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NCCU\2 Emergency Ambulance Services Committee\EASC Committee\EAS Joint Committee &amp; Sub Committee\EAS Joint Committee\Meetings 2022\12 July 2022\"/>
    </mc:Choice>
  </mc:AlternateContent>
  <bookViews>
    <workbookView xWindow="-120" yWindow="-120" windowWidth="28920" windowHeight="11985" tabRatio="826" activeTab="1"/>
  </bookViews>
  <sheets>
    <sheet name="Action Plan " sheetId="21" r:id="rId1"/>
    <sheet name=" Wales Overview 12 month" sheetId="19" r:id="rId2"/>
    <sheet name=" Wales Overview Daily" sheetId="23" r:id="rId3"/>
    <sheet name="Pivot" sheetId="2" state="hidden" r:id="rId4"/>
    <sheet name="6Months Data" sheetId="16" state="hidden" r:id="rId5"/>
    <sheet name="Data for Charts" sheetId="5" state="hidden" r:id="rId6"/>
    <sheet name="Daily Data" sheetId="14" state="hidden" r:id="rId7"/>
    <sheet name="Data" sheetId="1" state="hidden" r:id="rId8"/>
    <sheet name="CurrentMonth" sheetId="6" state="hidden" r:id="rId9"/>
    <sheet name="LastMonth" sheetId="4" state="hidden" r:id="rId10"/>
    <sheet name="Control" sheetId="8" state="hidden" r:id="rId11"/>
  </sheets>
  <externalReferences>
    <externalReference r:id="rId12"/>
  </externalReferences>
  <definedNames>
    <definedName name="_xlnm._FilterDatabase" localSheetId="8" hidden="1">CurrentMonth!$A$37:$S$100</definedName>
    <definedName name="_xlnm._FilterDatabase" localSheetId="7" hidden="1">Data!$A$120:$AA$296</definedName>
    <definedName name="Current">CurrentMonth!$A$3:$X$4</definedName>
    <definedName name="Current_Handover">CurrentMonth!$A$319:$G$399</definedName>
    <definedName name="CurrentHB">CurrentMonth!$A$22:$K$31</definedName>
    <definedName name="CurrentHospital">CurrentMonth!$A$37:$U$313</definedName>
    <definedName name="CurrentLHB">CurrentMonth!$A$8:$AA$16</definedName>
    <definedName name="daily">'Daily Data'!$A$4:$Z$2460</definedName>
    <definedName name="data">Data!$A$3:$Z$4</definedName>
    <definedName name="Data_Handover">Data!$A$300:$F$351</definedName>
    <definedName name="data2">LastMonth!$A$1:$Y$2</definedName>
    <definedName name="DatabyHB">Data!$A$37:$Z$45</definedName>
    <definedName name="DatabyLHB">Data!$A$23:$AB$31</definedName>
    <definedName name="dataHB">Data!$A$37:$Y$45</definedName>
    <definedName name="DataHospital">Data!$A$120:$Z$296</definedName>
    <definedName name="Last_Handover">LastMonth!$A$325:$G$406</definedName>
    <definedName name="LastHB">LastMonth!$A$19:$K$28</definedName>
    <definedName name="LastHospital">LastMonth!$A$33:$U$321</definedName>
    <definedName name="LastLHB">LastMonth!$A$6:$Z$14</definedName>
    <definedName name="LostHours">Data!$A$11:$AA$18</definedName>
    <definedName name="LostHoursHB">Data!$A$51:$J$110</definedName>
    <definedName name="SixMonths">'6Months Data'!$A$1:$Z$223</definedName>
    <definedName name="ThreeMonths">Data!$A$362:$AC1680</definedName>
    <definedName name="TwelveMonths" localSheetId="2">'Daily Data'!#REF!</definedName>
    <definedName name="TwelveMonths">'Daily Data'!#REF!</definedName>
  </definedNames>
  <calcPr calcId="162913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  <pivotCache cacheId="6" r:id="rId19"/>
    <pivotCache cacheId="7" r:id="rId20"/>
    <pivotCache cacheId="8" r:id="rId21"/>
    <pivotCache cacheId="9" r:id="rId22"/>
    <pivotCache cacheId="10" r:id="rId23"/>
    <pivotCache cacheId="11" r:id="rId24"/>
    <pivotCache cacheId="12" r:id="rId25"/>
    <pivotCache cacheId="13" r:id="rId26"/>
    <pivotCache cacheId="14" r:id="rId27"/>
    <pivotCache cacheId="15" r:id="rId28"/>
    <pivotCache cacheId="16" r:id="rId29"/>
    <pivotCache cacheId="17" r:id="rId30"/>
    <pivotCache cacheId="18" r:id="rId31"/>
    <pivotCache cacheId="19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21" l="1"/>
  <c r="E18" i="21"/>
  <c r="I2" i="23" l="1"/>
  <c r="I2" i="19" l="1"/>
  <c r="C91" i="5"/>
  <c r="AB1973" i="1" l="1"/>
  <c r="AC1973" i="1" s="1"/>
  <c r="AB1974" i="1"/>
  <c r="AC1974" i="1" s="1"/>
  <c r="AB1975" i="1"/>
  <c r="AC1975" i="1" s="1"/>
  <c r="AB1976" i="1"/>
  <c r="AC1976" i="1" s="1"/>
  <c r="AB1977" i="1"/>
  <c r="AC1977" i="1" s="1"/>
  <c r="AB1978" i="1"/>
  <c r="AC1978" i="1" s="1"/>
  <c r="AB1979" i="1"/>
  <c r="AC1979" i="1" s="1"/>
  <c r="AB1980" i="1"/>
  <c r="AC1980" i="1" s="1"/>
  <c r="AB1981" i="1"/>
  <c r="AC1981" i="1" s="1"/>
  <c r="AB1982" i="1"/>
  <c r="AC1982" i="1" s="1"/>
  <c r="AB1983" i="1"/>
  <c r="AC1983" i="1" s="1"/>
  <c r="AB1984" i="1"/>
  <c r="AC1984" i="1" s="1"/>
  <c r="AB1985" i="1"/>
  <c r="AC1985" i="1" s="1"/>
  <c r="AB1986" i="1"/>
  <c r="AC1986" i="1" s="1"/>
  <c r="AB1987" i="1"/>
  <c r="AC1987" i="1" s="1"/>
  <c r="AB1988" i="1"/>
  <c r="AC1988" i="1" s="1"/>
  <c r="AB1989" i="1"/>
  <c r="AC1989" i="1" s="1"/>
  <c r="AB1990" i="1"/>
  <c r="AC1990" i="1" s="1"/>
  <c r="AB1991" i="1"/>
  <c r="AC1991" i="1" s="1"/>
  <c r="AB1992" i="1"/>
  <c r="AC1992" i="1" s="1"/>
  <c r="AB1993" i="1"/>
  <c r="AC1993" i="1" s="1"/>
  <c r="AB1994" i="1"/>
  <c r="AC1994" i="1" s="1"/>
  <c r="AB1995" i="1"/>
  <c r="AC1995" i="1" s="1"/>
  <c r="AB1996" i="1"/>
  <c r="AC1996" i="1" s="1"/>
  <c r="AB1997" i="1"/>
  <c r="AC1997" i="1" s="1"/>
  <c r="AB1998" i="1"/>
  <c r="AC1998" i="1" s="1"/>
  <c r="AB1999" i="1"/>
  <c r="AC1999" i="1" s="1"/>
  <c r="AB2000" i="1"/>
  <c r="AC2000" i="1" s="1"/>
  <c r="AB2001" i="1"/>
  <c r="AC2001" i="1" s="1"/>
  <c r="AB2002" i="1"/>
  <c r="AC2002" i="1" s="1"/>
  <c r="AB2003" i="1"/>
  <c r="AC2003" i="1" s="1"/>
  <c r="AB2004" i="1"/>
  <c r="AC2004" i="1" s="1"/>
  <c r="AB2005" i="1"/>
  <c r="AC2005" i="1" s="1"/>
  <c r="AB2006" i="1"/>
  <c r="AC2006" i="1" s="1"/>
  <c r="AB2007" i="1"/>
  <c r="AC2007" i="1" s="1"/>
  <c r="AB2008" i="1"/>
  <c r="AC2008" i="1" s="1"/>
  <c r="AB2009" i="1"/>
  <c r="AC2009" i="1" s="1"/>
  <c r="AB2010" i="1"/>
  <c r="AC2010" i="1" s="1"/>
  <c r="AB2011" i="1"/>
  <c r="AC2011" i="1" s="1"/>
  <c r="AB2012" i="1"/>
  <c r="AC2012" i="1" s="1"/>
  <c r="AB2013" i="1"/>
  <c r="AC2013" i="1" s="1"/>
  <c r="AB2014" i="1"/>
  <c r="AC2014" i="1" s="1"/>
  <c r="AB2015" i="1"/>
  <c r="AC2015" i="1" s="1"/>
  <c r="AB2016" i="1"/>
  <c r="AC2016" i="1" s="1"/>
  <c r="AB2017" i="1"/>
  <c r="AC2017" i="1" s="1"/>
  <c r="AB2018" i="1"/>
  <c r="AC2018" i="1" s="1"/>
  <c r="AB2019" i="1"/>
  <c r="AC2019" i="1" s="1"/>
  <c r="AB2020" i="1"/>
  <c r="AC2020" i="1" s="1"/>
  <c r="AB2021" i="1"/>
  <c r="AC2021" i="1" s="1"/>
  <c r="AB2022" i="1"/>
  <c r="AC2022" i="1" s="1"/>
  <c r="AB2023" i="1"/>
  <c r="AC2023" i="1" s="1"/>
  <c r="AB2024" i="1"/>
  <c r="AC2024" i="1" s="1"/>
  <c r="AB2025" i="1"/>
  <c r="AC2025" i="1" s="1"/>
  <c r="AB2026" i="1"/>
  <c r="AC2026" i="1" s="1"/>
  <c r="AB2027" i="1"/>
  <c r="AC2027" i="1" s="1"/>
  <c r="AB2028" i="1"/>
  <c r="AC2028" i="1" s="1"/>
  <c r="AB2029" i="1"/>
  <c r="AC2029" i="1" s="1"/>
  <c r="AB2030" i="1"/>
  <c r="AC2030" i="1" s="1"/>
  <c r="AB2031" i="1"/>
  <c r="AC2031" i="1" s="1"/>
  <c r="AB2032" i="1"/>
  <c r="AC2032" i="1" s="1"/>
  <c r="AB2033" i="1"/>
  <c r="AC2033" i="1" s="1"/>
  <c r="AB2034" i="1"/>
  <c r="AC2034" i="1" s="1"/>
  <c r="AB2035" i="1"/>
  <c r="AC2035" i="1" s="1"/>
  <c r="AB2036" i="1"/>
  <c r="AC2036" i="1" s="1"/>
  <c r="AB2037" i="1"/>
  <c r="AC2037" i="1" s="1"/>
  <c r="AB2038" i="1"/>
  <c r="AC2038" i="1" s="1"/>
  <c r="AB2039" i="1"/>
  <c r="AC2039" i="1" s="1"/>
  <c r="AB2040" i="1"/>
  <c r="AC2040" i="1" s="1"/>
  <c r="AB2041" i="1"/>
  <c r="AC2041" i="1" s="1"/>
  <c r="AB2042" i="1"/>
  <c r="AC2042" i="1" s="1"/>
  <c r="AB2043" i="1"/>
  <c r="AC2043" i="1" s="1"/>
  <c r="AB2044" i="1"/>
  <c r="AC2044" i="1" s="1"/>
  <c r="AB2045" i="1"/>
  <c r="AC2045" i="1" s="1"/>
  <c r="AB2046" i="1"/>
  <c r="AC2046" i="1" s="1"/>
  <c r="AB2047" i="1"/>
  <c r="AC2047" i="1" s="1"/>
  <c r="AB2048" i="1"/>
  <c r="AC2048" i="1" s="1"/>
  <c r="AB363" i="1"/>
  <c r="AC363" i="1" s="1"/>
  <c r="AB364" i="1"/>
  <c r="AC364" i="1" s="1"/>
  <c r="AB365" i="1"/>
  <c r="AC365" i="1" s="1"/>
  <c r="I75" i="5"/>
  <c r="I86" i="5"/>
  <c r="I80" i="5"/>
  <c r="I79" i="5"/>
  <c r="I76" i="5"/>
  <c r="I85" i="5"/>
  <c r="I84" i="5"/>
  <c r="I77" i="5"/>
  <c r="I82" i="5"/>
  <c r="I78" i="5"/>
  <c r="I81" i="5"/>
  <c r="I83" i="5"/>
  <c r="AB1929" i="1" l="1"/>
  <c r="AC1929" i="1" s="1"/>
  <c r="AB1930" i="1"/>
  <c r="AC1930" i="1" s="1"/>
  <c r="AB1931" i="1"/>
  <c r="AC1931" i="1" s="1"/>
  <c r="AB1932" i="1"/>
  <c r="AC1932" i="1" s="1"/>
  <c r="AB1933" i="1"/>
  <c r="AC1933" i="1" s="1"/>
  <c r="AB1934" i="1"/>
  <c r="AC1934" i="1" s="1"/>
  <c r="AB1935" i="1"/>
  <c r="AC1935" i="1" s="1"/>
  <c r="AB1936" i="1"/>
  <c r="AC1936" i="1" s="1"/>
  <c r="AB1937" i="1"/>
  <c r="AC1937" i="1" s="1"/>
  <c r="AB1938" i="1"/>
  <c r="AC1938" i="1" s="1"/>
  <c r="AB1939" i="1"/>
  <c r="AC1939" i="1" s="1"/>
  <c r="AB1940" i="1"/>
  <c r="AC1940" i="1" s="1"/>
  <c r="AB1941" i="1"/>
  <c r="AC1941" i="1" s="1"/>
  <c r="AB1942" i="1"/>
  <c r="AC1942" i="1" s="1"/>
  <c r="AB1943" i="1"/>
  <c r="AC1943" i="1" s="1"/>
  <c r="AB1944" i="1"/>
  <c r="AC1944" i="1" s="1"/>
  <c r="AB1945" i="1"/>
  <c r="AC1945" i="1" s="1"/>
  <c r="AB1946" i="1"/>
  <c r="AC1946" i="1" s="1"/>
  <c r="AB1947" i="1"/>
  <c r="AC1947" i="1" s="1"/>
  <c r="AB1948" i="1"/>
  <c r="AC1948" i="1" s="1"/>
  <c r="AB1949" i="1"/>
  <c r="AC1949" i="1" s="1"/>
  <c r="AB1950" i="1"/>
  <c r="AC1950" i="1" s="1"/>
  <c r="AB1951" i="1"/>
  <c r="AC1951" i="1" s="1"/>
  <c r="AB1952" i="1"/>
  <c r="AC1952" i="1" s="1"/>
  <c r="AB1953" i="1"/>
  <c r="AC1953" i="1" s="1"/>
  <c r="AB1954" i="1"/>
  <c r="AC1954" i="1" s="1"/>
  <c r="AB1955" i="1"/>
  <c r="AC1955" i="1" s="1"/>
  <c r="AB1956" i="1"/>
  <c r="AC1956" i="1" s="1"/>
  <c r="AB1957" i="1"/>
  <c r="AC1957" i="1" s="1"/>
  <c r="AB1958" i="1"/>
  <c r="AC1958" i="1" s="1"/>
  <c r="AB1959" i="1"/>
  <c r="AC1959" i="1" s="1"/>
  <c r="AB1960" i="1"/>
  <c r="AC1960" i="1" s="1"/>
  <c r="AB1961" i="1"/>
  <c r="AC1961" i="1" s="1"/>
  <c r="AB1962" i="1"/>
  <c r="AC1962" i="1" s="1"/>
  <c r="AB1963" i="1"/>
  <c r="AC1963" i="1" s="1"/>
  <c r="AB1964" i="1"/>
  <c r="AC1964" i="1" s="1"/>
  <c r="AB1965" i="1"/>
  <c r="AC1965" i="1" s="1"/>
  <c r="AB1966" i="1"/>
  <c r="AC1966" i="1" s="1"/>
  <c r="AB1967" i="1"/>
  <c r="AC1967" i="1" s="1"/>
  <c r="AB1968" i="1"/>
  <c r="AC1968" i="1" s="1"/>
  <c r="AB1969" i="1"/>
  <c r="AC1969" i="1" s="1"/>
  <c r="AB1970" i="1"/>
  <c r="AC1970" i="1" s="1"/>
  <c r="AB1971" i="1"/>
  <c r="AC1971" i="1" s="1"/>
  <c r="AB1972" i="1"/>
  <c r="AC1972" i="1" s="1"/>
  <c r="AB366" i="1"/>
  <c r="AC366" i="1" s="1"/>
  <c r="AB367" i="1"/>
  <c r="AC367" i="1" s="1"/>
  <c r="AB368" i="1"/>
  <c r="AC368" i="1" s="1"/>
  <c r="AB369" i="1"/>
  <c r="AC369" i="1" s="1"/>
  <c r="AB370" i="1"/>
  <c r="AC370" i="1" s="1"/>
  <c r="AB371" i="1"/>
  <c r="AC371" i="1" s="1"/>
  <c r="AB372" i="1"/>
  <c r="AC372" i="1" s="1"/>
  <c r="AB373" i="1"/>
  <c r="AC373" i="1" s="1"/>
  <c r="AB374" i="1"/>
  <c r="AC374" i="1" s="1"/>
  <c r="AB375" i="1"/>
  <c r="AC375" i="1" s="1"/>
  <c r="AB376" i="1"/>
  <c r="AC376" i="1" s="1"/>
  <c r="AB377" i="1"/>
  <c r="AC377" i="1" s="1"/>
  <c r="AB378" i="1"/>
  <c r="AC378" i="1" s="1"/>
  <c r="AB379" i="1"/>
  <c r="AC379" i="1" s="1"/>
  <c r="AB380" i="1"/>
  <c r="AC380" i="1" s="1"/>
  <c r="AB381" i="1"/>
  <c r="AC381" i="1" s="1"/>
  <c r="AB382" i="1"/>
  <c r="AC382" i="1" s="1"/>
  <c r="AB383" i="1"/>
  <c r="AC383" i="1" s="1"/>
  <c r="AB384" i="1"/>
  <c r="AC384" i="1" s="1"/>
  <c r="AB385" i="1"/>
  <c r="AC385" i="1" s="1"/>
  <c r="AB386" i="1"/>
  <c r="AC386" i="1" s="1"/>
  <c r="AB387" i="1"/>
  <c r="AC387" i="1" s="1"/>
  <c r="AB388" i="1"/>
  <c r="AC388" i="1" s="1"/>
  <c r="AB389" i="1"/>
  <c r="AC389" i="1" s="1"/>
  <c r="AB390" i="1"/>
  <c r="AC390" i="1" s="1"/>
  <c r="AB391" i="1"/>
  <c r="AC391" i="1" s="1"/>
  <c r="AB392" i="1"/>
  <c r="AC392" i="1" s="1"/>
  <c r="AB393" i="1"/>
  <c r="AC393" i="1" s="1"/>
  <c r="AB394" i="1"/>
  <c r="AC394" i="1" s="1"/>
  <c r="AB395" i="1"/>
  <c r="AC395" i="1" s="1"/>
  <c r="AB396" i="1"/>
  <c r="AC396" i="1" s="1"/>
  <c r="AB397" i="1"/>
  <c r="AC397" i="1" s="1"/>
  <c r="AB398" i="1"/>
  <c r="AC398" i="1" s="1"/>
  <c r="AB399" i="1"/>
  <c r="AC399" i="1" s="1"/>
  <c r="AB400" i="1"/>
  <c r="AC400" i="1" s="1"/>
  <c r="AB401" i="1"/>
  <c r="AC401" i="1" s="1"/>
  <c r="AB402" i="1"/>
  <c r="AC402" i="1" s="1"/>
  <c r="AB403" i="1"/>
  <c r="AC403" i="1" s="1"/>
  <c r="AB404" i="1"/>
  <c r="AC404" i="1" s="1"/>
  <c r="AB405" i="1"/>
  <c r="AC405" i="1" s="1"/>
  <c r="AB406" i="1"/>
  <c r="AC406" i="1" s="1"/>
  <c r="AB407" i="1"/>
  <c r="AC407" i="1" s="1"/>
  <c r="AB408" i="1"/>
  <c r="AC408" i="1" s="1"/>
  <c r="AB409" i="1"/>
  <c r="AC409" i="1" s="1"/>
  <c r="AB410" i="1"/>
  <c r="AC410" i="1" s="1"/>
  <c r="AB411" i="1"/>
  <c r="AC411" i="1" s="1"/>
  <c r="AB412" i="1"/>
  <c r="AC412" i="1" s="1"/>
  <c r="AB413" i="1"/>
  <c r="AC413" i="1" s="1"/>
  <c r="AB414" i="1"/>
  <c r="AC414" i="1" s="1"/>
  <c r="AB415" i="1"/>
  <c r="AC415" i="1" s="1"/>
  <c r="AB416" i="1"/>
  <c r="AC416" i="1" s="1"/>
  <c r="AB417" i="1"/>
  <c r="AC417" i="1" s="1"/>
  <c r="AB418" i="1"/>
  <c r="AC418" i="1" s="1"/>
  <c r="AB419" i="1"/>
  <c r="AC419" i="1" s="1"/>
  <c r="AB420" i="1"/>
  <c r="AC420" i="1" s="1"/>
  <c r="AB421" i="1"/>
  <c r="AC421" i="1" s="1"/>
  <c r="AB422" i="1"/>
  <c r="AC422" i="1" s="1"/>
  <c r="AB423" i="1"/>
  <c r="AC423" i="1" s="1"/>
  <c r="AB424" i="1"/>
  <c r="AC424" i="1" s="1"/>
  <c r="AB425" i="1"/>
  <c r="AC425" i="1" s="1"/>
  <c r="AB426" i="1"/>
  <c r="AC426" i="1" s="1"/>
  <c r="AB427" i="1"/>
  <c r="AC427" i="1" s="1"/>
  <c r="AB428" i="1"/>
  <c r="AC428" i="1" s="1"/>
  <c r="AB429" i="1"/>
  <c r="AC429" i="1" s="1"/>
  <c r="AB430" i="1"/>
  <c r="AC430" i="1" s="1"/>
  <c r="AB431" i="1"/>
  <c r="AC431" i="1" s="1"/>
  <c r="AB432" i="1"/>
  <c r="AC432" i="1" s="1"/>
  <c r="AB433" i="1"/>
  <c r="AC433" i="1" s="1"/>
  <c r="AB434" i="1"/>
  <c r="AC434" i="1" s="1"/>
  <c r="AB435" i="1"/>
  <c r="AC435" i="1" s="1"/>
  <c r="AB436" i="1"/>
  <c r="AC436" i="1" s="1"/>
  <c r="AB437" i="1"/>
  <c r="AC437" i="1" s="1"/>
  <c r="AB438" i="1"/>
  <c r="AC438" i="1" s="1"/>
  <c r="AB439" i="1"/>
  <c r="AC439" i="1" s="1"/>
  <c r="AB440" i="1"/>
  <c r="AC440" i="1" s="1"/>
  <c r="AB441" i="1"/>
  <c r="AC441" i="1" s="1"/>
  <c r="AB442" i="1"/>
  <c r="AC442" i="1" s="1"/>
  <c r="AB443" i="1"/>
  <c r="AC443" i="1" s="1"/>
  <c r="AB444" i="1"/>
  <c r="AC444" i="1" s="1"/>
  <c r="AB445" i="1"/>
  <c r="AC445" i="1" s="1"/>
  <c r="AB446" i="1"/>
  <c r="AC446" i="1" s="1"/>
  <c r="AB447" i="1"/>
  <c r="AC447" i="1" s="1"/>
  <c r="AB448" i="1"/>
  <c r="AC448" i="1" s="1"/>
  <c r="AB449" i="1"/>
  <c r="AC449" i="1" s="1"/>
  <c r="AB450" i="1"/>
  <c r="AC450" i="1" s="1"/>
  <c r="AB451" i="1"/>
  <c r="AC451" i="1" s="1"/>
  <c r="AB452" i="1"/>
  <c r="AC452" i="1" s="1"/>
  <c r="AB453" i="1"/>
  <c r="AC453" i="1" s="1"/>
  <c r="AB454" i="1"/>
  <c r="AC454" i="1" s="1"/>
  <c r="AB455" i="1"/>
  <c r="AC455" i="1" s="1"/>
  <c r="AB456" i="1"/>
  <c r="AC456" i="1" s="1"/>
  <c r="AB457" i="1"/>
  <c r="AC457" i="1" s="1"/>
  <c r="AB458" i="1"/>
  <c r="AC458" i="1" s="1"/>
  <c r="AB459" i="1"/>
  <c r="AC459" i="1" s="1"/>
  <c r="AB460" i="1"/>
  <c r="AC460" i="1" s="1"/>
  <c r="AB461" i="1"/>
  <c r="AC461" i="1" s="1"/>
  <c r="AB462" i="1"/>
  <c r="AC462" i="1" s="1"/>
  <c r="AB463" i="1"/>
  <c r="AC463" i="1" s="1"/>
  <c r="AB464" i="1"/>
  <c r="AC464" i="1" s="1"/>
  <c r="AB465" i="1"/>
  <c r="AC465" i="1" s="1"/>
  <c r="AB466" i="1"/>
  <c r="AC466" i="1" s="1"/>
  <c r="AB467" i="1"/>
  <c r="AC467" i="1" s="1"/>
  <c r="AB468" i="1"/>
  <c r="AC468" i="1" s="1"/>
  <c r="AB469" i="1"/>
  <c r="AC469" i="1" s="1"/>
  <c r="AB470" i="1"/>
  <c r="AC470" i="1" s="1"/>
  <c r="AB471" i="1"/>
  <c r="AC471" i="1" s="1"/>
  <c r="AB472" i="1"/>
  <c r="AC472" i="1" s="1"/>
  <c r="AB473" i="1"/>
  <c r="AC473" i="1" s="1"/>
  <c r="AB474" i="1"/>
  <c r="AC474" i="1" s="1"/>
  <c r="AB475" i="1"/>
  <c r="AC475" i="1" s="1"/>
  <c r="AB476" i="1"/>
  <c r="AC476" i="1" s="1"/>
  <c r="AB477" i="1"/>
  <c r="AC477" i="1" s="1"/>
  <c r="AB478" i="1"/>
  <c r="AC478" i="1" s="1"/>
  <c r="AB479" i="1"/>
  <c r="AC479" i="1" s="1"/>
  <c r="AB480" i="1"/>
  <c r="AC480" i="1" s="1"/>
  <c r="AB481" i="1"/>
  <c r="AC481" i="1" s="1"/>
  <c r="AB482" i="1"/>
  <c r="AC482" i="1" s="1"/>
  <c r="AB483" i="1"/>
  <c r="AC483" i="1" s="1"/>
  <c r="AB484" i="1"/>
  <c r="AC484" i="1" s="1"/>
  <c r="AB485" i="1"/>
  <c r="AC485" i="1" s="1"/>
  <c r="AB486" i="1"/>
  <c r="AC486" i="1" s="1"/>
  <c r="AB487" i="1"/>
  <c r="AC487" i="1" s="1"/>
  <c r="AB488" i="1"/>
  <c r="AC488" i="1" s="1"/>
  <c r="AB489" i="1"/>
  <c r="AC489" i="1" s="1"/>
  <c r="AB490" i="1"/>
  <c r="AC490" i="1" s="1"/>
  <c r="AB491" i="1"/>
  <c r="AC491" i="1" s="1"/>
  <c r="AB492" i="1"/>
  <c r="AC492" i="1" s="1"/>
  <c r="AB493" i="1"/>
  <c r="AC493" i="1" s="1"/>
  <c r="AB494" i="1"/>
  <c r="AC494" i="1" s="1"/>
  <c r="AB495" i="1"/>
  <c r="AC495" i="1" s="1"/>
  <c r="AB496" i="1"/>
  <c r="AC496" i="1" s="1"/>
  <c r="AB497" i="1"/>
  <c r="AC497" i="1" s="1"/>
  <c r="AB498" i="1"/>
  <c r="AC498" i="1" s="1"/>
  <c r="AB499" i="1"/>
  <c r="AC499" i="1" s="1"/>
  <c r="AB500" i="1"/>
  <c r="AC500" i="1" s="1"/>
  <c r="AB501" i="1"/>
  <c r="AC501" i="1" s="1"/>
  <c r="AB502" i="1"/>
  <c r="AC502" i="1" s="1"/>
  <c r="AB503" i="1"/>
  <c r="AC503" i="1" s="1"/>
  <c r="AB504" i="1"/>
  <c r="AC504" i="1" s="1"/>
  <c r="AB505" i="1"/>
  <c r="AC505" i="1" s="1"/>
  <c r="AB506" i="1"/>
  <c r="AC506" i="1" s="1"/>
  <c r="AB507" i="1"/>
  <c r="AC507" i="1" s="1"/>
  <c r="AB508" i="1"/>
  <c r="AC508" i="1" s="1"/>
  <c r="AB509" i="1"/>
  <c r="AC509" i="1" s="1"/>
  <c r="AB510" i="1"/>
  <c r="AC510" i="1" s="1"/>
  <c r="AB511" i="1"/>
  <c r="AC511" i="1" s="1"/>
  <c r="AB512" i="1"/>
  <c r="AC512" i="1" s="1"/>
  <c r="AB513" i="1"/>
  <c r="AC513" i="1" s="1"/>
  <c r="AB514" i="1"/>
  <c r="AC514" i="1" s="1"/>
  <c r="AB515" i="1"/>
  <c r="AC515" i="1" s="1"/>
  <c r="AB516" i="1"/>
  <c r="AC516" i="1" s="1"/>
  <c r="AB517" i="1"/>
  <c r="AC517" i="1" s="1"/>
  <c r="AB518" i="1"/>
  <c r="AC518" i="1" s="1"/>
  <c r="AB519" i="1"/>
  <c r="AC519" i="1" s="1"/>
  <c r="AB520" i="1"/>
  <c r="AC520" i="1" s="1"/>
  <c r="AB521" i="1"/>
  <c r="AC521" i="1" s="1"/>
  <c r="AB522" i="1"/>
  <c r="AC522" i="1" s="1"/>
  <c r="AB523" i="1"/>
  <c r="AC523" i="1" s="1"/>
  <c r="AB524" i="1"/>
  <c r="AC524" i="1" s="1"/>
  <c r="AB525" i="1"/>
  <c r="AC525" i="1" s="1"/>
  <c r="AB526" i="1"/>
  <c r="AC526" i="1" s="1"/>
  <c r="AB527" i="1"/>
  <c r="AC527" i="1" s="1"/>
  <c r="AB528" i="1"/>
  <c r="AC528" i="1" s="1"/>
  <c r="AB529" i="1"/>
  <c r="AC529" i="1" s="1"/>
  <c r="AB530" i="1"/>
  <c r="AC530" i="1" s="1"/>
  <c r="AB531" i="1"/>
  <c r="AC531" i="1" s="1"/>
  <c r="AB532" i="1"/>
  <c r="AC532" i="1" s="1"/>
  <c r="AB533" i="1"/>
  <c r="AC533" i="1" s="1"/>
  <c r="AB534" i="1"/>
  <c r="AC534" i="1" s="1"/>
  <c r="AB535" i="1"/>
  <c r="AC535" i="1" s="1"/>
  <c r="AB536" i="1"/>
  <c r="AC536" i="1" s="1"/>
  <c r="AB537" i="1"/>
  <c r="AC537" i="1" s="1"/>
  <c r="AB538" i="1"/>
  <c r="AC538" i="1" s="1"/>
  <c r="AB539" i="1"/>
  <c r="AC539" i="1" s="1"/>
  <c r="AB540" i="1"/>
  <c r="AC540" i="1" s="1"/>
  <c r="AB541" i="1"/>
  <c r="AC541" i="1" s="1"/>
  <c r="AB542" i="1"/>
  <c r="AC542" i="1" s="1"/>
  <c r="AB543" i="1"/>
  <c r="AC543" i="1" s="1"/>
  <c r="AB544" i="1"/>
  <c r="AC544" i="1" s="1"/>
  <c r="AB545" i="1"/>
  <c r="AC545" i="1" s="1"/>
  <c r="AB546" i="1"/>
  <c r="AC546" i="1" s="1"/>
  <c r="AB547" i="1"/>
  <c r="AC547" i="1" s="1"/>
  <c r="AB548" i="1"/>
  <c r="AC548" i="1" s="1"/>
  <c r="AB549" i="1"/>
  <c r="AC549" i="1" s="1"/>
  <c r="AB550" i="1"/>
  <c r="AC550" i="1" s="1"/>
  <c r="AB551" i="1"/>
  <c r="AC551" i="1" s="1"/>
  <c r="AB552" i="1"/>
  <c r="AC552" i="1" s="1"/>
  <c r="AB553" i="1"/>
  <c r="AC553" i="1" s="1"/>
  <c r="AB554" i="1"/>
  <c r="AC554" i="1" s="1"/>
  <c r="AB555" i="1"/>
  <c r="AC555" i="1" s="1"/>
  <c r="AB556" i="1"/>
  <c r="AC556" i="1" s="1"/>
  <c r="AB557" i="1"/>
  <c r="AC557" i="1" s="1"/>
  <c r="AB558" i="1"/>
  <c r="AC558" i="1" s="1"/>
  <c r="AB559" i="1"/>
  <c r="AC559" i="1" s="1"/>
  <c r="AB560" i="1"/>
  <c r="AC560" i="1" s="1"/>
  <c r="AB561" i="1"/>
  <c r="AC561" i="1" s="1"/>
  <c r="AB562" i="1"/>
  <c r="AC562" i="1" s="1"/>
  <c r="AB563" i="1"/>
  <c r="AC563" i="1" s="1"/>
  <c r="AB564" i="1"/>
  <c r="AC564" i="1" s="1"/>
  <c r="AB565" i="1"/>
  <c r="AC565" i="1" s="1"/>
  <c r="AB566" i="1"/>
  <c r="AC566" i="1" s="1"/>
  <c r="AB567" i="1"/>
  <c r="AC567" i="1" s="1"/>
  <c r="AB568" i="1"/>
  <c r="AC568" i="1" s="1"/>
  <c r="AB569" i="1"/>
  <c r="AC569" i="1" s="1"/>
  <c r="AB570" i="1"/>
  <c r="AC570" i="1" s="1"/>
  <c r="AB571" i="1"/>
  <c r="AC571" i="1" s="1"/>
  <c r="AB572" i="1"/>
  <c r="AC572" i="1" s="1"/>
  <c r="AB573" i="1"/>
  <c r="AC573" i="1" s="1"/>
  <c r="AB574" i="1"/>
  <c r="AC574" i="1" s="1"/>
  <c r="AB575" i="1"/>
  <c r="AC575" i="1" s="1"/>
  <c r="AB576" i="1"/>
  <c r="AC576" i="1" s="1"/>
  <c r="AB577" i="1"/>
  <c r="AC577" i="1" s="1"/>
  <c r="AB578" i="1"/>
  <c r="AC578" i="1" s="1"/>
  <c r="AB579" i="1"/>
  <c r="AC579" i="1" s="1"/>
  <c r="AB580" i="1"/>
  <c r="AC580" i="1" s="1"/>
  <c r="AB581" i="1"/>
  <c r="AC581" i="1" s="1"/>
  <c r="AB582" i="1"/>
  <c r="AC582" i="1" s="1"/>
  <c r="AB583" i="1"/>
  <c r="AC583" i="1" s="1"/>
  <c r="AB584" i="1"/>
  <c r="AC584" i="1" s="1"/>
  <c r="AB585" i="1"/>
  <c r="AC585" i="1" s="1"/>
  <c r="AB586" i="1"/>
  <c r="AC586" i="1" s="1"/>
  <c r="AB587" i="1"/>
  <c r="AC587" i="1" s="1"/>
  <c r="AB588" i="1"/>
  <c r="AC588" i="1" s="1"/>
  <c r="AB589" i="1"/>
  <c r="AC589" i="1" s="1"/>
  <c r="AB590" i="1"/>
  <c r="AC590" i="1" s="1"/>
  <c r="AB591" i="1"/>
  <c r="AC591" i="1" s="1"/>
  <c r="AB592" i="1"/>
  <c r="AC592" i="1" s="1"/>
  <c r="AB593" i="1"/>
  <c r="AC593" i="1" s="1"/>
  <c r="AB594" i="1"/>
  <c r="AC594" i="1" s="1"/>
  <c r="AB595" i="1"/>
  <c r="AC595" i="1" s="1"/>
  <c r="AB596" i="1"/>
  <c r="AC596" i="1" s="1"/>
  <c r="AB597" i="1"/>
  <c r="AC597" i="1" s="1"/>
  <c r="AB598" i="1"/>
  <c r="AC598" i="1" s="1"/>
  <c r="AB599" i="1"/>
  <c r="AC599" i="1" s="1"/>
  <c r="AB600" i="1"/>
  <c r="AC600" i="1" s="1"/>
  <c r="AB601" i="1"/>
  <c r="AC601" i="1" s="1"/>
  <c r="AB602" i="1"/>
  <c r="AC602" i="1" s="1"/>
  <c r="AB603" i="1"/>
  <c r="AC603" i="1" s="1"/>
  <c r="AB604" i="1"/>
  <c r="AC604" i="1" s="1"/>
  <c r="AB605" i="1"/>
  <c r="AC605" i="1" s="1"/>
  <c r="AB606" i="1"/>
  <c r="AC606" i="1" s="1"/>
  <c r="AB607" i="1"/>
  <c r="AC607" i="1" s="1"/>
  <c r="AB608" i="1"/>
  <c r="AC608" i="1" s="1"/>
  <c r="AB609" i="1"/>
  <c r="AC609" i="1" s="1"/>
  <c r="AB610" i="1"/>
  <c r="AC610" i="1" s="1"/>
  <c r="AB611" i="1"/>
  <c r="AC611" i="1" s="1"/>
  <c r="AB612" i="1"/>
  <c r="AC612" i="1" s="1"/>
  <c r="AB613" i="1"/>
  <c r="AC613" i="1" s="1"/>
  <c r="AB614" i="1"/>
  <c r="AC614" i="1" s="1"/>
  <c r="AB615" i="1"/>
  <c r="AC615" i="1" s="1"/>
  <c r="AB616" i="1"/>
  <c r="AC616" i="1" s="1"/>
  <c r="AB617" i="1"/>
  <c r="AC617" i="1" s="1"/>
  <c r="AB618" i="1"/>
  <c r="AC618" i="1" s="1"/>
  <c r="AB619" i="1"/>
  <c r="AC619" i="1" s="1"/>
  <c r="AB620" i="1"/>
  <c r="AC620" i="1" s="1"/>
  <c r="AB621" i="1"/>
  <c r="AC621" i="1" s="1"/>
  <c r="AB622" i="1"/>
  <c r="AC622" i="1" s="1"/>
  <c r="AB623" i="1"/>
  <c r="AC623" i="1" s="1"/>
  <c r="AB624" i="1"/>
  <c r="AC624" i="1" s="1"/>
  <c r="AB625" i="1"/>
  <c r="AC625" i="1" s="1"/>
  <c r="AB626" i="1"/>
  <c r="AC626" i="1" s="1"/>
  <c r="AB627" i="1"/>
  <c r="AC627" i="1" s="1"/>
  <c r="AB628" i="1"/>
  <c r="AC628" i="1" s="1"/>
  <c r="AB629" i="1"/>
  <c r="AC629" i="1" s="1"/>
  <c r="AB630" i="1"/>
  <c r="AC630" i="1" s="1"/>
  <c r="AB631" i="1"/>
  <c r="AC631" i="1" s="1"/>
  <c r="AB632" i="1"/>
  <c r="AC632" i="1" s="1"/>
  <c r="AB633" i="1"/>
  <c r="AC633" i="1" s="1"/>
  <c r="AB634" i="1"/>
  <c r="AC634" i="1" s="1"/>
  <c r="AB635" i="1"/>
  <c r="AC635" i="1" s="1"/>
  <c r="AB636" i="1"/>
  <c r="AC636" i="1" s="1"/>
  <c r="AB637" i="1"/>
  <c r="AC637" i="1" s="1"/>
  <c r="AB638" i="1"/>
  <c r="AC638" i="1" s="1"/>
  <c r="AB639" i="1"/>
  <c r="AC639" i="1" s="1"/>
  <c r="AB640" i="1"/>
  <c r="AC640" i="1" s="1"/>
  <c r="AB641" i="1"/>
  <c r="AC641" i="1" s="1"/>
  <c r="AB642" i="1"/>
  <c r="AC642" i="1" s="1"/>
  <c r="AB643" i="1"/>
  <c r="AC643" i="1" s="1"/>
  <c r="AB644" i="1"/>
  <c r="AC644" i="1" s="1"/>
  <c r="AB645" i="1"/>
  <c r="AC645" i="1" s="1"/>
  <c r="AB646" i="1"/>
  <c r="AC646" i="1" s="1"/>
  <c r="AB647" i="1"/>
  <c r="AC647" i="1" s="1"/>
  <c r="AB648" i="1"/>
  <c r="AC648" i="1" s="1"/>
  <c r="AB649" i="1"/>
  <c r="AC649" i="1" s="1"/>
  <c r="AB650" i="1"/>
  <c r="AC650" i="1" s="1"/>
  <c r="AB651" i="1"/>
  <c r="AC651" i="1" s="1"/>
  <c r="AB652" i="1"/>
  <c r="AC652" i="1" s="1"/>
  <c r="AB653" i="1"/>
  <c r="AC653" i="1" s="1"/>
  <c r="AB654" i="1"/>
  <c r="AC654" i="1" s="1"/>
  <c r="AB655" i="1"/>
  <c r="AC655" i="1" s="1"/>
  <c r="AB656" i="1"/>
  <c r="AC656" i="1" s="1"/>
  <c r="AB657" i="1"/>
  <c r="AC657" i="1" s="1"/>
  <c r="AB658" i="1"/>
  <c r="AC658" i="1" s="1"/>
  <c r="AB659" i="1"/>
  <c r="AC659" i="1" s="1"/>
  <c r="AB660" i="1"/>
  <c r="AC660" i="1" s="1"/>
  <c r="AB661" i="1"/>
  <c r="AC661" i="1" s="1"/>
  <c r="AB662" i="1"/>
  <c r="AC662" i="1" s="1"/>
  <c r="AB663" i="1"/>
  <c r="AC663" i="1" s="1"/>
  <c r="AB664" i="1"/>
  <c r="AC664" i="1" s="1"/>
  <c r="AB665" i="1"/>
  <c r="AC665" i="1" s="1"/>
  <c r="AB666" i="1"/>
  <c r="AC666" i="1" s="1"/>
  <c r="AB667" i="1"/>
  <c r="AC667" i="1" s="1"/>
  <c r="AB668" i="1"/>
  <c r="AC668" i="1" s="1"/>
  <c r="AB669" i="1"/>
  <c r="AC669" i="1" s="1"/>
  <c r="AB670" i="1"/>
  <c r="AC670" i="1" s="1"/>
  <c r="AB671" i="1"/>
  <c r="AC671" i="1" s="1"/>
  <c r="AB672" i="1"/>
  <c r="AC672" i="1" s="1"/>
  <c r="AB673" i="1"/>
  <c r="AC673" i="1" s="1"/>
  <c r="AB674" i="1"/>
  <c r="AC674" i="1" s="1"/>
  <c r="AB675" i="1"/>
  <c r="AC675" i="1" s="1"/>
  <c r="AB676" i="1"/>
  <c r="AC676" i="1" s="1"/>
  <c r="AB677" i="1"/>
  <c r="AC677" i="1" s="1"/>
  <c r="AB678" i="1"/>
  <c r="AC678" i="1" s="1"/>
  <c r="AB679" i="1"/>
  <c r="AC679" i="1" s="1"/>
  <c r="AB680" i="1"/>
  <c r="AC680" i="1" s="1"/>
  <c r="AB681" i="1"/>
  <c r="AC681" i="1" s="1"/>
  <c r="AB682" i="1"/>
  <c r="AC682" i="1" s="1"/>
  <c r="AB683" i="1"/>
  <c r="AC683" i="1" s="1"/>
  <c r="AB684" i="1"/>
  <c r="AC684" i="1" s="1"/>
  <c r="AB685" i="1"/>
  <c r="AC685" i="1" s="1"/>
  <c r="AB686" i="1"/>
  <c r="AC686" i="1" s="1"/>
  <c r="AB687" i="1"/>
  <c r="AC687" i="1" s="1"/>
  <c r="AB688" i="1"/>
  <c r="AC688" i="1" s="1"/>
  <c r="AB689" i="1"/>
  <c r="AC689" i="1" s="1"/>
  <c r="AB690" i="1"/>
  <c r="AC690" i="1" s="1"/>
  <c r="AB691" i="1"/>
  <c r="AC691" i="1" s="1"/>
  <c r="AB692" i="1"/>
  <c r="AC692" i="1" s="1"/>
  <c r="AB693" i="1"/>
  <c r="AC693" i="1" s="1"/>
  <c r="AB694" i="1"/>
  <c r="AC694" i="1" s="1"/>
  <c r="AB695" i="1"/>
  <c r="AC695" i="1" s="1"/>
  <c r="AB696" i="1"/>
  <c r="AC696" i="1" s="1"/>
  <c r="AB697" i="1"/>
  <c r="AC697" i="1" s="1"/>
  <c r="AB698" i="1"/>
  <c r="AC698" i="1" s="1"/>
  <c r="AB699" i="1"/>
  <c r="AC699" i="1" s="1"/>
  <c r="AB700" i="1"/>
  <c r="AC700" i="1" s="1"/>
  <c r="AB701" i="1"/>
  <c r="AC701" i="1" s="1"/>
  <c r="AB702" i="1"/>
  <c r="AC702" i="1" s="1"/>
  <c r="AB703" i="1"/>
  <c r="AC703" i="1" s="1"/>
  <c r="AB704" i="1"/>
  <c r="AC704" i="1" s="1"/>
  <c r="AB705" i="1"/>
  <c r="AC705" i="1" s="1"/>
  <c r="AB706" i="1"/>
  <c r="AC706" i="1" s="1"/>
  <c r="AB707" i="1"/>
  <c r="AC707" i="1" s="1"/>
  <c r="AB708" i="1"/>
  <c r="AC708" i="1" s="1"/>
  <c r="AB709" i="1"/>
  <c r="AC709" i="1" s="1"/>
  <c r="AB710" i="1"/>
  <c r="AC710" i="1" s="1"/>
  <c r="AB711" i="1"/>
  <c r="AC711" i="1" s="1"/>
  <c r="AB712" i="1"/>
  <c r="AC712" i="1" s="1"/>
  <c r="AB713" i="1"/>
  <c r="AC713" i="1" s="1"/>
  <c r="AB714" i="1"/>
  <c r="AC714" i="1" s="1"/>
  <c r="AB715" i="1"/>
  <c r="AC715" i="1" s="1"/>
  <c r="AB716" i="1"/>
  <c r="AC716" i="1" s="1"/>
  <c r="AB717" i="1"/>
  <c r="AC717" i="1" s="1"/>
  <c r="AB718" i="1"/>
  <c r="AC718" i="1" s="1"/>
  <c r="AB719" i="1"/>
  <c r="AC719" i="1" s="1"/>
  <c r="AB720" i="1"/>
  <c r="AC720" i="1" s="1"/>
  <c r="AB721" i="1"/>
  <c r="AC721" i="1" s="1"/>
  <c r="AB722" i="1"/>
  <c r="AC722" i="1" s="1"/>
  <c r="AB723" i="1"/>
  <c r="AC723" i="1" s="1"/>
  <c r="AB724" i="1"/>
  <c r="AC724" i="1" s="1"/>
  <c r="AB725" i="1"/>
  <c r="AC725" i="1" s="1"/>
  <c r="AB726" i="1"/>
  <c r="AC726" i="1" s="1"/>
  <c r="AB727" i="1"/>
  <c r="AC727" i="1" s="1"/>
  <c r="AB728" i="1"/>
  <c r="AC728" i="1" s="1"/>
  <c r="AB729" i="1"/>
  <c r="AC729" i="1" s="1"/>
  <c r="AB730" i="1"/>
  <c r="AC730" i="1" s="1"/>
  <c r="AB731" i="1"/>
  <c r="AC731" i="1" s="1"/>
  <c r="AB732" i="1"/>
  <c r="AC732" i="1" s="1"/>
  <c r="AB733" i="1"/>
  <c r="AC733" i="1" s="1"/>
  <c r="AB734" i="1"/>
  <c r="AC734" i="1" s="1"/>
  <c r="AB735" i="1"/>
  <c r="AC735" i="1" s="1"/>
  <c r="AB736" i="1"/>
  <c r="AC736" i="1" s="1"/>
  <c r="AB737" i="1"/>
  <c r="AC737" i="1" s="1"/>
  <c r="AB738" i="1"/>
  <c r="AC738" i="1" s="1"/>
  <c r="AB739" i="1"/>
  <c r="AC739" i="1" s="1"/>
  <c r="AB740" i="1"/>
  <c r="AC740" i="1" s="1"/>
  <c r="AB741" i="1"/>
  <c r="AC741" i="1" s="1"/>
  <c r="AB742" i="1"/>
  <c r="AC742" i="1" s="1"/>
  <c r="AB743" i="1"/>
  <c r="AC743" i="1" s="1"/>
  <c r="AB744" i="1"/>
  <c r="AC744" i="1" s="1"/>
  <c r="AB745" i="1"/>
  <c r="AC745" i="1" s="1"/>
  <c r="AB746" i="1"/>
  <c r="AC746" i="1" s="1"/>
  <c r="AB747" i="1"/>
  <c r="AC747" i="1" s="1"/>
  <c r="AB748" i="1"/>
  <c r="AC748" i="1" s="1"/>
  <c r="AB749" i="1"/>
  <c r="AC749" i="1" s="1"/>
  <c r="AB750" i="1"/>
  <c r="AC750" i="1" s="1"/>
  <c r="AB751" i="1"/>
  <c r="AC751" i="1" s="1"/>
  <c r="AB752" i="1"/>
  <c r="AC752" i="1" s="1"/>
  <c r="AB753" i="1"/>
  <c r="AC753" i="1" s="1"/>
  <c r="AB754" i="1"/>
  <c r="AC754" i="1" s="1"/>
  <c r="AB755" i="1"/>
  <c r="AC755" i="1" s="1"/>
  <c r="AB756" i="1"/>
  <c r="AC756" i="1" s="1"/>
  <c r="AB757" i="1"/>
  <c r="AC757" i="1" s="1"/>
  <c r="AB758" i="1"/>
  <c r="AC758" i="1" s="1"/>
  <c r="AB759" i="1"/>
  <c r="AC759" i="1" s="1"/>
  <c r="AB760" i="1"/>
  <c r="AC760" i="1" s="1"/>
  <c r="AB761" i="1"/>
  <c r="AC761" i="1" s="1"/>
  <c r="AB762" i="1"/>
  <c r="AC762" i="1" s="1"/>
  <c r="AB763" i="1"/>
  <c r="AC763" i="1" s="1"/>
  <c r="AB764" i="1"/>
  <c r="AC764" i="1" s="1"/>
  <c r="AB765" i="1"/>
  <c r="AC765" i="1" s="1"/>
  <c r="AB766" i="1"/>
  <c r="AC766" i="1" s="1"/>
  <c r="AB767" i="1"/>
  <c r="AC767" i="1" s="1"/>
  <c r="AB768" i="1"/>
  <c r="AC768" i="1" s="1"/>
  <c r="AB769" i="1"/>
  <c r="AC769" i="1" s="1"/>
  <c r="AB770" i="1"/>
  <c r="AC770" i="1" s="1"/>
  <c r="AB771" i="1"/>
  <c r="AC771" i="1" s="1"/>
  <c r="AB772" i="1"/>
  <c r="AC772" i="1" s="1"/>
  <c r="AB773" i="1"/>
  <c r="AC773" i="1" s="1"/>
  <c r="AB774" i="1"/>
  <c r="AC774" i="1" s="1"/>
  <c r="AB775" i="1"/>
  <c r="AC775" i="1" s="1"/>
  <c r="AB776" i="1"/>
  <c r="AC776" i="1" s="1"/>
  <c r="AB777" i="1"/>
  <c r="AC777" i="1" s="1"/>
  <c r="AB778" i="1"/>
  <c r="AC778" i="1" s="1"/>
  <c r="AB779" i="1"/>
  <c r="AC779" i="1" s="1"/>
  <c r="AB780" i="1"/>
  <c r="AC780" i="1" s="1"/>
  <c r="AB781" i="1"/>
  <c r="AC781" i="1" s="1"/>
  <c r="AB782" i="1"/>
  <c r="AC782" i="1" s="1"/>
  <c r="AB783" i="1"/>
  <c r="AC783" i="1" s="1"/>
  <c r="AB784" i="1"/>
  <c r="AC784" i="1" s="1"/>
  <c r="AB785" i="1"/>
  <c r="AC785" i="1" s="1"/>
  <c r="AB786" i="1"/>
  <c r="AC786" i="1" s="1"/>
  <c r="AB787" i="1"/>
  <c r="AC787" i="1" s="1"/>
  <c r="AB788" i="1"/>
  <c r="AC788" i="1" s="1"/>
  <c r="AB789" i="1"/>
  <c r="AC789" i="1" s="1"/>
  <c r="AB790" i="1"/>
  <c r="AC790" i="1" s="1"/>
  <c r="AB791" i="1"/>
  <c r="AC791" i="1" s="1"/>
  <c r="AB792" i="1"/>
  <c r="AC792" i="1" s="1"/>
  <c r="AB793" i="1"/>
  <c r="AC793" i="1" s="1"/>
  <c r="AB794" i="1"/>
  <c r="AC794" i="1" s="1"/>
  <c r="AB795" i="1"/>
  <c r="AC795" i="1" s="1"/>
  <c r="AB796" i="1"/>
  <c r="AC796" i="1" s="1"/>
  <c r="AB797" i="1"/>
  <c r="AC797" i="1" s="1"/>
  <c r="AB798" i="1"/>
  <c r="AC798" i="1" s="1"/>
  <c r="AB799" i="1"/>
  <c r="AC799" i="1" s="1"/>
  <c r="AB800" i="1"/>
  <c r="AC800" i="1" s="1"/>
  <c r="AB801" i="1"/>
  <c r="AC801" i="1" s="1"/>
  <c r="AB802" i="1"/>
  <c r="AC802" i="1" s="1"/>
  <c r="AB803" i="1"/>
  <c r="AC803" i="1" s="1"/>
  <c r="AB804" i="1"/>
  <c r="AC804" i="1" s="1"/>
  <c r="AB805" i="1"/>
  <c r="AC805" i="1" s="1"/>
  <c r="AB806" i="1"/>
  <c r="AC806" i="1" s="1"/>
  <c r="AB807" i="1"/>
  <c r="AC807" i="1" s="1"/>
  <c r="AB808" i="1"/>
  <c r="AC808" i="1" s="1"/>
  <c r="AB809" i="1"/>
  <c r="AC809" i="1" s="1"/>
  <c r="AB810" i="1"/>
  <c r="AC810" i="1" s="1"/>
  <c r="AB811" i="1"/>
  <c r="AC811" i="1" s="1"/>
  <c r="AB812" i="1"/>
  <c r="AC812" i="1" s="1"/>
  <c r="AB813" i="1"/>
  <c r="AC813" i="1" s="1"/>
  <c r="AB814" i="1"/>
  <c r="AC814" i="1" s="1"/>
  <c r="AB815" i="1"/>
  <c r="AC815" i="1" s="1"/>
  <c r="AB816" i="1"/>
  <c r="AC816" i="1" s="1"/>
  <c r="AB817" i="1"/>
  <c r="AC817" i="1" s="1"/>
  <c r="AB818" i="1"/>
  <c r="AC818" i="1" s="1"/>
  <c r="AB819" i="1"/>
  <c r="AC819" i="1" s="1"/>
  <c r="AB820" i="1"/>
  <c r="AC820" i="1" s="1"/>
  <c r="AB821" i="1"/>
  <c r="AC821" i="1" s="1"/>
  <c r="AB822" i="1"/>
  <c r="AC822" i="1" s="1"/>
  <c r="AB823" i="1"/>
  <c r="AC823" i="1" s="1"/>
  <c r="AB824" i="1"/>
  <c r="AC824" i="1" s="1"/>
  <c r="AB825" i="1"/>
  <c r="AC825" i="1" s="1"/>
  <c r="AB826" i="1"/>
  <c r="AC826" i="1" s="1"/>
  <c r="AB827" i="1"/>
  <c r="AC827" i="1" s="1"/>
  <c r="AB828" i="1"/>
  <c r="AC828" i="1" s="1"/>
  <c r="AB829" i="1"/>
  <c r="AC829" i="1" s="1"/>
  <c r="AB830" i="1"/>
  <c r="AC830" i="1" s="1"/>
  <c r="AB831" i="1"/>
  <c r="AC831" i="1" s="1"/>
  <c r="AB832" i="1"/>
  <c r="AC832" i="1" s="1"/>
  <c r="AB833" i="1"/>
  <c r="AC833" i="1" s="1"/>
  <c r="AB834" i="1"/>
  <c r="AC834" i="1" s="1"/>
  <c r="AB835" i="1"/>
  <c r="AC835" i="1" s="1"/>
  <c r="AB836" i="1"/>
  <c r="AC836" i="1" s="1"/>
  <c r="AB837" i="1"/>
  <c r="AC837" i="1" s="1"/>
  <c r="AB838" i="1"/>
  <c r="AC838" i="1" s="1"/>
  <c r="AB839" i="1"/>
  <c r="AC839" i="1" s="1"/>
  <c r="AB840" i="1"/>
  <c r="AC840" i="1" s="1"/>
  <c r="AB841" i="1"/>
  <c r="AC841" i="1" s="1"/>
  <c r="AB842" i="1"/>
  <c r="AC842" i="1" s="1"/>
  <c r="AB843" i="1"/>
  <c r="AC843" i="1" s="1"/>
  <c r="AB844" i="1"/>
  <c r="AC844" i="1" s="1"/>
  <c r="AB845" i="1"/>
  <c r="AC845" i="1" s="1"/>
  <c r="AB846" i="1"/>
  <c r="AC846" i="1" s="1"/>
  <c r="AB847" i="1"/>
  <c r="AC847" i="1" s="1"/>
  <c r="AB848" i="1"/>
  <c r="AC848" i="1" s="1"/>
  <c r="AB849" i="1"/>
  <c r="AC849" i="1" s="1"/>
  <c r="AB850" i="1"/>
  <c r="AC850" i="1" s="1"/>
  <c r="AB851" i="1"/>
  <c r="AC851" i="1" s="1"/>
  <c r="AB852" i="1"/>
  <c r="AC852" i="1" s="1"/>
  <c r="AB853" i="1"/>
  <c r="AC853" i="1" s="1"/>
  <c r="AB854" i="1"/>
  <c r="AC854" i="1" s="1"/>
  <c r="AB855" i="1"/>
  <c r="AC855" i="1" s="1"/>
  <c r="AB856" i="1"/>
  <c r="AC856" i="1" s="1"/>
  <c r="AB857" i="1"/>
  <c r="AC857" i="1" s="1"/>
  <c r="AB858" i="1"/>
  <c r="AC858" i="1" s="1"/>
  <c r="AB859" i="1"/>
  <c r="AC859" i="1" s="1"/>
  <c r="AB860" i="1"/>
  <c r="AC860" i="1" s="1"/>
  <c r="AB861" i="1"/>
  <c r="AC861" i="1" s="1"/>
  <c r="AB862" i="1"/>
  <c r="AC862" i="1" s="1"/>
  <c r="AB863" i="1"/>
  <c r="AC863" i="1" s="1"/>
  <c r="AB864" i="1"/>
  <c r="AC864" i="1" s="1"/>
  <c r="AB865" i="1"/>
  <c r="AC865" i="1" s="1"/>
  <c r="AB866" i="1"/>
  <c r="AC866" i="1" s="1"/>
  <c r="AB867" i="1"/>
  <c r="AC867" i="1" s="1"/>
  <c r="AB868" i="1"/>
  <c r="AC868" i="1" s="1"/>
  <c r="AB869" i="1"/>
  <c r="AC869" i="1" s="1"/>
  <c r="AB870" i="1"/>
  <c r="AC870" i="1" s="1"/>
  <c r="AB871" i="1"/>
  <c r="AC871" i="1" s="1"/>
  <c r="AB872" i="1"/>
  <c r="AC872" i="1" s="1"/>
  <c r="AB873" i="1"/>
  <c r="AC873" i="1" s="1"/>
  <c r="AB874" i="1"/>
  <c r="AC874" i="1" s="1"/>
  <c r="AB875" i="1"/>
  <c r="AC875" i="1" s="1"/>
  <c r="AB876" i="1"/>
  <c r="AC876" i="1" s="1"/>
  <c r="AB877" i="1"/>
  <c r="AC877" i="1" s="1"/>
  <c r="AB878" i="1"/>
  <c r="AC878" i="1" s="1"/>
  <c r="AB879" i="1"/>
  <c r="AC879" i="1" s="1"/>
  <c r="AB880" i="1"/>
  <c r="AC880" i="1" s="1"/>
  <c r="AB881" i="1"/>
  <c r="AC881" i="1" s="1"/>
  <c r="AB882" i="1"/>
  <c r="AC882" i="1" s="1"/>
  <c r="AB883" i="1"/>
  <c r="AC883" i="1" s="1"/>
  <c r="AB884" i="1"/>
  <c r="AC884" i="1" s="1"/>
  <c r="AB885" i="1"/>
  <c r="AC885" i="1" s="1"/>
  <c r="AB886" i="1"/>
  <c r="AC886" i="1" s="1"/>
  <c r="AB887" i="1"/>
  <c r="AC887" i="1" s="1"/>
  <c r="AB888" i="1"/>
  <c r="AC888" i="1" s="1"/>
  <c r="AB889" i="1"/>
  <c r="AC889" i="1" s="1"/>
  <c r="AB890" i="1"/>
  <c r="AC890" i="1" s="1"/>
  <c r="AB891" i="1"/>
  <c r="AC891" i="1" s="1"/>
  <c r="AB892" i="1"/>
  <c r="AC892" i="1" s="1"/>
  <c r="AB893" i="1"/>
  <c r="AC893" i="1" s="1"/>
  <c r="AB894" i="1"/>
  <c r="AC894" i="1" s="1"/>
  <c r="AB895" i="1"/>
  <c r="AC895" i="1" s="1"/>
  <c r="AB896" i="1"/>
  <c r="AC896" i="1" s="1"/>
  <c r="AB897" i="1"/>
  <c r="AC897" i="1" s="1"/>
  <c r="AB898" i="1"/>
  <c r="AC898" i="1" s="1"/>
  <c r="AB899" i="1"/>
  <c r="AC899" i="1" s="1"/>
  <c r="AB900" i="1"/>
  <c r="AC900" i="1" s="1"/>
  <c r="AB901" i="1"/>
  <c r="AC901" i="1" s="1"/>
  <c r="AB902" i="1"/>
  <c r="AC902" i="1" s="1"/>
  <c r="AB903" i="1"/>
  <c r="AC903" i="1" s="1"/>
  <c r="AB904" i="1"/>
  <c r="AC904" i="1" s="1"/>
  <c r="AB905" i="1"/>
  <c r="AC905" i="1" s="1"/>
  <c r="AB906" i="1"/>
  <c r="AC906" i="1" s="1"/>
  <c r="AB907" i="1"/>
  <c r="AC907" i="1" s="1"/>
  <c r="AB908" i="1"/>
  <c r="AC908" i="1" s="1"/>
  <c r="AB909" i="1"/>
  <c r="AC909" i="1" s="1"/>
  <c r="AB910" i="1"/>
  <c r="AC910" i="1" s="1"/>
  <c r="AB911" i="1"/>
  <c r="AC911" i="1" s="1"/>
  <c r="AB912" i="1"/>
  <c r="AC912" i="1" s="1"/>
  <c r="AB913" i="1"/>
  <c r="AC913" i="1" s="1"/>
  <c r="AB914" i="1"/>
  <c r="AC914" i="1" s="1"/>
  <c r="AB915" i="1"/>
  <c r="AC915" i="1" s="1"/>
  <c r="AB916" i="1"/>
  <c r="AC916" i="1" s="1"/>
  <c r="AB917" i="1"/>
  <c r="AC917" i="1" s="1"/>
  <c r="AB918" i="1"/>
  <c r="AC918" i="1" s="1"/>
  <c r="AB919" i="1"/>
  <c r="AC919" i="1" s="1"/>
  <c r="AB920" i="1"/>
  <c r="AC920" i="1" s="1"/>
  <c r="AB921" i="1"/>
  <c r="AC921" i="1" s="1"/>
  <c r="AB922" i="1"/>
  <c r="AC922" i="1" s="1"/>
  <c r="AB923" i="1"/>
  <c r="AC923" i="1" s="1"/>
  <c r="AB924" i="1"/>
  <c r="AC924" i="1" s="1"/>
  <c r="AB925" i="1"/>
  <c r="AC925" i="1" s="1"/>
  <c r="AB926" i="1"/>
  <c r="AC926" i="1" s="1"/>
  <c r="AB927" i="1"/>
  <c r="AC927" i="1" s="1"/>
  <c r="AB928" i="1"/>
  <c r="AC928" i="1" s="1"/>
  <c r="AB929" i="1"/>
  <c r="AC929" i="1" s="1"/>
  <c r="AB930" i="1"/>
  <c r="AC930" i="1" s="1"/>
  <c r="AB931" i="1"/>
  <c r="AC931" i="1" s="1"/>
  <c r="AB932" i="1"/>
  <c r="AC932" i="1" s="1"/>
  <c r="AB933" i="1"/>
  <c r="AC933" i="1" s="1"/>
  <c r="AB934" i="1"/>
  <c r="AC934" i="1" s="1"/>
  <c r="AB935" i="1"/>
  <c r="AC935" i="1" s="1"/>
  <c r="AB936" i="1"/>
  <c r="AC936" i="1" s="1"/>
  <c r="AB937" i="1"/>
  <c r="AC937" i="1" s="1"/>
  <c r="AB938" i="1"/>
  <c r="AC938" i="1" s="1"/>
  <c r="AB939" i="1"/>
  <c r="AC939" i="1" s="1"/>
  <c r="AB940" i="1"/>
  <c r="AC940" i="1" s="1"/>
  <c r="AB941" i="1"/>
  <c r="AC941" i="1" s="1"/>
  <c r="AB942" i="1"/>
  <c r="AC942" i="1" s="1"/>
  <c r="AB943" i="1"/>
  <c r="AC943" i="1" s="1"/>
  <c r="AB944" i="1"/>
  <c r="AC944" i="1" s="1"/>
  <c r="AB945" i="1"/>
  <c r="AC945" i="1" s="1"/>
  <c r="AB946" i="1"/>
  <c r="AC946" i="1" s="1"/>
  <c r="AB947" i="1"/>
  <c r="AC947" i="1" s="1"/>
  <c r="AB948" i="1"/>
  <c r="AC948" i="1" s="1"/>
  <c r="AB949" i="1"/>
  <c r="AC949" i="1" s="1"/>
  <c r="AB950" i="1"/>
  <c r="AC950" i="1" s="1"/>
  <c r="AB951" i="1"/>
  <c r="AC951" i="1" s="1"/>
  <c r="AB952" i="1"/>
  <c r="AC952" i="1" s="1"/>
  <c r="AB953" i="1"/>
  <c r="AC953" i="1" s="1"/>
  <c r="AB954" i="1"/>
  <c r="AC954" i="1" s="1"/>
  <c r="AB955" i="1"/>
  <c r="AC955" i="1" s="1"/>
  <c r="AB956" i="1"/>
  <c r="AC956" i="1" s="1"/>
  <c r="AB957" i="1"/>
  <c r="AC957" i="1" s="1"/>
  <c r="AB958" i="1"/>
  <c r="AC958" i="1" s="1"/>
  <c r="AB959" i="1"/>
  <c r="AC959" i="1" s="1"/>
  <c r="AB960" i="1"/>
  <c r="AC960" i="1" s="1"/>
  <c r="AB961" i="1"/>
  <c r="AC961" i="1" s="1"/>
  <c r="AB962" i="1"/>
  <c r="AC962" i="1" s="1"/>
  <c r="AB963" i="1"/>
  <c r="AC963" i="1" s="1"/>
  <c r="AB964" i="1"/>
  <c r="AC964" i="1" s="1"/>
  <c r="AB965" i="1"/>
  <c r="AC965" i="1" s="1"/>
  <c r="AB966" i="1"/>
  <c r="AC966" i="1" s="1"/>
  <c r="AB967" i="1"/>
  <c r="AC967" i="1" s="1"/>
  <c r="AB968" i="1"/>
  <c r="AC968" i="1" s="1"/>
  <c r="AB969" i="1"/>
  <c r="AC969" i="1" s="1"/>
  <c r="AB970" i="1"/>
  <c r="AC970" i="1" s="1"/>
  <c r="AB971" i="1"/>
  <c r="AC971" i="1" s="1"/>
  <c r="AB972" i="1"/>
  <c r="AC972" i="1" s="1"/>
  <c r="AB973" i="1"/>
  <c r="AC973" i="1" s="1"/>
  <c r="AB974" i="1"/>
  <c r="AC974" i="1" s="1"/>
  <c r="AB975" i="1"/>
  <c r="AC975" i="1" s="1"/>
  <c r="AB976" i="1"/>
  <c r="AC976" i="1" s="1"/>
  <c r="AB977" i="1"/>
  <c r="AC977" i="1" s="1"/>
  <c r="AB978" i="1"/>
  <c r="AC978" i="1" s="1"/>
  <c r="AB979" i="1"/>
  <c r="AC979" i="1" s="1"/>
  <c r="AB980" i="1"/>
  <c r="AC980" i="1" s="1"/>
  <c r="AB981" i="1"/>
  <c r="AC981" i="1" s="1"/>
  <c r="AB982" i="1"/>
  <c r="AC982" i="1" s="1"/>
  <c r="AB983" i="1"/>
  <c r="AC983" i="1" s="1"/>
  <c r="AB984" i="1"/>
  <c r="AC984" i="1" s="1"/>
  <c r="AB985" i="1"/>
  <c r="AC985" i="1" s="1"/>
  <c r="AB986" i="1"/>
  <c r="AC986" i="1" s="1"/>
  <c r="AB987" i="1"/>
  <c r="AC987" i="1" s="1"/>
  <c r="AB988" i="1"/>
  <c r="AC988" i="1" s="1"/>
  <c r="AB989" i="1"/>
  <c r="AC989" i="1" s="1"/>
  <c r="AB990" i="1"/>
  <c r="AC990" i="1" s="1"/>
  <c r="AB991" i="1"/>
  <c r="AC991" i="1" s="1"/>
  <c r="AB992" i="1"/>
  <c r="AC992" i="1" s="1"/>
  <c r="AB993" i="1"/>
  <c r="AC993" i="1" s="1"/>
  <c r="AB994" i="1"/>
  <c r="AC994" i="1" s="1"/>
  <c r="AB995" i="1"/>
  <c r="AC995" i="1" s="1"/>
  <c r="AB996" i="1"/>
  <c r="AC996" i="1" s="1"/>
  <c r="AB997" i="1"/>
  <c r="AC997" i="1" s="1"/>
  <c r="AB998" i="1"/>
  <c r="AC998" i="1" s="1"/>
  <c r="AB999" i="1"/>
  <c r="AC999" i="1" s="1"/>
  <c r="AB1000" i="1"/>
  <c r="AC1000" i="1" s="1"/>
  <c r="AB1001" i="1"/>
  <c r="AC1001" i="1" s="1"/>
  <c r="AB1002" i="1"/>
  <c r="AC1002" i="1" s="1"/>
  <c r="AB1003" i="1"/>
  <c r="AC1003" i="1" s="1"/>
  <c r="AB1004" i="1"/>
  <c r="AC1004" i="1" s="1"/>
  <c r="AB1005" i="1"/>
  <c r="AC1005" i="1" s="1"/>
  <c r="AB1006" i="1"/>
  <c r="AC1006" i="1" s="1"/>
  <c r="AB1007" i="1"/>
  <c r="AC1007" i="1" s="1"/>
  <c r="AB1008" i="1"/>
  <c r="AC1008" i="1" s="1"/>
  <c r="AB1009" i="1"/>
  <c r="AC1009" i="1" s="1"/>
  <c r="AB1010" i="1"/>
  <c r="AC1010" i="1" s="1"/>
  <c r="AB1011" i="1"/>
  <c r="AC1011" i="1" s="1"/>
  <c r="AB1012" i="1"/>
  <c r="AC1012" i="1" s="1"/>
  <c r="AB1013" i="1"/>
  <c r="AC1013" i="1" s="1"/>
  <c r="AB1014" i="1"/>
  <c r="AC1014" i="1" s="1"/>
  <c r="AB1015" i="1"/>
  <c r="AC1015" i="1" s="1"/>
  <c r="AB1016" i="1"/>
  <c r="AC1016" i="1" s="1"/>
  <c r="AB1017" i="1"/>
  <c r="AC1017" i="1" s="1"/>
  <c r="AB1018" i="1"/>
  <c r="AC1018" i="1" s="1"/>
  <c r="AB1019" i="1"/>
  <c r="AC1019" i="1" s="1"/>
  <c r="AB1020" i="1"/>
  <c r="AC1020" i="1" s="1"/>
  <c r="AB1021" i="1"/>
  <c r="AC1021" i="1" s="1"/>
  <c r="AB1022" i="1"/>
  <c r="AC1022" i="1" s="1"/>
  <c r="AB1023" i="1"/>
  <c r="AC1023" i="1" s="1"/>
  <c r="AB1024" i="1"/>
  <c r="AC1024" i="1" s="1"/>
  <c r="AB1025" i="1"/>
  <c r="AC1025" i="1" s="1"/>
  <c r="AB1026" i="1"/>
  <c r="AC1026" i="1" s="1"/>
  <c r="AB1027" i="1"/>
  <c r="AC1027" i="1" s="1"/>
  <c r="AB1028" i="1"/>
  <c r="AC1028" i="1" s="1"/>
  <c r="AB1029" i="1"/>
  <c r="AC1029" i="1" s="1"/>
  <c r="AB1030" i="1"/>
  <c r="AC1030" i="1" s="1"/>
  <c r="AB1031" i="1"/>
  <c r="AC1031" i="1" s="1"/>
  <c r="AB1032" i="1"/>
  <c r="AC1032" i="1" s="1"/>
  <c r="AB1033" i="1"/>
  <c r="AC1033" i="1" s="1"/>
  <c r="AB1034" i="1"/>
  <c r="AC1034" i="1" s="1"/>
  <c r="AB1035" i="1"/>
  <c r="AC1035" i="1" s="1"/>
  <c r="AB1036" i="1"/>
  <c r="AC1036" i="1" s="1"/>
  <c r="AB1037" i="1"/>
  <c r="AC1037" i="1" s="1"/>
  <c r="AB1038" i="1"/>
  <c r="AC1038" i="1" s="1"/>
  <c r="AB1039" i="1"/>
  <c r="AC1039" i="1" s="1"/>
  <c r="AB1040" i="1"/>
  <c r="AC1040" i="1" s="1"/>
  <c r="AB1041" i="1"/>
  <c r="AC1041" i="1" s="1"/>
  <c r="AB1042" i="1"/>
  <c r="AC1042" i="1" s="1"/>
  <c r="AB1043" i="1"/>
  <c r="AC1043" i="1" s="1"/>
  <c r="AB1044" i="1"/>
  <c r="AC1044" i="1" s="1"/>
  <c r="AB1045" i="1"/>
  <c r="AC1045" i="1" s="1"/>
  <c r="AB1046" i="1"/>
  <c r="AC1046" i="1" s="1"/>
  <c r="AB1047" i="1"/>
  <c r="AC1047" i="1" s="1"/>
  <c r="AB1048" i="1"/>
  <c r="AC1048" i="1" s="1"/>
  <c r="AB1049" i="1"/>
  <c r="AC1049" i="1" s="1"/>
  <c r="AB1050" i="1"/>
  <c r="AC1050" i="1" s="1"/>
  <c r="AB1051" i="1"/>
  <c r="AC1051" i="1" s="1"/>
  <c r="AB1052" i="1"/>
  <c r="AC1052" i="1" s="1"/>
  <c r="AB1053" i="1"/>
  <c r="AC1053" i="1" s="1"/>
  <c r="AB1054" i="1"/>
  <c r="AC1054" i="1" s="1"/>
  <c r="AB1055" i="1"/>
  <c r="AC1055" i="1" s="1"/>
  <c r="AB1056" i="1"/>
  <c r="AC1056" i="1" s="1"/>
  <c r="AB1057" i="1"/>
  <c r="AC1057" i="1" s="1"/>
  <c r="AB1058" i="1"/>
  <c r="AC1058" i="1" s="1"/>
  <c r="AB1059" i="1"/>
  <c r="AC1059" i="1" s="1"/>
  <c r="AB1060" i="1"/>
  <c r="AC1060" i="1" s="1"/>
  <c r="AB1061" i="1"/>
  <c r="AC1061" i="1" s="1"/>
  <c r="AB1062" i="1"/>
  <c r="AC1062" i="1" s="1"/>
  <c r="AB1063" i="1"/>
  <c r="AC1063" i="1" s="1"/>
  <c r="AB1064" i="1"/>
  <c r="AC1064" i="1" s="1"/>
  <c r="AB1065" i="1"/>
  <c r="AC1065" i="1" s="1"/>
  <c r="AB1066" i="1"/>
  <c r="AC1066" i="1" s="1"/>
  <c r="AB1067" i="1"/>
  <c r="AC1067" i="1" s="1"/>
  <c r="AB1068" i="1"/>
  <c r="AC1068" i="1" s="1"/>
  <c r="AB1069" i="1"/>
  <c r="AC1069" i="1" s="1"/>
  <c r="AB1070" i="1"/>
  <c r="AC1070" i="1" s="1"/>
  <c r="AB1071" i="1"/>
  <c r="AC1071" i="1" s="1"/>
  <c r="AB1072" i="1"/>
  <c r="AC1072" i="1" s="1"/>
  <c r="AB1073" i="1"/>
  <c r="AC1073" i="1" s="1"/>
  <c r="AB1074" i="1"/>
  <c r="AC1074" i="1" s="1"/>
  <c r="AB1075" i="1"/>
  <c r="AC1075" i="1" s="1"/>
  <c r="AB1076" i="1"/>
  <c r="AC1076" i="1" s="1"/>
  <c r="AB1077" i="1"/>
  <c r="AC1077" i="1" s="1"/>
  <c r="AB1078" i="1"/>
  <c r="AC1078" i="1" s="1"/>
  <c r="AB1079" i="1"/>
  <c r="AC1079" i="1" s="1"/>
  <c r="AB1080" i="1"/>
  <c r="AC1080" i="1" s="1"/>
  <c r="AB1081" i="1"/>
  <c r="AC1081" i="1" s="1"/>
  <c r="AB1082" i="1"/>
  <c r="AC1082" i="1" s="1"/>
  <c r="AB1083" i="1"/>
  <c r="AC1083" i="1" s="1"/>
  <c r="AB1084" i="1"/>
  <c r="AC1084" i="1" s="1"/>
  <c r="AB1085" i="1"/>
  <c r="AC1085" i="1" s="1"/>
  <c r="AB1086" i="1"/>
  <c r="AC1086" i="1" s="1"/>
  <c r="AB1087" i="1"/>
  <c r="AC1087" i="1" s="1"/>
  <c r="AB1088" i="1"/>
  <c r="AC1088" i="1" s="1"/>
  <c r="AB1089" i="1"/>
  <c r="AC1089" i="1" s="1"/>
  <c r="AB1090" i="1"/>
  <c r="AC1090" i="1" s="1"/>
  <c r="AB1091" i="1"/>
  <c r="AC1091" i="1" s="1"/>
  <c r="AB1092" i="1"/>
  <c r="AC1092" i="1" s="1"/>
  <c r="AB1093" i="1"/>
  <c r="AC1093" i="1" s="1"/>
  <c r="AB1094" i="1"/>
  <c r="AC1094" i="1" s="1"/>
  <c r="AB1095" i="1"/>
  <c r="AC1095" i="1" s="1"/>
  <c r="AB1096" i="1"/>
  <c r="AC1096" i="1" s="1"/>
  <c r="AB1097" i="1"/>
  <c r="AC1097" i="1" s="1"/>
  <c r="AB1098" i="1"/>
  <c r="AC1098" i="1" s="1"/>
  <c r="AB1099" i="1"/>
  <c r="AC1099" i="1" s="1"/>
  <c r="AB1100" i="1"/>
  <c r="AC1100" i="1" s="1"/>
  <c r="AB1101" i="1"/>
  <c r="AC1101" i="1" s="1"/>
  <c r="AB1102" i="1"/>
  <c r="AC1102" i="1" s="1"/>
  <c r="AB1103" i="1"/>
  <c r="AC1103" i="1" s="1"/>
  <c r="AB1104" i="1"/>
  <c r="AC1104" i="1" s="1"/>
  <c r="AB1105" i="1"/>
  <c r="AC1105" i="1" s="1"/>
  <c r="AB1106" i="1"/>
  <c r="AC1106" i="1" s="1"/>
  <c r="AB1107" i="1"/>
  <c r="AC1107" i="1" s="1"/>
  <c r="AB1108" i="1"/>
  <c r="AC1108" i="1" s="1"/>
  <c r="AB1109" i="1"/>
  <c r="AC1109" i="1" s="1"/>
  <c r="AB1110" i="1"/>
  <c r="AC1110" i="1" s="1"/>
  <c r="AB1111" i="1"/>
  <c r="AC1111" i="1" s="1"/>
  <c r="AB1112" i="1"/>
  <c r="AC1112" i="1" s="1"/>
  <c r="AB1113" i="1"/>
  <c r="AC1113" i="1" s="1"/>
  <c r="AB1114" i="1"/>
  <c r="AC1114" i="1" s="1"/>
  <c r="AB1115" i="1"/>
  <c r="AC1115" i="1" s="1"/>
  <c r="AB1116" i="1"/>
  <c r="AC1116" i="1" s="1"/>
  <c r="AB1117" i="1"/>
  <c r="AC1117" i="1" s="1"/>
  <c r="AB1118" i="1"/>
  <c r="AC1118" i="1" s="1"/>
  <c r="AB1119" i="1"/>
  <c r="AC1119" i="1" s="1"/>
  <c r="AB1120" i="1"/>
  <c r="AC1120" i="1" s="1"/>
  <c r="AB1121" i="1"/>
  <c r="AC1121" i="1" s="1"/>
  <c r="AB1122" i="1"/>
  <c r="AC1122" i="1" s="1"/>
  <c r="AB1123" i="1"/>
  <c r="AC1123" i="1" s="1"/>
  <c r="AB1124" i="1"/>
  <c r="AC1124" i="1" s="1"/>
  <c r="AB1125" i="1"/>
  <c r="AC1125" i="1" s="1"/>
  <c r="AB1126" i="1"/>
  <c r="AC1126" i="1" s="1"/>
  <c r="AB1127" i="1"/>
  <c r="AC1127" i="1" s="1"/>
  <c r="AB1128" i="1"/>
  <c r="AC1128" i="1" s="1"/>
  <c r="AB1129" i="1"/>
  <c r="AC1129" i="1" s="1"/>
  <c r="AB1130" i="1"/>
  <c r="AC1130" i="1" s="1"/>
  <c r="AB1131" i="1"/>
  <c r="AC1131" i="1" s="1"/>
  <c r="AB1132" i="1"/>
  <c r="AC1132" i="1" s="1"/>
  <c r="AB1133" i="1"/>
  <c r="AC1133" i="1" s="1"/>
  <c r="AB1134" i="1"/>
  <c r="AC1134" i="1" s="1"/>
  <c r="AB1135" i="1"/>
  <c r="AC1135" i="1" s="1"/>
  <c r="AB1136" i="1"/>
  <c r="AC1136" i="1" s="1"/>
  <c r="AB1137" i="1"/>
  <c r="AC1137" i="1" s="1"/>
  <c r="AB1138" i="1"/>
  <c r="AC1138" i="1" s="1"/>
  <c r="AB1139" i="1"/>
  <c r="AC1139" i="1" s="1"/>
  <c r="AB1140" i="1"/>
  <c r="AC1140" i="1" s="1"/>
  <c r="AB1141" i="1"/>
  <c r="AC1141" i="1" s="1"/>
  <c r="AB1142" i="1"/>
  <c r="AC1142" i="1" s="1"/>
  <c r="AB1143" i="1"/>
  <c r="AC1143" i="1" s="1"/>
  <c r="AB1144" i="1"/>
  <c r="AC1144" i="1" s="1"/>
  <c r="AB1145" i="1"/>
  <c r="AC1145" i="1" s="1"/>
  <c r="AB1146" i="1"/>
  <c r="AC1146" i="1" s="1"/>
  <c r="AB1147" i="1"/>
  <c r="AC1147" i="1" s="1"/>
  <c r="AB1148" i="1"/>
  <c r="AC1148" i="1" s="1"/>
  <c r="AB1149" i="1"/>
  <c r="AC1149" i="1" s="1"/>
  <c r="AB1150" i="1"/>
  <c r="AC1150" i="1" s="1"/>
  <c r="AB1151" i="1"/>
  <c r="AC1151" i="1" s="1"/>
  <c r="AB1152" i="1"/>
  <c r="AC1152" i="1" s="1"/>
  <c r="AB1153" i="1"/>
  <c r="AC1153" i="1" s="1"/>
  <c r="AB1154" i="1"/>
  <c r="AC1154" i="1" s="1"/>
  <c r="AB1155" i="1"/>
  <c r="AC1155" i="1" s="1"/>
  <c r="AB1156" i="1"/>
  <c r="AC1156" i="1" s="1"/>
  <c r="AB1157" i="1"/>
  <c r="AC1157" i="1" s="1"/>
  <c r="AB1158" i="1"/>
  <c r="AC1158" i="1" s="1"/>
  <c r="AB1159" i="1"/>
  <c r="AC1159" i="1" s="1"/>
  <c r="AB1160" i="1"/>
  <c r="AC1160" i="1" s="1"/>
  <c r="AB1161" i="1"/>
  <c r="AC1161" i="1" s="1"/>
  <c r="AB1162" i="1"/>
  <c r="AC1162" i="1" s="1"/>
  <c r="AB1163" i="1"/>
  <c r="AC1163" i="1" s="1"/>
  <c r="AB1164" i="1"/>
  <c r="AC1164" i="1" s="1"/>
  <c r="AB1165" i="1"/>
  <c r="AC1165" i="1" s="1"/>
  <c r="AB1166" i="1"/>
  <c r="AC1166" i="1" s="1"/>
  <c r="AB1167" i="1"/>
  <c r="AC1167" i="1" s="1"/>
  <c r="AB1168" i="1"/>
  <c r="AC1168" i="1" s="1"/>
  <c r="AB1169" i="1"/>
  <c r="AC1169" i="1" s="1"/>
  <c r="AB1170" i="1"/>
  <c r="AC1170" i="1" s="1"/>
  <c r="AB1171" i="1"/>
  <c r="AC1171" i="1" s="1"/>
  <c r="AB1172" i="1"/>
  <c r="AC1172" i="1" s="1"/>
  <c r="AB1173" i="1"/>
  <c r="AC1173" i="1" s="1"/>
  <c r="AB1174" i="1"/>
  <c r="AC1174" i="1" s="1"/>
  <c r="AB1175" i="1"/>
  <c r="AC1175" i="1" s="1"/>
  <c r="AB1176" i="1"/>
  <c r="AC1176" i="1" s="1"/>
  <c r="AB1177" i="1"/>
  <c r="AC1177" i="1" s="1"/>
  <c r="AB1178" i="1"/>
  <c r="AC1178" i="1" s="1"/>
  <c r="AB1179" i="1"/>
  <c r="AC1179" i="1" s="1"/>
  <c r="AB1180" i="1"/>
  <c r="AC1180" i="1" s="1"/>
  <c r="AB1181" i="1"/>
  <c r="AC1181" i="1" s="1"/>
  <c r="AB1182" i="1"/>
  <c r="AC1182" i="1" s="1"/>
  <c r="AB1183" i="1"/>
  <c r="AC1183" i="1" s="1"/>
  <c r="AB1184" i="1"/>
  <c r="AC1184" i="1" s="1"/>
  <c r="AB1185" i="1"/>
  <c r="AC1185" i="1" s="1"/>
  <c r="AB1186" i="1"/>
  <c r="AC1186" i="1" s="1"/>
  <c r="AB1187" i="1"/>
  <c r="AC1187" i="1" s="1"/>
  <c r="AB1188" i="1"/>
  <c r="AC1188" i="1" s="1"/>
  <c r="AB1189" i="1"/>
  <c r="AC1189" i="1" s="1"/>
  <c r="AB1190" i="1"/>
  <c r="AC1190" i="1" s="1"/>
  <c r="AB1191" i="1"/>
  <c r="AC1191" i="1" s="1"/>
  <c r="AB1192" i="1"/>
  <c r="AC1192" i="1" s="1"/>
  <c r="AB1193" i="1"/>
  <c r="AC1193" i="1" s="1"/>
  <c r="AB1194" i="1"/>
  <c r="AC1194" i="1" s="1"/>
  <c r="AB1195" i="1"/>
  <c r="AC1195" i="1" s="1"/>
  <c r="AB1196" i="1"/>
  <c r="AC1196" i="1" s="1"/>
  <c r="AB1197" i="1"/>
  <c r="AC1197" i="1" s="1"/>
  <c r="AB1198" i="1"/>
  <c r="AC1198" i="1" s="1"/>
  <c r="AB1199" i="1"/>
  <c r="AC1199" i="1" s="1"/>
  <c r="AB1200" i="1"/>
  <c r="AC1200" i="1" s="1"/>
  <c r="AB1201" i="1"/>
  <c r="AC1201" i="1" s="1"/>
  <c r="AB1202" i="1"/>
  <c r="AC1202" i="1" s="1"/>
  <c r="AB1203" i="1"/>
  <c r="AC1203" i="1" s="1"/>
  <c r="AB1204" i="1"/>
  <c r="AC1204" i="1" s="1"/>
  <c r="AB1205" i="1"/>
  <c r="AC1205" i="1" s="1"/>
  <c r="AB1206" i="1"/>
  <c r="AC1206" i="1" s="1"/>
  <c r="AB1207" i="1"/>
  <c r="AC1207" i="1" s="1"/>
  <c r="AB1208" i="1"/>
  <c r="AC1208" i="1" s="1"/>
  <c r="AB1209" i="1"/>
  <c r="AC1209" i="1" s="1"/>
  <c r="AB1210" i="1"/>
  <c r="AC1210" i="1" s="1"/>
  <c r="AB1211" i="1"/>
  <c r="AC1211" i="1" s="1"/>
  <c r="AB1212" i="1"/>
  <c r="AC1212" i="1" s="1"/>
  <c r="AB1213" i="1"/>
  <c r="AC1213" i="1" s="1"/>
  <c r="AB1214" i="1"/>
  <c r="AC1214" i="1" s="1"/>
  <c r="AB1215" i="1"/>
  <c r="AC1215" i="1" s="1"/>
  <c r="AB1216" i="1"/>
  <c r="AC1216" i="1" s="1"/>
  <c r="AB1217" i="1"/>
  <c r="AC1217" i="1" s="1"/>
  <c r="AB1218" i="1"/>
  <c r="AC1218" i="1" s="1"/>
  <c r="AB1219" i="1"/>
  <c r="AC1219" i="1" s="1"/>
  <c r="AB1220" i="1"/>
  <c r="AC1220" i="1" s="1"/>
  <c r="AB1221" i="1"/>
  <c r="AC1221" i="1" s="1"/>
  <c r="AB1222" i="1"/>
  <c r="AC1222" i="1" s="1"/>
  <c r="AB1223" i="1"/>
  <c r="AC1223" i="1" s="1"/>
  <c r="AB1224" i="1"/>
  <c r="AC1224" i="1" s="1"/>
  <c r="AB1225" i="1"/>
  <c r="AC1225" i="1" s="1"/>
  <c r="AB1226" i="1"/>
  <c r="AC1226" i="1" s="1"/>
  <c r="AB1227" i="1"/>
  <c r="AC1227" i="1" s="1"/>
  <c r="AB1228" i="1"/>
  <c r="AC1228" i="1" s="1"/>
  <c r="AB1229" i="1"/>
  <c r="AC1229" i="1" s="1"/>
  <c r="AB1230" i="1"/>
  <c r="AC1230" i="1" s="1"/>
  <c r="AB1231" i="1"/>
  <c r="AC1231" i="1" s="1"/>
  <c r="AB1232" i="1"/>
  <c r="AC1232" i="1" s="1"/>
  <c r="AB1233" i="1"/>
  <c r="AC1233" i="1" s="1"/>
  <c r="AB1234" i="1"/>
  <c r="AC1234" i="1" s="1"/>
  <c r="AB1235" i="1"/>
  <c r="AC1235" i="1" s="1"/>
  <c r="AB1236" i="1"/>
  <c r="AC1236" i="1" s="1"/>
  <c r="AB1237" i="1"/>
  <c r="AC1237" i="1" s="1"/>
  <c r="AB1238" i="1"/>
  <c r="AC1238" i="1" s="1"/>
  <c r="AB1239" i="1"/>
  <c r="AC1239" i="1" s="1"/>
  <c r="AB1240" i="1"/>
  <c r="AC1240" i="1" s="1"/>
  <c r="AB1241" i="1"/>
  <c r="AC1241" i="1" s="1"/>
  <c r="AB1242" i="1"/>
  <c r="AC1242" i="1" s="1"/>
  <c r="AB1243" i="1"/>
  <c r="AC1243" i="1" s="1"/>
  <c r="AB1244" i="1"/>
  <c r="AC1244" i="1" s="1"/>
  <c r="AB1245" i="1"/>
  <c r="AC1245" i="1" s="1"/>
  <c r="AB1246" i="1"/>
  <c r="AC1246" i="1" s="1"/>
  <c r="AB1247" i="1"/>
  <c r="AC1247" i="1" s="1"/>
  <c r="AB1248" i="1"/>
  <c r="AC1248" i="1" s="1"/>
  <c r="AB1249" i="1"/>
  <c r="AC1249" i="1" s="1"/>
  <c r="AB1250" i="1"/>
  <c r="AC1250" i="1" s="1"/>
  <c r="AB1251" i="1"/>
  <c r="AC1251" i="1" s="1"/>
  <c r="AB1252" i="1"/>
  <c r="AC1252" i="1" s="1"/>
  <c r="AB1253" i="1"/>
  <c r="AC1253" i="1" s="1"/>
  <c r="AB1254" i="1"/>
  <c r="AC1254" i="1" s="1"/>
  <c r="AB1255" i="1"/>
  <c r="AC1255" i="1" s="1"/>
  <c r="AB1256" i="1"/>
  <c r="AC1256" i="1" s="1"/>
  <c r="AB1257" i="1"/>
  <c r="AC1257" i="1" s="1"/>
  <c r="AB1258" i="1"/>
  <c r="AC1258" i="1" s="1"/>
  <c r="AB1259" i="1"/>
  <c r="AC1259" i="1" s="1"/>
  <c r="AB1260" i="1"/>
  <c r="AC1260" i="1" s="1"/>
  <c r="AB1261" i="1"/>
  <c r="AC1261" i="1" s="1"/>
  <c r="AB1262" i="1"/>
  <c r="AC1262" i="1" s="1"/>
  <c r="AB1263" i="1"/>
  <c r="AC1263" i="1" s="1"/>
  <c r="AB1264" i="1"/>
  <c r="AC1264" i="1" s="1"/>
  <c r="AB1265" i="1"/>
  <c r="AC1265" i="1" s="1"/>
  <c r="AB1266" i="1"/>
  <c r="AC1266" i="1" s="1"/>
  <c r="AB1267" i="1"/>
  <c r="AC1267" i="1" s="1"/>
  <c r="AB1268" i="1"/>
  <c r="AC1268" i="1" s="1"/>
  <c r="AB1269" i="1"/>
  <c r="AC1269" i="1" s="1"/>
  <c r="AB1270" i="1"/>
  <c r="AC1270" i="1" s="1"/>
  <c r="AB1271" i="1"/>
  <c r="AC1271" i="1" s="1"/>
  <c r="AB1272" i="1"/>
  <c r="AC1272" i="1" s="1"/>
  <c r="AB1273" i="1"/>
  <c r="AC1273" i="1" s="1"/>
  <c r="AB1274" i="1"/>
  <c r="AC1274" i="1" s="1"/>
  <c r="AB1275" i="1"/>
  <c r="AC1275" i="1" s="1"/>
  <c r="AB1276" i="1"/>
  <c r="AC1276" i="1" s="1"/>
  <c r="AB1277" i="1"/>
  <c r="AC1277" i="1" s="1"/>
  <c r="AB1278" i="1"/>
  <c r="AC1278" i="1" s="1"/>
  <c r="AB1279" i="1"/>
  <c r="AC1279" i="1" s="1"/>
  <c r="AB1280" i="1"/>
  <c r="AC1280" i="1" s="1"/>
  <c r="AB1281" i="1"/>
  <c r="AC1281" i="1" s="1"/>
  <c r="AB1282" i="1"/>
  <c r="AC1282" i="1" s="1"/>
  <c r="AB1283" i="1"/>
  <c r="AC1283" i="1" s="1"/>
  <c r="AB1284" i="1"/>
  <c r="AC1284" i="1" s="1"/>
  <c r="AB1285" i="1"/>
  <c r="AC1285" i="1" s="1"/>
  <c r="AB1286" i="1"/>
  <c r="AC1286" i="1" s="1"/>
  <c r="AB1287" i="1"/>
  <c r="AC1287" i="1" s="1"/>
  <c r="AB1288" i="1"/>
  <c r="AC1288" i="1" s="1"/>
  <c r="AB1289" i="1"/>
  <c r="AC1289" i="1" s="1"/>
  <c r="AB1290" i="1"/>
  <c r="AC1290" i="1" s="1"/>
  <c r="AB1291" i="1"/>
  <c r="AC1291" i="1" s="1"/>
  <c r="AB1292" i="1"/>
  <c r="AC1292" i="1" s="1"/>
  <c r="AB1293" i="1"/>
  <c r="AC1293" i="1" s="1"/>
  <c r="AB1294" i="1"/>
  <c r="AC1294" i="1" s="1"/>
  <c r="AB1295" i="1"/>
  <c r="AC1295" i="1" s="1"/>
  <c r="AB1296" i="1"/>
  <c r="AC1296" i="1" s="1"/>
  <c r="AB1297" i="1"/>
  <c r="AC1297" i="1" s="1"/>
  <c r="AB1298" i="1"/>
  <c r="AC1298" i="1" s="1"/>
  <c r="AB1299" i="1"/>
  <c r="AC1299" i="1" s="1"/>
  <c r="AB1300" i="1"/>
  <c r="AC1300" i="1" s="1"/>
  <c r="AB1301" i="1"/>
  <c r="AC1301" i="1" s="1"/>
  <c r="AB1302" i="1"/>
  <c r="AC1302" i="1" s="1"/>
  <c r="AB1303" i="1"/>
  <c r="AC1303" i="1" s="1"/>
  <c r="AB1304" i="1"/>
  <c r="AC1304" i="1" s="1"/>
  <c r="AB1305" i="1"/>
  <c r="AC1305" i="1" s="1"/>
  <c r="AB1306" i="1"/>
  <c r="AC1306" i="1" s="1"/>
  <c r="AB1307" i="1"/>
  <c r="AC1307" i="1" s="1"/>
  <c r="AB1308" i="1"/>
  <c r="AC1308" i="1" s="1"/>
  <c r="AB1309" i="1"/>
  <c r="AC1309" i="1" s="1"/>
  <c r="AB1310" i="1"/>
  <c r="AC1310" i="1" s="1"/>
  <c r="AB1311" i="1"/>
  <c r="AC1311" i="1" s="1"/>
  <c r="AB1312" i="1"/>
  <c r="AC1312" i="1" s="1"/>
  <c r="AB1313" i="1"/>
  <c r="AC1313" i="1" s="1"/>
  <c r="AB1314" i="1"/>
  <c r="AC1314" i="1" s="1"/>
  <c r="AB1315" i="1"/>
  <c r="AC1315" i="1" s="1"/>
  <c r="AB1316" i="1"/>
  <c r="AC1316" i="1" s="1"/>
  <c r="AB1317" i="1"/>
  <c r="AC1317" i="1" s="1"/>
  <c r="AB1318" i="1"/>
  <c r="AC1318" i="1" s="1"/>
  <c r="AB1319" i="1"/>
  <c r="AC1319" i="1" s="1"/>
  <c r="AB1320" i="1"/>
  <c r="AC1320" i="1" s="1"/>
  <c r="AB1321" i="1"/>
  <c r="AC1321" i="1" s="1"/>
  <c r="AB1322" i="1"/>
  <c r="AC1322" i="1" s="1"/>
  <c r="AB1323" i="1"/>
  <c r="AC1323" i="1" s="1"/>
  <c r="AB1324" i="1"/>
  <c r="AC1324" i="1" s="1"/>
  <c r="AB1325" i="1"/>
  <c r="AC1325" i="1" s="1"/>
  <c r="AB1326" i="1"/>
  <c r="AC1326" i="1" s="1"/>
  <c r="AB1327" i="1"/>
  <c r="AC1327" i="1" s="1"/>
  <c r="AB1328" i="1"/>
  <c r="AC1328" i="1" s="1"/>
  <c r="AB1329" i="1"/>
  <c r="AC1329" i="1" s="1"/>
  <c r="AB1330" i="1"/>
  <c r="AC1330" i="1" s="1"/>
  <c r="AB1331" i="1"/>
  <c r="AC1331" i="1" s="1"/>
  <c r="AB1332" i="1"/>
  <c r="AC1332" i="1" s="1"/>
  <c r="AB1333" i="1"/>
  <c r="AC1333" i="1" s="1"/>
  <c r="AB1334" i="1"/>
  <c r="AC1334" i="1" s="1"/>
  <c r="AB1335" i="1"/>
  <c r="AC1335" i="1" s="1"/>
  <c r="AB1336" i="1"/>
  <c r="AC1336" i="1" s="1"/>
  <c r="AB1337" i="1"/>
  <c r="AC1337" i="1" s="1"/>
  <c r="AB1338" i="1"/>
  <c r="AC1338" i="1" s="1"/>
  <c r="AB1339" i="1"/>
  <c r="AC1339" i="1" s="1"/>
  <c r="AB1340" i="1"/>
  <c r="AC1340" i="1" s="1"/>
  <c r="AB1341" i="1"/>
  <c r="AC1341" i="1" s="1"/>
  <c r="AB1342" i="1"/>
  <c r="AC1342" i="1" s="1"/>
  <c r="AB1343" i="1"/>
  <c r="AC1343" i="1" s="1"/>
  <c r="AB1344" i="1"/>
  <c r="AC1344" i="1" s="1"/>
  <c r="AB1345" i="1"/>
  <c r="AC1345" i="1" s="1"/>
  <c r="AB1346" i="1"/>
  <c r="AC1346" i="1" s="1"/>
  <c r="AB1347" i="1"/>
  <c r="AC1347" i="1" s="1"/>
  <c r="AB1348" i="1"/>
  <c r="AC1348" i="1" s="1"/>
  <c r="AB1349" i="1"/>
  <c r="AC1349" i="1" s="1"/>
  <c r="AB1350" i="1"/>
  <c r="AC1350" i="1" s="1"/>
  <c r="AB1351" i="1"/>
  <c r="AC1351" i="1" s="1"/>
  <c r="AB1352" i="1"/>
  <c r="AC1352" i="1" s="1"/>
  <c r="AB1353" i="1"/>
  <c r="AC1353" i="1" s="1"/>
  <c r="AB1354" i="1"/>
  <c r="AC1354" i="1" s="1"/>
  <c r="AB1355" i="1"/>
  <c r="AC1355" i="1" s="1"/>
  <c r="AB1356" i="1"/>
  <c r="AC1356" i="1" s="1"/>
  <c r="AB1357" i="1"/>
  <c r="AC1357" i="1" s="1"/>
  <c r="AB1358" i="1"/>
  <c r="AC1358" i="1" s="1"/>
  <c r="AB1359" i="1"/>
  <c r="AC1359" i="1" s="1"/>
  <c r="AB1360" i="1"/>
  <c r="AC1360" i="1" s="1"/>
  <c r="AB1361" i="1"/>
  <c r="AC1361" i="1" s="1"/>
  <c r="AB1362" i="1"/>
  <c r="AC1362" i="1" s="1"/>
  <c r="AB1363" i="1"/>
  <c r="AC1363" i="1" s="1"/>
  <c r="AB1364" i="1"/>
  <c r="AC1364" i="1" s="1"/>
  <c r="AB1365" i="1"/>
  <c r="AC1365" i="1" s="1"/>
  <c r="AB1366" i="1"/>
  <c r="AC1366" i="1" s="1"/>
  <c r="AB1367" i="1"/>
  <c r="AC1367" i="1" s="1"/>
  <c r="AB1368" i="1"/>
  <c r="AC1368" i="1" s="1"/>
  <c r="AB1369" i="1"/>
  <c r="AC1369" i="1" s="1"/>
  <c r="AB1370" i="1"/>
  <c r="AC1370" i="1" s="1"/>
  <c r="AB1371" i="1"/>
  <c r="AC1371" i="1" s="1"/>
  <c r="AB1372" i="1"/>
  <c r="AC1372" i="1" s="1"/>
  <c r="AB1373" i="1"/>
  <c r="AC1373" i="1" s="1"/>
  <c r="AB1374" i="1"/>
  <c r="AC1374" i="1" s="1"/>
  <c r="AB1375" i="1"/>
  <c r="AC1375" i="1" s="1"/>
  <c r="AB1376" i="1"/>
  <c r="AC1376" i="1" s="1"/>
  <c r="AB1377" i="1"/>
  <c r="AC1377" i="1" s="1"/>
  <c r="AB1378" i="1"/>
  <c r="AC1378" i="1" s="1"/>
  <c r="AB1379" i="1"/>
  <c r="AC1379" i="1" s="1"/>
  <c r="AB1380" i="1"/>
  <c r="AC1380" i="1" s="1"/>
  <c r="AB1381" i="1"/>
  <c r="AC1381" i="1" s="1"/>
  <c r="AB1382" i="1"/>
  <c r="AC1382" i="1" s="1"/>
  <c r="AB1383" i="1"/>
  <c r="AC1383" i="1" s="1"/>
  <c r="AB1384" i="1"/>
  <c r="AC1384" i="1" s="1"/>
  <c r="AB1385" i="1"/>
  <c r="AC1385" i="1" s="1"/>
  <c r="AB1386" i="1"/>
  <c r="AC1386" i="1" s="1"/>
  <c r="AB1387" i="1"/>
  <c r="AC1387" i="1" s="1"/>
  <c r="AB1388" i="1"/>
  <c r="AC1388" i="1" s="1"/>
  <c r="AB1389" i="1"/>
  <c r="AC1389" i="1" s="1"/>
  <c r="AB1390" i="1"/>
  <c r="AC1390" i="1" s="1"/>
  <c r="AB1391" i="1"/>
  <c r="AC1391" i="1" s="1"/>
  <c r="AB1392" i="1"/>
  <c r="AC1392" i="1" s="1"/>
  <c r="AB1393" i="1"/>
  <c r="AC1393" i="1" s="1"/>
  <c r="AB1394" i="1"/>
  <c r="AC1394" i="1" s="1"/>
  <c r="AB1395" i="1"/>
  <c r="AC1395" i="1" s="1"/>
  <c r="AB1396" i="1"/>
  <c r="AC1396" i="1" s="1"/>
  <c r="AB1397" i="1"/>
  <c r="AC1397" i="1" s="1"/>
  <c r="AB1398" i="1"/>
  <c r="AC1398" i="1" s="1"/>
  <c r="AB1399" i="1"/>
  <c r="AC1399" i="1" s="1"/>
  <c r="AB1400" i="1"/>
  <c r="AC1400" i="1" s="1"/>
  <c r="AB1401" i="1"/>
  <c r="AC1401" i="1" s="1"/>
  <c r="AB1402" i="1"/>
  <c r="AC1402" i="1" s="1"/>
  <c r="AB1403" i="1"/>
  <c r="AC1403" i="1" s="1"/>
  <c r="AB1404" i="1"/>
  <c r="AC1404" i="1" s="1"/>
  <c r="AB1405" i="1"/>
  <c r="AC1405" i="1" s="1"/>
  <c r="AB1406" i="1"/>
  <c r="AC1406" i="1" s="1"/>
  <c r="AB1407" i="1"/>
  <c r="AC1407" i="1" s="1"/>
  <c r="AB1408" i="1"/>
  <c r="AC1408" i="1" s="1"/>
  <c r="AB1409" i="1"/>
  <c r="AC1409" i="1" s="1"/>
  <c r="AB1410" i="1"/>
  <c r="AC1410" i="1" s="1"/>
  <c r="AB1411" i="1"/>
  <c r="AC1411" i="1" s="1"/>
  <c r="AB1412" i="1"/>
  <c r="AC1412" i="1" s="1"/>
  <c r="AB1413" i="1"/>
  <c r="AC1413" i="1" s="1"/>
  <c r="AB1414" i="1"/>
  <c r="AC1414" i="1" s="1"/>
  <c r="AB1415" i="1"/>
  <c r="AC1415" i="1" s="1"/>
  <c r="AB1416" i="1"/>
  <c r="AC1416" i="1" s="1"/>
  <c r="AB1417" i="1"/>
  <c r="AC1417" i="1" s="1"/>
  <c r="AB1418" i="1"/>
  <c r="AC1418" i="1" s="1"/>
  <c r="AB1419" i="1"/>
  <c r="AC1419" i="1" s="1"/>
  <c r="AB1420" i="1"/>
  <c r="AC1420" i="1" s="1"/>
  <c r="AB1421" i="1"/>
  <c r="AC1421" i="1" s="1"/>
  <c r="AB1422" i="1"/>
  <c r="AC1422" i="1" s="1"/>
  <c r="AB1423" i="1"/>
  <c r="AC1423" i="1" s="1"/>
  <c r="AB1424" i="1"/>
  <c r="AC1424" i="1" s="1"/>
  <c r="AB1425" i="1"/>
  <c r="AC1425" i="1" s="1"/>
  <c r="AB1426" i="1"/>
  <c r="AC1426" i="1" s="1"/>
  <c r="AB1427" i="1"/>
  <c r="AC1427" i="1" s="1"/>
  <c r="AB1428" i="1"/>
  <c r="AC1428" i="1" s="1"/>
  <c r="AB1429" i="1"/>
  <c r="AC1429" i="1" s="1"/>
  <c r="AB1430" i="1"/>
  <c r="AC1430" i="1" s="1"/>
  <c r="AB1431" i="1"/>
  <c r="AC1431" i="1" s="1"/>
  <c r="AB1432" i="1"/>
  <c r="AC1432" i="1" s="1"/>
  <c r="AB1433" i="1"/>
  <c r="AC1433" i="1" s="1"/>
  <c r="AB1434" i="1"/>
  <c r="AC1434" i="1" s="1"/>
  <c r="AB1435" i="1"/>
  <c r="AC1435" i="1" s="1"/>
  <c r="AB1436" i="1"/>
  <c r="AC1436" i="1" s="1"/>
  <c r="AB1437" i="1"/>
  <c r="AC1437" i="1" s="1"/>
  <c r="AB1438" i="1"/>
  <c r="AC1438" i="1" s="1"/>
  <c r="AB1439" i="1"/>
  <c r="AC1439" i="1" s="1"/>
  <c r="AB1440" i="1"/>
  <c r="AC1440" i="1" s="1"/>
  <c r="AB1441" i="1"/>
  <c r="AC1441" i="1" s="1"/>
  <c r="AB1442" i="1"/>
  <c r="AC1442" i="1" s="1"/>
  <c r="AB1443" i="1"/>
  <c r="AC1443" i="1" s="1"/>
  <c r="AB1444" i="1"/>
  <c r="AC1444" i="1" s="1"/>
  <c r="AB1445" i="1"/>
  <c r="AC1445" i="1" s="1"/>
  <c r="AB1446" i="1"/>
  <c r="AC1446" i="1" s="1"/>
  <c r="AB1447" i="1"/>
  <c r="AC1447" i="1" s="1"/>
  <c r="AB1448" i="1"/>
  <c r="AC1448" i="1" s="1"/>
  <c r="AB1449" i="1"/>
  <c r="AC1449" i="1" s="1"/>
  <c r="AB1450" i="1"/>
  <c r="AC1450" i="1" s="1"/>
  <c r="AB1451" i="1"/>
  <c r="AC1451" i="1" s="1"/>
  <c r="AB1452" i="1"/>
  <c r="AC1452" i="1" s="1"/>
  <c r="AB1453" i="1"/>
  <c r="AC1453" i="1" s="1"/>
  <c r="AB1454" i="1"/>
  <c r="AC1454" i="1" s="1"/>
  <c r="AB1455" i="1"/>
  <c r="AC1455" i="1" s="1"/>
  <c r="AB1456" i="1"/>
  <c r="AC1456" i="1" s="1"/>
  <c r="AB1457" i="1"/>
  <c r="AC1457" i="1" s="1"/>
  <c r="AB1458" i="1"/>
  <c r="AC1458" i="1" s="1"/>
  <c r="AB1459" i="1"/>
  <c r="AC1459" i="1" s="1"/>
  <c r="AB1460" i="1"/>
  <c r="AC1460" i="1" s="1"/>
  <c r="AB1461" i="1"/>
  <c r="AC1461" i="1" s="1"/>
  <c r="AB1462" i="1"/>
  <c r="AC1462" i="1" s="1"/>
  <c r="AB1463" i="1"/>
  <c r="AC1463" i="1" s="1"/>
  <c r="AB1464" i="1"/>
  <c r="AC1464" i="1" s="1"/>
  <c r="AB1465" i="1"/>
  <c r="AC1465" i="1" s="1"/>
  <c r="AB1466" i="1"/>
  <c r="AC1466" i="1" s="1"/>
  <c r="AB1467" i="1"/>
  <c r="AC1467" i="1" s="1"/>
  <c r="AB1468" i="1"/>
  <c r="AC1468" i="1" s="1"/>
  <c r="AB1469" i="1"/>
  <c r="AC1469" i="1" s="1"/>
  <c r="AB1470" i="1"/>
  <c r="AC1470" i="1" s="1"/>
  <c r="AB1471" i="1"/>
  <c r="AC1471" i="1" s="1"/>
  <c r="AB1472" i="1"/>
  <c r="AC1472" i="1" s="1"/>
  <c r="AB1473" i="1"/>
  <c r="AC1473" i="1" s="1"/>
  <c r="AB1474" i="1"/>
  <c r="AC1474" i="1" s="1"/>
  <c r="AB1475" i="1"/>
  <c r="AC1475" i="1" s="1"/>
  <c r="AB1476" i="1"/>
  <c r="AC1476" i="1" s="1"/>
  <c r="AB1477" i="1"/>
  <c r="AC1477" i="1" s="1"/>
  <c r="AB1478" i="1"/>
  <c r="AC1478" i="1" s="1"/>
  <c r="AB1479" i="1"/>
  <c r="AC1479" i="1" s="1"/>
  <c r="AB1480" i="1"/>
  <c r="AC1480" i="1" s="1"/>
  <c r="AB1481" i="1"/>
  <c r="AC1481" i="1" s="1"/>
  <c r="AB1482" i="1"/>
  <c r="AC1482" i="1" s="1"/>
  <c r="AB1483" i="1"/>
  <c r="AC1483" i="1" s="1"/>
  <c r="AB1484" i="1"/>
  <c r="AC1484" i="1" s="1"/>
  <c r="AB1485" i="1"/>
  <c r="AC1485" i="1" s="1"/>
  <c r="AB1486" i="1"/>
  <c r="AC1486" i="1" s="1"/>
  <c r="AB1487" i="1"/>
  <c r="AC1487" i="1" s="1"/>
  <c r="AB1488" i="1"/>
  <c r="AC1488" i="1" s="1"/>
  <c r="AB1489" i="1"/>
  <c r="AC1489" i="1" s="1"/>
  <c r="AB1490" i="1"/>
  <c r="AC1490" i="1" s="1"/>
  <c r="AB1491" i="1"/>
  <c r="AC1491" i="1" s="1"/>
  <c r="AB1492" i="1"/>
  <c r="AC1492" i="1" s="1"/>
  <c r="AB1493" i="1"/>
  <c r="AC1493" i="1" s="1"/>
  <c r="AB1494" i="1"/>
  <c r="AC1494" i="1" s="1"/>
  <c r="AB1495" i="1"/>
  <c r="AC1495" i="1" s="1"/>
  <c r="AB1496" i="1"/>
  <c r="AC1496" i="1" s="1"/>
  <c r="AB1497" i="1"/>
  <c r="AC1497" i="1" s="1"/>
  <c r="AB1498" i="1"/>
  <c r="AC1498" i="1" s="1"/>
  <c r="AB1499" i="1"/>
  <c r="AC1499" i="1" s="1"/>
  <c r="AB1500" i="1"/>
  <c r="AC1500" i="1" s="1"/>
  <c r="AB1501" i="1"/>
  <c r="AC1501" i="1" s="1"/>
  <c r="AB1502" i="1"/>
  <c r="AC1502" i="1" s="1"/>
  <c r="AB1503" i="1"/>
  <c r="AC1503" i="1" s="1"/>
  <c r="AB1504" i="1"/>
  <c r="AC1504" i="1" s="1"/>
  <c r="AB1505" i="1"/>
  <c r="AC1505" i="1" s="1"/>
  <c r="AB1506" i="1"/>
  <c r="AC1506" i="1" s="1"/>
  <c r="AB1507" i="1"/>
  <c r="AC1507" i="1" s="1"/>
  <c r="AB1508" i="1"/>
  <c r="AC1508" i="1" s="1"/>
  <c r="AB1509" i="1"/>
  <c r="AC1509" i="1" s="1"/>
  <c r="AB1510" i="1"/>
  <c r="AC1510" i="1" s="1"/>
  <c r="AB1511" i="1"/>
  <c r="AC1511" i="1" s="1"/>
  <c r="AB1512" i="1"/>
  <c r="AC1512" i="1" s="1"/>
  <c r="AB1513" i="1"/>
  <c r="AC1513" i="1" s="1"/>
  <c r="AB1514" i="1"/>
  <c r="AC1514" i="1" s="1"/>
  <c r="AB1515" i="1"/>
  <c r="AC1515" i="1" s="1"/>
  <c r="AB1516" i="1"/>
  <c r="AC1516" i="1" s="1"/>
  <c r="AB1517" i="1"/>
  <c r="AC1517" i="1" s="1"/>
  <c r="AB1518" i="1"/>
  <c r="AC1518" i="1" s="1"/>
  <c r="AB1519" i="1"/>
  <c r="AC1519" i="1" s="1"/>
  <c r="AB1520" i="1"/>
  <c r="AC1520" i="1" s="1"/>
  <c r="AB1521" i="1"/>
  <c r="AC1521" i="1" s="1"/>
  <c r="AB1522" i="1"/>
  <c r="AC1522" i="1" s="1"/>
  <c r="AB1523" i="1"/>
  <c r="AC1523" i="1" s="1"/>
  <c r="AB1524" i="1"/>
  <c r="AC1524" i="1" s="1"/>
  <c r="AB1525" i="1"/>
  <c r="AC1525" i="1" s="1"/>
  <c r="AB1526" i="1"/>
  <c r="AC1526" i="1" s="1"/>
  <c r="AB1527" i="1"/>
  <c r="AC1527" i="1" s="1"/>
  <c r="AB1528" i="1"/>
  <c r="AC1528" i="1" s="1"/>
  <c r="AB1529" i="1"/>
  <c r="AC1529" i="1" s="1"/>
  <c r="AB1530" i="1"/>
  <c r="AC1530" i="1" s="1"/>
  <c r="AB1531" i="1"/>
  <c r="AC1531" i="1" s="1"/>
  <c r="AB1532" i="1"/>
  <c r="AC1532" i="1" s="1"/>
  <c r="AB1533" i="1"/>
  <c r="AC1533" i="1" s="1"/>
  <c r="AB1534" i="1"/>
  <c r="AC1534" i="1" s="1"/>
  <c r="AB1535" i="1"/>
  <c r="AC1535" i="1" s="1"/>
  <c r="AB1536" i="1"/>
  <c r="AC1536" i="1" s="1"/>
  <c r="AB1537" i="1"/>
  <c r="AC1537" i="1" s="1"/>
  <c r="AB1538" i="1"/>
  <c r="AC1538" i="1" s="1"/>
  <c r="AB1539" i="1"/>
  <c r="AC1539" i="1" s="1"/>
  <c r="AB1540" i="1"/>
  <c r="AC1540" i="1" s="1"/>
  <c r="AB1541" i="1"/>
  <c r="AC1541" i="1" s="1"/>
  <c r="AB1542" i="1"/>
  <c r="AC1542" i="1" s="1"/>
  <c r="AB1543" i="1"/>
  <c r="AC1543" i="1" s="1"/>
  <c r="AB1544" i="1"/>
  <c r="AC1544" i="1" s="1"/>
  <c r="AB1545" i="1"/>
  <c r="AC1545" i="1" s="1"/>
  <c r="AB1546" i="1"/>
  <c r="AC1546" i="1" s="1"/>
  <c r="AB1547" i="1"/>
  <c r="AC1547" i="1" s="1"/>
  <c r="AB1548" i="1"/>
  <c r="AC1548" i="1" s="1"/>
  <c r="AB1549" i="1"/>
  <c r="AC1549" i="1" s="1"/>
  <c r="AB1550" i="1"/>
  <c r="AC1550" i="1" s="1"/>
  <c r="AB1551" i="1"/>
  <c r="AC1551" i="1" s="1"/>
  <c r="AB1552" i="1"/>
  <c r="AC1552" i="1" s="1"/>
  <c r="AB1553" i="1"/>
  <c r="AC1553" i="1" s="1"/>
  <c r="AB1554" i="1"/>
  <c r="AC1554" i="1" s="1"/>
  <c r="AB1555" i="1"/>
  <c r="AC1555" i="1" s="1"/>
  <c r="AB1556" i="1"/>
  <c r="AC1556" i="1" s="1"/>
  <c r="AB1557" i="1"/>
  <c r="AC1557" i="1" s="1"/>
  <c r="AB1558" i="1"/>
  <c r="AC1558" i="1" s="1"/>
  <c r="AB1559" i="1"/>
  <c r="AC1559" i="1" s="1"/>
  <c r="AB1560" i="1"/>
  <c r="AC1560" i="1" s="1"/>
  <c r="AB1561" i="1"/>
  <c r="AC1561" i="1" s="1"/>
  <c r="AB1562" i="1"/>
  <c r="AC1562" i="1" s="1"/>
  <c r="AB1563" i="1"/>
  <c r="AC1563" i="1" s="1"/>
  <c r="AB1564" i="1"/>
  <c r="AC1564" i="1" s="1"/>
  <c r="AB1565" i="1"/>
  <c r="AC1565" i="1" s="1"/>
  <c r="AB1566" i="1"/>
  <c r="AC1566" i="1" s="1"/>
  <c r="AB1567" i="1"/>
  <c r="AC1567" i="1" s="1"/>
  <c r="AB1568" i="1"/>
  <c r="AC1568" i="1" s="1"/>
  <c r="AB1569" i="1"/>
  <c r="AC1569" i="1" s="1"/>
  <c r="AB1570" i="1"/>
  <c r="AC1570" i="1" s="1"/>
  <c r="AB1571" i="1"/>
  <c r="AC1571" i="1" s="1"/>
  <c r="AB1572" i="1"/>
  <c r="AC1572" i="1" s="1"/>
  <c r="AB1573" i="1"/>
  <c r="AC1573" i="1" s="1"/>
  <c r="AB1574" i="1"/>
  <c r="AC1574" i="1" s="1"/>
  <c r="AB1575" i="1"/>
  <c r="AC1575" i="1" s="1"/>
  <c r="AB1576" i="1"/>
  <c r="AC1576" i="1" s="1"/>
  <c r="AB1577" i="1"/>
  <c r="AC1577" i="1" s="1"/>
  <c r="AB1578" i="1"/>
  <c r="AC1578" i="1" s="1"/>
  <c r="AB1579" i="1"/>
  <c r="AC1579" i="1" s="1"/>
  <c r="AB1580" i="1"/>
  <c r="AC1580" i="1" s="1"/>
  <c r="AB1581" i="1"/>
  <c r="AC1581" i="1" s="1"/>
  <c r="AB1582" i="1"/>
  <c r="AC1582" i="1" s="1"/>
  <c r="AB1583" i="1"/>
  <c r="AC1583" i="1" s="1"/>
  <c r="AB1584" i="1"/>
  <c r="AC1584" i="1" s="1"/>
  <c r="AB1585" i="1"/>
  <c r="AC1585" i="1" s="1"/>
  <c r="AB1586" i="1"/>
  <c r="AC1586" i="1" s="1"/>
  <c r="AB1587" i="1"/>
  <c r="AC1587" i="1" s="1"/>
  <c r="AB1588" i="1"/>
  <c r="AC1588" i="1" s="1"/>
  <c r="AB1589" i="1"/>
  <c r="AC1589" i="1" s="1"/>
  <c r="AB1590" i="1"/>
  <c r="AC1590" i="1" s="1"/>
  <c r="AB1591" i="1"/>
  <c r="AC1591" i="1" s="1"/>
  <c r="AB1592" i="1"/>
  <c r="AC1592" i="1" s="1"/>
  <c r="AB1593" i="1"/>
  <c r="AC1593" i="1" s="1"/>
  <c r="AB1594" i="1"/>
  <c r="AC1594" i="1" s="1"/>
  <c r="AB1595" i="1"/>
  <c r="AC1595" i="1" s="1"/>
  <c r="AB1596" i="1"/>
  <c r="AC1596" i="1" s="1"/>
  <c r="AB1597" i="1"/>
  <c r="AC1597" i="1" s="1"/>
  <c r="AB1598" i="1"/>
  <c r="AC1598" i="1" s="1"/>
  <c r="AB1599" i="1"/>
  <c r="AC1599" i="1" s="1"/>
  <c r="AB1600" i="1"/>
  <c r="AC1600" i="1" s="1"/>
  <c r="AB1601" i="1"/>
  <c r="AC1601" i="1" s="1"/>
  <c r="AB1602" i="1"/>
  <c r="AC1602" i="1" s="1"/>
  <c r="AB1603" i="1"/>
  <c r="AC1603" i="1" s="1"/>
  <c r="AB1604" i="1"/>
  <c r="AC1604" i="1" s="1"/>
  <c r="AB1605" i="1"/>
  <c r="AC1605" i="1" s="1"/>
  <c r="AB1606" i="1"/>
  <c r="AC1606" i="1" s="1"/>
  <c r="AB1607" i="1"/>
  <c r="AC1607" i="1" s="1"/>
  <c r="AB1608" i="1"/>
  <c r="AC1608" i="1" s="1"/>
  <c r="AB1609" i="1"/>
  <c r="AC1609" i="1" s="1"/>
  <c r="AB1610" i="1"/>
  <c r="AC1610" i="1" s="1"/>
  <c r="AB1611" i="1"/>
  <c r="AC1611" i="1" s="1"/>
  <c r="AB1612" i="1"/>
  <c r="AC1612" i="1" s="1"/>
  <c r="AB1613" i="1"/>
  <c r="AC1613" i="1" s="1"/>
  <c r="AB1614" i="1"/>
  <c r="AC1614" i="1" s="1"/>
  <c r="AB1615" i="1"/>
  <c r="AC1615" i="1" s="1"/>
  <c r="AB1616" i="1"/>
  <c r="AC1616" i="1" s="1"/>
  <c r="AB1617" i="1"/>
  <c r="AC1617" i="1" s="1"/>
  <c r="AB1618" i="1"/>
  <c r="AC1618" i="1" s="1"/>
  <c r="AB1619" i="1"/>
  <c r="AC1619" i="1" s="1"/>
  <c r="AB1620" i="1"/>
  <c r="AC1620" i="1" s="1"/>
  <c r="AB1621" i="1"/>
  <c r="AC1621" i="1" s="1"/>
  <c r="AB1622" i="1"/>
  <c r="AC1622" i="1" s="1"/>
  <c r="AB1623" i="1"/>
  <c r="AC1623" i="1" s="1"/>
  <c r="AB1624" i="1"/>
  <c r="AC1624" i="1" s="1"/>
  <c r="AB1625" i="1"/>
  <c r="AC1625" i="1" s="1"/>
  <c r="AB1626" i="1"/>
  <c r="AC1626" i="1" s="1"/>
  <c r="AB1627" i="1"/>
  <c r="AC1627" i="1" s="1"/>
  <c r="AB1628" i="1"/>
  <c r="AC1628" i="1" s="1"/>
  <c r="AB1629" i="1"/>
  <c r="AC1629" i="1" s="1"/>
  <c r="AB1630" i="1"/>
  <c r="AC1630" i="1" s="1"/>
  <c r="AB1631" i="1"/>
  <c r="AC1631" i="1" s="1"/>
  <c r="AB1632" i="1"/>
  <c r="AC1632" i="1" s="1"/>
  <c r="AB1633" i="1"/>
  <c r="AC1633" i="1" s="1"/>
  <c r="AB1634" i="1"/>
  <c r="AC1634" i="1" s="1"/>
  <c r="AB1635" i="1"/>
  <c r="AC1635" i="1" s="1"/>
  <c r="AB1636" i="1"/>
  <c r="AC1636" i="1" s="1"/>
  <c r="AB1637" i="1"/>
  <c r="AC1637" i="1" s="1"/>
  <c r="AB1638" i="1"/>
  <c r="AC1638" i="1" s="1"/>
  <c r="AB1639" i="1"/>
  <c r="AC1639" i="1" s="1"/>
  <c r="AB1640" i="1"/>
  <c r="AC1640" i="1" s="1"/>
  <c r="AB1641" i="1"/>
  <c r="AC1641" i="1" s="1"/>
  <c r="AB1642" i="1"/>
  <c r="AC1642" i="1" s="1"/>
  <c r="AB1643" i="1"/>
  <c r="AC1643" i="1" s="1"/>
  <c r="AB1644" i="1"/>
  <c r="AC1644" i="1" s="1"/>
  <c r="AB1645" i="1"/>
  <c r="AC1645" i="1" s="1"/>
  <c r="AB1646" i="1"/>
  <c r="AC1646" i="1" s="1"/>
  <c r="AB1647" i="1"/>
  <c r="AC1647" i="1" s="1"/>
  <c r="AB1648" i="1"/>
  <c r="AC1648" i="1" s="1"/>
  <c r="AB1649" i="1"/>
  <c r="AC1649" i="1" s="1"/>
  <c r="AB1650" i="1"/>
  <c r="AC1650" i="1" s="1"/>
  <c r="AB1651" i="1"/>
  <c r="AC1651" i="1" s="1"/>
  <c r="AB1652" i="1"/>
  <c r="AC1652" i="1" s="1"/>
  <c r="AB1653" i="1"/>
  <c r="AC1653" i="1" s="1"/>
  <c r="AB1654" i="1"/>
  <c r="AC1654" i="1" s="1"/>
  <c r="AB1655" i="1"/>
  <c r="AC1655" i="1" s="1"/>
  <c r="AB1656" i="1"/>
  <c r="AC1656" i="1" s="1"/>
  <c r="AB1657" i="1"/>
  <c r="AC1657" i="1" s="1"/>
  <c r="AB1658" i="1"/>
  <c r="AC1658" i="1" s="1"/>
  <c r="AB1659" i="1"/>
  <c r="AC1659" i="1" s="1"/>
  <c r="AB1660" i="1"/>
  <c r="AC1660" i="1" s="1"/>
  <c r="AB1661" i="1"/>
  <c r="AC1661" i="1" s="1"/>
  <c r="AB1662" i="1"/>
  <c r="AC1662" i="1" s="1"/>
  <c r="AB1663" i="1"/>
  <c r="AC1663" i="1" s="1"/>
  <c r="AB1664" i="1"/>
  <c r="AC1664" i="1" s="1"/>
  <c r="AB1665" i="1"/>
  <c r="AC1665" i="1" s="1"/>
  <c r="AB1666" i="1"/>
  <c r="AC1666" i="1" s="1"/>
  <c r="AB1667" i="1"/>
  <c r="AC1667" i="1" s="1"/>
  <c r="AB1668" i="1"/>
  <c r="AC1668" i="1" s="1"/>
  <c r="AB1669" i="1"/>
  <c r="AC1669" i="1" s="1"/>
  <c r="AB1670" i="1"/>
  <c r="AC1670" i="1" s="1"/>
  <c r="AB1671" i="1"/>
  <c r="AC1671" i="1" s="1"/>
  <c r="AB1672" i="1"/>
  <c r="AC1672" i="1" s="1"/>
  <c r="AB1673" i="1"/>
  <c r="AC1673" i="1" s="1"/>
  <c r="AB1674" i="1"/>
  <c r="AC1674" i="1" s="1"/>
  <c r="AB1675" i="1"/>
  <c r="AC1675" i="1" s="1"/>
  <c r="AB1676" i="1"/>
  <c r="AC1676" i="1" s="1"/>
  <c r="AB1677" i="1"/>
  <c r="AC1677" i="1" s="1"/>
  <c r="AB1678" i="1"/>
  <c r="AC1678" i="1" s="1"/>
  <c r="AB1679" i="1"/>
  <c r="AC1679" i="1" s="1"/>
  <c r="AB1680" i="1"/>
  <c r="AC1680" i="1" s="1"/>
  <c r="AB1681" i="1"/>
  <c r="AC1681" i="1" s="1"/>
  <c r="AB1682" i="1"/>
  <c r="AC1682" i="1" s="1"/>
  <c r="AB1683" i="1"/>
  <c r="AC1683" i="1" s="1"/>
  <c r="AB1684" i="1"/>
  <c r="AC1684" i="1" s="1"/>
  <c r="AB1685" i="1"/>
  <c r="AC1685" i="1" s="1"/>
  <c r="AB1686" i="1"/>
  <c r="AC1686" i="1" s="1"/>
  <c r="AB1687" i="1"/>
  <c r="AC1687" i="1" s="1"/>
  <c r="AB1688" i="1"/>
  <c r="AC1688" i="1" s="1"/>
  <c r="AB1689" i="1"/>
  <c r="AC1689" i="1" s="1"/>
  <c r="AB1690" i="1"/>
  <c r="AC1690" i="1" s="1"/>
  <c r="AB1691" i="1"/>
  <c r="AC1691" i="1" s="1"/>
  <c r="AB1692" i="1"/>
  <c r="AC1692" i="1" s="1"/>
  <c r="AB1693" i="1"/>
  <c r="AC1693" i="1" s="1"/>
  <c r="AB1694" i="1"/>
  <c r="AC1694" i="1" s="1"/>
  <c r="AB1695" i="1"/>
  <c r="AC1695" i="1" s="1"/>
  <c r="AB1696" i="1"/>
  <c r="AC1696" i="1" s="1"/>
  <c r="AB1697" i="1"/>
  <c r="AC1697" i="1" s="1"/>
  <c r="AB1698" i="1"/>
  <c r="AC1698" i="1" s="1"/>
  <c r="AB1699" i="1"/>
  <c r="AC1699" i="1" s="1"/>
  <c r="AB1700" i="1"/>
  <c r="AC1700" i="1" s="1"/>
  <c r="AB1701" i="1"/>
  <c r="AC1701" i="1" s="1"/>
  <c r="AB1702" i="1"/>
  <c r="AC1702" i="1" s="1"/>
  <c r="AB1703" i="1"/>
  <c r="AC1703" i="1" s="1"/>
  <c r="AB1704" i="1"/>
  <c r="AC1704" i="1" s="1"/>
  <c r="AB1705" i="1"/>
  <c r="AC1705" i="1" s="1"/>
  <c r="AB1706" i="1"/>
  <c r="AC1706" i="1" s="1"/>
  <c r="AB1707" i="1"/>
  <c r="AC1707" i="1" s="1"/>
  <c r="AB1708" i="1"/>
  <c r="AC1708" i="1" s="1"/>
  <c r="AB1709" i="1"/>
  <c r="AC1709" i="1" s="1"/>
  <c r="AB1710" i="1"/>
  <c r="AC1710" i="1" s="1"/>
  <c r="AB1711" i="1"/>
  <c r="AC1711" i="1" s="1"/>
  <c r="AB1712" i="1"/>
  <c r="AC1712" i="1" s="1"/>
  <c r="AB1713" i="1"/>
  <c r="AC1713" i="1" s="1"/>
  <c r="AB1714" i="1"/>
  <c r="AC1714" i="1" s="1"/>
  <c r="AB1715" i="1"/>
  <c r="AC1715" i="1" s="1"/>
  <c r="AB1716" i="1"/>
  <c r="AC1716" i="1" s="1"/>
  <c r="AB1717" i="1"/>
  <c r="AC1717" i="1" s="1"/>
  <c r="AB1718" i="1"/>
  <c r="AC1718" i="1" s="1"/>
  <c r="AB1719" i="1"/>
  <c r="AC1719" i="1" s="1"/>
  <c r="AB1720" i="1"/>
  <c r="AC1720" i="1" s="1"/>
  <c r="AB1721" i="1"/>
  <c r="AC1721" i="1" s="1"/>
  <c r="AB1722" i="1"/>
  <c r="AC1722" i="1" s="1"/>
  <c r="AB1723" i="1"/>
  <c r="AC1723" i="1" s="1"/>
  <c r="AB1724" i="1"/>
  <c r="AC1724" i="1" s="1"/>
  <c r="AB1725" i="1"/>
  <c r="AC1725" i="1" s="1"/>
  <c r="AB1726" i="1"/>
  <c r="AC1726" i="1" s="1"/>
  <c r="AB1727" i="1"/>
  <c r="AC1727" i="1" s="1"/>
  <c r="AB1728" i="1"/>
  <c r="AC1728" i="1" s="1"/>
  <c r="AB1729" i="1"/>
  <c r="AC1729" i="1" s="1"/>
  <c r="AB1730" i="1"/>
  <c r="AC1730" i="1" s="1"/>
  <c r="AB1731" i="1"/>
  <c r="AC1731" i="1" s="1"/>
  <c r="AB1732" i="1"/>
  <c r="AC1732" i="1" s="1"/>
  <c r="AB1733" i="1"/>
  <c r="AC1733" i="1" s="1"/>
  <c r="AB1734" i="1"/>
  <c r="AC1734" i="1" s="1"/>
  <c r="AB1735" i="1"/>
  <c r="AC1735" i="1" s="1"/>
  <c r="AB1736" i="1"/>
  <c r="AC1736" i="1" s="1"/>
  <c r="AB1737" i="1"/>
  <c r="AC1737" i="1" s="1"/>
  <c r="AB1738" i="1"/>
  <c r="AC1738" i="1" s="1"/>
  <c r="AB1739" i="1"/>
  <c r="AC1739" i="1" s="1"/>
  <c r="AB1740" i="1"/>
  <c r="AC1740" i="1" s="1"/>
  <c r="AB1741" i="1"/>
  <c r="AC1741" i="1" s="1"/>
  <c r="AB1742" i="1"/>
  <c r="AC1742" i="1" s="1"/>
  <c r="AB1743" i="1"/>
  <c r="AC1743" i="1" s="1"/>
  <c r="AB1744" i="1"/>
  <c r="AC1744" i="1" s="1"/>
  <c r="AB1745" i="1"/>
  <c r="AC1745" i="1" s="1"/>
  <c r="AB1746" i="1"/>
  <c r="AC1746" i="1" s="1"/>
  <c r="AB1747" i="1"/>
  <c r="AC1747" i="1" s="1"/>
  <c r="AB1748" i="1"/>
  <c r="AC1748" i="1" s="1"/>
  <c r="AB1749" i="1"/>
  <c r="AC1749" i="1" s="1"/>
  <c r="AB1750" i="1"/>
  <c r="AC1750" i="1" s="1"/>
  <c r="AB1751" i="1"/>
  <c r="AC1751" i="1" s="1"/>
  <c r="AB1752" i="1"/>
  <c r="AC1752" i="1" s="1"/>
  <c r="AB1753" i="1"/>
  <c r="AC1753" i="1" s="1"/>
  <c r="AB1754" i="1"/>
  <c r="AC1754" i="1" s="1"/>
  <c r="AB1755" i="1"/>
  <c r="AC1755" i="1" s="1"/>
  <c r="AB1756" i="1"/>
  <c r="AC1756" i="1" s="1"/>
  <c r="AB1757" i="1"/>
  <c r="AC1757" i="1" s="1"/>
  <c r="AB1758" i="1"/>
  <c r="AC1758" i="1" s="1"/>
  <c r="AB1759" i="1"/>
  <c r="AC1759" i="1" s="1"/>
  <c r="AB1760" i="1"/>
  <c r="AC1760" i="1" s="1"/>
  <c r="AB1761" i="1"/>
  <c r="AC1761" i="1" s="1"/>
  <c r="AB1762" i="1"/>
  <c r="AC1762" i="1" s="1"/>
  <c r="AB1763" i="1"/>
  <c r="AC1763" i="1" s="1"/>
  <c r="AB1764" i="1"/>
  <c r="AC1764" i="1" s="1"/>
  <c r="AB1765" i="1"/>
  <c r="AC1765" i="1" s="1"/>
  <c r="AB1766" i="1"/>
  <c r="AC1766" i="1" s="1"/>
  <c r="AB1767" i="1"/>
  <c r="AC1767" i="1" s="1"/>
  <c r="AB1768" i="1"/>
  <c r="AC1768" i="1" s="1"/>
  <c r="AB1769" i="1"/>
  <c r="AC1769" i="1" s="1"/>
  <c r="AB1770" i="1"/>
  <c r="AC1770" i="1" s="1"/>
  <c r="AB1771" i="1"/>
  <c r="AC1771" i="1" s="1"/>
  <c r="AB1772" i="1"/>
  <c r="AC1772" i="1" s="1"/>
  <c r="AB1773" i="1"/>
  <c r="AC1773" i="1" s="1"/>
  <c r="AB1774" i="1"/>
  <c r="AC1774" i="1" s="1"/>
  <c r="AB1775" i="1"/>
  <c r="AC1775" i="1" s="1"/>
  <c r="AB1776" i="1"/>
  <c r="AC1776" i="1" s="1"/>
  <c r="AB1777" i="1"/>
  <c r="AC1777" i="1" s="1"/>
  <c r="AB1778" i="1"/>
  <c r="AC1778" i="1" s="1"/>
  <c r="AB1779" i="1"/>
  <c r="AC1779" i="1" s="1"/>
  <c r="AB1780" i="1"/>
  <c r="AC1780" i="1" s="1"/>
  <c r="AB1781" i="1"/>
  <c r="AC1781" i="1" s="1"/>
  <c r="AB1782" i="1"/>
  <c r="AC1782" i="1" s="1"/>
  <c r="AB1783" i="1"/>
  <c r="AC1783" i="1" s="1"/>
  <c r="AB1784" i="1"/>
  <c r="AC1784" i="1" s="1"/>
  <c r="AB1785" i="1"/>
  <c r="AC1785" i="1" s="1"/>
  <c r="AB1786" i="1"/>
  <c r="AC1786" i="1" s="1"/>
  <c r="AB1787" i="1"/>
  <c r="AC1787" i="1" s="1"/>
  <c r="AB1788" i="1"/>
  <c r="AC1788" i="1" s="1"/>
  <c r="AB1789" i="1"/>
  <c r="AC1789" i="1" s="1"/>
  <c r="AB1790" i="1"/>
  <c r="AC1790" i="1" s="1"/>
  <c r="AB1791" i="1"/>
  <c r="AC1791" i="1" s="1"/>
  <c r="AB1792" i="1"/>
  <c r="AC1792" i="1" s="1"/>
  <c r="AB1793" i="1"/>
  <c r="AC1793" i="1" s="1"/>
  <c r="AB1794" i="1"/>
  <c r="AC1794" i="1" s="1"/>
  <c r="AB1795" i="1"/>
  <c r="AC1795" i="1" s="1"/>
  <c r="AB1796" i="1"/>
  <c r="AC1796" i="1" s="1"/>
  <c r="AB1797" i="1"/>
  <c r="AC1797" i="1" s="1"/>
  <c r="AB1798" i="1"/>
  <c r="AC1798" i="1" s="1"/>
  <c r="AB1799" i="1"/>
  <c r="AC1799" i="1" s="1"/>
  <c r="AB1800" i="1"/>
  <c r="AC1800" i="1" s="1"/>
  <c r="AB1801" i="1"/>
  <c r="AC1801" i="1" s="1"/>
  <c r="AB1802" i="1"/>
  <c r="AC1802" i="1" s="1"/>
  <c r="AB1803" i="1"/>
  <c r="AC1803" i="1" s="1"/>
  <c r="AB1804" i="1"/>
  <c r="AC1804" i="1" s="1"/>
  <c r="AB1805" i="1"/>
  <c r="AC1805" i="1" s="1"/>
  <c r="AB1806" i="1"/>
  <c r="AC1806" i="1" s="1"/>
  <c r="AB1807" i="1"/>
  <c r="AC1807" i="1" s="1"/>
  <c r="AB1808" i="1"/>
  <c r="AC1808" i="1" s="1"/>
  <c r="AB1809" i="1"/>
  <c r="AC1809" i="1" s="1"/>
  <c r="AB1810" i="1"/>
  <c r="AC1810" i="1" s="1"/>
  <c r="AB1811" i="1"/>
  <c r="AC1811" i="1" s="1"/>
  <c r="AB1812" i="1"/>
  <c r="AC1812" i="1" s="1"/>
  <c r="AB1813" i="1"/>
  <c r="AC1813" i="1" s="1"/>
  <c r="AB1814" i="1"/>
  <c r="AC1814" i="1" s="1"/>
  <c r="AB1815" i="1"/>
  <c r="AC1815" i="1" s="1"/>
  <c r="AB1816" i="1"/>
  <c r="AC1816" i="1" s="1"/>
  <c r="AB1817" i="1"/>
  <c r="AC1817" i="1" s="1"/>
  <c r="AB1818" i="1"/>
  <c r="AC1818" i="1" s="1"/>
  <c r="AB1819" i="1"/>
  <c r="AC1819" i="1" s="1"/>
  <c r="AB1820" i="1"/>
  <c r="AC1820" i="1" s="1"/>
  <c r="AB1821" i="1"/>
  <c r="AC1821" i="1" s="1"/>
  <c r="AB1822" i="1"/>
  <c r="AC1822" i="1" s="1"/>
  <c r="AB1823" i="1"/>
  <c r="AC1823" i="1" s="1"/>
  <c r="AB1824" i="1"/>
  <c r="AC1824" i="1" s="1"/>
  <c r="AB1825" i="1"/>
  <c r="AC1825" i="1" s="1"/>
  <c r="AB1826" i="1"/>
  <c r="AC1826" i="1" s="1"/>
  <c r="AB1827" i="1"/>
  <c r="AC1827" i="1" s="1"/>
  <c r="AB1828" i="1"/>
  <c r="AC1828" i="1" s="1"/>
  <c r="AB1829" i="1"/>
  <c r="AC1829" i="1" s="1"/>
  <c r="AB1830" i="1"/>
  <c r="AC1830" i="1" s="1"/>
  <c r="AB1831" i="1"/>
  <c r="AC1831" i="1" s="1"/>
  <c r="AB1832" i="1"/>
  <c r="AC1832" i="1" s="1"/>
  <c r="AB1833" i="1"/>
  <c r="AC1833" i="1" s="1"/>
  <c r="AB1834" i="1"/>
  <c r="AC1834" i="1" s="1"/>
  <c r="AB1835" i="1"/>
  <c r="AC1835" i="1" s="1"/>
  <c r="AB1836" i="1"/>
  <c r="AC1836" i="1" s="1"/>
  <c r="AB1837" i="1"/>
  <c r="AC1837" i="1" s="1"/>
  <c r="AB1838" i="1"/>
  <c r="AC1838" i="1" s="1"/>
  <c r="AB1839" i="1"/>
  <c r="AC1839" i="1" s="1"/>
  <c r="AB1840" i="1"/>
  <c r="AC1840" i="1" s="1"/>
  <c r="AB1841" i="1"/>
  <c r="AC1841" i="1" s="1"/>
  <c r="AB1842" i="1"/>
  <c r="AC1842" i="1" s="1"/>
  <c r="AB1843" i="1"/>
  <c r="AC1843" i="1" s="1"/>
  <c r="AB1844" i="1"/>
  <c r="AC1844" i="1" s="1"/>
  <c r="AB1845" i="1"/>
  <c r="AC1845" i="1" s="1"/>
  <c r="AB1846" i="1"/>
  <c r="AC1846" i="1" s="1"/>
  <c r="AB1847" i="1"/>
  <c r="AC1847" i="1" s="1"/>
  <c r="AB1848" i="1"/>
  <c r="AC1848" i="1" s="1"/>
  <c r="AB1849" i="1"/>
  <c r="AC1849" i="1" s="1"/>
  <c r="AB1850" i="1"/>
  <c r="AC1850" i="1" s="1"/>
  <c r="AB1851" i="1"/>
  <c r="AC1851" i="1" s="1"/>
  <c r="AB1852" i="1"/>
  <c r="AC1852" i="1" s="1"/>
  <c r="AB1853" i="1"/>
  <c r="AC1853" i="1" s="1"/>
  <c r="AB1854" i="1"/>
  <c r="AC1854" i="1" s="1"/>
  <c r="AB1855" i="1"/>
  <c r="AC1855" i="1" s="1"/>
  <c r="AB1856" i="1"/>
  <c r="AC1856" i="1" s="1"/>
  <c r="AB1857" i="1"/>
  <c r="AC1857" i="1" s="1"/>
  <c r="AB1858" i="1"/>
  <c r="AC1858" i="1" s="1"/>
  <c r="AB1859" i="1"/>
  <c r="AC1859" i="1" s="1"/>
  <c r="AB1860" i="1"/>
  <c r="AC1860" i="1" s="1"/>
  <c r="AB1861" i="1"/>
  <c r="AC1861" i="1" s="1"/>
  <c r="AB1862" i="1"/>
  <c r="AC1862" i="1" s="1"/>
  <c r="AB1863" i="1"/>
  <c r="AC1863" i="1" s="1"/>
  <c r="AB1864" i="1"/>
  <c r="AC1864" i="1" s="1"/>
  <c r="AB1865" i="1"/>
  <c r="AC1865" i="1" s="1"/>
  <c r="AB1866" i="1"/>
  <c r="AC1866" i="1" s="1"/>
  <c r="AB1867" i="1"/>
  <c r="AC1867" i="1" s="1"/>
  <c r="AB1868" i="1"/>
  <c r="AC1868" i="1" s="1"/>
  <c r="AB1869" i="1"/>
  <c r="AC1869" i="1" s="1"/>
  <c r="AB1870" i="1"/>
  <c r="AC1870" i="1" s="1"/>
  <c r="AB1871" i="1"/>
  <c r="AC1871" i="1" s="1"/>
  <c r="AB1872" i="1"/>
  <c r="AC1872" i="1" s="1"/>
  <c r="AB1873" i="1"/>
  <c r="AC1873" i="1" s="1"/>
  <c r="AB1874" i="1"/>
  <c r="AC1874" i="1" s="1"/>
  <c r="AB1875" i="1"/>
  <c r="AC1875" i="1" s="1"/>
  <c r="AB1876" i="1"/>
  <c r="AC1876" i="1" s="1"/>
  <c r="AB1877" i="1"/>
  <c r="AC1877" i="1" s="1"/>
  <c r="AB1878" i="1"/>
  <c r="AC1878" i="1" s="1"/>
  <c r="AB1879" i="1"/>
  <c r="AC1879" i="1" s="1"/>
  <c r="AB1880" i="1"/>
  <c r="AC1880" i="1" s="1"/>
  <c r="AB1881" i="1"/>
  <c r="AC1881" i="1" s="1"/>
  <c r="AB1882" i="1"/>
  <c r="AC1882" i="1" s="1"/>
  <c r="AB1883" i="1"/>
  <c r="AC1883" i="1" s="1"/>
  <c r="AB1884" i="1"/>
  <c r="AC1884" i="1" s="1"/>
  <c r="AB1885" i="1"/>
  <c r="AC1885" i="1" s="1"/>
  <c r="AB1886" i="1"/>
  <c r="AC1886" i="1" s="1"/>
  <c r="AB1887" i="1"/>
  <c r="AC1887" i="1" s="1"/>
  <c r="AB1888" i="1"/>
  <c r="AC1888" i="1" s="1"/>
  <c r="AB1889" i="1"/>
  <c r="AC1889" i="1" s="1"/>
  <c r="AB1890" i="1"/>
  <c r="AC1890" i="1" s="1"/>
  <c r="AB1891" i="1"/>
  <c r="AC1891" i="1" s="1"/>
  <c r="AB1892" i="1"/>
  <c r="AC1892" i="1" s="1"/>
  <c r="AB1893" i="1"/>
  <c r="AC1893" i="1" s="1"/>
  <c r="AB1894" i="1"/>
  <c r="AC1894" i="1" s="1"/>
  <c r="AB1895" i="1"/>
  <c r="AC1895" i="1" s="1"/>
  <c r="AB1896" i="1"/>
  <c r="AC1896" i="1" s="1"/>
  <c r="AB1897" i="1"/>
  <c r="AC1897" i="1" s="1"/>
  <c r="AB1898" i="1"/>
  <c r="AC1898" i="1" s="1"/>
  <c r="AB1899" i="1"/>
  <c r="AC1899" i="1" s="1"/>
  <c r="AB1900" i="1"/>
  <c r="AC1900" i="1" s="1"/>
  <c r="AB1901" i="1"/>
  <c r="AC1901" i="1" s="1"/>
  <c r="AB1902" i="1"/>
  <c r="AC1902" i="1" s="1"/>
  <c r="AB1903" i="1"/>
  <c r="AC1903" i="1" s="1"/>
  <c r="AB1904" i="1"/>
  <c r="AC1904" i="1" s="1"/>
  <c r="AB1905" i="1"/>
  <c r="AC1905" i="1" s="1"/>
  <c r="AB1906" i="1"/>
  <c r="AC1906" i="1" s="1"/>
  <c r="AB1907" i="1"/>
  <c r="AC1907" i="1" s="1"/>
  <c r="AB1908" i="1"/>
  <c r="AC1908" i="1" s="1"/>
  <c r="AB1909" i="1"/>
  <c r="AC1909" i="1" s="1"/>
  <c r="AB1910" i="1"/>
  <c r="AC1910" i="1" s="1"/>
  <c r="AB1911" i="1"/>
  <c r="AC1911" i="1" s="1"/>
  <c r="AB1912" i="1"/>
  <c r="AC1912" i="1" s="1"/>
  <c r="AB1913" i="1"/>
  <c r="AC1913" i="1" s="1"/>
  <c r="AB1914" i="1"/>
  <c r="AC1914" i="1" s="1"/>
  <c r="AB1915" i="1"/>
  <c r="AC1915" i="1" s="1"/>
  <c r="AB1916" i="1"/>
  <c r="AC1916" i="1" s="1"/>
  <c r="AB1917" i="1"/>
  <c r="AC1917" i="1" s="1"/>
  <c r="AB1918" i="1"/>
  <c r="AC1918" i="1" s="1"/>
  <c r="AB1919" i="1"/>
  <c r="AC1919" i="1" s="1"/>
  <c r="AB1920" i="1"/>
  <c r="AC1920" i="1" s="1"/>
  <c r="AB1921" i="1"/>
  <c r="AC1921" i="1" s="1"/>
  <c r="AB1922" i="1"/>
  <c r="AC1922" i="1" s="1"/>
  <c r="AB1923" i="1"/>
  <c r="AC1923" i="1" s="1"/>
  <c r="AB1924" i="1"/>
  <c r="AC1924" i="1" s="1"/>
  <c r="AB1925" i="1"/>
  <c r="AC1925" i="1" s="1"/>
  <c r="AB1926" i="1"/>
  <c r="AC1926" i="1" s="1"/>
  <c r="AB1927" i="1"/>
  <c r="AC1927" i="1" s="1"/>
  <c r="AB1928" i="1"/>
  <c r="AC1928" i="1" s="1"/>
  <c r="X2" i="8" l="1"/>
  <c r="X3" i="8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1" i="8"/>
  <c r="I167" i="2"/>
  <c r="M167" i="2"/>
  <c r="H167" i="2"/>
  <c r="D78" i="2"/>
  <c r="N192" i="2"/>
  <c r="J167" i="2"/>
  <c r="L167" i="2"/>
  <c r="K167" i="2"/>
  <c r="D53" i="2"/>
  <c r="M193" i="2"/>
  <c r="C154" i="2"/>
  <c r="D101" i="2"/>
  <c r="N167" i="2"/>
  <c r="G167" i="2"/>
  <c r="C155" i="2" l="1"/>
  <c r="G72" i="2"/>
  <c r="L97" i="2"/>
  <c r="K147" i="2"/>
  <c r="K97" i="2"/>
  <c r="F218" i="2"/>
  <c r="R86" i="5"/>
  <c r="I91" i="5"/>
  <c r="G93" i="5"/>
  <c r="G100" i="5"/>
  <c r="H91" i="5"/>
  <c r="D83" i="5"/>
  <c r="C84" i="5"/>
  <c r="R83" i="5"/>
  <c r="G94" i="5"/>
  <c r="C97" i="5"/>
  <c r="K67" i="5"/>
  <c r="D84" i="5"/>
  <c r="D80" i="5"/>
  <c r="K72" i="2"/>
  <c r="I96" i="5"/>
  <c r="N84" i="5"/>
  <c r="D77" i="5"/>
  <c r="J97" i="2"/>
  <c r="D82" i="5"/>
  <c r="H95" i="5"/>
  <c r="M218" i="2"/>
  <c r="J147" i="2"/>
  <c r="I218" i="2"/>
  <c r="G97" i="2"/>
  <c r="J218" i="2"/>
  <c r="R75" i="5"/>
  <c r="N79" i="5"/>
  <c r="N76" i="5"/>
  <c r="I97" i="5"/>
  <c r="H65" i="5"/>
  <c r="K66" i="5"/>
  <c r="D85" i="5"/>
  <c r="G95" i="5"/>
  <c r="K69" i="5"/>
  <c r="C78" i="5"/>
  <c r="H93" i="5"/>
  <c r="G102" i="5"/>
  <c r="F193" i="2"/>
  <c r="R78" i="5"/>
  <c r="I102" i="5"/>
  <c r="C94" i="5"/>
  <c r="C92" i="5"/>
  <c r="I97" i="2"/>
  <c r="N78" i="5"/>
  <c r="C99" i="5"/>
  <c r="G218" i="2"/>
  <c r="G147" i="2"/>
  <c r="H193" i="2"/>
  <c r="G193" i="2"/>
  <c r="J72" i="2"/>
  <c r="G92" i="5"/>
  <c r="N77" i="5"/>
  <c r="H98" i="5"/>
  <c r="R80" i="5"/>
  <c r="C101" i="5"/>
  <c r="R76" i="5"/>
  <c r="C100" i="5"/>
  <c r="K70" i="5"/>
  <c r="H94" i="5"/>
  <c r="C77" i="5"/>
  <c r="C80" i="5"/>
  <c r="H96" i="5"/>
  <c r="G101" i="5"/>
  <c r="H218" i="2"/>
  <c r="M147" i="2"/>
  <c r="C83" i="5"/>
  <c r="I98" i="5"/>
  <c r="N85" i="5"/>
  <c r="G128" i="2"/>
  <c r="R81" i="5"/>
  <c r="L72" i="2"/>
  <c r="E193" i="2"/>
  <c r="M72" i="2"/>
  <c r="L147" i="2"/>
  <c r="I72" i="2"/>
  <c r="D78" i="5"/>
  <c r="R85" i="5"/>
  <c r="H99" i="5"/>
  <c r="H102" i="5"/>
  <c r="C102" i="5"/>
  <c r="I99" i="5"/>
  <c r="C81" i="5"/>
  <c r="C93" i="5"/>
  <c r="H97" i="5"/>
  <c r="I94" i="5"/>
  <c r="K68" i="5"/>
  <c r="C85" i="5"/>
  <c r="G91" i="5"/>
  <c r="I101" i="5"/>
  <c r="C98" i="5"/>
  <c r="M97" i="2"/>
  <c r="C75" i="5"/>
  <c r="H100" i="5"/>
  <c r="N82" i="5"/>
  <c r="G96" i="5"/>
  <c r="L193" i="2"/>
  <c r="I95" i="5"/>
  <c r="C96" i="5"/>
  <c r="D76" i="5"/>
  <c r="I193" i="2"/>
  <c r="K193" i="2"/>
  <c r="I147" i="2"/>
  <c r="H97" i="2"/>
  <c r="L218" i="2"/>
  <c r="I93" i="5"/>
  <c r="N80" i="5"/>
  <c r="N75" i="5"/>
  <c r="C79" i="5"/>
  <c r="H101" i="5"/>
  <c r="D75" i="5"/>
  <c r="R82" i="5"/>
  <c r="G97" i="5"/>
  <c r="H92" i="5"/>
  <c r="I92" i="5"/>
  <c r="C76" i="5"/>
  <c r="F72" i="2"/>
  <c r="K65" i="5"/>
  <c r="C95" i="5"/>
  <c r="H147" i="2"/>
  <c r="K218" i="2"/>
  <c r="J193" i="2"/>
  <c r="F97" i="2"/>
  <c r="H72" i="2"/>
  <c r="N81" i="5"/>
  <c r="N83" i="5"/>
  <c r="R79" i="5"/>
  <c r="G98" i="5"/>
  <c r="C82" i="5"/>
  <c r="C86" i="5"/>
  <c r="D79" i="5"/>
  <c r="I100" i="5"/>
  <c r="N86" i="5"/>
  <c r="R84" i="5"/>
  <c r="R77" i="5"/>
  <c r="D86" i="5"/>
  <c r="G99" i="5"/>
  <c r="D81" i="5"/>
  <c r="G148" i="2" l="1"/>
  <c r="G149" i="2" s="1"/>
  <c r="H148" i="2"/>
  <c r="H149" i="2" s="1"/>
  <c r="M148" i="2"/>
  <c r="M149" i="2" s="1"/>
  <c r="J148" i="2"/>
  <c r="J149" i="2" s="1"/>
  <c r="L148" i="2"/>
  <c r="L149" i="2" s="1"/>
  <c r="K148" i="2"/>
  <c r="K149" i="2" s="1"/>
  <c r="I148" i="2"/>
  <c r="I149" i="2" s="1"/>
  <c r="A13" i="8"/>
  <c r="A15" i="8"/>
  <c r="A14" i="8"/>
  <c r="D59" i="5"/>
  <c r="S59" i="5"/>
  <c r="N53" i="5"/>
  <c r="H59" i="5"/>
  <c r="G53" i="5"/>
  <c r="G59" i="5"/>
  <c r="C58" i="5"/>
  <c r="M58" i="5"/>
  <c r="M53" i="5"/>
  <c r="M56" i="5"/>
  <c r="H69" i="5"/>
  <c r="C57" i="5"/>
  <c r="L56" i="5"/>
  <c r="R58" i="5"/>
  <c r="G69" i="5"/>
  <c r="C68" i="5"/>
  <c r="D55" i="5"/>
  <c r="D69" i="5"/>
  <c r="D54" i="5"/>
  <c r="F58" i="5"/>
  <c r="M54" i="5"/>
  <c r="L57" i="5"/>
  <c r="H56" i="5"/>
  <c r="F55" i="5"/>
  <c r="D67" i="5"/>
  <c r="D66" i="5"/>
  <c r="R57" i="5"/>
  <c r="M59" i="5"/>
  <c r="L53" i="5"/>
  <c r="R53" i="5"/>
  <c r="H68" i="5"/>
  <c r="F54" i="5"/>
  <c r="M57" i="5"/>
  <c r="S54" i="5"/>
  <c r="C54" i="5"/>
  <c r="S53" i="5"/>
  <c r="N55" i="5"/>
  <c r="C56" i="5"/>
  <c r="G54" i="5"/>
  <c r="C66" i="5"/>
  <c r="K53" i="5"/>
  <c r="N54" i="5"/>
  <c r="K59" i="5"/>
  <c r="D58" i="5"/>
  <c r="H57" i="5"/>
  <c r="C67" i="5"/>
  <c r="S57" i="5"/>
  <c r="S55" i="5"/>
  <c r="R59" i="5"/>
  <c r="R54" i="5"/>
  <c r="G68" i="5"/>
  <c r="M55" i="5"/>
  <c r="C55" i="5"/>
  <c r="G57" i="5"/>
  <c r="R55" i="5"/>
  <c r="K56" i="5"/>
  <c r="N56" i="5"/>
  <c r="C70" i="5"/>
  <c r="C65" i="5"/>
  <c r="G67" i="5"/>
  <c r="S58" i="5"/>
  <c r="G58" i="5"/>
  <c r="F56" i="5"/>
  <c r="R56" i="5"/>
  <c r="H53" i="5"/>
  <c r="L55" i="5"/>
  <c r="H66" i="5"/>
  <c r="L58" i="5"/>
  <c r="K57" i="5"/>
  <c r="D57" i="5"/>
  <c r="H67" i="5"/>
  <c r="N58" i="5"/>
  <c r="F59" i="5"/>
  <c r="G56" i="5"/>
  <c r="D70" i="5"/>
  <c r="D68" i="5"/>
  <c r="K58" i="5"/>
  <c r="C53" i="5"/>
  <c r="G55" i="5"/>
  <c r="G70" i="5"/>
  <c r="D65" i="5"/>
  <c r="C69" i="5"/>
  <c r="G65" i="5"/>
  <c r="S56" i="5"/>
  <c r="K55" i="5"/>
  <c r="H54" i="5"/>
  <c r="D53" i="5"/>
  <c r="N59" i="5"/>
  <c r="H58" i="5"/>
  <c r="F57" i="5"/>
  <c r="H55" i="5"/>
  <c r="F53" i="5"/>
  <c r="D56" i="5"/>
  <c r="G66" i="5"/>
  <c r="H70" i="5"/>
  <c r="K54" i="5"/>
  <c r="L59" i="5"/>
  <c r="N57" i="5"/>
  <c r="L54" i="5"/>
  <c r="C59" i="5"/>
  <c r="C13" i="8" l="1" a="1"/>
  <c r="C13" i="8" s="1"/>
  <c r="C1" i="8" a="1"/>
  <c r="C1" i="8" s="1"/>
  <c r="B32" i="5"/>
  <c r="B16" i="5"/>
  <c r="C15" i="5"/>
  <c r="N154" i="2"/>
  <c r="C10" i="5"/>
  <c r="C11" i="5"/>
  <c r="C16" i="5"/>
  <c r="B15" i="5"/>
  <c r="B11" i="5"/>
  <c r="B10" i="5"/>
  <c r="E48" i="5" l="1"/>
  <c r="B17" i="5"/>
  <c r="B6" i="5"/>
  <c r="B25" i="5"/>
  <c r="C5" i="5"/>
  <c r="B23" i="5"/>
  <c r="B42" i="5"/>
  <c r="B22" i="5"/>
  <c r="B5" i="5"/>
  <c r="B43" i="5"/>
  <c r="B30" i="5"/>
  <c r="C7" i="5"/>
  <c r="B12" i="5"/>
  <c r="B34" i="5"/>
  <c r="B38" i="5"/>
  <c r="B7" i="5"/>
  <c r="B39" i="5"/>
  <c r="C17" i="5"/>
  <c r="B44" i="5"/>
  <c r="B40" i="5"/>
  <c r="B33" i="5"/>
  <c r="B26" i="5"/>
  <c r="B24" i="5"/>
  <c r="B31" i="5"/>
  <c r="B41" i="5"/>
  <c r="C6" i="5"/>
  <c r="C12" i="5"/>
  <c r="I9" i="5" l="1"/>
</calcChain>
</file>

<file path=xl/comments1.xml><?xml version="1.0" encoding="utf-8"?>
<comments xmlns="http://schemas.openxmlformats.org/spreadsheetml/2006/main">
  <authors>
    <author>su262151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su262151: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</rPr>
          <t>su262151: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6" authorId="0" shapeId="0">
      <text>
        <r>
          <rPr>
            <b/>
            <sz val="9"/>
            <color indexed="81"/>
            <rFont val="Tahoma"/>
            <family val="2"/>
          </rPr>
          <t>su262151: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6" authorId="0" shapeId="0">
      <text>
        <r>
          <rPr>
            <b/>
            <sz val="9"/>
            <color indexed="81"/>
            <rFont val="Tahoma"/>
            <family val="2"/>
          </rPr>
          <t>su262151: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2" authorId="0" shapeId="0">
      <text>
        <r>
          <rPr>
            <b/>
            <sz val="9"/>
            <color indexed="81"/>
            <rFont val="Tahoma"/>
            <family val="2"/>
          </rPr>
          <t>su262151: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</rPr>
          <t>su262151: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<sst xmlns="http://schemas.openxmlformats.org/spreadsheetml/2006/main" count="27884" uniqueCount="453">
  <si>
    <t>IncidentDate</t>
  </si>
  <si>
    <t>Week</t>
  </si>
  <si>
    <t>DayOfWeekSorting</t>
  </si>
  <si>
    <t>Weekday</t>
  </si>
  <si>
    <t>Verified Incidents</t>
  </si>
  <si>
    <t>Lost Hours</t>
  </si>
  <si>
    <t>Red Priority Incidents</t>
  </si>
  <si>
    <t>Amber1 Incidents</t>
  </si>
  <si>
    <t>Amber2 Incidents</t>
  </si>
  <si>
    <t>Green2 Incidents</t>
  </si>
  <si>
    <t>Green3 Incidents</t>
  </si>
  <si>
    <t>Red 8 Min %</t>
  </si>
  <si>
    <t>Median Red</t>
  </si>
  <si>
    <t>Longest Red</t>
  </si>
  <si>
    <t>Red 10 Min %</t>
  </si>
  <si>
    <t>Median Amber</t>
  </si>
  <si>
    <t>Amber 65th</t>
  </si>
  <si>
    <t>Longest Amber</t>
  </si>
  <si>
    <t>Mon</t>
  </si>
  <si>
    <t>Tue</t>
  </si>
  <si>
    <t>Wed</t>
  </si>
  <si>
    <t>Thu</t>
  </si>
  <si>
    <t>Fri</t>
  </si>
  <si>
    <t>Sat</t>
  </si>
  <si>
    <t>Sum of Lost Hours</t>
  </si>
  <si>
    <t>Week Commencing</t>
  </si>
  <si>
    <t>Row Labels</t>
  </si>
  <si>
    <t>Grand Total</t>
  </si>
  <si>
    <t>Average Handover</t>
  </si>
  <si>
    <t>No of Incidents over 4 Hours N2H</t>
  </si>
  <si>
    <t>No of Incidents over 6 Hours N2H</t>
  </si>
  <si>
    <t>No of Incidents over 12 Hours N2H</t>
  </si>
  <si>
    <t>Column Labels</t>
  </si>
  <si>
    <t>Values</t>
  </si>
  <si>
    <t>Red</t>
  </si>
  <si>
    <t>Amber1</t>
  </si>
  <si>
    <t>Amber2</t>
  </si>
  <si>
    <t>Green2</t>
  </si>
  <si>
    <t>Green3</t>
  </si>
  <si>
    <t>Sum of Verified Incidents</t>
  </si>
  <si>
    <t>Handover &gt; 6 Hours</t>
  </si>
  <si>
    <t>Handover &gt;12 Hours</t>
  </si>
  <si>
    <t>Handover &gt;4 Hours</t>
  </si>
  <si>
    <t>Mean Red</t>
  </si>
  <si>
    <t>Amber Incidents</t>
  </si>
  <si>
    <t>Median Red.</t>
  </si>
  <si>
    <t>Mean Red.</t>
  </si>
  <si>
    <t>Red % &lt; 8 Min</t>
  </si>
  <si>
    <t>Red % &lt; 10 Min</t>
  </si>
  <si>
    <t>Median Amber.</t>
  </si>
  <si>
    <t>Amber 65th.</t>
  </si>
  <si>
    <t>No of Arrivals</t>
  </si>
  <si>
    <t>Sum of Avg lost minutes per Arrival</t>
  </si>
  <si>
    <t>Last Week</t>
  </si>
  <si>
    <t>Last Month</t>
  </si>
  <si>
    <t>Last Wk</t>
  </si>
  <si>
    <t>Average of Average Handover</t>
  </si>
  <si>
    <t>No of Incidents Under 15 mins N2H</t>
  </si>
  <si>
    <t>No of Incidents Under 1 hr N2H</t>
  </si>
  <si>
    <t>RED</t>
  </si>
  <si>
    <t>Handovers</t>
  </si>
  <si>
    <t>Handover &lt; 15 mins</t>
  </si>
  <si>
    <t>Handover &lt; 1 hr</t>
  </si>
  <si>
    <t>Current Month</t>
  </si>
  <si>
    <t>Last month</t>
  </si>
  <si>
    <t>L</t>
  </si>
  <si>
    <t>Current Month to date</t>
  </si>
  <si>
    <t xml:space="preserve">Amber    </t>
  </si>
  <si>
    <t>LOST HOURS</t>
  </si>
  <si>
    <t>AVG LOST MINUTES PER ARRIVAL</t>
  </si>
  <si>
    <t>Last week</t>
  </si>
  <si>
    <t>Month Year</t>
  </si>
  <si>
    <t>Sun</t>
  </si>
  <si>
    <t>LHBShortName</t>
  </si>
  <si>
    <t>HospitalAttendedHealthBoardName</t>
  </si>
  <si>
    <t>SB</t>
  </si>
  <si>
    <t>Hywel Dda</t>
  </si>
  <si>
    <t>-</t>
  </si>
  <si>
    <t>OOA</t>
  </si>
  <si>
    <t>P</t>
  </si>
  <si>
    <t>Swansea Bay</t>
  </si>
  <si>
    <t>Cwm Taf Morgannwg</t>
  </si>
  <si>
    <t>Out of Area</t>
  </si>
  <si>
    <t>HD</t>
  </si>
  <si>
    <t>C&amp;V</t>
  </si>
  <si>
    <t>BC</t>
  </si>
  <si>
    <t>CTM</t>
  </si>
  <si>
    <t>Betsi Cadwaladr</t>
  </si>
  <si>
    <t>AB</t>
  </si>
  <si>
    <t>Aneurin Bevan</t>
  </si>
  <si>
    <t>Cardiff And Vale</t>
  </si>
  <si>
    <t>By LHB</t>
  </si>
  <si>
    <t>By HB Attended</t>
  </si>
  <si>
    <t>LHB</t>
  </si>
  <si>
    <t>Powys</t>
  </si>
  <si>
    <t>Cardiff and Vale</t>
  </si>
  <si>
    <t>NHS Wales</t>
  </si>
  <si>
    <t>Lost Hours by HB</t>
  </si>
  <si>
    <t>HB</t>
  </si>
  <si>
    <t>Month by Healthboard Attended</t>
  </si>
  <si>
    <t>Last Month by Healthboard Attended</t>
  </si>
  <si>
    <t>Healthboard Analysis</t>
  </si>
  <si>
    <t>Incidents</t>
  </si>
  <si>
    <t>ABUHB</t>
  </si>
  <si>
    <t>BCUHB</t>
  </si>
  <si>
    <t>HDUHB</t>
  </si>
  <si>
    <t>SBUHB</t>
  </si>
  <si>
    <t>CaVUHB</t>
  </si>
  <si>
    <t>CTM UHB</t>
  </si>
  <si>
    <t>PTHB</t>
  </si>
  <si>
    <t>Amber</t>
  </si>
  <si>
    <t>Green</t>
  </si>
  <si>
    <t>NHS Wales Median</t>
  </si>
  <si>
    <t>NHS Wales Amber</t>
  </si>
  <si>
    <t>Handover Rates</t>
  </si>
  <si>
    <t>Avg Lost Hours per Arrival</t>
  </si>
  <si>
    <t>Time Period Chosen</t>
  </si>
  <si>
    <t>8,14</t>
  </si>
  <si>
    <t>41,48</t>
  </si>
  <si>
    <t>86,92</t>
  </si>
  <si>
    <t>67,73</t>
  </si>
  <si>
    <t>C138,143</t>
  </si>
  <si>
    <t>32,41</t>
  </si>
  <si>
    <t>Conveyances</t>
  </si>
  <si>
    <t>Conveyance Rate</t>
  </si>
  <si>
    <t>Sum of Conveyances</t>
  </si>
  <si>
    <t>Waits over 4 Hours</t>
  </si>
  <si>
    <t xml:space="preserve"> Last Week</t>
  </si>
  <si>
    <t>Hospital Comparision</t>
  </si>
  <si>
    <t>HospitalName</t>
  </si>
  <si>
    <t>HospitalTypeName</t>
  </si>
  <si>
    <t>Glan Clwyd Hosp Bodelwyddan</t>
  </si>
  <si>
    <t>Major A&amp;E Units</t>
  </si>
  <si>
    <t>Morriston Hospital Swansea</t>
  </si>
  <si>
    <t>Grange University Hospital Cwmbran</t>
  </si>
  <si>
    <t>Prince Charles Hosp Merthyr</t>
  </si>
  <si>
    <t>University Hospital Of Wales</t>
  </si>
  <si>
    <t>Glangwili Hospital Carmarthen</t>
  </si>
  <si>
    <t>Ysbyty Gwynedd Hosp Bangor</t>
  </si>
  <si>
    <t>Maelor General Hosp Wrecsam</t>
  </si>
  <si>
    <t>Princess Of Wales Bridgend</t>
  </si>
  <si>
    <t>Royal Glamorgan Hosp Pontyclun</t>
  </si>
  <si>
    <t>Royal Shrewsbury Hospital</t>
  </si>
  <si>
    <t>Hospital not In Wales</t>
  </si>
  <si>
    <t>Withybush Hosp Haverfordwest</t>
  </si>
  <si>
    <t>Prince Philip Hosp Llanelli</t>
  </si>
  <si>
    <t>Major acute</t>
  </si>
  <si>
    <t>Bronglais Gen Hosp Aberystwyth</t>
  </si>
  <si>
    <t>Hereford County Hospital</t>
  </si>
  <si>
    <t>Singleton Hospital Swansea</t>
  </si>
  <si>
    <t>Minor Injuries Unit (MIU)</t>
  </si>
  <si>
    <t>Countess Of Chester Hospital</t>
  </si>
  <si>
    <t>Nevill Hall Hosp Abergavenny</t>
  </si>
  <si>
    <t>Unknown</t>
  </si>
  <si>
    <t>Princess Royal Hosp Telford</t>
  </si>
  <si>
    <t>Llandough Hospital</t>
  </si>
  <si>
    <t>Univ North Staff City Hospital</t>
  </si>
  <si>
    <t>Southmead Hospital Bristol</t>
  </si>
  <si>
    <t>Royal Gwent Hospital Newport</t>
  </si>
  <si>
    <t>Ysbyty Ystrad Fawr Hospital</t>
  </si>
  <si>
    <t>University Hosp Aintree L/Pool</t>
  </si>
  <si>
    <t>Liverpool Heart And Chest Hospital Broadgreen</t>
  </si>
  <si>
    <t>Alderhey Hospital Liverpool</t>
  </si>
  <si>
    <t>Velindre Hospital Cardiff</t>
  </si>
  <si>
    <t>Ysbyty Aneurin Bevan Hospital</t>
  </si>
  <si>
    <t>Alcohol Treatment Centre</t>
  </si>
  <si>
    <t>Royal Liverpool University Hsp</t>
  </si>
  <si>
    <t>St Cadocs Hospital Caerleon</t>
  </si>
  <si>
    <t>South Pembrokeshire Hospital</t>
  </si>
  <si>
    <t>County Hospital Pontypool</t>
  </si>
  <si>
    <t>Community</t>
  </si>
  <si>
    <t>Arrowe Park Hosp- Upton Wirral</t>
  </si>
  <si>
    <t>St Woolos Hospital Newport</t>
  </si>
  <si>
    <t>Acute</t>
  </si>
  <si>
    <t>Childrens Hosp Wales Cardiff</t>
  </si>
  <si>
    <t>Cardigan Hospital</t>
  </si>
  <si>
    <t>Walton Centre Fazackerley</t>
  </si>
  <si>
    <t>Hergest Psychiatric Bangor</t>
  </si>
  <si>
    <t>Nearest Suitablew A+E Or Miu</t>
  </si>
  <si>
    <t>Chepstow Community Hospital</t>
  </si>
  <si>
    <t>Bronllys Hospital</t>
  </si>
  <si>
    <t>Hospital Attended</t>
  </si>
  <si>
    <t>Sum of Incidents</t>
  </si>
  <si>
    <t>Sum of No of Arrivals</t>
  </si>
  <si>
    <t>Grange UH</t>
  </si>
  <si>
    <t xml:space="preserve">Princess Of Wales </t>
  </si>
  <si>
    <t>Glan Clwyd</t>
  </si>
  <si>
    <t>Maelor</t>
  </si>
  <si>
    <t>Ysbyty Gwynedd</t>
  </si>
  <si>
    <t>UHW</t>
  </si>
  <si>
    <t>Prince Charles</t>
  </si>
  <si>
    <t>Royal Glamorgan</t>
  </si>
  <si>
    <t>Bronglais</t>
  </si>
  <si>
    <t>Glangwili</t>
  </si>
  <si>
    <t>Withybush</t>
  </si>
  <si>
    <t>Morriston</t>
  </si>
  <si>
    <t>CV</t>
  </si>
  <si>
    <t>Arrivals</t>
  </si>
  <si>
    <t>Average Handover Rates</t>
  </si>
  <si>
    <t>Avg lost minutes per Arrival</t>
  </si>
  <si>
    <t>Sum of No of Incidents over 4 Hours N2H</t>
  </si>
  <si>
    <t>Wait Over 4 Hours</t>
  </si>
  <si>
    <t>Amber 1 Incidents</t>
  </si>
  <si>
    <t>Green 3 incidents</t>
  </si>
  <si>
    <t>Sum of Red Priority Incidents</t>
  </si>
  <si>
    <t>Sum of Amber 1 Incidents</t>
  </si>
  <si>
    <t>Sum of Amber2 Incidents</t>
  </si>
  <si>
    <t>Sum of Green2 Incidents</t>
  </si>
  <si>
    <t>Sum of Green 3 incidents</t>
  </si>
  <si>
    <t>Hospital Analysis</t>
  </si>
  <si>
    <t>Year</t>
  </si>
  <si>
    <t>Worcestershire Royal Hospital</t>
  </si>
  <si>
    <t>Bristol Royal Hsp For Children</t>
  </si>
  <si>
    <t>Whiston Hospital Prescot</t>
  </si>
  <si>
    <t>Llandudno General Hospital</t>
  </si>
  <si>
    <t>New Cross Hosp Wolverhampton</t>
  </si>
  <si>
    <t>Holywell Community Hospital</t>
  </si>
  <si>
    <t>Ablett Psychiatric Unit Y.G.C</t>
  </si>
  <si>
    <t>Cefn Coed Hospital</t>
  </si>
  <si>
    <t>G.P. Surgery</t>
  </si>
  <si>
    <t>Bryn Beryl Hospital Pwllheli</t>
  </si>
  <si>
    <t>Gloucestershire Royal Hospital</t>
  </si>
  <si>
    <t>Queen Elizabeth Hsp Birmingham</t>
  </si>
  <si>
    <t>Royal Orthopaedic Hsp Bham</t>
  </si>
  <si>
    <t>War Memorial Hosp Llanidloes</t>
  </si>
  <si>
    <t>Ysbyty Alltwen</t>
  </si>
  <si>
    <t>Heddffan Psych Maelor Wrexham</t>
  </si>
  <si>
    <t>Ysbyty Cwm Cynon</t>
  </si>
  <si>
    <t>Brecon War Memorial Hospital</t>
  </si>
  <si>
    <t>Neath Port Talbot Hospital</t>
  </si>
  <si>
    <t>Bro Ddyfi Com Hosp Machynlleth</t>
  </si>
  <si>
    <t>Cardiff Royal Infirmary</t>
  </si>
  <si>
    <t>The New Barry Hospital</t>
  </si>
  <si>
    <t>R Jones &amp; A Hunt Hosp Gobowen</t>
  </si>
  <si>
    <t>Ysbyty Penrhos Stanley H-Head</t>
  </si>
  <si>
    <t>Broadgreen Hospital Liverpool</t>
  </si>
  <si>
    <t>Victoria Memorial Welshpool</t>
  </si>
  <si>
    <t>North Wales Cancer Centre Gchl</t>
  </si>
  <si>
    <t>Specialist acute</t>
  </si>
  <si>
    <t>Birmingham Childrens Hospital</t>
  </si>
  <si>
    <t>Llandrindod Wells War Mem Hosp</t>
  </si>
  <si>
    <t>Last Month by Hospital</t>
  </si>
  <si>
    <t>(All)</t>
  </si>
  <si>
    <t>St Davids Hosp Canton Cardiff</t>
  </si>
  <si>
    <t>3 Months Trends</t>
  </si>
  <si>
    <t>Average of Median Red</t>
  </si>
  <si>
    <t>Average of Red 8 Min %</t>
  </si>
  <si>
    <t>Average of Median Amber</t>
  </si>
  <si>
    <t>Green Incidents</t>
  </si>
  <si>
    <t>Variance</t>
  </si>
  <si>
    <t>FIGURES FOR NARRATIVE</t>
  </si>
  <si>
    <t>Variance - LAST WEEK AND LAST MONTH</t>
  </si>
  <si>
    <t>Previous Week's Lost Hours</t>
  </si>
  <si>
    <t>for report narrative</t>
  </si>
  <si>
    <t>Previous Week</t>
  </si>
  <si>
    <t>Previous Wee</t>
  </si>
  <si>
    <t>Rhymney Integrated Care Centre</t>
  </si>
  <si>
    <t>Ysbyty Tre Cwm Ebbw Vale</t>
  </si>
  <si>
    <t>HANDOVER &gt;  4 HOURS</t>
  </si>
  <si>
    <t>previous week</t>
  </si>
  <si>
    <t>Previus Week</t>
  </si>
  <si>
    <t>Avg Handover Last Week as compared to Last Month</t>
  </si>
  <si>
    <t>University Dental Hosp Cardiff</t>
  </si>
  <si>
    <t>Marie Curie (Holme Towers)</t>
  </si>
  <si>
    <t>Pontypridd &amp; District Cottage Hospital</t>
  </si>
  <si>
    <t>Hafan Dderwen Hosp- Carmarthen</t>
  </si>
  <si>
    <t>Locality</t>
  </si>
  <si>
    <t>Swansea</t>
  </si>
  <si>
    <t>Carmarthenshire</t>
  </si>
  <si>
    <t>Bridgend</t>
  </si>
  <si>
    <t>Pembrokeshire</t>
  </si>
  <si>
    <t>Newport</t>
  </si>
  <si>
    <t>Caerphilly</t>
  </si>
  <si>
    <t>Cardiff</t>
  </si>
  <si>
    <t>Rhondda Cynon Taff</t>
  </si>
  <si>
    <t>Neath Port Talbot</t>
  </si>
  <si>
    <t>Conwy</t>
  </si>
  <si>
    <t>Wrexham</t>
  </si>
  <si>
    <t>Torfaen</t>
  </si>
  <si>
    <t>Monmouthshire</t>
  </si>
  <si>
    <t>Blaenau Gwent</t>
  </si>
  <si>
    <t>Merthyr Tydfil</t>
  </si>
  <si>
    <t>Flintshire</t>
  </si>
  <si>
    <t>Vale Of Glamorgan</t>
  </si>
  <si>
    <t>Isle Of Anglesey</t>
  </si>
  <si>
    <t>Denbighshire</t>
  </si>
  <si>
    <t>Ceredigion</t>
  </si>
  <si>
    <t>Gwynedd</t>
  </si>
  <si>
    <t>Three Months</t>
  </si>
  <si>
    <t>Aneurin Bevan UHB                         Blaenau Gwent</t>
  </si>
  <si>
    <t>Aneurin Bevan UHB                         Caerphilly</t>
  </si>
  <si>
    <t>Aneurin Bevan UHB                         Monmouthshire</t>
  </si>
  <si>
    <t>Aneurin Bevan UHB                         Newport</t>
  </si>
  <si>
    <t>Aneurin Bevan UHB                         Torfaen</t>
  </si>
  <si>
    <t>Betsi Cadwaladr UHB                      Conwy</t>
  </si>
  <si>
    <t>Betsi Cadwaladr UHB                      Denbighshire</t>
  </si>
  <si>
    <t>Betsi Cadwaladr UHB                      Flintshire</t>
  </si>
  <si>
    <t>Betsi Cadwaladr UHB                      Gwynedd</t>
  </si>
  <si>
    <t>Betsi Cadwaladr UHB                      Isle of Anglesey</t>
  </si>
  <si>
    <t>Betsi Cadwaladr UHB                      Wrexham</t>
  </si>
  <si>
    <t>Cardiff and Vale UHB                      Cardiff</t>
  </si>
  <si>
    <t>Cardiff and Vale UHB                      Vale of Glamorgan</t>
  </si>
  <si>
    <t>Cwm Taf Morgannwg UHB           Bridgend</t>
  </si>
  <si>
    <t>Cwm Taf Morgannwg UHB           Merthyr Tydfil</t>
  </si>
  <si>
    <t>Cwm Taf Morgannwg UHB           Rhondda Cynon Taf</t>
  </si>
  <si>
    <t>Hywel Dda UHB                                 Carmarthenshire</t>
  </si>
  <si>
    <t>Hywel Dda UHB                                 Ceredigion</t>
  </si>
  <si>
    <t>Hywel Dda UHB                                 Pembrokeshire</t>
  </si>
  <si>
    <t>Powys THB                                          Powys</t>
  </si>
  <si>
    <t>Swansea Bay UHB                            Neath Port Talbot</t>
  </si>
  <si>
    <t>UID HB Locality, use primary and secondary]</t>
  </si>
  <si>
    <t>Primary</t>
  </si>
  <si>
    <t>UID</t>
  </si>
  <si>
    <t>Primary/Secondary</t>
  </si>
  <si>
    <t>Dec21 Goal</t>
  </si>
  <si>
    <t>St Michaels Hospital Bristol</t>
  </si>
  <si>
    <t>St Davids Hospice</t>
  </si>
  <si>
    <t>Hospice</t>
  </si>
  <si>
    <t>St Kentigern Hospice St Asaph</t>
  </si>
  <si>
    <t>Royal Manchester Childrens Hos</t>
  </si>
  <si>
    <t>Royal Free Hospital London</t>
  </si>
  <si>
    <t>Mold Community Hospital</t>
  </si>
  <si>
    <t>Attended Scene</t>
  </si>
  <si>
    <t>Redwood Memorial Hosp Rhymney</t>
  </si>
  <si>
    <t>St Davids Hospice Care Newport</t>
  </si>
  <si>
    <t>Aberaeron Hospital</t>
  </si>
  <si>
    <t>TABLE 1</t>
  </si>
  <si>
    <t>TABLE 2</t>
  </si>
  <si>
    <t>TABLE 3</t>
  </si>
  <si>
    <t>TABLE 4</t>
  </si>
  <si>
    <t>TABLE 5</t>
  </si>
  <si>
    <t>TABLE 6</t>
  </si>
  <si>
    <t>TABLE 4 - FILTER LAST 3 MONTHS (May, April and March.</t>
  </si>
  <si>
    <t>Ensure last 2 columns, UID and Primary and Secondary column are populated against all fields. This is the link the Locality to the actual healthboard</t>
  </si>
  <si>
    <t>TABLE 7</t>
  </si>
  <si>
    <t>Table 8</t>
  </si>
  <si>
    <t>TABLE 9</t>
  </si>
  <si>
    <t>TABLE 10</t>
  </si>
  <si>
    <t>Wythenshawe Hosp Manchester</t>
  </si>
  <si>
    <t>Royal United Hospital Bath</t>
  </si>
  <si>
    <t>Addenbrookes Hosp Cambridge</t>
  </si>
  <si>
    <t>Millennium Stadium Medical Crt</t>
  </si>
  <si>
    <t>Ystradgynlais Community Hosp</t>
  </si>
  <si>
    <t>Musgrove Park Hospital</t>
  </si>
  <si>
    <t>Bryn Hesketh E.M.I. Unit</t>
  </si>
  <si>
    <t>Psychiatric: Mental illness</t>
  </si>
  <si>
    <t>Liverpool Womens Hospital</t>
  </si>
  <si>
    <t>Bristol Royal Infirmary</t>
  </si>
  <si>
    <t>Newport Renal Unit Newport</t>
  </si>
  <si>
    <t>Cheltenham General Hospital</t>
  </si>
  <si>
    <t>Jun</t>
  </si>
  <si>
    <t>Jun Total</t>
  </si>
  <si>
    <t>Blaenavon Hospital</t>
  </si>
  <si>
    <t>Amman Valley Hosp Ammanford</t>
  </si>
  <si>
    <t>Handover Rates by Hospital</t>
  </si>
  <si>
    <t>Monnow Vale Health Facility</t>
  </si>
  <si>
    <t>St Bartholomews Hosp London</t>
  </si>
  <si>
    <t>Dolgellau Hospital</t>
  </si>
  <si>
    <t>Incident Priority</t>
  </si>
  <si>
    <t>Red 8 min</t>
  </si>
  <si>
    <t>Six Months</t>
  </si>
  <si>
    <t>Sum of Avg Lost Mins per Arrival</t>
  </si>
  <si>
    <t>Total Conveyances</t>
  </si>
  <si>
    <t>Charing Cross Hospital London</t>
  </si>
  <si>
    <t>Daily</t>
  </si>
  <si>
    <t>20-Jun</t>
  </si>
  <si>
    <t>25% Reduction</t>
  </si>
  <si>
    <t>Lost Hours.</t>
  </si>
  <si>
    <t>REMOVE NEVILLEHALL AND GWENT</t>
  </si>
  <si>
    <t xml:space="preserve">WAST Actions </t>
  </si>
  <si>
    <t xml:space="preserve">Action </t>
  </si>
  <si>
    <t xml:space="preserve">Due Date </t>
  </si>
  <si>
    <t xml:space="preserve"> Impact </t>
  </si>
  <si>
    <t xml:space="preserve">Progress </t>
  </si>
  <si>
    <t xml:space="preserve">Confidence </t>
  </si>
  <si>
    <t xml:space="preserve">Red Variation Modelling </t>
  </si>
  <si>
    <r>
      <t>W/C 4</t>
    </r>
    <r>
      <rPr>
        <vertAlign val="superscript"/>
        <sz val="10"/>
        <color rgb="FF000000"/>
        <rFont val="Calibri"/>
      </rPr>
      <t>th</t>
    </r>
    <r>
      <rPr>
        <sz val="10"/>
        <color rgb="FF000000"/>
        <rFont val="Calibri"/>
      </rPr>
      <t xml:space="preserve"> July </t>
    </r>
  </si>
  <si>
    <t xml:space="preserve">Low </t>
  </si>
  <si>
    <t xml:space="preserve">On Track </t>
  </si>
  <si>
    <t xml:space="preserve">High </t>
  </si>
  <si>
    <t xml:space="preserve">Daily Missed Red Review by ODU </t>
  </si>
  <si>
    <r>
      <t>W/C 4</t>
    </r>
    <r>
      <rPr>
        <vertAlign val="superscript"/>
        <sz val="10"/>
        <color rgb="FF000000"/>
        <rFont val="Calibri"/>
      </rPr>
      <t>th</t>
    </r>
    <r>
      <rPr>
        <sz val="10"/>
        <color rgb="FF000000"/>
        <rFont val="Calibri"/>
      </rPr>
      <t xml:space="preserve"> July</t>
    </r>
  </si>
  <si>
    <t xml:space="preserve">Medium </t>
  </si>
  <si>
    <t>Cymru High Acuity Response Unit (CHARU)</t>
  </si>
  <si>
    <t xml:space="preserve">Limited </t>
  </si>
  <si>
    <t xml:space="preserve">Health Board Actions </t>
  </si>
  <si>
    <t>Due Date</t>
  </si>
  <si>
    <t xml:space="preserve">Impact </t>
  </si>
  <si>
    <t>Progress</t>
  </si>
  <si>
    <t xml:space="preserve">25% Reduction in avg lost mins per arrival </t>
  </si>
  <si>
    <t xml:space="preserve">Off Track </t>
  </si>
  <si>
    <t xml:space="preserve">No 4 hour offload delays </t>
  </si>
  <si>
    <t xml:space="preserve">Immediate Release Compliance </t>
  </si>
  <si>
    <t>Low</t>
  </si>
  <si>
    <t xml:space="preserve">Comments </t>
  </si>
  <si>
    <t>Detail</t>
  </si>
  <si>
    <t xml:space="preserve">Detail </t>
  </si>
  <si>
    <t xml:space="preserve">£3m recruitment </t>
  </si>
  <si>
    <t>Wales Overview 12  month</t>
  </si>
  <si>
    <t>Demand</t>
  </si>
  <si>
    <t xml:space="preserve">Capacity </t>
  </si>
  <si>
    <t xml:space="preserve">Outcome </t>
  </si>
  <si>
    <t xml:space="preserve">System Efficency </t>
  </si>
  <si>
    <t xml:space="preserve">JK Letter 21st June </t>
  </si>
  <si>
    <t xml:space="preserve">Initial commitment to deliver 100 WTE by the end of 2022. Baseline for growth 1691 WTE </t>
  </si>
  <si>
    <t>W/C 4th July</t>
  </si>
  <si>
    <t>1st Dec 22</t>
  </si>
  <si>
    <t>Small number of rosters subject to R&amp;R process</t>
  </si>
  <si>
    <t xml:space="preserve">Link to trajectories </t>
  </si>
  <si>
    <t>Sickness Improvement Plan</t>
  </si>
  <si>
    <t>Link to Sickness Q&amp;D update</t>
  </si>
  <si>
    <t xml:space="preserve">Health Board and WAST Actions </t>
  </si>
  <si>
    <t xml:space="preserve">Monitoring Route </t>
  </si>
  <si>
    <t xml:space="preserve">CASC Q&amp;D </t>
  </si>
  <si>
    <t>CASC Q&amp;D / EASC</t>
  </si>
  <si>
    <t xml:space="preserve">Health Board Handover Improvement Plans </t>
  </si>
  <si>
    <t xml:space="preserve">Individual health board improvement plans </t>
  </si>
  <si>
    <t xml:space="preserve">Commissioning Intentions </t>
  </si>
  <si>
    <t>Fortnightly Tripartite Meetings / WG IQPD</t>
  </si>
  <si>
    <t xml:space="preserve">Ongoing </t>
  </si>
  <si>
    <t>Link to HB Plans</t>
  </si>
  <si>
    <t>#</t>
  </si>
  <si>
    <t>Source / Request</t>
  </si>
  <si>
    <t>CASC Q&amp;D</t>
  </si>
  <si>
    <t>Emergency Communication Nurse System (ECNS) Optimisation</t>
  </si>
  <si>
    <t xml:space="preserve">Roll out plan for optimisation / expansion of ECNS system following go live </t>
  </si>
  <si>
    <t>EASC Commitment / 6 Goal Update 19th May 2022</t>
  </si>
  <si>
    <t>EASC Commitment / 6 Goal Update 19th May 2023</t>
  </si>
  <si>
    <t>reduction in minutes lost per ambulance arrival from October 2021 levels ( ~74min) by end of September 2022</t>
  </si>
  <si>
    <t>Post Production Lost Hours Improvement</t>
  </si>
  <si>
    <t xml:space="preserve">Internal capacity and flow (including Surge Capacity) </t>
  </si>
  <si>
    <t xml:space="preserve">Admission avoidance schemes </t>
  </si>
  <si>
    <t xml:space="preserve">Front door flow and ED capacity </t>
  </si>
  <si>
    <t xml:space="preserve">Transfer and discharge </t>
  </si>
  <si>
    <t xml:space="preserve">Community and social care </t>
  </si>
  <si>
    <t>2.2b</t>
  </si>
  <si>
    <t>2.2c</t>
  </si>
  <si>
    <t>2.2e</t>
  </si>
  <si>
    <t xml:space="preserve">WAST IMTP </t>
  </si>
  <si>
    <t xml:space="preserve">Implementation of specialist resource for high acuity incidents </t>
  </si>
  <si>
    <t>First phase training due to complete 31st July</t>
  </si>
  <si>
    <t xml:space="preserve">Eradication of ambulance handover delays over 4 hours by end of September 2022 </t>
  </si>
  <si>
    <t xml:space="preserve">Link to weekly handover time band </t>
  </si>
  <si>
    <t xml:space="preserve">Summer Modelling </t>
  </si>
  <si>
    <t>Normal Business</t>
  </si>
  <si>
    <t xml:space="preserve">Roster Review Implementation </t>
  </si>
  <si>
    <t xml:space="preserve">Revised Rosters as per 2019 D&amp;C Review. Equivalent efficiency of 74 WTE </t>
  </si>
  <si>
    <t xml:space="preserve">Modernised workforce practice policy implementation and reduction in lost hours </t>
  </si>
  <si>
    <t>Daily review of missed red incidents to identify opportunities for improvement</t>
  </si>
  <si>
    <t>CASC</t>
  </si>
  <si>
    <t>EASC Commitment / 6 Goal Update 19th May 2024</t>
  </si>
  <si>
    <t xml:space="preserve">Chair/CEO Minsterial Meeting </t>
  </si>
  <si>
    <t xml:space="preserve">Sickness improvement plan and trajectory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</si>
</sst>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0"/>
    <numFmt numFmtId="165" formatCode="0.0%"/>
    <numFmt numFmtId="166" formatCode="dd\/mm\/yyyy"/>
    <numFmt numFmtId="167" formatCode="[$-F400]h:mm:ss\ AM/PM"/>
    <numFmt numFmtId="168" formatCode="mmm\-yyyy"/>
    <numFmt numFmtId="169" formatCode="#.0#############E+###"/>
    <numFmt numFmtId="170" formatCode="0.0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name val="Arial"/>
    </font>
    <font>
      <b/>
      <sz val="14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  <font>
      <vertAlign val="superscript"/>
      <sz val="10"/>
      <color rgb="FF000000"/>
      <name val="Calibri"/>
    </font>
    <font>
      <sz val="10"/>
      <name val="Calibri"/>
      <family val="2"/>
      <scheme val="minor"/>
    </font>
    <font>
      <b/>
      <sz val="10"/>
      <color rgb="FF000000"/>
      <name val="Calibri"/>
      <family val="2"/>
    </font>
    <font>
      <sz val="18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FFFFFF"/>
      <name val="Calibri"/>
      <family val="2"/>
    </font>
    <font>
      <b/>
      <sz val="10"/>
      <color theme="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8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210">
    <xf numFmtId="0" fontId="0" fillId="0" borderId="0" xfId="0"/>
    <xf numFmtId="22" fontId="0" fillId="0" borderId="0" xfId="1" applyNumberFormat="1" applyFont="1"/>
    <xf numFmtId="164" fontId="0" fillId="0" borderId="0" xfId="1" applyNumberFormat="1" applyFont="1"/>
    <xf numFmtId="3" fontId="0" fillId="0" borderId="0" xfId="1" applyNumberFormat="1" applyFont="1"/>
    <xf numFmtId="165" fontId="0" fillId="0" borderId="0" xfId="1" applyNumberFormat="1" applyFont="1"/>
    <xf numFmtId="15" fontId="0" fillId="0" borderId="0" xfId="1" applyNumberFormat="1" applyFont="1"/>
    <xf numFmtId="21" fontId="0" fillId="0" borderId="0" xfId="0" applyNumberFormat="1"/>
    <xf numFmtId="0" fontId="0" fillId="0" borderId="0" xfId="0" applyNumberFormat="1"/>
    <xf numFmtId="0" fontId="0" fillId="0" borderId="0" xfId="0" pivotButton="1"/>
    <xf numFmtId="165" fontId="0" fillId="0" borderId="0" xfId="0" applyNumberFormat="1"/>
    <xf numFmtId="14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left"/>
    </xf>
    <xf numFmtId="167" fontId="0" fillId="0" borderId="0" xfId="0" applyNumberFormat="1"/>
    <xf numFmtId="165" fontId="0" fillId="0" borderId="0" xfId="42" applyNumberFormat="1" applyFont="1"/>
    <xf numFmtId="0" fontId="0" fillId="0" borderId="0" xfId="0" pivotButton="1" applyAlignment="1">
      <alignment horizontal="left"/>
    </xf>
    <xf numFmtId="0" fontId="19" fillId="0" borderId="0" xfId="0" applyFont="1"/>
    <xf numFmtId="0" fontId="20" fillId="0" borderId="0" xfId="0" applyFont="1"/>
    <xf numFmtId="167" fontId="0" fillId="0" borderId="0" xfId="1" applyNumberFormat="1" applyFont="1"/>
    <xf numFmtId="168" fontId="0" fillId="0" borderId="0" xfId="1" applyNumberFormat="1" applyFont="1"/>
    <xf numFmtId="0" fontId="1" fillId="34" borderId="12" xfId="0" applyFont="1" applyFill="1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0" xfId="0" applyFill="1" applyBorder="1" applyAlignment="1">
      <alignment horizontal="left"/>
    </xf>
    <xf numFmtId="1" fontId="0" fillId="0" borderId="12" xfId="0" applyNumberFormat="1" applyBorder="1"/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left"/>
    </xf>
    <xf numFmtId="0" fontId="26" fillId="34" borderId="11" xfId="0" applyFont="1" applyFill="1" applyBorder="1"/>
    <xf numFmtId="1" fontId="0" fillId="0" borderId="0" xfId="0" applyNumberFormat="1"/>
    <xf numFmtId="0" fontId="14" fillId="0" borderId="0" xfId="0" applyFont="1"/>
    <xf numFmtId="3" fontId="0" fillId="0" borderId="0" xfId="0" applyNumberFormat="1"/>
    <xf numFmtId="0" fontId="1" fillId="0" borderId="0" xfId="0" applyFont="1"/>
    <xf numFmtId="0" fontId="1" fillId="34" borderId="11" xfId="0" applyFont="1" applyFill="1" applyBorder="1"/>
    <xf numFmtId="0" fontId="0" fillId="0" borderId="0" xfId="0" applyAlignment="1">
      <alignment horizontal="left" indent="1"/>
    </xf>
    <xf numFmtId="0" fontId="1" fillId="0" borderId="11" xfId="0" applyFont="1" applyBorder="1" applyAlignment="1">
      <alignment horizontal="left"/>
    </xf>
    <xf numFmtId="1" fontId="29" fillId="0" borderId="13" xfId="0" applyNumberFormat="1" applyFont="1" applyFill="1" applyBorder="1" applyAlignment="1">
      <alignment vertical="center" wrapText="1"/>
    </xf>
    <xf numFmtId="0" fontId="0" fillId="0" borderId="0" xfId="0" applyFill="1"/>
    <xf numFmtId="1" fontId="2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2" fontId="1" fillId="0" borderId="0" xfId="1" applyNumberFormat="1" applyFont="1"/>
    <xf numFmtId="22" fontId="32" fillId="0" borderId="0" xfId="1" applyNumberFormat="1" applyFont="1"/>
    <xf numFmtId="167" fontId="29" fillId="0" borderId="13" xfId="0" applyNumberFormat="1" applyFont="1" applyFill="1" applyBorder="1" applyAlignment="1">
      <alignment vertical="center" wrapText="1"/>
    </xf>
    <xf numFmtId="166" fontId="0" fillId="0" borderId="0" xfId="0" applyNumberFormat="1" applyAlignment="1">
      <alignment horizontal="left"/>
    </xf>
    <xf numFmtId="169" fontId="0" fillId="0" borderId="0" xfId="1" applyNumberFormat="1" applyFont="1"/>
    <xf numFmtId="9" fontId="0" fillId="0" borderId="0" xfId="0" applyNumberFormat="1"/>
    <xf numFmtId="0" fontId="33" fillId="0" borderId="0" xfId="0" applyFont="1"/>
    <xf numFmtId="9" fontId="0" fillId="0" borderId="0" xfId="42" applyFont="1"/>
    <xf numFmtId="0" fontId="0" fillId="36" borderId="0" xfId="0" applyFill="1" applyAlignment="1">
      <alignment horizontal="right"/>
    </xf>
    <xf numFmtId="0" fontId="1" fillId="37" borderId="11" xfId="0" applyFont="1" applyFill="1" applyBorder="1"/>
    <xf numFmtId="0" fontId="0" fillId="36" borderId="0" xfId="0" applyFill="1" applyAlignment="1">
      <alignment horizontal="left"/>
    </xf>
    <xf numFmtId="9" fontId="0" fillId="36" borderId="0" xfId="42" applyFont="1" applyFill="1"/>
    <xf numFmtId="0" fontId="0" fillId="36" borderId="0" xfId="0" applyFill="1"/>
    <xf numFmtId="0" fontId="0" fillId="36" borderId="0" xfId="0" applyFill="1" applyAlignment="1"/>
    <xf numFmtId="0" fontId="1" fillId="34" borderId="11" xfId="0" applyFont="1" applyFill="1" applyBorder="1" applyAlignment="1">
      <alignment wrapText="1"/>
    </xf>
    <xf numFmtId="14" fontId="0" fillId="36" borderId="0" xfId="0" applyNumberFormat="1" applyFill="1"/>
    <xf numFmtId="0" fontId="0" fillId="36" borderId="0" xfId="0" applyNumberFormat="1" applyFill="1"/>
    <xf numFmtId="0" fontId="1" fillId="34" borderId="14" xfId="0" applyFont="1" applyFill="1" applyBorder="1"/>
    <xf numFmtId="0" fontId="0" fillId="38" borderId="0" xfId="0" applyFill="1"/>
    <xf numFmtId="14" fontId="0" fillId="38" borderId="0" xfId="0" applyNumberFormat="1" applyFill="1"/>
    <xf numFmtId="167" fontId="0" fillId="38" borderId="0" xfId="0" applyNumberFormat="1" applyFill="1"/>
    <xf numFmtId="9" fontId="0" fillId="38" borderId="0" xfId="42" applyFont="1" applyFill="1"/>
    <xf numFmtId="21" fontId="0" fillId="38" borderId="0" xfId="0" applyNumberFormat="1" applyFill="1"/>
    <xf numFmtId="10" fontId="0" fillId="36" borderId="0" xfId="42" applyNumberFormat="1" applyFont="1" applyFill="1"/>
    <xf numFmtId="165" fontId="0" fillId="38" borderId="0" xfId="0" applyNumberFormat="1" applyFill="1"/>
    <xf numFmtId="0" fontId="0" fillId="0" borderId="0" xfId="0" applyAlignment="1">
      <alignment vertical="center"/>
    </xf>
    <xf numFmtId="0" fontId="0" fillId="36" borderId="0" xfId="0" applyFill="1" applyAlignment="1">
      <alignment horizontal="right" vertical="center"/>
    </xf>
    <xf numFmtId="0" fontId="32" fillId="0" borderId="0" xfId="0" applyFont="1"/>
    <xf numFmtId="166" fontId="32" fillId="0" borderId="0" xfId="1" applyNumberFormat="1" applyFont="1"/>
    <xf numFmtId="10" fontId="0" fillId="0" borderId="0" xfId="0" applyNumberFormat="1"/>
    <xf numFmtId="0" fontId="1" fillId="0" borderId="11" xfId="0" applyFont="1" applyBorder="1" applyAlignment="1">
      <alignment horizontal="center"/>
    </xf>
    <xf numFmtId="14" fontId="0" fillId="0" borderId="0" xfId="0" applyNumberFormat="1" applyAlignment="1">
      <alignment horizontal="left"/>
    </xf>
    <xf numFmtId="0" fontId="37" fillId="41" borderId="19" xfId="0" applyFont="1" applyFill="1" applyBorder="1" applyAlignment="1">
      <alignment horizontal="left" vertical="center" wrapText="1" readingOrder="1"/>
    </xf>
    <xf numFmtId="0" fontId="37" fillId="44" borderId="19" xfId="0" applyFont="1" applyFill="1" applyBorder="1" applyAlignment="1">
      <alignment horizontal="left" vertical="center" wrapText="1" readingOrder="1"/>
    </xf>
    <xf numFmtId="17" fontId="37" fillId="41" borderId="19" xfId="0" applyNumberFormat="1" applyFont="1" applyFill="1" applyBorder="1" applyAlignment="1">
      <alignment horizontal="left" vertical="center" wrapText="1" readingOrder="1"/>
    </xf>
    <xf numFmtId="0" fontId="34" fillId="44" borderId="19" xfId="0" applyFont="1" applyFill="1" applyBorder="1" applyAlignment="1">
      <alignment vertical="top" wrapText="1"/>
    </xf>
    <xf numFmtId="17" fontId="37" fillId="44" borderId="19" xfId="0" applyNumberFormat="1" applyFont="1" applyFill="1" applyBorder="1" applyAlignment="1">
      <alignment horizontal="left" vertical="center" wrapText="1" readingOrder="1"/>
    </xf>
    <xf numFmtId="15" fontId="37" fillId="41" borderId="19" xfId="0" applyNumberFormat="1" applyFont="1" applyFill="1" applyBorder="1" applyAlignment="1">
      <alignment horizontal="left" vertical="center" wrapText="1" readingOrder="1"/>
    </xf>
    <xf numFmtId="0" fontId="34" fillId="44" borderId="22" xfId="0" applyFont="1" applyFill="1" applyBorder="1" applyAlignment="1">
      <alignment vertical="top" wrapText="1"/>
    </xf>
    <xf numFmtId="0" fontId="37" fillId="41" borderId="22" xfId="0" applyFont="1" applyFill="1" applyBorder="1" applyAlignment="1">
      <alignment horizontal="left" vertical="center" wrapText="1" readingOrder="1"/>
    </xf>
    <xf numFmtId="0" fontId="37" fillId="44" borderId="22" xfId="0" applyFont="1" applyFill="1" applyBorder="1" applyAlignment="1">
      <alignment horizontal="left" vertical="center" wrapText="1" readingOrder="1"/>
    </xf>
    <xf numFmtId="0" fontId="39" fillId="44" borderId="19" xfId="0" applyFont="1" applyFill="1" applyBorder="1" applyAlignment="1">
      <alignment vertical="top" wrapText="1"/>
    </xf>
    <xf numFmtId="0" fontId="40" fillId="40" borderId="15" xfId="0" applyFont="1" applyFill="1" applyBorder="1" applyAlignment="1">
      <alignment horizontal="left" vertical="center" wrapText="1" readingOrder="1"/>
    </xf>
    <xf numFmtId="0" fontId="39" fillId="44" borderId="22" xfId="0" applyFont="1" applyFill="1" applyBorder="1" applyAlignment="1">
      <alignment vertical="top" wrapText="1"/>
    </xf>
    <xf numFmtId="0" fontId="28" fillId="44" borderId="19" xfId="43" applyFill="1" applyBorder="1" applyAlignment="1">
      <alignment vertical="top" wrapText="1"/>
    </xf>
    <xf numFmtId="17" fontId="39" fillId="44" borderId="19" xfId="0" applyNumberFormat="1" applyFont="1" applyFill="1" applyBorder="1" applyAlignment="1">
      <alignment vertical="top" wrapText="1"/>
    </xf>
    <xf numFmtId="0" fontId="40" fillId="45" borderId="19" xfId="0" applyFont="1" applyFill="1" applyBorder="1" applyAlignment="1">
      <alignment horizontal="center" vertical="center" wrapText="1" readingOrder="1"/>
    </xf>
    <xf numFmtId="0" fontId="40" fillId="42" borderId="19" xfId="0" applyFont="1" applyFill="1" applyBorder="1" applyAlignment="1">
      <alignment horizontal="center" vertical="center" wrapText="1" readingOrder="1"/>
    </xf>
    <xf numFmtId="0" fontId="43" fillId="42" borderId="19" xfId="0" applyFont="1" applyFill="1" applyBorder="1" applyAlignment="1">
      <alignment horizontal="center" vertical="center" wrapText="1" readingOrder="1"/>
    </xf>
    <xf numFmtId="0" fontId="45" fillId="44" borderId="19" xfId="0" applyFont="1" applyFill="1" applyBorder="1" applyAlignment="1">
      <alignment horizontal="center" vertical="center" wrapText="1"/>
    </xf>
    <xf numFmtId="0" fontId="41" fillId="44" borderId="19" xfId="0" applyFont="1" applyFill="1" applyBorder="1" applyAlignment="1">
      <alignment vertical="top" wrapText="1"/>
    </xf>
    <xf numFmtId="0" fontId="43" fillId="42" borderId="22" xfId="0" applyFont="1" applyFill="1" applyBorder="1" applyAlignment="1">
      <alignment horizontal="center" vertical="center" wrapText="1" readingOrder="1"/>
    </xf>
    <xf numFmtId="0" fontId="43" fillId="43" borderId="22" xfId="0" applyFont="1" applyFill="1" applyBorder="1" applyAlignment="1">
      <alignment horizontal="center" vertical="center" wrapText="1" readingOrder="1"/>
    </xf>
    <xf numFmtId="0" fontId="43" fillId="38" borderId="20" xfId="0" applyFont="1" applyFill="1" applyBorder="1" applyAlignment="1">
      <alignment horizontal="center" vertical="center" wrapText="1" readingOrder="1"/>
    </xf>
    <xf numFmtId="0" fontId="40" fillId="38" borderId="19" xfId="0" applyFont="1" applyFill="1" applyBorder="1" applyAlignment="1">
      <alignment horizontal="center" vertical="center" wrapText="1" readingOrder="1"/>
    </xf>
    <xf numFmtId="0" fontId="43" fillId="38" borderId="19" xfId="0" applyFont="1" applyFill="1" applyBorder="1" applyAlignment="1">
      <alignment horizontal="center" vertical="center" wrapText="1" readingOrder="1"/>
    </xf>
    <xf numFmtId="0" fontId="46" fillId="41" borderId="22" xfId="0" applyFont="1" applyFill="1" applyBorder="1" applyAlignment="1">
      <alignment horizontal="left" vertical="center" wrapText="1" readingOrder="1"/>
    </xf>
    <xf numFmtId="0" fontId="42" fillId="41" borderId="22" xfId="0" applyFont="1" applyFill="1" applyBorder="1" applyAlignment="1">
      <alignment horizontal="left" vertical="center" wrapText="1" readingOrder="1"/>
    </xf>
    <xf numFmtId="0" fontId="25" fillId="0" borderId="0" xfId="0" applyFont="1"/>
    <xf numFmtId="0" fontId="0" fillId="0" borderId="0" xfId="0" applyFont="1"/>
    <xf numFmtId="0" fontId="43" fillId="45" borderId="19" xfId="0" applyFont="1" applyFill="1" applyBorder="1" applyAlignment="1">
      <alignment horizontal="center" vertical="center" wrapText="1" readingOrder="1"/>
    </xf>
    <xf numFmtId="0" fontId="25" fillId="47" borderId="0" xfId="0" applyFont="1" applyFill="1"/>
    <xf numFmtId="0" fontId="39" fillId="44" borderId="19" xfId="0" applyFont="1" applyFill="1" applyBorder="1" applyAlignment="1">
      <alignment horizontal="center" vertical="center" wrapText="1"/>
    </xf>
    <xf numFmtId="0" fontId="39" fillId="41" borderId="22" xfId="0" applyFont="1" applyFill="1" applyBorder="1" applyAlignment="1">
      <alignment vertical="top" wrapText="1"/>
    </xf>
    <xf numFmtId="0" fontId="39" fillId="41" borderId="19" xfId="0" applyFont="1" applyFill="1" applyBorder="1" applyAlignment="1">
      <alignment vertical="top" wrapText="1"/>
    </xf>
    <xf numFmtId="0" fontId="45" fillId="45" borderId="19" xfId="0" applyFont="1" applyFill="1" applyBorder="1" applyAlignment="1">
      <alignment horizontal="center" vertical="center" wrapText="1"/>
    </xf>
    <xf numFmtId="0" fontId="28" fillId="47" borderId="0" xfId="43" applyFill="1"/>
    <xf numFmtId="0" fontId="40" fillId="38" borderId="20" xfId="0" applyFont="1" applyFill="1" applyBorder="1" applyAlignment="1">
      <alignment horizontal="center" vertical="center" wrapText="1" readingOrder="1"/>
    </xf>
    <xf numFmtId="0" fontId="40" fillId="38" borderId="22" xfId="0" applyFont="1" applyFill="1" applyBorder="1" applyAlignment="1">
      <alignment horizontal="center" vertical="center" wrapText="1" readingOrder="1"/>
    </xf>
    <xf numFmtId="0" fontId="40" fillId="45" borderId="22" xfId="0" applyFont="1" applyFill="1" applyBorder="1" applyAlignment="1">
      <alignment horizontal="center" vertical="center" wrapText="1" readingOrder="1"/>
    </xf>
    <xf numFmtId="170" fontId="0" fillId="0" borderId="0" xfId="0" applyNumberFormat="1"/>
    <xf numFmtId="170" fontId="0" fillId="48" borderId="0" xfId="0" applyNumberFormat="1" applyFill="1"/>
    <xf numFmtId="170" fontId="0" fillId="47" borderId="0" xfId="0" applyNumberFormat="1" applyFill="1"/>
    <xf numFmtId="0" fontId="28" fillId="41" borderId="22" xfId="43" applyFill="1" applyBorder="1" applyAlignment="1">
      <alignment horizontal="left" vertical="center" wrapText="1" readingOrder="1"/>
    </xf>
    <xf numFmtId="0" fontId="40" fillId="46" borderId="18" xfId="0" applyFont="1" applyFill="1" applyBorder="1" applyAlignment="1">
      <alignment horizontal="left" vertical="center" wrapText="1" readingOrder="1"/>
    </xf>
    <xf numFmtId="0" fontId="36" fillId="46" borderId="15" xfId="0" applyFont="1" applyFill="1" applyBorder="1" applyAlignment="1">
      <alignment horizontal="left" vertical="center" wrapText="1" readingOrder="1"/>
    </xf>
    <xf numFmtId="0" fontId="40" fillId="46" borderId="22" xfId="0" applyFont="1" applyFill="1" applyBorder="1" applyAlignment="1">
      <alignment horizontal="left" vertical="center" wrapText="1" readingOrder="1"/>
    </xf>
    <xf numFmtId="0" fontId="36" fillId="46" borderId="19" xfId="0" applyFont="1" applyFill="1" applyBorder="1" applyAlignment="1">
      <alignment horizontal="left" vertical="center" wrapText="1" readingOrder="1"/>
    </xf>
    <xf numFmtId="0" fontId="40" fillId="46" borderId="15" xfId="0" applyFont="1" applyFill="1" applyBorder="1" applyAlignment="1">
      <alignment horizontal="left" vertical="center" wrapText="1" readingOrder="1"/>
    </xf>
    <xf numFmtId="170" fontId="1" fillId="46" borderId="0" xfId="0" applyNumberFormat="1" applyFont="1" applyFill="1"/>
    <xf numFmtId="170" fontId="25" fillId="46" borderId="0" xfId="0" applyNumberFormat="1" applyFont="1" applyFill="1"/>
    <xf numFmtId="170" fontId="48" fillId="46" borderId="0" xfId="0" applyNumberFormat="1" applyFont="1" applyFill="1"/>
    <xf numFmtId="0" fontId="42" fillId="44" borderId="22" xfId="0" applyFont="1" applyFill="1" applyBorder="1" applyAlignment="1">
      <alignment horizontal="left" vertical="center" wrapText="1" readingOrder="1"/>
    </xf>
    <xf numFmtId="0" fontId="39" fillId="44" borderId="22" xfId="0" applyFont="1" applyFill="1" applyBorder="1" applyAlignment="1">
      <alignment horizontal="center" vertical="center" wrapText="1"/>
    </xf>
    <xf numFmtId="0" fontId="43" fillId="45" borderId="20" xfId="0" applyFont="1" applyFill="1" applyBorder="1" applyAlignment="1">
      <alignment horizontal="center" vertical="center" wrapText="1" readingOrder="1"/>
    </xf>
    <xf numFmtId="0" fontId="43" fillId="45" borderId="22" xfId="0" applyFont="1" applyFill="1" applyBorder="1" applyAlignment="1">
      <alignment horizontal="center" vertical="center" wrapText="1" readingOrder="1"/>
    </xf>
    <xf numFmtId="0" fontId="42" fillId="41" borderId="22" xfId="0" applyFont="1" applyFill="1" applyBorder="1" applyAlignment="1">
      <alignment horizontal="left" vertical="center" wrapText="1" readingOrder="1"/>
    </xf>
    <xf numFmtId="0" fontId="39" fillId="49" borderId="22" xfId="0" applyFont="1" applyFill="1" applyBorder="1" applyAlignment="1">
      <alignment vertical="top" wrapText="1"/>
    </xf>
    <xf numFmtId="0" fontId="39" fillId="49" borderId="19" xfId="0" applyFont="1" applyFill="1" applyBorder="1" applyAlignment="1">
      <alignment vertical="top" wrapText="1"/>
    </xf>
    <xf numFmtId="0" fontId="0" fillId="49" borderId="0" xfId="0" applyFill="1"/>
    <xf numFmtId="0" fontId="28" fillId="49" borderId="22" xfId="43" applyFill="1" applyBorder="1" applyAlignment="1">
      <alignment horizontal="left" vertical="center" wrapText="1" readingOrder="1"/>
    </xf>
    <xf numFmtId="0" fontId="39" fillId="49" borderId="25" xfId="0" applyFont="1" applyFill="1" applyBorder="1" applyAlignment="1">
      <alignment vertical="top" wrapText="1"/>
    </xf>
    <xf numFmtId="0" fontId="34" fillId="49" borderId="25" xfId="0" applyFont="1" applyFill="1" applyBorder="1" applyAlignment="1">
      <alignment vertical="top" wrapText="1"/>
    </xf>
    <xf numFmtId="0" fontId="44" fillId="49" borderId="25" xfId="0" applyFont="1" applyFill="1" applyBorder="1" applyAlignment="1">
      <alignment horizontal="center" vertical="top" wrapText="1"/>
    </xf>
    <xf numFmtId="170" fontId="0" fillId="49" borderId="0" xfId="0" applyNumberFormat="1" applyFill="1" applyAlignment="1">
      <alignment horizontal="right"/>
    </xf>
    <xf numFmtId="0" fontId="25" fillId="50" borderId="0" xfId="0" applyFont="1" applyFill="1" applyAlignment="1">
      <alignment wrapText="1"/>
    </xf>
    <xf numFmtId="170" fontId="0" fillId="49" borderId="0" xfId="0" applyNumberFormat="1" applyFill="1"/>
    <xf numFmtId="0" fontId="43" fillId="38" borderId="20" xfId="0" applyFont="1" applyFill="1" applyBorder="1" applyAlignment="1">
      <alignment horizontal="center" vertical="center" wrapText="1" readingOrder="1"/>
    </xf>
    <xf numFmtId="0" fontId="43" fillId="38" borderId="21" xfId="0" applyFont="1" applyFill="1" applyBorder="1" applyAlignment="1">
      <alignment horizontal="center" vertical="center" wrapText="1" readingOrder="1"/>
    </xf>
    <xf numFmtId="0" fontId="42" fillId="41" borderId="20" xfId="0" applyFont="1" applyFill="1" applyBorder="1" applyAlignment="1">
      <alignment horizontal="left" vertical="center" wrapText="1" readingOrder="1"/>
    </xf>
    <xf numFmtId="0" fontId="42" fillId="41" borderId="21" xfId="0" applyFont="1" applyFill="1" applyBorder="1" applyAlignment="1">
      <alignment horizontal="left" vertical="center" wrapText="1" readingOrder="1"/>
    </xf>
    <xf numFmtId="0" fontId="42" fillId="41" borderId="22" xfId="0" applyFont="1" applyFill="1" applyBorder="1" applyAlignment="1">
      <alignment horizontal="left" vertical="center" wrapText="1" readingOrder="1"/>
    </xf>
    <xf numFmtId="0" fontId="40" fillId="38" borderId="20" xfId="0" applyFont="1" applyFill="1" applyBorder="1" applyAlignment="1">
      <alignment horizontal="center" vertical="center" wrapText="1" readingOrder="1"/>
    </xf>
    <xf numFmtId="0" fontId="40" fillId="38" borderId="21" xfId="0" applyFont="1" applyFill="1" applyBorder="1" applyAlignment="1">
      <alignment horizontal="center" vertical="center" wrapText="1" readingOrder="1"/>
    </xf>
    <xf numFmtId="0" fontId="40" fillId="38" borderId="22" xfId="0" applyFont="1" applyFill="1" applyBorder="1" applyAlignment="1">
      <alignment horizontal="center" vertical="center" wrapText="1" readingOrder="1"/>
    </xf>
    <xf numFmtId="0" fontId="37" fillId="41" borderId="20" xfId="0" applyFont="1" applyFill="1" applyBorder="1" applyAlignment="1">
      <alignment horizontal="left" vertical="center" wrapText="1" readingOrder="1"/>
    </xf>
    <xf numFmtId="0" fontId="37" fillId="41" borderId="21" xfId="0" applyFont="1" applyFill="1" applyBorder="1" applyAlignment="1">
      <alignment horizontal="left" vertical="center" wrapText="1" readingOrder="1"/>
    </xf>
    <xf numFmtId="0" fontId="37" fillId="41" borderId="22" xfId="0" applyFont="1" applyFill="1" applyBorder="1" applyAlignment="1">
      <alignment horizontal="left" vertical="center" wrapText="1" readingOrder="1"/>
    </xf>
    <xf numFmtId="0" fontId="36" fillId="46" borderId="16" xfId="0" applyFont="1" applyFill="1" applyBorder="1" applyAlignment="1">
      <alignment horizontal="left" vertical="center" wrapText="1" readingOrder="1"/>
    </xf>
    <xf numFmtId="0" fontId="36" fillId="46" borderId="18" xfId="0" applyFont="1" applyFill="1" applyBorder="1" applyAlignment="1">
      <alignment horizontal="left" vertical="center" wrapText="1" readingOrder="1"/>
    </xf>
    <xf numFmtId="0" fontId="40" fillId="42" borderId="20" xfId="0" applyFont="1" applyFill="1" applyBorder="1" applyAlignment="1">
      <alignment horizontal="center" vertical="center" wrapText="1" readingOrder="1"/>
    </xf>
    <xf numFmtId="0" fontId="40" fillId="42" borderId="21" xfId="0" applyFont="1" applyFill="1" applyBorder="1" applyAlignment="1">
      <alignment horizontal="center" vertical="center" wrapText="1" readingOrder="1"/>
    </xf>
    <xf numFmtId="0" fontId="40" fillId="42" borderId="22" xfId="0" applyFont="1" applyFill="1" applyBorder="1" applyAlignment="1">
      <alignment horizontal="center" vertical="center" wrapText="1" readingOrder="1"/>
    </xf>
    <xf numFmtId="0" fontId="37" fillId="44" borderId="20" xfId="0" applyFont="1" applyFill="1" applyBorder="1" applyAlignment="1">
      <alignment horizontal="left" vertical="center" wrapText="1" readingOrder="1"/>
    </xf>
    <xf numFmtId="0" fontId="37" fillId="44" borderId="21" xfId="0" applyFont="1" applyFill="1" applyBorder="1" applyAlignment="1">
      <alignment horizontal="left" vertical="center" wrapText="1" readingOrder="1"/>
    </xf>
    <xf numFmtId="0" fontId="37" fillId="44" borderId="22" xfId="0" applyFont="1" applyFill="1" applyBorder="1" applyAlignment="1">
      <alignment horizontal="left" vertical="center" wrapText="1" readingOrder="1"/>
    </xf>
    <xf numFmtId="0" fontId="40" fillId="45" borderId="20" xfId="0" applyFont="1" applyFill="1" applyBorder="1" applyAlignment="1">
      <alignment horizontal="center" vertical="center" wrapText="1" readingOrder="1"/>
    </xf>
    <xf numFmtId="0" fontId="40" fillId="45" borderId="21" xfId="0" applyFont="1" applyFill="1" applyBorder="1" applyAlignment="1">
      <alignment horizontal="center" vertical="center" wrapText="1" readingOrder="1"/>
    </xf>
    <xf numFmtId="0" fontId="40" fillId="45" borderId="22" xfId="0" applyFont="1" applyFill="1" applyBorder="1" applyAlignment="1">
      <alignment horizontal="center" vertical="center" wrapText="1" readingOrder="1"/>
    </xf>
    <xf numFmtId="0" fontId="46" fillId="47" borderId="20" xfId="0" applyFont="1" applyFill="1" applyBorder="1" applyAlignment="1">
      <alignment horizontal="left" vertical="center" wrapText="1" readingOrder="1"/>
    </xf>
    <xf numFmtId="0" fontId="25" fillId="47" borderId="21" xfId="0" applyFont="1" applyFill="1" applyBorder="1" applyAlignment="1">
      <alignment horizontal="left" vertical="center" wrapText="1" readingOrder="1"/>
    </xf>
    <xf numFmtId="0" fontId="25" fillId="47" borderId="22" xfId="0" applyFont="1" applyFill="1" applyBorder="1" applyAlignment="1">
      <alignment horizontal="left" vertical="center" wrapText="1" readingOrder="1"/>
    </xf>
    <xf numFmtId="0" fontId="43" fillId="42" borderId="20" xfId="0" applyFont="1" applyFill="1" applyBorder="1" applyAlignment="1">
      <alignment horizontal="center" vertical="center" wrapText="1" readingOrder="1"/>
    </xf>
    <xf numFmtId="0" fontId="25" fillId="0" borderId="21" xfId="0" applyFont="1" applyBorder="1" applyAlignment="1">
      <alignment horizontal="center" vertical="center" wrapText="1" readingOrder="1"/>
    </xf>
    <xf numFmtId="0" fontId="25" fillId="47" borderId="21" xfId="0" applyFont="1" applyFill="1" applyBorder="1" applyAlignment="1">
      <alignment vertical="top"/>
    </xf>
    <xf numFmtId="0" fontId="25" fillId="38" borderId="21" xfId="0" applyFont="1" applyFill="1" applyBorder="1" applyAlignment="1">
      <alignment horizontal="center" vertical="center" wrapText="1" readingOrder="1"/>
    </xf>
    <xf numFmtId="0" fontId="36" fillId="46" borderId="17" xfId="0" applyFont="1" applyFill="1" applyBorder="1" applyAlignment="1">
      <alignment horizontal="left" vertical="center" wrapText="1" readingOrder="1"/>
    </xf>
    <xf numFmtId="0" fontId="25" fillId="47" borderId="21" xfId="0" applyFont="1" applyFill="1" applyBorder="1" applyAlignment="1">
      <alignment horizontal="left"/>
    </xf>
    <xf numFmtId="0" fontId="39" fillId="44" borderId="20" xfId="0" applyFont="1" applyFill="1" applyBorder="1" applyAlignment="1">
      <alignment vertical="top" wrapText="1"/>
    </xf>
    <xf numFmtId="0" fontId="39" fillId="44" borderId="21" xfId="0" applyFont="1" applyFill="1" applyBorder="1" applyAlignment="1">
      <alignment vertical="top" wrapText="1"/>
    </xf>
    <xf numFmtId="0" fontId="39" fillId="44" borderId="22" xfId="0" applyFont="1" applyFill="1" applyBorder="1" applyAlignment="1">
      <alignment vertical="top" wrapText="1"/>
    </xf>
    <xf numFmtId="0" fontId="36" fillId="46" borderId="20" xfId="0" applyFont="1" applyFill="1" applyBorder="1" applyAlignment="1">
      <alignment horizontal="left" vertical="center" wrapText="1" readingOrder="1"/>
    </xf>
    <xf numFmtId="0" fontId="36" fillId="46" borderId="21" xfId="0" applyFont="1" applyFill="1" applyBorder="1" applyAlignment="1">
      <alignment horizontal="left" vertical="center" wrapText="1" readingOrder="1"/>
    </xf>
    <xf numFmtId="0" fontId="36" fillId="46" borderId="22" xfId="0" applyFont="1" applyFill="1" applyBorder="1" applyAlignment="1">
      <alignment horizontal="left" vertical="center" wrapText="1" readingOrder="1"/>
    </xf>
    <xf numFmtId="0" fontId="39" fillId="41" borderId="20" xfId="0" applyFont="1" applyFill="1" applyBorder="1" applyAlignment="1">
      <alignment vertical="top" wrapText="1"/>
    </xf>
    <xf numFmtId="0" fontId="39" fillId="41" borderId="21" xfId="0" applyFont="1" applyFill="1" applyBorder="1" applyAlignment="1">
      <alignment vertical="top" wrapText="1"/>
    </xf>
    <xf numFmtId="0" fontId="39" fillId="41" borderId="22" xfId="0" applyFont="1" applyFill="1" applyBorder="1" applyAlignment="1">
      <alignment vertical="top" wrapText="1"/>
    </xf>
    <xf numFmtId="0" fontId="45" fillId="45" borderId="20" xfId="0" applyFont="1" applyFill="1" applyBorder="1" applyAlignment="1">
      <alignment horizontal="center" vertical="center" wrapText="1"/>
    </xf>
    <xf numFmtId="0" fontId="45" fillId="45" borderId="22" xfId="0" applyFont="1" applyFill="1" applyBorder="1" applyAlignment="1">
      <alignment horizontal="center" vertical="center" wrapText="1"/>
    </xf>
    <xf numFmtId="0" fontId="39" fillId="49" borderId="20" xfId="0" applyFont="1" applyFill="1" applyBorder="1" applyAlignment="1">
      <alignment vertical="top" wrapText="1"/>
    </xf>
    <xf numFmtId="0" fontId="39" fillId="49" borderId="21" xfId="0" applyFont="1" applyFill="1" applyBorder="1" applyAlignment="1">
      <alignment vertical="top" wrapText="1"/>
    </xf>
    <xf numFmtId="0" fontId="39" fillId="49" borderId="22" xfId="0" applyFont="1" applyFill="1" applyBorder="1" applyAlignment="1">
      <alignment vertical="top" wrapText="1"/>
    </xf>
    <xf numFmtId="0" fontId="48" fillId="38" borderId="20" xfId="0" applyFont="1" applyFill="1" applyBorder="1" applyAlignment="1">
      <alignment horizontal="center" vertical="center"/>
    </xf>
    <xf numFmtId="0" fontId="48" fillId="38" borderId="21" xfId="0" applyFont="1" applyFill="1" applyBorder="1" applyAlignment="1">
      <alignment horizontal="center" vertical="center"/>
    </xf>
    <xf numFmtId="0" fontId="35" fillId="39" borderId="23" xfId="0" applyFont="1" applyFill="1" applyBorder="1" applyAlignment="1">
      <alignment horizontal="left" vertical="center" wrapText="1" readingOrder="1"/>
    </xf>
    <xf numFmtId="0" fontId="35" fillId="39" borderId="0" xfId="0" applyFont="1" applyFill="1" applyBorder="1" applyAlignment="1">
      <alignment horizontal="left" vertical="center" wrapText="1" readingOrder="1"/>
    </xf>
    <xf numFmtId="0" fontId="0" fillId="0" borderId="0" xfId="0" applyAlignment="1">
      <alignment readingOrder="1"/>
    </xf>
    <xf numFmtId="0" fontId="35" fillId="39" borderId="24" xfId="0" applyFont="1" applyFill="1" applyBorder="1" applyAlignment="1">
      <alignment horizontal="left" vertical="center" wrapText="1" readingOrder="1"/>
    </xf>
    <xf numFmtId="0" fontId="35" fillId="39" borderId="25" xfId="0" applyFont="1" applyFill="1" applyBorder="1" applyAlignment="1">
      <alignment horizontal="left" vertical="center" wrapText="1" readingOrder="1"/>
    </xf>
    <xf numFmtId="0" fontId="0" fillId="0" borderId="25" xfId="0" applyBorder="1" applyAlignment="1"/>
    <xf numFmtId="0" fontId="47" fillId="39" borderId="24" xfId="0" applyFont="1" applyFill="1" applyBorder="1" applyAlignment="1">
      <alignment horizontal="left" vertical="center" wrapText="1" readingOrder="1"/>
    </xf>
    <xf numFmtId="0" fontId="43" fillId="45" borderId="20" xfId="0" applyFont="1" applyFill="1" applyBorder="1" applyAlignment="1">
      <alignment horizontal="center" vertical="center" wrapText="1" readingOrder="1"/>
    </xf>
    <xf numFmtId="0" fontId="43" fillId="45" borderId="21" xfId="0" applyFont="1" applyFill="1" applyBorder="1" applyAlignment="1">
      <alignment horizontal="center" vertical="center" wrapText="1" readingOrder="1"/>
    </xf>
    <xf numFmtId="0" fontId="43" fillId="45" borderId="22" xfId="0" applyFont="1" applyFill="1" applyBorder="1" applyAlignment="1">
      <alignment horizontal="center" vertical="center" wrapText="1" readingOrder="1"/>
    </xf>
    <xf numFmtId="0" fontId="43" fillId="38" borderId="22" xfId="0" applyFont="1" applyFill="1" applyBorder="1" applyAlignment="1">
      <alignment horizontal="center" vertical="center" wrapText="1" readingOrder="1"/>
    </xf>
    <xf numFmtId="0" fontId="43" fillId="42" borderId="22" xfId="0" applyFont="1" applyFill="1" applyBorder="1" applyAlignment="1">
      <alignment horizontal="center" vertical="center" wrapText="1" readingOrder="1"/>
    </xf>
    <xf numFmtId="0" fontId="39" fillId="49" borderId="20" xfId="0" applyFont="1" applyFill="1" applyBorder="1" applyAlignment="1">
      <alignment horizontal="left" vertical="top" wrapText="1"/>
    </xf>
    <xf numFmtId="0" fontId="39" fillId="49" borderId="21" xfId="0" applyFont="1" applyFill="1" applyBorder="1" applyAlignment="1">
      <alignment horizontal="left" vertical="top" wrapText="1"/>
    </xf>
    <xf numFmtId="0" fontId="34" fillId="44" borderId="20" xfId="0" applyFont="1" applyFill="1" applyBorder="1" applyAlignment="1">
      <alignment vertical="top" wrapText="1"/>
    </xf>
    <xf numFmtId="0" fontId="34" fillId="44" borderId="21" xfId="0" applyFont="1" applyFill="1" applyBorder="1" applyAlignment="1">
      <alignment vertical="top" wrapText="1"/>
    </xf>
    <xf numFmtId="0" fontId="34" fillId="44" borderId="22" xfId="0" applyFont="1" applyFill="1" applyBorder="1" applyAlignment="1">
      <alignment vertical="top" wrapText="1"/>
    </xf>
    <xf numFmtId="0" fontId="45" fillId="44" borderId="20" xfId="0" applyFont="1" applyFill="1" applyBorder="1" applyAlignment="1">
      <alignment horizontal="center" vertical="center" wrapText="1"/>
    </xf>
    <xf numFmtId="0" fontId="45" fillId="44" borderId="22" xfId="0" applyFont="1" applyFill="1" applyBorder="1" applyAlignment="1">
      <alignment horizontal="center" vertical="center" wrapText="1"/>
    </xf>
    <xf numFmtId="0" fontId="45" fillId="44" borderId="21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/>
    </xf>
    <xf numFmtId="0" fontId="21" fillId="33" borderId="0" xfId="0" applyFont="1" applyFill="1" applyAlignment="1">
      <alignment horizontal="center"/>
    </xf>
    <xf numFmtId="0" fontId="27" fillId="35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z val="14"/>
      </font>
    </dxf>
    <dxf>
      <numFmt numFmtId="26" formatCode="hh:mm:ss"/>
    </dxf>
    <dxf>
      <numFmt numFmtId="165" formatCode="0.0%"/>
    </dxf>
    <dxf>
      <numFmt numFmtId="165" formatCode="0.0%"/>
    </dxf>
    <dxf>
      <numFmt numFmtId="165" formatCode="0.0%"/>
    </dxf>
    <dxf>
      <numFmt numFmtId="26" formatCode="hh:mm:ss"/>
    </dxf>
    <dxf>
      <numFmt numFmtId="165" formatCode="0.0%"/>
    </dxf>
    <dxf>
      <numFmt numFmtId="165" formatCode="0.0%"/>
    </dxf>
    <dxf>
      <numFmt numFmtId="165" formatCode="0.0%"/>
    </dxf>
    <dxf>
      <numFmt numFmtId="26" formatCode="hh:mm:ss"/>
    </dxf>
    <dxf>
      <numFmt numFmtId="26" formatCode="hh:mm:ss"/>
    </dxf>
    <dxf>
      <numFmt numFmtId="26" formatCode="hh:mm:ss"/>
    </dxf>
    <dxf>
      <numFmt numFmtId="26" formatCode="hh:mm:ss"/>
    </dxf>
  </dxfs>
  <tableStyles count="0" defaultTableStyle="TableStyleMedium2" defaultPivotStyle="PivotStyleLight16"/>
  <colors>
    <mruColors>
      <color rgb="FFB2B2B2"/>
      <color rgb="FF04C4EA"/>
      <color rgb="FFE608D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26" Type="http://schemas.openxmlformats.org/officeDocument/2006/relationships/pivotCacheDefinition" Target="pivotCache/pivotCacheDefinition14.xml"/><Relationship Id="rId39" Type="http://schemas.openxmlformats.org/officeDocument/2006/relationships/customXml" Target="../customXml/item2.xml"/><Relationship Id="rId21" Type="http://schemas.openxmlformats.org/officeDocument/2006/relationships/pivotCacheDefinition" Target="pivotCache/pivotCacheDefinition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pivotCacheDefinition" Target="pivotCache/pivotCacheDefinition5.xml"/><Relationship Id="rId25" Type="http://schemas.openxmlformats.org/officeDocument/2006/relationships/pivotCacheDefinition" Target="pivotCache/pivotCacheDefinition13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pivotCacheDefinition" Target="pivotCache/pivotCacheDefinition8.xml"/><Relationship Id="rId29" Type="http://schemas.openxmlformats.org/officeDocument/2006/relationships/pivotCacheDefinition" Target="pivotCache/pivotCacheDefinition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2.xml"/><Relationship Id="rId32" Type="http://schemas.openxmlformats.org/officeDocument/2006/relationships/pivotCacheDefinition" Target="pivotCache/pivotCacheDefinition20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openxmlformats.org/officeDocument/2006/relationships/pivotCacheDefinition" Target="pivotCache/pivotCacheDefinition11.xml"/><Relationship Id="rId28" Type="http://schemas.openxmlformats.org/officeDocument/2006/relationships/pivotCacheDefinition" Target="pivotCache/pivotCacheDefinition16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7.xml"/><Relationship Id="rId31" Type="http://schemas.openxmlformats.org/officeDocument/2006/relationships/pivotCacheDefinition" Target="pivotCache/pivotCacheDefinition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pivotCacheDefinition" Target="pivotCache/pivotCacheDefinition10.xml"/><Relationship Id="rId27" Type="http://schemas.openxmlformats.org/officeDocument/2006/relationships/pivotCacheDefinition" Target="pivotCache/pivotCacheDefinition15.xml"/><Relationship Id="rId30" Type="http://schemas.openxmlformats.org/officeDocument/2006/relationships/pivotCacheDefinition" Target="pivotCache/pivotCacheDefinition18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999</a:t>
            </a:r>
            <a:r>
              <a:rPr lang="en-GB" baseline="0"/>
              <a:t> Cal</a:t>
            </a:r>
            <a:r>
              <a:rPr lang="en-GB"/>
              <a:t>l Volume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9-445A-AB3E-CA2729FDA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 median 65th 95th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E-4DD5-8D0C-B2C64192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Conveancy</a:t>
            </a:r>
            <a:r>
              <a:rPr lang="en-GB" baseline="0"/>
              <a:t> ED / alternate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2-411E-AC50-796A022A6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Amber</a:t>
            </a:r>
            <a:r>
              <a:rPr lang="en-GB" baseline="0"/>
              <a:t> Median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D-4BCB-B025-E669DFE47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</a:t>
            </a:r>
            <a:r>
              <a:rPr lang="en-GB" baseline="0"/>
              <a:t> Lost Hours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F-48F4-BABF-28CEF78FA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Avg</a:t>
            </a:r>
            <a:r>
              <a:rPr lang="en-GB" baseline="0"/>
              <a:t> Handover Time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B-4A76-898C-09FE1FB5A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Avg</a:t>
            </a:r>
            <a:r>
              <a:rPr lang="en-GB" baseline="0"/>
              <a:t> Lost mins per arrival and 25% trajectory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4-470D-8B7F-2E149975C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waits</a:t>
            </a:r>
            <a:r>
              <a:rPr lang="en-GB" baseline="0"/>
              <a:t> over 4hours and trajecory</a:t>
            </a:r>
            <a:endParaRPr lang="en-GB"/>
          </a:p>
        </c:rich>
      </c:tx>
      <c:layout>
        <c:manualLayout>
          <c:xMode val="edge"/>
          <c:yMode val="edge"/>
          <c:x val="0.36156233595800524"/>
          <c:y val="1.8927447145662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A-4112-9D22-E37235724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6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999</a:t>
            </a:r>
            <a:r>
              <a:rPr lang="en-GB" baseline="0"/>
              <a:t> Cal</a:t>
            </a:r>
            <a:r>
              <a:rPr lang="en-GB"/>
              <a:t>l Volume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8-49E3-9833-491930118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6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Verfied Incidents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BC0-AE0C-DD55F23CF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6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Responded</a:t>
            </a:r>
            <a:r>
              <a:rPr lang="en-GB" baseline="0"/>
              <a:t> Incidents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2-472D-ABE6-28D3F6F1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Verfied Incidents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F-4497-B77E-464EDD0D5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6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CSP Cant Send Volumes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9-43C3-9BF3-C5B985FE3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UHP</a:t>
            </a:r>
            <a:r>
              <a:rPr lang="en-GB" baseline="0"/>
              <a:t> %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D-4FC4-85B5-B0ECD8F10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UHP</a:t>
            </a:r>
            <a:r>
              <a:rPr lang="en-GB" baseline="0"/>
              <a:t> Hours</a:t>
            </a:r>
            <a:endParaRPr lang="en-GB"/>
          </a:p>
        </c:rich>
      </c:tx>
      <c:layout>
        <c:manualLayout>
          <c:xMode val="edge"/>
          <c:yMode val="edge"/>
          <c:x val="0.36156233595800524"/>
          <c:y val="3.7854894291325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9-4EAC-A16B-0E58C8434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Sickness</a:t>
            </a:r>
            <a:r>
              <a:rPr lang="en-GB" baseline="0"/>
              <a:t> Absence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D-4F86-942C-0FE7C7138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PPLH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0E3-910C-128D533C9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 8/9/10 %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2-4575-8787-FB2497CD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 median 65th 95th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F-4D66-BB91-48212D9BE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Conveancy</a:t>
            </a:r>
            <a:r>
              <a:rPr lang="en-GB" baseline="0"/>
              <a:t> ED / alternate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5-43F6-89F3-304B56C3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Amber</a:t>
            </a:r>
            <a:r>
              <a:rPr lang="en-GB" baseline="0"/>
              <a:t> Median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753-9586-7A5368743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</a:t>
            </a:r>
            <a:r>
              <a:rPr lang="en-GB" baseline="0"/>
              <a:t> Lost Hours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3-4B1E-BEF0-3FBEE0220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Responded</a:t>
            </a:r>
            <a:r>
              <a:rPr lang="en-GB" baseline="0"/>
              <a:t> Incidents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8-489A-BE92-68FBB839D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7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Avg</a:t>
            </a:r>
            <a:r>
              <a:rPr lang="en-GB" baseline="0"/>
              <a:t> Handover Time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4-4C2A-B4DF-3FE7DC402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8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Avg</a:t>
            </a:r>
            <a:r>
              <a:rPr lang="en-GB" baseline="0"/>
              <a:t> Lost mins per arrival and 25% trajectory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3-4BB1-BCA6-CCDA72E31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8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waits</a:t>
            </a:r>
            <a:r>
              <a:rPr lang="en-GB" baseline="0"/>
              <a:t> over 4hours and trajecory</a:t>
            </a:r>
            <a:endParaRPr lang="en-GB"/>
          </a:p>
        </c:rich>
      </c:tx>
      <c:layout>
        <c:manualLayout>
          <c:xMode val="edge"/>
          <c:yMode val="edge"/>
          <c:x val="0.36156233595800524"/>
          <c:y val="1.8927447145662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2-4D51-BD37-20C4D2DB4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464-4D3D-994E-9DD05C0A0375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64-4D3D-994E-9DD05C0A0375}"/>
              </c:ext>
            </c:extLst>
          </c:dPt>
          <c:dPt>
            <c:idx val="2"/>
            <c:invertIfNegative val="0"/>
            <c:bubble3D val="0"/>
            <c:spPr>
              <a:solidFill>
                <a:srgbClr val="FF6600"/>
              </a:solidFill>
              <a:ln>
                <a:solidFill>
                  <a:srgbClr val="FFC000">
                    <a:alpha val="99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4-4D3D-994E-9DD05C0A0375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64-4D3D-994E-9DD05C0A037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464-4D3D-994E-9DD05C0A03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Charts'!$A$22:$A$26</c:f>
              <c:strCache>
                <c:ptCount val="5"/>
                <c:pt idx="0">
                  <c:v>Green3</c:v>
                </c:pt>
                <c:pt idx="1">
                  <c:v>Green2</c:v>
                </c:pt>
                <c:pt idx="2">
                  <c:v>Amber2</c:v>
                </c:pt>
                <c:pt idx="3">
                  <c:v>Amber1</c:v>
                </c:pt>
                <c:pt idx="4">
                  <c:v>Red</c:v>
                </c:pt>
              </c:strCache>
            </c:strRef>
          </c:cat>
          <c:val>
            <c:numRef>
              <c:f>'Data for Charts'!$B$22:$B$26</c:f>
              <c:numCache>
                <c:formatCode>General</c:formatCode>
                <c:ptCount val="5"/>
                <c:pt idx="0">
                  <c:v>1151</c:v>
                </c:pt>
                <c:pt idx="1">
                  <c:v>439</c:v>
                </c:pt>
                <c:pt idx="2">
                  <c:v>1574</c:v>
                </c:pt>
                <c:pt idx="3">
                  <c:v>4935</c:v>
                </c:pt>
                <c:pt idx="4">
                  <c:v>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4-4D3D-994E-9DD05C0A0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7667727"/>
        <c:axId val="1376794047"/>
      </c:barChart>
      <c:catAx>
        <c:axId val="13776677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6794047"/>
        <c:crosses val="autoZero"/>
        <c:auto val="1"/>
        <c:lblAlgn val="ctr"/>
        <c:lblOffset val="100"/>
        <c:noMultiLvlLbl val="0"/>
      </c:catAx>
      <c:valAx>
        <c:axId val="1376794047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66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 for Charts'!$A$38:$A$44</c:f>
              <c:strCache>
                <c:ptCount val="7"/>
                <c:pt idx="0">
                  <c:v>Mon</c:v>
                </c:pt>
                <c:pt idx="1">
                  <c:v>Tue</c:v>
                </c:pt>
                <c:pt idx="2">
                  <c:v>Wed</c:v>
                </c:pt>
                <c:pt idx="3">
                  <c:v>Thu</c:v>
                </c:pt>
                <c:pt idx="4">
                  <c:v>Fri</c:v>
                </c:pt>
                <c:pt idx="5">
                  <c:v>Sat</c:v>
                </c:pt>
                <c:pt idx="6">
                  <c:v>Sun</c:v>
                </c:pt>
              </c:strCache>
            </c:strRef>
          </c:cat>
          <c:val>
            <c:numRef>
              <c:f>'Data for Charts'!$B$38:$B$44</c:f>
              <c:numCache>
                <c:formatCode>0</c:formatCode>
                <c:ptCount val="7"/>
                <c:pt idx="0">
                  <c:v>819.89859133333334</c:v>
                </c:pt>
                <c:pt idx="1">
                  <c:v>814.55053283333336</c:v>
                </c:pt>
                <c:pt idx="2">
                  <c:v>739.4135891666665</c:v>
                </c:pt>
                <c:pt idx="3">
                  <c:v>1008.1110796666668</c:v>
                </c:pt>
                <c:pt idx="4">
                  <c:v>754.50914133333322</c:v>
                </c:pt>
                <c:pt idx="5">
                  <c:v>763.03970149999986</c:v>
                </c:pt>
                <c:pt idx="6">
                  <c:v>417.45998966666673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C-476B-A353-9B4C99054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3222591"/>
        <c:axId val="1371448383"/>
      </c:barChart>
      <c:catAx>
        <c:axId val="1323222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448383"/>
        <c:crosses val="autoZero"/>
        <c:auto val="1"/>
        <c:lblAlgn val="ctr"/>
        <c:lblOffset val="100"/>
        <c:noMultiLvlLbl val="0"/>
      </c:catAx>
      <c:valAx>
        <c:axId val="137144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Total Lost</a:t>
                </a:r>
                <a:r>
                  <a:rPr lang="en-GB" baseline="0"/>
                  <a:t> Hours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222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CSP Cant Send Volumes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9-4BFD-B5B4-2D2BBE7A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UHP</a:t>
            </a:r>
            <a:r>
              <a:rPr lang="en-GB" baseline="0"/>
              <a:t> %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3-4412-9301-59C44446A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UHP</a:t>
            </a:r>
            <a:r>
              <a:rPr lang="en-GB" baseline="0"/>
              <a:t> Hours</a:t>
            </a:r>
            <a:endParaRPr lang="en-GB"/>
          </a:p>
        </c:rich>
      </c:tx>
      <c:layout>
        <c:manualLayout>
          <c:xMode val="edge"/>
          <c:yMode val="edge"/>
          <c:x val="0.36156233595800524"/>
          <c:y val="3.7854894291325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6-4318-AD9E-65CBBA356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3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Sickness</a:t>
            </a:r>
            <a:r>
              <a:rPr lang="en-GB" baseline="0"/>
              <a:t> Absence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F-4B6D-8BDB-964452D4E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PPLH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C-4B76-AE59-3E0FA0648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[2.1.2_EASC Action plan v.3_EASC_12July2022.xlsx]Pivot!PivotTable76</c:name>
    <c:fmtId val="4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 8/9/10 %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0555555555555555E-2"/>
          <c:y val="0.95583608085596772"/>
          <c:w val="0.93888888888888888"/>
          <c:h val="2.0504610211953874E-2"/>
        </c:manualLayout>
      </c:layout>
      <c:lineChart>
        <c:grouping val="standard"/>
        <c:varyColors val="0"/>
        <c:ser>
          <c:idx val="0"/>
          <c:order val="0"/>
          <c:tx>
            <c:strRef>
              <c:f>Pivot!$M$554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Pivot!$L$555:$L$580</c:f>
              <c:strCache>
                <c:ptCount val="25"/>
                <c:pt idx="0">
                  <c:v>03/01/2022</c:v>
                </c:pt>
                <c:pt idx="1">
                  <c:v>10/01/2022</c:v>
                </c:pt>
                <c:pt idx="2">
                  <c:v>17/01/2022</c:v>
                </c:pt>
                <c:pt idx="3">
                  <c:v>24/01/2022</c:v>
                </c:pt>
                <c:pt idx="4">
                  <c:v>31/01/2022</c:v>
                </c:pt>
                <c:pt idx="5">
                  <c:v>07/02/2022</c:v>
                </c:pt>
                <c:pt idx="6">
                  <c:v>14/02/2022</c:v>
                </c:pt>
                <c:pt idx="7">
                  <c:v>21/02/2022</c:v>
                </c:pt>
                <c:pt idx="8">
                  <c:v>28/02/2022</c:v>
                </c:pt>
                <c:pt idx="9">
                  <c:v>07/03/2022</c:v>
                </c:pt>
                <c:pt idx="10">
                  <c:v>14/03/2022</c:v>
                </c:pt>
                <c:pt idx="11">
                  <c:v>21/03/2022</c:v>
                </c:pt>
                <c:pt idx="12">
                  <c:v>28/03/2022</c:v>
                </c:pt>
                <c:pt idx="13">
                  <c:v>04/04/2022</c:v>
                </c:pt>
                <c:pt idx="14">
                  <c:v>11/04/2022</c:v>
                </c:pt>
                <c:pt idx="15">
                  <c:v>18/04/2022</c:v>
                </c:pt>
                <c:pt idx="16">
                  <c:v>25/04/2022</c:v>
                </c:pt>
                <c:pt idx="17">
                  <c:v>02/05/2022</c:v>
                </c:pt>
                <c:pt idx="18">
                  <c:v>09/05/2022</c:v>
                </c:pt>
                <c:pt idx="19">
                  <c:v>16/05/2022</c:v>
                </c:pt>
                <c:pt idx="20">
                  <c:v>23/05/2022</c:v>
                </c:pt>
                <c:pt idx="21">
                  <c:v>30/05/2022</c:v>
                </c:pt>
                <c:pt idx="22">
                  <c:v>06/06/2022</c:v>
                </c:pt>
                <c:pt idx="23">
                  <c:v>13/06/2022</c:v>
                </c:pt>
                <c:pt idx="24">
                  <c:v>20/06/2022</c:v>
                </c:pt>
              </c:strCache>
            </c:strRef>
          </c:cat>
          <c:val>
            <c:numRef>
              <c:f>Pivot!$M$555:$M$580</c:f>
              <c:numCache>
                <c:formatCode>[$-F400]h:mm:ss\ AM/PM</c:formatCode>
                <c:ptCount val="25"/>
                <c:pt idx="0">
                  <c:v>5.8842592592592592E-2</c:v>
                </c:pt>
                <c:pt idx="1">
                  <c:v>6.2870370370370368E-2</c:v>
                </c:pt>
                <c:pt idx="2">
                  <c:v>7.2187500000000002E-2</c:v>
                </c:pt>
                <c:pt idx="3">
                  <c:v>6.7951388888888895E-2</c:v>
                </c:pt>
                <c:pt idx="4">
                  <c:v>8.4247685185185175E-2</c:v>
                </c:pt>
                <c:pt idx="5">
                  <c:v>6.0567129629629624E-2</c:v>
                </c:pt>
                <c:pt idx="6">
                  <c:v>7.5358796296296285E-2</c:v>
                </c:pt>
                <c:pt idx="7">
                  <c:v>6.5902777777777768E-2</c:v>
                </c:pt>
                <c:pt idx="8">
                  <c:v>7.1168981481481486E-2</c:v>
                </c:pt>
                <c:pt idx="9">
                  <c:v>6.9907407407407404E-2</c:v>
                </c:pt>
                <c:pt idx="10">
                  <c:v>6.1111111111111116E-2</c:v>
                </c:pt>
                <c:pt idx="11">
                  <c:v>6.0127314814814814E-2</c:v>
                </c:pt>
                <c:pt idx="12">
                  <c:v>7.391203703703704E-2</c:v>
                </c:pt>
                <c:pt idx="13">
                  <c:v>6.9074074074074079E-2</c:v>
                </c:pt>
                <c:pt idx="14">
                  <c:v>9.3993055555555552E-2</c:v>
                </c:pt>
                <c:pt idx="15">
                  <c:v>6.8703703703703697E-2</c:v>
                </c:pt>
                <c:pt idx="16">
                  <c:v>5.8831018518518519E-2</c:v>
                </c:pt>
                <c:pt idx="17">
                  <c:v>7.9803240740740744E-2</c:v>
                </c:pt>
                <c:pt idx="18">
                  <c:v>6.4479166666666657E-2</c:v>
                </c:pt>
                <c:pt idx="19">
                  <c:v>6.3842592592592604E-2</c:v>
                </c:pt>
                <c:pt idx="20">
                  <c:v>4.341435185185185E-2</c:v>
                </c:pt>
                <c:pt idx="21">
                  <c:v>6.3379629629629633E-2</c:v>
                </c:pt>
                <c:pt idx="22">
                  <c:v>5.1921296296296299E-2</c:v>
                </c:pt>
                <c:pt idx="23">
                  <c:v>7.6516203703703697E-2</c:v>
                </c:pt>
                <c:pt idx="24">
                  <c:v>7.8888888888888883E-2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E-4908-A37C-B03EC238D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638416"/>
        <c:axId val="1568589072"/>
      </c:lineChart>
      <c:catAx>
        <c:axId val="1924638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8589072"/>
        <c:crosses val="autoZero"/>
        <c:auto val="1"/>
        <c:lblAlgn val="ctr"/>
        <c:lblOffset val="100"/>
        <c:noMultiLvlLbl val="0"/>
      </c:catAx>
      <c:valAx>
        <c:axId val="1568589072"/>
        <c:scaling>
          <c:orientation val="minMax"/>
        </c:scaling>
        <c:delete val="1"/>
        <c:axPos val="l"/>
        <c:numFmt formatCode="[$-F400]h:mm:ss\ AM/PM" sourceLinked="1"/>
        <c:majorTickMark val="none"/>
        <c:minorTickMark val="none"/>
        <c:tickLblPos val="nextTo"/>
        <c:crossAx val="192463841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Control!$B$1" fmlaRange="Control!$A$1:$A$9" noThreeD="1" sel="1" val="0"/>
</file>

<file path=xl/ctrlProps/ctrlProp2.xml><?xml version="1.0" encoding="utf-8"?>
<formControlPr xmlns="http://schemas.microsoft.com/office/spreadsheetml/2009/9/main" objectType="Drop" dropStyle="combo" dx="22" fmlaLink="Control!$B$13" fmlaRange="Control!$A$13:$A$15" noThreeD="1" sel="1" val="0"/>
</file>

<file path=xl/ctrlProps/ctrlProp3.xml><?xml version="1.0" encoding="utf-8"?>
<formControlPr xmlns="http://schemas.microsoft.com/office/spreadsheetml/2009/9/main" objectType="Drop" dropStyle="combo" dx="22" fmlaLink="Control!$B$13" fmlaRange="Control!$A$13:$A$15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211665</xdr:colOff>
      <xdr:row>3</xdr:row>
      <xdr:rowOff>169333</xdr:rowOff>
    </xdr:from>
    <xdr:to>
      <xdr:col>7</xdr:col>
      <xdr:colOff>516465</xdr:colOff>
      <xdr:row>18</xdr:row>
      <xdr:rowOff>59266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50800</xdr:colOff>
      <xdr:row>3</xdr:row>
      <xdr:rowOff>160866</xdr:rowOff>
    </xdr:from>
    <xdr:to>
      <xdr:col>15</xdr:col>
      <xdr:colOff>355600</xdr:colOff>
      <xdr:row>18</xdr:row>
      <xdr:rowOff>50799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508000</xdr:colOff>
      <xdr:row>3</xdr:row>
      <xdr:rowOff>160866</xdr:rowOff>
    </xdr:from>
    <xdr:to>
      <xdr:col>23</xdr:col>
      <xdr:colOff>203200</xdr:colOff>
      <xdr:row>18</xdr:row>
      <xdr:rowOff>50799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448734</xdr:colOff>
      <xdr:row>3</xdr:row>
      <xdr:rowOff>160867</xdr:rowOff>
    </xdr:from>
    <xdr:to>
      <xdr:col>31</xdr:col>
      <xdr:colOff>143934</xdr:colOff>
      <xdr:row>18</xdr:row>
      <xdr:rowOff>50800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143933</xdr:colOff>
      <xdr:row>21</xdr:row>
      <xdr:rowOff>101600</xdr:rowOff>
    </xdr:from>
    <xdr:to>
      <xdr:col>7</xdr:col>
      <xdr:colOff>448733</xdr:colOff>
      <xdr:row>35</xdr:row>
      <xdr:rowOff>177800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21</xdr:row>
      <xdr:rowOff>50799</xdr:rowOff>
    </xdr:from>
    <xdr:to>
      <xdr:col>15</xdr:col>
      <xdr:colOff>304800</xdr:colOff>
      <xdr:row>35</xdr:row>
      <xdr:rowOff>126999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482600</xdr:colOff>
      <xdr:row>21</xdr:row>
      <xdr:rowOff>50800</xdr:rowOff>
    </xdr:from>
    <xdr:to>
      <xdr:col>23</xdr:col>
      <xdr:colOff>177800</xdr:colOff>
      <xdr:row>35</xdr:row>
      <xdr:rowOff>127000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457200</xdr:colOff>
      <xdr:row>20</xdr:row>
      <xdr:rowOff>177800</xdr:rowOff>
    </xdr:from>
    <xdr:to>
      <xdr:col>31</xdr:col>
      <xdr:colOff>152400</xdr:colOff>
      <xdr:row>35</xdr:row>
      <xdr:rowOff>67733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7</xdr:col>
      <xdr:colOff>304800</xdr:colOff>
      <xdr:row>53</xdr:row>
      <xdr:rowOff>76200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499533</xdr:colOff>
      <xdr:row>39</xdr:row>
      <xdr:rowOff>50800</xdr:rowOff>
    </xdr:from>
    <xdr:to>
      <xdr:col>15</xdr:col>
      <xdr:colOff>194733</xdr:colOff>
      <xdr:row>53</xdr:row>
      <xdr:rowOff>127000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457200</xdr:colOff>
      <xdr:row>39</xdr:row>
      <xdr:rowOff>76199</xdr:rowOff>
    </xdr:from>
    <xdr:to>
      <xdr:col>31</xdr:col>
      <xdr:colOff>152400</xdr:colOff>
      <xdr:row>53</xdr:row>
      <xdr:rowOff>152399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440266</xdr:colOff>
      <xdr:row>39</xdr:row>
      <xdr:rowOff>67733</xdr:rowOff>
    </xdr:from>
    <xdr:to>
      <xdr:col>23</xdr:col>
      <xdr:colOff>135466</xdr:colOff>
      <xdr:row>53</xdr:row>
      <xdr:rowOff>143933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55</xdr:row>
      <xdr:rowOff>135467</xdr:rowOff>
    </xdr:from>
    <xdr:to>
      <xdr:col>7</xdr:col>
      <xdr:colOff>304800</xdr:colOff>
      <xdr:row>70</xdr:row>
      <xdr:rowOff>25400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465666</xdr:colOff>
      <xdr:row>55</xdr:row>
      <xdr:rowOff>169334</xdr:rowOff>
    </xdr:from>
    <xdr:to>
      <xdr:col>15</xdr:col>
      <xdr:colOff>160866</xdr:colOff>
      <xdr:row>70</xdr:row>
      <xdr:rowOff>59267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414867</xdr:colOff>
      <xdr:row>56</xdr:row>
      <xdr:rowOff>33867</xdr:rowOff>
    </xdr:from>
    <xdr:to>
      <xdr:col>23</xdr:col>
      <xdr:colOff>110067</xdr:colOff>
      <xdr:row>70</xdr:row>
      <xdr:rowOff>110067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448733</xdr:colOff>
      <xdr:row>55</xdr:row>
      <xdr:rowOff>177800</xdr:rowOff>
    </xdr:from>
    <xdr:to>
      <xdr:col>31</xdr:col>
      <xdr:colOff>143933</xdr:colOff>
      <xdr:row>70</xdr:row>
      <xdr:rowOff>67733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211665</xdr:colOff>
      <xdr:row>3</xdr:row>
      <xdr:rowOff>169333</xdr:rowOff>
    </xdr:from>
    <xdr:to>
      <xdr:col>7</xdr:col>
      <xdr:colOff>516465</xdr:colOff>
      <xdr:row>18</xdr:row>
      <xdr:rowOff>59266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50800</xdr:colOff>
      <xdr:row>3</xdr:row>
      <xdr:rowOff>160866</xdr:rowOff>
    </xdr:from>
    <xdr:to>
      <xdr:col>15</xdr:col>
      <xdr:colOff>355600</xdr:colOff>
      <xdr:row>18</xdr:row>
      <xdr:rowOff>50799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508000</xdr:colOff>
      <xdr:row>3</xdr:row>
      <xdr:rowOff>160866</xdr:rowOff>
    </xdr:from>
    <xdr:to>
      <xdr:col>23</xdr:col>
      <xdr:colOff>203200</xdr:colOff>
      <xdr:row>18</xdr:row>
      <xdr:rowOff>50799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448734</xdr:colOff>
      <xdr:row>3</xdr:row>
      <xdr:rowOff>160867</xdr:rowOff>
    </xdr:from>
    <xdr:to>
      <xdr:col>31</xdr:col>
      <xdr:colOff>143934</xdr:colOff>
      <xdr:row>18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143933</xdr:colOff>
      <xdr:row>21</xdr:row>
      <xdr:rowOff>101600</xdr:rowOff>
    </xdr:from>
    <xdr:to>
      <xdr:col>7</xdr:col>
      <xdr:colOff>448733</xdr:colOff>
      <xdr:row>35</xdr:row>
      <xdr:rowOff>177800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21</xdr:row>
      <xdr:rowOff>50799</xdr:rowOff>
    </xdr:from>
    <xdr:to>
      <xdr:col>15</xdr:col>
      <xdr:colOff>304800</xdr:colOff>
      <xdr:row>35</xdr:row>
      <xdr:rowOff>126999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482600</xdr:colOff>
      <xdr:row>21</xdr:row>
      <xdr:rowOff>50800</xdr:rowOff>
    </xdr:from>
    <xdr:to>
      <xdr:col>23</xdr:col>
      <xdr:colOff>177800</xdr:colOff>
      <xdr:row>35</xdr:row>
      <xdr:rowOff>127000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457200</xdr:colOff>
      <xdr:row>20</xdr:row>
      <xdr:rowOff>177800</xdr:rowOff>
    </xdr:from>
    <xdr:to>
      <xdr:col>31</xdr:col>
      <xdr:colOff>152400</xdr:colOff>
      <xdr:row>35</xdr:row>
      <xdr:rowOff>67733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7</xdr:col>
      <xdr:colOff>304800</xdr:colOff>
      <xdr:row>53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499533</xdr:colOff>
      <xdr:row>39</xdr:row>
      <xdr:rowOff>50800</xdr:rowOff>
    </xdr:from>
    <xdr:to>
      <xdr:col>15</xdr:col>
      <xdr:colOff>194733</xdr:colOff>
      <xdr:row>53</xdr:row>
      <xdr:rowOff>127000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457200</xdr:colOff>
      <xdr:row>39</xdr:row>
      <xdr:rowOff>76199</xdr:rowOff>
    </xdr:from>
    <xdr:to>
      <xdr:col>31</xdr:col>
      <xdr:colOff>152400</xdr:colOff>
      <xdr:row>53</xdr:row>
      <xdr:rowOff>152399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440266</xdr:colOff>
      <xdr:row>39</xdr:row>
      <xdr:rowOff>67733</xdr:rowOff>
    </xdr:from>
    <xdr:to>
      <xdr:col>23</xdr:col>
      <xdr:colOff>135466</xdr:colOff>
      <xdr:row>53</xdr:row>
      <xdr:rowOff>143933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55</xdr:row>
      <xdr:rowOff>135467</xdr:rowOff>
    </xdr:from>
    <xdr:to>
      <xdr:col>7</xdr:col>
      <xdr:colOff>304800</xdr:colOff>
      <xdr:row>70</xdr:row>
      <xdr:rowOff>25400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465666</xdr:colOff>
      <xdr:row>55</xdr:row>
      <xdr:rowOff>169334</xdr:rowOff>
    </xdr:from>
    <xdr:to>
      <xdr:col>15</xdr:col>
      <xdr:colOff>160866</xdr:colOff>
      <xdr:row>70</xdr:row>
      <xdr:rowOff>59267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414867</xdr:colOff>
      <xdr:row>56</xdr:row>
      <xdr:rowOff>33867</xdr:rowOff>
    </xdr:from>
    <xdr:to>
      <xdr:col>23</xdr:col>
      <xdr:colOff>110067</xdr:colOff>
      <xdr:row>70</xdr:row>
      <xdr:rowOff>110067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448733</xdr:colOff>
      <xdr:row>55</xdr:row>
      <xdr:rowOff>177800</xdr:rowOff>
    </xdr:from>
    <xdr:to>
      <xdr:col>31</xdr:col>
      <xdr:colOff>143933</xdr:colOff>
      <xdr:row>70</xdr:row>
      <xdr:rowOff>67733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14</xdr:row>
          <xdr:rowOff>104775</xdr:rowOff>
        </xdr:from>
        <xdr:to>
          <xdr:col>10</xdr:col>
          <xdr:colOff>514350</xdr:colOff>
          <xdr:row>20</xdr:row>
          <xdr:rowOff>152400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523875</xdr:colOff>
      <xdr:row>17</xdr:row>
      <xdr:rowOff>9525</xdr:rowOff>
    </xdr:from>
    <xdr:to>
      <xdr:col>17</xdr:col>
      <xdr:colOff>600075</xdr:colOff>
      <xdr:row>23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271462</xdr:colOff>
      <xdr:row>35</xdr:row>
      <xdr:rowOff>66675</xdr:rowOff>
    </xdr:from>
    <xdr:to>
      <xdr:col>14</xdr:col>
      <xdr:colOff>590550</xdr:colOff>
      <xdr:row>44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41</xdr:row>
          <xdr:rowOff>123825</xdr:rowOff>
        </xdr:from>
        <xdr:to>
          <xdr:col>18</xdr:col>
          <xdr:colOff>485775</xdr:colOff>
          <xdr:row>44</xdr:row>
          <xdr:rowOff>38100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8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90</xdr:row>
          <xdr:rowOff>47625</xdr:rowOff>
        </xdr:from>
        <xdr:to>
          <xdr:col>13</xdr:col>
          <xdr:colOff>276225</xdr:colOff>
          <xdr:row>92</xdr:row>
          <xdr:rowOff>123825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8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</xdr:row>
          <xdr:rowOff>38100</xdr:rowOff>
        </xdr:from>
        <xdr:to>
          <xdr:col>8</xdr:col>
          <xdr:colOff>352425</xdr:colOff>
          <xdr:row>6</xdr:row>
          <xdr:rowOff>95250</xdr:rowOff>
        </xdr:to>
        <xdr:sp macro="" textlink="">
          <xdr:nvSpPr>
            <xdr:cNvPr id="5122" name="ComboBox1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E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262151\Documents\Susan%20Notes%20(Documents%20Folder)\Work\Weekly%20Dashboard\Weekly%20Dashboard%20wc%2006062022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P"/>
      <sheetName val="Dashboard"/>
      <sheetName val="Healthboard Comparison Analysis"/>
      <sheetName val="Hospital Comparison"/>
      <sheetName val="3 Month Trend by Hospital"/>
      <sheetName val="Data for Charts"/>
      <sheetName val="6 Month Trend by Healthboard"/>
      <sheetName val="Handover Improvemt Trajectories"/>
      <sheetName val="12MonthsData"/>
      <sheetName val="Pivot"/>
      <sheetName val="Data - 6 months HB"/>
      <sheetName val="Data"/>
      <sheetName val="CurrentMonth"/>
      <sheetName val="LastMonth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89">
          <cell r="B489" t="str">
            <v>Cwm Taf Morgannwg</v>
          </cell>
        </row>
      </sheetData>
      <sheetData sheetId="10"/>
      <sheetData sheetId="11"/>
      <sheetData sheetId="12"/>
      <sheetData sheetId="13"/>
      <sheetData sheetId="14">
        <row r="1">
          <cell r="AB1" t="str">
            <v>Aneurin Bevan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262151" refreshedDate="44739.499918518515" createdVersion="6" refreshedVersion="6" minRefreshableVersion="3" recordCount="2456">
  <cacheSource type="worksheet">
    <worksheetSource name="Daily"/>
  </cacheSource>
  <cacheFields count="28">
    <cacheField name="IncidentDate" numFmtId="22">
      <sharedItems containsSemiMixedTypes="0" containsNonDate="0" containsDate="1" containsString="0" minDate="2022-04-01T00:00:00" maxDate="2022-06-27T00:00:00" count="87"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4-14T00:00:00" u="1"/>
        <d v="2022-05-19T00:00:00" u="1"/>
        <d v="2022-04-07T00:00:00" u="1"/>
        <d v="2022-05-12T00:00:00" u="1"/>
        <d v="2022-04-26T00:00:00" u="1"/>
        <d v="2022-05-31T00:00:00" u="1"/>
        <d v="2022-05-05T00:00:00" u="1"/>
        <d v="2022-04-19T00:00:00" u="1"/>
        <d v="2022-05-24T00:00:00" u="1"/>
        <d v="2022-04-12T00:00:00" u="1"/>
        <d v="2022-05-17T00:00:00" u="1"/>
        <d v="2022-04-05T00:00:00" u="1"/>
        <d v="2022-05-10T00:00:00" u="1"/>
        <d v="2022-04-24T00:00:00" u="1"/>
        <d v="2022-05-29T00:00:00" u="1"/>
        <d v="2022-05-03T00:00:00" u="1"/>
        <d v="2022-04-17T00:00:00" u="1"/>
        <d v="2022-05-22T00:00:00" u="1"/>
        <d v="2022-04-10T00:00:00" u="1"/>
        <d v="2022-05-15T00:00:00" u="1"/>
        <d v="2022-04-29T00:00:00" u="1"/>
        <d v="2022-04-03T00:00:00" u="1"/>
        <d v="2022-05-08T00:00:00" u="1"/>
        <d v="2022-04-22T00:00:00" u="1"/>
        <d v="2022-05-27T00:00:00" u="1"/>
        <d v="2022-05-01T00:00:00" u="1"/>
        <d v="2022-04-15T00:00:00" u="1"/>
        <d v="2022-05-20T00:00:00" u="1"/>
        <d v="2022-04-08T00:00:00" u="1"/>
        <d v="2022-05-13T00:00:00" u="1"/>
        <d v="2022-04-27T00:00:00" u="1"/>
        <d v="2022-04-01T00:00:00" u="1"/>
        <d v="2022-05-06T00:00:00" u="1"/>
        <d v="2022-04-20T00:00:00" u="1"/>
        <d v="2022-05-25T00:00:00" u="1"/>
        <d v="2022-04-13T00:00:00" u="1"/>
        <d v="2022-05-18T00:00:00" u="1"/>
        <d v="2022-04-06T00:00:00" u="1"/>
        <d v="2022-05-11T00:00:00" u="1"/>
        <d v="2022-04-25T00:00:00" u="1"/>
        <d v="2022-05-30T00:00:00" u="1"/>
        <d v="2022-05-04T00:00:00" u="1"/>
        <d v="2022-04-18T00:00:00" u="1"/>
        <d v="2022-05-23T00:00:00" u="1"/>
        <d v="2022-04-11T00:00:00" u="1"/>
        <d v="2022-05-16T00:00:00" u="1"/>
        <d v="2022-04-30T00:00:00" u="1"/>
        <d v="2022-04-04T00:00:00" u="1"/>
        <d v="2022-05-09T00:00:00" u="1"/>
        <d v="2022-04-23T00:00:00" u="1"/>
        <d v="2022-05-28T00:00:00" u="1"/>
        <d v="2022-05-02T00:00:00" u="1"/>
        <d v="2022-04-16T00:00:00" u="1"/>
        <d v="2022-05-21T00:00:00" u="1"/>
        <d v="2022-04-09T00:00:00" u="1"/>
        <d v="2022-05-14T00:00:00" u="1"/>
        <d v="2022-04-28T00:00:00" u="1"/>
        <d v="2022-04-02T00:00:00" u="1"/>
        <d v="2022-05-07T00:00:00" u="1"/>
        <d v="2022-04-21T00:00:00" u="1"/>
        <d v="2022-05-26T00:00:00" u="1"/>
      </sharedItems>
    </cacheField>
    <cacheField name="HospitalAttendedHealthBoardName" numFmtId="0">
      <sharedItems count="9">
        <s v="Aneurin Bevan"/>
        <s v="Betsi Cadwaladr"/>
        <s v="Cardiff And Vale"/>
        <s v="Cwm Taf Morgannwg"/>
        <s v="Hywel Dda"/>
        <s v="Out of Area"/>
        <s v="Powys"/>
        <s v="Swansea Bay"/>
        <s v="-"/>
      </sharedItems>
    </cacheField>
    <cacheField name="HospitalName" numFmtId="0">
      <sharedItems/>
    </cacheField>
    <cacheField name="HospitalTypeName" numFmtId="0">
      <sharedItems/>
    </cacheField>
    <cacheField name="Locality" numFmtId="0">
      <sharedItems/>
    </cacheField>
    <cacheField name="Lost Hours" numFmtId="3">
      <sharedItems containsSemiMixedTypes="0" containsString="0" containsNumber="1" minValue="0" maxValue="125.05249799999999"/>
    </cacheField>
    <cacheField name="Average Handover" numFmtId="15">
      <sharedItems containsDate="1" containsMixedTypes="1" minDate="1899-12-30T00:00:00" maxDate="1899-12-30T19:42:16"/>
    </cacheField>
    <cacheField name="No of Incidents over 4 Hours N2H" numFmtId="164">
      <sharedItems containsSemiMixedTypes="0" containsString="0" containsNumber="1" containsInteger="1" minValue="0" maxValue="16"/>
    </cacheField>
    <cacheField name="No of Incidents over 6 Hours N2H" numFmtId="164">
      <sharedItems containsSemiMixedTypes="0" containsString="0" containsNumber="1" containsInteger="1" minValue="0" maxValue="9"/>
    </cacheField>
    <cacheField name="No of Incidents over 12 Hours N2H" numFmtId="164">
      <sharedItems containsSemiMixedTypes="0" containsString="0" containsNumber="1" containsInteger="1" minValue="0" maxValue="4"/>
    </cacheField>
    <cacheField name="Incidents" numFmtId="164">
      <sharedItems containsSemiMixedTypes="0" containsString="0" containsNumber="1" containsInteger="1" minValue="1" maxValue="135"/>
    </cacheField>
    <cacheField name="No of Arrivals" numFmtId="164">
      <sharedItems containsSemiMixedTypes="0" containsString="0" containsNumber="1" containsInteger="1" minValue="0" maxValue="48"/>
    </cacheField>
    <cacheField name="No of Incidents Under 15 mins N2H" numFmtId="0">
      <sharedItems containsSemiMixedTypes="0" containsString="0" containsNumber="1" containsInteger="1" minValue="0" maxValue="21"/>
    </cacheField>
    <cacheField name="No of Incidents Under 1 hr N2H" numFmtId="164">
      <sharedItems containsSemiMixedTypes="0" containsString="0" containsNumber="1" containsInteger="1" minValue="0" maxValue="36"/>
    </cacheField>
    <cacheField name="Red Priority Incidents" numFmtId="164">
      <sharedItems containsSemiMixedTypes="0" containsString="0" containsNumber="1" containsInteger="1" minValue="0" maxValue="22"/>
    </cacheField>
    <cacheField name="Amber 1 Incidents" numFmtId="164">
      <sharedItems containsSemiMixedTypes="0" containsString="0" containsNumber="1" containsInteger="1" minValue="0" maxValue="79"/>
    </cacheField>
    <cacheField name="Amber Incidents" numFmtId="164">
      <sharedItems containsSemiMixedTypes="0" containsString="0" containsNumber="1" containsInteger="1" minValue="0" maxValue="98"/>
    </cacheField>
    <cacheField name="Amber2 Incidents" numFmtId="164">
      <sharedItems containsSemiMixedTypes="0" containsString="0" containsNumber="1" containsInteger="1" minValue="0" maxValue="31"/>
    </cacheField>
    <cacheField name="Green2 Incidents" numFmtId="164">
      <sharedItems containsSemiMixedTypes="0" containsString="0" containsNumber="1" containsInteger="1" minValue="0" maxValue="12"/>
    </cacheField>
    <cacheField name="Green 3 incidents" numFmtId="164">
      <sharedItems containsSemiMixedTypes="0" containsString="0" containsNumber="1" containsInteger="1" minValue="0" maxValue="22"/>
    </cacheField>
    <cacheField name="Median Red" numFmtId="169">
      <sharedItems containsMixedTypes="1" containsNumber="1" minValue="0" maxValue="3.8993055555555559E-2"/>
    </cacheField>
    <cacheField name="Red 8 Min %" numFmtId="169">
      <sharedItems containsMixedTypes="1" containsNumber="1" minValue="0" maxValue="1"/>
    </cacheField>
    <cacheField name="Median Amber" numFmtId="169">
      <sharedItems containsMixedTypes="1" containsNumber="1" minValue="0" maxValue="0.84870370370370385"/>
    </cacheField>
    <cacheField name="Green Incidents" numFmtId="164">
      <sharedItems containsSemiMixedTypes="0" containsString="0" containsNumber="1" containsInteger="1" minValue="0" maxValue="29"/>
    </cacheField>
    <cacheField name="Amber Incidents2" numFmtId="164">
      <sharedItems containsSemiMixedTypes="0" containsString="0" containsNumber="1" containsInteger="1" minValue="0" maxValue="98"/>
    </cacheField>
    <cacheField name="Attended Scene" numFmtId="0">
      <sharedItems containsSemiMixedTypes="0" containsString="0" containsNumber="1" containsInteger="1" minValue="0" maxValue="65"/>
    </cacheField>
    <cacheField name="Average Lost Minutes per Arrival" numFmtId="0" formula="('Lost Hours'*60)/'No of Arrivals'" databaseField="0"/>
    <cacheField name="Lost Hours Less 25%" numFmtId="0" formula=" SUM('Lost Hours')-(SUM('Lost Hours')*0.25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su262151" refreshedDate="44739.499923263887" createdVersion="6" refreshedVersion="6" minRefreshableVersion="3" recordCount="59">
  <cacheSource type="worksheet">
    <worksheetSource name="losthoursHB"/>
  </cacheSource>
  <cacheFields count="13">
    <cacheField name="IncidentDate" numFmtId="22">
      <sharedItems containsSemiMixedTypes="0" containsNonDate="0" containsDate="1" containsString="0" minDate="2022-06-20T00:00:00" maxDate="2022-06-27T00:00:00"/>
    </cacheField>
    <cacheField name="Week Commencing" numFmtId="166">
      <sharedItems containsSemiMixedTypes="0" containsNonDate="0" containsDate="1" containsString="0" minDate="2022-06-20T00:00:00" maxDate="2022-06-21T00:00:00" count="1">
        <d v="2022-06-20T00:00:00"/>
      </sharedItems>
      <fieldGroup par="12" base="1">
        <rangePr groupBy="days" startDate="2022-06-20T00:00:00" endDate="2022-06-21T00:00:00"/>
        <groupItems count="368">
          <s v="&lt;20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Week" numFmtId="164">
      <sharedItems containsSemiMixedTypes="0" containsString="0" containsNumber="1" containsInteger="1" minValue="25" maxValue="25"/>
    </cacheField>
    <cacheField name="DayOfWeekSorting" numFmtId="0">
      <sharedItems containsSemiMixedTypes="0" containsString="0" containsNumber="1" containsInteger="1" minValue="1" maxValue="7"/>
    </cacheField>
    <cacheField name="Weekday" numFmtId="0">
      <sharedItems count="7">
        <s v="Mon"/>
        <s v="Tue"/>
        <s v="Wed"/>
        <s v="Thu"/>
        <s v="Fri"/>
        <s v="Sat"/>
        <s v="Sun"/>
      </sharedItems>
    </cacheField>
    <cacheField name="HB" numFmtId="0">
      <sharedItems count="9">
        <s v="Betsi Cadwaladr"/>
        <s v="Cwm Taf Morgannwg"/>
        <s v="Hywel Dda"/>
        <s v="Swansea Bay"/>
        <s v="Cardiff And Vale"/>
        <s v="Aneurin Bevan"/>
        <s v="Out of Area"/>
        <s v="-"/>
        <s v="Powys"/>
      </sharedItems>
    </cacheField>
    <cacheField name="Verified Incidents" numFmtId="164">
      <sharedItems containsSemiMixedTypes="0" containsString="0" containsNumber="1" containsInteger="1" minValue="1" maxValue="1084"/>
    </cacheField>
    <cacheField name="Lost Hours" numFmtId="3">
      <sharedItems containsSemiMixedTypes="0" containsString="0" containsNumber="1" minValue="0" maxValue="268.04055049999994"/>
    </cacheField>
    <cacheField name="Average Handover" numFmtId="15">
      <sharedItems containsDate="1" containsMixedTypes="1" minDate="1899-12-30T00:04:24" maxDate="1899-12-30T04:35:42"/>
    </cacheField>
    <cacheField name="No of Arrivals" numFmtId="164">
      <sharedItems containsSemiMixedTypes="0" containsString="0" containsNumber="1" containsInteger="1" minValue="1" maxValue="229"/>
    </cacheField>
    <cacheField name="Field1" numFmtId="0" formula="('Lost Hours'*60)/'No of Arrivals'" databaseField="0"/>
    <cacheField name="Avg lost minutes per Arrival" numFmtId="0" formula="('Lost Hours'*60)/'No of Arrivals'" databaseField="0"/>
    <cacheField name="Months" numFmtId="0" databaseField="0">
      <fieldGroup base="1">
        <rangePr groupBy="months" startDate="2022-06-20T00:00:00" endDate="2022-06-21T00:00:00"/>
        <groupItems count="14">
          <s v="&lt;20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su262151" refreshedDate="44739.499923611111" createdVersion="6" refreshedVersion="6" minRefreshableVersion="3" recordCount="8">
  <cacheSource type="worksheet">
    <worksheetSource name="dataHB"/>
  </cacheSource>
  <cacheFields count="28">
    <cacheField name="Week Commencing" numFmtId="166">
      <sharedItems containsSemiMixedTypes="0" containsNonDate="0" containsDate="1" containsString="0" minDate="2022-06-20T00:00:00" maxDate="2022-06-21T00:00:00" count="1">
        <d v="2022-06-20T00:00:00"/>
      </sharedItems>
      <fieldGroup par="27" base="0">
        <rangePr groupBy="days" startDate="2022-06-20T00:00:00" endDate="2022-06-21T00:00:00"/>
        <groupItems count="368">
          <s v="&lt;20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Week" numFmtId="164">
      <sharedItems containsSemiMixedTypes="0" containsString="0" containsNumber="1" containsInteger="1" minValue="25" maxValue="25"/>
    </cacheField>
    <cacheField name="HospitalAttendedHealthBoardName" numFmtId="0">
      <sharedItems count="8">
        <s v="Hywel Dda"/>
        <s v="Cwm Taf Morgannwg"/>
        <s v="Betsi Cadwaladr"/>
        <s v="-"/>
        <s v="Aneurin Bevan"/>
        <s v="Swansea Bay"/>
        <s v="Cardiff And Vale"/>
        <s v="Out of Area"/>
      </sharedItems>
    </cacheField>
    <cacheField name="Verified Incidents" numFmtId="164">
      <sharedItems containsSemiMixedTypes="0" containsString="0" containsNumber="1" containsInteger="1" minValue="178" maxValue="7368"/>
    </cacheField>
    <cacheField name="Lost Hours" numFmtId="3">
      <sharedItems containsSemiMixedTypes="0" containsString="0" containsNumber="1" minValue="0" maxValue="1537.7555086666671"/>
    </cacheField>
    <cacheField name="Red Priority Incidents" numFmtId="164">
      <sharedItems containsSemiMixedTypes="0" containsString="0" containsNumber="1" containsInteger="1" minValue="41" maxValue="785"/>
    </cacheField>
    <cacheField name="Amber1 Incidents" numFmtId="164">
      <sharedItems containsSemiMixedTypes="0" containsString="0" containsNumber="1" containsInteger="1" minValue="100" maxValue="3910"/>
    </cacheField>
    <cacheField name="Amber2 Incidents" numFmtId="164">
      <sharedItems containsSemiMixedTypes="0" containsString="0" containsNumber="1" containsInteger="1" minValue="21" maxValue="1374"/>
    </cacheField>
    <cacheField name="Green2 Incidents" numFmtId="164">
      <sharedItems containsSemiMixedTypes="0" containsString="0" containsNumber="1" containsInteger="1" minValue="3" maxValue="404"/>
    </cacheField>
    <cacheField name="Green3 Incidents" numFmtId="164">
      <sharedItems containsSemiMixedTypes="0" containsString="0" containsNumber="1" containsInteger="1" minValue="13" maxValue="895"/>
    </cacheField>
    <cacheField name="Red 8 Min %" numFmtId="165">
      <sharedItems containsSemiMixedTypes="0" containsString="0" containsNumber="1" minValue="0.34782608695652173" maxValue="0.61417322834645671"/>
    </cacheField>
    <cacheField name="Median Red" numFmtId="15">
      <sharedItems containsSemiMixedTypes="0" containsNonDate="0" containsDate="1" containsString="0" minDate="1899-12-30T00:05:51" maxDate="1899-12-30T00:12:49"/>
    </cacheField>
    <cacheField name="Mean Red" numFmtId="15">
      <sharedItems containsSemiMixedTypes="0" containsNonDate="0" containsDate="1" containsString="0" minDate="1899-12-30T00:07:59" maxDate="1899-12-30T00:13:34"/>
    </cacheField>
    <cacheField name="Longest Red" numFmtId="15">
      <sharedItems containsSemiMixedTypes="0" containsNonDate="0" containsDate="1" containsString="0" minDate="1899-12-30T00:25:09" maxDate="1899-12-30T00:50:27"/>
    </cacheField>
    <cacheField name="Red 10 Min %" numFmtId="165">
      <sharedItems containsSemiMixedTypes="0" containsString="0" containsNumber="1" minValue="0.37681159420289856" maxValue="0.74015748031496065"/>
    </cacheField>
    <cacheField name="Median Amber" numFmtId="15">
      <sharedItems containsSemiMixedTypes="0" containsNonDate="0" containsDate="1" containsString="0" minDate="1899-12-30T01:05:24" maxDate="1899-12-30T03:35:14"/>
    </cacheField>
    <cacheField name="Amber 65th" numFmtId="15">
      <sharedItems containsSemiMixedTypes="0" containsNonDate="0" containsDate="1" containsString="0" minDate="1899-12-30T01:35:39" maxDate="1899-12-30T04:52:02"/>
    </cacheField>
    <cacheField name="Longest Amber" numFmtId="15">
      <sharedItems containsSemiMixedTypes="0" containsNonDate="0" containsDate="1" containsString="0" minDate="1899-12-30T18:15:15" maxDate="1899-12-31T09:25:46"/>
    </cacheField>
    <cacheField name="Average Handover" numFmtId="15">
      <sharedItems containsSemiMixedTypes="0" containsNonDate="0" containsDate="1" containsString="0" minDate="1899-12-30T00:04:24" maxDate="1899-12-30T03:31:09"/>
    </cacheField>
    <cacheField name="No of Incidents over 4 Hours N2H" numFmtId="164">
      <sharedItems containsSemiMixedTypes="0" containsString="0" containsNumber="1" containsInteger="1" minValue="0" maxValue="155"/>
    </cacheField>
    <cacheField name="No of Incidents over 6 Hours N2H" numFmtId="164">
      <sharedItems containsSemiMixedTypes="0" containsString="0" containsNumber="1" containsInteger="1" minValue="0" maxValue="72"/>
    </cacheField>
    <cacheField name="No of Incidents over 12 Hours N2H" numFmtId="164">
      <sharedItems containsSemiMixedTypes="0" containsString="0" containsNumber="1" containsInteger="1" minValue="0" maxValue="17"/>
    </cacheField>
    <cacheField name="No of Arrivals" numFmtId="164">
      <sharedItems containsSemiMixedTypes="0" containsString="0" containsNumber="1" containsInteger="1" minValue="170" maxValue="1383"/>
    </cacheField>
    <cacheField name="No of Incidents Under 15 mins N2H" numFmtId="0">
      <sharedItems containsSemiMixedTypes="0" containsString="0" containsNumber="1" containsInteger="1" minValue="0" maxValue="123"/>
    </cacheField>
    <cacheField name="No of Incidents Under 1 hr N2H" numFmtId="164">
      <sharedItems containsSemiMixedTypes="0" containsString="0" containsNumber="1" containsInteger="1" minValue="5" maxValue="403"/>
    </cacheField>
    <cacheField name="Field1" numFmtId="0" formula="('Lost Hours'*60)/'No of Arrivals'" databaseField="0"/>
    <cacheField name="Avg lost minutes per Arrival" numFmtId="0" formula="('Lost Hours'*60)/'No of Arrivals'" databaseField="0"/>
    <cacheField name="Months" numFmtId="0" databaseField="0">
      <fieldGroup base="0">
        <rangePr groupBy="months" startDate="2022-06-20T00:00:00" endDate="2022-06-21T00:00:00"/>
        <groupItems count="14">
          <s v="&lt;20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su262151" refreshedDate="44739.499924074073" createdVersion="6" refreshedVersion="6" minRefreshableVersion="3" recordCount="1">
  <cacheSource type="worksheet">
    <worksheetSource name="Current"/>
  </cacheSource>
  <cacheFields count="26">
    <cacheField name="Month Year" numFmtId="168">
      <sharedItems containsSemiMixedTypes="0" containsNonDate="0" containsDate="1" containsString="0" minDate="2022-06-01T00:00:00" maxDate="2022-06-02T00:00:00"/>
    </cacheField>
    <cacheField name="Verified Incidents" numFmtId="164">
      <sharedItems containsSemiMixedTypes="0" containsString="0" containsNumber="1" containsInteger="1" minValue="32629" maxValue="32629"/>
    </cacheField>
    <cacheField name="Lost Hours" numFmtId="3">
      <sharedItems containsSemiMixedTypes="0" containsString="0" containsNumber="1" minValue="19591.575810333332" maxValue="19591.575810333332"/>
    </cacheField>
    <cacheField name="Red Priority Incidents" numFmtId="164">
      <sharedItems containsSemiMixedTypes="0" containsString="0" containsNumber="1" containsInteger="1" minValue="3247" maxValue="3247"/>
    </cacheField>
    <cacheField name="Amber1 Incidents" numFmtId="164">
      <sharedItems containsSemiMixedTypes="0" containsString="0" containsNumber="1" containsInteger="1" minValue="17623" maxValue="17623"/>
    </cacheField>
    <cacheField name="Amber2 Incidents" numFmtId="164">
      <sharedItems containsSemiMixedTypes="0" containsString="0" containsNumber="1" containsInteger="1" minValue="6040" maxValue="6040"/>
    </cacheField>
    <cacheField name="Green2 Incidents" numFmtId="164">
      <sharedItems containsSemiMixedTypes="0" containsString="0" containsNumber="1" containsInteger="1" minValue="1572" maxValue="1572"/>
    </cacheField>
    <cacheField name="Green3 Incidents" numFmtId="164">
      <sharedItems containsSemiMixedTypes="0" containsString="0" containsNumber="1" containsInteger="1" minValue="4147" maxValue="4147"/>
    </cacheField>
    <cacheField name="Red 8 Min %" numFmtId="165">
      <sharedItems containsSemiMixedTypes="0" containsString="0" containsNumber="1" minValue="0.50750938673341672" maxValue="0.50750938673341672"/>
    </cacheField>
    <cacheField name="Median Red" numFmtId="15">
      <sharedItems containsSemiMixedTypes="0" containsNonDate="0" containsDate="1" containsString="0" minDate="1899-12-30T00:07:55" maxDate="1899-12-30T00:07:55"/>
    </cacheField>
    <cacheField name="Mean Red" numFmtId="15">
      <sharedItems containsSemiMixedTypes="0" containsNonDate="0" containsDate="1" containsString="0" minDate="1899-12-30T00:09:50" maxDate="1899-12-30T00:09:50"/>
    </cacheField>
    <cacheField name="Longest Red" numFmtId="15">
      <sharedItems containsSemiMixedTypes="0" containsNonDate="0" containsDate="1" containsString="0" minDate="1899-12-30T01:04:42" maxDate="1899-12-30T01:04:42"/>
    </cacheField>
    <cacheField name="Red 10 Min %" numFmtId="165">
      <sharedItems containsSemiMixedTypes="0" containsString="0" containsNumber="1" minValue="0.61639549436795993" maxValue="0.61639549436795993"/>
    </cacheField>
    <cacheField name="Median Amber" numFmtId="15">
      <sharedItems containsSemiMixedTypes="0" containsNonDate="0" containsDate="1" containsString="0" minDate="1899-12-30T01:32:04" maxDate="1899-12-30T01:32:04"/>
    </cacheField>
    <cacheField name="Amber 65th" numFmtId="15">
      <sharedItems containsSemiMixedTypes="0" containsNonDate="0" containsDate="1" containsString="0" minDate="1899-12-30T02:25:02" maxDate="1899-12-30T02:25:02"/>
    </cacheField>
    <cacheField name="Longest Amber" numFmtId="15">
      <sharedItems containsSemiMixedTypes="0" containsNonDate="0" containsDate="1" containsString="0" minDate="1899-12-31T09:25:46" maxDate="1899-12-31T09:25:46"/>
    </cacheField>
    <cacheField name="Average Handover" numFmtId="15">
      <sharedItems containsSemiMixedTypes="0" containsNonDate="0" containsDate="1" containsString="0" minDate="1899-12-30T01:53:36" maxDate="1899-12-30T01:53:36"/>
    </cacheField>
    <cacheField name="No of Incidents over 4 Hours N2H" numFmtId="164">
      <sharedItems containsSemiMixedTypes="0" containsString="0" containsNumber="1" containsInteger="1" minValue="1648" maxValue="1648"/>
    </cacheField>
    <cacheField name="No of Incidents over 6 Hours N2H" numFmtId="164">
      <sharedItems containsSemiMixedTypes="0" containsString="0" containsNumber="1" containsInteger="1" minValue="829" maxValue="829"/>
    </cacheField>
    <cacheField name="No of Incidents over 12 Hours N2H" numFmtId="164">
      <sharedItems containsSemiMixedTypes="0" containsString="0" containsNumber="1" containsInteger="1" minValue="118" maxValue="118"/>
    </cacheField>
    <cacheField name="No of Arrivals" numFmtId="164">
      <sharedItems containsSemiMixedTypes="0" containsString="0" containsNumber="1" containsInteger="1" minValue="11792" maxValue="11792"/>
    </cacheField>
    <cacheField name="No of Incidents Under 15 mins N2H" numFmtId="0">
      <sharedItems containsSemiMixedTypes="0" containsString="0" containsNumber="1" containsInteger="1" minValue="2248" maxValue="2248"/>
    </cacheField>
    <cacheField name="No of Incidents Under 1 hr N2H" numFmtId="164">
      <sharedItems containsSemiMixedTypes="0" containsString="0" containsNumber="1" containsInteger="1" minValue="7258" maxValue="7258"/>
    </cacheField>
    <cacheField name="Conveyances" numFmtId="0">
      <sharedItems containsSemiMixedTypes="0" containsString="0" containsNumber="1" containsInteger="1" minValue="11792" maxValue="11792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su262151" refreshedDate="44739.49992465278" createdVersion="6" refreshedVersion="6" minRefreshableVersion="3" recordCount="1">
  <cacheSource type="worksheet">
    <worksheetSource name="data"/>
  </cacheSource>
  <cacheFields count="29">
    <cacheField name="Week Commencing" numFmtId="166">
      <sharedItems containsSemiMixedTypes="0" containsNonDate="0" containsDate="1" containsString="0" minDate="2022-06-20T00:00:00" maxDate="2022-06-21T00:00:00" count="1">
        <d v="2022-06-20T00:00:00"/>
      </sharedItems>
      <fieldGroup par="28" base="0">
        <rangePr groupBy="days" startDate="2022-06-20T00:00:00" endDate="2022-06-21T00:00:00"/>
        <groupItems count="368">
          <s v="&lt;20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Week" numFmtId="164">
      <sharedItems containsSemiMixedTypes="0" containsString="0" containsNumber="1" containsInteger="1" minValue="25" maxValue="25"/>
    </cacheField>
    <cacheField name="Verified Incidents" numFmtId="164">
      <sharedItems containsSemiMixedTypes="0" containsString="0" containsNumber="1" containsInteger="1" minValue="9017" maxValue="9017"/>
    </cacheField>
    <cacheField name="Lost Hours" numFmtId="3">
      <sharedItems containsSemiMixedTypes="0" containsString="0" containsNumber="1" minValue="5316.9826254999944" maxValue="5316.9826254999944"/>
    </cacheField>
    <cacheField name="Red Priority Incidents" numFmtId="164">
      <sharedItems containsSemiMixedTypes="0" containsString="0" containsNumber="1" containsInteger="1" minValue="918" maxValue="918"/>
    </cacheField>
    <cacheField name="Amber1 Incidents" numFmtId="164">
      <sharedItems containsSemiMixedTypes="0" containsString="0" containsNumber="1" containsInteger="1" minValue="4935" maxValue="4935"/>
    </cacheField>
    <cacheField name="Amber2 Incidents" numFmtId="164">
      <sharedItems containsSemiMixedTypes="0" containsString="0" containsNumber="1" containsInteger="1" minValue="1574" maxValue="1574"/>
    </cacheField>
    <cacheField name="Green2 Incidents" numFmtId="164">
      <sharedItems containsSemiMixedTypes="0" containsString="0" containsNumber="1" containsInteger="1" minValue="439" maxValue="439"/>
    </cacheField>
    <cacheField name="Green3 Incidents" numFmtId="164">
      <sharedItems containsSemiMixedTypes="0" containsString="0" containsNumber="1" containsInteger="1" minValue="1151" maxValue="1151"/>
    </cacheField>
    <cacheField name="Red 8 Min %" numFmtId="165">
      <sharedItems containsSemiMixedTypes="0" containsString="0" containsNumber="1" minValue="0.47734806629834253" maxValue="0.47734806629834253"/>
    </cacheField>
    <cacheField name="Median Red" numFmtId="15">
      <sharedItems containsSemiMixedTypes="0" containsNonDate="0" containsDate="1" containsString="0" minDate="1899-12-30T00:08:24" maxDate="1899-12-30T00:08:24"/>
    </cacheField>
    <cacheField name="Mean Red" numFmtId="15">
      <sharedItems containsSemiMixedTypes="0" containsNonDate="0" containsDate="1" containsString="0" minDate="1899-12-30T00:09:59" maxDate="1899-12-30T00:09:59"/>
    </cacheField>
    <cacheField name="Longest Red" numFmtId="15">
      <sharedItems containsSemiMixedTypes="0" containsNonDate="0" containsDate="1" containsString="0" minDate="1899-12-30T00:50:27" maxDate="1899-12-30T00:50:27"/>
    </cacheField>
    <cacheField name="Red 10 Min %" numFmtId="165">
      <sharedItems containsSemiMixedTypes="0" containsString="0" containsNumber="1" minValue="0.58895027624309393" maxValue="0.58895027624309393"/>
    </cacheField>
    <cacheField name="Median Amber" numFmtId="15">
      <sharedItems containsSemiMixedTypes="0" containsNonDate="0" containsDate="1" containsString="0" minDate="1899-12-30T01:54:03" maxDate="1899-12-30T01:54:03"/>
    </cacheField>
    <cacheField name="Amber 65th" numFmtId="15">
      <sharedItems containsSemiMixedTypes="0" containsNonDate="0" containsDate="1" containsString="0" minDate="1899-12-30T02:56:23" maxDate="1899-12-30T02:56:23"/>
    </cacheField>
    <cacheField name="Longest Amber" numFmtId="15">
      <sharedItems containsSemiMixedTypes="0" containsNonDate="0" containsDate="1" containsString="0" minDate="1899-12-31T09:25:46" maxDate="1899-12-31T09:25:46"/>
    </cacheField>
    <cacheField name="Average Handover" numFmtId="15">
      <sharedItems containsSemiMixedTypes="0" containsNonDate="0" containsDate="1" containsString="0" minDate="1899-12-30T02:01:58" maxDate="1899-12-30T02:01:58"/>
    </cacheField>
    <cacheField name="No of Incidents over 4 Hours N2H" numFmtId="164">
      <sharedItems containsSemiMixedTypes="0" containsString="0" containsNumber="1" containsInteger="1" minValue="476" maxValue="476"/>
    </cacheField>
    <cacheField name="No of Incidents over 6 Hours N2H" numFmtId="164">
      <sharedItems containsSemiMixedTypes="0" containsString="0" containsNumber="1" containsInteger="1" minValue="257" maxValue="257"/>
    </cacheField>
    <cacheField name="No of Incidents over 12 Hours N2H" numFmtId="164">
      <sharedItems containsSemiMixedTypes="0" containsString="0" containsNumber="1" containsInteger="1" minValue="39" maxValue="39"/>
    </cacheField>
    <cacheField name="No of Arrivals" numFmtId="164">
      <sharedItems containsSemiMixedTypes="0" containsString="0" containsNumber="1" containsInteger="1" minValue="2968" maxValue="2968"/>
    </cacheField>
    <cacheField name="No of Incidents Under 15 mins N2H" numFmtId="0">
      <sharedItems containsSemiMixedTypes="0" containsString="0" containsNumber="1" containsInteger="1" minValue="593" maxValue="593"/>
    </cacheField>
    <cacheField name="No of Incidents Under 1 hr N2H" numFmtId="164">
      <sharedItems containsSemiMixedTypes="0" containsString="0" containsNumber="1" containsInteger="1" minValue="1801" maxValue="1801"/>
    </cacheField>
    <cacheField name="Conveyances" numFmtId="0">
      <sharedItems containsSemiMixedTypes="0" containsString="0" containsNumber="1" containsInteger="1" minValue="2968" maxValue="2968"/>
    </cacheField>
    <cacheField name="Conveyance Rate" numFmtId="165">
      <sharedItems containsSemiMixedTypes="0" containsString="0" containsNumber="1" minValue="0.61501210653753025" maxValue="0.61501210653753025"/>
    </cacheField>
    <cacheField name="Field1" numFmtId="0" formula="('Lost Hours'*60)/'No of Arrivals'" databaseField="0"/>
    <cacheField name="Avg lost minutes per Arrival" numFmtId="0" formula="('Lost Hours'*60)/'No of Arrivals'" databaseField="0"/>
    <cacheField name="Months" numFmtId="0" databaseField="0">
      <fieldGroup base="0">
        <rangePr groupBy="months" startDate="2022-06-20T00:00:00" endDate="2022-06-21T00:00:00"/>
        <groupItems count="14">
          <s v="&lt;20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r:id="rId1" refreshedBy="su262151" refreshedDate="44739.499925231481" createdVersion="6" refreshedVersion="6" minRefreshableVersion="3" recordCount="1">
  <cacheSource type="worksheet">
    <worksheetSource name="data2"/>
  </cacheSource>
  <cacheFields count="27">
    <cacheField name="Month Year" numFmtId="168">
      <sharedItems containsSemiMixedTypes="0" containsNonDate="0" containsDate="1" containsString="0" minDate="2022-05-01T00:00:00" maxDate="2022-05-02T00:00:00"/>
    </cacheField>
    <cacheField name="Verified Incidents" numFmtId="164">
      <sharedItems containsSemiMixedTypes="0" containsString="0" containsNumber="1" containsInteger="1" minValue="37509" maxValue="37509"/>
    </cacheField>
    <cacheField name="Lost Hours" numFmtId="3">
      <sharedItems containsSemiMixedTypes="0" containsString="0" containsNumber="1" minValue="22194.474295833359" maxValue="22194.474295833359"/>
    </cacheField>
    <cacheField name="Red Priority Incidents" numFmtId="164">
      <sharedItems containsSemiMixedTypes="0" containsString="0" containsNumber="1" containsInteger="1" minValue="3604" maxValue="3604"/>
    </cacheField>
    <cacheField name="Amber1 Incidents" numFmtId="164">
      <sharedItems containsSemiMixedTypes="0" containsString="0" containsNumber="1" containsInteger="1" minValue="19929" maxValue="19929"/>
    </cacheField>
    <cacheField name="Amber2 Incidents" numFmtId="164">
      <sharedItems containsSemiMixedTypes="0" containsString="0" containsNumber="1" containsInteger="1" minValue="7050" maxValue="7050"/>
    </cacheField>
    <cacheField name="Green2 Incidents" numFmtId="164">
      <sharedItems containsSemiMixedTypes="0" containsString="0" containsNumber="1" containsInteger="1" minValue="1805" maxValue="1805"/>
    </cacheField>
    <cacheField name="Green3 Incidents" numFmtId="164">
      <sharedItems containsSemiMixedTypes="0" containsString="0" containsNumber="1" containsInteger="1" minValue="5121" maxValue="5121"/>
    </cacheField>
    <cacheField name="Red 8 Min %" numFmtId="165">
      <sharedItems containsSemiMixedTypes="0" containsString="0" containsNumber="1" minValue="0.54496908375491848" maxValue="0.54496908375491848"/>
    </cacheField>
    <cacheField name="Median Red" numFmtId="15">
      <sharedItems containsSemiMixedTypes="0" containsNonDate="0" containsDate="1" containsString="0" minDate="1899-12-30T00:07:23" maxDate="1899-12-30T00:07:23"/>
    </cacheField>
    <cacheField name="Mean Red" numFmtId="15">
      <sharedItems containsSemiMixedTypes="0" containsNonDate="0" containsDate="1" containsString="0" minDate="1899-12-30T00:09:04" maxDate="1899-12-30T00:09:04"/>
    </cacheField>
    <cacheField name="Longest Red" numFmtId="15">
      <sharedItems containsSemiMixedTypes="0" containsNonDate="0" containsDate="1" containsString="0" minDate="1899-12-30T01:13:35" maxDate="1899-12-30T01:13:35"/>
    </cacheField>
    <cacheField name="Red 10 Min %" numFmtId="165">
      <sharedItems containsSemiMixedTypes="0" containsString="0" containsNumber="1" minValue="0.66076447442383357" maxValue="0.66076447442383357"/>
    </cacheField>
    <cacheField name="Median Amber" numFmtId="15">
      <sharedItems containsSemiMixedTypes="0" containsNonDate="0" containsDate="1" containsString="0" minDate="1899-12-30T01:17:53" maxDate="1899-12-30T01:17:53"/>
    </cacheField>
    <cacheField name="Amber 65th" numFmtId="15">
      <sharedItems containsSemiMixedTypes="0" containsNonDate="0" containsDate="1" containsString="0" minDate="1899-12-30T01:58:07" maxDate="1899-12-30T01:58:07"/>
    </cacheField>
    <cacheField name="Longest Amber" numFmtId="15">
      <sharedItems containsSemiMixedTypes="0" containsNonDate="0" containsDate="1" containsString="0" minDate="1899-12-31T13:21:25" maxDate="1899-12-31T13:21:25"/>
    </cacheField>
    <cacheField name="Average Handover" numFmtId="15">
      <sharedItems containsSemiMixedTypes="0" containsNonDate="0" containsDate="1" containsString="0" minDate="1899-12-30T01:45:14" maxDate="1899-12-30T01:45:14"/>
    </cacheField>
    <cacheField name="No of Incidents over 4 Hours N2H" numFmtId="164">
      <sharedItems containsSemiMixedTypes="0" containsString="0" containsNumber="1" containsInteger="1" minValue="1860" maxValue="1860"/>
    </cacheField>
    <cacheField name="No of Incidents over 6 Hours N2H" numFmtId="164">
      <sharedItems containsSemiMixedTypes="0" containsString="0" containsNumber="1" containsInteger="1" minValue="868" maxValue="868"/>
    </cacheField>
    <cacheField name="No of Incidents over 12 Hours N2H" numFmtId="164">
      <sharedItems containsSemiMixedTypes="0" containsString="0" containsNumber="1" containsInteger="1" minValue="109" maxValue="109"/>
    </cacheField>
    <cacheField name="No of Arrivals" numFmtId="164">
      <sharedItems containsSemiMixedTypes="0" containsString="0" containsNumber="1" containsInteger="1" minValue="14645" maxValue="14645"/>
    </cacheField>
    <cacheField name="No of Incidents Under 15 mins N2H" numFmtId="0">
      <sharedItems containsSemiMixedTypes="0" containsString="0" containsNumber="1" containsInteger="1" minValue="2784" maxValue="2784"/>
    </cacheField>
    <cacheField name="No of Incidents Under 1 hr N2H" numFmtId="164">
      <sharedItems containsSemiMixedTypes="0" containsString="0" containsNumber="1" containsInteger="1" minValue="9280" maxValue="9280"/>
    </cacheField>
    <cacheField name="Conveyances" numFmtId="0">
      <sharedItems containsSemiMixedTypes="0" containsString="0" containsNumber="1" containsInteger="1" minValue="14645" maxValue="14645"/>
    </cacheField>
    <cacheField name="Conveyance Rate" numFmtId="165">
      <sharedItems containsSemiMixedTypes="0" containsString="0" containsNumber="1" minValue="0.61844550192612735" maxValue="0.61844550192612735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r:id="rId1" refreshedBy="su262151" refreshedDate="44739.499925810182" createdVersion="6" refreshedVersion="6" minRefreshableVersion="3" recordCount="7">
  <cacheSource type="worksheet">
    <worksheetSource name="LostHours"/>
  </cacheSource>
  <cacheFields count="30">
    <cacheField name="IncidentDate" numFmtId="22">
      <sharedItems containsSemiMixedTypes="0" containsNonDate="0" containsDate="1" containsString="0" minDate="2022-06-20T00:00:00" maxDate="2022-06-27T00:00:00"/>
    </cacheField>
    <cacheField name="Week Commencing" numFmtId="166">
      <sharedItems containsSemiMixedTypes="0" containsNonDate="0" containsDate="1" containsString="0" minDate="2022-06-20T00:00:00" maxDate="2022-06-21T00:00:00" count="1">
        <d v="2022-06-20T00:00:00"/>
      </sharedItems>
      <fieldGroup par="29" base="1">
        <rangePr groupBy="days" startDate="2022-06-20T00:00:00" endDate="2022-06-21T00:00:00"/>
        <groupItems count="368">
          <s v="&lt;20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Week" numFmtId="164">
      <sharedItems containsSemiMixedTypes="0" containsString="0" containsNumber="1" containsInteger="1" minValue="25" maxValue="25"/>
    </cacheField>
    <cacheField name="DayOfWeekSorting" numFmtId="0">
      <sharedItems containsSemiMixedTypes="0" containsString="0" containsNumber="1" containsInteger="1" minValue="1" maxValue="7"/>
    </cacheField>
    <cacheField name="Weekday" numFmtId="0">
      <sharedItems/>
    </cacheField>
    <cacheField name="Verified Incidents" numFmtId="164">
      <sharedItems containsSemiMixedTypes="0" containsString="0" containsNumber="1" containsInteger="1" minValue="1247" maxValue="1327"/>
    </cacheField>
    <cacheField name="Lost Hours" numFmtId="3">
      <sharedItems containsSemiMixedTypes="0" containsString="0" containsNumber="1" minValue="417.45998966666667" maxValue="1008.1110796666663"/>
    </cacheField>
    <cacheField name="Red Priority Incidents" numFmtId="164">
      <sharedItems containsSemiMixedTypes="0" containsString="0" containsNumber="1" containsInteger="1" minValue="120" maxValue="141"/>
    </cacheField>
    <cacheField name="Amber1 Incidents" numFmtId="164">
      <sharedItems containsSemiMixedTypes="0" containsString="0" containsNumber="1" containsInteger="1" minValue="682" maxValue="731"/>
    </cacheField>
    <cacheField name="Amber2 Incidents" numFmtId="164">
      <sharedItems containsSemiMixedTypes="0" containsString="0" containsNumber="1" containsInteger="1" minValue="210" maxValue="243"/>
    </cacheField>
    <cacheField name="Green2 Incidents" numFmtId="164">
      <sharedItems containsSemiMixedTypes="0" containsString="0" containsNumber="1" containsInteger="1" minValue="57" maxValue="71"/>
    </cacheField>
    <cacheField name="Green3 Incidents" numFmtId="164">
      <sharedItems containsSemiMixedTypes="0" containsString="0" containsNumber="1" containsInteger="1" minValue="150" maxValue="185"/>
    </cacheField>
    <cacheField name="Red 8 Min %" numFmtId="165">
      <sharedItems containsSemiMixedTypes="0" containsString="0" containsNumber="1" minValue="0.41176470588235292" maxValue="0.57352941176470584"/>
    </cacheField>
    <cacheField name="Median Red" numFmtId="15">
      <sharedItems containsSemiMixedTypes="0" containsNonDate="0" containsDate="1" containsString="0" minDate="1899-12-30T00:07:08" maxDate="1899-12-30T00:09:46"/>
    </cacheField>
    <cacheField name="Mean Red" numFmtId="15">
      <sharedItems containsSemiMixedTypes="0" containsNonDate="0" containsDate="1" containsString="0" minDate="1899-12-30T00:08:56" maxDate="1899-12-30T00:10:53"/>
    </cacheField>
    <cacheField name="Longest Red" numFmtId="15">
      <sharedItems containsSemiMixedTypes="0" containsNonDate="0" containsDate="1" containsString="0" minDate="1899-12-30T00:29:36" maxDate="1899-12-30T00:50:27"/>
    </cacheField>
    <cacheField name="Red 10 Min %" numFmtId="165">
      <sharedItems containsSemiMixedTypes="0" containsString="0" containsNumber="1" minValue="0.50427350427350426" maxValue="0.66176470588235292"/>
    </cacheField>
    <cacheField name="Median Amber" numFmtId="15">
      <sharedItems containsSemiMixedTypes="0" containsNonDate="0" containsDate="1" containsString="0" minDate="1899-12-30T01:33:34" maxDate="1899-12-30T02:18:44"/>
    </cacheField>
    <cacheField name="Amber 65th" numFmtId="15">
      <sharedItems containsSemiMixedTypes="0" containsNonDate="0" containsDate="1" containsString="0" minDate="1899-12-30T02:26:52" maxDate="1899-12-30T03:37:16"/>
    </cacheField>
    <cacheField name="Longest Amber" numFmtId="15">
      <sharedItems containsSemiMixedTypes="0" containsNonDate="0" containsDate="1" containsString="0" minDate="1899-12-30T22:47:51" maxDate="1899-12-31T09:25:46"/>
    </cacheField>
    <cacheField name="Average Handover" numFmtId="15">
      <sharedItems containsSemiMixedTypes="0" containsNonDate="0" containsDate="1" containsString="0" minDate="1899-12-30T01:38:44" maxDate="1899-12-30T02:15:06"/>
    </cacheField>
    <cacheField name="No of Incidents over 4 Hours N2H" numFmtId="164">
      <sharedItems containsSemiMixedTypes="0" containsString="0" containsNumber="1" containsInteger="1" minValue="39" maxValue="95"/>
    </cacheField>
    <cacheField name="No of Incidents over 6 Hours N2H" numFmtId="164">
      <sharedItems containsSemiMixedTypes="0" containsString="0" containsNumber="1" containsInteger="1" minValue="22" maxValue="44"/>
    </cacheField>
    <cacheField name="No of Incidents over 12 Hours N2H" numFmtId="164">
      <sharedItems containsSemiMixedTypes="0" containsString="0" containsNumber="1" containsInteger="1" minValue="0" maxValue="8"/>
    </cacheField>
    <cacheField name="No of Arrivals" numFmtId="164">
      <sharedItems containsSemiMixedTypes="0" containsString="0" containsNumber="1" containsInteger="1" minValue="339" maxValue="461"/>
    </cacheField>
    <cacheField name="No of Incidents Under 15 mins N2H" numFmtId="0">
      <sharedItems containsSemiMixedTypes="0" containsString="0" containsNumber="1" containsInteger="1" minValue="76" maxValue="97"/>
    </cacheField>
    <cacheField name="No of Incidents Under 1 hr N2H" numFmtId="164">
      <sharedItems containsSemiMixedTypes="0" containsString="0" containsNumber="1" containsInteger="1" minValue="219" maxValue="288"/>
    </cacheField>
    <cacheField name="Field1" numFmtId="0" formula="('Lost Hours'*60)/'No of Arrivals'" databaseField="0"/>
    <cacheField name="Avg lost minutes per Arrival" numFmtId="0" formula="('Lost Hours'*60)/'No of Arrivals'" databaseField="0"/>
    <cacheField name="Months" numFmtId="0" databaseField="0">
      <fieldGroup base="1">
        <rangePr groupBy="months" startDate="2022-06-20T00:00:00" endDate="2022-06-21T00:00:00"/>
        <groupItems count="14">
          <s v="&lt;20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r:id="rId1" refreshedBy="su262151" refreshedDate="44739.499926041666" createdVersion="6" refreshedVersion="6" minRefreshableVersion="3" recordCount="8">
  <cacheSource type="worksheet">
    <worksheetSource name="databyLHB"/>
  </cacheSource>
  <cacheFields count="31">
    <cacheField name="Week Commencing" numFmtId="166">
      <sharedItems containsSemiMixedTypes="0" containsNonDate="0" containsDate="1" containsString="0" minDate="2022-06-20T00:00:00" maxDate="2022-06-21T00:00:00" count="1">
        <d v="2022-06-20T00:00:00"/>
      </sharedItems>
      <fieldGroup par="30" base="0">
        <rangePr groupBy="days" startDate="2022-06-20T00:00:00" endDate="2022-06-21T00:00:00"/>
        <groupItems count="368">
          <s v="&lt;20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Week" numFmtId="164">
      <sharedItems containsSemiMixedTypes="0" containsString="0" containsNumber="1" containsInteger="1" minValue="25" maxValue="25"/>
    </cacheField>
    <cacheField name="LHBShortName" numFmtId="0">
      <sharedItems/>
    </cacheField>
    <cacheField name="LHB" numFmtId="0">
      <sharedItems count="8">
        <s v="Hywel Dda"/>
        <s v="Cwm Taf Morgannwg"/>
        <s v="Betsi Cadwaladr"/>
        <s v="Powys"/>
        <s v="Swansea Bay"/>
        <s v="Aneurin Bevan"/>
        <s v="Cardiff and Vale"/>
        <s v="Out of Area"/>
      </sharedItems>
    </cacheField>
    <cacheField name="Verified Incidents" numFmtId="164">
      <sharedItems containsSemiMixedTypes="0" containsString="0" containsNumber="1" containsInteger="1" minValue="39" maxValue="2231"/>
    </cacheField>
    <cacheField name="Lost Hours" numFmtId="3">
      <sharedItems containsSemiMixedTypes="0" containsString="0" containsNumber="1" minValue="0" maxValue="1556.7180061666666"/>
    </cacheField>
    <cacheField name="Red Priority Incidents" numFmtId="164">
      <sharedItems containsSemiMixedTypes="0" containsString="0" containsNumber="1" containsInteger="1" minValue="1" maxValue="199"/>
    </cacheField>
    <cacheField name="Amber1 Incidents" numFmtId="164">
      <sharedItems containsSemiMixedTypes="0" containsString="0" containsNumber="1" containsInteger="1" minValue="35" maxValue="1209"/>
    </cacheField>
    <cacheField name="Amber2 Incidents" numFmtId="164">
      <sharedItems containsSemiMixedTypes="0" containsString="0" containsNumber="1" containsInteger="1" minValue="0" maxValue="408"/>
    </cacheField>
    <cacheField name="Green2 Incidents" numFmtId="164">
      <sharedItems containsSemiMixedTypes="0" containsString="0" containsNumber="1" containsInteger="1" minValue="0" maxValue="113"/>
    </cacheField>
    <cacheField name="Green3 Incidents" numFmtId="164">
      <sharedItems containsSemiMixedTypes="0" containsString="0" containsNumber="1" containsInteger="1" minValue="3" maxValue="302"/>
    </cacheField>
    <cacheField name="Red 8 Min %" numFmtId="165">
      <sharedItems containsMixedTypes="1" containsNumber="1" minValue="0.3671875" maxValue="0.61212121212121207"/>
    </cacheField>
    <cacheField name="Median Red" numFmtId="15">
      <sharedItems containsSemiMixedTypes="0" containsNonDate="0" containsDate="1" containsString="0" minDate="1899-12-30T00:00:37" maxDate="1899-12-30T00:11:07"/>
    </cacheField>
    <cacheField name="Mean Red" numFmtId="15">
      <sharedItems containsSemiMixedTypes="0" containsNonDate="0" containsDate="1" containsString="0" minDate="1899-12-30T00:00:37" maxDate="1899-12-30T00:12:24"/>
    </cacheField>
    <cacheField name="Longest Red" numFmtId="15">
      <sharedItems containsSemiMixedTypes="0" containsNonDate="0" containsDate="1" containsString="0" minDate="1899-12-30T00:00:37" maxDate="1899-12-30T00:50:27"/>
    </cacheField>
    <cacheField name="Red 10 Min %" numFmtId="165">
      <sharedItems containsMixedTypes="1" containsNumber="1" minValue="0.46078431372549017" maxValue="0.75757575757575757"/>
    </cacheField>
    <cacheField name="Median Amber" numFmtId="15">
      <sharedItems containsDate="1" containsMixedTypes="1" minDate="1899-12-30T01:04:30" maxDate="1899-12-30T03:45:28"/>
    </cacheField>
    <cacheField name="Amber 65th" numFmtId="15">
      <sharedItems containsDate="1" containsMixedTypes="1" minDate="1899-12-30T01:39:55" maxDate="1899-12-30T05:35:41"/>
    </cacheField>
    <cacheField name="Longest Amber" numFmtId="15">
      <sharedItems containsDate="1" containsMixedTypes="1" minDate="1899-12-30T17:18:32" maxDate="1899-12-31T09:25:46"/>
    </cacheField>
    <cacheField name="Average Handover" numFmtId="15">
      <sharedItems containsSemiMixedTypes="0" containsNonDate="0" containsDate="1" containsString="0" minDate="1899-12-30T00:25:21" maxDate="1899-12-30T03:44:34"/>
    </cacheField>
    <cacheField name="No of Incidents over 4 Hours N2H" numFmtId="164">
      <sharedItems containsSemiMixedTypes="0" containsString="0" containsNumber="1" containsInteger="1" minValue="0" maxValue="155"/>
    </cacheField>
    <cacheField name="No of Incidents over 6 Hours N2H" numFmtId="164">
      <sharedItems containsSemiMixedTypes="0" containsString="0" containsNumber="1" containsInteger="1" minValue="0" maxValue="72"/>
    </cacheField>
    <cacheField name="No of Incidents over 12 Hours N2H" numFmtId="164">
      <sharedItems containsSemiMixedTypes="0" containsString="0" containsNumber="1" containsInteger="1" minValue="0" maxValue="18"/>
    </cacheField>
    <cacheField name="No of Arrivals" numFmtId="164">
      <sharedItems containsSemiMixedTypes="0" containsString="0" containsNumber="1" containsInteger="1" minValue="4" maxValue="785"/>
    </cacheField>
    <cacheField name="No of Incidents Under 15 mins N2H" numFmtId="0">
      <sharedItems containsSemiMixedTypes="0" containsString="0" containsNumber="1" containsInteger="1" minValue="3" maxValue="133"/>
    </cacheField>
    <cacheField name="No of Incidents Under 1 hr N2H" numFmtId="164">
      <sharedItems containsSemiMixedTypes="0" containsString="0" containsNumber="1" containsInteger="1" minValue="4" maxValue="462"/>
    </cacheField>
    <cacheField name="Conveyances" numFmtId="0">
      <sharedItems containsSemiMixedTypes="0" containsString="0" containsNumber="1" containsInteger="1" minValue="4" maxValue="785"/>
    </cacheField>
    <cacheField name="Conveyance Rate" numFmtId="165">
      <sharedItems containsMixedTypes="1" containsNumber="1" minValue="0.56316916488222701" maxValue="0.71285140562248994"/>
    </cacheField>
    <cacheField name="Field1" numFmtId="0" formula="('Lost Hours'*60)/'No of Arrivals'" databaseField="0"/>
    <cacheField name="Avg lost minutes per Arrival" numFmtId="0" formula="('Lost Hours'*60)/'No of Arrivals'" databaseField="0"/>
    <cacheField name="Months" numFmtId="0" databaseField="0">
      <fieldGroup base="0">
        <rangePr groupBy="months" startDate="2022-06-20T00:00:00" endDate="2022-06-21T00:00:00"/>
        <groupItems count="14">
          <s v="&lt;20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r:id="rId1" refreshedBy="su262151" refreshedDate="44739.499926736113" createdVersion="6" refreshedVersion="6" minRefreshableVersion="3" recordCount="1541">
  <cacheSource type="worksheet">
    <worksheetSource name="ThreeMonths"/>
  </cacheSource>
  <cacheFields count="31">
    <cacheField name="Week Commencing" numFmtId="166">
      <sharedItems containsSemiMixedTypes="0" containsNonDate="0" containsDate="1" containsString="0" minDate="2022-01-31T00:00:00" maxDate="2022-06-21T00:00:00" count="21">
        <d v="2022-06-20T00:00:00"/>
        <d v="2022-06-13T00:00:00"/>
        <d v="2022-06-06T00:00:00"/>
        <d v="2022-05-30T00:00:00"/>
        <d v="2022-05-23T00:00:00"/>
        <d v="2022-05-16T00:00:00"/>
        <d v="2022-05-09T00:00:00"/>
        <d v="2022-05-02T00:00:00"/>
        <d v="2022-04-25T00:00:00"/>
        <d v="2022-04-18T00:00:00"/>
        <d v="2022-04-11T00:00:00"/>
        <d v="2022-04-04T00:00:00"/>
        <d v="2022-03-28T00:00:00"/>
        <d v="2022-03-21T00:00:00" u="1"/>
        <d v="2022-03-14T00:00:00" u="1"/>
        <d v="2022-02-28T00:00:00" u="1"/>
        <d v="2022-03-07T00:00:00" u="1"/>
        <d v="2022-02-21T00:00:00" u="1"/>
        <d v="2022-02-14T00:00:00" u="1"/>
        <d v="2022-02-07T00:00:00" u="1"/>
        <d v="2022-01-31T00:00:00" u="1"/>
      </sharedItems>
    </cacheField>
    <cacheField name="Week" numFmtId="164">
      <sharedItems containsSemiMixedTypes="0" containsString="0" containsNumber="1" containsInteger="1" minValue="13" maxValue="25"/>
    </cacheField>
    <cacheField name="HospitalAttendedHealthBoardName" numFmtId="0">
      <sharedItems containsBlank="1" count="10">
        <s v="Aneurin Bevan"/>
        <s v="Betsi Cadwaladr"/>
        <s v="Cardiff And Vale"/>
        <s v="Cwm Taf Morgannwg"/>
        <s v="Hywel Dda"/>
        <s v="Powys"/>
        <s v="Swansea Bay"/>
        <s v="Out of Area"/>
        <m u="1"/>
        <s v="-" u="1"/>
      </sharedItems>
    </cacheField>
    <cacheField name="HospitalName" numFmtId="0">
      <sharedItems containsBlank="1" count="119">
        <s v="Grange University Hospital Cwmbran"/>
        <s v="Ysbyty Ystrad Fawr Hospital"/>
        <s v="Nevill Hall Hosp Abergavenny"/>
        <s v="St Woolos Hospital Newport"/>
        <s v="Royal Gwent Hospital Newport"/>
        <s v="Monnow Vale Health Facility"/>
        <s v="Ysbyty Tre Cwm Ebbw Vale"/>
        <s v="Chepstow Community Hospital"/>
        <s v="Ysbyty Aneurin Bevan Hospital"/>
        <s v="County Hospital Pontypool"/>
        <s v="Glan Clwyd Hosp Bodelwyddan"/>
        <s v="Ysbyty Gwynedd Hosp Bangor"/>
        <s v="Maelor General Hosp Wrecsam"/>
        <s v="Dolgellau Hospital"/>
        <s v="North Wales Cancer Centre Gchl"/>
        <s v="Hergest Psychiatric Bangor"/>
        <s v="University Hospital Of Wales"/>
        <s v="Llandough Hospital"/>
        <s v="Childrens Hosp Wales Cardiff"/>
        <s v="Velindre Hospital Cardiff"/>
        <s v="Prince Charles Hosp Merthyr"/>
        <s v="Princess Of Wales Bridgend"/>
        <s v="Royal Glamorgan Hosp Pontyclun"/>
        <s v="Bronglais Gen Hosp Aberystwyth"/>
        <s v="Glangwili Hospital Carmarthen"/>
        <s v="Prince Philip Hosp Llanelli"/>
        <s v="Withybush Hosp Haverfordwest"/>
        <s v="Cardigan Hospital"/>
        <s v="Llandrindod Wells War Mem Hosp"/>
        <s v="Brecon War Memorial Hospital"/>
        <s v="Bronllys Hospital"/>
        <s v="Morriston Hospital Swansea"/>
        <s v="Singleton Hospital Swansea"/>
        <s v="Neath Port Talbot Hospital"/>
        <s v="St Cadocs Hospital Caerleon"/>
        <s v="Blaenavon Hospital"/>
        <s v="Heddffan Psych Maelor Wrexham"/>
        <s v="Ysbyty Alltwen"/>
        <s v="Amman Valley Hosp Ammanford"/>
        <s v="Victoria Memorial Welshpool"/>
        <s v="Ystradgynlais Community Hosp"/>
        <s v="Cefn Coed Hospital"/>
        <s v="Bryn Hesketh E.M.I. Unit"/>
        <s v="Ablett Psychiatric Unit Y.G.C"/>
        <s v="Holywell Community Hospital"/>
        <s v="Bryn Beryl Hospital Pwllheli"/>
        <s v="South Pembrokeshire Hospital"/>
        <s v="Bro Ddyfi Com Hosp Machynlleth"/>
        <s v="War Memorial Hosp Llanidloes"/>
        <s v="Llandudno General Hospital"/>
        <s v="Millennium Stadium Medical Crt"/>
        <s v="Cardiff Royal Infirmary"/>
        <s v="Redwood Memorial Hosp Rhymney"/>
        <s v="St Davids Hospice"/>
        <s v="St Davids Hospice Care Newport"/>
        <s v="Ysbyty Cwm Cynon"/>
        <s v="Aberaeron Hospital"/>
        <s v="Mold Community Hospital"/>
        <s v="The New Barry Hospital"/>
        <s v="St Kentigern Hospice St Asaph"/>
        <s v="Ysbyty Penrhos Stanley H-Head"/>
        <s v="Marie Curie (Holme Towers)"/>
        <s v="University Dental Hosp Cardiff"/>
        <s v="Pontypridd &amp; District Cottage Hospital"/>
        <s v="Hafan Dderwen Hosp- Carmarthen"/>
        <s v="St Davids Hosp Canton Cardiff"/>
        <s v="Alcohol Treatment Centre"/>
        <s v="Nearest Suitablew A+E Or Miu"/>
        <s v="Univ North Staff City Hospital"/>
        <s v="Liverpool Womens Hospital"/>
        <s v="Broadgreen Hospital Liverpool"/>
        <s v="Liverpool Heart And Chest Hospital Broadgreen"/>
        <s v="G.P. Surgery" u="1"/>
        <m u="1"/>
        <s v="-" u="1"/>
        <s v="Cheltenham General Hospital" u="1"/>
        <s v="Rhymney Integrated Care Centre" u="1"/>
        <s v="Gloucestershire Royal Hospital" u="1"/>
        <s v="Llwyneryr Hospital" u="1"/>
        <s v="Cefni Hospital - Llangefni" u="1"/>
        <s v="Royal Liverpool University Hsp" u="1"/>
        <s v="Maesteg Community Hospital" u="1"/>
        <s v="Royal United Hospital Bath" u="1"/>
        <s v="Alac Limb Centre Rookwood Hosp" u="1"/>
        <s v="Bristol Royal Hsp For Children" u="1"/>
        <s v="Christies Hosp Manchester" u="1"/>
        <s v="Papworth Hospital Cambridge" u="1"/>
        <s v="Royal Orthopaedic Hsp Bham" u="1"/>
        <s v="Hereford County Hospital" u="1"/>
        <s v="Manchester Royal Infirmary" u="1"/>
        <s v="Royal Free Hospital London" u="1"/>
        <s v="Southmead Hospital Bristol" u="1"/>
        <s v="Worcestershire Royal Hospital" u="1"/>
        <s v="Birmingham Childrens Hospital" u="1"/>
        <s v="Gwent Urg Primary Care" u="1"/>
        <s v="Musgrove Park Hospital" u="1"/>
        <s v="Whiston Hospital Prescot" u="1"/>
        <s v="Queen Elizabeth Hsp Birmingham" u="1"/>
        <s v="Montgomery County Inf Newtown" u="1"/>
        <s v="New Cross Hosp Wolverhampton" u="1"/>
        <s v="Wythenshawe Hosp Manchester" u="1"/>
        <s v="University Hosp Aintree L/Pool" u="1"/>
        <s v="Great Western Hospital Swindon" u="1"/>
        <s v="R Jones &amp; A Hunt Hosp Gobowen" u="1"/>
        <s v="Countess Of Chester Hospital" u="1"/>
        <s v="Alderhey Hospital Liverpool" u="1"/>
        <s v="Hafod Y Wennol Unit Hensol" u="1"/>
        <s v="Princess Royal Hosp Telford" u="1"/>
        <s v="St Marys Hospital London" u="1"/>
        <s v="Ruthin Hospital" u="1"/>
        <s v="Royal Manchester Childrens Hos" u="1"/>
        <s v="Newport Renal Unit Newport" u="1"/>
        <s v="Royal Shrewsbury Hospital" u="1"/>
        <s v="Bristol Royal Infirmary" u="1"/>
        <s v="Redwoods Centre Shrewsbury" u="1"/>
        <s v="Addenbrookes Hosp Cambridge" u="1"/>
        <s v="St Michaels Hospital Bristol" u="1"/>
        <s v="Walton Centre Fazackerley" u="1"/>
        <s v="Arrowe Park Hosp- Upton Wirral" u="1"/>
      </sharedItems>
    </cacheField>
    <cacheField name="HospitalTypeName" numFmtId="0">
      <sharedItems containsBlank="1" count="12">
        <s v="Major A&amp;E Units"/>
        <s v="Minor Injuries Unit (MIU)"/>
        <s v="Acute"/>
        <s v="Unknown"/>
        <s v="Community"/>
        <s v="Specialist acute"/>
        <s v="Major acute"/>
        <s v="Psychiatric: Mental illness"/>
        <s v="Hospice"/>
        <s v="-"/>
        <s v="Hospital not In Wales"/>
        <m u="1"/>
      </sharedItems>
    </cacheField>
    <cacheField name="Locality" numFmtId="0">
      <sharedItems containsBlank="1" count="24">
        <s v="Blaenau Gwent"/>
        <s v="Caerphilly"/>
        <s v="Cardiff"/>
        <s v="Merthyr Tydfil"/>
        <s v="Monmouthshire"/>
        <s v="Newport"/>
        <s v="Powys"/>
        <s v="Torfaen"/>
        <s v="Vale Of Glamorgan"/>
        <s v="Conwy"/>
        <s v="Denbighshire"/>
        <s v="Flintshire"/>
        <s v="Gwynedd"/>
        <s v="Isle Of Anglesey"/>
        <s v="Out of Area"/>
        <s v="Wrexham"/>
        <s v="Bridgend"/>
        <s v="Carmarthenshire"/>
        <s v="Ceredigion"/>
        <s v="Neath Port Talbot"/>
        <s v="Pembrokeshire"/>
        <s v="Rhondda Cynon Taff"/>
        <s v="Swansea"/>
        <m u="1"/>
      </sharedItems>
    </cacheField>
    <cacheField name="Lost Hours" numFmtId="3">
      <sharedItems containsSemiMixedTypes="0" containsString="0" containsNumber="1" minValue="0" maxValue="690.65498633333334"/>
    </cacheField>
    <cacheField name="Average Handover" numFmtId="15">
      <sharedItems containsDate="1" containsMixedTypes="1" minDate="1899-12-30T00:00:00" maxDate="1899-12-30T21:20:24"/>
    </cacheField>
    <cacheField name="No of Incidents over 4 Hours N2H" numFmtId="164">
      <sharedItems containsSemiMixedTypes="0" containsString="0" containsNumber="1" containsInteger="1" minValue="0" maxValue="63"/>
    </cacheField>
    <cacheField name="No of Incidents over 6 Hours N2H" numFmtId="164">
      <sharedItems containsSemiMixedTypes="0" containsString="0" containsNumber="1" containsInteger="1" minValue="0" maxValue="43"/>
    </cacheField>
    <cacheField name="No of Incidents over 12 Hours N2H" numFmtId="164">
      <sharedItems containsSemiMixedTypes="0" containsString="0" containsNumber="1" containsInteger="1" minValue="0" maxValue="14"/>
    </cacheField>
    <cacheField name="Incidents" numFmtId="164">
      <sharedItems containsSemiMixedTypes="0" containsString="0" containsNumber="1" containsInteger="1" minValue="1" maxValue="280"/>
    </cacheField>
    <cacheField name="No of Arrivals" numFmtId="164">
      <sharedItems containsSemiMixedTypes="0" containsString="0" containsNumber="1" containsInteger="1" minValue="0" maxValue="276"/>
    </cacheField>
    <cacheField name="No of Incidents Under 15 mins N2H" numFmtId="0">
      <sharedItems containsSemiMixedTypes="0" containsString="0" containsNumber="1" containsInteger="1" minValue="0" maxValue="92"/>
    </cacheField>
    <cacheField name="No of Incidents Under 1 hr N2H" numFmtId="164">
      <sharedItems containsSemiMixedTypes="0" containsString="0" containsNumber="1" containsInteger="1" minValue="0" maxValue="175"/>
    </cacheField>
    <cacheField name="Red Priority Incidents" numFmtId="164">
      <sharedItems containsSemiMixedTypes="0" containsString="0" containsNumber="1" containsInteger="1" minValue="0" maxValue="78"/>
    </cacheField>
    <cacheField name="Amber 1 Incidents" numFmtId="164">
      <sharedItems containsSemiMixedTypes="0" containsString="0" containsNumber="1" containsInteger="1" minValue="0" maxValue="150"/>
    </cacheField>
    <cacheField name="Amber Incidents" numFmtId="164">
      <sharedItems containsSemiMixedTypes="0" containsString="0" containsNumber="1" containsInteger="1" minValue="0" maxValue="186"/>
    </cacheField>
    <cacheField name="Amber2 Incidents" numFmtId="164">
      <sharedItems containsSemiMixedTypes="0" containsString="0" containsNumber="1" containsInteger="1" minValue="0" maxValue="38"/>
    </cacheField>
    <cacheField name="Green2 Incidents" numFmtId="164">
      <sharedItems containsSemiMixedTypes="0" containsString="0" containsNumber="1" containsInteger="1" minValue="0" maxValue="13"/>
    </cacheField>
    <cacheField name="Green 3 incidents" numFmtId="164">
      <sharedItems containsSemiMixedTypes="0" containsString="0" containsNumber="1" containsInteger="1" minValue="0" maxValue="32"/>
    </cacheField>
    <cacheField name="Median Red" numFmtId="169">
      <sharedItems containsMixedTypes="1" containsNumber="1" minValue="0" maxValue="5.1099537037037034E-2"/>
    </cacheField>
    <cacheField name="Red 8 Min %" numFmtId="169">
      <sharedItems containsMixedTypes="1" containsNumber="1" minValue="0" maxValue="1"/>
    </cacheField>
    <cacheField name="Median Amber" numFmtId="169">
      <sharedItems containsMixedTypes="1" containsNumber="1" minValue="0" maxValue="0.9308101851851851"/>
    </cacheField>
    <cacheField name="Green Incidents" numFmtId="164">
      <sharedItems containsSemiMixedTypes="0" containsString="0" containsNumber="1" containsInteger="1" minValue="0" maxValue="36"/>
    </cacheField>
    <cacheField name="Amber Incidents2" numFmtId="164">
      <sharedItems containsSemiMixedTypes="0" containsString="0" containsNumber="1" containsInteger="1" minValue="0" maxValue="186"/>
    </cacheField>
    <cacheField name="Attended Scene" numFmtId="0">
      <sharedItems containsSemiMixedTypes="0" containsString="0" containsNumber="1" containsInteger="1" minValue="0" maxValue="279"/>
    </cacheField>
    <cacheField name="UID" numFmtId="0">
      <sharedItems/>
    </cacheField>
    <cacheField name="Primary/Secondary" numFmtId="0">
      <sharedItems containsBlank="1" count="3">
        <s v="Primary"/>
        <s v="secondary"/>
        <m u="1"/>
      </sharedItems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 pivotCacheId="550597747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r:id="rId1" refreshedBy="su262151" refreshedDate="44739.499927546298" createdVersion="6" refreshedVersion="6" minRefreshableVersion="3" recordCount="51">
  <cacheSource type="worksheet">
    <worksheetSource name="Data_Handover"/>
  </cacheSource>
  <cacheFields count="9">
    <cacheField name="Week Commencing" numFmtId="166">
      <sharedItems containsSemiMixedTypes="0" containsNonDate="0" containsDate="1" containsString="0" minDate="2022-06-20T00:00:00" maxDate="2022-06-21T00:00:00" count="1">
        <d v="2022-06-20T00:00:00"/>
      </sharedItems>
      <fieldGroup par="8" base="0">
        <rangePr groupBy="days" startDate="2022-06-20T00:00:00" endDate="2022-06-21T00:00:00"/>
        <groupItems count="368">
          <s v="&lt;20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HospitalAttendedHealthBoardName" numFmtId="0">
      <sharedItems/>
    </cacheField>
    <cacheField name="HospitalName" numFmtId="0">
      <sharedItems count="64">
        <s v="Morriston Hospital Swansea"/>
        <s v="University Hospital Of Wales"/>
        <s v="Maelor General Hosp Wrecsam"/>
        <s v="Glan Clwyd Hosp Bodelwyddan"/>
        <s v="Prince Charles Hosp Merthyr"/>
        <s v="Grange University Hospital Cwmbran"/>
        <s v="Princess Of Wales Bridgend"/>
        <s v="Ysbyty Gwynedd Hosp Bangor"/>
        <s v="Royal Glamorgan Hosp Pontyclun"/>
        <s v="Glangwili Hospital Carmarthen"/>
        <s v="Withybush Hosp Haverfordwest"/>
        <s v="Prince Philip Hosp Llanelli"/>
        <s v="Royal Shrewsbury Hospital"/>
        <s v="Bronglais Gen Hosp Aberystwyth"/>
        <s v="Hereford County Hospital"/>
        <s v="Countess Of Chester Hospital"/>
        <s v="Singleton Hospital Swansea"/>
        <s v="Royal Gwent Hospital Newport"/>
        <s v="Princess Royal Hosp Telford"/>
        <s v="St Bartholomews Hosp London"/>
        <s v="Walton Centre Fazackerley"/>
        <s v="Brecon War Memorial Hospital"/>
        <s v="Charing Cross Hospital London"/>
        <s v="Llandough Hospital"/>
        <s v="Royal Liverpool University Hsp"/>
        <s v="Addenbrookes Hosp Cambridge"/>
        <s v="Nevill Hall Hosp Abergavenny"/>
        <s v="Ysbyty Ystrad Fawr Hospital"/>
        <s v="Wythenshawe Hosp Manchester"/>
        <s v="Univ North Staff City Hospital"/>
        <s v="Southmead Hospital Bristol"/>
        <s v="Alderhey Hospital Liverpool"/>
        <s v="Childrens Hosp Wales Cardiff"/>
        <s v="Bronllys Hospital"/>
        <s v="Birmingham Childrens Hospital"/>
        <s v="Dolgellau Hospital"/>
        <s v="Velindre Hospital Cardiff"/>
        <s v="St Woolos Hospital Newport"/>
        <s v="North Wales Cancer Centre Gchl"/>
        <s v="Ysbyty Aneurin Bevan Hospital"/>
        <s v="Chepstow Community Hospital"/>
        <s v="Llandrindod Wells War Mem Hosp"/>
        <s v="Cardigan Hospital"/>
        <s v="Monnow Vale Health Facility"/>
        <s v="County Hospital Pontypool"/>
        <s v="Hergest Psychiatric Bangor"/>
        <s v="Alcohol Treatment Centre"/>
        <s v="-"/>
        <s v="Ysbyty Tre Cwm Ebbw Vale"/>
        <s v="Nearest Suitablew A+E Or Miu"/>
        <s v="Neath Port Talbot Hospital"/>
        <s v="St Cadocs Hospital Caerleon" u="1"/>
        <s v="Blaenavon Hospital" u="1"/>
        <s v="Cefn Coed Hospital" u="1"/>
        <s v="Ysbyty Alltwen" u="1"/>
        <s v="Heddffan Psych Maelor Wrexham" u="1"/>
        <s v="Whiston Hospital Prescot" u="1"/>
        <s v="Ystradgynlais Community Hosp" u="1"/>
        <s v="Amman Valley Hosp Ammanford" u="1"/>
        <s v="Liverpool Heart And Chest Hospital Broadgreen" u="1"/>
        <s v="Liverpool Womens Hospital" u="1"/>
        <s v="Bristol Royal Infirmary" u="1"/>
        <s v="Victoria Memorial Welshpool" u="1"/>
        <s v="Arrowe Park Hosp- Upton Wirral" u="1"/>
      </sharedItems>
    </cacheField>
    <cacheField name="HospitalTypeName" numFmtId="0">
      <sharedItems count="9">
        <s v="Major A&amp;E Units"/>
        <s v="Major acute"/>
        <s v="Hospital not In Wales"/>
        <s v="Minor Injuries Unit (MIU)"/>
        <s v="Community"/>
        <s v="Unknown"/>
        <s v="Acute"/>
        <s v="Specialist acute"/>
        <s v="-"/>
      </sharedItems>
    </cacheField>
    <cacheField name="Lost Hours" numFmtId="3">
      <sharedItems containsSemiMixedTypes="0" containsString="0" containsNumber="1" minValue="0" maxValue="924.57248866666669"/>
    </cacheField>
    <cacheField name="Average Handover" numFmtId="15">
      <sharedItems containsDate="1" containsMixedTypes="1" minDate="1899-12-30T00:04:24" maxDate="1899-12-30T04:19:11"/>
    </cacheField>
    <cacheField name="Field1" numFmtId="0" formula="('Lost Hours'*60)/#NAME?" databaseField="0"/>
    <cacheField name="Avg lost minutes per Arrival" numFmtId="0" formula="('Lost Hours'*60)/#NAME?" databaseField="0"/>
    <cacheField name="Months" numFmtId="0" databaseField="0">
      <fieldGroup base="0">
        <rangePr groupBy="months" startDate="2022-06-20T00:00:00" endDate="2022-06-21T00:00:00"/>
        <groupItems count="14">
          <s v="&lt;20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r:id="rId1" refreshedBy="su262151" refreshedDate="44739.499927893521" createdVersion="6" refreshedVersion="6" minRefreshableVersion="3" recordCount="80">
  <cacheSource type="worksheet">
    <worksheetSource name="Current_Handover"/>
  </cacheSource>
  <cacheFields count="9">
    <cacheField name="Week Commencing" numFmtId="164">
      <sharedItems containsSemiMixedTypes="0" containsString="0" containsNumber="1" containsInteger="1" minValue="2022" maxValue="2022"/>
    </cacheField>
    <cacheField name="Week" numFmtId="168">
      <sharedItems containsSemiMixedTypes="0" containsNonDate="0" containsDate="1" containsString="0" minDate="2022-06-01T00:00:00" maxDate="2022-06-02T00:00:00"/>
    </cacheField>
    <cacheField name="HospitalAttendedHealthBoardName" numFmtId="0">
      <sharedItems/>
    </cacheField>
    <cacheField name="HospitalName" numFmtId="0">
      <sharedItems count="80">
        <s v="Morriston Hospital Swansea"/>
        <s v="University Hospital Of Wales"/>
        <s v="Glan Clwyd Hosp Bodelwyddan"/>
        <s v="Grange University Hospital Cwmbran"/>
        <s v="Ysbyty Gwynedd Hosp Bangor"/>
        <s v="Glangwili Hospital Carmarthen"/>
        <s v="Maelor General Hosp Wrecsam"/>
        <s v="Prince Charles Hosp Merthyr"/>
        <s v="Princess Of Wales Bridgend"/>
        <s v="Royal Glamorgan Hosp Pontyclun"/>
        <s v="Withybush Hosp Haverfordwest"/>
        <s v="Prince Philip Hosp Llanelli"/>
        <s v="Bronglais Gen Hosp Aberystwyth"/>
        <s v="Royal Shrewsbury Hospital"/>
        <s v="Countess Of Chester Hospital"/>
        <s v="Hereford County Hospital"/>
        <s v="Singleton Hospital Swansea"/>
        <s v="Royal Gwent Hospital Newport"/>
        <s v="Gloucestershire Royal Hospital"/>
        <s v="Princess Royal Hosp Telford"/>
        <s v="St Bartholomews Hosp London"/>
        <s v="Queen Elizabeth Hsp Birmingham"/>
        <s v="Holywell Community Hospital"/>
        <s v="Wythenshawe Hosp Manchester"/>
        <s v="Ysbyty Alltwen"/>
        <s v="Brecon War Memorial Hospital"/>
        <s v="Charing Cross Hospital London"/>
        <s v="Bristol Royal Hsp For Children"/>
        <s v="Llandough Hospital"/>
        <s v="Addenbrookes Hosp Cambridge"/>
        <s v="Walton Centre Fazackerley"/>
        <s v="Ysbyty Ystrad Fawr Hospital"/>
        <s v="Nevill Hall Hosp Abergavenny"/>
        <s v="Royal Liverpool University Hsp"/>
        <s v="University Hosp Aintree L/Pool"/>
        <s v="Arrowe Park Hosp- Upton Wirral"/>
        <s v="Bristol Royal Infirmary"/>
        <s v="Liverpool Womens Hospital"/>
        <s v="Univ North Staff City Hospital"/>
        <s v="Alderhey Hospital Liverpool"/>
        <s v="Ablett Psychiatric Unit Y.G.C"/>
        <s v="R Jones &amp; A Hunt Hosp Gobowen"/>
        <s v="Southmead Hospital Bristol"/>
        <s v="New Cross Hosp Wolverhampton"/>
        <s v="Birmingham Childrens Hospital"/>
        <s v="Bronllys Hospital"/>
        <s v="Whiston Hospital Prescot"/>
        <s v="Dolgellau Hospital"/>
        <s v="Liverpool Heart And Chest Hospital Broadgreen"/>
        <s v="Llandrindod Wells War Mem Hosp"/>
        <s v="Royal United Hospital Bath"/>
        <s v="Alcohol Treatment Centre"/>
        <s v="North Wales Cancer Centre Gchl"/>
        <s v="Velindre Hospital Cardiff"/>
        <s v="Childrens Hosp Wales Cardiff"/>
        <s v="Ysbyty Aneurin Bevan Hospital"/>
        <s v="Cefn Coed Hospital"/>
        <s v="War Memorial Hosp Llanidloes"/>
        <s v="Heddffan Psych Maelor Wrexham"/>
        <s v="Newport Renal Unit Newport"/>
        <s v="St Woolos Hospital Newport"/>
        <s v="Cardigan Hospital"/>
        <s v="-"/>
        <s v="County Hospital Pontypool"/>
        <s v="Chepstow Community Hospital"/>
        <s v="Amman Valley Hosp Ammanford"/>
        <s v="Blaenavon Hospital"/>
        <s v="Monnow Vale Health Facility"/>
        <s v="Hergest Psychiatric Bangor"/>
        <s v="Ysbyty Tre Cwm Ebbw Vale"/>
        <s v="St Cadocs Hospital Caerleon"/>
        <s v="South Pembrokeshire Hospital"/>
        <s v="Bryn Hesketh E.M.I. Unit"/>
        <s v="Bryn Beryl Hospital Pwllheli"/>
        <s v="Nearest Suitablew A+E Or Miu"/>
        <s v="Bro Ddyfi Com Hosp Machynlleth"/>
        <s v="Victoria Memorial Welshpool"/>
        <s v="Ystradgynlais Community Hosp"/>
        <s v="Neath Port Talbot Hospital"/>
        <s v="G.P. Surgery"/>
      </sharedItems>
    </cacheField>
    <cacheField name="HospitalTypeName" numFmtId="0">
      <sharedItems count="10">
        <s v="Major A&amp;E Units"/>
        <s v="Major acute"/>
        <s v="Hospital not In Wales"/>
        <s v="Minor Injuries Unit (MIU)"/>
        <s v="Community"/>
        <s v="Unknown"/>
        <s v="-"/>
        <s v="Specialist acute"/>
        <s v="Acute"/>
        <s v="Psychiatric: Mental illness"/>
      </sharedItems>
    </cacheField>
    <cacheField name="Lost Hours" numFmtId="3">
      <sharedItems containsSemiMixedTypes="0" containsString="0" containsNumber="1" minValue="0" maxValue="2425.0943979999988"/>
    </cacheField>
    <cacheField name="Average Handover" numFmtId="15">
      <sharedItems containsDate="1" containsMixedTypes="1" minDate="1899-12-30T00:05:33" maxDate="1899-12-30T03:33:35"/>
    </cacheField>
    <cacheField name="Field1" numFmtId="0" formula="('Lost Hours'*60)/#NAME?" databaseField="0"/>
    <cacheField name="Avg lost minutes per Arrival" numFmtId="0" formula="('Lost Hours'*60)/#NAME?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u262151" refreshedDate="44739.499919675924" createdVersion="6" refreshedVersion="6" minRefreshableVersion="3" recordCount="176">
  <cacheSource type="worksheet">
    <worksheetSource name="DataHospital"/>
  </cacheSource>
  <cacheFields count="29">
    <cacheField name="Week Commencing" numFmtId="166">
      <sharedItems containsSemiMixedTypes="0" containsNonDate="0" containsDate="1" containsString="0" minDate="2022-06-13T00:00:00" maxDate="2022-06-21T00:00:00" count="2">
        <d v="2022-06-20T00:00:00"/>
        <d v="2022-06-13T00:00:00"/>
      </sharedItems>
      <fieldGroup par="28" base="0">
        <rangePr groupBy="days" startDate="2022-06-13T00:00:00" endDate="2022-06-21T00:00:00"/>
        <groupItems count="368">
          <s v="&lt;13/06/2022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2"/>
        </groupItems>
      </fieldGroup>
    </cacheField>
    <cacheField name="Week" numFmtId="164">
      <sharedItems containsSemiMixedTypes="0" containsString="0" containsNumber="1" containsInteger="1" minValue="24" maxValue="25"/>
    </cacheField>
    <cacheField name="HospitalAttendedHealthBoardName" numFmtId="0">
      <sharedItems/>
    </cacheField>
    <cacheField name="HospitalName" numFmtId="0">
      <sharedItems count="106">
        <s v="Grange University Hospital Cwmbran"/>
        <s v="Ysbyty Ystrad Fawr Hospital"/>
        <s v="Nevill Hall Hosp Abergavenny"/>
        <s v="St Woolos Hospital Newport"/>
        <s v="Royal Gwent Hospital Newport"/>
        <s v="Monnow Vale Health Facility"/>
        <s v="Ysbyty Tre Cwm Ebbw Vale"/>
        <s v="Chepstow Community Hospital"/>
        <s v="Ysbyty Aneurin Bevan Hospital"/>
        <s v="County Hospital Pontypool"/>
        <s v="Glan Clwyd Hosp Bodelwyddan"/>
        <s v="Ysbyty Gwynedd Hosp Bangor"/>
        <s v="Maelor General Hosp Wrecsam"/>
        <s v="Dolgellau Hospital"/>
        <s v="North Wales Cancer Centre Gchl"/>
        <s v="Hergest Psychiatric Bangor"/>
        <s v="University Hospital Of Wales"/>
        <s v="Llandough Hospital"/>
        <s v="Childrens Hosp Wales Cardiff"/>
        <s v="Velindre Hospital Cardiff"/>
        <s v="Prince Charles Hosp Merthyr"/>
        <s v="Princess Of Wales Bridgend"/>
        <s v="Royal Glamorgan Hosp Pontyclun"/>
        <s v="Bronglais Gen Hosp Aberystwyth"/>
        <s v="Glangwili Hospital Carmarthen"/>
        <s v="Prince Philip Hosp Llanelli"/>
        <s v="Withybush Hosp Haverfordwest"/>
        <s v="Cardigan Hospital"/>
        <s v="St Bartholomews Hosp London"/>
        <s v="Charing Cross Hospital London"/>
        <s v="Southmead Hospital Bristol"/>
        <s v="Alcohol Treatment Centre"/>
        <s v="Univ North Staff City Hospital"/>
        <s v="Nearest Suitablew A+E Or Miu"/>
        <s v="Countess Of Chester Hospital"/>
        <s v="Walton Centre Fazackerley"/>
        <s v="Royal Liverpool University Hsp"/>
        <s v="Wythenshawe Hosp Manchester"/>
        <s v="Alderhey Hospital Liverpool"/>
        <s v="Royal Shrewsbury Hospital"/>
        <s v="Hereford County Hospital"/>
        <s v="Princess Royal Hosp Telford"/>
        <s v="Birmingham Childrens Hospital"/>
        <s v="Addenbrookes Hosp Cambridge"/>
        <s v="Llandrindod Wells War Mem Hosp"/>
        <s v="Brecon War Memorial Hospital"/>
        <s v="Bronllys Hospital"/>
        <s v="Morriston Hospital Swansea"/>
        <s v="Singleton Hospital Swansea"/>
        <s v="Neath Port Talbot Hospital"/>
        <s v="-"/>
        <s v="G.P. Surgery" u="1"/>
        <s v="Ysbyty Cwm Cynon" u="1"/>
        <s v="Cheltenham General Hospital" u="1"/>
        <s v="Rhymney Integrated Care Centre" u="1"/>
        <s v="Gloucestershire Royal Hospital" u="1"/>
        <s v="The New Barry Hospital" u="1"/>
        <s v="St Davids Hospice Care Newport" u="1"/>
        <s v="Mold Community Hospital" u="1"/>
        <s v="Royal United Hospital Bath" u="1"/>
        <s v="Alac Limb Centre Rookwood Hosp" u="1"/>
        <s v="St Cadocs Hospital Caerleon" u="1"/>
        <s v="Cardiff Royal Infirmary" u="1"/>
        <s v="Pontypridd &amp; District Cottage Hospital" u="1"/>
        <s v="Blaenavon Hospital" u="1"/>
        <s v="Bristol Royal Hsp For Children" u="1"/>
        <s v="Cefn Coed Hospital" u="1"/>
        <s v="Royal Orthopaedic Hsp Bham" u="1"/>
        <s v="Royal Free Hospital London" u="1"/>
        <s v="Worcestershire Royal Hospital" u="1"/>
        <s v="Ysbyty Alltwen" u="1"/>
        <s v="Gwent Urg Primary Care" u="1"/>
        <s v="St Davids Hospice" u="1"/>
        <s v="Heddffan Psych Maelor Wrexham" u="1"/>
        <s v="Aberaeron Hospital" u="1"/>
        <s v="University Dental Hosp Cardiff" u="1"/>
        <s v="St Kentigern Hospice St Asaph" u="1"/>
        <s v="St Davids Hosp Canton Cardiff" u="1"/>
        <s v="Whiston Hospital Prescot" u="1"/>
        <s v="Ysbyty Penrhos Stanley H-Head" u="1"/>
        <s v="Queen Elizabeth Hsp Birmingham" u="1"/>
        <s v="Ystradgynlais Community Hosp" u="1"/>
        <s v="Amman Valley Hosp Ammanford" u="1"/>
        <s v="Bro Ddyfi Com Hosp Machynlleth" u="1"/>
        <s v="Bryn Beryl Hospital Pwllheli" u="1"/>
        <s v="New Cross Hosp Wolverhampton" u="1"/>
        <s v="Redwood Memorial Hosp Rhymney" u="1"/>
        <s v="Bryn Hesketh E.M.I. Unit" u="1"/>
        <s v="University Hosp Aintree L/Pool" u="1"/>
        <s v="Liverpool Heart And Chest Hospital Broadgreen" u="1"/>
        <s v="Broadgreen Hospital Liverpool" u="1"/>
        <s v="R Jones &amp; A Hunt Hosp Gobowen" u="1"/>
        <s v="Marie Curie (Holme Towers)" u="1"/>
        <s v="Holywell Community Hospital" u="1"/>
        <s v="Liverpool Womens Hospital" u="1"/>
        <s v="St Marys Hospital London" u="1"/>
        <s v="Llandudno General Hospital" u="1"/>
        <s v="Ablett Psychiatric Unit Y.G.C" u="1"/>
        <s v="Royal Manchester Childrens Hos" u="1"/>
        <s v="Newport Renal Unit Newport" u="1"/>
        <s v="South Pembrokeshire Hospital" u="1"/>
        <s v="Bristol Royal Infirmary" u="1"/>
        <s v="St Michaels Hospital Bristol" u="1"/>
        <s v="War Memorial Hosp Llanidloes" u="1"/>
        <s v="Victoria Memorial Welshpool" u="1"/>
        <s v="Arrowe Park Hosp- Upton Wirral" u="1"/>
      </sharedItems>
    </cacheField>
    <cacheField name="HospitalTypeName" numFmtId="0">
      <sharedItems count="11">
        <s v="Major A&amp;E Units"/>
        <s v="Minor Injuries Unit (MIU)"/>
        <s v="Acute"/>
        <s v="Unknown"/>
        <s v="Community"/>
        <s v="Specialist acute"/>
        <s v="Major acute"/>
        <s v="Hospital not In Wales"/>
        <s v="-"/>
        <s v="Hospice" u="1"/>
        <s v="Psychiatric: Mental illness" u="1"/>
      </sharedItems>
    </cacheField>
    <cacheField name="Locality" numFmtId="0">
      <sharedItems/>
    </cacheField>
    <cacheField name="Lost Hours" numFmtId="3">
      <sharedItems containsSemiMixedTypes="0" containsString="0" containsNumber="1" minValue="0" maxValue="489.43082749999991"/>
    </cacheField>
    <cacheField name="Average Handover" numFmtId="15">
      <sharedItems containsDate="1" containsMixedTypes="1" minDate="1899-12-30T00:00:47" maxDate="1899-12-30T06:12:24"/>
    </cacheField>
    <cacheField name="No of Incidents over 4 Hours N2H" numFmtId="164">
      <sharedItems containsSemiMixedTypes="0" containsString="0" containsNumber="1" containsInteger="1" minValue="0" maxValue="47"/>
    </cacheField>
    <cacheField name="No of Incidents over 6 Hours N2H" numFmtId="164">
      <sharedItems containsSemiMixedTypes="0" containsString="0" containsNumber="1" containsInteger="1" minValue="0" maxValue="32"/>
    </cacheField>
    <cacheField name="No of Incidents over 12 Hours N2H" numFmtId="164">
      <sharedItems containsSemiMixedTypes="0" containsString="0" containsNumber="1" containsInteger="1" minValue="0" maxValue="10"/>
    </cacheField>
    <cacheField name="Incidents" numFmtId="164">
      <sharedItems containsSemiMixedTypes="0" containsString="0" containsNumber="1" containsInteger="1" minValue="1" maxValue="843"/>
    </cacheField>
    <cacheField name="No of Arrivals" numFmtId="164">
      <sharedItems containsSemiMixedTypes="0" containsString="0" containsNumber="1" containsInteger="1" minValue="0" maxValue="238"/>
    </cacheField>
    <cacheField name="No of Incidents Under 15 mins N2H" numFmtId="0">
      <sharedItems containsSemiMixedTypes="0" containsString="0" containsNumber="1" containsInteger="1" minValue="0" maxValue="61"/>
    </cacheField>
    <cacheField name="No of Incidents Under 1 hr N2H" numFmtId="164">
      <sharedItems containsSemiMixedTypes="0" containsString="0" containsNumber="1" containsInteger="1" minValue="0" maxValue="138"/>
    </cacheField>
    <cacheField name="Red Priority Incidents" numFmtId="164">
      <sharedItems containsSemiMixedTypes="0" containsString="0" containsNumber="1" containsInteger="1" minValue="0" maxValue="104"/>
    </cacheField>
    <cacheField name="Amber 1 Incidents" numFmtId="164">
      <sharedItems containsSemiMixedTypes="0" containsString="0" containsNumber="1" containsInteger="1" minValue="0" maxValue="485"/>
    </cacheField>
    <cacheField name="Amber Incidents" numFmtId="164">
      <sharedItems containsSemiMixedTypes="0" containsString="0" containsNumber="1" containsInteger="1" minValue="0" maxValue="611"/>
    </cacheField>
    <cacheField name="Amber2 Incidents" numFmtId="164">
      <sharedItems containsSemiMixedTypes="0" containsString="0" containsNumber="1" containsInteger="1" minValue="0" maxValue="126"/>
    </cacheField>
    <cacheField name="Green2 Incidents" numFmtId="164">
      <sharedItems containsSemiMixedTypes="0" containsString="0" containsNumber="1" containsInteger="1" minValue="0" maxValue="49"/>
    </cacheField>
    <cacheField name="Green 3 incidents" numFmtId="164">
      <sharedItems containsSemiMixedTypes="0" containsString="0" containsNumber="1" containsInteger="1" minValue="0" maxValue="79"/>
    </cacheField>
    <cacheField name="Median Red" numFmtId="169">
      <sharedItems containsMixedTypes="1" containsNumber="1" minValue="0" maxValue="1.9050925925925926E-2"/>
    </cacheField>
    <cacheField name="Red 8 Min %" numFmtId="169">
      <sharedItems containsMixedTypes="1" containsNumber="1" minValue="0" maxValue="1"/>
    </cacheField>
    <cacheField name="Median Amber" numFmtId="169">
      <sharedItems containsMixedTypes="1" containsNumber="1" minValue="1.3888888888888889E-3" maxValue="0.84870370370370385"/>
    </cacheField>
    <cacheField name="Green Incidents" numFmtId="164">
      <sharedItems containsSemiMixedTypes="0" containsString="0" containsNumber="1" containsInteger="1" minValue="0" maxValue="128"/>
    </cacheField>
    <cacheField name="Amber Incidents2" numFmtId="164">
      <sharedItems containsSemiMixedTypes="0" containsString="0" containsNumber="1" containsInteger="1" minValue="0" maxValue="611"/>
    </cacheField>
    <cacheField name="Field1" numFmtId="0" formula="('Lost Hours'*60)/'No of Arrivals'" databaseField="0"/>
    <cacheField name="Avg lost minutes per Arrival" numFmtId="0" formula="('Lost Hours'*60)/'No of Arrivals'" databaseField="0"/>
    <cacheField name="Months" numFmtId="0" databaseField="0">
      <fieldGroup base="0">
        <rangePr groupBy="months" startDate="2022-06-13T00:00:00" endDate="2022-06-21T00:00:00"/>
        <groupItems count="14">
          <s v="&lt;13/06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r:id="rId1" refreshedBy="su262151" refreshedDate="44739.499928124998" createdVersion="6" refreshedVersion="6" minRefreshableVersion="3" recordCount="81">
  <cacheSource type="worksheet">
    <worksheetSource name="Last_Handover"/>
  </cacheSource>
  <cacheFields count="9">
    <cacheField name="Year" numFmtId="164">
      <sharedItems containsSemiMixedTypes="0" containsString="0" containsNumber="1" containsInteger="1" minValue="2022" maxValue="2022"/>
    </cacheField>
    <cacheField name="Month Year" numFmtId="168">
      <sharedItems containsSemiMixedTypes="0" containsNonDate="0" containsDate="1" containsString="0" minDate="2022-05-01T00:00:00" maxDate="2022-05-02T00:00:00"/>
    </cacheField>
    <cacheField name="HospitalAttendedHealthBoardName" numFmtId="0">
      <sharedItems/>
    </cacheField>
    <cacheField name="HospitalName" numFmtId="0">
      <sharedItems count="81">
        <s v="Glan Clwyd Hosp Bodelwyddan"/>
        <s v="Grange University Hospital Cwmbran"/>
        <s v="University Hospital Of Wales"/>
        <s v="Glangwili Hospital Carmarthen"/>
        <s v="Maelor General Hosp Wrecsam"/>
        <s v="Morriston Hospital Swansea"/>
        <s v="Princess Of Wales Bridgend"/>
        <s v="Prince Charles Hosp Merthyr"/>
        <s v="Ysbyty Gwynedd Hosp Bangor"/>
        <s v="Royal Glamorgan Hosp Pontyclun"/>
        <s v="Withybush Hosp Haverfordwest"/>
        <s v="Bronglais Gen Hosp Aberystwyth"/>
        <s v="Prince Philip Hosp Llanelli"/>
        <s v="Royal Shrewsbury Hospital"/>
        <s v="Countess Of Chester Hospital"/>
        <s v="Singleton Hospital Swansea"/>
        <s v="Hereford County Hospital"/>
        <s v="Nevill Hall Hosp Abergavenny"/>
        <s v="Royal Gwent Hospital Newport"/>
        <s v="Royal Manchester Childrens Hos"/>
        <s v="Alderhey Hospital Liverpool"/>
        <s v="Princess Royal Hosp Telford"/>
        <s v="St Michaels Hospital Bristol"/>
        <s v="Royal Orthopaedic Hsp Bham"/>
        <s v="Birmingham Childrens Hospital"/>
        <s v="Llandough Hospital"/>
        <s v="Ysbyty Ystrad Fawr Hospital"/>
        <s v="Worcestershire Royal Hospital"/>
        <s v="New Cross Hosp Wolverhampton"/>
        <s v="Gloucestershire Royal Hospital"/>
        <s v="University Hosp Aintree L/Pool"/>
        <s v="Arrowe Park Hosp- Upton Wirral"/>
        <s v="Royal Liverpool University Hsp"/>
        <s v="Bristol Royal Hsp For Children"/>
        <s v="Bro Ddyfi Com Hosp Machynlleth"/>
        <s v="Walton Centre Fazackerley"/>
        <s v="Childrens Hosp Wales Cardiff"/>
        <s v="Southmead Hospital Bristol"/>
        <s v="Univ North Staff City Hospital"/>
        <s v="The New Barry Hospital"/>
        <s v="Velindre Hospital Cardiff"/>
        <s v="Hergest Psychiatric Bangor"/>
        <s v="Rhymney Integrated Care Centre"/>
        <s v="R Jones &amp; A Hunt Hosp Gobowen"/>
        <s v="Liverpool Heart And Chest Hospital Broadgreen"/>
        <s v="G.P. Surgery"/>
        <s v="Redwood Memorial Hosp Rhymney"/>
        <s v="Alcohol Treatment Centre"/>
        <s v="Ysbyty Alltwen"/>
        <s v="Ablett Psychiatric Unit Y.G.C"/>
        <s v="Holywell Community Hospital"/>
        <s v="Ysbyty Cwm Cynon"/>
        <s v="Ystradgynlais Community Hosp"/>
        <s v="Brecon War Memorial Hospital"/>
        <s v="Heddffan Psych Maelor Wrexham"/>
        <s v="Ysbyty Aneurin Bevan Hospital"/>
        <s v="Addenbrookes Hosp Cambridge"/>
        <s v="Cefn Coed Hospital"/>
        <s v="Chepstow Community Hospital"/>
        <s v="-"/>
        <s v="Royal Free Hospital London"/>
        <s v="Victoria Memorial Welshpool"/>
        <s v="County Hospital Pontypool"/>
        <s v="Bryn Beryl Hospital Pwllheli"/>
        <s v="Musgrove Park Hospital"/>
        <s v="Aberaeron Hospital"/>
        <s v="Llandudno General Hospital"/>
        <s v="Llandrindod Wells War Mem Hosp"/>
        <s v="Broadgreen Hospital Liverpool"/>
        <s v="Neath Port Talbot Hospital"/>
        <s v="St Woolos Hospital Newport"/>
        <s v="St Davids Hospice Care Newport"/>
        <s v="St Kentigern Hospice St Asaph"/>
        <s v="St Davids Hospice"/>
        <s v="St Cadocs Hospital Caerleon"/>
        <s v="Mold Community Hospital"/>
        <s v="Cardiff Royal Infirmary"/>
        <s v="Millennium Stadium Medical Crt"/>
        <s v="Cardigan Hospital"/>
        <s v="Nearest Suitablew A+E Or Miu"/>
        <s v="Whiston Hospital Prescot"/>
      </sharedItems>
    </cacheField>
    <cacheField name="HospitalTypeName" numFmtId="0">
      <sharedItems count="9">
        <s v="Major A&amp;E Units"/>
        <s v="Major acute"/>
        <s v="Hospital not In Wales"/>
        <s v="Minor Injuries Unit (MIU)"/>
        <s v="Unknown"/>
        <s v="-"/>
        <s v="Community"/>
        <s v="Acute"/>
        <s v="Hospice"/>
      </sharedItems>
    </cacheField>
    <cacheField name="Lost Hours" numFmtId="3">
      <sharedItems containsSemiMixedTypes="0" containsString="0" containsNumber="1" minValue="0" maxValue="2785.0751994999987"/>
    </cacheField>
    <cacheField name="Average Handover" numFmtId="15">
      <sharedItems containsDate="1" containsMixedTypes="1" minDate="1899-12-30T00:04:00" maxDate="1899-12-30T03:10:39"/>
    </cacheField>
    <cacheField name="Field1" numFmtId="0" formula="('Lost Hours'*60)/#NAME?" databaseField="0"/>
    <cacheField name="Avg lost minutes per Arrival" numFmtId="0" formula="('Lost Hours'*60)/#NAME?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u262151" refreshedDate="44739.499919907408" createdVersion="6" refreshedVersion="6" minRefreshableVersion="3" recordCount="222">
  <cacheSource type="worksheet">
    <worksheetSource name="SixMonths"/>
  </cacheSource>
  <cacheFields count="27">
    <cacheField name="Week Commencing" numFmtId="166">
      <sharedItems containsSemiMixedTypes="0" containsNonDate="0" containsDate="1" containsString="0" minDate="2021-12-27T00:00:00" maxDate="2022-06-21T00:00:00" count="26">
        <d v="2022-06-20T00:00:00"/>
        <d v="2022-06-13T00:00:00"/>
        <d v="2022-06-06T00:00:00"/>
        <d v="2022-05-30T00:00:00"/>
        <d v="2022-05-23T00:00:00"/>
        <d v="2022-05-16T00:00:00"/>
        <d v="2022-05-09T00:00:00"/>
        <d v="2022-05-02T00:00:00"/>
        <d v="2022-04-25T00:00:00"/>
        <d v="2022-04-18T00:00:00"/>
        <d v="2022-04-11T00:00:00"/>
        <d v="2022-04-04T00:00:00"/>
        <d v="2022-03-28T00:00:00"/>
        <d v="2022-03-21T00:00:00"/>
        <d v="2022-03-14T00:00:00"/>
        <d v="2022-03-07T00:00:00"/>
        <d v="2022-02-28T00:00:00"/>
        <d v="2022-02-21T00:00:00"/>
        <d v="2022-02-14T00:00:00"/>
        <d v="2022-02-07T00:00:00"/>
        <d v="2022-01-31T00:00:00"/>
        <d v="2022-01-24T00:00:00"/>
        <d v="2022-01-17T00:00:00"/>
        <d v="2022-01-10T00:00:00"/>
        <d v="2022-01-03T00:00:00"/>
        <d v="2021-12-27T00:00:00" u="1"/>
      </sharedItems>
    </cacheField>
    <cacheField name="Week" numFmtId="164">
      <sharedItems containsSemiMixedTypes="0" containsString="0" containsNumber="1" containsInteger="1" minValue="1" maxValue="25"/>
    </cacheField>
    <cacheField name="HospitalAttendedHealthBoardName" numFmtId="0">
      <sharedItems count="9">
        <s v="Hywel Dda"/>
        <s v="Cwm Taf Morgannwg"/>
        <s v="Betsi Cadwaladr"/>
        <s v="-"/>
        <s v="Aneurin Bevan"/>
        <s v="Swansea Bay"/>
        <s v="Cardiff And Vale"/>
        <s v="Out of Area"/>
        <s v="Powys"/>
      </sharedItems>
    </cacheField>
    <cacheField name="Verified Incidents" numFmtId="164">
      <sharedItems containsSemiMixedTypes="0" containsString="0" containsNumber="1" containsInteger="1" minValue="1" maxValue="7422"/>
    </cacheField>
    <cacheField name="Lost Hours" numFmtId="3">
      <sharedItems containsSemiMixedTypes="0" containsString="0" containsNumber="1" minValue="0" maxValue="1925.0257801666658"/>
    </cacheField>
    <cacheField name="Red Priority Incidents" numFmtId="164">
      <sharedItems containsSemiMixedTypes="0" containsString="0" containsNumber="1" containsInteger="1" minValue="0" maxValue="797"/>
    </cacheField>
    <cacheField name="Amber1 Incidents" numFmtId="164">
      <sharedItems containsSemiMixedTypes="0" containsString="0" containsNumber="1" containsInteger="1" minValue="0" maxValue="3911"/>
    </cacheField>
    <cacheField name="Amber2 Incidents" numFmtId="164">
      <sharedItems containsSemiMixedTypes="0" containsString="0" containsNumber="1" containsInteger="1" minValue="0" maxValue="1501"/>
    </cacheField>
    <cacheField name="Green2 Incidents" numFmtId="164">
      <sharedItems containsSemiMixedTypes="0" containsString="0" containsNumber="1" containsInteger="1" minValue="0" maxValue="431"/>
    </cacheField>
    <cacheField name="Green3 Incidents" numFmtId="164">
      <sharedItems containsSemiMixedTypes="0" containsString="0" containsNumber="1" containsInteger="1" minValue="0" maxValue="1111"/>
    </cacheField>
    <cacheField name="Red 8 Min %" numFmtId="165">
      <sharedItems containsMixedTypes="1" containsNumber="1" minValue="0.27142857142857141" maxValue="1"/>
    </cacheField>
    <cacheField name="Median Red" numFmtId="15">
      <sharedItems containsDate="1" containsMixedTypes="1" minDate="1899-12-30T00:02:15" maxDate="1899-12-30T00:12:55"/>
    </cacheField>
    <cacheField name="Mean Red" numFmtId="15">
      <sharedItems containsDate="1" containsMixedTypes="1" minDate="1899-12-30T00:02:15" maxDate="1899-12-30T00:15:40"/>
    </cacheField>
    <cacheField name="Longest Red" numFmtId="15">
      <sharedItems containsDate="1" containsMixedTypes="1" minDate="1899-12-30T00:02:15" maxDate="1899-12-30T02:18:50"/>
    </cacheField>
    <cacheField name="Red 10 Min %" numFmtId="165">
      <sharedItems containsMixedTypes="1" containsNumber="1" minValue="0.34" maxValue="1"/>
    </cacheField>
    <cacheField name="Median Amber" numFmtId="15">
      <sharedItems containsDate="1" containsMixedTypes="1" minDate="1899-12-30T00:09:59" maxDate="1899-12-30T06:29:32"/>
    </cacheField>
    <cacheField name="Amber 65th" numFmtId="15">
      <sharedItems containsDate="1" containsMixedTypes="1" minDate="1899-12-30T00:10:25" maxDate="1899-12-30T06:29:32"/>
    </cacheField>
    <cacheField name="Longest Amber" numFmtId="15">
      <sharedItems containsDate="1" containsMixedTypes="1" minDate="1899-12-30T00:11:07" maxDate="1899-12-31T23:25:57"/>
    </cacheField>
    <cacheField name="Average Handover" numFmtId="15">
      <sharedItems containsDate="1" containsMixedTypes="1" minDate="1899-12-30T00:00:45" maxDate="1899-12-30T03:37:14"/>
    </cacheField>
    <cacheField name="No of Incidents over 4 Hours N2H" numFmtId="164">
      <sharedItems containsSemiMixedTypes="0" containsString="0" containsNumber="1" containsInteger="1" minValue="0" maxValue="189"/>
    </cacheField>
    <cacheField name="No of Incidents over 6 Hours N2H" numFmtId="164">
      <sharedItems containsSemiMixedTypes="0" containsString="0" containsNumber="1" containsInteger="1" minValue="0" maxValue="86"/>
    </cacheField>
    <cacheField name="No of Incidents over 12 Hours N2H" numFmtId="164">
      <sharedItems containsSemiMixedTypes="0" containsString="0" containsNumber="1" containsInteger="1" minValue="0" maxValue="30"/>
    </cacheField>
    <cacheField name="No of Arrivals" numFmtId="164">
      <sharedItems containsSemiMixedTypes="0" containsString="0" containsNumber="1" containsInteger="1" minValue="0" maxValue="1460"/>
    </cacheField>
    <cacheField name="No of Incidents Under 15 mins N2H" numFmtId="0">
      <sharedItems containsSemiMixedTypes="0" containsString="0" containsNumber="1" containsInteger="1" minValue="0" maxValue="220"/>
    </cacheField>
    <cacheField name="No of Incidents Under 1 hr N2H" numFmtId="164">
      <sharedItems containsSemiMixedTypes="0" containsString="0" containsNumber="1" containsInteger="1" minValue="0" maxValue="583"/>
    </cacheField>
    <cacheField name="Total Conveyances" numFmtId="0">
      <sharedItems containsSemiMixedTypes="0" containsString="0" containsNumber="1" containsInteger="1" minValue="0" maxValue="1460"/>
    </cacheField>
    <cacheField name="Avg Lost Min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 pivotCacheId="1973938410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su262151" refreshedDate="44739.499920717593" createdVersion="6" refreshedVersion="6" minRefreshableVersion="3" recordCount="288">
  <cacheSource type="worksheet">
    <worksheetSource name="LastHospital"/>
  </cacheSource>
  <cacheFields count="23">
    <cacheField name="Year" numFmtId="164">
      <sharedItems containsSemiMixedTypes="0" containsString="0" containsNumber="1" containsInteger="1" minValue="2022" maxValue="2022"/>
    </cacheField>
    <cacheField name="Month Year" numFmtId="168">
      <sharedItems containsSemiMixedTypes="0" containsNonDate="0" containsDate="1" containsString="0" minDate="2022-02-01T00:00:00" maxDate="2022-05-02T00:00:00" count="4">
        <d v="2022-05-01T00:00:00"/>
        <d v="2022-04-01T00:00:00" u="1"/>
        <d v="2022-03-01T00:00:00" u="1"/>
        <d v="2022-02-01T00:00:00" u="1"/>
      </sharedItems>
    </cacheField>
    <cacheField name="HospitalAttendedHealthBoardName" numFmtId="0">
      <sharedItems/>
    </cacheField>
    <cacheField name="HospitalName" numFmtId="0">
      <sharedItems count="114">
        <s v="Glangwili Hospital Carmarthen"/>
        <s v="Princess Of Wales Bridgend"/>
        <s v="Maelor General Hosp Wrecsam"/>
        <s v="Morriston Hospital Swansea"/>
        <s v="Glan Clwyd Hosp Bodelwyddan"/>
        <s v="University Hospital Of Wales"/>
        <s v="Royal Glamorgan Hosp Pontyclun"/>
        <s v="Prince Charles Hosp Merthyr"/>
        <s v="Grange University Hospital Cwmbran"/>
        <s v="Prince Philip Hosp Llanelli"/>
        <s v="Ysbyty Gwynedd Hosp Bangor"/>
        <s v="Bronglais Gen Hosp Aberystwyth"/>
        <s v="Withybush Hosp Haverfordwest"/>
        <s v="Royal Shrewsbury Hospital"/>
        <s v="Princess Royal Hosp Telford"/>
        <s v="Singleton Hospital Swansea"/>
        <s v="Llandough Hospital"/>
        <s v="Countess Of Chester Hospital"/>
        <s v="Hereford County Hospital"/>
        <s v="Nevill Hall Hosp Abergavenny"/>
        <s v="Royal Gwent Hospital Newport"/>
        <s v="Alderhey Hospital Liverpool"/>
        <s v="Royal Manchester Childrens Hos"/>
        <s v="Ysbyty Ystrad Fawr Hospital"/>
        <s v="Arrowe Park Hosp- Upton Wirral"/>
        <s v="Gloucestershire Royal Hospital"/>
        <s v="Childrens Hosp Wales Cardiff"/>
        <s v="Bristol Royal Hsp For Children"/>
        <s v="Univ North Staff City Hospital"/>
        <s v="St Michaels Hospital Bristol"/>
        <s v="Hergest Psychiatric Bangor"/>
        <s v="Southmead Hospital Bristol"/>
        <s v="Birmingham Childrens Hospital"/>
        <s v="Royal Orthopaedic Hsp Bham"/>
        <s v="Velindre Hospital Cardiff"/>
        <s v="Alcohol Treatment Centre"/>
        <s v="University Hosp Aintree L/Pool"/>
        <s v="Royal Liverpool University Hsp"/>
        <s v="Worcestershire Royal Hospital"/>
        <s v="New Cross Hosp Wolverhampton"/>
        <s v="Walton Centre Fazackerley"/>
        <s v="Bro Ddyfi Com Hosp Machynlleth"/>
        <s v="The New Barry Hospital"/>
        <s v="Rhymney Integrated Care Centre"/>
        <s v="R Jones &amp; A Hunt Hosp Gobowen"/>
        <s v="Chepstow Community Hospital"/>
        <s v="Liverpool Heart And Chest Hospital Broadgreen"/>
        <s v="-"/>
        <s v="G.P. Surgery"/>
        <s v="Ablett Psychiatric Unit Y.G.C"/>
        <s v="Redwood Memorial Hosp Rhymney"/>
        <s v="Ysbyty Alltwen"/>
        <s v="Neath Port Talbot Hospital"/>
        <s v="Cefn Coed Hospital"/>
        <s v="Ysbyty Aneurin Bevan Hospital"/>
        <s v="Heddffan Psych Maelor Wrexham"/>
        <s v="Holywell Community Hospital"/>
        <s v="Ysbyty Cwm Cynon"/>
        <s v="Ystradgynlais Community Hosp"/>
        <s v="Brecon War Memorial Hospital"/>
        <s v="Addenbrookes Hosp Cambridge"/>
        <s v="Royal Free Hospital London"/>
        <s v="County Hospital Pontypool"/>
        <s v="Victoria Memorial Welshpool"/>
        <s v="Bryn Beryl Hospital Pwllheli"/>
        <s v="Musgrove Park Hospital"/>
        <s v="Aberaeron Hospital"/>
        <s v="Llandudno General Hospital"/>
        <s v="Llandrindod Wells War Mem Hosp"/>
        <s v="Broadgreen Hospital Liverpool"/>
        <s v="St Woolos Hospital Newport"/>
        <s v="St Davids Hospice Care Newport"/>
        <s v="St Davids Hospice"/>
        <s v="St Kentigern Hospice St Asaph"/>
        <s v="Nearest Suitablew A+E Or Miu"/>
        <s v="St Cadocs Hospital Caerleon"/>
        <s v="Mold Community Hospital"/>
        <s v="Cardiff Royal Infirmary"/>
        <s v="Millennium Stadium Medical Crt"/>
        <s v="Cardigan Hospital"/>
        <s v="Whiston Hospital Prescot"/>
        <s v="Cheltenham General Hospital" u="1"/>
        <s v="Llwyneryr Hospital" u="1"/>
        <s v="Cefni Hospital - Llangefni" u="1"/>
        <s v="Maesteg Community Hospital" u="1"/>
        <s v="Alac Limb Centre Rookwood Hosp" u="1"/>
        <s v="Ysbyty Tre Cwm Ebbw Vale" u="1"/>
        <s v="Hafan Dderwen Hosp- Carmarthen" u="1"/>
        <s v="Pontypridd &amp; District Cottage Hospital" u="1"/>
        <s v="Christies Hosp Manchester" u="1"/>
        <s v="Papworth Hospital Cambridge" u="1"/>
        <s v="Manchester Royal Infirmary" u="1"/>
        <s v="Gwent Urg Primary Care" u="1"/>
        <s v="North Wales Cancer Centre Gchl" u="1"/>
        <s v="University Dental Hosp Cardiff" u="1"/>
        <s v="St Davids Hosp Canton Cardiff" u="1"/>
        <s v="Ysbyty Penrhos Stanley H-Head" u="1"/>
        <s v="Queen Elizabeth Hsp Birmingham" u="1"/>
        <s v="Montgomery County Inf Newtown" u="1"/>
        <s v="Amman Valley Hosp Ammanford" u="1"/>
        <s v="Wythenshawe Hosp Manchester" u="1"/>
        <s v="Great Western Hospital Swindon" u="1"/>
        <s v="Monnow Vale Health Facility" u="1"/>
        <s v="Marie Curie (Holme Towers)" u="1"/>
        <s v="Liverpool Womens Hospital" u="1"/>
        <s v="Hafod Y Wennol Unit Hensol" u="1"/>
        <s v="St Marys Hospital London" u="1"/>
        <s v="Ruthin Hospital" u="1"/>
        <s v="Newport Renal Unit Newport" u="1"/>
        <s v="South Pembrokeshire Hospital" u="1"/>
        <s v="Bristol Royal Infirmary" u="1"/>
        <s v="Redwoods Centre Shrewsbury" u="1"/>
        <s v="Bronllys Hospital" u="1"/>
        <s v="War Memorial Hosp Llanidloes" u="1"/>
      </sharedItems>
    </cacheField>
    <cacheField name="HospitalTypeName" numFmtId="0">
      <sharedItems count="10">
        <s v="Major A&amp;E Units"/>
        <s v="Major acute"/>
        <s v="Hospital not In Wales"/>
        <s v="Minor Injuries Unit (MIU)"/>
        <s v="Unknown"/>
        <s v="-"/>
        <s v="Community"/>
        <s v="Acute"/>
        <s v="Hospice"/>
        <s v="Specialist acute" u="1"/>
      </sharedItems>
    </cacheField>
    <cacheField name="Locality" numFmtId="0">
      <sharedItems/>
    </cacheField>
    <cacheField name="Lost Hours" numFmtId="3">
      <sharedItems containsSemiMixedTypes="0" containsString="0" containsNumber="1" minValue="0" maxValue="1865.867189666669"/>
    </cacheField>
    <cacheField name="Average Handover" numFmtId="15">
      <sharedItems containsDate="1" containsMixedTypes="1" minDate="1899-12-30T00:00:45" maxDate="1899-12-30T04:14:21"/>
    </cacheField>
    <cacheField name="No of Incidents over 4 Hours N2H" numFmtId="164">
      <sharedItems containsSemiMixedTypes="0" containsString="0" containsNumber="1" containsInteger="1" minValue="0" maxValue="172"/>
    </cacheField>
    <cacheField name="No of Incidents over 6 Hours N2H" numFmtId="164">
      <sharedItems containsSemiMixedTypes="0" containsString="0" containsNumber="1" containsInteger="1" minValue="0" maxValue="100"/>
    </cacheField>
    <cacheField name="No of Incidents over 12 Hours N2H" numFmtId="164">
      <sharedItems containsSemiMixedTypes="0" containsString="0" containsNumber="1" containsInteger="1" minValue="0" maxValue="29"/>
    </cacheField>
    <cacheField name="Incidents" numFmtId="164">
      <sharedItems containsSemiMixedTypes="0" containsString="0" containsNumber="1" containsInteger="1" minValue="1" maxValue="3232"/>
    </cacheField>
    <cacheField name="No of Arrivals" numFmtId="164">
      <sharedItems containsSemiMixedTypes="0" containsString="0" containsNumber="1" containsInteger="1" minValue="0" maxValue="1144"/>
    </cacheField>
    <cacheField name="No of Incidents Under 15 mins N2H" numFmtId="0">
      <sharedItems containsSemiMixedTypes="0" containsString="0" containsNumber="1" containsInteger="1" minValue="0" maxValue="294"/>
    </cacheField>
    <cacheField name="No of Incidents Under 1 hr N2H" numFmtId="164">
      <sharedItems containsSemiMixedTypes="0" containsString="0" containsNumber="1" containsInteger="1" minValue="0" maxValue="693"/>
    </cacheField>
    <cacheField name="Red Priority Incidents" numFmtId="164">
      <sharedItems containsSemiMixedTypes="0" containsString="0" containsNumber="1" containsInteger="1" minValue="0" maxValue="415"/>
    </cacheField>
    <cacheField name="Amber 1 Incidents" numFmtId="164">
      <sharedItems containsSemiMixedTypes="0" containsString="0" containsNumber="1" containsInteger="1" minValue="0" maxValue="1644"/>
    </cacheField>
    <cacheField name="Amber2 Incidents" numFmtId="164">
      <sharedItems containsSemiMixedTypes="0" containsString="0" containsNumber="1" containsInteger="1" minValue="0" maxValue="601"/>
    </cacheField>
    <cacheField name="Green2 Incidents" numFmtId="164">
      <sharedItems containsSemiMixedTypes="0" containsString="0" containsNumber="1" containsInteger="1" minValue="0" maxValue="169"/>
    </cacheField>
    <cacheField name="Green 3 incidents" numFmtId="164">
      <sharedItems containsSemiMixedTypes="0" containsString="0" containsNumber="1" containsInteger="1" minValue="0" maxValue="403"/>
    </cacheField>
    <cacheField name="Attended Scene" numFmtId="0">
      <sharedItems containsSemiMixedTypes="0" containsString="0" containsNumber="1" containsInteger="1" minValue="0" maxValue="1480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su262151" refreshedDate="44739.499921064817" createdVersion="6" refreshedVersion="6" minRefreshableVersion="3" recordCount="276">
  <cacheSource type="worksheet">
    <worksheetSource name="CurrentHospital"/>
  </cacheSource>
  <cacheFields count="23">
    <cacheField name="Year" numFmtId="164">
      <sharedItems containsSemiMixedTypes="0" containsString="0" containsNumber="1" containsInteger="1" minValue="2022" maxValue="2022"/>
    </cacheField>
    <cacheField name="Month Year" numFmtId="168">
      <sharedItems containsSemiMixedTypes="0" containsNonDate="0" containsDate="1" containsString="0" minDate="2022-03-01T00:00:00" maxDate="2022-06-02T00:00:00" count="4">
        <d v="2022-06-01T00:00:00"/>
        <d v="2022-05-01T00:00:00" u="1"/>
        <d v="2022-04-01T00:00:00" u="1"/>
        <d v="2022-03-01T00:00:00" u="1"/>
      </sharedItems>
    </cacheField>
    <cacheField name="HospitalAttendedHealthBoardName" numFmtId="0">
      <sharedItems/>
    </cacheField>
    <cacheField name="HospitalName" numFmtId="0">
      <sharedItems count="117">
        <s v="Princess Of Wales Bridgend"/>
        <s v="Morriston Hospital Swansea"/>
        <s v="Glangwili Hospital Carmarthen"/>
        <s v="University Hospital Of Wales"/>
        <s v="Maelor General Hosp Wrecsam"/>
        <s v="Ysbyty Gwynedd Hosp Bangor"/>
        <s v="Glan Clwyd Hosp Bodelwyddan"/>
        <s v="Royal Glamorgan Hosp Pontyclun"/>
        <s v="Prince Charles Hosp Merthyr"/>
        <s v="Grange University Hospital Cwmbran"/>
        <s v="Prince Philip Hosp Llanelli"/>
        <s v="Withybush Hosp Haverfordwest"/>
        <s v="Royal Shrewsbury Hospital"/>
        <s v="Princess Royal Hosp Telford"/>
        <s v="Llandough Hospital"/>
        <s v="Bronglais Gen Hosp Aberystwyth"/>
        <s v="Singleton Hospital Swansea"/>
        <s v="Countess Of Chester Hospital"/>
        <s v="Hereford County Hospital"/>
        <s v="Royal Gwent Hospital Newport"/>
        <s v="Gloucestershire Royal Hospital"/>
        <s v="Wythenshawe Hosp Manchester"/>
        <s v="St Bartholomews Hosp London"/>
        <s v="Queen Elizabeth Hsp Birmingham"/>
        <s v="Holywell Community Hospital"/>
        <s v="Ysbyty Ystrad Fawr Hospital"/>
        <s v="Ysbyty Alltwen"/>
        <s v="Univ North Staff City Hospital"/>
        <s v="Brecon War Memorial Hospital"/>
        <s v="University Hosp Aintree L/Pool"/>
        <s v="Charing Cross Hospital London"/>
        <s v="Nevill Hall Hosp Abergavenny"/>
        <s v="Bristol Royal Hsp For Children"/>
        <s v="Southmead Hospital Bristol"/>
        <s v="Bristol Royal Infirmary"/>
        <s v="Arrowe Park Hosp- Upton Wirral"/>
        <s v="Addenbrookes Hosp Cambridge"/>
        <s v="Alderhey Hospital Liverpool"/>
        <s v="Walton Centre Fazackerley"/>
        <s v="R Jones &amp; A Hunt Hosp Gobowen"/>
        <s v="Royal Liverpool University Hsp"/>
        <s v="Liverpool Womens Hospital"/>
        <s v="Ablett Psychiatric Unit Y.G.C"/>
        <s v="-"/>
        <s v="New Cross Hosp Wolverhampton"/>
        <s v="Birmingham Childrens Hospital"/>
        <s v="Liverpool Heart And Chest Hospital Broadgreen"/>
        <s v="Bronllys Hospital"/>
        <s v="Whiston Hospital Prescot"/>
        <s v="Childrens Hosp Wales Cardiff"/>
        <s v="Llandrindod Wells War Mem Hosp"/>
        <s v="Dolgellau Hospital"/>
        <s v="Velindre Hospital Cardiff"/>
        <s v="Heddffan Psych Maelor Wrexham"/>
        <s v="Royal United Hospital Bath"/>
        <s v="Ysbyty Aneurin Bevan Hospital"/>
        <s v="St Woolos Hospital Newport"/>
        <s v="Alcohol Treatment Centre"/>
        <s v="North Wales Cancer Centre Gchl"/>
        <s v="Cardigan Hospital"/>
        <s v="Cefn Coed Hospital"/>
        <s v="War Memorial Hosp Llanidloes"/>
        <s v="Newport Renal Unit Newport"/>
        <s v="Chepstow Community Hospital"/>
        <s v="County Hospital Pontypool"/>
        <s v="Amman Valley Hosp Ammanford"/>
        <s v="Blaenavon Hospital"/>
        <s v="Monnow Vale Health Facility"/>
        <s v="Hergest Psychiatric Bangor"/>
        <s v="Ysbyty Tre Cwm Ebbw Vale"/>
        <s v="St Cadocs Hospital Caerleon"/>
        <s v="South Pembrokeshire Hospital"/>
        <s v="Bryn Hesketh E.M.I. Unit"/>
        <s v="Neath Port Talbot Hospital"/>
        <s v="Nearest Suitablew A+E Or Miu"/>
        <s v="Bryn Beryl Hospital Pwllheli"/>
        <s v="Victoria Memorial Welshpool"/>
        <s v="G.P. Surgery"/>
        <s v="Bro Ddyfi Com Hosp Machynlleth"/>
        <s v="Ystradgynlais Community Hosp"/>
        <s v="Ysbyty Cwm Cynon" u="1"/>
        <s v="Cheltenham General Hospital" u="1"/>
        <s v="Rhymney Integrated Care Centre" u="1"/>
        <s v="The New Barry Hospital" u="1"/>
        <s v="Cefni Hospital - Llangefni" u="1"/>
        <s v="St Davids Hospice Care Newport" u="1"/>
        <s v="Maesteg Community Hospital" u="1"/>
        <s v="Mold Community Hospital" u="1"/>
        <s v="Alac Limb Centre Rookwood Hosp" u="1"/>
        <s v="Cardiff Royal Infirmary" u="1"/>
        <s v="Hafan Dderwen Hosp- Carmarthen" u="1"/>
        <s v="Pontypridd &amp; District Cottage Hospital" u="1"/>
        <s v="Christies Hosp Manchester" u="1"/>
        <s v="Royal Orthopaedic Hsp Bham" u="1"/>
        <s v="Manchester Royal Infirmary" u="1"/>
        <s v="Royal Free Hospital London" u="1"/>
        <s v="Worcestershire Royal Hospital" u="1"/>
        <s v="Millennium Stadium Medical Crt" u="1"/>
        <s v="Gwent Urg Primary Care" u="1"/>
        <s v="St Davids Hospice" u="1"/>
        <s v="Aberaeron Hospital" u="1"/>
        <s v="University Dental Hosp Cardiff" u="1"/>
        <s v="St Kentigern Hospice St Asaph" u="1"/>
        <s v="St Davids Hosp Canton Cardiff" u="1"/>
        <s v="Musgrove Park Hospital" u="1"/>
        <s v="Ysbyty Penrhos Stanley H-Head" u="1"/>
        <s v="Montgomery County Inf Newtown" u="1"/>
        <s v="Redwood Memorial Hosp Rhymney" u="1"/>
        <s v="Great Western Hospital Swindon" u="1"/>
        <s v="Broadgreen Hospital Liverpool" u="1"/>
        <s v="Marie Curie (Holme Towers)" u="1"/>
        <s v="St Marys Hospital London" u="1"/>
        <s v="Ruthin Hospital" u="1"/>
        <s v="Llandudno General Hospital" u="1"/>
        <s v="Royal Manchester Childrens Hos" u="1"/>
        <s v="Redwoods Centre Shrewsbury" u="1"/>
        <s v="St Michaels Hospital Bristol" u="1"/>
      </sharedItems>
    </cacheField>
    <cacheField name="HospitalTypeName" numFmtId="0">
      <sharedItems count="11">
        <s v="Major A&amp;E Units"/>
        <s v="Major acute"/>
        <s v="Hospital not In Wales"/>
        <s v="Minor Injuries Unit (MIU)"/>
        <s v="Community"/>
        <s v="Unknown"/>
        <s v="-"/>
        <s v="Acute"/>
        <s v="Specialist acute"/>
        <s v="Psychiatric: Mental illness"/>
        <s v="Hospice" u="1"/>
      </sharedItems>
    </cacheField>
    <cacheField name="Locality" numFmtId="0">
      <sharedItems/>
    </cacheField>
    <cacheField name="Lost Hours" numFmtId="3">
      <sharedItems containsSemiMixedTypes="0" containsString="0" containsNumber="1" minValue="0" maxValue="1523.5024450000005"/>
    </cacheField>
    <cacheField name="Average Handover" numFmtId="15">
      <sharedItems containsDate="1" containsMixedTypes="1" minDate="1899-12-30T00:01:40" maxDate="1899-12-30T03:43:21"/>
    </cacheField>
    <cacheField name="No of Incidents over 4 Hours N2H" numFmtId="164">
      <sharedItems containsSemiMixedTypes="0" containsString="0" containsNumber="1" containsInteger="1" minValue="0" maxValue="123"/>
    </cacheField>
    <cacheField name="No of Incidents over 6 Hours N2H" numFmtId="164">
      <sharedItems containsSemiMixedTypes="0" containsString="0" containsNumber="1" containsInteger="1" minValue="0" maxValue="82"/>
    </cacheField>
    <cacheField name="No of Incidents over 12 Hours N2H" numFmtId="164">
      <sharedItems containsSemiMixedTypes="0" containsString="0" containsNumber="1" containsInteger="1" minValue="0" maxValue="30"/>
    </cacheField>
    <cacheField name="Incidents" numFmtId="164">
      <sharedItems containsSemiMixedTypes="0" containsString="0" containsNumber="1" containsInteger="1" minValue="1" maxValue="2897"/>
    </cacheField>
    <cacheField name="No of Arrivals" numFmtId="164">
      <sharedItems containsSemiMixedTypes="0" containsString="0" containsNumber="1" containsInteger="1" minValue="0" maxValue="962"/>
    </cacheField>
    <cacheField name="No of Incidents Under 15 mins N2H" numFmtId="0">
      <sharedItems containsSemiMixedTypes="0" containsString="0" containsNumber="1" containsInteger="1" minValue="0" maxValue="241"/>
    </cacheField>
    <cacheField name="No of Incidents Under 1 hr N2H" numFmtId="164">
      <sharedItems containsSemiMixedTypes="0" containsString="0" containsNumber="1" containsInteger="1" minValue="0" maxValue="598"/>
    </cacheField>
    <cacheField name="Red Priority Incidents" numFmtId="164">
      <sharedItems containsSemiMixedTypes="0" containsString="0" containsNumber="1" containsInteger="1" minValue="0" maxValue="366"/>
    </cacheField>
    <cacheField name="Amber 1 Incidents" numFmtId="164">
      <sharedItems containsSemiMixedTypes="0" containsString="0" containsNumber="1" containsInteger="1" minValue="0" maxValue="1534"/>
    </cacheField>
    <cacheField name="Amber2 Incidents" numFmtId="164">
      <sharedItems containsSemiMixedTypes="0" containsString="0" containsNumber="1" containsInteger="1" minValue="0" maxValue="541"/>
    </cacheField>
    <cacheField name="Green2 Incidents" numFmtId="164">
      <sharedItems containsSemiMixedTypes="0" containsString="0" containsNumber="1" containsInteger="1" minValue="0" maxValue="147"/>
    </cacheField>
    <cacheField name="Green 3 incidents" numFmtId="164">
      <sharedItems containsSemiMixedTypes="0" containsString="0" containsNumber="1" containsInteger="1" minValue="0" maxValue="309"/>
    </cacheField>
    <cacheField name="Attended Scene" numFmtId="0">
      <sharedItems containsSemiMixedTypes="0" containsString="0" containsNumber="1" containsInteger="1" minValue="0" maxValue="1209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su262151" refreshedDate="44739.499921180555" createdVersion="6" refreshedVersion="6" minRefreshableVersion="3" recordCount="9">
  <cacheSource type="worksheet">
    <worksheetSource name="LastHB"/>
  </cacheSource>
  <cacheFields count="13">
    <cacheField name="Month Year" numFmtId="168">
      <sharedItems containsSemiMixedTypes="0" containsNonDate="0" containsDate="1" containsString="0" minDate="2022-05-01T00:00:00" maxDate="2022-05-02T00:00:00"/>
    </cacheField>
    <cacheField name="HB" numFmtId="0">
      <sharedItems count="9">
        <s v="Cwm Taf Morgannwg"/>
        <s v="Hywel Dda"/>
        <s v="Betsi Cadwaladr"/>
        <s v="Aneurin Bevan"/>
        <s v="Cardiff And Vale"/>
        <s v="Swansea Bay"/>
        <s v="Out of Area"/>
        <s v="-"/>
        <s v="Powys"/>
      </sharedItems>
    </cacheField>
    <cacheField name="Verified Incidents" numFmtId="164">
      <sharedItems containsSemiMixedTypes="0" containsString="0" containsNumber="1" containsInteger="1" minValue="9" maxValue="28935"/>
    </cacheField>
    <cacheField name="Lost Hours" numFmtId="3">
      <sharedItems containsSemiMixedTypes="0" containsString="0" containsNumber="1" minValue="0" maxValue="6260.8850781666506"/>
    </cacheField>
    <cacheField name="Average Handover" numFmtId="15">
      <sharedItems containsSemiMixedTypes="0" containsNonDate="0" containsDate="1" containsString="0" minDate="1899-12-30T00:16:59" maxDate="1899-12-30T02:13:56"/>
    </cacheField>
    <cacheField name="No of Incidents over 4 Hours N2H" numFmtId="164">
      <sharedItems containsSemiMixedTypes="0" containsString="0" containsNumber="1" containsInteger="1" minValue="0" maxValue="565"/>
    </cacheField>
    <cacheField name="No of Incidents over 6 Hours N2H" numFmtId="164">
      <sharedItems containsSemiMixedTypes="0" containsString="0" containsNumber="1" containsInteger="1" minValue="0" maxValue="239"/>
    </cacheField>
    <cacheField name="No of Incidents over 12 Hours N2H" numFmtId="164">
      <sharedItems containsSemiMixedTypes="0" containsString="0" containsNumber="1" containsInteger="1" minValue="0" maxValue="55"/>
    </cacheField>
    <cacheField name="No of Arrivals" numFmtId="164">
      <sharedItems containsSemiMixedTypes="0" containsString="0" containsNumber="1" containsInteger="1" minValue="9" maxValue="6284"/>
    </cacheField>
    <cacheField name="No of Incidents Under 15 mins N2H" numFmtId="0">
      <sharedItems containsSemiMixedTypes="0" containsString="0" containsNumber="1" containsInteger="1" minValue="0" maxValue="619"/>
    </cacheField>
    <cacheField name="No of Incidents Under 1 hr N2H" numFmtId="164">
      <sharedItems containsSemiMixedTypes="0" containsString="0" containsNumber="1" containsInteger="1" minValue="9" maxValue="1914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su262151" refreshedDate="44739.499921643517" createdVersion="6" refreshedVersion="6" minRefreshableVersion="3" recordCount="9">
  <cacheSource type="worksheet">
    <worksheetSource name="CurrentHB"/>
  </cacheSource>
  <cacheFields count="13">
    <cacheField name="Month Year" numFmtId="168">
      <sharedItems containsSemiMixedTypes="0" containsNonDate="0" containsDate="1" containsString="0" minDate="2022-06-01T00:00:00" maxDate="2022-06-02T00:00:00"/>
    </cacheField>
    <cacheField name="HB" numFmtId="0">
      <sharedItems count="9">
        <s v="Cwm Taf Morgannwg"/>
        <s v="Swansea Bay"/>
        <s v="Betsi Cadwaladr"/>
        <s v="Hywel Dda"/>
        <s v="Cardiff And Vale"/>
        <s v="Aneurin Bevan"/>
        <s v="Out of Area"/>
        <s v="Powys"/>
        <s v="-"/>
      </sharedItems>
    </cacheField>
    <cacheField name="Verified Incidents" numFmtId="164">
      <sharedItems containsSemiMixedTypes="0" containsString="0" containsNumber="1" containsInteger="1" minValue="12" maxValue="25884"/>
    </cacheField>
    <cacheField name="Lost Hours" numFmtId="3">
      <sharedItems containsSemiMixedTypes="0" containsString="0" containsNumber="1" minValue="0" maxValue="5418.6648591666735"/>
    </cacheField>
    <cacheField name="Average Handover" numFmtId="15">
      <sharedItems containsSemiMixedTypes="0" containsNonDate="0" containsDate="1" containsString="0" minDate="1899-12-30T00:14:10" maxDate="1899-12-30T02:31:52"/>
    </cacheField>
    <cacheField name="No of Incidents over 4 Hours N2H" numFmtId="164">
      <sharedItems containsSemiMixedTypes="0" containsString="0" containsNumber="1" containsInteger="1" minValue="0" maxValue="477"/>
    </cacheField>
    <cacheField name="No of Incidents over 6 Hours N2H" numFmtId="164">
      <sharedItems containsSemiMixedTypes="0" containsString="0" containsNumber="1" containsInteger="1" minValue="0" maxValue="212"/>
    </cacheField>
    <cacheField name="No of Incidents over 12 Hours N2H" numFmtId="164">
      <sharedItems containsSemiMixedTypes="0" containsString="0" containsNumber="1" containsInteger="1" minValue="0" maxValue="59"/>
    </cacheField>
    <cacheField name="No of Arrivals" numFmtId="164">
      <sharedItems containsSemiMixedTypes="0" containsString="0" containsNumber="1" containsInteger="1" minValue="10" maxValue="5219"/>
    </cacheField>
    <cacheField name="No of Incidents Under 15 mins N2H" numFmtId="0">
      <sharedItems containsSemiMixedTypes="0" containsString="0" containsNumber="1" containsInteger="1" minValue="0" maxValue="461"/>
    </cacheField>
    <cacheField name="No of Incidents Under 1 hr N2H" numFmtId="164">
      <sharedItems containsSemiMixedTypes="0" containsString="0" containsNumber="1" containsInteger="1" minValue="9" maxValue="1461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su262151" refreshedDate="44739.49992199074" createdVersion="6" refreshedVersion="6" minRefreshableVersion="3" recordCount="8">
  <cacheSource type="worksheet">
    <worksheetSource name="LastLHB"/>
  </cacheSource>
  <cacheFields count="28">
    <cacheField name="Month Year" numFmtId="168">
      <sharedItems containsSemiMixedTypes="0" containsNonDate="0" containsDate="1" containsString="0" minDate="2022-05-01T00:00:00" maxDate="2022-05-02T00:00:00"/>
    </cacheField>
    <cacheField name="LHB" numFmtId="0">
      <sharedItems count="8">
        <s v="Cwm Taf Morgannwg"/>
        <s v="Cardiff and Vale"/>
        <s v="Aneurin Bevan"/>
        <s v="Betsi Cadwaladr"/>
        <s v="Hywel Dda"/>
        <s v="Swansea Bay"/>
        <s v="Powys"/>
        <s v="Out of Area"/>
      </sharedItems>
    </cacheField>
    <cacheField name="Verified Incidents" numFmtId="164">
      <sharedItems containsSemiMixedTypes="0" containsString="0" containsNumber="1" containsInteger="1" minValue="83" maxValue="9494"/>
    </cacheField>
    <cacheField name="Lost Hours" numFmtId="3">
      <sharedItems containsSemiMixedTypes="0" containsString="0" containsNumber="1" minValue="0.32111116666666667" maxValue="6445.6325668333193"/>
    </cacheField>
    <cacheField name="Red Priority Incidents" numFmtId="164">
      <sharedItems containsSemiMixedTypes="0" containsString="0" containsNumber="1" containsInteger="1" minValue="5" maxValue="776"/>
    </cacheField>
    <cacheField name="Amber1 Incidents" numFmtId="164">
      <sharedItems containsSemiMixedTypes="0" containsString="0" containsNumber="1" containsInteger="1" minValue="72" maxValue="5195"/>
    </cacheField>
    <cacheField name="Amber2 Incidents" numFmtId="164">
      <sharedItems containsSemiMixedTypes="0" containsString="0" containsNumber="1" containsInteger="1" minValue="1" maxValue="1776"/>
    </cacheField>
    <cacheField name="Green2 Incidents" numFmtId="164">
      <sharedItems containsSemiMixedTypes="0" containsString="0" containsNumber="1" containsInteger="1" minValue="0" maxValue="510"/>
    </cacheField>
    <cacheField name="Green3 Incidents" numFmtId="164">
      <sharedItems containsSemiMixedTypes="0" containsString="0" containsNumber="1" containsInteger="1" minValue="5" maxValue="1248"/>
    </cacheField>
    <cacheField name="Red 8 Min %" numFmtId="165">
      <sharedItems containsMixedTypes="1" containsNumber="1" minValue="0.43548387096774194" maxValue="0.64573268921095006"/>
    </cacheField>
    <cacheField name="Median Red" numFmtId="15">
      <sharedItems containsSemiMixedTypes="0" containsNonDate="0" containsDate="1" containsString="0" minDate="1899-12-30T00:06:35" maxDate="1899-12-30T00:09:13"/>
    </cacheField>
    <cacheField name="Mean Red" numFmtId="15">
      <sharedItems containsSemiMixedTypes="0" containsNonDate="0" containsDate="1" containsString="0" minDate="1899-12-30T00:07:09" maxDate="1899-12-30T00:11:52"/>
    </cacheField>
    <cacheField name="Longest Red" numFmtId="15">
      <sharedItems containsSemiMixedTypes="0" containsNonDate="0" containsDate="1" containsString="0" minDate="1899-12-30T00:16:12" maxDate="1899-12-30T01:13:35"/>
    </cacheField>
    <cacheField name="Red 10 Min %" numFmtId="165">
      <sharedItems containsMixedTypes="1" containsNumber="1" minValue="0.54032258064516125" maxValue="0.78260869565217395"/>
    </cacheField>
    <cacheField name="Median Amber" numFmtId="15">
      <sharedItems containsSemiMixedTypes="0" containsNonDate="0" containsDate="1" containsString="0" minDate="1899-12-30T00:01:07" maxDate="1899-12-30T01:31:40"/>
    </cacheField>
    <cacheField name="Amber 65th" numFmtId="15">
      <sharedItems containsDate="1" containsMixedTypes="1" minDate="1899-12-30T01:35:46" maxDate="1899-12-30T02:15:25"/>
    </cacheField>
    <cacheField name="Longest Amber" numFmtId="15">
      <sharedItems containsSemiMixedTypes="0" containsNonDate="0" containsDate="1" containsString="0" minDate="1899-12-30T00:01:07" maxDate="1899-12-31T13:21:25"/>
    </cacheField>
    <cacheField name="Average Handover" numFmtId="15">
      <sharedItems containsSemiMixedTypes="0" containsNonDate="0" containsDate="1" containsString="0" minDate="1899-12-30T00:19:31" maxDate="1899-12-30T02:08:47"/>
    </cacheField>
    <cacheField name="No of Incidents over 4 Hours N2H" numFmtId="164">
      <sharedItems containsSemiMixedTypes="0" containsString="0" containsNumber="1" containsInteger="1" minValue="0" maxValue="574"/>
    </cacheField>
    <cacheField name="No of Incidents over 6 Hours N2H" numFmtId="164">
      <sharedItems containsSemiMixedTypes="0" containsString="0" containsNumber="1" containsInteger="1" minValue="0" maxValue="240"/>
    </cacheField>
    <cacheField name="No of Incidents over 12 Hours N2H" numFmtId="164">
      <sharedItems containsSemiMixedTypes="0" containsString="0" containsNumber="1" containsInteger="1" minValue="0" maxValue="47"/>
    </cacheField>
    <cacheField name="No of Arrivals" numFmtId="164">
      <sharedItems containsSemiMixedTypes="0" containsString="0" containsNumber="1" containsInteger="1" minValue="3" maxValue="3739"/>
    </cacheField>
    <cacheField name="No of Incidents Under 15 mins N2H" numFmtId="0">
      <sharedItems containsSemiMixedTypes="0" containsString="0" containsNumber="1" containsInteger="1" minValue="1" maxValue="578"/>
    </cacheField>
    <cacheField name="No of Incidents Under 1 hr N2H" numFmtId="164">
      <sharedItems containsSemiMixedTypes="0" containsString="0" containsNumber="1" containsInteger="1" minValue="3" maxValue="2219"/>
    </cacheField>
    <cacheField name="Conveyances" numFmtId="0">
      <sharedItems containsSemiMixedTypes="0" containsString="0" containsNumber="1" containsInteger="1" minValue="3" maxValue="3739"/>
    </cacheField>
    <cacheField name="Conveyance Rate" numFmtId="165">
      <sharedItems containsMixedTypes="1" containsNumber="1" minValue="0.57714729887291105" maxValue="0.67529585798816572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su262151" refreshedDate="44739.499922685187" createdVersion="6" refreshedVersion="6" minRefreshableVersion="3" recordCount="8">
  <cacheSource type="worksheet">
    <worksheetSource name="CurrentLHB"/>
  </cacheSource>
  <cacheFields count="29">
    <cacheField name="Month Year" numFmtId="168">
      <sharedItems containsSemiMixedTypes="0" containsNonDate="0" containsDate="1" containsString="0" minDate="2022-06-01T00:00:00" maxDate="2022-06-02T00:00:00"/>
    </cacheField>
    <cacheField name="LHB" numFmtId="0">
      <sharedItems count="8">
        <s v="Cwm Taf Morgannwg"/>
        <s v="Cardiff and Vale"/>
        <s v="Swansea Bay"/>
        <s v="Aneurin Bevan"/>
        <s v="Betsi Cadwaladr"/>
        <s v="Hywel Dda"/>
        <s v="Powys"/>
        <s v="Out of Area"/>
      </sharedItems>
    </cacheField>
    <cacheField name="Verified Incidents" numFmtId="164">
      <sharedItems containsSemiMixedTypes="0" containsString="0" containsNumber="1" containsInteger="1" minValue="131" maxValue="8102"/>
    </cacheField>
    <cacheField name="Lost Hours" numFmtId="3">
      <sharedItems containsSemiMixedTypes="0" containsString="0" containsNumber="1" minValue="0.14499899999999999" maxValue="5534.710122500006"/>
    </cacheField>
    <cacheField name="Red Priority Incidents" numFmtId="164">
      <sharedItems containsSemiMixedTypes="0" containsString="0" containsNumber="1" containsInteger="1" minValue="7" maxValue="709"/>
    </cacheField>
    <cacheField name="Amber1 Incidents" numFmtId="164">
      <sharedItems containsSemiMixedTypes="0" containsString="0" containsNumber="1" containsInteger="1" minValue="116" maxValue="4483"/>
    </cacheField>
    <cacheField name="Amber2 Incidents" numFmtId="164">
      <sharedItems containsSemiMixedTypes="0" containsString="0" containsNumber="1" containsInteger="1" minValue="1" maxValue="1500"/>
    </cacheField>
    <cacheField name="Green2 Incidents" numFmtId="164">
      <sharedItems containsSemiMixedTypes="0" containsString="0" containsNumber="1" containsInteger="1" minValue="0" maxValue="410"/>
    </cacheField>
    <cacheField name="Green3 Incidents" numFmtId="164">
      <sharedItems containsSemiMixedTypes="0" containsString="0" containsNumber="1" containsInteger="1" minValue="7" maxValue="1064"/>
    </cacheField>
    <cacheField name="Red 8 Min %" numFmtId="165">
      <sharedItems containsMixedTypes="1" containsNumber="1" minValue="0.42972972972972973" maxValue="0.6024734982332155"/>
    </cacheField>
    <cacheField name="Median Red" numFmtId="15">
      <sharedItems containsSemiMixedTypes="0" containsNonDate="0" containsDate="1" containsString="0" minDate="1899-12-30T00:06:47" maxDate="1899-12-30T00:26:46"/>
    </cacheField>
    <cacheField name="Mean Red" numFmtId="15">
      <sharedItems containsSemiMixedTypes="0" containsNonDate="0" containsDate="1" containsString="0" minDate="1899-12-30T00:07:41" maxDate="1899-12-30T00:21:41"/>
    </cacheField>
    <cacheField name="Longest Red" numFmtId="15">
      <sharedItems containsSemiMixedTypes="0" containsNonDate="0" containsDate="1" containsString="0" minDate="1899-12-30T00:35:07" maxDate="1899-12-30T01:04:42"/>
    </cacheField>
    <cacheField name="Red 10 Min %" numFmtId="165">
      <sharedItems containsMixedTypes="1" containsNumber="1" minValue="0.49459459459459459" maxValue="0.74204946996466437"/>
    </cacheField>
    <cacheField name="Median Amber" numFmtId="15">
      <sharedItems containsDate="1" containsMixedTypes="1" minDate="1899-12-30T01:14:24" maxDate="1899-12-30T01:50:34"/>
    </cacheField>
    <cacheField name="Amber 65th" numFmtId="15">
      <sharedItems containsDate="1" containsMixedTypes="1" minDate="1899-12-30T01:59:48" maxDate="1899-12-30T02:57:53"/>
    </cacheField>
    <cacheField name="Longest Amber" numFmtId="15">
      <sharedItems containsDate="1" containsMixedTypes="1" minDate="1899-12-30T17:18:32" maxDate="1899-12-31T09:25:46"/>
    </cacheField>
    <cacheField name="Average Handover" numFmtId="15">
      <sharedItems containsSemiMixedTypes="0" containsNonDate="0" containsDate="1" containsString="0" minDate="1899-12-30T00:21:44" maxDate="1899-12-30T02:26:11"/>
    </cacheField>
    <cacheField name="No of Incidents over 4 Hours N2H" numFmtId="164">
      <sharedItems containsSemiMixedTypes="0" containsString="0" containsNumber="1" containsInteger="1" minValue="0" maxValue="479"/>
    </cacheField>
    <cacheField name="No of Incidents over 6 Hours N2H" numFmtId="164">
      <sharedItems containsSemiMixedTypes="0" containsString="0" containsNumber="1" containsInteger="1" minValue="0" maxValue="201"/>
    </cacheField>
    <cacheField name="No of Incidents over 12 Hours N2H" numFmtId="164">
      <sharedItems containsSemiMixedTypes="0" containsString="0" containsNumber="1" containsInteger="1" minValue="0" maxValue="43"/>
    </cacheField>
    <cacheField name="No of Arrivals" numFmtId="164">
      <sharedItems containsSemiMixedTypes="0" containsString="0" containsNumber="1" containsInteger="1" minValue="10" maxValue="3030"/>
    </cacheField>
    <cacheField name="No of Incidents Under 15 mins N2H" numFmtId="0">
      <sharedItems containsSemiMixedTypes="0" containsString="0" containsNumber="1" containsInteger="1" minValue="7" maxValue="488"/>
    </cacheField>
    <cacheField name="No of Incidents Under 1 hr N2H" numFmtId="164">
      <sharedItems containsSemiMixedTypes="0" containsString="0" containsNumber="1" containsInteger="1" minValue="10" maxValue="1726"/>
    </cacheField>
    <cacheField name="Conveyances" numFmtId="0">
      <sharedItems containsSemiMixedTypes="0" containsString="0" containsNumber="1" containsInteger="1" minValue="10" maxValue="3030"/>
    </cacheField>
    <cacheField name="Conveyance Rate" numFmtId="165">
      <sharedItems containsMixedTypes="1" containsNumber="1" minValue="0.57896959459459463" maxValue="0.66353824495542002"/>
    </cacheField>
    <cacheField name="Attended Scene" numFmtId="0">
      <sharedItems containsSemiMixedTypes="0" containsString="0" containsNumber="1" containsInteger="1" minValue="12" maxValue="4822"/>
    </cacheField>
    <cacheField name="Field1" numFmtId="0" formula="('Lost Hours'*60)/'No of Arrivals'" databaseField="0"/>
    <cacheField name="Avg lost minutes per Arrival" numFmtId="0" formula="('Lost Hours'*60)/'No of Arrivals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56">
  <r>
    <x v="0"/>
    <x v="0"/>
    <s v="Grange University Hospital Cwmbran"/>
    <s v="Major A&amp;E Units"/>
    <s v="Blaenau Gwent"/>
    <n v="1.9594444999999998"/>
    <d v="1899-12-30T00:44:24"/>
    <n v="0"/>
    <n v="0"/>
    <n v="0"/>
    <n v="4"/>
    <n v="4"/>
    <n v="0"/>
    <n v="3"/>
    <n v="1"/>
    <n v="1"/>
    <n v="1"/>
    <n v="0"/>
    <n v="1"/>
    <n v="1"/>
    <n v="3.4837962962962965E-3"/>
    <n v="1"/>
    <n v="2.0798611111111111E-2"/>
    <n v="2"/>
    <n v="1"/>
    <n v="4"/>
  </r>
  <r>
    <x v="0"/>
    <x v="0"/>
    <s v="Grange University Hospital Cwmbran"/>
    <s v="Major A&amp;E Units"/>
    <s v="Caerphilly"/>
    <n v="7.2427778333333324"/>
    <d v="1899-12-30T01:02:54"/>
    <n v="0"/>
    <n v="0"/>
    <n v="0"/>
    <n v="10"/>
    <n v="10"/>
    <n v="2"/>
    <n v="6"/>
    <n v="4"/>
    <n v="5"/>
    <n v="5"/>
    <n v="0"/>
    <n v="0"/>
    <n v="1"/>
    <n v="5.0405092592592593E-3"/>
    <n v="0.5"/>
    <n v="1.5960648148148151E-2"/>
    <n v="1"/>
    <n v="5"/>
    <n v="10"/>
  </r>
  <r>
    <x v="0"/>
    <x v="0"/>
    <s v="Royal Gwent Hospital Newport"/>
    <s v="Major A&amp;E Units"/>
    <s v="Caerphilly"/>
    <n v="0"/>
    <d v="1899-12-30T01:13:43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0"/>
    <x v="0"/>
    <s v="Ysbyty Ystrad Fawr Hospital"/>
    <s v="Minor Injuries Unit (MIU)"/>
    <s v="Caerphilly"/>
    <n v="0"/>
    <d v="1899-12-30T00:42:33"/>
    <n v="0"/>
    <n v="0"/>
    <n v="0"/>
    <n v="6"/>
    <n v="6"/>
    <n v="0"/>
    <n v="5"/>
    <n v="1"/>
    <n v="3"/>
    <n v="3"/>
    <n v="0"/>
    <n v="1"/>
    <n v="1"/>
    <n v="3.0787037037037042E-3"/>
    <n v="1"/>
    <n v="2.2662037037037036E-2"/>
    <n v="2"/>
    <n v="3"/>
    <n v="6"/>
  </r>
  <r>
    <x v="0"/>
    <x v="0"/>
    <s v="Grange University Hospital Cwmbran"/>
    <s v="Major A&amp;E Units"/>
    <s v="Monmouthshire"/>
    <n v="18.914721333333333"/>
    <d v="1899-12-30T01:35:09"/>
    <n v="1"/>
    <n v="0"/>
    <n v="0"/>
    <n v="15"/>
    <n v="15"/>
    <n v="4"/>
    <n v="9"/>
    <n v="2"/>
    <n v="8"/>
    <n v="9"/>
    <n v="1"/>
    <n v="1"/>
    <n v="3"/>
    <n v="6.9502314814814817E-3"/>
    <n v="0.5"/>
    <n v="3.318287037037037E-2"/>
    <n v="4"/>
    <n v="9"/>
    <n v="15"/>
  </r>
  <r>
    <x v="0"/>
    <x v="0"/>
    <s v="Nevill Hall Hosp Abergavenny"/>
    <s v="Major A&amp;E Units"/>
    <s v="Monmouthshire"/>
    <n v="0"/>
    <d v="1899-12-30T01:18:02"/>
    <n v="0"/>
    <n v="0"/>
    <n v="0"/>
    <n v="1"/>
    <n v="1"/>
    <n v="0"/>
    <n v="0"/>
    <n v="0"/>
    <n v="0"/>
    <n v="1"/>
    <n v="1"/>
    <n v="0"/>
    <n v="0"/>
    <s v="-"/>
    <s v="-"/>
    <n v="0.1142939814814815"/>
    <n v="0"/>
    <n v="1"/>
    <n v="1"/>
  </r>
  <r>
    <x v="0"/>
    <x v="0"/>
    <s v="Royal Gwent Hospital Newport"/>
    <s v="Major A&amp;E Units"/>
    <s v="Monmouthshire"/>
    <n v="0"/>
    <d v="1899-12-30T00:44:29"/>
    <n v="0"/>
    <n v="0"/>
    <n v="0"/>
    <n v="3"/>
    <n v="2"/>
    <n v="0"/>
    <n v="2"/>
    <n v="0"/>
    <n v="1"/>
    <n v="1"/>
    <n v="0"/>
    <n v="0"/>
    <n v="2"/>
    <s v="-"/>
    <s v="-"/>
    <n v="2.045138888888889E-2"/>
    <n v="2"/>
    <n v="1"/>
    <n v="3"/>
  </r>
  <r>
    <x v="0"/>
    <x v="0"/>
    <s v="Chepstow Community Hospital"/>
    <s v="Community"/>
    <s v="Monmouthshire"/>
    <n v="0"/>
    <d v="1899-12-30T00:05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0"/>
    <s v="Grange University Hospital Cwmbran"/>
    <s v="Major A&amp;E Units"/>
    <s v="Newport"/>
    <n v="11.867773999999997"/>
    <d v="1899-12-30T00:52:48"/>
    <n v="0"/>
    <n v="0"/>
    <n v="0"/>
    <n v="20"/>
    <n v="20"/>
    <n v="4"/>
    <n v="15"/>
    <n v="4"/>
    <n v="8"/>
    <n v="13"/>
    <n v="5"/>
    <n v="0"/>
    <n v="3"/>
    <n v="3.6458333333333334E-3"/>
    <n v="1"/>
    <n v="2.8483796296296295E-2"/>
    <n v="3"/>
    <n v="13"/>
    <n v="20"/>
  </r>
  <r>
    <x v="0"/>
    <x v="0"/>
    <s v="Royal Gwent Hospital Newport"/>
    <s v="Major A&amp;E Units"/>
    <s v="Newport"/>
    <n v="0"/>
    <d v="1899-12-30T01:07:01"/>
    <n v="0"/>
    <n v="0"/>
    <n v="0"/>
    <n v="7"/>
    <n v="7"/>
    <n v="0"/>
    <n v="2"/>
    <n v="2"/>
    <n v="2"/>
    <n v="3"/>
    <n v="1"/>
    <n v="0"/>
    <n v="2"/>
    <n v="3.9178240740740744E-3"/>
    <n v="1"/>
    <n v="6.2384259259259259E-3"/>
    <n v="2"/>
    <n v="3"/>
    <n v="7"/>
  </r>
  <r>
    <x v="0"/>
    <x v="0"/>
    <s v="Nevill Hall Hosp Abergavenny"/>
    <s v="Major A&amp;E Units"/>
    <s v="Powys"/>
    <n v="0"/>
    <d v="1899-12-30T00:31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0"/>
    <s v="Grange University Hospital Cwmbran"/>
    <s v="Major A&amp;E Units"/>
    <s v="Torfaen"/>
    <n v="1.875"/>
    <d v="1899-12-30T00:42:08"/>
    <n v="0"/>
    <n v="0"/>
    <n v="0"/>
    <n v="6"/>
    <n v="5"/>
    <n v="2"/>
    <n v="3"/>
    <n v="2"/>
    <n v="1"/>
    <n v="2"/>
    <n v="1"/>
    <n v="0"/>
    <n v="2"/>
    <n v="9.9710648148148163E-3"/>
    <n v="0"/>
    <n v="9.2517361111111113E-2"/>
    <n v="2"/>
    <n v="2"/>
    <n v="5"/>
  </r>
  <r>
    <x v="0"/>
    <x v="0"/>
    <s v="Royal Gwent Hospital Newport"/>
    <s v="Major A&amp;E Units"/>
    <s v="Torfaen"/>
    <n v="0"/>
    <d v="1899-12-30T00:36:57"/>
    <n v="0"/>
    <n v="0"/>
    <n v="0"/>
    <n v="9"/>
    <n v="7"/>
    <n v="0"/>
    <n v="5"/>
    <n v="1"/>
    <n v="1"/>
    <n v="1"/>
    <n v="0"/>
    <n v="0"/>
    <n v="7"/>
    <n v="5.9490740740740745E-3"/>
    <n v="0"/>
    <n v="3.9479166666666669E-2"/>
    <n v="7"/>
    <n v="1"/>
    <n v="9"/>
  </r>
  <r>
    <x v="0"/>
    <x v="0"/>
    <s v="Ysbyty Aneurin Bevan Hospital"/>
    <s v="Minor Injuries Unit (MIU)"/>
    <s v="Torfaen"/>
    <n v="0"/>
    <d v="1899-12-30T00:29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0"/>
    <s v="Ysbyty Ystrad Fawr Hospital"/>
    <s v="Minor Injuries Unit (MIU)"/>
    <s v="Torfaen"/>
    <n v="0"/>
    <d v="1899-12-30T00:15:2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0"/>
    <s v="St Woolos Hospital Newport"/>
    <s v="Acute"/>
    <s v="Torfaen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0"/>
    <x v="1"/>
    <s v="Glan Clwyd Hosp Bodelwyddan"/>
    <s v="Major A&amp;E Units"/>
    <s v="Conwy"/>
    <n v="44.302776999999999"/>
    <d v="1899-12-30T02:27:19"/>
    <n v="4"/>
    <n v="3"/>
    <n v="0"/>
    <n v="15"/>
    <n v="15"/>
    <n v="2"/>
    <n v="5"/>
    <n v="1"/>
    <n v="10"/>
    <n v="13"/>
    <n v="3"/>
    <n v="0"/>
    <n v="1"/>
    <n v="3.8078703703703707E-3"/>
    <n v="1"/>
    <n v="7.5196759259259255E-2"/>
    <n v="1"/>
    <n v="13"/>
    <n v="15"/>
  </r>
  <r>
    <x v="0"/>
    <x v="1"/>
    <s v="Ysbyty Gwynedd Hosp Bangor"/>
    <s v="Major A&amp;E Units"/>
    <s v="Conwy"/>
    <n v="8.0011109999999999"/>
    <d v="1899-12-30T02:33:01"/>
    <n v="1"/>
    <n v="0"/>
    <n v="0"/>
    <n v="7"/>
    <n v="7"/>
    <n v="2"/>
    <n v="4"/>
    <n v="2"/>
    <n v="4"/>
    <n v="4"/>
    <n v="0"/>
    <n v="0"/>
    <n v="1"/>
    <n v="1.2934027777777779E-2"/>
    <n v="0"/>
    <n v="2.914351851851852E-2"/>
    <n v="1"/>
    <n v="4"/>
    <n v="7"/>
  </r>
  <r>
    <x v="0"/>
    <x v="1"/>
    <s v="Glan Clwyd Hosp Bodelwyddan"/>
    <s v="Major A&amp;E Units"/>
    <s v="Denbighshire"/>
    <n v="30.183052500000002"/>
    <d v="1899-12-30T01:35:53"/>
    <n v="3"/>
    <n v="0"/>
    <n v="0"/>
    <n v="18"/>
    <n v="18"/>
    <n v="6"/>
    <n v="9"/>
    <n v="3"/>
    <n v="11"/>
    <n v="14"/>
    <n v="3"/>
    <n v="0"/>
    <n v="1"/>
    <n v="4.7569444444444447E-3"/>
    <n v="0.66666666666666663"/>
    <n v="8.6701388888888883E-2"/>
    <n v="1"/>
    <n v="14"/>
    <n v="18"/>
  </r>
  <r>
    <x v="0"/>
    <x v="1"/>
    <s v="Maelor General Hosp Wrecsam"/>
    <s v="Major A&amp;E Units"/>
    <s v="Denbighshire"/>
    <n v="4.3075000000000001"/>
    <d v="1899-12-30T04:33:27"/>
    <n v="1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0"/>
    <x v="1"/>
    <s v="Maelor General Hosp Wrecsam"/>
    <s v="Major A&amp;E Units"/>
    <s v="Flintshire"/>
    <n v="3.7588888333333328"/>
    <d v="1899-12-30T00:50:41"/>
    <n v="0"/>
    <n v="0"/>
    <n v="0"/>
    <n v="5"/>
    <n v="5"/>
    <n v="1"/>
    <n v="3"/>
    <n v="1"/>
    <n v="3"/>
    <n v="3"/>
    <n v="0"/>
    <n v="0"/>
    <n v="1"/>
    <n v="2.4537037037037036E-3"/>
    <n v="1"/>
    <n v="0.15526620370370373"/>
    <n v="1"/>
    <n v="3"/>
    <n v="5"/>
  </r>
  <r>
    <x v="0"/>
    <x v="1"/>
    <s v="Glan Clwyd Hosp Bodelwyddan"/>
    <s v="Major A&amp;E Units"/>
    <s v="Flintshire"/>
    <n v="1.8527778333333336"/>
    <d v="1899-12-30T00:42:24"/>
    <n v="0"/>
    <n v="0"/>
    <n v="0"/>
    <n v="4"/>
    <n v="4"/>
    <n v="1"/>
    <n v="3"/>
    <n v="0"/>
    <n v="4"/>
    <n v="4"/>
    <n v="0"/>
    <n v="0"/>
    <n v="0"/>
    <s v="-"/>
    <s v="-"/>
    <n v="9.7916666666666666E-2"/>
    <n v="0"/>
    <n v="4"/>
    <n v="4"/>
  </r>
  <r>
    <x v="0"/>
    <x v="1"/>
    <s v="Ysbyty Gwynedd Hosp Bangor"/>
    <s v="Major A&amp;E Units"/>
    <s v="Gwynedd"/>
    <n v="18.915277833333334"/>
    <d v="1899-12-30T01:20:56"/>
    <n v="0"/>
    <n v="0"/>
    <n v="0"/>
    <n v="15"/>
    <n v="14"/>
    <n v="5"/>
    <n v="8"/>
    <n v="2"/>
    <n v="7"/>
    <n v="9"/>
    <n v="2"/>
    <n v="1"/>
    <n v="3"/>
    <n v="7.6620370370370375E-3"/>
    <n v="0.5"/>
    <n v="4.7662037037037031E-2"/>
    <n v="4"/>
    <n v="9"/>
    <n v="14"/>
  </r>
  <r>
    <x v="0"/>
    <x v="1"/>
    <s v="Glan Clwyd Hosp Bodelwyddan"/>
    <s v="Major A&amp;E Units"/>
    <s v="Gwynedd"/>
    <n v="0"/>
    <d v="1899-12-30T00:24:09"/>
    <n v="0"/>
    <n v="0"/>
    <n v="0"/>
    <n v="1"/>
    <n v="1"/>
    <n v="0"/>
    <n v="1"/>
    <n v="0"/>
    <n v="1"/>
    <n v="1"/>
    <n v="0"/>
    <n v="0"/>
    <n v="0"/>
    <s v="-"/>
    <s v="-"/>
    <n v="0.13386574074074076"/>
    <n v="0"/>
    <n v="1"/>
    <n v="1"/>
  </r>
  <r>
    <x v="0"/>
    <x v="1"/>
    <s v="Maelor General Hosp Wrecsam"/>
    <s v="Major A&amp;E Units"/>
    <s v="Gwynedd"/>
    <n v="0"/>
    <s v="-"/>
    <n v="0"/>
    <n v="0"/>
    <n v="0"/>
    <n v="1"/>
    <n v="1"/>
    <n v="1"/>
    <n v="1"/>
    <n v="1"/>
    <n v="0"/>
    <n v="0"/>
    <n v="0"/>
    <n v="0"/>
    <n v="0"/>
    <n v="9.2592592592592602E-5"/>
    <n v="1"/>
    <s v="-"/>
    <n v="0"/>
    <n v="0"/>
    <n v="1"/>
  </r>
  <r>
    <x v="0"/>
    <x v="1"/>
    <s v="Ysbyty Gwynedd Hosp Bangor"/>
    <s v="Major A&amp;E Units"/>
    <s v="Isle Of Anglesey"/>
    <n v="31.437776999999997"/>
    <d v="1899-12-30T02:51:52"/>
    <n v="2"/>
    <n v="0"/>
    <n v="0"/>
    <n v="13"/>
    <n v="13"/>
    <n v="2"/>
    <n v="3"/>
    <n v="3"/>
    <n v="8"/>
    <n v="10"/>
    <n v="2"/>
    <n v="0"/>
    <n v="0"/>
    <n v="2.5115740740740741E-3"/>
    <n v="0.66666666666666663"/>
    <n v="5.3958333333333337E-2"/>
    <n v="0"/>
    <n v="10"/>
    <n v="13"/>
  </r>
  <r>
    <x v="0"/>
    <x v="1"/>
    <s v="Glan Clwyd Hosp Bodelwyddan"/>
    <s v="Major A&amp;E Units"/>
    <s v="Isle Of Anglesey"/>
    <n v="0"/>
    <d v="1899-12-30T00:13:52"/>
    <n v="0"/>
    <n v="0"/>
    <n v="0"/>
    <n v="1"/>
    <n v="1"/>
    <n v="1"/>
    <n v="1"/>
    <n v="1"/>
    <n v="0"/>
    <n v="0"/>
    <n v="0"/>
    <n v="0"/>
    <n v="0"/>
    <n v="4.085648148148149E-3"/>
    <n v="1"/>
    <s v="-"/>
    <n v="0"/>
    <n v="0"/>
    <n v="1"/>
  </r>
  <r>
    <x v="0"/>
    <x v="1"/>
    <s v="Maelor General Hosp Wrecsam"/>
    <s v="Major A&amp;E Units"/>
    <s v="Powys"/>
    <n v="0.24638883333333331"/>
    <d v="1899-12-30T00:29:47"/>
    <n v="0"/>
    <n v="0"/>
    <n v="0"/>
    <n v="1"/>
    <n v="1"/>
    <n v="0"/>
    <n v="1"/>
    <n v="0"/>
    <n v="0"/>
    <n v="1"/>
    <n v="1"/>
    <n v="0"/>
    <n v="0"/>
    <s v="-"/>
    <s v="-"/>
    <n v="0.3744791666666667"/>
    <n v="0"/>
    <n v="1"/>
    <n v="1"/>
  </r>
  <r>
    <x v="0"/>
    <x v="1"/>
    <s v="Maelor General Hosp Wrecsam"/>
    <s v="Major A&amp;E Units"/>
    <s v="Wrexham"/>
    <n v="30.338887999999997"/>
    <d v="1899-12-30T01:19:17"/>
    <n v="0"/>
    <n v="0"/>
    <n v="0"/>
    <n v="26"/>
    <n v="26"/>
    <n v="3"/>
    <n v="11"/>
    <n v="4"/>
    <n v="17"/>
    <n v="20"/>
    <n v="3"/>
    <n v="1"/>
    <n v="1"/>
    <n v="4.9074074074074072E-3"/>
    <n v="0.5"/>
    <n v="0.10453125000000001"/>
    <n v="2"/>
    <n v="20"/>
    <n v="26"/>
  </r>
  <r>
    <x v="0"/>
    <x v="1"/>
    <s v="Heddffan Psych Maelor Wrexham"/>
    <s v="Unknown"/>
    <s v="Wrexham"/>
    <n v="0"/>
    <d v="1899-12-30T00:06:5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2"/>
    <s v="University Hospital Of Wales"/>
    <s v="Major A&amp;E Units"/>
    <s v="Caerphilly"/>
    <n v="0.55638900000000002"/>
    <d v="1899-12-30T00:26:08"/>
    <n v="0"/>
    <n v="0"/>
    <n v="0"/>
    <n v="3"/>
    <n v="3"/>
    <n v="1"/>
    <n v="3"/>
    <n v="2"/>
    <n v="1"/>
    <n v="1"/>
    <n v="0"/>
    <n v="0"/>
    <n v="0"/>
    <n v="5.2546296296296299E-3"/>
    <n v="0.5"/>
    <n v="2.028935185185185E-2"/>
    <n v="0"/>
    <n v="1"/>
    <n v="3"/>
  </r>
  <r>
    <x v="0"/>
    <x v="2"/>
    <s v="University Hospital Of Wales"/>
    <s v="Major A&amp;E Units"/>
    <s v="Cardiff"/>
    <n v="62.292497833333336"/>
    <d v="1899-12-30T02:01:21"/>
    <n v="8"/>
    <n v="4"/>
    <n v="0"/>
    <n v="31"/>
    <n v="31"/>
    <n v="9"/>
    <n v="20"/>
    <n v="9"/>
    <n v="17"/>
    <n v="19"/>
    <n v="2"/>
    <n v="0"/>
    <n v="3"/>
    <n v="5.2199074074074075E-3"/>
    <n v="0.55555555555555558"/>
    <n v="2.3333333333333334E-2"/>
    <n v="3"/>
    <n v="19"/>
    <n v="31"/>
  </r>
  <r>
    <x v="0"/>
    <x v="2"/>
    <s v="Llandough Hospital"/>
    <s v="Major acute"/>
    <s v="Cardiff"/>
    <n v="0"/>
    <d v="1899-12-30T04:07:54"/>
    <n v="1"/>
    <n v="1"/>
    <n v="0"/>
    <n v="4"/>
    <n v="4"/>
    <n v="0"/>
    <n v="3"/>
    <n v="0"/>
    <n v="2"/>
    <n v="2"/>
    <n v="0"/>
    <n v="0"/>
    <n v="2"/>
    <s v="-"/>
    <s v="-"/>
    <n v="0.18815972222222221"/>
    <n v="2"/>
    <n v="2"/>
    <n v="4"/>
  </r>
  <r>
    <x v="0"/>
    <x v="2"/>
    <s v="University Hospital Of Wales"/>
    <s v="Major A&amp;E Units"/>
    <s v="Carmarthenshire"/>
    <n v="0"/>
    <d v="1899-12-30T00:08:57"/>
    <n v="0"/>
    <n v="0"/>
    <n v="0"/>
    <n v="1"/>
    <n v="1"/>
    <n v="1"/>
    <n v="1"/>
    <n v="0"/>
    <n v="1"/>
    <n v="1"/>
    <n v="0"/>
    <n v="0"/>
    <n v="0"/>
    <s v="-"/>
    <s v="-"/>
    <n v="0.13921296296296298"/>
    <n v="0"/>
    <n v="1"/>
    <n v="1"/>
  </r>
  <r>
    <x v="0"/>
    <x v="2"/>
    <s v="University Hospital Of Wales"/>
    <s v="Major A&amp;E Units"/>
    <s v="Merthyr Tydfil"/>
    <n v="0.38361116666666667"/>
    <d v="1899-12-30T00:38:0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2"/>
    <s v="University Hospital Of Wales"/>
    <s v="Major A&amp;E Units"/>
    <s v="Rhondda Cynon Taff"/>
    <n v="0"/>
    <d v="1899-12-30T00:13:15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0"/>
    <x v="2"/>
    <s v="University Hospital Of Wales"/>
    <s v="Major A&amp;E Units"/>
    <s v="Swansea"/>
    <n v="0"/>
    <d v="1899-12-30T00:04:07"/>
    <n v="0"/>
    <n v="0"/>
    <n v="0"/>
    <n v="1"/>
    <n v="1"/>
    <n v="1"/>
    <n v="1"/>
    <n v="1"/>
    <n v="0"/>
    <n v="0"/>
    <n v="0"/>
    <n v="0"/>
    <n v="0"/>
    <n v="7.6388888888888893E-4"/>
    <n v="1"/>
    <s v="-"/>
    <n v="0"/>
    <n v="0"/>
    <n v="1"/>
  </r>
  <r>
    <x v="0"/>
    <x v="2"/>
    <s v="University Hospital Of Wales"/>
    <s v="Major A&amp;E Units"/>
    <s v="Torfaen"/>
    <n v="0.85722233333333331"/>
    <d v="1899-12-30T00:40:43"/>
    <n v="0"/>
    <n v="0"/>
    <n v="0"/>
    <n v="2"/>
    <n v="2"/>
    <n v="0"/>
    <n v="1"/>
    <n v="0"/>
    <n v="1"/>
    <n v="1"/>
    <n v="0"/>
    <n v="0"/>
    <n v="1"/>
    <s v="-"/>
    <s v="-"/>
    <n v="7.4074074074074077E-3"/>
    <n v="1"/>
    <n v="1"/>
    <n v="2"/>
  </r>
  <r>
    <x v="0"/>
    <x v="2"/>
    <s v="Llandough Hospital"/>
    <s v="Major acute"/>
    <s v="Torfaen"/>
    <n v="0"/>
    <d v="1899-12-30T00:37:40"/>
    <n v="0"/>
    <n v="0"/>
    <n v="0"/>
    <n v="1"/>
    <n v="1"/>
    <n v="0"/>
    <n v="1"/>
    <n v="0"/>
    <n v="1"/>
    <n v="1"/>
    <n v="0"/>
    <n v="0"/>
    <n v="0"/>
    <s v="-"/>
    <s v="-"/>
    <n v="5.2106481481481483E-2"/>
    <n v="0"/>
    <n v="1"/>
    <n v="1"/>
  </r>
  <r>
    <x v="0"/>
    <x v="2"/>
    <s v="University Hospital Of Wales"/>
    <s v="Major A&amp;E Units"/>
    <s v="Vale Of Glamorgan"/>
    <n v="27.26222233333333"/>
    <d v="1899-12-30T02:08:36"/>
    <n v="5"/>
    <n v="3"/>
    <n v="0"/>
    <n v="17"/>
    <n v="17"/>
    <n v="4"/>
    <n v="11"/>
    <n v="1"/>
    <n v="14"/>
    <n v="14"/>
    <n v="0"/>
    <n v="1"/>
    <n v="1"/>
    <n v="5.4166666666666669E-3"/>
    <n v="1"/>
    <n v="4.731481481481481E-2"/>
    <n v="2"/>
    <n v="14"/>
    <n v="17"/>
  </r>
  <r>
    <x v="0"/>
    <x v="2"/>
    <s v="Llandough Hospital"/>
    <s v="Major acute"/>
    <s v="Vale Of Glamorgan"/>
    <n v="0"/>
    <d v="1899-12-30T00:37:55"/>
    <n v="0"/>
    <n v="0"/>
    <n v="0"/>
    <n v="2"/>
    <n v="2"/>
    <n v="0"/>
    <n v="2"/>
    <n v="0"/>
    <n v="1"/>
    <n v="1"/>
    <n v="0"/>
    <n v="0"/>
    <n v="1"/>
    <s v="-"/>
    <s v="-"/>
    <n v="6.3437499999999994E-2"/>
    <n v="1"/>
    <n v="1"/>
    <n v="2"/>
  </r>
  <r>
    <x v="0"/>
    <x v="3"/>
    <s v="Princess Of Wales Bridgend"/>
    <s v="Major A&amp;E Units"/>
    <s v="Bridgend"/>
    <n v="12.839722"/>
    <d v="1899-12-30T01:04:52"/>
    <n v="0"/>
    <n v="0"/>
    <n v="0"/>
    <n v="17"/>
    <n v="16"/>
    <n v="3"/>
    <n v="10"/>
    <n v="1"/>
    <n v="13"/>
    <n v="15"/>
    <n v="2"/>
    <n v="0"/>
    <n v="1"/>
    <n v="2.0023148148148148E-3"/>
    <n v="1"/>
    <n v="9.6956018518518525E-2"/>
    <n v="1"/>
    <n v="15"/>
    <n v="17"/>
  </r>
  <r>
    <x v="0"/>
    <x v="3"/>
    <s v="Prince Charles Hosp Merthyr"/>
    <s v="Major A&amp;E Units"/>
    <s v="Caerphilly"/>
    <n v="0.36611100000000002"/>
    <d v="1899-12-30T00:22:19"/>
    <n v="0"/>
    <n v="0"/>
    <n v="0"/>
    <n v="3"/>
    <n v="3"/>
    <n v="0"/>
    <n v="3"/>
    <n v="0"/>
    <n v="1"/>
    <n v="2"/>
    <n v="1"/>
    <n v="0"/>
    <n v="1"/>
    <s v="-"/>
    <s v="-"/>
    <n v="1.9571759259259257E-2"/>
    <n v="1"/>
    <n v="2"/>
    <n v="3"/>
  </r>
  <r>
    <x v="0"/>
    <x v="3"/>
    <s v="Royal Glamorgan Hosp Pontyclun"/>
    <s v="Major A&amp;E Units"/>
    <s v="Caerphilly"/>
    <n v="0.15472216666666666"/>
    <d v="1899-12-30T00:24:17"/>
    <n v="0"/>
    <n v="0"/>
    <n v="0"/>
    <n v="1"/>
    <n v="1"/>
    <n v="0"/>
    <n v="1"/>
    <n v="0"/>
    <n v="0"/>
    <n v="1"/>
    <n v="1"/>
    <n v="0"/>
    <n v="0"/>
    <s v="-"/>
    <s v="-"/>
    <n v="5.2986111111111109E-2"/>
    <n v="0"/>
    <n v="1"/>
    <n v="1"/>
  </r>
  <r>
    <x v="0"/>
    <x v="3"/>
    <s v="Prince Charles Hosp Merthyr"/>
    <s v="Major A&amp;E Units"/>
    <s v="Merthyr Tydfil"/>
    <n v="5.2452776666666665"/>
    <d v="1899-12-30T01:07:23"/>
    <n v="0"/>
    <n v="0"/>
    <n v="0"/>
    <n v="8"/>
    <n v="8"/>
    <n v="2"/>
    <n v="6"/>
    <n v="1"/>
    <n v="3"/>
    <n v="4"/>
    <n v="1"/>
    <n v="0"/>
    <n v="3"/>
    <n v="4.178240740740741E-3"/>
    <n v="1"/>
    <n v="6.0734953703703715E-2"/>
    <n v="3"/>
    <n v="4"/>
    <n v="8"/>
  </r>
  <r>
    <x v="0"/>
    <x v="3"/>
    <s v="Princess Of Wales Bridgend"/>
    <s v="Major A&amp;E Units"/>
    <s v="Neath Port Talbot"/>
    <n v="4.3986110000000007"/>
    <d v="1899-12-30T00:58:59"/>
    <n v="0"/>
    <n v="0"/>
    <n v="0"/>
    <n v="6"/>
    <n v="6"/>
    <n v="0"/>
    <n v="5"/>
    <n v="1"/>
    <n v="4"/>
    <n v="4"/>
    <n v="0"/>
    <n v="0"/>
    <n v="1"/>
    <n v="2.0949074074074073E-3"/>
    <n v="1"/>
    <n v="2.6765046296296301E-2"/>
    <n v="1"/>
    <n v="4"/>
    <n v="6"/>
  </r>
  <r>
    <x v="0"/>
    <x v="3"/>
    <s v="Prince Charles Hosp Merthyr"/>
    <s v="Major A&amp;E Units"/>
    <s v="Powys"/>
    <n v="4.0038888333333329"/>
    <d v="1899-12-30T01:32:32"/>
    <n v="0"/>
    <n v="0"/>
    <n v="0"/>
    <n v="3"/>
    <n v="3"/>
    <n v="1"/>
    <n v="2"/>
    <n v="0"/>
    <n v="1"/>
    <n v="2"/>
    <n v="1"/>
    <n v="0"/>
    <n v="1"/>
    <s v="-"/>
    <s v="-"/>
    <n v="7.7013888888888896E-2"/>
    <n v="1"/>
    <n v="2"/>
    <n v="3"/>
  </r>
  <r>
    <x v="0"/>
    <x v="3"/>
    <s v="Royal Glamorgan Hosp Pontyclun"/>
    <s v="Major A&amp;E Units"/>
    <s v="Rhondda Cynon Taff"/>
    <n v="20.182776999999998"/>
    <d v="1899-12-30T00:50:48"/>
    <n v="1"/>
    <n v="0"/>
    <n v="0"/>
    <n v="33"/>
    <n v="33"/>
    <n v="13"/>
    <n v="27"/>
    <n v="3"/>
    <n v="21"/>
    <n v="28"/>
    <n v="7"/>
    <n v="0"/>
    <n v="2"/>
    <n v="6.2962962962962964E-3"/>
    <n v="0"/>
    <n v="4.2118055555555561E-2"/>
    <n v="2"/>
    <n v="28"/>
    <n v="33"/>
  </r>
  <r>
    <x v="0"/>
    <x v="3"/>
    <s v="Prince Charles Hosp Merthyr"/>
    <s v="Major A&amp;E Units"/>
    <s v="Rhondda Cynon Taff"/>
    <n v="6.2088888333333339"/>
    <d v="1899-12-30T00:51:57"/>
    <n v="0"/>
    <n v="0"/>
    <n v="0"/>
    <n v="9"/>
    <n v="9"/>
    <n v="1"/>
    <n v="8"/>
    <n v="1"/>
    <n v="5"/>
    <n v="7"/>
    <n v="2"/>
    <n v="0"/>
    <n v="1"/>
    <n v="9.6064814814814819E-4"/>
    <n v="1"/>
    <n v="5.6388888888888891E-2"/>
    <n v="1"/>
    <n v="7"/>
    <n v="9"/>
  </r>
  <r>
    <x v="0"/>
    <x v="3"/>
    <s v="Princess Of Wales Bridgend"/>
    <s v="Major A&amp;E Units"/>
    <s v="Rhondda Cynon Taff"/>
    <n v="0.39527766666666669"/>
    <d v="1899-12-30T00:26:51"/>
    <n v="0"/>
    <n v="0"/>
    <n v="0"/>
    <n v="2"/>
    <n v="2"/>
    <n v="0"/>
    <n v="2"/>
    <n v="0"/>
    <n v="0"/>
    <n v="1"/>
    <n v="1"/>
    <n v="0"/>
    <n v="1"/>
    <s v="-"/>
    <s v="-"/>
    <n v="4.4999999999999998E-2"/>
    <n v="1"/>
    <n v="1"/>
    <n v="2"/>
  </r>
  <r>
    <x v="0"/>
    <x v="3"/>
    <s v="Princess Of Wales Bridgend"/>
    <s v="Major A&amp;E Units"/>
    <s v="Vale Of Glamorgan"/>
    <n v="4.6527778333333334"/>
    <d v="1899-12-30T01:48:03"/>
    <n v="0"/>
    <n v="0"/>
    <n v="0"/>
    <n v="2"/>
    <n v="2"/>
    <n v="0"/>
    <n v="0"/>
    <n v="1"/>
    <n v="1"/>
    <n v="1"/>
    <n v="0"/>
    <n v="0"/>
    <n v="0"/>
    <n v="9.9537037037037042E-3"/>
    <n v="0"/>
    <n v="6.6226851851851856E-2"/>
    <n v="0"/>
    <n v="1"/>
    <n v="2"/>
  </r>
  <r>
    <x v="0"/>
    <x v="4"/>
    <s v="Glangwili Hospital Carmarthen"/>
    <s v="Major A&amp;E Units"/>
    <s v="Carmarthenshire"/>
    <n v="35.40416483333334"/>
    <d v="1899-12-30T02:40:18"/>
    <n v="4"/>
    <n v="2"/>
    <n v="0"/>
    <n v="16"/>
    <n v="16"/>
    <n v="1"/>
    <n v="5"/>
    <n v="1"/>
    <n v="7"/>
    <n v="11"/>
    <n v="4"/>
    <n v="1"/>
    <n v="3"/>
    <n v="1.0543981481481482E-2"/>
    <n v="0"/>
    <n v="0.12655092592592593"/>
    <n v="4"/>
    <n v="11"/>
    <n v="16"/>
  </r>
  <r>
    <x v="0"/>
    <x v="4"/>
    <s v="Prince Philip Hosp Llanelli"/>
    <s v="Major acute"/>
    <s v="Carmarthenshire"/>
    <n v="10.021943499999999"/>
    <d v="1899-12-30T01:29:14"/>
    <n v="1"/>
    <n v="0"/>
    <n v="0"/>
    <n v="8"/>
    <n v="8"/>
    <n v="1"/>
    <n v="5"/>
    <n v="0"/>
    <n v="6"/>
    <n v="7"/>
    <n v="1"/>
    <n v="0"/>
    <n v="1"/>
    <s v="-"/>
    <s v="-"/>
    <n v="8.9236111111111113E-2"/>
    <n v="1"/>
    <n v="7"/>
    <n v="8"/>
  </r>
  <r>
    <x v="0"/>
    <x v="4"/>
    <s v="Glangwili Hospital Carmarthen"/>
    <s v="Major A&amp;E Units"/>
    <s v="Ceredigion"/>
    <n v="9.6080555000000025"/>
    <d v="1899-12-30T02:39:07"/>
    <n v="1"/>
    <n v="1"/>
    <n v="0"/>
    <n v="3"/>
    <n v="3"/>
    <n v="0"/>
    <n v="1"/>
    <n v="0"/>
    <n v="1"/>
    <n v="1"/>
    <n v="0"/>
    <n v="1"/>
    <n v="1"/>
    <s v="-"/>
    <s v="-"/>
    <n v="5.002314814814815E-2"/>
    <n v="2"/>
    <n v="1"/>
    <n v="3"/>
  </r>
  <r>
    <x v="0"/>
    <x v="4"/>
    <s v="Bronglais Gen Hosp Aberystwyth"/>
    <s v="Major A&amp;E Units"/>
    <s v="Ceredigion"/>
    <n v="1.5230554999999999"/>
    <d v="1899-12-30T00:58:59"/>
    <n v="0"/>
    <n v="0"/>
    <n v="0"/>
    <n v="2"/>
    <n v="2"/>
    <n v="1"/>
    <n v="1"/>
    <n v="0"/>
    <n v="1"/>
    <n v="2"/>
    <n v="1"/>
    <n v="0"/>
    <n v="0"/>
    <s v="-"/>
    <s v="-"/>
    <n v="2.56712962962963E-2"/>
    <n v="0"/>
    <n v="2"/>
    <n v="2"/>
  </r>
  <r>
    <x v="0"/>
    <x v="4"/>
    <s v="Bronglais Gen Hosp Aberystwyth"/>
    <s v="Major A&amp;E Units"/>
    <s v="Gwynedd"/>
    <n v="0"/>
    <s v="-"/>
    <n v="0"/>
    <n v="0"/>
    <n v="0"/>
    <n v="1"/>
    <n v="1"/>
    <n v="1"/>
    <n v="1"/>
    <n v="1"/>
    <n v="0"/>
    <n v="0"/>
    <n v="0"/>
    <n v="0"/>
    <n v="0"/>
    <n v="2.5266203703703704E-2"/>
    <n v="0"/>
    <s v="-"/>
    <n v="0"/>
    <n v="0"/>
    <n v="1"/>
  </r>
  <r>
    <x v="0"/>
    <x v="4"/>
    <s v="Withybush Hosp Haverfordwest"/>
    <s v="Major A&amp;E Units"/>
    <s v="Pembrokeshire"/>
    <n v="8.4897213333333319"/>
    <d v="1899-12-30T00:43:35"/>
    <n v="0"/>
    <n v="0"/>
    <n v="0"/>
    <n v="15"/>
    <n v="15"/>
    <n v="4"/>
    <n v="13"/>
    <n v="0"/>
    <n v="8"/>
    <n v="10"/>
    <n v="2"/>
    <n v="1"/>
    <n v="4"/>
    <s v="-"/>
    <s v="-"/>
    <n v="2.7887731481481482E-2"/>
    <n v="5"/>
    <n v="10"/>
    <n v="15"/>
  </r>
  <r>
    <x v="0"/>
    <x v="4"/>
    <s v="Glangwili Hospital Carmarthen"/>
    <s v="Major A&amp;E Units"/>
    <s v="Pembrokeshire"/>
    <n v="1.9024989999999999"/>
    <d v="1899-12-30T01:12:04"/>
    <n v="0"/>
    <n v="0"/>
    <n v="0"/>
    <n v="4"/>
    <n v="4"/>
    <n v="1"/>
    <n v="2"/>
    <n v="1"/>
    <n v="1"/>
    <n v="1"/>
    <n v="0"/>
    <n v="0"/>
    <n v="2"/>
    <n v="1.3599537037037037E-2"/>
    <n v="0"/>
    <n v="2.6493055555555554E-2"/>
    <n v="2"/>
    <n v="1"/>
    <n v="4"/>
  </r>
  <r>
    <x v="0"/>
    <x v="4"/>
    <s v="Bronglais Gen Hosp Aberystwyth"/>
    <s v="Major A&amp;E Units"/>
    <s v="Powys"/>
    <n v="1.6302778333333334"/>
    <d v="1899-12-30T00:38:58"/>
    <n v="0"/>
    <n v="0"/>
    <n v="0"/>
    <n v="4"/>
    <n v="4"/>
    <n v="0"/>
    <n v="4"/>
    <n v="0"/>
    <n v="3"/>
    <n v="3"/>
    <n v="0"/>
    <n v="0"/>
    <n v="1"/>
    <s v="-"/>
    <s v="-"/>
    <n v="3.3125000000000002E-2"/>
    <n v="1"/>
    <n v="3"/>
    <n v="4"/>
  </r>
  <r>
    <x v="0"/>
    <x v="5"/>
    <s v="Walton Centre Fazackerley"/>
    <s v="Hospital not In Wales"/>
    <s v="Denbighshire"/>
    <n v="0"/>
    <d v="1899-12-30T00:09:33"/>
    <n v="0"/>
    <n v="0"/>
    <n v="0"/>
    <n v="1"/>
    <n v="1"/>
    <n v="0"/>
    <n v="1"/>
    <n v="0"/>
    <n v="1"/>
    <n v="1"/>
    <n v="0"/>
    <n v="0"/>
    <n v="0"/>
    <s v="-"/>
    <s v="-"/>
    <n v="3.577546296296296E-2"/>
    <n v="0"/>
    <n v="1"/>
    <n v="1"/>
  </r>
  <r>
    <x v="0"/>
    <x v="5"/>
    <s v="Countess Of Chester Hospital"/>
    <s v="Hospital not In Wales"/>
    <s v="Flintshire"/>
    <n v="2.4375001666666662"/>
    <d v="1899-12-30T00:39:23"/>
    <n v="0"/>
    <n v="0"/>
    <n v="0"/>
    <n v="6"/>
    <n v="6"/>
    <n v="0"/>
    <n v="5"/>
    <n v="0"/>
    <n v="6"/>
    <n v="6"/>
    <n v="0"/>
    <n v="0"/>
    <n v="0"/>
    <s v="-"/>
    <s v="-"/>
    <n v="9.5034722222222243E-2"/>
    <n v="0"/>
    <n v="6"/>
    <n v="6"/>
  </r>
  <r>
    <x v="0"/>
    <x v="5"/>
    <s v="Wythenshawe Hosp Manchester"/>
    <s v="Hospital not In Wales"/>
    <s v="Flintshire"/>
    <n v="0"/>
    <d v="1899-12-30T01:43:21"/>
    <n v="0"/>
    <n v="0"/>
    <n v="0"/>
    <n v="1"/>
    <n v="1"/>
    <n v="0"/>
    <n v="0"/>
    <n v="0"/>
    <n v="0"/>
    <n v="1"/>
    <n v="1"/>
    <n v="0"/>
    <n v="0"/>
    <s v="-"/>
    <s v="-"/>
    <n v="9.3287037037037036E-3"/>
    <n v="0"/>
    <n v="1"/>
    <n v="1"/>
  </r>
  <r>
    <x v="0"/>
    <x v="5"/>
    <s v="Royal United Hospital Bath"/>
    <s v="Hospital not In Wales"/>
    <s v="Merthyr Tydfil"/>
    <n v="0"/>
    <d v="1899-12-30T00:22:36"/>
    <n v="0"/>
    <n v="0"/>
    <n v="0"/>
    <n v="1"/>
    <n v="1"/>
    <n v="0"/>
    <n v="1"/>
    <n v="1"/>
    <n v="0"/>
    <n v="0"/>
    <n v="0"/>
    <n v="0"/>
    <n v="0"/>
    <n v="7.7546296296296304E-4"/>
    <n v="1"/>
    <s v="-"/>
    <n v="0"/>
    <n v="0"/>
    <n v="1"/>
  </r>
  <r>
    <x v="0"/>
    <x v="5"/>
    <s v="Nearest Suitablew A+E Or Miu"/>
    <s v="-"/>
    <s v="Pembrokeshire"/>
    <n v="0"/>
    <s v="-"/>
    <n v="0"/>
    <n v="0"/>
    <n v="0"/>
    <n v="1"/>
    <n v="0"/>
    <n v="0"/>
    <n v="0"/>
    <n v="0"/>
    <n v="0"/>
    <n v="1"/>
    <n v="1"/>
    <n v="0"/>
    <n v="0"/>
    <s v="-"/>
    <s v="-"/>
    <n v="7.2627314814814811E-2"/>
    <n v="0"/>
    <n v="1"/>
    <n v="1"/>
  </r>
  <r>
    <x v="0"/>
    <x v="5"/>
    <s v="Royal Shrewsbury Hospital"/>
    <s v="Hospital not In Wales"/>
    <s v="Powys"/>
    <n v="23.720833333333331"/>
    <d v="1899-12-30T02:53:08"/>
    <n v="4"/>
    <n v="0"/>
    <n v="0"/>
    <n v="9"/>
    <n v="8"/>
    <n v="1"/>
    <n v="3"/>
    <n v="0"/>
    <n v="7"/>
    <n v="8"/>
    <n v="1"/>
    <n v="0"/>
    <n v="1"/>
    <s v="-"/>
    <s v="-"/>
    <n v="6.2609953703703702E-2"/>
    <n v="1"/>
    <n v="8"/>
    <n v="9"/>
  </r>
  <r>
    <x v="0"/>
    <x v="5"/>
    <s v="Hereford County Hospital"/>
    <s v="Hospital not In Wales"/>
    <s v="Powys"/>
    <n v="1.9822223333333335"/>
    <d v="1899-12-30T00:33:14"/>
    <n v="0"/>
    <n v="0"/>
    <n v="0"/>
    <n v="6"/>
    <n v="6"/>
    <n v="1"/>
    <n v="6"/>
    <n v="0"/>
    <n v="4"/>
    <n v="6"/>
    <n v="2"/>
    <n v="0"/>
    <n v="0"/>
    <s v="-"/>
    <s v="-"/>
    <n v="9.2656249999999996E-2"/>
    <n v="0"/>
    <n v="6"/>
    <n v="6"/>
  </r>
  <r>
    <x v="0"/>
    <x v="5"/>
    <s v="Princess Royal Hosp Telford"/>
    <s v="Hospital not In Wales"/>
    <s v="Powys"/>
    <n v="0"/>
    <d v="1899-12-30T00:29:08"/>
    <n v="0"/>
    <n v="0"/>
    <n v="0"/>
    <n v="1"/>
    <n v="1"/>
    <n v="0"/>
    <n v="1"/>
    <n v="0"/>
    <n v="1"/>
    <n v="1"/>
    <n v="0"/>
    <n v="0"/>
    <n v="0"/>
    <s v="-"/>
    <s v="-"/>
    <n v="1.1180555555555556E-2"/>
    <n v="0"/>
    <n v="1"/>
    <n v="1"/>
  </r>
  <r>
    <x v="0"/>
    <x v="6"/>
    <s v="Bro Ddyfi Com Hosp Machynlleth"/>
    <s v="Unknown"/>
    <s v="Gwynedd"/>
    <n v="0"/>
    <s v="-"/>
    <n v="0"/>
    <n v="0"/>
    <n v="0"/>
    <n v="1"/>
    <n v="0"/>
    <n v="0"/>
    <n v="0"/>
    <n v="0"/>
    <n v="0"/>
    <n v="1"/>
    <n v="1"/>
    <n v="0"/>
    <n v="0"/>
    <s v="-"/>
    <s v="-"/>
    <s v="-"/>
    <n v="0"/>
    <n v="1"/>
    <n v="0"/>
  </r>
  <r>
    <x v="0"/>
    <x v="6"/>
    <s v="Llandrindod Wells War Mem Hosp"/>
    <s v="Unknown"/>
    <s v="Powys"/>
    <n v="0"/>
    <d v="1899-12-30T00:07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7"/>
    <s v="Morriston Hospital Swansea"/>
    <s v="Major A&amp;E Units"/>
    <s v="Carmarthenshire"/>
    <n v="0.24583333333333332"/>
    <d v="1899-12-30T00:11:55"/>
    <n v="0"/>
    <n v="0"/>
    <n v="0"/>
    <n v="3"/>
    <n v="3"/>
    <n v="0"/>
    <n v="3"/>
    <n v="0"/>
    <n v="1"/>
    <n v="1"/>
    <n v="0"/>
    <n v="0"/>
    <n v="2"/>
    <s v="-"/>
    <s v="-"/>
    <n v="6.4826388888888892E-2"/>
    <n v="2"/>
    <n v="1"/>
    <n v="3"/>
  </r>
  <r>
    <x v="0"/>
    <x v="7"/>
    <s v="Morriston Hospital Swansea"/>
    <s v="Major A&amp;E Units"/>
    <s v="Ceredigion"/>
    <n v="0.66333333333333333"/>
    <d v="1899-12-30T00:54:48"/>
    <n v="0"/>
    <n v="0"/>
    <n v="0"/>
    <n v="1"/>
    <n v="1"/>
    <n v="0"/>
    <n v="1"/>
    <n v="0"/>
    <n v="1"/>
    <n v="1"/>
    <n v="0"/>
    <n v="0"/>
    <n v="0"/>
    <s v="-"/>
    <s v="-"/>
    <n v="1.3518518518518518E-2"/>
    <n v="0"/>
    <n v="1"/>
    <n v="1"/>
  </r>
  <r>
    <x v="0"/>
    <x v="7"/>
    <s v="Singleton Hospital Swansea"/>
    <s v="Minor Injuries Unit (MIU)"/>
    <s v="Neath Port Talbot"/>
    <n v="0.28222233333333335"/>
    <d v="1899-12-30T01:20:20"/>
    <n v="1"/>
    <n v="1"/>
    <n v="0"/>
    <n v="7"/>
    <n v="7"/>
    <n v="1"/>
    <n v="6"/>
    <n v="1"/>
    <n v="4"/>
    <n v="4"/>
    <n v="0"/>
    <n v="0"/>
    <n v="2"/>
    <n v="4.6180555555555558E-3"/>
    <n v="1"/>
    <n v="1.8559027777777778E-2"/>
    <n v="2"/>
    <n v="4"/>
    <n v="7"/>
  </r>
  <r>
    <x v="0"/>
    <x v="7"/>
    <s v="Morriston Hospital Swansea"/>
    <s v="Major A&amp;E Units"/>
    <s v="Neath Port Talbot"/>
    <n v="0.50916666666666666"/>
    <d v="1899-12-30T00:13:22"/>
    <n v="0"/>
    <n v="0"/>
    <n v="0"/>
    <n v="12"/>
    <n v="12"/>
    <n v="10"/>
    <n v="12"/>
    <n v="2"/>
    <n v="5"/>
    <n v="8"/>
    <n v="3"/>
    <n v="2"/>
    <n v="0"/>
    <n v="6.5219907407407405E-3"/>
    <n v="0.5"/>
    <n v="4.7193287037037034E-2"/>
    <n v="2"/>
    <n v="8"/>
    <n v="12"/>
  </r>
  <r>
    <x v="0"/>
    <x v="7"/>
    <s v="Morriston Hospital Swansea"/>
    <s v="Major A&amp;E Units"/>
    <s v="Pembrokeshire"/>
    <n v="0"/>
    <d v="1899-12-30T00:33:51"/>
    <n v="0"/>
    <n v="0"/>
    <n v="0"/>
    <n v="2"/>
    <n v="2"/>
    <n v="0"/>
    <n v="2"/>
    <n v="0"/>
    <n v="1"/>
    <n v="1"/>
    <n v="0"/>
    <n v="0"/>
    <n v="1"/>
    <s v="-"/>
    <s v="-"/>
    <n v="7.8009259259259256E-3"/>
    <n v="1"/>
    <n v="1"/>
    <n v="2"/>
  </r>
  <r>
    <x v="0"/>
    <x v="7"/>
    <s v="Morriston Hospital Swansea"/>
    <s v="Major A&amp;E Units"/>
    <s v="Powys"/>
    <n v="1.8063888333333333"/>
    <d v="1899-12-30T01:05:56"/>
    <n v="0"/>
    <n v="0"/>
    <n v="0"/>
    <n v="2"/>
    <n v="2"/>
    <n v="1"/>
    <n v="1"/>
    <n v="0"/>
    <n v="1"/>
    <n v="2"/>
    <n v="1"/>
    <n v="0"/>
    <n v="0"/>
    <s v="-"/>
    <s v="-"/>
    <n v="0.15254050925925927"/>
    <n v="0"/>
    <n v="2"/>
    <n v="2"/>
  </r>
  <r>
    <x v="0"/>
    <x v="7"/>
    <s v="Singleton Hospital Swansea"/>
    <s v="Minor Injuries Unit (MIU)"/>
    <s v="Powys"/>
    <n v="0.28083333333333338"/>
    <d v="1899-12-30T00:31:51"/>
    <n v="0"/>
    <n v="0"/>
    <n v="0"/>
    <n v="1"/>
    <n v="1"/>
    <n v="0"/>
    <n v="1"/>
    <n v="0"/>
    <n v="1"/>
    <n v="1"/>
    <n v="0"/>
    <n v="0"/>
    <n v="0"/>
    <s v="-"/>
    <s v="-"/>
    <n v="6.6331018518518525E-2"/>
    <n v="0"/>
    <n v="1"/>
    <n v="1"/>
  </r>
  <r>
    <x v="0"/>
    <x v="7"/>
    <s v="Singleton Hospital Swansea"/>
    <s v="Minor Injuries Unit (MIU)"/>
    <s v="Swansea"/>
    <n v="0.83138883333333335"/>
    <d v="1899-12-30T03:03:47"/>
    <n v="1"/>
    <n v="1"/>
    <n v="0"/>
    <n v="4"/>
    <n v="3"/>
    <n v="0"/>
    <n v="0"/>
    <n v="0"/>
    <n v="2"/>
    <n v="2"/>
    <n v="0"/>
    <n v="0"/>
    <n v="2"/>
    <s v="-"/>
    <s v="-"/>
    <n v="2.2453703703703701E-2"/>
    <n v="2"/>
    <n v="2"/>
    <n v="3"/>
  </r>
  <r>
    <x v="0"/>
    <x v="7"/>
    <s v="Morriston Hospital Swansea"/>
    <s v="Major A&amp;E Units"/>
    <s v="Swansea"/>
    <n v="7.8647221666666658"/>
    <d v="1899-12-30T00:26:57"/>
    <n v="0"/>
    <n v="0"/>
    <n v="0"/>
    <n v="28"/>
    <n v="27"/>
    <n v="19"/>
    <n v="25"/>
    <n v="6"/>
    <n v="15"/>
    <n v="19"/>
    <n v="4"/>
    <n v="1"/>
    <n v="2"/>
    <n v="4.8726851851851856E-3"/>
    <n v="0.66666666666666663"/>
    <n v="1.8900462962962963E-2"/>
    <n v="3"/>
    <n v="19"/>
    <n v="28"/>
  </r>
  <r>
    <x v="0"/>
    <x v="7"/>
    <s v="Cefn Coed Hospital"/>
    <s v="Unknown"/>
    <s v="Swansea"/>
    <n v="0"/>
    <d v="1899-12-30T00:16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0"/>
    <x v="8"/>
    <s v="-"/>
    <s v="-"/>
    <s v="Blaenau Gwent"/>
    <n v="0"/>
    <s v="-"/>
    <n v="0"/>
    <n v="0"/>
    <n v="0"/>
    <n v="21"/>
    <n v="2"/>
    <n v="0"/>
    <n v="0"/>
    <n v="1"/>
    <n v="7"/>
    <n v="10"/>
    <n v="3"/>
    <n v="4"/>
    <n v="6"/>
    <n v="3.4837962962962965E-3"/>
    <n v="1"/>
    <n v="1.832175925925926E-2"/>
    <n v="10"/>
    <n v="10"/>
    <n v="8"/>
  </r>
  <r>
    <x v="0"/>
    <x v="8"/>
    <s v="-"/>
    <s v="-"/>
    <s v="Bridgend"/>
    <n v="0"/>
    <s v="-"/>
    <n v="0"/>
    <n v="0"/>
    <n v="0"/>
    <n v="46"/>
    <n v="8"/>
    <n v="0"/>
    <n v="0"/>
    <n v="2"/>
    <n v="29"/>
    <n v="38"/>
    <n v="9"/>
    <n v="3"/>
    <n v="3"/>
    <n v="2.0023148148148148E-3"/>
    <n v="1"/>
    <n v="0.10252314814814814"/>
    <n v="6"/>
    <n v="38"/>
    <n v="21"/>
  </r>
  <r>
    <x v="0"/>
    <x v="8"/>
    <s v="-"/>
    <s v="-"/>
    <s v="Caerphilly"/>
    <n v="0"/>
    <s v="-"/>
    <n v="0"/>
    <n v="0"/>
    <n v="0"/>
    <n v="40"/>
    <n v="12"/>
    <n v="0"/>
    <n v="0"/>
    <n v="8"/>
    <n v="21"/>
    <n v="32"/>
    <n v="11"/>
    <n v="0"/>
    <n v="0"/>
    <n v="3.5011574074074077E-3"/>
    <n v="0.625"/>
    <n v="2.7569444444444448E-2"/>
    <n v="0"/>
    <n v="32"/>
    <n v="24"/>
  </r>
  <r>
    <x v="0"/>
    <x v="8"/>
    <s v="-"/>
    <s v="-"/>
    <s v="Cardiff"/>
    <n v="0"/>
    <s v="-"/>
    <n v="0"/>
    <n v="0"/>
    <n v="0"/>
    <n v="85"/>
    <n v="19"/>
    <n v="0"/>
    <n v="0"/>
    <n v="13"/>
    <n v="45"/>
    <n v="60"/>
    <n v="15"/>
    <n v="4"/>
    <n v="8"/>
    <n v="4.2013888888888891E-3"/>
    <n v="0.69230769230769229"/>
    <n v="2.943287037037037E-2"/>
    <n v="12"/>
    <n v="60"/>
    <n v="39"/>
  </r>
  <r>
    <x v="0"/>
    <x v="8"/>
    <s v="-"/>
    <s v="-"/>
    <s v="Carmarthenshire"/>
    <n v="0"/>
    <s v="-"/>
    <n v="0"/>
    <n v="0"/>
    <n v="0"/>
    <n v="33"/>
    <n v="5"/>
    <n v="0"/>
    <n v="0"/>
    <n v="1"/>
    <n v="16"/>
    <n v="25"/>
    <n v="9"/>
    <n v="1"/>
    <n v="6"/>
    <n v="1.0543981481481482E-2"/>
    <n v="0"/>
    <n v="0.13885416666666667"/>
    <n v="7"/>
    <n v="25"/>
    <n v="11"/>
  </r>
  <r>
    <x v="0"/>
    <x v="8"/>
    <s v="-"/>
    <s v="-"/>
    <s v="Ceredigion"/>
    <n v="0"/>
    <s v="-"/>
    <n v="0"/>
    <n v="0"/>
    <n v="0"/>
    <n v="11"/>
    <n v="1"/>
    <n v="0"/>
    <n v="0"/>
    <n v="2"/>
    <n v="2"/>
    <n v="4"/>
    <n v="2"/>
    <n v="1"/>
    <n v="4"/>
    <n v="1.9675925925925926E-4"/>
    <n v="1"/>
    <n v="1.5983796296296295E-2"/>
    <n v="5"/>
    <n v="4"/>
    <n v="5"/>
  </r>
  <r>
    <x v="0"/>
    <x v="8"/>
    <s v="-"/>
    <s v="-"/>
    <s v="Conwy"/>
    <n v="0"/>
    <s v="-"/>
    <n v="0"/>
    <n v="0"/>
    <n v="0"/>
    <n v="43"/>
    <n v="10"/>
    <n v="0"/>
    <n v="0"/>
    <n v="4"/>
    <n v="20"/>
    <n v="35"/>
    <n v="15"/>
    <n v="0"/>
    <n v="4"/>
    <n v="1.2534722222222223E-2"/>
    <n v="0.33333333333333331"/>
    <n v="7.975694444444445E-2"/>
    <n v="4"/>
    <n v="35"/>
    <n v="19"/>
  </r>
  <r>
    <x v="0"/>
    <x v="8"/>
    <s v="-"/>
    <s v="-"/>
    <s v="Denbighshire"/>
    <n v="0"/>
    <s v="-"/>
    <n v="0"/>
    <n v="0"/>
    <n v="0"/>
    <n v="42"/>
    <n v="10"/>
    <n v="0"/>
    <n v="0"/>
    <n v="5"/>
    <n v="19"/>
    <n v="30"/>
    <n v="11"/>
    <n v="1"/>
    <n v="6"/>
    <n v="4.8032407407407407E-3"/>
    <n v="0.75"/>
    <n v="4.5266203703703711E-2"/>
    <n v="7"/>
    <n v="30"/>
    <n v="23"/>
  </r>
  <r>
    <x v="0"/>
    <x v="8"/>
    <s v="-"/>
    <s v="-"/>
    <s v="Flintshire"/>
    <n v="0"/>
    <s v="-"/>
    <n v="0"/>
    <n v="0"/>
    <n v="0"/>
    <n v="34"/>
    <n v="2"/>
    <n v="0"/>
    <n v="0"/>
    <n v="1"/>
    <n v="14"/>
    <n v="25"/>
    <n v="11"/>
    <n v="3"/>
    <n v="5"/>
    <n v="2.4537037037037036E-3"/>
    <n v="1"/>
    <n v="8.8344907407407414E-2"/>
    <n v="8"/>
    <n v="25"/>
    <n v="14"/>
  </r>
  <r>
    <x v="0"/>
    <x v="8"/>
    <s v="-"/>
    <s v="-"/>
    <s v="Gwynedd"/>
    <n v="0"/>
    <s v="-"/>
    <n v="0"/>
    <n v="0"/>
    <n v="0"/>
    <n v="49"/>
    <n v="9"/>
    <n v="0"/>
    <n v="0"/>
    <n v="4"/>
    <n v="23"/>
    <n v="31"/>
    <n v="8"/>
    <n v="3"/>
    <n v="11"/>
    <n v="3.6226851851851854E-3"/>
    <n v="0.5"/>
    <n v="3.5624999999999997E-2"/>
    <n v="14"/>
    <n v="31"/>
    <n v="23"/>
  </r>
  <r>
    <x v="0"/>
    <x v="8"/>
    <s v="-"/>
    <s v="-"/>
    <s v="Isle Of Anglesey"/>
    <n v="0"/>
    <s v="-"/>
    <n v="0"/>
    <n v="0"/>
    <n v="0"/>
    <n v="18"/>
    <n v="4"/>
    <n v="0"/>
    <n v="0"/>
    <n v="3"/>
    <n v="9"/>
    <n v="13"/>
    <n v="4"/>
    <n v="1"/>
    <n v="1"/>
    <n v="1.3778935185185184E-2"/>
    <n v="0.5"/>
    <n v="4.3229166666666666E-2"/>
    <n v="2"/>
    <n v="13"/>
    <n v="11"/>
  </r>
  <r>
    <x v="0"/>
    <x v="8"/>
    <s v="-"/>
    <s v="-"/>
    <s v="Merthyr Tydfil"/>
    <n v="0"/>
    <s v="-"/>
    <n v="0"/>
    <n v="0"/>
    <n v="0"/>
    <n v="21"/>
    <n v="3"/>
    <n v="0"/>
    <n v="0"/>
    <n v="1"/>
    <n v="9"/>
    <n v="17"/>
    <n v="8"/>
    <n v="2"/>
    <n v="1"/>
    <n v="4.178240740740741E-3"/>
    <n v="1"/>
    <n v="2.4120370370370372E-2"/>
    <n v="3"/>
    <n v="17"/>
    <n v="9"/>
  </r>
  <r>
    <x v="0"/>
    <x v="8"/>
    <s v="-"/>
    <s v="-"/>
    <s v="Monmouthshire"/>
    <n v="0"/>
    <s v="-"/>
    <n v="0"/>
    <n v="0"/>
    <n v="0"/>
    <n v="23"/>
    <n v="5"/>
    <n v="0"/>
    <n v="0"/>
    <n v="4"/>
    <n v="12"/>
    <n v="17"/>
    <n v="5"/>
    <n v="0"/>
    <n v="2"/>
    <n v="1.0162037037037037E-2"/>
    <n v="0"/>
    <n v="3.0798611111111113E-2"/>
    <n v="2"/>
    <n v="17"/>
    <n v="13"/>
  </r>
  <r>
    <x v="0"/>
    <x v="8"/>
    <s v="-"/>
    <s v="-"/>
    <s v="Neath Port Talbot"/>
    <n v="0"/>
    <s v="-"/>
    <n v="0"/>
    <n v="0"/>
    <n v="0"/>
    <n v="42"/>
    <n v="9"/>
    <n v="0"/>
    <n v="0"/>
    <n v="4"/>
    <n v="17"/>
    <n v="29"/>
    <n v="12"/>
    <n v="3"/>
    <n v="6"/>
    <n v="4.9189814814814825E-3"/>
    <n v="0.75"/>
    <n v="5.6840277777777774E-2"/>
    <n v="9"/>
    <n v="29"/>
    <n v="20"/>
  </r>
  <r>
    <x v="0"/>
    <x v="8"/>
    <s v="-"/>
    <s v="-"/>
    <s v="Newport"/>
    <n v="0"/>
    <s v="-"/>
    <n v="0"/>
    <n v="0"/>
    <n v="0"/>
    <n v="43"/>
    <n v="14"/>
    <n v="0"/>
    <n v="0"/>
    <n v="5"/>
    <n v="21"/>
    <n v="29"/>
    <n v="8"/>
    <n v="2"/>
    <n v="7"/>
    <n v="3.6574074074074074E-3"/>
    <n v="1"/>
    <n v="2.8171296296296298E-2"/>
    <n v="9"/>
    <n v="29"/>
    <n v="29"/>
  </r>
  <r>
    <x v="0"/>
    <x v="8"/>
    <s v="-"/>
    <s v="-"/>
    <s v="Out of Area"/>
    <n v="0"/>
    <s v="-"/>
    <n v="0"/>
    <n v="0"/>
    <n v="0"/>
    <n v="6"/>
    <n v="0"/>
    <n v="0"/>
    <n v="0"/>
    <n v="0"/>
    <n v="6"/>
    <n v="6"/>
    <n v="0"/>
    <n v="0"/>
    <n v="0"/>
    <s v="-"/>
    <s v="-"/>
    <s v="-"/>
    <n v="0"/>
    <n v="6"/>
    <n v="0"/>
  </r>
  <r>
    <x v="0"/>
    <x v="8"/>
    <s v="-"/>
    <s v="-"/>
    <s v="Pembrokeshire"/>
    <n v="0"/>
    <s v="-"/>
    <n v="0"/>
    <n v="0"/>
    <n v="0"/>
    <n v="28"/>
    <n v="4"/>
    <n v="0"/>
    <n v="0"/>
    <n v="2"/>
    <n v="12"/>
    <n v="17"/>
    <n v="5"/>
    <n v="2"/>
    <n v="7"/>
    <n v="8.4895833333333334E-3"/>
    <n v="0.5"/>
    <n v="3.3842592592592598E-2"/>
    <n v="9"/>
    <n v="17"/>
    <n v="13"/>
  </r>
  <r>
    <x v="0"/>
    <x v="8"/>
    <s v="-"/>
    <s v="-"/>
    <s v="Powys"/>
    <n v="0"/>
    <s v="-"/>
    <n v="0"/>
    <n v="0"/>
    <n v="0"/>
    <n v="39"/>
    <n v="9"/>
    <n v="0"/>
    <n v="0"/>
    <n v="2"/>
    <n v="24"/>
    <n v="30"/>
    <n v="6"/>
    <n v="2"/>
    <n v="5"/>
    <n v="1.7210648148148149E-2"/>
    <n v="0"/>
    <n v="5.6516203703703707E-2"/>
    <n v="7"/>
    <n v="30"/>
    <n v="25"/>
  </r>
  <r>
    <x v="0"/>
    <x v="8"/>
    <s v="-"/>
    <s v="-"/>
    <s v="Rhondda Cynon Taff"/>
    <n v="0"/>
    <s v="-"/>
    <n v="0"/>
    <n v="0"/>
    <n v="0"/>
    <n v="71"/>
    <n v="21"/>
    <n v="0"/>
    <n v="0"/>
    <n v="6"/>
    <n v="37"/>
    <n v="54"/>
    <n v="17"/>
    <n v="4"/>
    <n v="7"/>
    <n v="6.1631944444444451E-3"/>
    <n v="0.33333333333333331"/>
    <n v="4.9768518518518524E-2"/>
    <n v="11"/>
    <n v="54"/>
    <n v="34"/>
  </r>
  <r>
    <x v="0"/>
    <x v="8"/>
    <s v="-"/>
    <s v="-"/>
    <s v="Swansea"/>
    <n v="0"/>
    <d v="1899-12-30T00:05:00"/>
    <n v="0"/>
    <n v="0"/>
    <n v="0"/>
    <n v="67"/>
    <n v="11"/>
    <n v="0"/>
    <n v="1"/>
    <n v="6"/>
    <n v="36"/>
    <n v="49"/>
    <n v="13"/>
    <n v="7"/>
    <n v="5"/>
    <n v="4.1261574074074074E-3"/>
    <n v="0.66666666666666663"/>
    <n v="2.2719907407407411E-2"/>
    <n v="12"/>
    <n v="49"/>
    <n v="33"/>
  </r>
  <r>
    <x v="0"/>
    <x v="8"/>
    <s v="-"/>
    <s v="-"/>
    <s v="Torfaen"/>
    <n v="0"/>
    <s v="-"/>
    <n v="0"/>
    <n v="0"/>
    <n v="0"/>
    <n v="24"/>
    <n v="4"/>
    <n v="0"/>
    <n v="0"/>
    <n v="5"/>
    <n v="8"/>
    <n v="15"/>
    <n v="7"/>
    <n v="3"/>
    <n v="1"/>
    <n v="6.3657407407407404E-3"/>
    <n v="0"/>
    <n v="2.1828703703703708E-2"/>
    <n v="4"/>
    <n v="15"/>
    <n v="17"/>
  </r>
  <r>
    <x v="0"/>
    <x v="8"/>
    <s v="-"/>
    <s v="-"/>
    <s v="Vale Of Glamorgan"/>
    <n v="0"/>
    <s v="-"/>
    <n v="0"/>
    <n v="0"/>
    <n v="0"/>
    <n v="50"/>
    <n v="11"/>
    <n v="0"/>
    <n v="0"/>
    <n v="3"/>
    <n v="29"/>
    <n v="42"/>
    <n v="13"/>
    <n v="3"/>
    <n v="2"/>
    <n v="5.4166666666666669E-3"/>
    <n v="0.66666666666666663"/>
    <n v="5.6041666666666663E-2"/>
    <n v="5"/>
    <n v="42"/>
    <n v="28"/>
  </r>
  <r>
    <x v="0"/>
    <x v="8"/>
    <s v="-"/>
    <s v="-"/>
    <s v="Wrexham"/>
    <n v="0"/>
    <s v="-"/>
    <n v="0"/>
    <n v="0"/>
    <n v="0"/>
    <n v="48"/>
    <n v="7"/>
    <n v="0"/>
    <n v="0"/>
    <n v="3"/>
    <n v="24"/>
    <n v="40"/>
    <n v="16"/>
    <n v="1"/>
    <n v="4"/>
    <n v="3.8425925925925928E-3"/>
    <n v="1"/>
    <n v="0.11350694444444444"/>
    <n v="5"/>
    <n v="40"/>
    <n v="20"/>
  </r>
  <r>
    <x v="1"/>
    <x v="0"/>
    <s v="Grange University Hospital Cwmbran"/>
    <s v="Major A&amp;E Units"/>
    <s v="Blaenau Gwent"/>
    <n v="6.5044443333333328"/>
    <d v="1899-12-30T01:19:13"/>
    <n v="0"/>
    <n v="0"/>
    <n v="0"/>
    <n v="7"/>
    <n v="5"/>
    <n v="1"/>
    <n v="3"/>
    <n v="0"/>
    <n v="5"/>
    <n v="6"/>
    <n v="1"/>
    <n v="0"/>
    <n v="1"/>
    <s v="-"/>
    <s v="-"/>
    <n v="2.6903935185185187E-2"/>
    <n v="1"/>
    <n v="6"/>
    <n v="7"/>
  </r>
  <r>
    <x v="1"/>
    <x v="0"/>
    <s v="Nevill Hall Hosp Abergavenny"/>
    <s v="Major A&amp;E Units"/>
    <s v="Blaenau Gwent"/>
    <n v="0"/>
    <d v="1899-12-30T00:46:57"/>
    <n v="0"/>
    <n v="0"/>
    <n v="0"/>
    <n v="2"/>
    <n v="2"/>
    <n v="0"/>
    <n v="2"/>
    <n v="0"/>
    <n v="1"/>
    <n v="1"/>
    <n v="0"/>
    <n v="0"/>
    <n v="1"/>
    <s v="-"/>
    <s v="-"/>
    <n v="6.0370370370370373E-2"/>
    <n v="1"/>
    <n v="1"/>
    <n v="2"/>
  </r>
  <r>
    <x v="1"/>
    <x v="0"/>
    <s v="Grange University Hospital Cwmbran"/>
    <s v="Major A&amp;E Units"/>
    <s v="Bridgend"/>
    <n v="0"/>
    <d v="1899-12-30T00:03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0"/>
    <s v="Grange University Hospital Cwmbran"/>
    <s v="Major A&amp;E Units"/>
    <s v="Caerphilly"/>
    <n v="21.887500166666662"/>
    <d v="1899-12-30T01:59:10"/>
    <n v="2"/>
    <n v="2"/>
    <n v="0"/>
    <n v="13"/>
    <n v="13"/>
    <n v="2"/>
    <n v="6"/>
    <n v="1"/>
    <n v="7"/>
    <n v="10"/>
    <n v="3"/>
    <n v="0"/>
    <n v="2"/>
    <n v="2.7893518518518519E-3"/>
    <n v="1"/>
    <n v="2.357060185185185E-2"/>
    <n v="2"/>
    <n v="10"/>
    <n v="13"/>
  </r>
  <r>
    <x v="1"/>
    <x v="0"/>
    <s v="Ysbyty Ystrad Fawr Hospital"/>
    <s v="Minor Injuries Unit (MIU)"/>
    <s v="Caerphilly"/>
    <n v="0"/>
    <d v="1899-12-30T00:32:52"/>
    <n v="0"/>
    <n v="0"/>
    <n v="0"/>
    <n v="2"/>
    <n v="2"/>
    <n v="0"/>
    <n v="2"/>
    <n v="0"/>
    <n v="1"/>
    <n v="1"/>
    <n v="0"/>
    <n v="0"/>
    <n v="1"/>
    <s v="-"/>
    <s v="-"/>
    <n v="0.2240162037037037"/>
    <n v="1"/>
    <n v="1"/>
    <n v="2"/>
  </r>
  <r>
    <x v="1"/>
    <x v="0"/>
    <s v="Grange University Hospital Cwmbran"/>
    <s v="Major A&amp;E Units"/>
    <s v="Cardiff"/>
    <n v="1.0658333333333334"/>
    <d v="1899-12-30T00:46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0"/>
    <s v="Grange University Hospital Cwmbran"/>
    <s v="Major A&amp;E Units"/>
    <s v="Monmouthshire"/>
    <n v="28.724998833333331"/>
    <d v="1899-12-30T01:49:27"/>
    <n v="2"/>
    <n v="2"/>
    <n v="0"/>
    <n v="19"/>
    <n v="19"/>
    <n v="1"/>
    <n v="10"/>
    <n v="3"/>
    <n v="14"/>
    <n v="14"/>
    <n v="0"/>
    <n v="0"/>
    <n v="2"/>
    <n v="1.0393518518518519E-2"/>
    <n v="0"/>
    <n v="3.605902777777778E-2"/>
    <n v="2"/>
    <n v="14"/>
    <n v="19"/>
  </r>
  <r>
    <x v="1"/>
    <x v="0"/>
    <s v="Nevill Hall Hosp Abergavenny"/>
    <s v="Major A&amp;E Units"/>
    <s v="Monmouthshire"/>
    <n v="0"/>
    <d v="1899-12-30T00:43:44"/>
    <n v="0"/>
    <n v="0"/>
    <n v="0"/>
    <n v="1"/>
    <n v="1"/>
    <n v="0"/>
    <n v="1"/>
    <n v="0"/>
    <n v="1"/>
    <n v="1"/>
    <n v="0"/>
    <n v="0"/>
    <n v="0"/>
    <s v="-"/>
    <s v="-"/>
    <n v="1.5868055555555559E-2"/>
    <n v="0"/>
    <n v="1"/>
    <n v="1"/>
  </r>
  <r>
    <x v="1"/>
    <x v="0"/>
    <s v="Royal Gwent Hospital Newport"/>
    <s v="Major A&amp;E Units"/>
    <s v="Monmouthshire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0"/>
    <s v="Grange University Hospital Cwmbran"/>
    <s v="Major A&amp;E Units"/>
    <s v="Newport"/>
    <n v="34.854444833333332"/>
    <d v="1899-12-30T01:46:52"/>
    <n v="3"/>
    <n v="0"/>
    <n v="0"/>
    <n v="23"/>
    <n v="23"/>
    <n v="1"/>
    <n v="11"/>
    <n v="4"/>
    <n v="12"/>
    <n v="14"/>
    <n v="2"/>
    <n v="0"/>
    <n v="5"/>
    <n v="3.7094907407407411E-3"/>
    <n v="1"/>
    <n v="4.1799768518518521E-2"/>
    <n v="5"/>
    <n v="14"/>
    <n v="23"/>
  </r>
  <r>
    <x v="1"/>
    <x v="0"/>
    <s v="Ysbyty Ystrad Fawr Hospital"/>
    <s v="Minor Injuries Unit (MIU)"/>
    <s v="Newport"/>
    <n v="0"/>
    <d v="1899-12-30T01:05:09"/>
    <n v="0"/>
    <n v="0"/>
    <n v="0"/>
    <n v="1"/>
    <n v="1"/>
    <n v="0"/>
    <n v="0"/>
    <n v="0"/>
    <n v="1"/>
    <n v="1"/>
    <n v="0"/>
    <n v="0"/>
    <n v="0"/>
    <s v="-"/>
    <s v="-"/>
    <n v="3.7592592592592594E-2"/>
    <n v="0"/>
    <n v="1"/>
    <n v="1"/>
  </r>
  <r>
    <x v="1"/>
    <x v="0"/>
    <s v="Royal Gwent Hospital Newport"/>
    <s v="Major A&amp;E Units"/>
    <s v="Newport"/>
    <n v="0"/>
    <d v="1899-12-30T00:36:44"/>
    <n v="0"/>
    <n v="0"/>
    <n v="0"/>
    <n v="3"/>
    <n v="3"/>
    <n v="0"/>
    <n v="3"/>
    <n v="0"/>
    <n v="2"/>
    <n v="2"/>
    <n v="0"/>
    <n v="0"/>
    <n v="1"/>
    <s v="-"/>
    <s v="-"/>
    <n v="7.6591435185185186E-2"/>
    <n v="1"/>
    <n v="2"/>
    <n v="3"/>
  </r>
  <r>
    <x v="1"/>
    <x v="0"/>
    <s v="Chepstow Community Hospital"/>
    <s v="Community"/>
    <s v="Newport"/>
    <n v="0"/>
    <d v="1899-12-30T00:11:0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0"/>
    <s v="Grange University Hospital Cwmbran"/>
    <s v="Major A&amp;E Units"/>
    <s v="Powys"/>
    <n v="0"/>
    <d v="1899-12-30T01:12:21"/>
    <n v="0"/>
    <n v="0"/>
    <n v="0"/>
    <n v="1"/>
    <n v="1"/>
    <n v="0"/>
    <n v="0"/>
    <n v="0"/>
    <n v="1"/>
    <n v="1"/>
    <n v="0"/>
    <n v="0"/>
    <n v="0"/>
    <s v="-"/>
    <s v="-"/>
    <n v="7.5659722222222225E-2"/>
    <n v="0"/>
    <n v="1"/>
    <n v="1"/>
  </r>
  <r>
    <x v="1"/>
    <x v="0"/>
    <s v="Grange University Hospital Cwmbran"/>
    <s v="Major A&amp;E Units"/>
    <s v="Torfaen"/>
    <n v="7.0269443333333337"/>
    <d v="1899-12-30T01:37:42"/>
    <n v="1"/>
    <n v="0"/>
    <n v="0"/>
    <n v="5"/>
    <n v="4"/>
    <n v="1"/>
    <n v="2"/>
    <n v="1"/>
    <n v="4"/>
    <n v="4"/>
    <n v="0"/>
    <n v="0"/>
    <n v="0"/>
    <n v="4.5717592592592589E-3"/>
    <n v="1"/>
    <n v="1.7378472222222222E-2"/>
    <n v="0"/>
    <n v="4"/>
    <n v="5"/>
  </r>
  <r>
    <x v="1"/>
    <x v="0"/>
    <s v="Royal Gwent Hospital Newport"/>
    <s v="Major A&amp;E Units"/>
    <s v="Torfaen"/>
    <n v="0"/>
    <d v="1899-12-30T00:16:14"/>
    <n v="0"/>
    <n v="0"/>
    <n v="0"/>
    <n v="4"/>
    <n v="4"/>
    <n v="0"/>
    <n v="4"/>
    <n v="0"/>
    <n v="1"/>
    <n v="1"/>
    <n v="0"/>
    <n v="0"/>
    <n v="3"/>
    <s v="-"/>
    <s v="-"/>
    <n v="1.6736111111111111E-2"/>
    <n v="3"/>
    <n v="1"/>
    <n v="4"/>
  </r>
  <r>
    <x v="1"/>
    <x v="0"/>
    <s v="Nevill Hall Hosp Abergavenny"/>
    <s v="Major A&amp;E Units"/>
    <s v="Torfaen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1"/>
    <s v="Glan Clwyd Hosp Bodelwyddan"/>
    <s v="Major A&amp;E Units"/>
    <s v="Conwy"/>
    <n v="32.059165666666665"/>
    <d v="1899-12-30T01:38:22"/>
    <n v="1"/>
    <n v="0"/>
    <n v="0"/>
    <n v="22"/>
    <n v="22"/>
    <n v="4"/>
    <n v="10"/>
    <n v="0"/>
    <n v="19"/>
    <n v="20"/>
    <n v="1"/>
    <n v="0"/>
    <n v="2"/>
    <s v="-"/>
    <s v="-"/>
    <n v="2.4814814814814817E-2"/>
    <n v="2"/>
    <n v="20"/>
    <n v="22"/>
  </r>
  <r>
    <x v="1"/>
    <x v="1"/>
    <s v="Ysbyty Gwynedd Hosp Bangor"/>
    <s v="Major A&amp;E Units"/>
    <s v="Conwy"/>
    <n v="2.4936111666666667"/>
    <d v="1899-12-30T01:29:49"/>
    <n v="0"/>
    <n v="0"/>
    <n v="0"/>
    <n v="2"/>
    <n v="2"/>
    <n v="0"/>
    <n v="1"/>
    <n v="1"/>
    <n v="0"/>
    <n v="0"/>
    <n v="0"/>
    <n v="0"/>
    <n v="1"/>
    <n v="6.168981481481481E-3"/>
    <n v="0"/>
    <s v="-"/>
    <n v="1"/>
    <n v="0"/>
    <n v="2"/>
  </r>
  <r>
    <x v="1"/>
    <x v="1"/>
    <s v="Glan Clwyd Hosp Bodelwyddan"/>
    <s v="Major A&amp;E Units"/>
    <s v="Denbighshire"/>
    <n v="17.462222499999999"/>
    <d v="1899-12-30T01:20:29"/>
    <n v="1"/>
    <n v="0"/>
    <n v="0"/>
    <n v="14"/>
    <n v="14"/>
    <n v="1"/>
    <n v="7"/>
    <n v="4"/>
    <n v="7"/>
    <n v="8"/>
    <n v="1"/>
    <n v="0"/>
    <n v="2"/>
    <n v="2.9398148148148148E-3"/>
    <n v="1"/>
    <n v="2.4079861111111111E-2"/>
    <n v="2"/>
    <n v="8"/>
    <n v="14"/>
  </r>
  <r>
    <x v="1"/>
    <x v="1"/>
    <s v="Maelor General Hosp Wrecsam"/>
    <s v="Major A&amp;E Units"/>
    <s v="Flintshire"/>
    <n v="13.454165833333333"/>
    <d v="1899-12-30T01:27:37"/>
    <n v="1"/>
    <n v="1"/>
    <n v="0"/>
    <n v="9"/>
    <n v="9"/>
    <n v="2"/>
    <n v="7"/>
    <n v="1"/>
    <n v="6"/>
    <n v="8"/>
    <n v="2"/>
    <n v="0"/>
    <n v="0"/>
    <n v="2.8356481481481479E-3"/>
    <n v="1"/>
    <n v="6.4843750000000006E-2"/>
    <n v="0"/>
    <n v="8"/>
    <n v="9"/>
  </r>
  <r>
    <x v="1"/>
    <x v="1"/>
    <s v="Glan Clwyd Hosp Bodelwyddan"/>
    <s v="Major A&amp;E Units"/>
    <s v="Flintshire"/>
    <n v="9.401944499999999"/>
    <d v="1899-12-30T01:06:06"/>
    <n v="0"/>
    <n v="0"/>
    <n v="0"/>
    <n v="11"/>
    <n v="11"/>
    <n v="1"/>
    <n v="8"/>
    <n v="2"/>
    <n v="9"/>
    <n v="9"/>
    <n v="0"/>
    <n v="0"/>
    <n v="0"/>
    <n v="4.0277777777777777E-3"/>
    <n v="1"/>
    <n v="5.4814814814814816E-2"/>
    <n v="0"/>
    <n v="9"/>
    <n v="11"/>
  </r>
  <r>
    <x v="1"/>
    <x v="1"/>
    <s v="Ysbyty Gwynedd Hosp Bangor"/>
    <s v="Major A&amp;E Units"/>
    <s v="Gwynedd"/>
    <n v="40.669997833333341"/>
    <d v="1899-12-30T01:51:34"/>
    <n v="2"/>
    <n v="0"/>
    <n v="0"/>
    <n v="25"/>
    <n v="25"/>
    <n v="6"/>
    <n v="11"/>
    <n v="5"/>
    <n v="13"/>
    <n v="18"/>
    <n v="5"/>
    <n v="0"/>
    <n v="2"/>
    <n v="5.2662037037037035E-3"/>
    <n v="0.6"/>
    <n v="4.0885416666666667E-2"/>
    <n v="2"/>
    <n v="18"/>
    <n v="25"/>
  </r>
  <r>
    <x v="1"/>
    <x v="1"/>
    <s v="Maelor General Hosp Wrecsam"/>
    <s v="Major A&amp;E Units"/>
    <s v="Gwynedd"/>
    <n v="0.89555550000000006"/>
    <d v="1899-12-30T01:08:44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"/>
    <x v="1"/>
    <s v="Ysbyty Gwynedd Hosp Bangor"/>
    <s v="Major A&amp;E Units"/>
    <s v="Isle Of Anglesey"/>
    <n v="39.313887000000001"/>
    <d v="1899-12-30T01:30:12"/>
    <n v="1"/>
    <n v="0"/>
    <n v="0"/>
    <n v="26"/>
    <n v="26"/>
    <n v="4"/>
    <n v="13"/>
    <n v="4"/>
    <n v="17"/>
    <n v="22"/>
    <n v="5"/>
    <n v="0"/>
    <n v="0"/>
    <n v="1.096064814814815E-2"/>
    <n v="0.25"/>
    <n v="5.6753472222222219E-2"/>
    <n v="0"/>
    <n v="22"/>
    <n v="26"/>
  </r>
  <r>
    <x v="1"/>
    <x v="1"/>
    <s v="Maelor General Hosp Wrecsam"/>
    <s v="Major A&amp;E Units"/>
    <s v="Wrexham"/>
    <n v="15.201387833333335"/>
    <d v="1899-12-30T01:02:37"/>
    <n v="1"/>
    <n v="0"/>
    <n v="0"/>
    <n v="19"/>
    <n v="19"/>
    <n v="3"/>
    <n v="15"/>
    <n v="2"/>
    <n v="11"/>
    <n v="16"/>
    <n v="5"/>
    <n v="1"/>
    <n v="0"/>
    <n v="2.0196759259259261E-3"/>
    <n v="1"/>
    <n v="5.5162037037037044E-2"/>
    <n v="1"/>
    <n v="16"/>
    <n v="19"/>
  </r>
  <r>
    <x v="1"/>
    <x v="1"/>
    <s v="Glan Clwyd Hosp Bodelwyddan"/>
    <s v="Major A&amp;E Units"/>
    <s v="Wrexham"/>
    <n v="0.10250000000000001"/>
    <d v="1899-12-30T00:21:0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2"/>
    <s v="University Hospital Of Wales"/>
    <s v="Major A&amp;E Units"/>
    <s v="Caerphilly"/>
    <n v="1.9352778333333334"/>
    <d v="1899-12-30T01:13:04"/>
    <n v="0"/>
    <n v="0"/>
    <n v="0"/>
    <n v="3"/>
    <n v="3"/>
    <n v="1"/>
    <n v="1"/>
    <n v="1"/>
    <n v="0"/>
    <n v="2"/>
    <n v="2"/>
    <n v="0"/>
    <n v="0"/>
    <n v="1.2060185185185186E-2"/>
    <n v="0"/>
    <n v="0.11787037037037036"/>
    <n v="0"/>
    <n v="2"/>
    <n v="3"/>
  </r>
  <r>
    <x v="1"/>
    <x v="2"/>
    <s v="University Hospital Of Wales"/>
    <s v="Major A&amp;E Units"/>
    <s v="Cardiff"/>
    <n v="75.469442000000001"/>
    <d v="1899-12-30T01:46:19"/>
    <n v="6"/>
    <n v="3"/>
    <n v="0"/>
    <n v="42"/>
    <n v="42"/>
    <n v="13"/>
    <n v="27"/>
    <n v="13"/>
    <n v="19"/>
    <n v="24"/>
    <n v="5"/>
    <n v="3"/>
    <n v="2"/>
    <n v="4.5486111111111109E-3"/>
    <n v="0.76923076923076927"/>
    <n v="2.8333333333333332E-2"/>
    <n v="5"/>
    <n v="24"/>
    <n v="42"/>
  </r>
  <r>
    <x v="1"/>
    <x v="2"/>
    <s v="Llandough Hospital"/>
    <s v="Major acute"/>
    <s v="Cardiff"/>
    <n v="0"/>
    <d v="1899-12-30T02:39:26"/>
    <n v="0"/>
    <n v="0"/>
    <n v="0"/>
    <n v="4"/>
    <n v="4"/>
    <n v="0"/>
    <n v="1"/>
    <n v="0"/>
    <n v="2"/>
    <n v="3"/>
    <n v="1"/>
    <n v="0"/>
    <n v="1"/>
    <s v="-"/>
    <s v="-"/>
    <n v="9.9189814814814817E-3"/>
    <n v="1"/>
    <n v="3"/>
    <n v="4"/>
  </r>
  <r>
    <x v="1"/>
    <x v="2"/>
    <s v="University Hospital Of Wales"/>
    <s v="Major A&amp;E Units"/>
    <s v="Merthyr Tydfil"/>
    <n v="0.64694349999999989"/>
    <d v="1899-12-30T00:53:49"/>
    <n v="0"/>
    <n v="0"/>
    <n v="0"/>
    <n v="1"/>
    <n v="1"/>
    <n v="0"/>
    <n v="1"/>
    <n v="0"/>
    <n v="0"/>
    <n v="1"/>
    <n v="1"/>
    <n v="0"/>
    <n v="0"/>
    <s v="-"/>
    <s v="-"/>
    <n v="1.1273148148148148E-2"/>
    <n v="0"/>
    <n v="1"/>
    <n v="1"/>
  </r>
  <r>
    <x v="1"/>
    <x v="2"/>
    <s v="University Hospital Of Wales"/>
    <s v="Major A&amp;E Units"/>
    <s v="Neath Port Talbot"/>
    <n v="0"/>
    <d v="1899-12-30T00:13:09"/>
    <n v="0"/>
    <n v="0"/>
    <n v="0"/>
    <n v="1"/>
    <n v="1"/>
    <n v="1"/>
    <n v="1"/>
    <n v="0"/>
    <n v="1"/>
    <n v="1"/>
    <n v="0"/>
    <n v="0"/>
    <n v="0"/>
    <s v="-"/>
    <s v="-"/>
    <n v="3.8321759259259257E-2"/>
    <n v="0"/>
    <n v="1"/>
    <n v="1"/>
  </r>
  <r>
    <x v="1"/>
    <x v="2"/>
    <s v="University Hospital Of Wales"/>
    <s v="Major A&amp;E Units"/>
    <s v="Newport"/>
    <n v="0.74722216666666674"/>
    <d v="1899-12-30T00:37:25"/>
    <n v="0"/>
    <n v="0"/>
    <n v="0"/>
    <n v="2"/>
    <n v="2"/>
    <n v="0"/>
    <n v="2"/>
    <n v="0"/>
    <n v="2"/>
    <n v="2"/>
    <n v="0"/>
    <n v="0"/>
    <n v="0"/>
    <s v="-"/>
    <s v="-"/>
    <n v="3.6383101851851854E-2"/>
    <n v="0"/>
    <n v="2"/>
    <n v="2"/>
  </r>
  <r>
    <x v="1"/>
    <x v="2"/>
    <s v="Velindre Hospital Cardiff"/>
    <s v="Unknown"/>
    <s v="Newport"/>
    <n v="0"/>
    <d v="1899-12-30T00:20:0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2"/>
    <s v="University Hospital Of Wales"/>
    <s v="Major A&amp;E Units"/>
    <s v="Rhondda Cynon Taff"/>
    <n v="1.6388833333333335E-2"/>
    <d v="1899-12-30T00:15:59"/>
    <n v="0"/>
    <n v="0"/>
    <n v="0"/>
    <n v="1"/>
    <n v="1"/>
    <n v="0"/>
    <n v="1"/>
    <n v="0"/>
    <n v="1"/>
    <n v="1"/>
    <n v="0"/>
    <n v="0"/>
    <n v="0"/>
    <s v="-"/>
    <s v="-"/>
    <n v="2.2453703703703705E-2"/>
    <n v="0"/>
    <n v="1"/>
    <n v="1"/>
  </r>
  <r>
    <x v="1"/>
    <x v="2"/>
    <s v="Childrens Hosp Wales Cardiff"/>
    <s v="Unknown"/>
    <s v="Torfaen"/>
    <n v="0"/>
    <d v="1899-12-30T00:19:00"/>
    <n v="0"/>
    <n v="0"/>
    <n v="0"/>
    <n v="1"/>
    <n v="1"/>
    <n v="0"/>
    <n v="1"/>
    <n v="0"/>
    <n v="1"/>
    <n v="1"/>
    <n v="0"/>
    <n v="0"/>
    <n v="0"/>
    <s v="-"/>
    <s v="-"/>
    <n v="1.8391203703703705E-2"/>
    <n v="0"/>
    <n v="1"/>
    <n v="1"/>
  </r>
  <r>
    <x v="1"/>
    <x v="2"/>
    <s v="University Hospital Of Wales"/>
    <s v="Major A&amp;E Units"/>
    <s v="Vale Of Glamorgan"/>
    <n v="17.953887833333329"/>
    <d v="1899-12-30T01:34:39"/>
    <n v="1"/>
    <n v="1"/>
    <n v="0"/>
    <n v="16"/>
    <n v="16"/>
    <n v="1"/>
    <n v="11"/>
    <n v="3"/>
    <n v="6"/>
    <n v="10"/>
    <n v="4"/>
    <n v="2"/>
    <n v="1"/>
    <n v="2.6504629629629634E-3"/>
    <n v="1"/>
    <n v="4.266203703703704E-2"/>
    <n v="3"/>
    <n v="10"/>
    <n v="16"/>
  </r>
  <r>
    <x v="1"/>
    <x v="2"/>
    <s v="Llandough Hospital"/>
    <s v="Major acute"/>
    <s v="Vale Of Glamorgan"/>
    <n v="0"/>
    <d v="1899-12-30T00:09:06"/>
    <n v="0"/>
    <n v="0"/>
    <n v="0"/>
    <n v="2"/>
    <n v="2"/>
    <n v="0"/>
    <n v="2"/>
    <n v="0"/>
    <n v="2"/>
    <n v="2"/>
    <n v="0"/>
    <n v="0"/>
    <n v="0"/>
    <s v="-"/>
    <s v="-"/>
    <n v="0.14432291666666666"/>
    <n v="0"/>
    <n v="2"/>
    <n v="2"/>
  </r>
  <r>
    <x v="1"/>
    <x v="3"/>
    <s v="Prince Charles Hosp Merthyr"/>
    <s v="Major A&amp;E Units"/>
    <s v="Blaenau Gwent"/>
    <n v="0.4902778333333333"/>
    <d v="1899-12-30T00:44:25"/>
    <n v="0"/>
    <n v="0"/>
    <n v="0"/>
    <n v="2"/>
    <n v="1"/>
    <n v="0"/>
    <n v="1"/>
    <n v="1"/>
    <n v="0"/>
    <n v="0"/>
    <n v="0"/>
    <n v="0"/>
    <n v="1"/>
    <n v="4.340277777777778E-3"/>
    <n v="1"/>
    <s v="-"/>
    <n v="1"/>
    <n v="0"/>
    <n v="2"/>
  </r>
  <r>
    <x v="1"/>
    <x v="3"/>
    <s v="Princess Of Wales Bridgend"/>
    <s v="Major A&amp;E Units"/>
    <s v="Bridgend"/>
    <n v="34.373610333333332"/>
    <d v="1899-12-30T01:31:09"/>
    <n v="1"/>
    <n v="0"/>
    <n v="0"/>
    <n v="23"/>
    <n v="23"/>
    <n v="4"/>
    <n v="13"/>
    <n v="4"/>
    <n v="13"/>
    <n v="16"/>
    <n v="3"/>
    <n v="0"/>
    <n v="3"/>
    <n v="4.0798611111111114E-3"/>
    <n v="0.5"/>
    <n v="2.043402777777778E-2"/>
    <n v="3"/>
    <n v="16"/>
    <n v="23"/>
  </r>
  <r>
    <x v="1"/>
    <x v="3"/>
    <s v="Royal Glamorgan Hosp Pontyclun"/>
    <s v="Major A&amp;E Units"/>
    <s v="Bridgend"/>
    <n v="1.3063888333333333"/>
    <d v="1899-12-30T01:33:23"/>
    <n v="0"/>
    <n v="0"/>
    <n v="0"/>
    <n v="1"/>
    <n v="1"/>
    <n v="0"/>
    <n v="0"/>
    <n v="0"/>
    <n v="1"/>
    <n v="1"/>
    <n v="0"/>
    <n v="0"/>
    <n v="0"/>
    <s v="-"/>
    <s v="-"/>
    <n v="9.5150462962962978E-2"/>
    <n v="0"/>
    <n v="1"/>
    <n v="1"/>
  </r>
  <r>
    <x v="1"/>
    <x v="3"/>
    <s v="Prince Charles Hosp Merthyr"/>
    <s v="Major A&amp;E Units"/>
    <s v="Bridgend"/>
    <n v="0.46944449999999999"/>
    <d v="1899-12-30T00:43:10"/>
    <n v="0"/>
    <n v="0"/>
    <n v="0"/>
    <n v="1"/>
    <n v="1"/>
    <n v="0"/>
    <n v="1"/>
    <n v="0"/>
    <n v="1"/>
    <n v="1"/>
    <n v="0"/>
    <n v="0"/>
    <n v="0"/>
    <s v="-"/>
    <s v="-"/>
    <n v="0.12422453703703704"/>
    <n v="0"/>
    <n v="1"/>
    <n v="1"/>
  </r>
  <r>
    <x v="1"/>
    <x v="3"/>
    <s v="Royal Glamorgan Hosp Pontyclun"/>
    <s v="Major A&amp;E Units"/>
    <s v="Caerphilly"/>
    <n v="7.4722166666666659E-2"/>
    <d v="1899-12-30T00:19:29"/>
    <n v="0"/>
    <n v="0"/>
    <n v="0"/>
    <n v="1"/>
    <n v="1"/>
    <n v="0"/>
    <n v="1"/>
    <n v="0"/>
    <n v="1"/>
    <n v="1"/>
    <n v="0"/>
    <n v="0"/>
    <n v="0"/>
    <s v="-"/>
    <s v="-"/>
    <n v="4.9756944444444451E-2"/>
    <n v="0"/>
    <n v="1"/>
    <n v="1"/>
  </r>
  <r>
    <x v="1"/>
    <x v="3"/>
    <s v="Prince Charles Hosp Merthyr"/>
    <s v="Major A&amp;E Units"/>
    <s v="Caerphilly"/>
    <n v="0"/>
    <d v="1899-12-30T00:05:43"/>
    <n v="0"/>
    <n v="0"/>
    <n v="0"/>
    <n v="1"/>
    <n v="1"/>
    <n v="1"/>
    <n v="1"/>
    <n v="0"/>
    <n v="1"/>
    <n v="1"/>
    <n v="0"/>
    <n v="0"/>
    <n v="0"/>
    <s v="-"/>
    <s v="-"/>
    <n v="9.2013888888888892E-3"/>
    <n v="0"/>
    <n v="1"/>
    <n v="1"/>
  </r>
  <r>
    <x v="1"/>
    <x v="3"/>
    <s v="Royal Glamorgan Hosp Pontyclun"/>
    <s v="Major A&amp;E Units"/>
    <s v="Cardiff"/>
    <n v="0.6333333333333333"/>
    <d v="1899-12-30T00:53:00"/>
    <n v="0"/>
    <n v="0"/>
    <n v="0"/>
    <n v="1"/>
    <n v="1"/>
    <n v="0"/>
    <n v="1"/>
    <n v="1"/>
    <n v="0"/>
    <n v="0"/>
    <n v="0"/>
    <n v="0"/>
    <n v="0"/>
    <n v="9.7106481481481488E-3"/>
    <n v="0"/>
    <s v="-"/>
    <n v="0"/>
    <n v="0"/>
    <n v="1"/>
  </r>
  <r>
    <x v="1"/>
    <x v="3"/>
    <s v="Prince Charles Hosp Merthyr"/>
    <s v="Major A&amp;E Units"/>
    <s v="Merthyr Tydfil"/>
    <n v="10.437777833333337"/>
    <d v="1899-12-30T01:22:52"/>
    <n v="1"/>
    <n v="0"/>
    <n v="0"/>
    <n v="8"/>
    <n v="8"/>
    <n v="3"/>
    <n v="6"/>
    <n v="2"/>
    <n v="4"/>
    <n v="5"/>
    <n v="1"/>
    <n v="0"/>
    <n v="1"/>
    <n v="4.6296296296296294E-3"/>
    <n v="0.5"/>
    <n v="3.8912037037037037E-2"/>
    <n v="1"/>
    <n v="5"/>
    <n v="8"/>
  </r>
  <r>
    <x v="1"/>
    <x v="3"/>
    <s v="Princess Of Wales Bridgend"/>
    <s v="Major A&amp;E Units"/>
    <s v="Neath Port Talbot"/>
    <n v="11.726389000000001"/>
    <d v="1899-12-30T04:06:35"/>
    <n v="2"/>
    <n v="1"/>
    <n v="0"/>
    <n v="3"/>
    <n v="3"/>
    <n v="1"/>
    <n v="1"/>
    <n v="0"/>
    <n v="2"/>
    <n v="2"/>
    <n v="0"/>
    <n v="0"/>
    <n v="1"/>
    <s v="-"/>
    <s v="-"/>
    <n v="3.1215277777777776E-2"/>
    <n v="1"/>
    <n v="2"/>
    <n v="3"/>
  </r>
  <r>
    <x v="1"/>
    <x v="3"/>
    <s v="Prince Charles Hosp Merthyr"/>
    <s v="Major A&amp;E Units"/>
    <s v="Powys"/>
    <n v="19.154999999999998"/>
    <d v="1899-12-30T03:25:16"/>
    <n v="2"/>
    <n v="1"/>
    <n v="0"/>
    <n v="5"/>
    <n v="5"/>
    <n v="1"/>
    <n v="2"/>
    <n v="0"/>
    <n v="4"/>
    <n v="5"/>
    <n v="1"/>
    <n v="0"/>
    <n v="0"/>
    <s v="-"/>
    <s v="-"/>
    <n v="1.7592592592592594E-2"/>
    <n v="0"/>
    <n v="5"/>
    <n v="5"/>
  </r>
  <r>
    <x v="1"/>
    <x v="3"/>
    <s v="Royal Glamorgan Hosp Pontyclun"/>
    <s v="Major A&amp;E Units"/>
    <s v="Rhondda Cynon Taff"/>
    <n v="6.6297213333333334"/>
    <d v="1899-12-30T00:34:01"/>
    <n v="0"/>
    <n v="0"/>
    <n v="0"/>
    <n v="25"/>
    <n v="23"/>
    <n v="5"/>
    <n v="20"/>
    <n v="2"/>
    <n v="16"/>
    <n v="21"/>
    <n v="5"/>
    <n v="0"/>
    <n v="2"/>
    <n v="2.3437499999999999E-3"/>
    <n v="1"/>
    <n v="1.8605324074074073E-2"/>
    <n v="2"/>
    <n v="21"/>
    <n v="23"/>
  </r>
  <r>
    <x v="1"/>
    <x v="3"/>
    <s v="Prince Charles Hosp Merthyr"/>
    <s v="Major A&amp;E Units"/>
    <s v="Rhondda Cynon Taff"/>
    <n v="5.1969444999999999"/>
    <d v="1899-12-30T01:03:02"/>
    <n v="0"/>
    <n v="0"/>
    <n v="0"/>
    <n v="8"/>
    <n v="8"/>
    <n v="4"/>
    <n v="7"/>
    <n v="1"/>
    <n v="3"/>
    <n v="6"/>
    <n v="3"/>
    <n v="0"/>
    <n v="1"/>
    <n v="2.5694444444444445E-3"/>
    <n v="1"/>
    <n v="2.013888888888889E-2"/>
    <n v="1"/>
    <n v="6"/>
    <n v="8"/>
  </r>
  <r>
    <x v="1"/>
    <x v="3"/>
    <s v="Princess Of Wales Bridgend"/>
    <s v="Major A&amp;E Units"/>
    <s v="Rhondda Cynon Taff"/>
    <n v="0"/>
    <s v="-"/>
    <n v="0"/>
    <n v="0"/>
    <n v="0"/>
    <n v="1"/>
    <n v="1"/>
    <n v="1"/>
    <n v="1"/>
    <n v="1"/>
    <n v="0"/>
    <n v="0"/>
    <n v="0"/>
    <n v="0"/>
    <n v="0"/>
    <n v="7.7546296296296304E-4"/>
    <n v="1"/>
    <s v="-"/>
    <n v="0"/>
    <n v="0"/>
    <n v="1"/>
  </r>
  <r>
    <x v="1"/>
    <x v="3"/>
    <s v="Princess Of Wales Bridgend"/>
    <s v="Major A&amp;E Units"/>
    <s v="Vale Of Glamorgan"/>
    <n v="0.93500000000000005"/>
    <d v="1899-12-30T01:11:06"/>
    <n v="0"/>
    <n v="0"/>
    <n v="0"/>
    <n v="1"/>
    <n v="1"/>
    <n v="0"/>
    <n v="0"/>
    <n v="0"/>
    <n v="1"/>
    <n v="1"/>
    <n v="0"/>
    <n v="0"/>
    <n v="0"/>
    <s v="-"/>
    <s v="-"/>
    <n v="9.8194444444444445E-2"/>
    <n v="0"/>
    <n v="1"/>
    <n v="1"/>
  </r>
  <r>
    <x v="1"/>
    <x v="4"/>
    <s v="Glangwili Hospital Carmarthen"/>
    <s v="Major A&amp;E Units"/>
    <s v="Carmarthenshire"/>
    <n v="45.775553500000001"/>
    <d v="1899-12-30T02:09:26"/>
    <n v="5"/>
    <n v="0"/>
    <n v="0"/>
    <n v="22"/>
    <n v="22"/>
    <n v="1"/>
    <n v="11"/>
    <n v="3"/>
    <n v="13"/>
    <n v="16"/>
    <n v="3"/>
    <n v="1"/>
    <n v="2"/>
    <n v="5.1504629629629635E-3"/>
    <n v="0.66666666666666663"/>
    <n v="4.5515046296296303E-2"/>
    <n v="3"/>
    <n v="16"/>
    <n v="22"/>
  </r>
  <r>
    <x v="1"/>
    <x v="4"/>
    <s v="Prince Philip Hosp Llanelli"/>
    <s v="Major acute"/>
    <s v="Carmarthenshire"/>
    <n v="1.1041666666666667"/>
    <d v="1899-12-30T00:21:56"/>
    <n v="0"/>
    <n v="0"/>
    <n v="0"/>
    <n v="8"/>
    <n v="8"/>
    <n v="2"/>
    <n v="8"/>
    <n v="0"/>
    <n v="6"/>
    <n v="7"/>
    <n v="1"/>
    <n v="1"/>
    <n v="0"/>
    <s v="-"/>
    <s v="-"/>
    <n v="4.9664351851851855E-2"/>
    <n v="1"/>
    <n v="7"/>
    <n v="8"/>
  </r>
  <r>
    <x v="1"/>
    <x v="4"/>
    <s v="Glangwili Hospital Carmarthen"/>
    <s v="Major A&amp;E Units"/>
    <s v="Ceredigion"/>
    <n v="5.6044443333333334"/>
    <d v="1899-12-30T01:22:15"/>
    <n v="0"/>
    <n v="0"/>
    <n v="0"/>
    <n v="5"/>
    <n v="5"/>
    <n v="0"/>
    <n v="1"/>
    <n v="0"/>
    <n v="3"/>
    <n v="4"/>
    <n v="1"/>
    <n v="0"/>
    <n v="1"/>
    <s v="-"/>
    <s v="-"/>
    <n v="6.48900462962963E-2"/>
    <n v="1"/>
    <n v="4"/>
    <n v="5"/>
  </r>
  <r>
    <x v="1"/>
    <x v="4"/>
    <s v="Bronglais Gen Hosp Aberystwyth"/>
    <s v="Major A&amp;E Units"/>
    <s v="Ceredigion"/>
    <n v="5.430833166666666"/>
    <d v="1899-12-30T00:59:48"/>
    <n v="0"/>
    <n v="0"/>
    <n v="0"/>
    <n v="7"/>
    <n v="7"/>
    <n v="2"/>
    <n v="5"/>
    <n v="1"/>
    <n v="5"/>
    <n v="6"/>
    <n v="1"/>
    <n v="0"/>
    <n v="0"/>
    <n v="2.056712962962963E-2"/>
    <n v="0"/>
    <n v="3.9241898148148151E-2"/>
    <n v="0"/>
    <n v="6"/>
    <n v="7"/>
  </r>
  <r>
    <x v="1"/>
    <x v="4"/>
    <s v="Bronglais Gen Hosp Aberystwyth"/>
    <s v="Major A&amp;E Units"/>
    <s v="Gwynedd"/>
    <n v="2.2483325000000001"/>
    <d v="1899-12-30T00:48:43"/>
    <n v="0"/>
    <n v="0"/>
    <n v="0"/>
    <n v="4"/>
    <n v="4"/>
    <n v="0"/>
    <n v="3"/>
    <n v="0"/>
    <n v="3"/>
    <n v="4"/>
    <n v="1"/>
    <n v="0"/>
    <n v="0"/>
    <s v="-"/>
    <s v="-"/>
    <n v="4.3541666666666673E-2"/>
    <n v="0"/>
    <n v="4"/>
    <n v="4"/>
  </r>
  <r>
    <x v="1"/>
    <x v="4"/>
    <s v="Withybush Hosp Haverfordwest"/>
    <s v="Major A&amp;E Units"/>
    <s v="Pembrokeshire"/>
    <n v="10.306388"/>
    <d v="1899-12-30T00:42:38"/>
    <n v="0"/>
    <n v="0"/>
    <n v="0"/>
    <n v="21"/>
    <n v="21"/>
    <n v="6"/>
    <n v="16"/>
    <n v="6"/>
    <n v="4"/>
    <n v="13"/>
    <n v="9"/>
    <n v="1"/>
    <n v="1"/>
    <n v="7.766203703703704E-3"/>
    <n v="0.33333333333333331"/>
    <n v="2.6168981481481481E-2"/>
    <n v="2"/>
    <n v="13"/>
    <n v="21"/>
  </r>
  <r>
    <x v="1"/>
    <x v="4"/>
    <s v="Glangwili Hospital Carmarthen"/>
    <s v="Major A&amp;E Units"/>
    <s v="Pembrokeshire"/>
    <n v="9.4977778333333305"/>
    <d v="1899-12-30T01:23:40"/>
    <n v="1"/>
    <n v="0"/>
    <n v="0"/>
    <n v="8"/>
    <n v="8"/>
    <n v="3"/>
    <n v="5"/>
    <n v="3"/>
    <n v="2"/>
    <n v="4"/>
    <n v="2"/>
    <n v="0"/>
    <n v="1"/>
    <n v="3.8541666666666668E-3"/>
    <n v="0.66666666666666663"/>
    <n v="1.7372685185185185E-2"/>
    <n v="1"/>
    <n v="4"/>
    <n v="8"/>
  </r>
  <r>
    <x v="1"/>
    <x v="4"/>
    <s v="South Pembrokeshire Hospital"/>
    <s v="Unknown"/>
    <s v="Pembrokeshire"/>
    <n v="0"/>
    <d v="1899-12-30T00:05:5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4"/>
    <s v="Bronglais Gen Hosp Aberystwyth"/>
    <s v="Major A&amp;E Units"/>
    <s v="Powys"/>
    <n v="5.4349991666666666"/>
    <d v="1899-12-30T02:03:42"/>
    <n v="0"/>
    <n v="0"/>
    <n v="0"/>
    <n v="3"/>
    <n v="3"/>
    <n v="0"/>
    <n v="0"/>
    <n v="0"/>
    <n v="2"/>
    <n v="3"/>
    <n v="1"/>
    <n v="0"/>
    <n v="0"/>
    <s v="-"/>
    <s v="-"/>
    <n v="5.858796296296296E-2"/>
    <n v="0"/>
    <n v="3"/>
    <n v="3"/>
  </r>
  <r>
    <x v="1"/>
    <x v="4"/>
    <s v="Glangwili Hospital Carmarthen"/>
    <s v="Major A&amp;E Units"/>
    <s v="Powys"/>
    <n v="0"/>
    <d v="1899-12-30T00:08:08"/>
    <n v="0"/>
    <n v="0"/>
    <n v="0"/>
    <n v="1"/>
    <n v="1"/>
    <n v="1"/>
    <n v="1"/>
    <n v="0"/>
    <n v="1"/>
    <n v="1"/>
    <n v="0"/>
    <n v="0"/>
    <n v="0"/>
    <s v="-"/>
    <s v="-"/>
    <n v="8.172453703703704E-2"/>
    <n v="0"/>
    <n v="1"/>
    <n v="1"/>
  </r>
  <r>
    <x v="1"/>
    <x v="5"/>
    <s v="Queen Elizabeth Hsp Birmingham"/>
    <s v="Hospital not In Wales"/>
    <s v="Bridgend"/>
    <n v="0"/>
    <d v="1899-12-30T01:24:00"/>
    <n v="0"/>
    <n v="0"/>
    <n v="0"/>
    <n v="1"/>
    <n v="1"/>
    <n v="0"/>
    <n v="0"/>
    <n v="0"/>
    <n v="1"/>
    <n v="1"/>
    <n v="0"/>
    <n v="0"/>
    <n v="0"/>
    <s v="-"/>
    <s v="-"/>
    <n v="3.4699074074074077E-2"/>
    <n v="0"/>
    <n v="1"/>
    <n v="1"/>
  </r>
  <r>
    <x v="1"/>
    <x v="5"/>
    <s v="Countess Of Chester Hospital"/>
    <s v="Hospital not In Wales"/>
    <s v="Denbighshire"/>
    <n v="0.24388883333333333"/>
    <d v="1899-12-30T00:29:38"/>
    <n v="0"/>
    <n v="0"/>
    <n v="0"/>
    <n v="1"/>
    <n v="1"/>
    <n v="0"/>
    <n v="1"/>
    <n v="0"/>
    <n v="0"/>
    <n v="1"/>
    <n v="1"/>
    <n v="0"/>
    <n v="0"/>
    <s v="-"/>
    <s v="-"/>
    <n v="3.1678240740740743E-2"/>
    <n v="0"/>
    <n v="1"/>
    <n v="1"/>
  </r>
  <r>
    <x v="1"/>
    <x v="5"/>
    <s v="Countess Of Chester Hospital"/>
    <s v="Hospital not In Wales"/>
    <s v="Flintshire"/>
    <n v="5.53"/>
    <d v="1899-12-30T00:36:12"/>
    <n v="0"/>
    <n v="0"/>
    <n v="0"/>
    <n v="15"/>
    <n v="15"/>
    <n v="4"/>
    <n v="12"/>
    <n v="3"/>
    <n v="10"/>
    <n v="11"/>
    <n v="1"/>
    <n v="0"/>
    <n v="1"/>
    <n v="5.162037037037037E-3"/>
    <n v="0.66666666666666663"/>
    <n v="3.9849537037037037E-2"/>
    <n v="1"/>
    <n v="11"/>
    <n v="15"/>
  </r>
  <r>
    <x v="1"/>
    <x v="5"/>
    <s v="Nearest Suitablew A+E Or Miu"/>
    <s v="-"/>
    <s v="Newport"/>
    <n v="0"/>
    <s v="-"/>
    <n v="0"/>
    <n v="0"/>
    <n v="0"/>
    <n v="1"/>
    <n v="1"/>
    <n v="0"/>
    <n v="0"/>
    <n v="0"/>
    <n v="1"/>
    <n v="1"/>
    <n v="0"/>
    <n v="0"/>
    <n v="0"/>
    <s v="-"/>
    <s v="-"/>
    <n v="2.9212962962962965E-2"/>
    <n v="0"/>
    <n v="1"/>
    <n v="1"/>
  </r>
  <r>
    <x v="1"/>
    <x v="5"/>
    <s v="Royal Shrewsbury Hospital"/>
    <s v="Hospital not In Wales"/>
    <s v="Powys"/>
    <n v="24.186111166666667"/>
    <d v="1899-12-30T02:26:55"/>
    <n v="3"/>
    <n v="0"/>
    <n v="0"/>
    <n v="8"/>
    <n v="8"/>
    <n v="0"/>
    <n v="3"/>
    <n v="1"/>
    <n v="7"/>
    <n v="7"/>
    <n v="0"/>
    <n v="0"/>
    <n v="0"/>
    <n v="1.0289351851851852E-2"/>
    <n v="0"/>
    <n v="3.064814814814815E-2"/>
    <n v="0"/>
    <n v="7"/>
    <n v="8"/>
  </r>
  <r>
    <x v="1"/>
    <x v="5"/>
    <s v="Hereford County Hospital"/>
    <s v="Hospital not In Wales"/>
    <s v="Powys"/>
    <n v="1.8086113333333333"/>
    <d v="1899-12-30T00:23:30"/>
    <n v="0"/>
    <n v="0"/>
    <n v="0"/>
    <n v="11"/>
    <n v="11"/>
    <n v="2"/>
    <n v="11"/>
    <n v="0"/>
    <n v="5"/>
    <n v="11"/>
    <n v="6"/>
    <n v="0"/>
    <n v="0"/>
    <s v="-"/>
    <s v="-"/>
    <n v="5.8171296296296297E-2"/>
    <n v="0"/>
    <n v="11"/>
    <n v="11"/>
  </r>
  <r>
    <x v="1"/>
    <x v="5"/>
    <s v="Princess Royal Hosp Telford"/>
    <s v="Hospital not In Wales"/>
    <s v="Powys"/>
    <n v="0"/>
    <d v="1899-12-30T00:16:23"/>
    <n v="0"/>
    <n v="0"/>
    <n v="0"/>
    <n v="1"/>
    <n v="1"/>
    <n v="0"/>
    <n v="1"/>
    <n v="0"/>
    <n v="1"/>
    <n v="1"/>
    <n v="0"/>
    <n v="0"/>
    <n v="0"/>
    <s v="-"/>
    <s v="-"/>
    <n v="5.6944444444444438E-3"/>
    <n v="0"/>
    <n v="1"/>
    <n v="1"/>
  </r>
  <r>
    <x v="1"/>
    <x v="5"/>
    <s v="Alcohol Treatment Centre"/>
    <s v="-"/>
    <s v="Swansea"/>
    <n v="0"/>
    <s v="-"/>
    <n v="0"/>
    <n v="0"/>
    <n v="0"/>
    <n v="1"/>
    <n v="1"/>
    <n v="0"/>
    <n v="1"/>
    <n v="0"/>
    <n v="1"/>
    <n v="1"/>
    <n v="0"/>
    <n v="0"/>
    <n v="0"/>
    <s v="-"/>
    <s v="-"/>
    <n v="3.4837962962962965E-3"/>
    <n v="0"/>
    <n v="1"/>
    <n v="1"/>
  </r>
  <r>
    <x v="1"/>
    <x v="5"/>
    <s v="Southmead Hospital Bristol"/>
    <s v="Hospital not In Wales"/>
    <s v="Torfaen"/>
    <n v="0"/>
    <d v="1899-12-30T00:15:02"/>
    <n v="0"/>
    <n v="0"/>
    <n v="0"/>
    <n v="1"/>
    <n v="1"/>
    <n v="0"/>
    <n v="1"/>
    <n v="0"/>
    <n v="1"/>
    <n v="1"/>
    <n v="0"/>
    <n v="0"/>
    <n v="0"/>
    <s v="-"/>
    <s v="-"/>
    <n v="7.2685185185185188E-3"/>
    <n v="0"/>
    <n v="1"/>
    <n v="1"/>
  </r>
  <r>
    <x v="1"/>
    <x v="5"/>
    <s v="Univ North Staff City Hospital"/>
    <s v="Hospital not In Wales"/>
    <s v="Wrexham"/>
    <n v="0"/>
    <d v="1899-12-30T01:21:29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"/>
    <x v="5"/>
    <s v="Countess Of Chester Hospital"/>
    <s v="Hospital not In Wales"/>
    <s v="Wrexham"/>
    <n v="0"/>
    <d v="1899-12-30T00:13:52"/>
    <n v="0"/>
    <n v="0"/>
    <n v="0"/>
    <n v="1"/>
    <n v="1"/>
    <n v="1"/>
    <n v="1"/>
    <n v="0"/>
    <n v="1"/>
    <n v="1"/>
    <n v="0"/>
    <n v="0"/>
    <n v="0"/>
    <s v="-"/>
    <s v="-"/>
    <n v="0.10534722222222222"/>
    <n v="0"/>
    <n v="1"/>
    <n v="1"/>
  </r>
  <r>
    <x v="1"/>
    <x v="7"/>
    <s v="Morriston Hospital Swansea"/>
    <s v="Major A&amp;E Units"/>
    <s v="Cardiff"/>
    <n v="6.9444499999999992E-2"/>
    <d v="1899-12-30T00:19:10"/>
    <n v="0"/>
    <n v="0"/>
    <n v="0"/>
    <n v="1"/>
    <n v="1"/>
    <n v="0"/>
    <n v="1"/>
    <n v="0"/>
    <n v="1"/>
    <n v="1"/>
    <n v="0"/>
    <n v="0"/>
    <n v="0"/>
    <s v="-"/>
    <s v="-"/>
    <n v="0.13902777777777778"/>
    <n v="0"/>
    <n v="1"/>
    <n v="1"/>
  </r>
  <r>
    <x v="1"/>
    <x v="7"/>
    <s v="Morriston Hospital Swansea"/>
    <s v="Major A&amp;E Units"/>
    <s v="Carmarthenshire"/>
    <n v="0.24611116666666666"/>
    <d v="1899-12-30T00:25:24"/>
    <n v="0"/>
    <n v="0"/>
    <n v="0"/>
    <n v="3"/>
    <n v="3"/>
    <n v="1"/>
    <n v="3"/>
    <n v="0"/>
    <n v="2"/>
    <n v="2"/>
    <n v="0"/>
    <n v="0"/>
    <n v="1"/>
    <s v="-"/>
    <s v="-"/>
    <n v="2.8668981481481483E-2"/>
    <n v="1"/>
    <n v="2"/>
    <n v="3"/>
  </r>
  <r>
    <x v="1"/>
    <x v="7"/>
    <s v="Singleton Hospital Swansea"/>
    <s v="Minor Injuries Unit (MIU)"/>
    <s v="Ceredigion"/>
    <n v="0"/>
    <d v="1899-12-30T00:33:1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"/>
    <x v="7"/>
    <s v="Morriston Hospital Swansea"/>
    <s v="Major A&amp;E Units"/>
    <s v="Neath Port Talbot"/>
    <n v="2.1755546666666663"/>
    <d v="1899-12-30T00:16:33"/>
    <n v="0"/>
    <n v="0"/>
    <n v="0"/>
    <n v="20"/>
    <n v="20"/>
    <n v="10"/>
    <n v="20"/>
    <n v="2"/>
    <n v="15"/>
    <n v="18"/>
    <n v="3"/>
    <n v="0"/>
    <n v="0"/>
    <n v="4.0277777777777777E-3"/>
    <n v="1"/>
    <n v="1.5480324074074073E-2"/>
    <n v="0"/>
    <n v="18"/>
    <n v="20"/>
  </r>
  <r>
    <x v="1"/>
    <x v="7"/>
    <s v="Morriston Hospital Swansea"/>
    <s v="Major A&amp;E Units"/>
    <s v="Powys"/>
    <n v="0.41916666666666663"/>
    <d v="1899-12-30T00:14:35"/>
    <n v="0"/>
    <n v="0"/>
    <n v="0"/>
    <n v="3"/>
    <n v="3"/>
    <n v="3"/>
    <n v="3"/>
    <n v="0"/>
    <n v="3"/>
    <n v="3"/>
    <n v="0"/>
    <n v="0"/>
    <n v="0"/>
    <s v="-"/>
    <s v="-"/>
    <n v="4.3518518518518519E-2"/>
    <n v="0"/>
    <n v="3"/>
    <n v="3"/>
  </r>
  <r>
    <x v="1"/>
    <x v="7"/>
    <s v="Morriston Hospital Swansea"/>
    <s v="Major A&amp;E Units"/>
    <s v="Swansea"/>
    <n v="2.3402764999999999"/>
    <d v="1899-12-30T00:18:54"/>
    <n v="0"/>
    <n v="0"/>
    <n v="0"/>
    <n v="27"/>
    <n v="27"/>
    <n v="10"/>
    <n v="27"/>
    <n v="4"/>
    <n v="17"/>
    <n v="20"/>
    <n v="3"/>
    <n v="3"/>
    <n v="0"/>
    <n v="3.7962962962962963E-3"/>
    <n v="0.75"/>
    <n v="1.4733796296296299E-2"/>
    <n v="3"/>
    <n v="20"/>
    <n v="27"/>
  </r>
  <r>
    <x v="1"/>
    <x v="7"/>
    <s v="Singleton Hospital Swansea"/>
    <s v="Minor Injuries Unit (MIU)"/>
    <s v="Swansea"/>
    <n v="0.80861116666666677"/>
    <d v="1899-12-30T00:29:53"/>
    <n v="0"/>
    <n v="0"/>
    <n v="0"/>
    <n v="3"/>
    <n v="3"/>
    <n v="0"/>
    <n v="3"/>
    <n v="0"/>
    <n v="0"/>
    <n v="1"/>
    <n v="1"/>
    <n v="0"/>
    <n v="2"/>
    <s v="-"/>
    <s v="-"/>
    <n v="0.14052083333333334"/>
    <n v="2"/>
    <n v="1"/>
    <n v="3"/>
  </r>
  <r>
    <x v="1"/>
    <x v="8"/>
    <s v="-"/>
    <s v="-"/>
    <s v="Blaenau Gwent"/>
    <n v="0"/>
    <s v="-"/>
    <n v="0"/>
    <n v="0"/>
    <n v="0"/>
    <n v="29"/>
    <n v="3"/>
    <n v="0"/>
    <n v="0"/>
    <n v="3"/>
    <n v="15"/>
    <n v="22"/>
    <n v="7"/>
    <n v="0"/>
    <n v="4"/>
    <n v="2.615740740740741E-3"/>
    <n v="1"/>
    <n v="3.2916666666666664E-2"/>
    <n v="4"/>
    <n v="22"/>
    <n v="19"/>
  </r>
  <r>
    <x v="1"/>
    <x v="8"/>
    <s v="-"/>
    <s v="-"/>
    <s v="Bridgend"/>
    <n v="0"/>
    <s v="-"/>
    <n v="0"/>
    <n v="0"/>
    <n v="0"/>
    <n v="45"/>
    <n v="15"/>
    <n v="0"/>
    <n v="0"/>
    <n v="4"/>
    <n v="22"/>
    <n v="30"/>
    <n v="8"/>
    <n v="4"/>
    <n v="7"/>
    <n v="6.0416666666666674E-3"/>
    <n v="0.5"/>
    <n v="4.1875000000000002E-2"/>
    <n v="11"/>
    <n v="30"/>
    <n v="25"/>
  </r>
  <r>
    <x v="1"/>
    <x v="8"/>
    <s v="-"/>
    <s v="-"/>
    <s v="Caerphilly"/>
    <n v="0"/>
    <s v="-"/>
    <n v="0"/>
    <n v="0"/>
    <n v="0"/>
    <n v="42"/>
    <n v="11"/>
    <n v="0"/>
    <n v="0"/>
    <n v="6"/>
    <n v="19"/>
    <n v="32"/>
    <n v="13"/>
    <n v="1"/>
    <n v="3"/>
    <n v="5.5613425925925926E-3"/>
    <n v="0.5"/>
    <n v="3.1145833333333331E-2"/>
    <n v="4"/>
    <n v="32"/>
    <n v="24"/>
  </r>
  <r>
    <x v="1"/>
    <x v="8"/>
    <s v="-"/>
    <s v="-"/>
    <s v="Cardiff"/>
    <n v="0"/>
    <s v="-"/>
    <n v="0"/>
    <n v="0"/>
    <n v="0"/>
    <n v="112"/>
    <n v="20"/>
    <n v="0"/>
    <n v="0"/>
    <n v="21"/>
    <n v="51"/>
    <n v="72"/>
    <n v="21"/>
    <n v="6"/>
    <n v="13"/>
    <n v="4.7685185185185183E-3"/>
    <n v="0.61904761904761907"/>
    <n v="3.3773148148148149E-2"/>
    <n v="19"/>
    <n v="72"/>
    <n v="58"/>
  </r>
  <r>
    <x v="1"/>
    <x v="8"/>
    <s v="-"/>
    <s v="-"/>
    <s v="Carmarthenshire"/>
    <n v="0"/>
    <s v="-"/>
    <n v="0"/>
    <n v="0"/>
    <n v="0"/>
    <n v="55"/>
    <n v="15"/>
    <n v="0"/>
    <n v="0"/>
    <n v="5"/>
    <n v="24"/>
    <n v="37"/>
    <n v="13"/>
    <n v="4"/>
    <n v="9"/>
    <n v="9.4560185185185198E-3"/>
    <n v="0.4"/>
    <n v="3.3252314814814818E-2"/>
    <n v="13"/>
    <n v="37"/>
    <n v="34"/>
  </r>
  <r>
    <x v="1"/>
    <x v="8"/>
    <s v="-"/>
    <s v="-"/>
    <s v="Ceredigion"/>
    <n v="0"/>
    <s v="-"/>
    <n v="0"/>
    <n v="0"/>
    <n v="0"/>
    <n v="17"/>
    <n v="3"/>
    <n v="0"/>
    <n v="0"/>
    <n v="1"/>
    <n v="10"/>
    <n v="12"/>
    <n v="2"/>
    <n v="1"/>
    <n v="3"/>
    <n v="2.056712962962963E-2"/>
    <n v="0"/>
    <n v="0.1003125"/>
    <n v="4"/>
    <n v="12"/>
    <n v="6"/>
  </r>
  <r>
    <x v="1"/>
    <x v="8"/>
    <s v="-"/>
    <s v="-"/>
    <s v="Conwy"/>
    <n v="0"/>
    <s v="-"/>
    <n v="0"/>
    <n v="0"/>
    <n v="0"/>
    <n v="41"/>
    <n v="7"/>
    <n v="0"/>
    <n v="0"/>
    <n v="5"/>
    <n v="19"/>
    <n v="30"/>
    <n v="11"/>
    <n v="1"/>
    <n v="5"/>
    <n v="6.168981481481481E-3"/>
    <n v="0.4"/>
    <n v="2.9670138888888892E-2"/>
    <n v="6"/>
    <n v="30"/>
    <n v="22"/>
  </r>
  <r>
    <x v="1"/>
    <x v="8"/>
    <s v="-"/>
    <s v="-"/>
    <s v="Denbighshire"/>
    <n v="0"/>
    <s v="-"/>
    <n v="0"/>
    <n v="0"/>
    <n v="0"/>
    <n v="41"/>
    <n v="11"/>
    <n v="0"/>
    <n v="0"/>
    <n v="4"/>
    <n v="16"/>
    <n v="29"/>
    <n v="13"/>
    <n v="4"/>
    <n v="4"/>
    <n v="2.9398148148148148E-3"/>
    <n v="1"/>
    <n v="2.4444444444444446E-2"/>
    <n v="8"/>
    <n v="29"/>
    <n v="22"/>
  </r>
  <r>
    <x v="1"/>
    <x v="8"/>
    <s v="-"/>
    <s v="-"/>
    <s v="Flintshire"/>
    <n v="0"/>
    <s v="-"/>
    <n v="0"/>
    <n v="0"/>
    <n v="0"/>
    <n v="54"/>
    <n v="13"/>
    <n v="0"/>
    <n v="0"/>
    <n v="6"/>
    <n v="31"/>
    <n v="39"/>
    <n v="8"/>
    <n v="2"/>
    <n v="7"/>
    <n v="3.998842592592592E-3"/>
    <n v="0.83333333333333337"/>
    <n v="4.2303240740740738E-2"/>
    <n v="9"/>
    <n v="39"/>
    <n v="36"/>
  </r>
  <r>
    <x v="1"/>
    <x v="8"/>
    <s v="-"/>
    <s v="-"/>
    <s v="Gwynedd"/>
    <n v="0"/>
    <s v="-"/>
    <n v="0"/>
    <n v="0"/>
    <n v="0"/>
    <n v="43"/>
    <n v="16"/>
    <n v="0"/>
    <n v="0"/>
    <n v="5"/>
    <n v="17"/>
    <n v="23"/>
    <n v="6"/>
    <n v="4"/>
    <n v="11"/>
    <n v="6.8981481481481489E-3"/>
    <n v="0.4"/>
    <n v="7.2228009259259263E-2"/>
    <n v="15"/>
    <n v="23"/>
    <n v="26"/>
  </r>
  <r>
    <x v="1"/>
    <x v="8"/>
    <s v="-"/>
    <s v="-"/>
    <s v="Isle Of Anglesey"/>
    <n v="0"/>
    <s v="-"/>
    <n v="0"/>
    <n v="0"/>
    <n v="0"/>
    <n v="25"/>
    <n v="10"/>
    <n v="0"/>
    <n v="0"/>
    <n v="2"/>
    <n v="14"/>
    <n v="19"/>
    <n v="5"/>
    <n v="3"/>
    <n v="1"/>
    <n v="6.5972222222222222E-3"/>
    <n v="0.5"/>
    <n v="5.8749999999999997E-2"/>
    <n v="4"/>
    <n v="19"/>
    <n v="18"/>
  </r>
  <r>
    <x v="1"/>
    <x v="8"/>
    <s v="-"/>
    <s v="-"/>
    <s v="Merthyr Tydfil"/>
    <n v="0"/>
    <s v="-"/>
    <n v="0"/>
    <n v="0"/>
    <n v="0"/>
    <n v="13"/>
    <n v="6"/>
    <n v="0"/>
    <n v="0"/>
    <n v="2"/>
    <n v="6"/>
    <n v="9"/>
    <n v="3"/>
    <n v="1"/>
    <n v="1"/>
    <n v="4.6296296296296294E-3"/>
    <n v="0.5"/>
    <n v="3.9241898148148151E-2"/>
    <n v="2"/>
    <n v="9"/>
    <n v="10"/>
  </r>
  <r>
    <x v="1"/>
    <x v="8"/>
    <s v="-"/>
    <s v="-"/>
    <s v="Monmouthshire"/>
    <n v="0"/>
    <s v="-"/>
    <n v="0"/>
    <n v="0"/>
    <n v="0"/>
    <n v="25"/>
    <n v="10"/>
    <n v="0"/>
    <n v="0"/>
    <n v="6"/>
    <n v="13"/>
    <n v="15"/>
    <n v="2"/>
    <n v="2"/>
    <n v="2"/>
    <n v="9.3287037037037036E-3"/>
    <n v="0"/>
    <n v="4.3969907407407409E-2"/>
    <n v="4"/>
    <n v="15"/>
    <n v="18"/>
  </r>
  <r>
    <x v="1"/>
    <x v="8"/>
    <s v="-"/>
    <s v="-"/>
    <s v="Neath Port Talbot"/>
    <n v="0"/>
    <s v="-"/>
    <n v="0"/>
    <n v="0"/>
    <n v="0"/>
    <n v="39"/>
    <n v="10"/>
    <n v="0"/>
    <n v="0"/>
    <n v="2"/>
    <n v="20"/>
    <n v="28"/>
    <n v="8"/>
    <n v="5"/>
    <n v="4"/>
    <n v="4.0277777777777777E-3"/>
    <n v="1"/>
    <n v="2.0416666666666666E-2"/>
    <n v="9"/>
    <n v="28"/>
    <n v="28"/>
  </r>
  <r>
    <x v="1"/>
    <x v="8"/>
    <s v="-"/>
    <s v="-"/>
    <s v="Newport"/>
    <n v="0"/>
    <s v="-"/>
    <n v="0"/>
    <n v="0"/>
    <n v="0"/>
    <n v="58"/>
    <n v="14"/>
    <n v="0"/>
    <n v="0"/>
    <n v="5"/>
    <n v="34"/>
    <n v="45"/>
    <n v="11"/>
    <n v="0"/>
    <n v="8"/>
    <n v="4.0162037037037041E-3"/>
    <n v="0.8"/>
    <n v="5.9259259259259262E-2"/>
    <n v="8"/>
    <n v="45"/>
    <n v="26"/>
  </r>
  <r>
    <x v="1"/>
    <x v="8"/>
    <s v="-"/>
    <s v="-"/>
    <s v="Out of Area"/>
    <n v="0"/>
    <s v="-"/>
    <n v="0"/>
    <n v="0"/>
    <n v="0"/>
    <n v="6"/>
    <n v="0"/>
    <n v="0"/>
    <n v="0"/>
    <n v="0"/>
    <n v="6"/>
    <n v="6"/>
    <n v="0"/>
    <n v="0"/>
    <n v="0"/>
    <s v="-"/>
    <s v="-"/>
    <s v="-"/>
    <n v="0"/>
    <n v="6"/>
    <n v="0"/>
  </r>
  <r>
    <x v="1"/>
    <x v="8"/>
    <s v="-"/>
    <s v="-"/>
    <s v="Pembrokeshire"/>
    <n v="0"/>
    <s v="-"/>
    <n v="0"/>
    <n v="0"/>
    <n v="0"/>
    <n v="34"/>
    <n v="12"/>
    <n v="0"/>
    <n v="0"/>
    <n v="10"/>
    <n v="8"/>
    <n v="16"/>
    <n v="8"/>
    <n v="3"/>
    <n v="5"/>
    <n v="4.8495370370370368E-3"/>
    <n v="0.5"/>
    <n v="2.4259259259259262E-2"/>
    <n v="8"/>
    <n v="16"/>
    <n v="22"/>
  </r>
  <r>
    <x v="1"/>
    <x v="8"/>
    <s v="-"/>
    <s v="-"/>
    <s v="Powys"/>
    <n v="0"/>
    <s v="-"/>
    <n v="0"/>
    <n v="0"/>
    <n v="0"/>
    <n v="46"/>
    <n v="11"/>
    <n v="0"/>
    <n v="0"/>
    <n v="3"/>
    <n v="20"/>
    <n v="37"/>
    <n v="17"/>
    <n v="1"/>
    <n v="5"/>
    <n v="5.1446759259259258E-3"/>
    <n v="0.5"/>
    <n v="6.396990740740742E-2"/>
    <n v="6"/>
    <n v="37"/>
    <n v="24"/>
  </r>
  <r>
    <x v="1"/>
    <x v="8"/>
    <s v="-"/>
    <s v="-"/>
    <s v="Rhondda Cynon Taff"/>
    <n v="0"/>
    <s v="-"/>
    <n v="0"/>
    <n v="0"/>
    <n v="0"/>
    <n v="62"/>
    <n v="13"/>
    <n v="0"/>
    <n v="0"/>
    <n v="3"/>
    <n v="27"/>
    <n v="42"/>
    <n v="15"/>
    <n v="5"/>
    <n v="12"/>
    <n v="2.5925925925925925E-3"/>
    <n v="1"/>
    <n v="3.0613425925925929E-2"/>
    <n v="17"/>
    <n v="42"/>
    <n v="32"/>
  </r>
  <r>
    <x v="1"/>
    <x v="8"/>
    <s v="-"/>
    <s v="-"/>
    <s v="Swansea"/>
    <n v="0"/>
    <s v="-"/>
    <n v="0"/>
    <n v="0"/>
    <n v="0"/>
    <n v="74"/>
    <n v="17"/>
    <n v="0"/>
    <n v="0"/>
    <n v="6"/>
    <n v="39"/>
    <n v="59"/>
    <n v="20"/>
    <n v="1"/>
    <n v="8"/>
    <n v="4.1203703703703706E-3"/>
    <n v="1"/>
    <n v="1.7974537037037039E-2"/>
    <n v="9"/>
    <n v="59"/>
    <n v="46"/>
  </r>
  <r>
    <x v="1"/>
    <x v="8"/>
    <s v="-"/>
    <s v="-"/>
    <s v="Torfaen"/>
    <n v="0"/>
    <s v="-"/>
    <n v="0"/>
    <n v="0"/>
    <n v="0"/>
    <n v="30"/>
    <n v="4"/>
    <n v="0"/>
    <n v="0"/>
    <n v="1"/>
    <n v="19"/>
    <n v="26"/>
    <n v="7"/>
    <n v="0"/>
    <n v="3"/>
    <n v="4.5717592592592589E-3"/>
    <n v="1"/>
    <n v="3.9664351851851853E-2"/>
    <n v="3"/>
    <n v="26"/>
    <n v="14"/>
  </r>
  <r>
    <x v="1"/>
    <x v="8"/>
    <s v="-"/>
    <s v="-"/>
    <s v="Vale Of Glamorgan"/>
    <n v="0"/>
    <s v="-"/>
    <n v="0"/>
    <n v="0"/>
    <n v="0"/>
    <n v="39"/>
    <n v="12"/>
    <n v="0"/>
    <n v="0"/>
    <n v="3"/>
    <n v="20"/>
    <n v="28"/>
    <n v="8"/>
    <n v="2"/>
    <n v="6"/>
    <n v="4.1898148148148146E-3"/>
    <n v="0.66666666666666663"/>
    <n v="7.7569444444444455E-2"/>
    <n v="8"/>
    <n v="28"/>
    <n v="21"/>
  </r>
  <r>
    <x v="1"/>
    <x v="8"/>
    <s v="-"/>
    <s v="-"/>
    <s v="Wrexham"/>
    <n v="0"/>
    <s v="-"/>
    <n v="0"/>
    <n v="0"/>
    <n v="0"/>
    <n v="36"/>
    <n v="8"/>
    <n v="0"/>
    <n v="0"/>
    <n v="1"/>
    <n v="20"/>
    <n v="28"/>
    <n v="8"/>
    <n v="1"/>
    <n v="6"/>
    <n v="1.1574074074074076E-3"/>
    <n v="1"/>
    <n v="4.6041666666666668E-2"/>
    <n v="7"/>
    <n v="28"/>
    <n v="23"/>
  </r>
  <r>
    <x v="2"/>
    <x v="0"/>
    <s v="Grange University Hospital Cwmbran"/>
    <s v="Major A&amp;E Units"/>
    <s v="Blaenau Gwent"/>
    <n v="1.9019443333333332"/>
    <d v="1899-12-30T00:36:40"/>
    <n v="0"/>
    <n v="0"/>
    <n v="0"/>
    <n v="7"/>
    <n v="7"/>
    <n v="2"/>
    <n v="5"/>
    <n v="0"/>
    <n v="4"/>
    <n v="7"/>
    <n v="3"/>
    <n v="0"/>
    <n v="0"/>
    <s v="-"/>
    <s v="-"/>
    <n v="8.0173611111111112E-2"/>
    <n v="0"/>
    <n v="7"/>
    <n v="7"/>
  </r>
  <r>
    <x v="2"/>
    <x v="0"/>
    <s v="Nevill Hall Hosp Abergavenny"/>
    <s v="Major A&amp;E Units"/>
    <s v="Blaenau Gwent"/>
    <n v="0"/>
    <d v="1899-12-30T00:43:41"/>
    <n v="0"/>
    <n v="0"/>
    <n v="0"/>
    <n v="4"/>
    <n v="4"/>
    <n v="0"/>
    <n v="3"/>
    <n v="0"/>
    <n v="3"/>
    <n v="3"/>
    <n v="0"/>
    <n v="0"/>
    <n v="1"/>
    <s v="-"/>
    <s v="-"/>
    <n v="7.7210648148148153E-2"/>
    <n v="1"/>
    <n v="3"/>
    <n v="4"/>
  </r>
  <r>
    <x v="2"/>
    <x v="0"/>
    <s v="Grange University Hospital Cwmbran"/>
    <s v="Major A&amp;E Units"/>
    <s v="Caerphilly"/>
    <n v="11.621388666666666"/>
    <d v="1899-12-30T01:11:49"/>
    <n v="0"/>
    <n v="0"/>
    <n v="0"/>
    <n v="12"/>
    <n v="12"/>
    <n v="4"/>
    <n v="7"/>
    <n v="5"/>
    <n v="5"/>
    <n v="7"/>
    <n v="2"/>
    <n v="0"/>
    <n v="0"/>
    <n v="2.5694444444444445E-3"/>
    <n v="0.8"/>
    <n v="2.71875E-2"/>
    <n v="0"/>
    <n v="7"/>
    <n v="12"/>
  </r>
  <r>
    <x v="2"/>
    <x v="0"/>
    <s v="Ysbyty Ystrad Fawr Hospital"/>
    <s v="Minor Injuries Unit (MIU)"/>
    <s v="Caerphilly"/>
    <n v="0"/>
    <d v="1899-12-30T00:29:25"/>
    <n v="0"/>
    <n v="0"/>
    <n v="0"/>
    <n v="4"/>
    <n v="4"/>
    <n v="0"/>
    <n v="4"/>
    <n v="1"/>
    <n v="1"/>
    <n v="3"/>
    <n v="2"/>
    <n v="0"/>
    <n v="0"/>
    <n v="2.3495370370370371E-3"/>
    <n v="1"/>
    <n v="0.11063657407407408"/>
    <n v="0"/>
    <n v="3"/>
    <n v="4"/>
  </r>
  <r>
    <x v="2"/>
    <x v="0"/>
    <s v="Royal Gwent Hospital Newport"/>
    <s v="Major A&amp;E Units"/>
    <s v="Caerphilly"/>
    <n v="0"/>
    <d v="1899-12-30T00:08:0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"/>
    <x v="0"/>
    <s v="Grange University Hospital Cwmbran"/>
    <s v="Major A&amp;E Units"/>
    <s v="Merthyr Tydfil"/>
    <n v="0.66722116666666664"/>
    <d v="1899-12-30T00:35:01"/>
    <n v="0"/>
    <n v="0"/>
    <n v="0"/>
    <n v="1"/>
    <n v="1"/>
    <n v="0"/>
    <n v="1"/>
    <n v="0"/>
    <n v="0"/>
    <n v="1"/>
    <n v="1"/>
    <n v="0"/>
    <n v="0"/>
    <s v="-"/>
    <s v="-"/>
    <n v="4.8402777777777781E-2"/>
    <n v="0"/>
    <n v="1"/>
    <n v="1"/>
  </r>
  <r>
    <x v="2"/>
    <x v="0"/>
    <s v="Grange University Hospital Cwmbran"/>
    <s v="Major A&amp;E Units"/>
    <s v="Monmouthshire"/>
    <n v="13.056942333333332"/>
    <d v="1899-12-30T01:32:58"/>
    <n v="0"/>
    <n v="0"/>
    <n v="0"/>
    <n v="12"/>
    <n v="11"/>
    <n v="1"/>
    <n v="6"/>
    <n v="3"/>
    <n v="7"/>
    <n v="8"/>
    <n v="1"/>
    <n v="0"/>
    <n v="1"/>
    <n v="4.5601851851851853E-3"/>
    <n v="0.66666666666666663"/>
    <n v="2.2152777777777778E-2"/>
    <n v="1"/>
    <n v="8"/>
    <n v="12"/>
  </r>
  <r>
    <x v="2"/>
    <x v="0"/>
    <s v="Royal Gwent Hospital Newport"/>
    <s v="Major A&amp;E Units"/>
    <s v="Monmouthshire"/>
    <n v="0"/>
    <d v="1899-12-30T01:11:47"/>
    <n v="0"/>
    <n v="0"/>
    <n v="0"/>
    <n v="3"/>
    <n v="3"/>
    <n v="0"/>
    <n v="1"/>
    <n v="0"/>
    <n v="3"/>
    <n v="3"/>
    <n v="0"/>
    <n v="0"/>
    <n v="0"/>
    <s v="-"/>
    <s v="-"/>
    <n v="5.6944444444444443E-2"/>
    <n v="0"/>
    <n v="3"/>
    <n v="3"/>
  </r>
  <r>
    <x v="2"/>
    <x v="0"/>
    <s v="Nevill Hall Hosp Abergavenny"/>
    <s v="Major A&amp;E Units"/>
    <s v="Monmouthshire"/>
    <n v="0"/>
    <d v="1899-12-30T00:53:02"/>
    <n v="0"/>
    <n v="0"/>
    <n v="0"/>
    <n v="2"/>
    <n v="2"/>
    <n v="0"/>
    <n v="2"/>
    <n v="0"/>
    <n v="1"/>
    <n v="1"/>
    <n v="0"/>
    <n v="0"/>
    <n v="1"/>
    <s v="-"/>
    <s v="-"/>
    <n v="8.9930555555555555E-2"/>
    <n v="1"/>
    <n v="1"/>
    <n v="2"/>
  </r>
  <r>
    <x v="2"/>
    <x v="0"/>
    <s v="Ysbyty Aneurin Bevan Hospital"/>
    <s v="Minor Injuries Unit (MIU)"/>
    <s v="Monmouthshire"/>
    <n v="0"/>
    <d v="1899-12-30T00:13:0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"/>
    <x v="0"/>
    <s v="Grange University Hospital Cwmbran"/>
    <s v="Major A&amp;E Units"/>
    <s v="Newport"/>
    <n v="16.516108333333335"/>
    <d v="1899-12-30T01:10:41"/>
    <n v="0"/>
    <n v="0"/>
    <n v="0"/>
    <n v="18"/>
    <n v="18"/>
    <n v="6"/>
    <n v="13"/>
    <n v="7"/>
    <n v="5"/>
    <n v="7"/>
    <n v="2"/>
    <n v="1"/>
    <n v="3"/>
    <n v="4.4328703703703709E-3"/>
    <n v="0.7142857142857143"/>
    <n v="0.17179398148148148"/>
    <n v="4"/>
    <n v="7"/>
    <n v="18"/>
  </r>
  <r>
    <x v="2"/>
    <x v="0"/>
    <s v="Royal Gwent Hospital Newport"/>
    <s v="Major A&amp;E Units"/>
    <s v="Newport"/>
    <n v="0"/>
    <d v="1899-12-30T01:34:44"/>
    <n v="0"/>
    <n v="0"/>
    <n v="0"/>
    <n v="6"/>
    <n v="6"/>
    <n v="0"/>
    <n v="3"/>
    <n v="0"/>
    <n v="6"/>
    <n v="6"/>
    <n v="0"/>
    <n v="0"/>
    <n v="0"/>
    <s v="-"/>
    <s v="-"/>
    <n v="3.1284722222222221E-2"/>
    <n v="0"/>
    <n v="6"/>
    <n v="6"/>
  </r>
  <r>
    <x v="2"/>
    <x v="0"/>
    <s v="Ysbyty Ystrad Fawr Hospital"/>
    <s v="Minor Injuries Unit (MIU)"/>
    <s v="Newport"/>
    <n v="0"/>
    <d v="1899-12-30T00:10:2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"/>
    <x v="0"/>
    <s v="Grange University Hospital Cwmbran"/>
    <s v="Major A&amp;E Units"/>
    <s v="Torfaen"/>
    <n v="22.493332166666669"/>
    <d v="1899-12-30T01:41:15"/>
    <n v="2"/>
    <n v="0"/>
    <n v="0"/>
    <n v="11"/>
    <n v="11"/>
    <n v="1"/>
    <n v="9"/>
    <n v="3"/>
    <n v="6"/>
    <n v="6"/>
    <n v="0"/>
    <n v="0"/>
    <n v="2"/>
    <n v="6.6203703703703702E-3"/>
    <n v="0.33333333333333331"/>
    <n v="0.11062500000000001"/>
    <n v="2"/>
    <n v="6"/>
    <n v="11"/>
  </r>
  <r>
    <x v="2"/>
    <x v="0"/>
    <s v="Royal Gwent Hospital Newport"/>
    <s v="Major A&amp;E Units"/>
    <s v="Torfaen"/>
    <n v="0"/>
    <d v="1899-12-30T00:52:06"/>
    <n v="0"/>
    <n v="0"/>
    <n v="0"/>
    <n v="4"/>
    <n v="3"/>
    <n v="0"/>
    <n v="2"/>
    <n v="0"/>
    <n v="2"/>
    <n v="2"/>
    <n v="0"/>
    <n v="0"/>
    <n v="2"/>
    <s v="-"/>
    <s v="-"/>
    <n v="0.14358217592592595"/>
    <n v="2"/>
    <n v="2"/>
    <n v="4"/>
  </r>
  <r>
    <x v="2"/>
    <x v="0"/>
    <s v="Ysbyty Ystrad Fawr Hospital"/>
    <s v="Minor Injuries Unit (MIU)"/>
    <s v="Torfaen"/>
    <n v="0"/>
    <d v="1899-12-30T00:28:3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"/>
    <x v="0"/>
    <s v="Nevill Hall Hosp Abergavenny"/>
    <s v="Major A&amp;E Units"/>
    <s v="Torfaen"/>
    <n v="0"/>
    <d v="1899-12-30T00:11:23"/>
    <n v="0"/>
    <n v="0"/>
    <n v="0"/>
    <n v="5"/>
    <n v="5"/>
    <n v="0"/>
    <n v="5"/>
    <n v="0"/>
    <n v="0"/>
    <n v="0"/>
    <n v="0"/>
    <n v="0"/>
    <n v="5"/>
    <s v="-"/>
    <s v="-"/>
    <s v="-"/>
    <n v="5"/>
    <n v="0"/>
    <n v="5"/>
  </r>
  <r>
    <x v="2"/>
    <x v="1"/>
    <s v="Glan Clwyd Hosp Bodelwyddan"/>
    <s v="Major A&amp;E Units"/>
    <s v="Conwy"/>
    <n v="11.411387166666666"/>
    <d v="1899-12-30T00:44:46"/>
    <n v="0"/>
    <n v="0"/>
    <n v="0"/>
    <n v="25"/>
    <n v="25"/>
    <n v="7"/>
    <n v="18"/>
    <n v="1"/>
    <n v="14"/>
    <n v="18"/>
    <n v="4"/>
    <n v="3"/>
    <n v="3"/>
    <n v="3.0671296296296302E-3"/>
    <n v="1"/>
    <n v="1.6168981481481482E-2"/>
    <n v="6"/>
    <n v="18"/>
    <n v="25"/>
  </r>
  <r>
    <x v="2"/>
    <x v="1"/>
    <s v="Ysbyty Gwynedd Hosp Bangor"/>
    <s v="Major A&amp;E Units"/>
    <s v="Conwy"/>
    <n v="8.4222211666666666"/>
    <d v="1899-12-30T01:39:13"/>
    <n v="0"/>
    <n v="0"/>
    <n v="0"/>
    <n v="3"/>
    <n v="3"/>
    <n v="0"/>
    <n v="1"/>
    <n v="0"/>
    <n v="3"/>
    <n v="3"/>
    <n v="0"/>
    <n v="0"/>
    <n v="0"/>
    <s v="-"/>
    <s v="-"/>
    <n v="7.2916666666666668E-3"/>
    <n v="0"/>
    <n v="3"/>
    <n v="3"/>
  </r>
  <r>
    <x v="2"/>
    <x v="1"/>
    <s v="Ablett Psychiatric Unit Y.G.C"/>
    <s v="Unknown"/>
    <s v="Conwy"/>
    <n v="0"/>
    <d v="1899-12-30T00:37:39"/>
    <n v="0"/>
    <n v="0"/>
    <n v="0"/>
    <n v="1"/>
    <n v="1"/>
    <n v="0"/>
    <n v="1"/>
    <n v="0"/>
    <n v="1"/>
    <n v="1"/>
    <n v="0"/>
    <n v="0"/>
    <n v="0"/>
    <s v="-"/>
    <s v="-"/>
    <n v="9.0277777777777787E-3"/>
    <n v="0"/>
    <n v="1"/>
    <n v="1"/>
  </r>
  <r>
    <x v="2"/>
    <x v="1"/>
    <s v="Glan Clwyd Hosp Bodelwyddan"/>
    <s v="Major A&amp;E Units"/>
    <s v="Denbighshire"/>
    <n v="20.284164000000001"/>
    <d v="1899-12-30T01:22:55"/>
    <n v="0"/>
    <n v="0"/>
    <n v="0"/>
    <n v="19"/>
    <n v="19"/>
    <n v="2"/>
    <n v="10"/>
    <n v="2"/>
    <n v="10"/>
    <n v="13"/>
    <n v="3"/>
    <n v="2"/>
    <n v="2"/>
    <n v="3.5127314814814817E-3"/>
    <n v="1"/>
    <n v="1.9282407407407408E-2"/>
    <n v="4"/>
    <n v="13"/>
    <n v="19"/>
  </r>
  <r>
    <x v="2"/>
    <x v="1"/>
    <s v="Maelor General Hosp Wrecsam"/>
    <s v="Major A&amp;E Units"/>
    <s v="Denbighshire"/>
    <n v="0.62777683333333334"/>
    <d v="1899-12-30T00:52:40"/>
    <n v="0"/>
    <n v="0"/>
    <n v="0"/>
    <n v="1"/>
    <n v="1"/>
    <n v="0"/>
    <n v="1"/>
    <n v="0"/>
    <n v="0"/>
    <n v="1"/>
    <n v="1"/>
    <n v="0"/>
    <n v="0"/>
    <s v="-"/>
    <s v="-"/>
    <n v="5.0925925925925921E-4"/>
    <n v="0"/>
    <n v="1"/>
    <n v="1"/>
  </r>
  <r>
    <x v="2"/>
    <x v="1"/>
    <s v="Maelor General Hosp Wrecsam"/>
    <s v="Major A&amp;E Units"/>
    <s v="Flintshire"/>
    <n v="11.648055666666668"/>
    <d v="1899-12-30T01:18:16"/>
    <n v="1"/>
    <n v="0"/>
    <n v="0"/>
    <n v="10"/>
    <n v="9"/>
    <n v="1"/>
    <n v="6"/>
    <n v="0"/>
    <n v="6"/>
    <n v="8"/>
    <n v="2"/>
    <n v="0"/>
    <n v="2"/>
    <s v="-"/>
    <s v="-"/>
    <n v="2.8506944444444442E-2"/>
    <n v="2"/>
    <n v="8"/>
    <n v="9"/>
  </r>
  <r>
    <x v="2"/>
    <x v="1"/>
    <s v="Glan Clwyd Hosp Bodelwyddan"/>
    <s v="Major A&amp;E Units"/>
    <s v="Flintshire"/>
    <n v="1.7397221666666667"/>
    <d v="1899-12-30T00:39:14"/>
    <n v="0"/>
    <n v="0"/>
    <n v="0"/>
    <n v="4"/>
    <n v="4"/>
    <n v="1"/>
    <n v="3"/>
    <n v="2"/>
    <n v="2"/>
    <n v="2"/>
    <n v="0"/>
    <n v="0"/>
    <n v="0"/>
    <n v="4.1493055555555554E-3"/>
    <n v="1"/>
    <n v="2.6024305555555557E-2"/>
    <n v="0"/>
    <n v="2"/>
    <n v="4"/>
  </r>
  <r>
    <x v="2"/>
    <x v="1"/>
    <s v="Ysbyty Gwynedd Hosp Bangor"/>
    <s v="Major A&amp;E Units"/>
    <s v="Gwynedd"/>
    <n v="36.161111166666664"/>
    <d v="1899-12-30T01:35:08"/>
    <n v="2"/>
    <n v="0"/>
    <n v="0"/>
    <n v="22"/>
    <n v="22"/>
    <n v="3"/>
    <n v="13"/>
    <n v="3"/>
    <n v="14"/>
    <n v="14"/>
    <n v="0"/>
    <n v="1"/>
    <n v="4"/>
    <n v="1.5810185185185184E-2"/>
    <n v="0"/>
    <n v="2.2181712962962966E-2"/>
    <n v="5"/>
    <n v="14"/>
    <n v="22"/>
  </r>
  <r>
    <x v="2"/>
    <x v="1"/>
    <s v="Maelor General Hosp Wrecsam"/>
    <s v="Major A&amp;E Units"/>
    <s v="Gwynedd"/>
    <n v="1.1802778333333332"/>
    <d v="1899-12-30T00:50:25"/>
    <n v="0"/>
    <n v="0"/>
    <n v="0"/>
    <n v="2"/>
    <n v="2"/>
    <n v="0"/>
    <n v="2"/>
    <n v="1"/>
    <n v="1"/>
    <n v="1"/>
    <n v="0"/>
    <n v="0"/>
    <n v="0"/>
    <n v="2.8275462962962964E-2"/>
    <n v="0"/>
    <n v="3.9398148148148147E-2"/>
    <n v="0"/>
    <n v="1"/>
    <n v="2"/>
  </r>
  <r>
    <x v="2"/>
    <x v="1"/>
    <s v="Ysbyty Alltwen"/>
    <s v="Minor Injuries Unit (MIU)"/>
    <s v="Gwynedd"/>
    <n v="0"/>
    <d v="1899-12-30T00:27:10"/>
    <n v="0"/>
    <n v="0"/>
    <n v="0"/>
    <n v="1"/>
    <n v="1"/>
    <n v="0"/>
    <n v="1"/>
    <n v="0"/>
    <n v="1"/>
    <n v="1"/>
    <n v="0"/>
    <n v="0"/>
    <n v="0"/>
    <s v="-"/>
    <s v="-"/>
    <n v="2.9490740740740744E-2"/>
    <n v="0"/>
    <n v="1"/>
    <n v="1"/>
  </r>
  <r>
    <x v="2"/>
    <x v="1"/>
    <s v="Bryn Beryl Hospital Pwllheli"/>
    <s v="Minor Injuries Unit (MIU)"/>
    <s v="Gwynedd"/>
    <n v="0"/>
    <s v="-"/>
    <n v="0"/>
    <n v="0"/>
    <n v="0"/>
    <n v="1"/>
    <n v="1"/>
    <n v="0"/>
    <n v="1"/>
    <n v="0"/>
    <n v="1"/>
    <n v="1"/>
    <n v="0"/>
    <n v="0"/>
    <n v="0"/>
    <s v="-"/>
    <s v="-"/>
    <n v="2.8240740740740739E-3"/>
    <n v="0"/>
    <n v="1"/>
    <n v="1"/>
  </r>
  <r>
    <x v="2"/>
    <x v="1"/>
    <s v="Ysbyty Gwynedd Hosp Bangor"/>
    <s v="Major A&amp;E Units"/>
    <s v="Isle Of Anglesey"/>
    <n v="20.268888999999998"/>
    <d v="1899-12-30T01:29:47"/>
    <n v="2"/>
    <n v="0"/>
    <n v="0"/>
    <n v="12"/>
    <n v="12"/>
    <n v="3"/>
    <n v="6"/>
    <n v="0"/>
    <n v="10"/>
    <n v="11"/>
    <n v="1"/>
    <n v="0"/>
    <n v="1"/>
    <s v="-"/>
    <s v="-"/>
    <n v="2.5405092592592594E-2"/>
    <n v="1"/>
    <n v="11"/>
    <n v="12"/>
  </r>
  <r>
    <x v="2"/>
    <x v="1"/>
    <s v="Maelor General Hosp Wrecsam"/>
    <s v="Major A&amp;E Units"/>
    <s v="Wrexham"/>
    <n v="27.797499833333333"/>
    <d v="1899-12-30T01:42:56"/>
    <n v="2"/>
    <n v="0"/>
    <n v="0"/>
    <n v="18"/>
    <n v="18"/>
    <n v="2"/>
    <n v="8"/>
    <n v="0"/>
    <n v="12"/>
    <n v="14"/>
    <n v="2"/>
    <n v="1"/>
    <n v="3"/>
    <s v="-"/>
    <s v="-"/>
    <n v="1.2251157407407407E-2"/>
    <n v="4"/>
    <n v="14"/>
    <n v="18"/>
  </r>
  <r>
    <x v="2"/>
    <x v="1"/>
    <s v="Glan Clwyd Hosp Bodelwyddan"/>
    <s v="Major A&amp;E Units"/>
    <s v="Wrexham"/>
    <n v="0.11222216666666666"/>
    <d v="1899-12-30T00:21:44"/>
    <n v="0"/>
    <n v="0"/>
    <n v="0"/>
    <n v="1"/>
    <n v="1"/>
    <n v="0"/>
    <n v="1"/>
    <n v="0"/>
    <n v="1"/>
    <n v="1"/>
    <n v="0"/>
    <n v="0"/>
    <n v="0"/>
    <s v="-"/>
    <s v="-"/>
    <n v="9.0740740740740747E-3"/>
    <n v="0"/>
    <n v="1"/>
    <n v="1"/>
  </r>
  <r>
    <x v="2"/>
    <x v="2"/>
    <s v="University Hospital Of Wales"/>
    <s v="Major A&amp;E Units"/>
    <s v="Caerphilly"/>
    <n v="4.2822221666666671"/>
    <d v="1899-12-30T02:28:46"/>
    <n v="1"/>
    <n v="0"/>
    <n v="0"/>
    <n v="2"/>
    <n v="2"/>
    <n v="0"/>
    <n v="0"/>
    <n v="0"/>
    <n v="1"/>
    <n v="2"/>
    <n v="1"/>
    <n v="0"/>
    <n v="0"/>
    <s v="-"/>
    <s v="-"/>
    <n v="6.6383101851851853E-2"/>
    <n v="0"/>
    <n v="2"/>
    <n v="2"/>
  </r>
  <r>
    <x v="2"/>
    <x v="2"/>
    <s v="Childrens Hosp Wales Cardiff"/>
    <s v="Unknown"/>
    <s v="Caerphilly"/>
    <n v="0"/>
    <s v="-"/>
    <n v="0"/>
    <n v="0"/>
    <n v="0"/>
    <n v="1"/>
    <n v="1"/>
    <n v="0"/>
    <n v="1"/>
    <n v="0"/>
    <n v="1"/>
    <n v="1"/>
    <n v="0"/>
    <n v="0"/>
    <n v="0"/>
    <s v="-"/>
    <s v="-"/>
    <n v="0.18179398148148151"/>
    <n v="0"/>
    <n v="1"/>
    <n v="1"/>
  </r>
  <r>
    <x v="2"/>
    <x v="2"/>
    <s v="University Hospital Of Wales"/>
    <s v="Major A&amp;E Units"/>
    <s v="Cardiff"/>
    <n v="51.711108166666669"/>
    <d v="1899-12-30T01:32:34"/>
    <n v="4"/>
    <n v="1"/>
    <n v="0"/>
    <n v="44"/>
    <n v="42"/>
    <n v="8"/>
    <n v="28"/>
    <n v="13"/>
    <n v="28"/>
    <n v="30"/>
    <n v="2"/>
    <n v="0"/>
    <n v="1"/>
    <n v="6.2847222222222228E-3"/>
    <n v="0.46153846153846156"/>
    <n v="3.9872685185185185E-2"/>
    <n v="1"/>
    <n v="30"/>
    <n v="44"/>
  </r>
  <r>
    <x v="2"/>
    <x v="2"/>
    <s v="Llandough Hospital"/>
    <s v="Major acute"/>
    <s v="Cardiff"/>
    <n v="0"/>
    <d v="1899-12-30T00:31:19"/>
    <n v="0"/>
    <n v="0"/>
    <n v="0"/>
    <n v="2"/>
    <n v="2"/>
    <n v="0"/>
    <n v="2"/>
    <n v="0"/>
    <n v="2"/>
    <n v="2"/>
    <n v="0"/>
    <n v="0"/>
    <n v="0"/>
    <s v="-"/>
    <s v="-"/>
    <n v="4.0555555555555553E-2"/>
    <n v="0"/>
    <n v="2"/>
    <n v="2"/>
  </r>
  <r>
    <x v="2"/>
    <x v="2"/>
    <s v="University Hospital Of Wales"/>
    <s v="Major A&amp;E Units"/>
    <s v="Ceredigion"/>
    <n v="0"/>
    <d v="1899-12-30T00:05:00"/>
    <n v="0"/>
    <n v="0"/>
    <n v="0"/>
    <n v="1"/>
    <n v="1"/>
    <n v="0"/>
    <n v="1"/>
    <n v="1"/>
    <n v="0"/>
    <n v="0"/>
    <n v="0"/>
    <n v="0"/>
    <n v="0"/>
    <n v="3.709490740740741E-2"/>
    <n v="0"/>
    <s v="-"/>
    <n v="0"/>
    <n v="0"/>
    <n v="1"/>
  </r>
  <r>
    <x v="2"/>
    <x v="2"/>
    <s v="University Hospital Of Wales"/>
    <s v="Major A&amp;E Units"/>
    <s v="Rhondda Cynon Taff"/>
    <n v="0.83472216666666654"/>
    <d v="1899-12-30T01:05:05"/>
    <n v="0"/>
    <n v="0"/>
    <n v="0"/>
    <n v="1"/>
    <n v="1"/>
    <n v="0"/>
    <n v="0"/>
    <n v="0"/>
    <n v="1"/>
    <n v="1"/>
    <n v="0"/>
    <n v="0"/>
    <n v="0"/>
    <s v="-"/>
    <s v="-"/>
    <n v="2.0312500000000001E-2"/>
    <n v="0"/>
    <n v="1"/>
    <n v="1"/>
  </r>
  <r>
    <x v="2"/>
    <x v="2"/>
    <s v="University Hospital Of Wales"/>
    <s v="Major A&amp;E Units"/>
    <s v="Swansea"/>
    <n v="0.61583333333333334"/>
    <d v="1899-12-30T00:51:57"/>
    <n v="0"/>
    <n v="0"/>
    <n v="0"/>
    <n v="1"/>
    <n v="1"/>
    <n v="0"/>
    <n v="1"/>
    <n v="1"/>
    <n v="0"/>
    <n v="0"/>
    <n v="0"/>
    <n v="0"/>
    <n v="0"/>
    <n v="4.155092592592593E-3"/>
    <n v="1"/>
    <s v="-"/>
    <n v="0"/>
    <n v="0"/>
    <n v="1"/>
  </r>
  <r>
    <x v="2"/>
    <x v="2"/>
    <s v="University Hospital Of Wales"/>
    <s v="Major A&amp;E Units"/>
    <s v="Torfaen"/>
    <n v="2.7222166666666665E-2"/>
    <d v="1899-12-30T00:15:49"/>
    <n v="0"/>
    <n v="0"/>
    <n v="0"/>
    <n v="3"/>
    <n v="3"/>
    <n v="1"/>
    <n v="3"/>
    <n v="0"/>
    <n v="1"/>
    <n v="1"/>
    <n v="0"/>
    <n v="0"/>
    <n v="2"/>
    <s v="-"/>
    <s v="-"/>
    <n v="7.5115740740740742E-3"/>
    <n v="2"/>
    <n v="1"/>
    <n v="3"/>
  </r>
  <r>
    <x v="2"/>
    <x v="2"/>
    <s v="University Hospital Of Wales"/>
    <s v="Major A&amp;E Units"/>
    <s v="Vale Of Glamorgan"/>
    <n v="38.115554500000009"/>
    <d v="1899-12-30T02:08:44"/>
    <n v="2"/>
    <n v="1"/>
    <n v="0"/>
    <n v="17"/>
    <n v="17"/>
    <n v="3"/>
    <n v="8"/>
    <n v="2"/>
    <n v="11"/>
    <n v="14"/>
    <n v="3"/>
    <n v="0"/>
    <n v="1"/>
    <n v="6.3136574074074076E-3"/>
    <n v="0.5"/>
    <n v="4.3859953703703707E-2"/>
    <n v="1"/>
    <n v="14"/>
    <n v="17"/>
  </r>
  <r>
    <x v="2"/>
    <x v="2"/>
    <s v="Llandough Hospital"/>
    <s v="Major acute"/>
    <s v="Vale Of Glamorgan"/>
    <n v="0"/>
    <d v="1899-12-30T00:30:52"/>
    <n v="0"/>
    <n v="0"/>
    <n v="0"/>
    <n v="5"/>
    <n v="5"/>
    <n v="0"/>
    <n v="5"/>
    <n v="1"/>
    <n v="2"/>
    <n v="3"/>
    <n v="1"/>
    <n v="0"/>
    <n v="1"/>
    <n v="5.8680555555555552E-3"/>
    <n v="0"/>
    <n v="8.576388888888889E-2"/>
    <n v="1"/>
    <n v="3"/>
    <n v="5"/>
  </r>
  <r>
    <x v="2"/>
    <x v="3"/>
    <s v="Prince Charles Hosp Merthyr"/>
    <s v="Major A&amp;E Units"/>
    <s v="Blaenau Gwent"/>
    <n v="1.1074999999999999"/>
    <d v="1899-12-30T00:48:14"/>
    <n v="0"/>
    <n v="0"/>
    <n v="0"/>
    <n v="2"/>
    <n v="2"/>
    <n v="0"/>
    <n v="1"/>
    <n v="0"/>
    <n v="1"/>
    <n v="2"/>
    <n v="1"/>
    <n v="0"/>
    <n v="0"/>
    <s v="-"/>
    <s v="-"/>
    <n v="4.9809027777777778E-2"/>
    <n v="0"/>
    <n v="2"/>
    <n v="2"/>
  </r>
  <r>
    <x v="2"/>
    <x v="3"/>
    <s v="Princess Of Wales Bridgend"/>
    <s v="Major A&amp;E Units"/>
    <s v="Bridgend"/>
    <n v="7.9799998333333342"/>
    <d v="1899-12-30T01:16:37"/>
    <n v="2"/>
    <n v="0"/>
    <n v="0"/>
    <n v="13"/>
    <n v="13"/>
    <n v="4"/>
    <n v="10"/>
    <n v="1"/>
    <n v="9"/>
    <n v="11"/>
    <n v="2"/>
    <n v="0"/>
    <n v="1"/>
    <n v="1.4583333333333334E-3"/>
    <n v="1"/>
    <n v="2.0497685185185185E-2"/>
    <n v="1"/>
    <n v="11"/>
    <n v="13"/>
  </r>
  <r>
    <x v="2"/>
    <x v="3"/>
    <s v="Prince Charles Hosp Merthyr"/>
    <s v="Major A&amp;E Units"/>
    <s v="Caerphilly"/>
    <n v="3.3661109999999996"/>
    <d v="1899-12-30T01:25:54"/>
    <n v="0"/>
    <n v="0"/>
    <n v="0"/>
    <n v="2"/>
    <n v="2"/>
    <n v="0"/>
    <n v="1"/>
    <n v="0"/>
    <n v="2"/>
    <n v="2"/>
    <n v="0"/>
    <n v="0"/>
    <n v="0"/>
    <s v="-"/>
    <s v="-"/>
    <n v="8.6226851851851846E-2"/>
    <n v="0"/>
    <n v="2"/>
    <n v="2"/>
  </r>
  <r>
    <x v="2"/>
    <x v="3"/>
    <s v="Prince Charles Hosp Merthyr"/>
    <s v="Major A&amp;E Units"/>
    <s v="Merthyr Tydfil"/>
    <n v="16.94499983333333"/>
    <d v="1899-12-30T02:09:05"/>
    <n v="2"/>
    <n v="2"/>
    <n v="0"/>
    <n v="8"/>
    <n v="8"/>
    <n v="3"/>
    <n v="7"/>
    <n v="4"/>
    <n v="2"/>
    <n v="3"/>
    <n v="1"/>
    <n v="1"/>
    <n v="0"/>
    <n v="8.2060185185185187E-3"/>
    <n v="0.5"/>
    <n v="2.1608796296296296E-2"/>
    <n v="1"/>
    <n v="3"/>
    <n v="8"/>
  </r>
  <r>
    <x v="2"/>
    <x v="3"/>
    <s v="Royal Glamorgan Hosp Pontyclun"/>
    <s v="Major A&amp;E Units"/>
    <s v="Merthyr Tydfil"/>
    <n v="1.5355556666666668"/>
    <d v="1899-12-30T01:01:04"/>
    <n v="0"/>
    <n v="0"/>
    <n v="0"/>
    <n v="2"/>
    <n v="2"/>
    <n v="0"/>
    <n v="1"/>
    <n v="0"/>
    <n v="1"/>
    <n v="2"/>
    <n v="1"/>
    <n v="0"/>
    <n v="0"/>
    <s v="-"/>
    <s v="-"/>
    <n v="5.288773148148148E-2"/>
    <n v="0"/>
    <n v="2"/>
    <n v="2"/>
  </r>
  <r>
    <x v="2"/>
    <x v="3"/>
    <s v="Princess Of Wales Bridgend"/>
    <s v="Major A&amp;E Units"/>
    <s v="Neath Port Talbot"/>
    <n v="2.9913888333333332"/>
    <d v="1899-12-30T03:14:29"/>
    <n v="0"/>
    <n v="0"/>
    <n v="0"/>
    <n v="1"/>
    <n v="1"/>
    <n v="0"/>
    <n v="0"/>
    <n v="0"/>
    <n v="1"/>
    <n v="1"/>
    <n v="0"/>
    <n v="0"/>
    <n v="0"/>
    <s v="-"/>
    <s v="-"/>
    <n v="1.8865740740740742E-2"/>
    <n v="0"/>
    <n v="1"/>
    <n v="1"/>
  </r>
  <r>
    <x v="2"/>
    <x v="3"/>
    <s v="Prince Charles Hosp Merthyr"/>
    <s v="Major A&amp;E Units"/>
    <s v="Powys"/>
    <n v="8.1094445000000004"/>
    <d v="1899-12-30T02:57:11"/>
    <n v="1"/>
    <n v="0"/>
    <n v="0"/>
    <n v="1"/>
    <n v="1"/>
    <n v="0"/>
    <n v="0"/>
    <n v="0"/>
    <n v="0"/>
    <n v="1"/>
    <n v="1"/>
    <n v="0"/>
    <n v="0"/>
    <s v="-"/>
    <s v="-"/>
    <n v="3.1215277777777779E-2"/>
    <n v="0"/>
    <n v="1"/>
    <n v="1"/>
  </r>
  <r>
    <x v="2"/>
    <x v="3"/>
    <s v="Royal Glamorgan Hosp Pontyclun"/>
    <s v="Major A&amp;E Units"/>
    <s v="Powys"/>
    <n v="5.6666666666666664E-2"/>
    <d v="1899-12-30T00:18:24"/>
    <n v="0"/>
    <n v="0"/>
    <n v="0"/>
    <n v="1"/>
    <n v="1"/>
    <n v="0"/>
    <n v="1"/>
    <n v="0"/>
    <n v="1"/>
    <n v="1"/>
    <n v="0"/>
    <n v="0"/>
    <n v="0"/>
    <s v="-"/>
    <s v="-"/>
    <n v="7.3032407407407412E-3"/>
    <n v="0"/>
    <n v="1"/>
    <n v="1"/>
  </r>
  <r>
    <x v="2"/>
    <x v="3"/>
    <s v="Prince Charles Hosp Merthyr"/>
    <s v="Major A&amp;E Units"/>
    <s v="Rhondda Cynon Taff"/>
    <n v="51.136110333333349"/>
    <d v="1899-12-30T03:45:49"/>
    <n v="6"/>
    <n v="4"/>
    <n v="0"/>
    <n v="9"/>
    <n v="9"/>
    <n v="0"/>
    <n v="4"/>
    <n v="0"/>
    <n v="7"/>
    <n v="7"/>
    <n v="0"/>
    <n v="1"/>
    <n v="1"/>
    <s v="-"/>
    <s v="-"/>
    <n v="1.9780092592592596E-2"/>
    <n v="2"/>
    <n v="7"/>
    <n v="9"/>
  </r>
  <r>
    <x v="2"/>
    <x v="3"/>
    <s v="Princess Of Wales Bridgend"/>
    <s v="Major A&amp;E Units"/>
    <s v="Rhondda Cynon Taff"/>
    <n v="9.9849999999999994"/>
    <d v="1899-12-30T03:30:45"/>
    <n v="2"/>
    <n v="0"/>
    <n v="0"/>
    <n v="3"/>
    <n v="3"/>
    <n v="1"/>
    <n v="1"/>
    <n v="1"/>
    <n v="1"/>
    <n v="2"/>
    <n v="1"/>
    <n v="0"/>
    <n v="0"/>
    <n v="1.1226851851851853E-3"/>
    <n v="1"/>
    <n v="3.9241898148148158E-2"/>
    <n v="0"/>
    <n v="2"/>
    <n v="3"/>
  </r>
  <r>
    <x v="2"/>
    <x v="3"/>
    <s v="Royal Glamorgan Hosp Pontyclun"/>
    <s v="Major A&amp;E Units"/>
    <s v="Rhondda Cynon Taff"/>
    <n v="2.0088891666666671"/>
    <d v="1899-12-30T00:17:47"/>
    <n v="0"/>
    <n v="0"/>
    <n v="0"/>
    <n v="22"/>
    <n v="22"/>
    <n v="13"/>
    <n v="21"/>
    <n v="6"/>
    <n v="14"/>
    <n v="15"/>
    <n v="1"/>
    <n v="0"/>
    <n v="1"/>
    <n v="6.6608796296296303E-3"/>
    <n v="0.33333333333333331"/>
    <n v="6.430555555555556E-2"/>
    <n v="1"/>
    <n v="15"/>
    <n v="22"/>
  </r>
  <r>
    <x v="2"/>
    <x v="3"/>
    <s v="Princess Of Wales Bridgend"/>
    <s v="Major A&amp;E Units"/>
    <s v="Vale Of Glamorgan"/>
    <n v="3.4550000000000001"/>
    <d v="1899-12-30T01:58:31"/>
    <n v="0"/>
    <n v="0"/>
    <n v="0"/>
    <n v="2"/>
    <n v="2"/>
    <n v="1"/>
    <n v="1"/>
    <n v="0"/>
    <n v="2"/>
    <n v="2"/>
    <n v="0"/>
    <n v="0"/>
    <n v="0"/>
    <s v="-"/>
    <s v="-"/>
    <n v="2.2407407407407407E-2"/>
    <n v="0"/>
    <n v="2"/>
    <n v="2"/>
  </r>
  <r>
    <x v="2"/>
    <x v="4"/>
    <s v="Glangwili Hospital Carmarthen"/>
    <s v="Major A&amp;E Units"/>
    <s v="Carmarthenshire"/>
    <n v="37.348886999999991"/>
    <d v="1899-12-30T02:00:45"/>
    <n v="2"/>
    <n v="1"/>
    <n v="0"/>
    <n v="18"/>
    <n v="18"/>
    <n v="3"/>
    <n v="8"/>
    <n v="1"/>
    <n v="12"/>
    <n v="16"/>
    <n v="4"/>
    <n v="0"/>
    <n v="1"/>
    <n v="1.9560185185185187E-2"/>
    <n v="0"/>
    <n v="3.4131944444444444E-2"/>
    <n v="1"/>
    <n v="16"/>
    <n v="18"/>
  </r>
  <r>
    <x v="2"/>
    <x v="4"/>
    <s v="Prince Philip Hosp Llanelli"/>
    <s v="Major acute"/>
    <s v="Carmarthenshire"/>
    <n v="1.8802778333333334"/>
    <d v="1899-12-30T00:31:03"/>
    <n v="0"/>
    <n v="0"/>
    <n v="0"/>
    <n v="6"/>
    <n v="6"/>
    <n v="3"/>
    <n v="5"/>
    <n v="0"/>
    <n v="4"/>
    <n v="5"/>
    <n v="1"/>
    <n v="0"/>
    <n v="1"/>
    <s v="-"/>
    <s v="-"/>
    <n v="3.2372685185185185E-2"/>
    <n v="1"/>
    <n v="5"/>
    <n v="6"/>
  </r>
  <r>
    <x v="2"/>
    <x v="4"/>
    <s v="Bronglais Gen Hosp Aberystwyth"/>
    <s v="Major A&amp;E Units"/>
    <s v="Ceredigion"/>
    <n v="15.458333333333337"/>
    <d v="1899-12-30T01:32:06"/>
    <n v="0"/>
    <n v="0"/>
    <n v="0"/>
    <n v="12"/>
    <n v="11"/>
    <n v="2"/>
    <n v="6"/>
    <n v="2"/>
    <n v="5"/>
    <n v="7"/>
    <n v="2"/>
    <n v="2"/>
    <n v="1"/>
    <n v="1.9907407407407408E-3"/>
    <n v="1"/>
    <n v="6.1134259259259263E-2"/>
    <n v="3"/>
    <n v="7"/>
    <n v="12"/>
  </r>
  <r>
    <x v="2"/>
    <x v="4"/>
    <s v="Glangwili Hospital Carmarthen"/>
    <s v="Major A&amp;E Units"/>
    <s v="Ceredigion"/>
    <n v="0.97749999999999981"/>
    <d v="1899-12-30T00:28:18"/>
    <n v="0"/>
    <n v="0"/>
    <n v="0"/>
    <n v="4"/>
    <n v="4"/>
    <n v="1"/>
    <n v="4"/>
    <n v="1"/>
    <n v="3"/>
    <n v="3"/>
    <n v="0"/>
    <n v="0"/>
    <n v="0"/>
    <n v="1.2673611111111111E-2"/>
    <n v="0"/>
    <n v="5.2696759259259263E-2"/>
    <n v="0"/>
    <n v="3"/>
    <n v="4"/>
  </r>
  <r>
    <x v="2"/>
    <x v="4"/>
    <s v="Bronglais Gen Hosp Aberystwyth"/>
    <s v="Major A&amp;E Units"/>
    <s v="Gwynedd"/>
    <n v="6.3280556666666676"/>
    <d v="1899-12-30T01:30:56"/>
    <n v="0"/>
    <n v="0"/>
    <n v="0"/>
    <n v="4"/>
    <n v="4"/>
    <n v="0"/>
    <n v="3"/>
    <n v="2"/>
    <n v="2"/>
    <n v="2"/>
    <n v="0"/>
    <n v="0"/>
    <n v="0"/>
    <n v="6.3946759259259252E-3"/>
    <n v="0.5"/>
    <n v="6.8101851851851858E-2"/>
    <n v="0"/>
    <n v="2"/>
    <n v="4"/>
  </r>
  <r>
    <x v="2"/>
    <x v="4"/>
    <s v="Withybush Hosp Haverfordwest"/>
    <s v="Major A&amp;E Units"/>
    <s v="Pembrokeshire"/>
    <n v="6.0069445000000004"/>
    <d v="1899-12-30T00:31:42"/>
    <n v="0"/>
    <n v="0"/>
    <n v="0"/>
    <n v="21"/>
    <n v="20"/>
    <n v="5"/>
    <n v="17"/>
    <n v="1"/>
    <n v="10"/>
    <n v="14"/>
    <n v="4"/>
    <n v="2"/>
    <n v="4"/>
    <n v="6.3773148148148148E-3"/>
    <n v="0"/>
    <n v="1.9843750000000004E-2"/>
    <n v="6"/>
    <n v="14"/>
    <n v="21"/>
  </r>
  <r>
    <x v="2"/>
    <x v="4"/>
    <s v="Glangwili Hospital Carmarthen"/>
    <s v="Major A&amp;E Units"/>
    <s v="Pembrokeshire"/>
    <n v="1.4788888333333332"/>
    <d v="1899-12-30T00:27:57"/>
    <n v="0"/>
    <n v="0"/>
    <n v="0"/>
    <n v="7"/>
    <n v="7"/>
    <n v="2"/>
    <n v="7"/>
    <n v="1"/>
    <n v="4"/>
    <n v="6"/>
    <n v="2"/>
    <n v="0"/>
    <n v="0"/>
    <n v="7.3842592592592588E-3"/>
    <n v="0"/>
    <n v="2.5567129629629627E-2"/>
    <n v="0"/>
    <n v="6"/>
    <n v="7"/>
  </r>
  <r>
    <x v="2"/>
    <x v="4"/>
    <s v="Bronglais Gen Hosp Aberystwyth"/>
    <s v="Major A&amp;E Units"/>
    <s v="Powys"/>
    <n v="11.351388833333331"/>
    <d v="1899-12-30T02:31:13"/>
    <n v="2"/>
    <n v="0"/>
    <n v="0"/>
    <n v="5"/>
    <n v="5"/>
    <n v="0"/>
    <n v="3"/>
    <n v="1"/>
    <n v="4"/>
    <n v="4"/>
    <n v="0"/>
    <n v="0"/>
    <n v="0"/>
    <n v="2.0462962962962964E-2"/>
    <n v="0"/>
    <n v="5.2337962962962961E-2"/>
    <n v="0"/>
    <n v="4"/>
    <n v="5"/>
  </r>
  <r>
    <x v="2"/>
    <x v="5"/>
    <s v="Alcohol Treatment Centre"/>
    <s v="-"/>
    <s v="Cardiff"/>
    <n v="0"/>
    <d v="1899-12-30T01:48:58"/>
    <n v="0"/>
    <n v="0"/>
    <n v="0"/>
    <n v="1"/>
    <n v="1"/>
    <n v="0"/>
    <n v="0"/>
    <n v="1"/>
    <n v="0"/>
    <n v="0"/>
    <n v="0"/>
    <n v="0"/>
    <n v="0"/>
    <n v="7.8703703703703705E-4"/>
    <n v="1"/>
    <s v="-"/>
    <n v="0"/>
    <n v="0"/>
    <n v="1"/>
  </r>
  <r>
    <x v="2"/>
    <x v="5"/>
    <s v="Countess Of Chester Hospital"/>
    <s v="Hospital not In Wales"/>
    <s v="Flintshire"/>
    <n v="0.98138866666666658"/>
    <d v="1899-12-30T00:21:39"/>
    <n v="0"/>
    <n v="0"/>
    <n v="0"/>
    <n v="7"/>
    <n v="7"/>
    <n v="1"/>
    <n v="7"/>
    <n v="0"/>
    <n v="5"/>
    <n v="6"/>
    <n v="1"/>
    <n v="0"/>
    <n v="1"/>
    <s v="-"/>
    <s v="-"/>
    <n v="1.7505787037037038E-2"/>
    <n v="1"/>
    <n v="6"/>
    <n v="7"/>
  </r>
  <r>
    <x v="2"/>
    <x v="5"/>
    <s v="Nearest Suitablew A+E Or Miu"/>
    <s v="-"/>
    <s v="Pembrokeshire"/>
    <n v="0"/>
    <s v="-"/>
    <n v="0"/>
    <n v="0"/>
    <n v="0"/>
    <n v="2"/>
    <n v="1"/>
    <n v="0"/>
    <n v="0"/>
    <n v="0"/>
    <n v="1"/>
    <n v="1"/>
    <n v="0"/>
    <n v="0"/>
    <n v="1"/>
    <s v="-"/>
    <s v="-"/>
    <n v="4.6655092592592595E-2"/>
    <n v="1"/>
    <n v="1"/>
    <n v="2"/>
  </r>
  <r>
    <x v="2"/>
    <x v="5"/>
    <s v="Royal Shrewsbury Hospital"/>
    <s v="Hospital not In Wales"/>
    <s v="Powys"/>
    <n v="12.637777500000002"/>
    <d v="1899-12-30T01:30:50"/>
    <n v="0"/>
    <n v="0"/>
    <n v="0"/>
    <n v="7"/>
    <n v="7"/>
    <n v="1"/>
    <n v="5"/>
    <n v="0"/>
    <n v="5"/>
    <n v="6"/>
    <n v="1"/>
    <n v="0"/>
    <n v="1"/>
    <s v="-"/>
    <s v="-"/>
    <n v="6.6753472222222221E-2"/>
    <n v="1"/>
    <n v="6"/>
    <n v="7"/>
  </r>
  <r>
    <x v="2"/>
    <x v="5"/>
    <s v="Hereford County Hospital"/>
    <s v="Hospital not In Wales"/>
    <s v="Powys"/>
    <n v="0.96527700000000005"/>
    <d v="1899-12-30T00:23:16"/>
    <n v="0"/>
    <n v="0"/>
    <n v="0"/>
    <n v="7"/>
    <n v="7"/>
    <n v="1"/>
    <n v="7"/>
    <n v="0"/>
    <n v="5"/>
    <n v="7"/>
    <n v="2"/>
    <n v="0"/>
    <n v="0"/>
    <s v="-"/>
    <s v="-"/>
    <n v="5.0347222222222224E-2"/>
    <n v="0"/>
    <n v="7"/>
    <n v="7"/>
  </r>
  <r>
    <x v="2"/>
    <x v="5"/>
    <s v="Princess Royal Hosp Telford"/>
    <s v="Hospital not In Wales"/>
    <s v="Powys"/>
    <n v="0"/>
    <d v="1899-12-30T02:04:19"/>
    <n v="0"/>
    <n v="0"/>
    <n v="0"/>
    <n v="2"/>
    <n v="2"/>
    <n v="0"/>
    <n v="1"/>
    <n v="0"/>
    <n v="1"/>
    <n v="2"/>
    <n v="1"/>
    <n v="0"/>
    <n v="0"/>
    <s v="-"/>
    <s v="-"/>
    <n v="0.14913194444444444"/>
    <n v="0"/>
    <n v="2"/>
    <n v="2"/>
  </r>
  <r>
    <x v="2"/>
    <x v="5"/>
    <s v="New Cross Hosp Wolverhampton"/>
    <s v="Hospital not In Wales"/>
    <s v="Powys"/>
    <n v="0"/>
    <d v="1899-12-30T00:31:18"/>
    <n v="0"/>
    <n v="0"/>
    <n v="0"/>
    <n v="1"/>
    <n v="1"/>
    <n v="0"/>
    <n v="1"/>
    <n v="1"/>
    <n v="0"/>
    <n v="0"/>
    <n v="0"/>
    <n v="0"/>
    <n v="0"/>
    <n v="3.1828703703703702E-3"/>
    <n v="1"/>
    <s v="-"/>
    <n v="0"/>
    <n v="0"/>
    <n v="1"/>
  </r>
  <r>
    <x v="2"/>
    <x v="5"/>
    <s v="Nearest Suitablew A+E Or Miu"/>
    <s v="-"/>
    <s v="Rhondda Cynon Taff"/>
    <n v="0"/>
    <s v="-"/>
    <n v="0"/>
    <n v="0"/>
    <n v="0"/>
    <n v="1"/>
    <n v="1"/>
    <n v="0"/>
    <n v="0"/>
    <n v="0"/>
    <n v="1"/>
    <n v="1"/>
    <n v="0"/>
    <n v="0"/>
    <n v="0"/>
    <s v="-"/>
    <s v="-"/>
    <n v="0.16121527777777778"/>
    <n v="0"/>
    <n v="1"/>
    <n v="1"/>
  </r>
  <r>
    <x v="2"/>
    <x v="7"/>
    <s v="Morriston Hospital Swansea"/>
    <s v="Major A&amp;E Units"/>
    <s v="Bridgend"/>
    <n v="0"/>
    <d v="1899-12-30T00:19:47"/>
    <n v="0"/>
    <n v="0"/>
    <n v="0"/>
    <n v="2"/>
    <n v="2"/>
    <n v="0"/>
    <n v="2"/>
    <n v="0"/>
    <n v="2"/>
    <n v="2"/>
    <n v="0"/>
    <n v="0"/>
    <n v="0"/>
    <s v="-"/>
    <s v="-"/>
    <n v="1.3420138888888889E-2"/>
    <n v="0"/>
    <n v="2"/>
    <n v="2"/>
  </r>
  <r>
    <x v="2"/>
    <x v="7"/>
    <s v="Morriston Hospital Swansea"/>
    <s v="Major A&amp;E Units"/>
    <s v="Cardiff"/>
    <n v="0.42055549999999997"/>
    <d v="1899-12-30T00:40:1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"/>
    <x v="7"/>
    <s v="Morriston Hospital Swansea"/>
    <s v="Major A&amp;E Units"/>
    <s v="Carmarthenshire"/>
    <n v="0.43194450000000001"/>
    <d v="1899-12-30T00:27:58"/>
    <n v="0"/>
    <n v="0"/>
    <n v="0"/>
    <n v="3"/>
    <n v="2"/>
    <n v="0"/>
    <n v="2"/>
    <n v="0"/>
    <n v="1"/>
    <n v="1"/>
    <n v="0"/>
    <n v="0"/>
    <n v="2"/>
    <s v="-"/>
    <s v="-"/>
    <n v="3.8379629629629632E-2"/>
    <n v="2"/>
    <n v="1"/>
    <n v="3"/>
  </r>
  <r>
    <x v="2"/>
    <x v="7"/>
    <s v="Morriston Hospital Swansea"/>
    <s v="Major A&amp;E Units"/>
    <s v="Neath Port Talbot"/>
    <n v="1.2508331666666666"/>
    <d v="1899-12-30T00:13:10"/>
    <n v="0"/>
    <n v="0"/>
    <n v="0"/>
    <n v="17"/>
    <n v="17"/>
    <n v="14"/>
    <n v="16"/>
    <n v="3"/>
    <n v="6"/>
    <n v="13"/>
    <n v="7"/>
    <n v="0"/>
    <n v="1"/>
    <n v="1.0497685185185186E-2"/>
    <n v="0"/>
    <n v="1.7951388888888892E-2"/>
    <n v="1"/>
    <n v="13"/>
    <n v="17"/>
  </r>
  <r>
    <x v="2"/>
    <x v="7"/>
    <s v="Singleton Hospital Swansea"/>
    <s v="Minor Injuries Unit (MIU)"/>
    <s v="Neath Port Talbot"/>
    <n v="0.62944433333333338"/>
    <d v="1899-12-30T00:27:35"/>
    <n v="0"/>
    <n v="0"/>
    <n v="0"/>
    <n v="3"/>
    <n v="3"/>
    <n v="0"/>
    <n v="3"/>
    <n v="1"/>
    <n v="2"/>
    <n v="2"/>
    <n v="0"/>
    <n v="0"/>
    <n v="0"/>
    <n v="6.7361111111111111E-3"/>
    <n v="0"/>
    <n v="3.3466435185185189E-2"/>
    <n v="0"/>
    <n v="2"/>
    <n v="3"/>
  </r>
  <r>
    <x v="2"/>
    <x v="7"/>
    <s v="Singleton Hospital Swansea"/>
    <s v="Minor Injuries Unit (MIU)"/>
    <s v="Powys"/>
    <n v="0.40555550000000001"/>
    <d v="1899-12-30T00:39:20"/>
    <n v="0"/>
    <n v="0"/>
    <n v="0"/>
    <n v="1"/>
    <n v="1"/>
    <n v="0"/>
    <n v="1"/>
    <n v="0"/>
    <n v="1"/>
    <n v="1"/>
    <n v="0"/>
    <n v="0"/>
    <n v="0"/>
    <s v="-"/>
    <s v="-"/>
    <n v="2.4050925925925927E-2"/>
    <n v="0"/>
    <n v="1"/>
    <n v="1"/>
  </r>
  <r>
    <x v="2"/>
    <x v="7"/>
    <s v="Morriston Hospital Swansea"/>
    <s v="Major A&amp;E Units"/>
    <s v="Powys"/>
    <n v="0.23861116666666668"/>
    <d v="1899-12-30T00:29:19"/>
    <n v="0"/>
    <n v="0"/>
    <n v="0"/>
    <n v="1"/>
    <n v="1"/>
    <n v="0"/>
    <n v="1"/>
    <n v="0"/>
    <n v="0"/>
    <n v="1"/>
    <n v="1"/>
    <n v="0"/>
    <n v="0"/>
    <s v="-"/>
    <s v="-"/>
    <n v="0.11542824074074075"/>
    <n v="0"/>
    <n v="1"/>
    <n v="1"/>
  </r>
  <r>
    <x v="2"/>
    <x v="7"/>
    <s v="Morriston Hospital Swansea"/>
    <s v="Major A&amp;E Units"/>
    <s v="Swansea"/>
    <n v="2.3983331666666667"/>
    <d v="1899-12-30T00:16:19"/>
    <n v="0"/>
    <n v="0"/>
    <n v="0"/>
    <n v="32"/>
    <n v="32"/>
    <n v="21"/>
    <n v="32"/>
    <n v="7"/>
    <n v="16"/>
    <n v="20"/>
    <n v="4"/>
    <n v="3"/>
    <n v="2"/>
    <n v="3.6921296296296294E-3"/>
    <n v="0.8571428571428571"/>
    <n v="1.9496527777777779E-2"/>
    <n v="5"/>
    <n v="20"/>
    <n v="32"/>
  </r>
  <r>
    <x v="2"/>
    <x v="7"/>
    <s v="Singleton Hospital Swansea"/>
    <s v="Minor Injuries Unit (MIU)"/>
    <s v="Swansea"/>
    <n v="0.6580554999999999"/>
    <d v="1899-12-30T00:28:56"/>
    <n v="0"/>
    <n v="0"/>
    <n v="0"/>
    <n v="4"/>
    <n v="4"/>
    <n v="0"/>
    <n v="4"/>
    <n v="0"/>
    <n v="3"/>
    <n v="3"/>
    <n v="0"/>
    <n v="0"/>
    <n v="1"/>
    <s v="-"/>
    <s v="-"/>
    <n v="1.2199074074074074E-2"/>
    <n v="1"/>
    <n v="3"/>
    <n v="4"/>
  </r>
  <r>
    <x v="2"/>
    <x v="7"/>
    <s v="Neath Port Talbot Hospital"/>
    <s v="Minor Injuries Unit (MIU)"/>
    <s v="Swansea"/>
    <n v="0"/>
    <s v="-"/>
    <n v="0"/>
    <n v="0"/>
    <n v="0"/>
    <n v="2"/>
    <n v="2"/>
    <n v="0"/>
    <n v="2"/>
    <n v="0"/>
    <n v="1"/>
    <n v="2"/>
    <n v="1"/>
    <n v="0"/>
    <n v="0"/>
    <s v="-"/>
    <s v="-"/>
    <n v="4.4542824074074075E-2"/>
    <n v="0"/>
    <n v="2"/>
    <n v="2"/>
  </r>
  <r>
    <x v="2"/>
    <x v="7"/>
    <s v="Morriston Hospital Swansea"/>
    <s v="Major A&amp;E Units"/>
    <s v="Torfaen"/>
    <n v="0.16722216666666664"/>
    <d v="1899-12-30T00:25:0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"/>
    <x v="8"/>
    <s v="-"/>
    <s v="-"/>
    <s v="Blaenau Gwent"/>
    <n v="0"/>
    <s v="-"/>
    <n v="0"/>
    <n v="0"/>
    <n v="0"/>
    <n v="31"/>
    <n v="8"/>
    <n v="0"/>
    <n v="0"/>
    <n v="1"/>
    <n v="16"/>
    <n v="26"/>
    <n v="10"/>
    <n v="2"/>
    <n v="2"/>
    <n v="9.2592592592592602E-5"/>
    <n v="1"/>
    <n v="7.1435185185185185E-2"/>
    <n v="4"/>
    <n v="26"/>
    <n v="19"/>
  </r>
  <r>
    <x v="2"/>
    <x v="8"/>
    <s v="-"/>
    <s v="-"/>
    <s v="Bridgend"/>
    <n v="0"/>
    <s v="-"/>
    <n v="0"/>
    <n v="0"/>
    <n v="0"/>
    <n v="33"/>
    <n v="8"/>
    <n v="0"/>
    <n v="0"/>
    <n v="2"/>
    <n v="21"/>
    <n v="27"/>
    <n v="6"/>
    <n v="0"/>
    <n v="4"/>
    <n v="5.5902777777777782E-3"/>
    <n v="0.5"/>
    <n v="1.9606481481481482E-2"/>
    <n v="4"/>
    <n v="27"/>
    <n v="18"/>
  </r>
  <r>
    <x v="2"/>
    <x v="8"/>
    <s v="-"/>
    <s v="-"/>
    <s v="Caerphilly"/>
    <n v="0"/>
    <s v="-"/>
    <n v="0"/>
    <n v="0"/>
    <n v="0"/>
    <n v="59"/>
    <n v="15"/>
    <n v="0"/>
    <n v="0"/>
    <n v="6"/>
    <n v="23"/>
    <n v="45"/>
    <n v="22"/>
    <n v="3"/>
    <n v="5"/>
    <n v="2.5694444444444445E-3"/>
    <n v="0.83333333333333337"/>
    <n v="3.2766203703703707E-2"/>
    <n v="8"/>
    <n v="45"/>
    <n v="33"/>
  </r>
  <r>
    <x v="2"/>
    <x v="8"/>
    <s v="-"/>
    <s v="-"/>
    <s v="Cardiff"/>
    <n v="0"/>
    <s v="-"/>
    <n v="0"/>
    <n v="0"/>
    <n v="0"/>
    <n v="132"/>
    <n v="23"/>
    <n v="0"/>
    <n v="0"/>
    <n v="17"/>
    <n v="70"/>
    <n v="95"/>
    <n v="25"/>
    <n v="3"/>
    <n v="17"/>
    <n v="3.8888888888888888E-3"/>
    <n v="0.6470588235294118"/>
    <n v="5.8136574074074077E-2"/>
    <n v="20"/>
    <n v="95"/>
    <n v="65"/>
  </r>
  <r>
    <x v="2"/>
    <x v="8"/>
    <s v="-"/>
    <s v="-"/>
    <s v="Carmarthenshire"/>
    <n v="0"/>
    <s v="-"/>
    <n v="0"/>
    <n v="0"/>
    <n v="0"/>
    <n v="33"/>
    <n v="7"/>
    <n v="0"/>
    <n v="0"/>
    <n v="2"/>
    <n v="15"/>
    <n v="25"/>
    <n v="10"/>
    <n v="2"/>
    <n v="4"/>
    <n v="1.1730324074074074E-2"/>
    <n v="0.5"/>
    <n v="3.198495370370371E-2"/>
    <n v="6"/>
    <n v="25"/>
    <n v="16"/>
  </r>
  <r>
    <x v="2"/>
    <x v="8"/>
    <s v="-"/>
    <s v="-"/>
    <s v="Ceredigion"/>
    <n v="0"/>
    <s v="-"/>
    <n v="0"/>
    <n v="0"/>
    <n v="0"/>
    <n v="35"/>
    <n v="11"/>
    <n v="0"/>
    <n v="0"/>
    <n v="8"/>
    <n v="16"/>
    <n v="24"/>
    <n v="8"/>
    <n v="2"/>
    <n v="1"/>
    <n v="1.1788194444444447E-2"/>
    <n v="0.33333333333333331"/>
    <n v="5.691550925925927E-2"/>
    <n v="3"/>
    <n v="24"/>
    <n v="21"/>
  </r>
  <r>
    <x v="2"/>
    <x v="8"/>
    <s v="-"/>
    <s v="-"/>
    <s v="Conwy"/>
    <n v="0"/>
    <s v="-"/>
    <n v="0"/>
    <n v="0"/>
    <n v="0"/>
    <n v="37"/>
    <n v="8"/>
    <n v="0"/>
    <n v="0"/>
    <n v="5"/>
    <n v="15"/>
    <n v="24"/>
    <n v="9"/>
    <n v="2"/>
    <n v="6"/>
    <n v="3.7384259259259263E-3"/>
    <n v="1"/>
    <n v="1.9016203703703705E-2"/>
    <n v="8"/>
    <n v="24"/>
    <n v="26"/>
  </r>
  <r>
    <x v="2"/>
    <x v="8"/>
    <s v="-"/>
    <s v="-"/>
    <s v="Denbighshire"/>
    <n v="0"/>
    <s v="-"/>
    <n v="0"/>
    <n v="0"/>
    <n v="0"/>
    <n v="27"/>
    <n v="5"/>
    <n v="0"/>
    <n v="0"/>
    <n v="1"/>
    <n v="13"/>
    <n v="21"/>
    <n v="8"/>
    <n v="1"/>
    <n v="4"/>
    <n v="2.8703703703703708E-3"/>
    <n v="1"/>
    <n v="1.1493055555555557E-2"/>
    <n v="5"/>
    <n v="21"/>
    <n v="17"/>
  </r>
  <r>
    <x v="2"/>
    <x v="8"/>
    <s v="-"/>
    <s v="-"/>
    <s v="Flintshire"/>
    <n v="0"/>
    <s v="-"/>
    <n v="0"/>
    <n v="0"/>
    <n v="0"/>
    <n v="51"/>
    <n v="12"/>
    <n v="0"/>
    <n v="0"/>
    <n v="2"/>
    <n v="33"/>
    <n v="42"/>
    <n v="9"/>
    <n v="2"/>
    <n v="5"/>
    <n v="4.1493055555555554E-3"/>
    <n v="1"/>
    <n v="2.9687500000000002E-2"/>
    <n v="7"/>
    <n v="42"/>
    <n v="39"/>
  </r>
  <r>
    <x v="2"/>
    <x v="8"/>
    <s v="G.P. Surgery"/>
    <s v="Unknown"/>
    <s v="Flintshire"/>
    <n v="0"/>
    <s v="-"/>
    <n v="0"/>
    <n v="0"/>
    <n v="0"/>
    <n v="1"/>
    <n v="1"/>
    <n v="0"/>
    <n v="1"/>
    <n v="0"/>
    <n v="1"/>
    <n v="1"/>
    <n v="0"/>
    <n v="0"/>
    <n v="0"/>
    <s v="-"/>
    <s v="-"/>
    <n v="9.7222222222222224E-3"/>
    <n v="0"/>
    <n v="1"/>
    <n v="1"/>
  </r>
  <r>
    <x v="2"/>
    <x v="8"/>
    <s v="-"/>
    <s v="-"/>
    <s v="Gwynedd"/>
    <n v="0"/>
    <s v="-"/>
    <n v="0"/>
    <n v="0"/>
    <n v="0"/>
    <n v="46"/>
    <n v="9"/>
    <n v="0"/>
    <n v="0"/>
    <n v="3"/>
    <n v="26"/>
    <n v="34"/>
    <n v="8"/>
    <n v="3"/>
    <n v="6"/>
    <n v="6.134259259259259E-4"/>
    <n v="0.66666666666666663"/>
    <n v="2.6377314814814815E-2"/>
    <n v="9"/>
    <n v="34"/>
    <n v="26"/>
  </r>
  <r>
    <x v="2"/>
    <x v="8"/>
    <s v="-"/>
    <s v="-"/>
    <s v="Isle Of Anglesey"/>
    <n v="0"/>
    <s v="-"/>
    <n v="0"/>
    <n v="0"/>
    <n v="0"/>
    <n v="12"/>
    <n v="3"/>
    <n v="0"/>
    <n v="0"/>
    <n v="0"/>
    <n v="6"/>
    <n v="8"/>
    <n v="2"/>
    <n v="2"/>
    <n v="2"/>
    <s v="-"/>
    <s v="-"/>
    <n v="2.5405092592592594E-2"/>
    <n v="4"/>
    <n v="8"/>
    <n v="6"/>
  </r>
  <r>
    <x v="2"/>
    <x v="8"/>
    <s v="-"/>
    <s v="-"/>
    <s v="Merthyr Tydfil"/>
    <n v="0"/>
    <d v="1899-12-30T00:01:40"/>
    <n v="0"/>
    <n v="0"/>
    <n v="0"/>
    <n v="27"/>
    <n v="7"/>
    <n v="0"/>
    <n v="1"/>
    <n v="3"/>
    <n v="12"/>
    <n v="17"/>
    <n v="5"/>
    <n v="3"/>
    <n v="4"/>
    <n v="1.2060185185185186E-2"/>
    <n v="0.33333333333333331"/>
    <n v="7.2065972222222233E-2"/>
    <n v="7"/>
    <n v="17"/>
    <n v="13"/>
  </r>
  <r>
    <x v="2"/>
    <x v="8"/>
    <s v="-"/>
    <s v="-"/>
    <s v="Monmouthshire"/>
    <n v="0"/>
    <s v="-"/>
    <n v="0"/>
    <n v="0"/>
    <n v="0"/>
    <n v="32"/>
    <n v="5"/>
    <n v="0"/>
    <n v="0"/>
    <n v="5"/>
    <n v="15"/>
    <n v="20"/>
    <n v="5"/>
    <n v="3"/>
    <n v="4"/>
    <n v="4.5601851851851853E-3"/>
    <n v="0.6"/>
    <n v="4.8252314814814817E-2"/>
    <n v="7"/>
    <n v="20"/>
    <n v="16"/>
  </r>
  <r>
    <x v="2"/>
    <x v="8"/>
    <s v="-"/>
    <s v="-"/>
    <s v="Neath Port Talbot"/>
    <n v="0"/>
    <s v="-"/>
    <n v="0"/>
    <n v="0"/>
    <n v="0"/>
    <n v="26"/>
    <n v="7"/>
    <n v="0"/>
    <n v="0"/>
    <n v="5"/>
    <n v="12"/>
    <n v="15"/>
    <n v="3"/>
    <n v="2"/>
    <n v="4"/>
    <n v="7.0254629629629634E-3"/>
    <n v="0.2"/>
    <n v="1.8935185185185187E-2"/>
    <n v="6"/>
    <n v="15"/>
    <n v="15"/>
  </r>
  <r>
    <x v="2"/>
    <x v="8"/>
    <s v="-"/>
    <s v="-"/>
    <s v="Newport"/>
    <n v="0"/>
    <s v="-"/>
    <n v="0"/>
    <n v="0"/>
    <n v="0"/>
    <n v="57"/>
    <n v="12"/>
    <n v="0"/>
    <n v="0"/>
    <n v="6"/>
    <n v="32"/>
    <n v="40"/>
    <n v="8"/>
    <n v="4"/>
    <n v="7"/>
    <n v="4.4444444444444444E-3"/>
    <n v="0.66666666666666663"/>
    <n v="0.11351851851851852"/>
    <n v="11"/>
    <n v="40"/>
    <n v="25"/>
  </r>
  <r>
    <x v="2"/>
    <x v="8"/>
    <s v="-"/>
    <s v="-"/>
    <s v="Out of Area"/>
    <n v="0"/>
    <s v="-"/>
    <n v="0"/>
    <n v="0"/>
    <n v="0"/>
    <n v="9"/>
    <n v="0"/>
    <n v="0"/>
    <n v="0"/>
    <n v="0"/>
    <n v="9"/>
    <n v="9"/>
    <n v="0"/>
    <n v="0"/>
    <n v="0"/>
    <s v="-"/>
    <s v="-"/>
    <s v="-"/>
    <n v="0"/>
    <n v="9"/>
    <n v="0"/>
  </r>
  <r>
    <x v="2"/>
    <x v="8"/>
    <s v="-"/>
    <s v="-"/>
    <s v="Pembrokeshire"/>
    <n v="0"/>
    <s v="-"/>
    <n v="0"/>
    <n v="0"/>
    <n v="0"/>
    <n v="42"/>
    <n v="10"/>
    <n v="0"/>
    <n v="0"/>
    <n v="3"/>
    <n v="21"/>
    <n v="30"/>
    <n v="9"/>
    <n v="3"/>
    <n v="6"/>
    <n v="6.3773148148148148E-3"/>
    <n v="0.33333333333333331"/>
    <n v="3.0763888888888889E-2"/>
    <n v="9"/>
    <n v="30"/>
    <n v="26"/>
  </r>
  <r>
    <x v="2"/>
    <x v="8"/>
    <s v="-"/>
    <s v="-"/>
    <s v="Powys"/>
    <n v="0"/>
    <s v="-"/>
    <n v="0"/>
    <n v="0"/>
    <n v="0"/>
    <n v="39"/>
    <n v="10"/>
    <n v="0"/>
    <n v="0"/>
    <n v="4"/>
    <n v="20"/>
    <n v="30"/>
    <n v="10"/>
    <n v="1"/>
    <n v="4"/>
    <n v="8.0960648148148146E-3"/>
    <n v="0.5"/>
    <n v="4.414930555555556E-2"/>
    <n v="5"/>
    <n v="30"/>
    <n v="27"/>
  </r>
  <r>
    <x v="2"/>
    <x v="8"/>
    <s v="-"/>
    <s v="-"/>
    <s v="Rhondda Cynon Taff"/>
    <n v="0"/>
    <s v="-"/>
    <n v="0"/>
    <n v="0"/>
    <n v="0"/>
    <n v="66"/>
    <n v="10"/>
    <n v="0"/>
    <n v="0"/>
    <n v="7"/>
    <n v="33"/>
    <n v="48"/>
    <n v="15"/>
    <n v="5"/>
    <n v="6"/>
    <n v="5.7060185185185191E-3"/>
    <n v="0.42857142857142855"/>
    <n v="6.2569444444444441E-2"/>
    <n v="11"/>
    <n v="48"/>
    <n v="30"/>
  </r>
  <r>
    <x v="2"/>
    <x v="8"/>
    <s v="-"/>
    <s v="-"/>
    <s v="Swansea"/>
    <n v="0"/>
    <s v="-"/>
    <n v="0"/>
    <n v="0"/>
    <n v="0"/>
    <n v="80"/>
    <n v="14"/>
    <n v="0"/>
    <n v="0"/>
    <n v="10"/>
    <n v="40"/>
    <n v="55"/>
    <n v="15"/>
    <n v="7"/>
    <n v="8"/>
    <n v="4.0625000000000001E-3"/>
    <n v="0.8"/>
    <n v="1.6840277777777777E-2"/>
    <n v="15"/>
    <n v="55"/>
    <n v="55"/>
  </r>
  <r>
    <x v="2"/>
    <x v="8"/>
    <s v="-"/>
    <s v="-"/>
    <s v="Torfaen"/>
    <n v="0"/>
    <s v="-"/>
    <n v="0"/>
    <n v="0"/>
    <n v="0"/>
    <n v="26"/>
    <n v="7"/>
    <n v="0"/>
    <n v="0"/>
    <n v="3"/>
    <n v="15"/>
    <n v="17"/>
    <n v="2"/>
    <n v="2"/>
    <n v="4"/>
    <n v="6.6203703703703702E-3"/>
    <n v="0.33333333333333331"/>
    <n v="7.7835648148148154E-2"/>
    <n v="6"/>
    <n v="17"/>
    <n v="11"/>
  </r>
  <r>
    <x v="2"/>
    <x v="8"/>
    <s v="-"/>
    <s v="-"/>
    <s v="Vale Of Glamorgan"/>
    <n v="0"/>
    <s v="-"/>
    <n v="0"/>
    <n v="0"/>
    <n v="0"/>
    <n v="35"/>
    <n v="9"/>
    <n v="0"/>
    <n v="0"/>
    <n v="6"/>
    <n v="14"/>
    <n v="22"/>
    <n v="8"/>
    <n v="4"/>
    <n v="3"/>
    <n v="4.4212962962962964E-3"/>
    <n v="0.5"/>
    <n v="4.0613425925925928E-2"/>
    <n v="7"/>
    <n v="22"/>
    <n v="19"/>
  </r>
  <r>
    <x v="2"/>
    <x v="8"/>
    <s v="-"/>
    <s v="-"/>
    <s v="Wrexham"/>
    <n v="0"/>
    <s v="-"/>
    <n v="0"/>
    <n v="0"/>
    <n v="0"/>
    <n v="37"/>
    <n v="7"/>
    <n v="0"/>
    <n v="0"/>
    <n v="0"/>
    <n v="15"/>
    <n v="32"/>
    <n v="17"/>
    <n v="3"/>
    <n v="2"/>
    <s v="-"/>
    <s v="-"/>
    <n v="2.449074074074074E-2"/>
    <n v="5"/>
    <n v="32"/>
    <n v="27"/>
  </r>
  <r>
    <x v="3"/>
    <x v="0"/>
    <s v="Grange University Hospital Cwmbran"/>
    <s v="Major A&amp;E Units"/>
    <s v="Blaenau Gwent"/>
    <n v="11.670833499999999"/>
    <d v="1899-12-30T02:35:03"/>
    <n v="2"/>
    <n v="0"/>
    <n v="0"/>
    <n v="5"/>
    <n v="5"/>
    <n v="0"/>
    <n v="1"/>
    <n v="1"/>
    <n v="3"/>
    <n v="3"/>
    <n v="0"/>
    <n v="0"/>
    <n v="1"/>
    <n v="9.5023148148148159E-3"/>
    <n v="0"/>
    <n v="6.9317129629629631E-2"/>
    <n v="1"/>
    <n v="3"/>
    <n v="5"/>
  </r>
  <r>
    <x v="3"/>
    <x v="0"/>
    <s v="Nevill Hall Hosp Abergavenny"/>
    <s v="Major A&amp;E Units"/>
    <s v="Blaenau Gwent"/>
    <n v="0"/>
    <d v="1899-12-30T00:29:21"/>
    <n v="0"/>
    <n v="0"/>
    <n v="0"/>
    <n v="3"/>
    <n v="3"/>
    <n v="0"/>
    <n v="3"/>
    <n v="1"/>
    <n v="1"/>
    <n v="1"/>
    <n v="0"/>
    <n v="0"/>
    <n v="1"/>
    <n v="1.0335648148148148E-2"/>
    <n v="0"/>
    <n v="0.1627314814814815"/>
    <n v="1"/>
    <n v="1"/>
    <n v="3"/>
  </r>
  <r>
    <x v="3"/>
    <x v="0"/>
    <s v="Grange University Hospital Cwmbran"/>
    <s v="Major A&amp;E Units"/>
    <s v="Caerphilly"/>
    <n v="21.846666666666671"/>
    <d v="1899-12-30T01:14:53"/>
    <n v="2"/>
    <n v="0"/>
    <n v="0"/>
    <n v="23"/>
    <n v="21"/>
    <n v="4"/>
    <n v="14"/>
    <n v="5"/>
    <n v="12"/>
    <n v="13"/>
    <n v="1"/>
    <n v="0"/>
    <n v="5"/>
    <n v="3.9004629629629628E-3"/>
    <n v="1"/>
    <n v="3.512731481481482E-2"/>
    <n v="5"/>
    <n v="13"/>
    <n v="23"/>
  </r>
  <r>
    <x v="3"/>
    <x v="0"/>
    <s v="Ysbyty Ystrad Fawr Hospital"/>
    <s v="Minor Injuries Unit (MIU)"/>
    <s v="Caerphilly"/>
    <n v="0"/>
    <d v="1899-12-30T00:43:15"/>
    <n v="0"/>
    <n v="0"/>
    <n v="0"/>
    <n v="4"/>
    <n v="4"/>
    <n v="0"/>
    <n v="3"/>
    <n v="1"/>
    <n v="2"/>
    <n v="3"/>
    <n v="1"/>
    <n v="0"/>
    <n v="0"/>
    <n v="3.7152777777777778E-3"/>
    <n v="1"/>
    <n v="0.10170138888888888"/>
    <n v="0"/>
    <n v="3"/>
    <n v="4"/>
  </r>
  <r>
    <x v="3"/>
    <x v="0"/>
    <s v="Grange University Hospital Cwmbran"/>
    <s v="Major A&amp;E Units"/>
    <s v="Merthyr Tydfil"/>
    <n v="0.11083333333333334"/>
    <d v="1899-12-30T00:21:39"/>
    <n v="0"/>
    <n v="0"/>
    <n v="0"/>
    <n v="1"/>
    <n v="1"/>
    <n v="0"/>
    <n v="1"/>
    <n v="0"/>
    <n v="1"/>
    <n v="1"/>
    <n v="0"/>
    <n v="0"/>
    <n v="0"/>
    <s v="-"/>
    <s v="-"/>
    <n v="1.9270833333333334E-2"/>
    <n v="0"/>
    <n v="1"/>
    <n v="1"/>
  </r>
  <r>
    <x v="3"/>
    <x v="0"/>
    <s v="Grange University Hospital Cwmbran"/>
    <s v="Major A&amp;E Units"/>
    <s v="Monmouthshire"/>
    <n v="14.480554833333331"/>
    <d v="1899-12-30T01:35:43"/>
    <n v="2"/>
    <n v="0"/>
    <n v="0"/>
    <n v="10"/>
    <n v="10"/>
    <n v="0"/>
    <n v="4"/>
    <n v="3"/>
    <n v="5"/>
    <n v="6"/>
    <n v="1"/>
    <n v="0"/>
    <n v="1"/>
    <n v="8.564814814814815E-3"/>
    <n v="0.33333333333333331"/>
    <n v="8.321180555555556E-2"/>
    <n v="1"/>
    <n v="6"/>
    <n v="10"/>
  </r>
  <r>
    <x v="3"/>
    <x v="0"/>
    <s v="Grange University Hospital Cwmbran"/>
    <s v="Major A&amp;E Units"/>
    <s v="Newport"/>
    <n v="26.614721333333332"/>
    <d v="1899-12-30T01:29:53"/>
    <n v="2"/>
    <n v="0"/>
    <n v="0"/>
    <n v="18"/>
    <n v="18"/>
    <n v="4"/>
    <n v="9"/>
    <n v="5"/>
    <n v="9"/>
    <n v="12"/>
    <n v="3"/>
    <n v="1"/>
    <n v="0"/>
    <n v="5.5555555555555558E-3"/>
    <n v="0.6"/>
    <n v="7.6221064814814818E-2"/>
    <n v="1"/>
    <n v="12"/>
    <n v="18"/>
  </r>
  <r>
    <x v="3"/>
    <x v="0"/>
    <s v="Royal Gwent Hospital Newport"/>
    <s v="Major A&amp;E Units"/>
    <s v="Newport"/>
    <n v="0.16333333333333333"/>
    <d v="1899-12-30T00:46:41"/>
    <n v="0"/>
    <n v="0"/>
    <n v="0"/>
    <n v="7"/>
    <n v="7"/>
    <n v="0"/>
    <n v="4"/>
    <n v="1"/>
    <n v="4"/>
    <n v="4"/>
    <n v="0"/>
    <n v="0"/>
    <n v="2"/>
    <n v="7.7083333333333335E-3"/>
    <n v="0"/>
    <n v="2.1111111111111112E-2"/>
    <n v="2"/>
    <n v="4"/>
    <n v="7"/>
  </r>
  <r>
    <x v="3"/>
    <x v="0"/>
    <s v="Grange University Hospital Cwmbran"/>
    <s v="Major A&amp;E Units"/>
    <s v="Torfaen"/>
    <n v="24.246666833333332"/>
    <d v="1899-12-30T02:14:39"/>
    <n v="2"/>
    <n v="0"/>
    <n v="0"/>
    <n v="10"/>
    <n v="10"/>
    <n v="3"/>
    <n v="4"/>
    <n v="2"/>
    <n v="6"/>
    <n v="8"/>
    <n v="2"/>
    <n v="0"/>
    <n v="0"/>
    <n v="1.7135416666666667E-2"/>
    <n v="0"/>
    <n v="9.644675925925926E-2"/>
    <n v="0"/>
    <n v="8"/>
    <n v="10"/>
  </r>
  <r>
    <x v="3"/>
    <x v="0"/>
    <s v="Nevill Hall Hosp Abergavenny"/>
    <s v="Major A&amp;E Units"/>
    <s v="Torfaen"/>
    <n v="0"/>
    <d v="1899-12-30T01:02:52"/>
    <n v="0"/>
    <n v="0"/>
    <n v="0"/>
    <n v="2"/>
    <n v="1"/>
    <n v="0"/>
    <n v="0"/>
    <n v="1"/>
    <n v="0"/>
    <n v="0"/>
    <n v="0"/>
    <n v="0"/>
    <n v="1"/>
    <n v="9.1898148148148139E-3"/>
    <n v="0"/>
    <s v="-"/>
    <n v="1"/>
    <n v="0"/>
    <n v="2"/>
  </r>
  <r>
    <x v="3"/>
    <x v="0"/>
    <s v="Royal Gwent Hospital Newport"/>
    <s v="Major A&amp;E Units"/>
    <s v="Torfaen"/>
    <n v="0"/>
    <d v="1899-12-30T00:31:10"/>
    <n v="0"/>
    <n v="0"/>
    <n v="0"/>
    <n v="6"/>
    <n v="6"/>
    <n v="0"/>
    <n v="6"/>
    <n v="0"/>
    <n v="3"/>
    <n v="3"/>
    <n v="0"/>
    <n v="0"/>
    <n v="3"/>
    <s v="-"/>
    <s v="-"/>
    <n v="4.2442129629629628E-2"/>
    <n v="3"/>
    <n v="3"/>
    <n v="6"/>
  </r>
  <r>
    <x v="3"/>
    <x v="1"/>
    <s v="Ysbyty Gwynedd Hosp Bangor"/>
    <s v="Major A&amp;E Units"/>
    <s v="Conwy"/>
    <n v="15.176388999999999"/>
    <d v="1899-12-30T01:56:11"/>
    <n v="1"/>
    <n v="0"/>
    <n v="0"/>
    <n v="7"/>
    <n v="7"/>
    <n v="0"/>
    <n v="3"/>
    <n v="1"/>
    <n v="4"/>
    <n v="5"/>
    <n v="1"/>
    <n v="1"/>
    <n v="0"/>
    <n v="5.8101851851851856E-3"/>
    <n v="0"/>
    <n v="1.4189814814814815E-2"/>
    <n v="1"/>
    <n v="5"/>
    <n v="7"/>
  </r>
  <r>
    <x v="3"/>
    <x v="1"/>
    <s v="Glan Clwyd Hosp Bodelwyddan"/>
    <s v="Major A&amp;E Units"/>
    <s v="Conwy"/>
    <n v="13.711943666666667"/>
    <d v="1899-12-30T01:08:41"/>
    <n v="1"/>
    <n v="0"/>
    <n v="0"/>
    <n v="18"/>
    <n v="18"/>
    <n v="3"/>
    <n v="13"/>
    <n v="0"/>
    <n v="14"/>
    <n v="17"/>
    <n v="3"/>
    <n v="0"/>
    <n v="1"/>
    <s v="-"/>
    <s v="-"/>
    <n v="3.8124999999999999E-2"/>
    <n v="1"/>
    <n v="17"/>
    <n v="18"/>
  </r>
  <r>
    <x v="3"/>
    <x v="1"/>
    <s v="Maelor General Hosp Wrecsam"/>
    <s v="Major A&amp;E Units"/>
    <s v="Denbighshire"/>
    <n v="10.921666666666667"/>
    <d v="1899-12-30T03:53:26"/>
    <n v="1"/>
    <n v="1"/>
    <n v="0"/>
    <n v="2"/>
    <n v="2"/>
    <n v="0"/>
    <n v="1"/>
    <n v="0"/>
    <n v="1"/>
    <n v="2"/>
    <n v="1"/>
    <n v="0"/>
    <n v="0"/>
    <s v="-"/>
    <s v="-"/>
    <n v="0.13233217592592594"/>
    <n v="0"/>
    <n v="2"/>
    <n v="2"/>
  </r>
  <r>
    <x v="3"/>
    <x v="1"/>
    <s v="Glan Clwyd Hosp Bodelwyddan"/>
    <s v="Major A&amp;E Units"/>
    <s v="Denbighshire"/>
    <n v="19.396111000000001"/>
    <d v="1899-12-30T01:10:13"/>
    <n v="2"/>
    <n v="0"/>
    <n v="0"/>
    <n v="18"/>
    <n v="18"/>
    <n v="2"/>
    <n v="14"/>
    <n v="2"/>
    <n v="15"/>
    <n v="16"/>
    <n v="1"/>
    <n v="0"/>
    <n v="0"/>
    <n v="7.0659722222222226E-3"/>
    <n v="0.5"/>
    <n v="1.8211805555555557E-2"/>
    <n v="0"/>
    <n v="16"/>
    <n v="18"/>
  </r>
  <r>
    <x v="3"/>
    <x v="1"/>
    <s v="Maelor General Hosp Wrecsam"/>
    <s v="Major A&amp;E Units"/>
    <s v="Flintshire"/>
    <n v="10.594999166666666"/>
    <d v="1899-12-30T01:07:08"/>
    <n v="1"/>
    <n v="1"/>
    <n v="0"/>
    <n v="13"/>
    <n v="13"/>
    <n v="3"/>
    <n v="12"/>
    <n v="1"/>
    <n v="8"/>
    <n v="9"/>
    <n v="1"/>
    <n v="1"/>
    <n v="2"/>
    <n v="6.145833333333333E-3"/>
    <n v="0"/>
    <n v="3.8993055555555559E-2"/>
    <n v="3"/>
    <n v="9"/>
    <n v="13"/>
  </r>
  <r>
    <x v="3"/>
    <x v="1"/>
    <s v="Glan Clwyd Hosp Bodelwyddan"/>
    <s v="Major A&amp;E Units"/>
    <s v="Flintshire"/>
    <n v="9.9650001666666679"/>
    <d v="1899-12-30T01:40:25"/>
    <n v="0"/>
    <n v="0"/>
    <n v="0"/>
    <n v="8"/>
    <n v="8"/>
    <n v="0"/>
    <n v="3"/>
    <n v="0"/>
    <n v="5"/>
    <n v="7"/>
    <n v="2"/>
    <n v="1"/>
    <n v="0"/>
    <s v="-"/>
    <s v="-"/>
    <n v="6.3067129629629626E-2"/>
    <n v="1"/>
    <n v="7"/>
    <n v="8"/>
  </r>
  <r>
    <x v="3"/>
    <x v="1"/>
    <s v="Holywell Community Hospital"/>
    <s v="Minor Injuries Unit (MIU)"/>
    <s v="Flintshire"/>
    <n v="0"/>
    <d v="1899-12-30T01:19:00"/>
    <n v="0"/>
    <n v="0"/>
    <n v="0"/>
    <n v="1"/>
    <n v="1"/>
    <n v="0"/>
    <n v="0"/>
    <n v="0"/>
    <n v="0"/>
    <n v="0"/>
    <n v="0"/>
    <n v="1"/>
    <n v="0"/>
    <s v="-"/>
    <s v="-"/>
    <s v="-"/>
    <n v="1"/>
    <n v="0"/>
    <n v="1"/>
  </r>
  <r>
    <x v="3"/>
    <x v="1"/>
    <s v="Ysbyty Gwynedd Hosp Bangor"/>
    <s v="Major A&amp;E Units"/>
    <s v="Gwynedd"/>
    <n v="35.096389166666668"/>
    <d v="1899-12-30T01:50:43"/>
    <n v="2"/>
    <n v="0"/>
    <n v="0"/>
    <n v="21"/>
    <n v="21"/>
    <n v="0"/>
    <n v="8"/>
    <n v="2"/>
    <n v="13"/>
    <n v="17"/>
    <n v="4"/>
    <n v="1"/>
    <n v="1"/>
    <n v="1.3252314814814817E-3"/>
    <n v="1"/>
    <n v="3.5520833333333335E-2"/>
    <n v="2"/>
    <n v="17"/>
    <n v="21"/>
  </r>
  <r>
    <x v="3"/>
    <x v="1"/>
    <s v="Ysbyty Alltwen"/>
    <s v="Minor Injuries Unit (MIU)"/>
    <s v="Gwynedd"/>
    <n v="0"/>
    <d v="1899-12-30T00:27:47"/>
    <n v="0"/>
    <n v="0"/>
    <n v="0"/>
    <n v="1"/>
    <n v="1"/>
    <n v="0"/>
    <n v="1"/>
    <n v="0"/>
    <n v="1"/>
    <n v="1"/>
    <n v="0"/>
    <n v="0"/>
    <n v="0"/>
    <s v="-"/>
    <s v="-"/>
    <n v="7.0486111111111114E-3"/>
    <n v="0"/>
    <n v="1"/>
    <n v="1"/>
  </r>
  <r>
    <x v="3"/>
    <x v="1"/>
    <s v="Glan Clwyd Hosp Bodelwyddan"/>
    <s v="Major A&amp;E Units"/>
    <s v="Gwynedd"/>
    <n v="0"/>
    <d v="1899-12-30T00:15:06"/>
    <n v="0"/>
    <n v="0"/>
    <n v="0"/>
    <n v="1"/>
    <n v="1"/>
    <n v="0"/>
    <n v="1"/>
    <n v="0"/>
    <n v="1"/>
    <n v="1"/>
    <n v="0"/>
    <n v="0"/>
    <n v="0"/>
    <s v="-"/>
    <s v="-"/>
    <n v="2.4537037037037041E-2"/>
    <n v="0"/>
    <n v="1"/>
    <n v="1"/>
  </r>
  <r>
    <x v="3"/>
    <x v="1"/>
    <s v="Ysbyty Gwynedd Hosp Bangor"/>
    <s v="Major A&amp;E Units"/>
    <s v="Isle Of Anglesey"/>
    <n v="5.7372214999999995"/>
    <d v="1899-12-30T00:49:25"/>
    <n v="0"/>
    <n v="0"/>
    <n v="0"/>
    <n v="9"/>
    <n v="9"/>
    <n v="0"/>
    <n v="6"/>
    <n v="0"/>
    <n v="8"/>
    <n v="8"/>
    <n v="0"/>
    <n v="0"/>
    <n v="1"/>
    <s v="-"/>
    <s v="-"/>
    <n v="1.6192129629629629E-2"/>
    <n v="1"/>
    <n v="8"/>
    <n v="9"/>
  </r>
  <r>
    <x v="3"/>
    <x v="1"/>
    <s v="Maelor General Hosp Wrecsam"/>
    <s v="Major A&amp;E Units"/>
    <s v="Wrexham"/>
    <n v="31.406386833333332"/>
    <d v="1899-12-30T01:34:06"/>
    <n v="2"/>
    <n v="1"/>
    <n v="0"/>
    <n v="23"/>
    <n v="23"/>
    <n v="4"/>
    <n v="16"/>
    <n v="4"/>
    <n v="16"/>
    <n v="17"/>
    <n v="1"/>
    <n v="1"/>
    <n v="1"/>
    <n v="9.299768518518518E-3"/>
    <n v="0.25"/>
    <n v="2.8761574074074075E-2"/>
    <n v="2"/>
    <n v="17"/>
    <n v="23"/>
  </r>
  <r>
    <x v="3"/>
    <x v="2"/>
    <s v="University Hospital Of Wales"/>
    <s v="Major A&amp;E Units"/>
    <s v="Caerphilly"/>
    <n v="0.77027783333333333"/>
    <d v="1899-12-30T00:22:18"/>
    <n v="0"/>
    <n v="0"/>
    <n v="0"/>
    <n v="4"/>
    <n v="4"/>
    <n v="1"/>
    <n v="4"/>
    <n v="0"/>
    <n v="3"/>
    <n v="3"/>
    <n v="0"/>
    <n v="1"/>
    <n v="0"/>
    <s v="-"/>
    <s v="-"/>
    <n v="0.12431712962962964"/>
    <n v="1"/>
    <n v="3"/>
    <n v="4"/>
  </r>
  <r>
    <x v="3"/>
    <x v="2"/>
    <s v="University Hospital Of Wales"/>
    <s v="Major A&amp;E Units"/>
    <s v="Cardiff"/>
    <n v="47.258052833333323"/>
    <d v="1899-12-30T01:34:11"/>
    <n v="3"/>
    <n v="0"/>
    <n v="0"/>
    <n v="38"/>
    <n v="38"/>
    <n v="10"/>
    <n v="21"/>
    <n v="6"/>
    <n v="19"/>
    <n v="26"/>
    <n v="7"/>
    <n v="3"/>
    <n v="3"/>
    <n v="4.0046296296296297E-3"/>
    <n v="0.66666666666666663"/>
    <n v="7.4797453703703706E-2"/>
    <n v="6"/>
    <n v="26"/>
    <n v="38"/>
  </r>
  <r>
    <x v="3"/>
    <x v="2"/>
    <s v="Llandough Hospital"/>
    <s v="Major acute"/>
    <s v="Cardiff"/>
    <n v="0"/>
    <d v="1899-12-30T00:31:22"/>
    <n v="0"/>
    <n v="0"/>
    <n v="0"/>
    <n v="3"/>
    <n v="3"/>
    <n v="0"/>
    <n v="2"/>
    <n v="0"/>
    <n v="1"/>
    <n v="1"/>
    <n v="0"/>
    <n v="0"/>
    <n v="2"/>
    <s v="-"/>
    <s v="-"/>
    <n v="2.8182870370370372E-2"/>
    <n v="2"/>
    <n v="1"/>
    <n v="3"/>
  </r>
  <r>
    <x v="3"/>
    <x v="2"/>
    <s v="University Hospital Of Wales"/>
    <s v="Major A&amp;E Units"/>
    <s v="Carmarthenshire"/>
    <n v="0"/>
    <d v="1899-12-30T00:20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3"/>
    <x v="2"/>
    <s v="University Hospital Of Wales"/>
    <s v="Major A&amp;E Units"/>
    <s v="Rhondda Cynon Taff"/>
    <n v="0.63250000000000006"/>
    <d v="1899-12-30T00:52:57"/>
    <n v="0"/>
    <n v="0"/>
    <n v="0"/>
    <n v="1"/>
    <n v="1"/>
    <n v="0"/>
    <n v="1"/>
    <n v="0"/>
    <n v="1"/>
    <n v="1"/>
    <n v="0"/>
    <n v="0"/>
    <n v="0"/>
    <s v="-"/>
    <s v="-"/>
    <n v="8.0740740740740738E-2"/>
    <n v="0"/>
    <n v="1"/>
    <n v="1"/>
  </r>
  <r>
    <x v="3"/>
    <x v="2"/>
    <s v="University Hospital Of Wales"/>
    <s v="Major A&amp;E Units"/>
    <s v="Torfaen"/>
    <n v="0.10305549999999999"/>
    <d v="1899-12-30T00:17:47"/>
    <n v="0"/>
    <n v="0"/>
    <n v="0"/>
    <n v="2"/>
    <n v="2"/>
    <n v="1"/>
    <n v="2"/>
    <n v="0"/>
    <n v="2"/>
    <n v="2"/>
    <n v="0"/>
    <n v="0"/>
    <n v="0"/>
    <s v="-"/>
    <s v="-"/>
    <n v="1.4178240740740741E-2"/>
    <n v="0"/>
    <n v="2"/>
    <n v="2"/>
  </r>
  <r>
    <x v="3"/>
    <x v="2"/>
    <s v="University Hospital Of Wales"/>
    <s v="Major A&amp;E Units"/>
    <s v="Vale Of Glamorgan"/>
    <n v="15.759998999999999"/>
    <d v="1899-12-30T01:58:50"/>
    <n v="0"/>
    <n v="0"/>
    <n v="0"/>
    <n v="9"/>
    <n v="9"/>
    <n v="2"/>
    <n v="4"/>
    <n v="1"/>
    <n v="5"/>
    <n v="6"/>
    <n v="1"/>
    <n v="2"/>
    <n v="0"/>
    <n v="5.4398148148148155E-4"/>
    <n v="1"/>
    <n v="4.65625E-2"/>
    <n v="2"/>
    <n v="6"/>
    <n v="9"/>
  </r>
  <r>
    <x v="3"/>
    <x v="2"/>
    <s v="Llandough Hospital"/>
    <s v="Major acute"/>
    <s v="Vale Of Glamorgan"/>
    <n v="0"/>
    <d v="1899-12-30T00:17:08"/>
    <n v="0"/>
    <n v="0"/>
    <n v="0"/>
    <n v="4"/>
    <n v="4"/>
    <n v="0"/>
    <n v="4"/>
    <n v="1"/>
    <n v="3"/>
    <n v="3"/>
    <n v="0"/>
    <n v="0"/>
    <n v="0"/>
    <n v="5.9259259259259265E-3"/>
    <n v="0"/>
    <n v="0.12377314814814815"/>
    <n v="0"/>
    <n v="3"/>
    <n v="4"/>
  </r>
  <r>
    <x v="3"/>
    <x v="3"/>
    <s v="Princess Of Wales Bridgend"/>
    <s v="Major A&amp;E Units"/>
    <s v="Bridgend"/>
    <n v="90.799165166666668"/>
    <d v="1899-12-30T04:45:38"/>
    <n v="6"/>
    <n v="6"/>
    <n v="3"/>
    <n v="23"/>
    <n v="23"/>
    <n v="4"/>
    <n v="10"/>
    <n v="2"/>
    <n v="14"/>
    <n v="19"/>
    <n v="5"/>
    <n v="2"/>
    <n v="0"/>
    <n v="4.8726851851851856E-3"/>
    <n v="0.5"/>
    <n v="4.5543981481481477E-2"/>
    <n v="2"/>
    <n v="19"/>
    <n v="23"/>
  </r>
  <r>
    <x v="3"/>
    <x v="3"/>
    <s v="Prince Charles Hosp Merthyr"/>
    <s v="Major A&amp;E Units"/>
    <s v="Caerphilly"/>
    <n v="8.8761111666666679"/>
    <d v="1899-12-30T09:07:34"/>
    <n v="1"/>
    <n v="1"/>
    <n v="0"/>
    <n v="1"/>
    <n v="1"/>
    <n v="0"/>
    <n v="0"/>
    <n v="0"/>
    <n v="1"/>
    <n v="1"/>
    <n v="0"/>
    <n v="0"/>
    <n v="0"/>
    <s v="-"/>
    <s v="-"/>
    <n v="3.6342592592592594E-3"/>
    <n v="0"/>
    <n v="1"/>
    <n v="1"/>
  </r>
  <r>
    <x v="3"/>
    <x v="3"/>
    <s v="Prince Charles Hosp Merthyr"/>
    <s v="Major A&amp;E Units"/>
    <s v="Merthyr Tydfil"/>
    <n v="12.384722166666668"/>
    <d v="1899-12-30T03:20:46"/>
    <n v="1"/>
    <n v="1"/>
    <n v="0"/>
    <n v="5"/>
    <n v="5"/>
    <n v="1"/>
    <n v="2"/>
    <n v="0"/>
    <n v="3"/>
    <n v="4"/>
    <n v="1"/>
    <n v="0"/>
    <n v="1"/>
    <s v="-"/>
    <s v="-"/>
    <n v="5.9039351851851857E-2"/>
    <n v="1"/>
    <n v="4"/>
    <n v="5"/>
  </r>
  <r>
    <x v="3"/>
    <x v="3"/>
    <s v="Royal Glamorgan Hosp Pontyclun"/>
    <s v="Major A&amp;E Units"/>
    <s v="Merthyr Tydfil"/>
    <n v="3.7019434999999996"/>
    <d v="1899-12-30T02:06:03"/>
    <n v="0"/>
    <n v="0"/>
    <n v="0"/>
    <n v="2"/>
    <n v="2"/>
    <n v="0"/>
    <n v="1"/>
    <n v="1"/>
    <n v="1"/>
    <n v="1"/>
    <n v="0"/>
    <n v="0"/>
    <n v="0"/>
    <n v="1.3460648148148149E-2"/>
    <n v="0"/>
    <n v="0.13646990740740741"/>
    <n v="0"/>
    <n v="1"/>
    <n v="2"/>
  </r>
  <r>
    <x v="3"/>
    <x v="3"/>
    <s v="Princess Of Wales Bridgend"/>
    <s v="Major A&amp;E Units"/>
    <s v="Neath Port Talbot"/>
    <n v="11.359721166666667"/>
    <d v="1899-12-30T04:02:12"/>
    <n v="1"/>
    <n v="1"/>
    <n v="0"/>
    <n v="3"/>
    <n v="3"/>
    <n v="0"/>
    <n v="1"/>
    <n v="1"/>
    <n v="2"/>
    <n v="2"/>
    <n v="0"/>
    <n v="0"/>
    <n v="0"/>
    <n v="1.0972222222222223E-2"/>
    <n v="0"/>
    <n v="7.9704861111111122E-2"/>
    <n v="0"/>
    <n v="2"/>
    <n v="3"/>
  </r>
  <r>
    <x v="3"/>
    <x v="3"/>
    <s v="Prince Charles Hosp Merthyr"/>
    <s v="Major A&amp;E Units"/>
    <s v="Powys"/>
    <n v="1.8997221666666666"/>
    <d v="1899-12-30T02:08:59"/>
    <n v="0"/>
    <n v="0"/>
    <n v="0"/>
    <n v="1"/>
    <n v="1"/>
    <n v="1"/>
    <n v="1"/>
    <n v="1"/>
    <n v="0"/>
    <n v="0"/>
    <n v="0"/>
    <n v="0"/>
    <n v="0"/>
    <n v="8.2754629629629636E-3"/>
    <n v="0"/>
    <s v="-"/>
    <n v="0"/>
    <n v="0"/>
    <n v="1"/>
  </r>
  <r>
    <x v="3"/>
    <x v="3"/>
    <s v="Prince Charles Hosp Merthyr"/>
    <s v="Major A&amp;E Units"/>
    <s v="Rhondda Cynon Taff"/>
    <n v="20.197221166666665"/>
    <d v="1899-12-30T02:27:59"/>
    <n v="1"/>
    <n v="1"/>
    <n v="0"/>
    <n v="7"/>
    <n v="6"/>
    <n v="1"/>
    <n v="3"/>
    <n v="1"/>
    <n v="3"/>
    <n v="5"/>
    <n v="2"/>
    <n v="1"/>
    <n v="0"/>
    <n v="5.5092592592592598E-3"/>
    <n v="1"/>
    <n v="5.9143518518518526E-2"/>
    <n v="1"/>
    <n v="5"/>
    <n v="6"/>
  </r>
  <r>
    <x v="3"/>
    <x v="3"/>
    <s v="Royal Glamorgan Hosp Pontyclun"/>
    <s v="Major A&amp;E Units"/>
    <s v="Rhondda Cynon Taff"/>
    <n v="8.0769445000000015"/>
    <d v="1899-12-30T00:35:43"/>
    <n v="0"/>
    <n v="0"/>
    <n v="0"/>
    <n v="24"/>
    <n v="24"/>
    <n v="8"/>
    <n v="22"/>
    <n v="8"/>
    <n v="10"/>
    <n v="15"/>
    <n v="5"/>
    <n v="0"/>
    <n v="1"/>
    <n v="6.2037037037037043E-3"/>
    <n v="0.25"/>
    <n v="0.04"/>
    <n v="1"/>
    <n v="15"/>
    <n v="24"/>
  </r>
  <r>
    <x v="3"/>
    <x v="3"/>
    <s v="Princess Of Wales Bridgend"/>
    <s v="Major A&amp;E Units"/>
    <s v="Vale Of Glamorgan"/>
    <n v="1.8674999999999999"/>
    <d v="1899-12-30T01:11:02"/>
    <n v="0"/>
    <n v="0"/>
    <n v="0"/>
    <n v="2"/>
    <n v="2"/>
    <n v="0"/>
    <n v="1"/>
    <n v="0"/>
    <n v="1"/>
    <n v="1"/>
    <n v="0"/>
    <n v="0"/>
    <n v="1"/>
    <s v="-"/>
    <s v="-"/>
    <n v="0.10081018518518518"/>
    <n v="1"/>
    <n v="1"/>
    <n v="2"/>
  </r>
  <r>
    <x v="3"/>
    <x v="3"/>
    <s v="Royal Glamorgan Hosp Pontyclun"/>
    <s v="Major A&amp;E Units"/>
    <s v="Vale Of Glamorgan"/>
    <n v="0"/>
    <s v="-"/>
    <n v="0"/>
    <n v="0"/>
    <n v="0"/>
    <n v="1"/>
    <n v="1"/>
    <n v="1"/>
    <n v="1"/>
    <n v="0"/>
    <n v="0"/>
    <n v="1"/>
    <n v="1"/>
    <n v="0"/>
    <n v="0"/>
    <s v="-"/>
    <s v="-"/>
    <n v="3.1979166666666663E-2"/>
    <n v="0"/>
    <n v="1"/>
    <n v="1"/>
  </r>
  <r>
    <x v="3"/>
    <x v="4"/>
    <s v="Glangwili Hospital Carmarthen"/>
    <s v="Major A&amp;E Units"/>
    <s v="Carmarthenshire"/>
    <n v="54.671108000000004"/>
    <d v="1899-12-30T02:49:57"/>
    <n v="5"/>
    <n v="3"/>
    <n v="1"/>
    <n v="18"/>
    <n v="18"/>
    <n v="5"/>
    <n v="9"/>
    <n v="3"/>
    <n v="9"/>
    <n v="12"/>
    <n v="3"/>
    <n v="0"/>
    <n v="3"/>
    <n v="1.5046296296296297E-2"/>
    <n v="0"/>
    <n v="3.2175925925925927E-2"/>
    <n v="3"/>
    <n v="12"/>
    <n v="18"/>
  </r>
  <r>
    <x v="3"/>
    <x v="4"/>
    <s v="Prince Philip Hosp Llanelli"/>
    <s v="Major acute"/>
    <s v="Carmarthenshire"/>
    <n v="17.421387833333331"/>
    <d v="1899-12-30T01:34:03"/>
    <n v="1"/>
    <n v="1"/>
    <n v="0"/>
    <n v="12"/>
    <n v="12"/>
    <n v="3"/>
    <n v="9"/>
    <n v="2"/>
    <n v="9"/>
    <n v="10"/>
    <n v="1"/>
    <n v="0"/>
    <n v="0"/>
    <n v="4.5428240740740741E-3"/>
    <n v="0.5"/>
    <n v="0.11607060185185185"/>
    <n v="0"/>
    <n v="10"/>
    <n v="12"/>
  </r>
  <r>
    <x v="3"/>
    <x v="4"/>
    <s v="Glangwili Hospital Carmarthen"/>
    <s v="Major A&amp;E Units"/>
    <s v="Ceredigion"/>
    <n v="33.144443666666668"/>
    <d v="1899-12-30T03:33:52"/>
    <n v="5"/>
    <n v="1"/>
    <n v="0"/>
    <n v="7"/>
    <n v="7"/>
    <n v="0"/>
    <n v="2"/>
    <n v="0"/>
    <n v="5"/>
    <n v="6"/>
    <n v="1"/>
    <n v="0"/>
    <n v="1"/>
    <s v="-"/>
    <s v="-"/>
    <n v="5.8049768518518521E-2"/>
    <n v="1"/>
    <n v="6"/>
    <n v="7"/>
  </r>
  <r>
    <x v="3"/>
    <x v="4"/>
    <s v="Bronglais Gen Hosp Aberystwyth"/>
    <s v="Major A&amp;E Units"/>
    <s v="Ceredigion"/>
    <n v="12.991388666666666"/>
    <d v="1899-12-30T01:51:49"/>
    <n v="1"/>
    <n v="0"/>
    <n v="0"/>
    <n v="6"/>
    <n v="6"/>
    <n v="1"/>
    <n v="4"/>
    <n v="0"/>
    <n v="3"/>
    <n v="6"/>
    <n v="3"/>
    <n v="0"/>
    <n v="0"/>
    <s v="-"/>
    <s v="-"/>
    <n v="5.1880787037037038E-2"/>
    <n v="0"/>
    <n v="6"/>
    <n v="6"/>
  </r>
  <r>
    <x v="3"/>
    <x v="4"/>
    <s v="Bronglais Gen Hosp Aberystwyth"/>
    <s v="Major A&amp;E Units"/>
    <s v="Gwynedd"/>
    <n v="2.3986113333333337"/>
    <d v="1899-12-30T00:43:47"/>
    <n v="0"/>
    <n v="0"/>
    <n v="0"/>
    <n v="5"/>
    <n v="5"/>
    <n v="0"/>
    <n v="4"/>
    <n v="0"/>
    <n v="3"/>
    <n v="4"/>
    <n v="1"/>
    <n v="0"/>
    <n v="1"/>
    <s v="-"/>
    <s v="-"/>
    <n v="4.8096064814814814E-2"/>
    <n v="1"/>
    <n v="4"/>
    <n v="5"/>
  </r>
  <r>
    <x v="3"/>
    <x v="4"/>
    <s v="Withybush Hosp Haverfordwest"/>
    <s v="Major A&amp;E Units"/>
    <s v="Pembrokeshire"/>
    <n v="56.419999999999995"/>
    <d v="1899-12-30T02:34:02"/>
    <n v="6"/>
    <n v="2"/>
    <n v="0"/>
    <n v="20"/>
    <n v="20"/>
    <n v="3"/>
    <n v="10"/>
    <n v="0"/>
    <n v="15"/>
    <n v="18"/>
    <n v="3"/>
    <n v="0"/>
    <n v="2"/>
    <s v="-"/>
    <s v="-"/>
    <n v="4.9241898148148146E-2"/>
    <n v="2"/>
    <n v="18"/>
    <n v="20"/>
  </r>
  <r>
    <x v="3"/>
    <x v="4"/>
    <s v="Glangwili Hospital Carmarthen"/>
    <s v="Major A&amp;E Units"/>
    <s v="Pembrokeshire"/>
    <n v="2.8908333333333336"/>
    <d v="1899-12-30T00:58:22"/>
    <n v="0"/>
    <n v="0"/>
    <n v="0"/>
    <n v="4"/>
    <n v="4"/>
    <n v="0"/>
    <n v="3"/>
    <n v="2"/>
    <n v="1"/>
    <n v="1"/>
    <n v="0"/>
    <n v="0"/>
    <n v="1"/>
    <n v="1.2650462962962964E-2"/>
    <n v="0"/>
    <n v="8.9004629629629625E-3"/>
    <n v="1"/>
    <n v="1"/>
    <n v="4"/>
  </r>
  <r>
    <x v="3"/>
    <x v="4"/>
    <s v="Bronglais Gen Hosp Aberystwyth"/>
    <s v="Major A&amp;E Units"/>
    <s v="Powys"/>
    <n v="4.8016666666666667"/>
    <d v="1899-12-30T01:27:02"/>
    <n v="0"/>
    <n v="0"/>
    <n v="0"/>
    <n v="4"/>
    <n v="4"/>
    <n v="0"/>
    <n v="1"/>
    <n v="0"/>
    <n v="3"/>
    <n v="4"/>
    <n v="1"/>
    <n v="0"/>
    <n v="0"/>
    <s v="-"/>
    <s v="-"/>
    <n v="6.2725694444444452E-2"/>
    <n v="0"/>
    <n v="4"/>
    <n v="4"/>
  </r>
  <r>
    <x v="3"/>
    <x v="5"/>
    <s v="Alcohol Treatment Centre"/>
    <s v="-"/>
    <s v="Cardiff"/>
    <n v="0"/>
    <s v="-"/>
    <n v="0"/>
    <n v="0"/>
    <n v="0"/>
    <n v="1"/>
    <n v="1"/>
    <n v="0"/>
    <n v="1"/>
    <n v="1"/>
    <n v="0"/>
    <n v="0"/>
    <n v="0"/>
    <n v="0"/>
    <n v="0"/>
    <n v="3.5879629629629635E-4"/>
    <n v="1"/>
    <s v="-"/>
    <n v="0"/>
    <n v="0"/>
    <n v="1"/>
  </r>
  <r>
    <x v="3"/>
    <x v="5"/>
    <s v="Univ North Staff City Hospital"/>
    <s v="Hospital not In Wales"/>
    <s v="Denbighshire"/>
    <n v="0"/>
    <d v="1899-12-30T00:38:25"/>
    <n v="0"/>
    <n v="0"/>
    <n v="0"/>
    <n v="1"/>
    <n v="1"/>
    <n v="0"/>
    <n v="1"/>
    <n v="1"/>
    <n v="0"/>
    <n v="0"/>
    <n v="0"/>
    <n v="0"/>
    <n v="0"/>
    <n v="1.1226851851851853E-3"/>
    <n v="1"/>
    <s v="-"/>
    <n v="0"/>
    <n v="0"/>
    <n v="1"/>
  </r>
  <r>
    <x v="3"/>
    <x v="5"/>
    <s v="Countess Of Chester Hospital"/>
    <s v="Hospital not In Wales"/>
    <s v="Flintshire"/>
    <n v="2.4702778333333333"/>
    <d v="1899-12-30T00:33:02"/>
    <n v="0"/>
    <n v="0"/>
    <n v="0"/>
    <n v="9"/>
    <n v="8"/>
    <n v="1"/>
    <n v="8"/>
    <n v="2"/>
    <n v="6"/>
    <n v="6"/>
    <n v="0"/>
    <n v="0"/>
    <n v="1"/>
    <n v="4.5023148148148149E-3"/>
    <n v="0.5"/>
    <n v="7.2806712962962969E-2"/>
    <n v="1"/>
    <n v="6"/>
    <n v="9"/>
  </r>
  <r>
    <x v="3"/>
    <x v="5"/>
    <s v="Univ North Staff City Hospital"/>
    <s v="Hospital not In Wales"/>
    <s v="Gwynedd"/>
    <n v="0"/>
    <d v="1899-12-30T01:05:00"/>
    <n v="0"/>
    <n v="0"/>
    <n v="0"/>
    <n v="1"/>
    <n v="1"/>
    <n v="0"/>
    <n v="0"/>
    <n v="1"/>
    <n v="0"/>
    <n v="0"/>
    <n v="0"/>
    <n v="0"/>
    <n v="0"/>
    <n v="7.1643518518518523E-3"/>
    <n v="0"/>
    <s v="-"/>
    <n v="0"/>
    <n v="0"/>
    <n v="1"/>
  </r>
  <r>
    <x v="3"/>
    <x v="5"/>
    <s v="Royal Shrewsbury Hospital"/>
    <s v="Hospital not In Wales"/>
    <s v="Powys"/>
    <n v="35.672499166666661"/>
    <d v="1899-12-30T02:33:41"/>
    <n v="4"/>
    <n v="2"/>
    <n v="0"/>
    <n v="10"/>
    <n v="10"/>
    <n v="0"/>
    <n v="6"/>
    <n v="2"/>
    <n v="6"/>
    <n v="8"/>
    <n v="2"/>
    <n v="0"/>
    <n v="0"/>
    <n v="7.9166666666666673E-3"/>
    <n v="0.5"/>
    <n v="7.059027777777778E-2"/>
    <n v="0"/>
    <n v="8"/>
    <n v="10"/>
  </r>
  <r>
    <x v="3"/>
    <x v="5"/>
    <s v="Princess Royal Hosp Telford"/>
    <s v="Hospital not In Wales"/>
    <s v="Powys"/>
    <n v="0"/>
    <d v="1899-12-30T04:53:43"/>
    <n v="1"/>
    <n v="1"/>
    <n v="0"/>
    <n v="2"/>
    <n v="2"/>
    <n v="0"/>
    <n v="1"/>
    <n v="1"/>
    <n v="1"/>
    <n v="1"/>
    <n v="0"/>
    <n v="0"/>
    <n v="0"/>
    <n v="2.2650462962962963E-2"/>
    <n v="0"/>
    <n v="5.7557870370370377E-2"/>
    <n v="0"/>
    <n v="1"/>
    <n v="2"/>
  </r>
  <r>
    <x v="3"/>
    <x v="5"/>
    <s v="Hereford County Hospital"/>
    <s v="Hospital not In Wales"/>
    <s v="Powys"/>
    <n v="2.7611111666666668"/>
    <d v="1899-12-30T00:35:43"/>
    <n v="0"/>
    <n v="0"/>
    <n v="0"/>
    <n v="8"/>
    <n v="8"/>
    <n v="0"/>
    <n v="7"/>
    <n v="0"/>
    <n v="6"/>
    <n v="8"/>
    <n v="2"/>
    <n v="0"/>
    <n v="0"/>
    <s v="-"/>
    <s v="-"/>
    <n v="5.5190972222222218E-2"/>
    <n v="0"/>
    <n v="8"/>
    <n v="8"/>
  </r>
  <r>
    <x v="3"/>
    <x v="5"/>
    <s v="Alcohol Treatment Centre"/>
    <s v="-"/>
    <s v="Swansea"/>
    <n v="0"/>
    <s v="-"/>
    <n v="0"/>
    <n v="0"/>
    <n v="0"/>
    <n v="1"/>
    <n v="1"/>
    <n v="0"/>
    <n v="1"/>
    <n v="0"/>
    <n v="1"/>
    <n v="1"/>
    <n v="0"/>
    <n v="0"/>
    <n v="0"/>
    <s v="-"/>
    <s v="-"/>
    <n v="1.0798611111111111E-2"/>
    <n v="0"/>
    <n v="1"/>
    <n v="1"/>
  </r>
  <r>
    <x v="3"/>
    <x v="5"/>
    <s v="Countess Of Chester Hospital"/>
    <s v="Hospital not In Wales"/>
    <s v="Wrexham"/>
    <n v="0.10166666666666666"/>
    <d v="1899-12-30T00:21:0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3"/>
    <x v="6"/>
    <s v="War Memorial Hosp Llanidloes"/>
    <s v="Community"/>
    <s v="Powys"/>
    <n v="0"/>
    <d v="1899-12-30T00:15:4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3"/>
    <x v="7"/>
    <s v="Morriston Hospital Swansea"/>
    <s v="Major A&amp;E Units"/>
    <s v="Carmarthenshire"/>
    <n v="4.4399999999999995"/>
    <d v="1899-12-30T01:19:40"/>
    <n v="0"/>
    <n v="0"/>
    <n v="0"/>
    <n v="4"/>
    <n v="4"/>
    <n v="1"/>
    <n v="2"/>
    <n v="0"/>
    <n v="1"/>
    <n v="2"/>
    <n v="1"/>
    <n v="0"/>
    <n v="2"/>
    <s v="-"/>
    <s v="-"/>
    <n v="0.1462789351851852"/>
    <n v="2"/>
    <n v="2"/>
    <n v="4"/>
  </r>
  <r>
    <x v="3"/>
    <x v="7"/>
    <s v="Morriston Hospital Swansea"/>
    <s v="Major A&amp;E Units"/>
    <s v="Neath Port Talbot"/>
    <n v="4.6200001666666672"/>
    <d v="1899-12-30T00:37:37"/>
    <n v="0"/>
    <n v="0"/>
    <n v="0"/>
    <n v="13"/>
    <n v="13"/>
    <n v="6"/>
    <n v="10"/>
    <n v="1"/>
    <n v="10"/>
    <n v="11"/>
    <n v="1"/>
    <n v="1"/>
    <n v="0"/>
    <n v="5.1041666666666666E-3"/>
    <n v="1"/>
    <n v="4.5937500000000006E-2"/>
    <n v="1"/>
    <n v="11"/>
    <n v="13"/>
  </r>
  <r>
    <x v="3"/>
    <x v="7"/>
    <s v="Morriston Hospital Swansea"/>
    <s v="Major A&amp;E Units"/>
    <s v="Powys"/>
    <n v="0.53861116666666664"/>
    <d v="1899-12-30T00:47:19"/>
    <n v="0"/>
    <n v="0"/>
    <n v="0"/>
    <n v="1"/>
    <n v="1"/>
    <n v="0"/>
    <n v="1"/>
    <n v="0"/>
    <n v="1"/>
    <n v="1"/>
    <n v="0"/>
    <n v="0"/>
    <n v="0"/>
    <s v="-"/>
    <s v="-"/>
    <n v="8.7256944444444456E-2"/>
    <n v="0"/>
    <n v="1"/>
    <n v="1"/>
  </r>
  <r>
    <x v="3"/>
    <x v="7"/>
    <s v="Morriston Hospital Swansea"/>
    <s v="Major A&amp;E Units"/>
    <s v="Swansea"/>
    <n v="17.4305545"/>
    <d v="1899-12-30T00:41:44"/>
    <n v="0"/>
    <n v="0"/>
    <n v="0"/>
    <n v="45"/>
    <n v="45"/>
    <n v="14"/>
    <n v="34"/>
    <n v="6"/>
    <n v="27"/>
    <n v="35"/>
    <n v="8"/>
    <n v="0"/>
    <n v="4"/>
    <n v="4.9189814814814825E-3"/>
    <n v="0.66666666666666663"/>
    <n v="2.1319444444444446E-2"/>
    <n v="4"/>
    <n v="35"/>
    <n v="45"/>
  </r>
  <r>
    <x v="3"/>
    <x v="7"/>
    <s v="Singleton Hospital Swansea"/>
    <s v="Minor Injuries Unit (MIU)"/>
    <s v="Swansea"/>
    <n v="0"/>
    <d v="1899-12-30T00:12:57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3"/>
    <x v="7"/>
    <s v="Morriston Hospital Swansea"/>
    <s v="Major A&amp;E Units"/>
    <s v="Torfaen"/>
    <n v="0"/>
    <d v="1899-12-30T00:07:52"/>
    <n v="0"/>
    <n v="0"/>
    <n v="0"/>
    <n v="1"/>
    <n v="1"/>
    <n v="1"/>
    <n v="1"/>
    <n v="0"/>
    <n v="1"/>
    <n v="1"/>
    <n v="0"/>
    <n v="0"/>
    <n v="0"/>
    <s v="-"/>
    <s v="-"/>
    <n v="0.14815972222222223"/>
    <n v="0"/>
    <n v="1"/>
    <n v="1"/>
  </r>
  <r>
    <x v="3"/>
    <x v="8"/>
    <s v="-"/>
    <s v="-"/>
    <s v="Blaenau Gwent"/>
    <n v="0"/>
    <s v="-"/>
    <n v="0"/>
    <n v="0"/>
    <n v="0"/>
    <n v="21"/>
    <n v="3"/>
    <n v="0"/>
    <n v="0"/>
    <n v="1"/>
    <n v="8"/>
    <n v="13"/>
    <n v="5"/>
    <n v="2"/>
    <n v="5"/>
    <n v="9.5023148148148159E-3"/>
    <n v="0"/>
    <n v="5.1400462962962967E-2"/>
    <n v="7"/>
    <n v="13"/>
    <n v="7"/>
  </r>
  <r>
    <x v="3"/>
    <x v="8"/>
    <s v="-"/>
    <s v="-"/>
    <s v="Bridgend"/>
    <n v="0"/>
    <s v="-"/>
    <n v="0"/>
    <n v="0"/>
    <n v="0"/>
    <n v="40"/>
    <n v="11"/>
    <n v="0"/>
    <n v="0"/>
    <n v="5"/>
    <n v="18"/>
    <n v="27"/>
    <n v="9"/>
    <n v="3"/>
    <n v="5"/>
    <n v="4.8842592592592592E-3"/>
    <n v="0.8"/>
    <n v="4.9218749999999999E-2"/>
    <n v="8"/>
    <n v="27"/>
    <n v="28"/>
  </r>
  <r>
    <x v="3"/>
    <x v="8"/>
    <s v="-"/>
    <s v="-"/>
    <s v="Caerphilly"/>
    <n v="0"/>
    <s v="-"/>
    <n v="0"/>
    <n v="0"/>
    <n v="0"/>
    <n v="56"/>
    <n v="15"/>
    <n v="0"/>
    <n v="0"/>
    <n v="7"/>
    <n v="32"/>
    <n v="39"/>
    <n v="7"/>
    <n v="2"/>
    <n v="8"/>
    <n v="3.7152777777777778E-3"/>
    <n v="0.8571428571428571"/>
    <n v="6.5989583333333338E-2"/>
    <n v="10"/>
    <n v="39"/>
    <n v="28"/>
  </r>
  <r>
    <x v="3"/>
    <x v="8"/>
    <s v="-"/>
    <s v="-"/>
    <s v="Cardiff"/>
    <n v="0"/>
    <s v="-"/>
    <n v="0"/>
    <n v="0"/>
    <n v="0"/>
    <n v="104"/>
    <n v="13"/>
    <n v="0"/>
    <n v="0"/>
    <n v="12"/>
    <n v="56"/>
    <n v="76"/>
    <n v="20"/>
    <n v="5"/>
    <n v="11"/>
    <n v="4.9074074074074072E-3"/>
    <n v="0.5"/>
    <n v="8.3483796296296306E-2"/>
    <n v="16"/>
    <n v="76"/>
    <n v="41"/>
  </r>
  <r>
    <x v="3"/>
    <x v="8"/>
    <s v="-"/>
    <s v="-"/>
    <s v="Carmarthenshire"/>
    <n v="0"/>
    <s v="-"/>
    <n v="0"/>
    <n v="0"/>
    <n v="0"/>
    <n v="52"/>
    <n v="12"/>
    <n v="0"/>
    <n v="0"/>
    <n v="8"/>
    <n v="26"/>
    <n v="35"/>
    <n v="9"/>
    <n v="5"/>
    <n v="4"/>
    <n v="7.4305555555555557E-3"/>
    <n v="0.375"/>
    <n v="9.347222222222222E-2"/>
    <n v="9"/>
    <n v="35"/>
    <n v="31"/>
  </r>
  <r>
    <x v="3"/>
    <x v="8"/>
    <s v="-"/>
    <s v="-"/>
    <s v="Ceredigion"/>
    <n v="0"/>
    <s v="-"/>
    <n v="0"/>
    <n v="0"/>
    <n v="0"/>
    <n v="17"/>
    <n v="3"/>
    <n v="0"/>
    <n v="0"/>
    <n v="1"/>
    <n v="12"/>
    <n v="15"/>
    <n v="3"/>
    <n v="1"/>
    <n v="0"/>
    <n v="1.2893518518518519E-2"/>
    <n v="0"/>
    <n v="6.3859953703703703E-2"/>
    <n v="1"/>
    <n v="15"/>
    <n v="12"/>
  </r>
  <r>
    <x v="3"/>
    <x v="8"/>
    <s v="-"/>
    <s v="-"/>
    <s v="Conwy"/>
    <n v="0"/>
    <s v="-"/>
    <n v="0"/>
    <n v="0"/>
    <n v="0"/>
    <n v="30"/>
    <n v="6"/>
    <n v="0"/>
    <n v="0"/>
    <n v="2"/>
    <n v="12"/>
    <n v="20"/>
    <n v="8"/>
    <n v="4"/>
    <n v="4"/>
    <n v="6.4409722222222229E-3"/>
    <n v="0"/>
    <n v="2.2841435185185187E-2"/>
    <n v="8"/>
    <n v="20"/>
    <n v="12"/>
  </r>
  <r>
    <x v="3"/>
    <x v="8"/>
    <s v="-"/>
    <s v="-"/>
    <s v="Denbighshire"/>
    <n v="0"/>
    <s v="-"/>
    <n v="0"/>
    <n v="0"/>
    <n v="0"/>
    <n v="35"/>
    <n v="10"/>
    <n v="0"/>
    <n v="0"/>
    <n v="3"/>
    <n v="22"/>
    <n v="27"/>
    <n v="5"/>
    <n v="0"/>
    <n v="5"/>
    <n v="1.5162037037037036E-3"/>
    <n v="0.66666666666666663"/>
    <n v="3.9155092592592596E-2"/>
    <n v="5"/>
    <n v="27"/>
    <n v="21"/>
  </r>
  <r>
    <x v="3"/>
    <x v="8"/>
    <s v="-"/>
    <s v="-"/>
    <s v="Flintshire"/>
    <n v="0"/>
    <s v="-"/>
    <n v="0"/>
    <n v="0"/>
    <n v="0"/>
    <n v="40"/>
    <n v="10"/>
    <n v="0"/>
    <n v="0"/>
    <n v="3"/>
    <n v="23"/>
    <n v="28"/>
    <n v="5"/>
    <n v="4"/>
    <n v="5"/>
    <n v="6.076388888888889E-3"/>
    <n v="0.33333333333333331"/>
    <n v="5.3668981481481484E-2"/>
    <n v="9"/>
    <n v="28"/>
    <n v="26"/>
  </r>
  <r>
    <x v="3"/>
    <x v="8"/>
    <s v="-"/>
    <s v="-"/>
    <s v="Gwynedd"/>
    <n v="0"/>
    <s v="-"/>
    <n v="0"/>
    <n v="0"/>
    <n v="0"/>
    <n v="47"/>
    <n v="9"/>
    <n v="0"/>
    <n v="0"/>
    <n v="6"/>
    <n v="22"/>
    <n v="32"/>
    <n v="10"/>
    <n v="7"/>
    <n v="2"/>
    <n v="4.3518518518518524E-3"/>
    <n v="0.66666666666666663"/>
    <n v="1.6701388888888887E-2"/>
    <n v="9"/>
    <n v="32"/>
    <n v="28"/>
  </r>
  <r>
    <x v="3"/>
    <x v="8"/>
    <s v="-"/>
    <s v="-"/>
    <s v="Isle Of Anglesey"/>
    <n v="0"/>
    <s v="-"/>
    <n v="0"/>
    <n v="0"/>
    <n v="0"/>
    <n v="17"/>
    <n v="4"/>
    <n v="0"/>
    <n v="0"/>
    <n v="1"/>
    <n v="12"/>
    <n v="15"/>
    <n v="3"/>
    <n v="1"/>
    <n v="0"/>
    <n v="2.1527777777777778E-3"/>
    <n v="1"/>
    <n v="1.4953703703703703E-2"/>
    <n v="1"/>
    <n v="15"/>
    <n v="12"/>
  </r>
  <r>
    <x v="3"/>
    <x v="8"/>
    <s v="-"/>
    <s v="-"/>
    <s v="Merthyr Tydfil"/>
    <n v="0"/>
    <s v="-"/>
    <n v="0"/>
    <n v="0"/>
    <n v="0"/>
    <n v="13"/>
    <n v="2"/>
    <n v="0"/>
    <n v="0"/>
    <n v="2"/>
    <n v="9"/>
    <n v="10"/>
    <n v="1"/>
    <n v="1"/>
    <n v="0"/>
    <n v="1.2633101851851852E-2"/>
    <n v="0"/>
    <n v="3.6359953703703707E-2"/>
    <n v="1"/>
    <n v="10"/>
    <n v="5"/>
  </r>
  <r>
    <x v="3"/>
    <x v="8"/>
    <s v="-"/>
    <s v="-"/>
    <s v="Monmouthshire"/>
    <n v="0"/>
    <s v="-"/>
    <n v="0"/>
    <n v="0"/>
    <n v="0"/>
    <n v="26"/>
    <n v="6"/>
    <n v="0"/>
    <n v="0"/>
    <n v="4"/>
    <n v="13"/>
    <n v="19"/>
    <n v="6"/>
    <n v="0"/>
    <n v="3"/>
    <n v="6.9502314814814817E-3"/>
    <n v="0.5"/>
    <n v="7.6863425925925932E-2"/>
    <n v="3"/>
    <n v="19"/>
    <n v="14"/>
  </r>
  <r>
    <x v="3"/>
    <x v="8"/>
    <s v="-"/>
    <s v="-"/>
    <s v="Neath Port Talbot"/>
    <n v="0"/>
    <s v="-"/>
    <n v="0"/>
    <n v="0"/>
    <n v="0"/>
    <n v="23"/>
    <n v="3"/>
    <n v="0"/>
    <n v="0"/>
    <n v="2"/>
    <n v="13"/>
    <n v="16"/>
    <n v="3"/>
    <n v="1"/>
    <n v="4"/>
    <n v="8.038194444444445E-3"/>
    <n v="0.5"/>
    <n v="5.994212962962963E-2"/>
    <n v="5"/>
    <n v="16"/>
    <n v="14"/>
  </r>
  <r>
    <x v="3"/>
    <x v="8"/>
    <s v="-"/>
    <s v="-"/>
    <s v="Newport"/>
    <n v="0"/>
    <s v="-"/>
    <n v="0"/>
    <n v="0"/>
    <n v="0"/>
    <n v="48"/>
    <n v="17"/>
    <n v="0"/>
    <n v="0"/>
    <n v="5"/>
    <n v="26"/>
    <n v="37"/>
    <n v="11"/>
    <n v="3"/>
    <n v="3"/>
    <n v="5.5555555555555558E-3"/>
    <n v="0.6"/>
    <n v="5.8043981481481488E-2"/>
    <n v="6"/>
    <n v="37"/>
    <n v="26"/>
  </r>
  <r>
    <x v="3"/>
    <x v="8"/>
    <s v="-"/>
    <s v="-"/>
    <s v="Out of Area"/>
    <n v="0"/>
    <s v="-"/>
    <n v="0"/>
    <n v="0"/>
    <n v="0"/>
    <n v="6"/>
    <n v="0"/>
    <n v="0"/>
    <n v="0"/>
    <n v="0"/>
    <n v="6"/>
    <n v="6"/>
    <n v="0"/>
    <n v="0"/>
    <n v="0"/>
    <s v="-"/>
    <s v="-"/>
    <s v="-"/>
    <n v="0"/>
    <n v="6"/>
    <n v="0"/>
  </r>
  <r>
    <x v="3"/>
    <x v="8"/>
    <s v="-"/>
    <s v="-"/>
    <s v="Pembrokeshire"/>
    <n v="0"/>
    <s v="-"/>
    <n v="0"/>
    <n v="0"/>
    <n v="0"/>
    <n v="43"/>
    <n v="9"/>
    <n v="0"/>
    <n v="0"/>
    <n v="3"/>
    <n v="31"/>
    <n v="38"/>
    <n v="7"/>
    <n v="0"/>
    <n v="2"/>
    <n v="5.7233796296296303E-3"/>
    <n v="0.5"/>
    <n v="8.473958333333334E-2"/>
    <n v="2"/>
    <n v="38"/>
    <n v="21"/>
  </r>
  <r>
    <x v="3"/>
    <x v="8"/>
    <s v="-"/>
    <s v="-"/>
    <s v="Powys"/>
    <n v="0"/>
    <d v="1899-12-30T00:36:00"/>
    <n v="0"/>
    <n v="0"/>
    <n v="0"/>
    <n v="53"/>
    <n v="13"/>
    <n v="0"/>
    <n v="1"/>
    <n v="6"/>
    <n v="23"/>
    <n v="36"/>
    <n v="13"/>
    <n v="1"/>
    <n v="10"/>
    <n v="1.1643518518518518E-2"/>
    <n v="0.2"/>
    <n v="5.6898148148148156E-2"/>
    <n v="11"/>
    <n v="36"/>
    <n v="26"/>
  </r>
  <r>
    <x v="3"/>
    <x v="8"/>
    <s v="-"/>
    <s v="-"/>
    <s v="Rhondda Cynon Taff"/>
    <n v="0"/>
    <s v="-"/>
    <n v="0"/>
    <n v="0"/>
    <n v="0"/>
    <n v="75"/>
    <n v="17"/>
    <n v="0"/>
    <n v="0"/>
    <n v="12"/>
    <n v="32"/>
    <n v="53"/>
    <n v="21"/>
    <n v="4"/>
    <n v="6"/>
    <n v="6.7361111111111111E-3"/>
    <n v="0.25"/>
    <n v="5.3391203703703712E-2"/>
    <n v="10"/>
    <n v="53"/>
    <n v="31"/>
  </r>
  <r>
    <x v="3"/>
    <x v="8"/>
    <s v="-"/>
    <s v="-"/>
    <s v="Swansea"/>
    <n v="0"/>
    <s v="-"/>
    <n v="0"/>
    <n v="0"/>
    <n v="0"/>
    <n v="86"/>
    <n v="17"/>
    <n v="0"/>
    <n v="0"/>
    <n v="9"/>
    <n v="44"/>
    <n v="67"/>
    <n v="23"/>
    <n v="2"/>
    <n v="8"/>
    <n v="4.131944444444445E-3"/>
    <n v="0.66666666666666663"/>
    <n v="3.2337962962962964E-2"/>
    <n v="10"/>
    <n v="67"/>
    <n v="38"/>
  </r>
  <r>
    <x v="3"/>
    <x v="8"/>
    <s v="-"/>
    <s v="-"/>
    <s v="Torfaen"/>
    <n v="0"/>
    <s v="-"/>
    <n v="0"/>
    <n v="0"/>
    <n v="0"/>
    <n v="29"/>
    <n v="6"/>
    <n v="0"/>
    <n v="0"/>
    <n v="1"/>
    <n v="15"/>
    <n v="21"/>
    <n v="6"/>
    <n v="2"/>
    <n v="5"/>
    <n v="9.5138888888888894E-3"/>
    <n v="0"/>
    <n v="7.3692129629629621E-2"/>
    <n v="7"/>
    <n v="21"/>
    <n v="16"/>
  </r>
  <r>
    <x v="3"/>
    <x v="8"/>
    <s v="-"/>
    <s v="-"/>
    <s v="Vale Of Glamorgan"/>
    <n v="0"/>
    <s v="-"/>
    <n v="0"/>
    <n v="0"/>
    <n v="0"/>
    <n v="37"/>
    <n v="3"/>
    <n v="0"/>
    <n v="0"/>
    <n v="6"/>
    <n v="18"/>
    <n v="29"/>
    <n v="11"/>
    <n v="1"/>
    <n v="1"/>
    <n v="4.5717592592592598E-3"/>
    <n v="0.5"/>
    <n v="8.9583333333333334E-2"/>
    <n v="2"/>
    <n v="29"/>
    <n v="18"/>
  </r>
  <r>
    <x v="3"/>
    <x v="8"/>
    <s v="-"/>
    <s v="-"/>
    <s v="Wrexham"/>
    <n v="0"/>
    <s v="-"/>
    <n v="0"/>
    <n v="0"/>
    <n v="0"/>
    <n v="28"/>
    <n v="9"/>
    <n v="0"/>
    <n v="0"/>
    <n v="5"/>
    <n v="15"/>
    <n v="19"/>
    <n v="4"/>
    <n v="1"/>
    <n v="3"/>
    <n v="5.2430555555555555E-3"/>
    <n v="0.6"/>
    <n v="4.5023148148148145E-2"/>
    <n v="4"/>
    <n v="19"/>
    <n v="16"/>
  </r>
  <r>
    <x v="4"/>
    <x v="0"/>
    <s v="Grange University Hospital Cwmbran"/>
    <s v="Major A&amp;E Units"/>
    <s v="Blaenau Gwent"/>
    <n v="35.554443499999991"/>
    <d v="1899-12-30T03:17:55"/>
    <n v="3"/>
    <n v="3"/>
    <n v="1"/>
    <n v="8"/>
    <n v="8"/>
    <n v="0"/>
    <n v="4"/>
    <n v="3"/>
    <n v="4"/>
    <n v="4"/>
    <n v="0"/>
    <n v="0"/>
    <n v="1"/>
    <n v="3.3796296296296296E-3"/>
    <n v="1"/>
    <n v="2.5005787037037038E-2"/>
    <n v="1"/>
    <n v="4"/>
    <n v="8"/>
  </r>
  <r>
    <x v="4"/>
    <x v="0"/>
    <s v="Nevill Hall Hosp Abergavenny"/>
    <s v="Major A&amp;E Units"/>
    <s v="Blaenau Gwent"/>
    <n v="0"/>
    <d v="1899-12-30T00:11:48"/>
    <n v="0"/>
    <n v="0"/>
    <n v="0"/>
    <n v="1"/>
    <n v="1"/>
    <n v="0"/>
    <n v="1"/>
    <n v="1"/>
    <n v="0"/>
    <n v="0"/>
    <n v="0"/>
    <n v="0"/>
    <n v="0"/>
    <n v="3.9004629629629628E-3"/>
    <n v="1"/>
    <s v="-"/>
    <n v="0"/>
    <n v="0"/>
    <n v="1"/>
  </r>
  <r>
    <x v="4"/>
    <x v="0"/>
    <s v="Grange University Hospital Cwmbran"/>
    <s v="Major A&amp;E Units"/>
    <s v="Caerphilly"/>
    <n v="30.174997999999999"/>
    <d v="1899-12-30T02:31:18"/>
    <n v="2"/>
    <n v="0"/>
    <n v="0"/>
    <n v="10"/>
    <n v="10"/>
    <n v="1"/>
    <n v="5"/>
    <n v="0"/>
    <n v="6"/>
    <n v="9"/>
    <n v="3"/>
    <n v="0"/>
    <n v="1"/>
    <s v="-"/>
    <s v="-"/>
    <n v="6.7870370370370373E-2"/>
    <n v="1"/>
    <n v="9"/>
    <n v="10"/>
  </r>
  <r>
    <x v="4"/>
    <x v="0"/>
    <s v="Ysbyty Ystrad Fawr Hospital"/>
    <s v="Minor Injuries Unit (MIU)"/>
    <s v="Caerphilly"/>
    <n v="0"/>
    <d v="1899-12-30T00:43:32"/>
    <n v="0"/>
    <n v="0"/>
    <n v="0"/>
    <n v="6"/>
    <n v="5"/>
    <n v="0"/>
    <n v="4"/>
    <n v="1"/>
    <n v="4"/>
    <n v="4"/>
    <n v="0"/>
    <n v="0"/>
    <n v="1"/>
    <n v="3.8194444444444448E-3"/>
    <n v="1"/>
    <n v="0.13597222222222224"/>
    <n v="1"/>
    <n v="4"/>
    <n v="6"/>
  </r>
  <r>
    <x v="4"/>
    <x v="0"/>
    <s v="Royal Gwent Hospital Newport"/>
    <s v="Major A&amp;E Units"/>
    <s v="Cardiff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</r>
  <r>
    <x v="4"/>
    <x v="0"/>
    <s v="Grange University Hospital Cwmbran"/>
    <s v="Major A&amp;E Units"/>
    <s v="Monmouthshire"/>
    <n v="7.2288878333333333"/>
    <d v="1899-12-30T01:24:47"/>
    <n v="1"/>
    <n v="0"/>
    <n v="0"/>
    <n v="8"/>
    <n v="8"/>
    <n v="3"/>
    <n v="6"/>
    <n v="0"/>
    <n v="4"/>
    <n v="6"/>
    <n v="2"/>
    <n v="0"/>
    <n v="2"/>
    <s v="-"/>
    <s v="-"/>
    <n v="2.5162037037037038E-2"/>
    <n v="2"/>
    <n v="6"/>
    <n v="8"/>
  </r>
  <r>
    <x v="4"/>
    <x v="0"/>
    <s v="Grange University Hospital Cwmbran"/>
    <s v="Major A&amp;E Units"/>
    <s v="Newport"/>
    <n v="25.717775833333338"/>
    <d v="1899-12-30T01:59:59"/>
    <n v="4"/>
    <n v="3"/>
    <n v="0"/>
    <n v="21"/>
    <n v="21"/>
    <n v="3"/>
    <n v="14"/>
    <n v="3"/>
    <n v="12"/>
    <n v="14"/>
    <n v="2"/>
    <n v="0"/>
    <n v="4"/>
    <n v="2.6504629629629634E-3"/>
    <n v="1"/>
    <n v="0.10718171296296297"/>
    <n v="4"/>
    <n v="14"/>
    <n v="21"/>
  </r>
  <r>
    <x v="4"/>
    <x v="0"/>
    <s v="Royal Gwent Hospital Newport"/>
    <s v="Major A&amp;E Units"/>
    <s v="Newport"/>
    <n v="0"/>
    <d v="1899-12-30T01:15:20"/>
    <n v="0"/>
    <n v="0"/>
    <n v="0"/>
    <n v="4"/>
    <n v="4"/>
    <n v="0"/>
    <n v="2"/>
    <n v="0"/>
    <n v="2"/>
    <n v="4"/>
    <n v="2"/>
    <n v="0"/>
    <n v="0"/>
    <s v="-"/>
    <s v="-"/>
    <n v="0.19359953703703703"/>
    <n v="0"/>
    <n v="4"/>
    <n v="4"/>
  </r>
  <r>
    <x v="4"/>
    <x v="0"/>
    <s v="Grange University Hospital Cwmbran"/>
    <s v="Major A&amp;E Units"/>
    <s v="Powys"/>
    <n v="1.1666658333333333"/>
    <d v="1899-12-30T00:50:00"/>
    <n v="0"/>
    <n v="0"/>
    <n v="0"/>
    <n v="2"/>
    <n v="2"/>
    <n v="0"/>
    <n v="1"/>
    <n v="0"/>
    <n v="2"/>
    <n v="2"/>
    <n v="0"/>
    <n v="0"/>
    <n v="0"/>
    <s v="-"/>
    <s v="-"/>
    <n v="0.11078125000000001"/>
    <n v="0"/>
    <n v="2"/>
    <n v="2"/>
  </r>
  <r>
    <x v="4"/>
    <x v="0"/>
    <s v="Grange University Hospital Cwmbran"/>
    <s v="Major A&amp;E Units"/>
    <s v="Torfaen"/>
    <n v="18.001666499999999"/>
    <d v="1899-12-30T01:49:21"/>
    <n v="1"/>
    <n v="0"/>
    <n v="0"/>
    <n v="12"/>
    <n v="12"/>
    <n v="3"/>
    <n v="7"/>
    <n v="1"/>
    <n v="4"/>
    <n v="9"/>
    <n v="5"/>
    <n v="1"/>
    <n v="1"/>
    <n v="4.7800925925925927E-3"/>
    <n v="1"/>
    <n v="7.2615740740740745E-2"/>
    <n v="2"/>
    <n v="9"/>
    <n v="12"/>
  </r>
  <r>
    <x v="4"/>
    <x v="0"/>
    <s v="Nevill Hall Hosp Abergavenny"/>
    <s v="Major A&amp;E Units"/>
    <s v="Torfaen"/>
    <n v="0"/>
    <d v="1899-12-30T00:38:54"/>
    <n v="0"/>
    <n v="0"/>
    <n v="0"/>
    <n v="4"/>
    <n v="4"/>
    <n v="0"/>
    <n v="3"/>
    <n v="1"/>
    <n v="2"/>
    <n v="2"/>
    <n v="0"/>
    <n v="0"/>
    <n v="1"/>
    <n v="2.2222222222222222E-3"/>
    <n v="1"/>
    <n v="0.14766203703703704"/>
    <n v="1"/>
    <n v="2"/>
    <n v="4"/>
  </r>
  <r>
    <x v="4"/>
    <x v="0"/>
    <s v="Royal Gwent Hospital Newport"/>
    <s v="Major A&amp;E Units"/>
    <s v="Torfaen"/>
    <n v="0"/>
    <d v="1899-12-30T00:37:43"/>
    <n v="0"/>
    <n v="0"/>
    <n v="0"/>
    <n v="3"/>
    <n v="3"/>
    <n v="0"/>
    <n v="2"/>
    <n v="0"/>
    <n v="2"/>
    <n v="3"/>
    <n v="1"/>
    <n v="0"/>
    <n v="0"/>
    <s v="-"/>
    <s v="-"/>
    <n v="0.16481481481481483"/>
    <n v="0"/>
    <n v="3"/>
    <n v="3"/>
  </r>
  <r>
    <x v="4"/>
    <x v="0"/>
    <s v="Ysbyty Ystrad Fawr Hospital"/>
    <s v="Minor Injuries Unit (MIU)"/>
    <s v="Torfaen"/>
    <n v="0"/>
    <d v="1899-12-30T00:04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4"/>
    <x v="1"/>
    <s v="Glan Clwyd Hosp Bodelwyddan"/>
    <s v="Major A&amp;E Units"/>
    <s v="Conwy"/>
    <n v="31.773886000000001"/>
    <d v="1899-12-30T02:22:02"/>
    <n v="4"/>
    <n v="3"/>
    <n v="0"/>
    <n v="11"/>
    <n v="11"/>
    <n v="2"/>
    <n v="6"/>
    <n v="3"/>
    <n v="7"/>
    <n v="7"/>
    <n v="0"/>
    <n v="0"/>
    <n v="1"/>
    <n v="9.1550925925925931E-3"/>
    <n v="0.33333333333333331"/>
    <n v="4.0497685185185192E-2"/>
    <n v="1"/>
    <n v="7"/>
    <n v="11"/>
  </r>
  <r>
    <x v="4"/>
    <x v="1"/>
    <s v="Ysbyty Gwynedd Hosp Bangor"/>
    <s v="Major A&amp;E Units"/>
    <s v="Conwy"/>
    <n v="0"/>
    <d v="1899-12-30T00:11:00"/>
    <n v="0"/>
    <n v="0"/>
    <n v="0"/>
    <n v="1"/>
    <n v="1"/>
    <n v="1"/>
    <n v="1"/>
    <n v="0"/>
    <n v="1"/>
    <n v="1"/>
    <n v="0"/>
    <n v="0"/>
    <n v="0"/>
    <s v="-"/>
    <s v="-"/>
    <n v="2.7581018518518522E-2"/>
    <n v="0"/>
    <n v="1"/>
    <n v="1"/>
  </r>
  <r>
    <x v="4"/>
    <x v="1"/>
    <s v="Glan Clwyd Hosp Bodelwyddan"/>
    <s v="Major A&amp;E Units"/>
    <s v="Denbighshire"/>
    <n v="41.079721166666658"/>
    <d v="1899-12-30T02:48:38"/>
    <n v="4"/>
    <n v="1"/>
    <n v="0"/>
    <n v="12"/>
    <n v="12"/>
    <n v="1"/>
    <n v="4"/>
    <n v="1"/>
    <n v="10"/>
    <n v="11"/>
    <n v="1"/>
    <n v="0"/>
    <n v="0"/>
    <n v="6.168981481481481E-3"/>
    <n v="0"/>
    <n v="6.8657407407407403E-2"/>
    <n v="0"/>
    <n v="11"/>
    <n v="12"/>
  </r>
  <r>
    <x v="4"/>
    <x v="1"/>
    <s v="Maelor General Hosp Wrecsam"/>
    <s v="Major A&amp;E Units"/>
    <s v="Denbighshire"/>
    <n v="8.0808333333333344"/>
    <d v="1899-12-30T08:19:51"/>
    <n v="1"/>
    <n v="1"/>
    <n v="0"/>
    <n v="1"/>
    <n v="1"/>
    <n v="0"/>
    <n v="0"/>
    <n v="0"/>
    <n v="1"/>
    <n v="1"/>
    <n v="0"/>
    <n v="0"/>
    <n v="0"/>
    <s v="-"/>
    <s v="-"/>
    <n v="5.4305555555555558E-2"/>
    <n v="0"/>
    <n v="1"/>
    <n v="1"/>
  </r>
  <r>
    <x v="4"/>
    <x v="1"/>
    <s v="Ablett Psychiatric Unit Y.G.C"/>
    <s v="Unknown"/>
    <s v="Denbighshire"/>
    <n v="0"/>
    <d v="1899-12-30T00:36:28"/>
    <n v="0"/>
    <n v="0"/>
    <n v="0"/>
    <n v="1"/>
    <n v="1"/>
    <n v="0"/>
    <n v="1"/>
    <n v="0"/>
    <n v="1"/>
    <n v="1"/>
    <n v="0"/>
    <n v="0"/>
    <n v="0"/>
    <s v="-"/>
    <s v="-"/>
    <n v="2.1967592592592594E-2"/>
    <n v="0"/>
    <n v="1"/>
    <n v="1"/>
  </r>
  <r>
    <x v="4"/>
    <x v="1"/>
    <s v="Glan Clwyd Hosp Bodelwyddan"/>
    <s v="Major A&amp;E Units"/>
    <s v="Flintshire"/>
    <n v="22.923888833333329"/>
    <d v="1899-12-30T02:00:14"/>
    <n v="1"/>
    <n v="0"/>
    <n v="0"/>
    <n v="11"/>
    <n v="11"/>
    <n v="0"/>
    <n v="3"/>
    <n v="1"/>
    <n v="9"/>
    <n v="9"/>
    <n v="0"/>
    <n v="0"/>
    <n v="1"/>
    <n v="8.726851851851852E-3"/>
    <n v="0"/>
    <n v="9.331018518518519E-2"/>
    <n v="1"/>
    <n v="9"/>
    <n v="11"/>
  </r>
  <r>
    <x v="4"/>
    <x v="1"/>
    <s v="Maelor General Hosp Wrecsam"/>
    <s v="Major A&amp;E Units"/>
    <s v="Flintshire"/>
    <n v="7.9025000000000007"/>
    <d v="1899-12-30T01:06:33"/>
    <n v="0"/>
    <n v="0"/>
    <n v="0"/>
    <n v="9"/>
    <n v="9"/>
    <n v="1"/>
    <n v="7"/>
    <n v="1"/>
    <n v="7"/>
    <n v="8"/>
    <n v="1"/>
    <n v="0"/>
    <n v="0"/>
    <n v="6.9791666666666674E-3"/>
    <n v="0"/>
    <n v="6.7112268518518522E-2"/>
    <n v="0"/>
    <n v="8"/>
    <n v="9"/>
  </r>
  <r>
    <x v="4"/>
    <x v="1"/>
    <s v="Ysbyty Gwynedd Hosp Bangor"/>
    <s v="Major A&amp;E Units"/>
    <s v="Gwynedd"/>
    <n v="43.753886999999999"/>
    <d v="1899-12-30T02:03:57"/>
    <n v="5"/>
    <n v="1"/>
    <n v="0"/>
    <n v="22"/>
    <n v="22"/>
    <n v="2"/>
    <n v="11"/>
    <n v="2"/>
    <n v="17"/>
    <n v="20"/>
    <n v="3"/>
    <n v="0"/>
    <n v="0"/>
    <n v="8.8368055555555561E-3"/>
    <n v="0"/>
    <n v="4.8015046296296299E-2"/>
    <n v="0"/>
    <n v="20"/>
    <n v="22"/>
  </r>
  <r>
    <x v="4"/>
    <x v="1"/>
    <s v="Maelor General Hosp Wrecsam"/>
    <s v="Major A&amp;E Units"/>
    <s v="Gwynedd"/>
    <n v="0.82305550000000005"/>
    <d v="1899-12-30T01:04:23"/>
    <n v="0"/>
    <n v="0"/>
    <n v="0"/>
    <n v="1"/>
    <n v="1"/>
    <n v="0"/>
    <n v="0"/>
    <n v="1"/>
    <n v="0"/>
    <n v="0"/>
    <n v="0"/>
    <n v="0"/>
    <n v="0"/>
    <n v="2.1238425925925924E-2"/>
    <n v="0"/>
    <s v="-"/>
    <n v="0"/>
    <n v="0"/>
    <n v="1"/>
  </r>
  <r>
    <x v="4"/>
    <x v="1"/>
    <s v="Ysbyty Gwynedd Hosp Bangor"/>
    <s v="Major A&amp;E Units"/>
    <s v="Isle Of Anglesey"/>
    <n v="25.198887833333334"/>
    <d v="1899-12-30T02:02:09"/>
    <n v="3"/>
    <n v="1"/>
    <n v="0"/>
    <n v="13"/>
    <n v="13"/>
    <n v="3"/>
    <n v="7"/>
    <n v="1"/>
    <n v="6"/>
    <n v="7"/>
    <n v="1"/>
    <n v="2"/>
    <n v="3"/>
    <n v="7.9629629629629634E-3"/>
    <n v="0"/>
    <n v="0.10900462962962963"/>
    <n v="5"/>
    <n v="7"/>
    <n v="13"/>
  </r>
  <r>
    <x v="4"/>
    <x v="1"/>
    <s v="Maelor General Hosp Wrecsam"/>
    <s v="Major A&amp;E Units"/>
    <s v="Wrexham"/>
    <n v="51.573055333333329"/>
    <d v="1899-12-30T02:42:16"/>
    <n v="4"/>
    <n v="3"/>
    <n v="0"/>
    <n v="18"/>
    <n v="18"/>
    <n v="1"/>
    <n v="9"/>
    <n v="1"/>
    <n v="16"/>
    <n v="17"/>
    <n v="1"/>
    <n v="0"/>
    <n v="0"/>
    <n v="1.3506944444444445E-2"/>
    <n v="0"/>
    <n v="0.13040509259259259"/>
    <n v="0"/>
    <n v="17"/>
    <n v="18"/>
  </r>
  <r>
    <x v="4"/>
    <x v="1"/>
    <s v="Glan Clwyd Hosp Bodelwyddan"/>
    <s v="Major A&amp;E Units"/>
    <s v="Wrexham"/>
    <n v="3.3055500000000002E-2"/>
    <d v="1899-12-30T00:09:29"/>
    <n v="0"/>
    <n v="0"/>
    <n v="0"/>
    <n v="2"/>
    <n v="2"/>
    <n v="1"/>
    <n v="2"/>
    <n v="0"/>
    <n v="1"/>
    <n v="1"/>
    <n v="0"/>
    <n v="0"/>
    <n v="1"/>
    <s v="-"/>
    <s v="-"/>
    <n v="8.7881944444444443E-2"/>
    <n v="1"/>
    <n v="1"/>
    <n v="2"/>
  </r>
  <r>
    <x v="4"/>
    <x v="2"/>
    <s v="University Hospital Of Wales"/>
    <s v="Major A&amp;E Units"/>
    <s v="Caerphilly"/>
    <n v="9.3055499999999999E-2"/>
    <d v="1899-12-30T00:20:35"/>
    <n v="0"/>
    <n v="0"/>
    <n v="0"/>
    <n v="1"/>
    <n v="1"/>
    <n v="0"/>
    <n v="1"/>
    <n v="1"/>
    <n v="0"/>
    <n v="0"/>
    <n v="0"/>
    <n v="0"/>
    <n v="0"/>
    <n v="1.2199074074074074E-2"/>
    <n v="0"/>
    <s v="-"/>
    <n v="0"/>
    <n v="0"/>
    <n v="1"/>
  </r>
  <r>
    <x v="4"/>
    <x v="2"/>
    <s v="University Hospital Of Wales"/>
    <s v="Major A&amp;E Units"/>
    <s v="Cardiff"/>
    <n v="16.138054499999999"/>
    <d v="1899-12-30T00:41:33"/>
    <n v="1"/>
    <n v="1"/>
    <n v="0"/>
    <n v="40"/>
    <n v="40"/>
    <n v="16"/>
    <n v="36"/>
    <n v="8"/>
    <n v="19"/>
    <n v="27"/>
    <n v="8"/>
    <n v="1"/>
    <n v="4"/>
    <n v="5.4687500000000005E-3"/>
    <n v="0.625"/>
    <n v="2.6111111111111113E-2"/>
    <n v="5"/>
    <n v="27"/>
    <n v="40"/>
  </r>
  <r>
    <x v="4"/>
    <x v="2"/>
    <s v="Llandough Hospital"/>
    <s v="Major acute"/>
    <s v="Cardiff"/>
    <n v="0"/>
    <d v="1899-12-30T00:31:04"/>
    <n v="0"/>
    <n v="0"/>
    <n v="0"/>
    <n v="5"/>
    <n v="5"/>
    <n v="0"/>
    <n v="5"/>
    <n v="1"/>
    <n v="2"/>
    <n v="2"/>
    <n v="0"/>
    <n v="0"/>
    <n v="2"/>
    <n v="6.6319444444444455E-3"/>
    <n v="0"/>
    <n v="8.6302083333333335E-2"/>
    <n v="2"/>
    <n v="2"/>
    <n v="5"/>
  </r>
  <r>
    <x v="4"/>
    <x v="2"/>
    <s v="University Hospital Of Wales"/>
    <s v="Major A&amp;E Units"/>
    <s v="Merthyr Tydfil"/>
    <n v="0.94722216666666659"/>
    <d v="1899-12-30T00:43:25"/>
    <n v="0"/>
    <n v="0"/>
    <n v="0"/>
    <n v="2"/>
    <n v="2"/>
    <n v="0"/>
    <n v="1"/>
    <n v="1"/>
    <n v="1"/>
    <n v="1"/>
    <n v="0"/>
    <n v="0"/>
    <n v="0"/>
    <n v="0"/>
    <n v="1"/>
    <n v="8.726851851851852E-3"/>
    <n v="0"/>
    <n v="1"/>
    <n v="2"/>
  </r>
  <r>
    <x v="4"/>
    <x v="2"/>
    <s v="University Hospital Of Wales"/>
    <s v="Major A&amp;E Units"/>
    <s v="Powys"/>
    <n v="0.37055549999999998"/>
    <d v="1899-12-30T00:37:14"/>
    <n v="0"/>
    <n v="0"/>
    <n v="0"/>
    <n v="1"/>
    <n v="1"/>
    <n v="0"/>
    <n v="1"/>
    <n v="0"/>
    <n v="1"/>
    <n v="1"/>
    <n v="0"/>
    <n v="0"/>
    <n v="0"/>
    <s v="-"/>
    <s v="-"/>
    <n v="1.173611111111111E-2"/>
    <n v="0"/>
    <n v="1"/>
    <n v="1"/>
  </r>
  <r>
    <x v="4"/>
    <x v="2"/>
    <s v="University Hospital Of Wales"/>
    <s v="Major A&amp;E Units"/>
    <s v="Rhondda Cynon Taff"/>
    <n v="4.6944499999999993E-2"/>
    <d v="1899-12-30T00:17:49"/>
    <n v="0"/>
    <n v="0"/>
    <n v="0"/>
    <n v="1"/>
    <n v="1"/>
    <n v="0"/>
    <n v="1"/>
    <n v="0"/>
    <n v="1"/>
    <n v="1"/>
    <n v="0"/>
    <n v="0"/>
    <n v="0"/>
    <s v="-"/>
    <s v="-"/>
    <n v="6.1458333333333337E-2"/>
    <n v="0"/>
    <n v="1"/>
    <n v="1"/>
  </r>
  <r>
    <x v="4"/>
    <x v="2"/>
    <s v="Llandough Hospital"/>
    <s v="Major acute"/>
    <s v="Rhondda Cynon Taff"/>
    <n v="0"/>
    <d v="1899-12-30T00:24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4"/>
    <x v="2"/>
    <s v="University Hospital Of Wales"/>
    <s v="Major A&amp;E Units"/>
    <s v="Torfaen"/>
    <n v="0"/>
    <d v="1899-12-30T00:00:00"/>
    <n v="0"/>
    <n v="0"/>
    <n v="0"/>
    <n v="1"/>
    <n v="1"/>
    <n v="1"/>
    <n v="1"/>
    <n v="0"/>
    <n v="1"/>
    <n v="1"/>
    <n v="0"/>
    <n v="0"/>
    <n v="0"/>
    <s v="-"/>
    <s v="-"/>
    <n v="7.633101851851852E-2"/>
    <n v="0"/>
    <n v="1"/>
    <n v="1"/>
  </r>
  <r>
    <x v="4"/>
    <x v="2"/>
    <s v="University Hospital Of Wales"/>
    <s v="Major A&amp;E Units"/>
    <s v="Vale Of Glamorgan"/>
    <n v="11.751388833333332"/>
    <d v="1899-12-30T01:09:19"/>
    <n v="1"/>
    <n v="0"/>
    <n v="0"/>
    <n v="14"/>
    <n v="13"/>
    <n v="3"/>
    <n v="9"/>
    <n v="4"/>
    <n v="5"/>
    <n v="8"/>
    <n v="3"/>
    <n v="0"/>
    <n v="2"/>
    <n v="5.1562500000000011E-3"/>
    <n v="0.5"/>
    <n v="2.8969907407407409E-2"/>
    <n v="2"/>
    <n v="8"/>
    <n v="14"/>
  </r>
  <r>
    <x v="4"/>
    <x v="2"/>
    <s v="Llandough Hospital"/>
    <s v="Major acute"/>
    <s v="Vale Of Glamorgan"/>
    <n v="0"/>
    <d v="1899-12-30T00:50:37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</r>
  <r>
    <x v="4"/>
    <x v="3"/>
    <s v="Prince Charles Hosp Merthyr"/>
    <s v="Major A&amp;E Units"/>
    <s v="Blaenau Gwent"/>
    <n v="0"/>
    <s v="-"/>
    <n v="0"/>
    <n v="0"/>
    <n v="0"/>
    <n v="1"/>
    <n v="1"/>
    <n v="1"/>
    <n v="1"/>
    <n v="0"/>
    <n v="1"/>
    <n v="1"/>
    <n v="0"/>
    <n v="0"/>
    <n v="0"/>
    <s v="-"/>
    <s v="-"/>
    <n v="0.17122685185185185"/>
    <n v="0"/>
    <n v="1"/>
    <n v="1"/>
  </r>
  <r>
    <x v="4"/>
    <x v="3"/>
    <s v="Princess Of Wales Bridgend"/>
    <s v="Major A&amp;E Units"/>
    <s v="Bridgend"/>
    <n v="65.406943833333315"/>
    <d v="1899-12-30T05:44:34"/>
    <n v="6"/>
    <n v="5"/>
    <n v="2"/>
    <n v="13"/>
    <n v="13"/>
    <n v="2"/>
    <n v="6"/>
    <n v="5"/>
    <n v="5"/>
    <n v="6"/>
    <n v="1"/>
    <n v="0"/>
    <n v="2"/>
    <n v="4.3287037037037035E-3"/>
    <n v="0.6"/>
    <n v="0.11020254629629629"/>
    <n v="2"/>
    <n v="6"/>
    <n v="13"/>
  </r>
  <r>
    <x v="4"/>
    <x v="3"/>
    <s v="Royal Glamorgan Hosp Pontyclun"/>
    <s v="Major A&amp;E Units"/>
    <s v="Bridgend"/>
    <n v="3.6449989999999999"/>
    <d v="1899-12-30T01:27:54"/>
    <n v="0"/>
    <n v="0"/>
    <n v="0"/>
    <n v="3"/>
    <n v="3"/>
    <n v="0"/>
    <n v="2"/>
    <n v="1"/>
    <n v="0"/>
    <n v="1"/>
    <n v="1"/>
    <n v="0"/>
    <n v="1"/>
    <n v="2.7662037037037039E-3"/>
    <n v="1"/>
    <n v="0.13571759259259261"/>
    <n v="1"/>
    <n v="1"/>
    <n v="3"/>
  </r>
  <r>
    <x v="4"/>
    <x v="3"/>
    <s v="Prince Charles Hosp Merthyr"/>
    <s v="Major A&amp;E Units"/>
    <s v="Caerphilly"/>
    <n v="58.143611000000007"/>
    <d v="1899-12-30T05:39:16"/>
    <n v="6"/>
    <n v="5"/>
    <n v="3"/>
    <n v="8"/>
    <n v="8"/>
    <n v="1"/>
    <n v="1"/>
    <n v="2"/>
    <n v="5"/>
    <n v="6"/>
    <n v="1"/>
    <n v="0"/>
    <n v="0"/>
    <n v="5.1909722222222227E-3"/>
    <n v="0.5"/>
    <n v="4.6996527777777776E-2"/>
    <n v="0"/>
    <n v="6"/>
    <n v="8"/>
  </r>
  <r>
    <x v="4"/>
    <x v="3"/>
    <s v="Prince Charles Hosp Merthyr"/>
    <s v="Major A&amp;E Units"/>
    <s v="Merthyr Tydfil"/>
    <n v="18.556666666666665"/>
    <d v="1899-12-30T02:53:57"/>
    <n v="1"/>
    <n v="1"/>
    <n v="0"/>
    <n v="5"/>
    <n v="5"/>
    <n v="1"/>
    <n v="3"/>
    <n v="1"/>
    <n v="3"/>
    <n v="3"/>
    <n v="0"/>
    <n v="1"/>
    <n v="0"/>
    <n v="6.5277777777777782E-3"/>
    <n v="0"/>
    <n v="2.3981481481481482E-2"/>
    <n v="1"/>
    <n v="3"/>
    <n v="5"/>
  </r>
  <r>
    <x v="4"/>
    <x v="3"/>
    <s v="Royal Glamorgan Hosp Pontyclun"/>
    <s v="Major A&amp;E Units"/>
    <s v="Merthyr Tydfil"/>
    <n v="6.7330554999999999"/>
    <d v="1899-12-30T02:33:38"/>
    <n v="1"/>
    <n v="0"/>
    <n v="0"/>
    <n v="3"/>
    <n v="3"/>
    <n v="1"/>
    <n v="1"/>
    <n v="0"/>
    <n v="3"/>
    <n v="3"/>
    <n v="0"/>
    <n v="0"/>
    <n v="0"/>
    <s v="-"/>
    <s v="-"/>
    <n v="7.0937500000000001E-2"/>
    <n v="0"/>
    <n v="3"/>
    <n v="3"/>
  </r>
  <r>
    <x v="4"/>
    <x v="3"/>
    <s v="Princess Of Wales Bridgend"/>
    <s v="Major A&amp;E Units"/>
    <s v="Neath Port Talbot"/>
    <n v="0"/>
    <s v="-"/>
    <n v="0"/>
    <n v="0"/>
    <n v="0"/>
    <n v="1"/>
    <n v="1"/>
    <n v="1"/>
    <n v="1"/>
    <n v="0"/>
    <n v="1"/>
    <n v="1"/>
    <n v="0"/>
    <n v="0"/>
    <n v="0"/>
    <s v="-"/>
    <s v="-"/>
    <n v="0.13837962962962966"/>
    <n v="0"/>
    <n v="1"/>
    <n v="1"/>
  </r>
  <r>
    <x v="4"/>
    <x v="3"/>
    <s v="Prince Charles Hosp Merthyr"/>
    <s v="Major A&amp;E Units"/>
    <s v="Powys"/>
    <n v="8.8108333333333331"/>
    <d v="1899-12-30T03:11:13"/>
    <n v="1"/>
    <n v="1"/>
    <n v="0"/>
    <n v="2"/>
    <n v="2"/>
    <n v="0"/>
    <n v="2"/>
    <n v="0"/>
    <n v="1"/>
    <n v="2"/>
    <n v="1"/>
    <n v="0"/>
    <n v="0"/>
    <s v="-"/>
    <s v="-"/>
    <n v="8.3101851851851857E-2"/>
    <n v="0"/>
    <n v="2"/>
    <n v="2"/>
  </r>
  <r>
    <x v="4"/>
    <x v="3"/>
    <s v="Prince Charles Hosp Merthyr"/>
    <s v="Major A&amp;E Units"/>
    <s v="Rhondda Cynon Taff"/>
    <n v="32.619999999999997"/>
    <d v="1899-12-30T02:24:13"/>
    <n v="2"/>
    <n v="2"/>
    <n v="0"/>
    <n v="10"/>
    <n v="10"/>
    <n v="2"/>
    <n v="8"/>
    <n v="3"/>
    <n v="5"/>
    <n v="5"/>
    <n v="0"/>
    <n v="0"/>
    <n v="2"/>
    <n v="9.3518518518518525E-3"/>
    <n v="0"/>
    <n v="5.6342592592592597E-2"/>
    <n v="2"/>
    <n v="5"/>
    <n v="10"/>
  </r>
  <r>
    <x v="4"/>
    <x v="3"/>
    <s v="Royal Glamorgan Hosp Pontyclun"/>
    <s v="Major A&amp;E Units"/>
    <s v="Rhondda Cynon Taff"/>
    <n v="42.784996666666657"/>
    <d v="1899-12-30T01:38:58"/>
    <n v="3"/>
    <n v="1"/>
    <n v="0"/>
    <n v="29"/>
    <n v="29"/>
    <n v="10"/>
    <n v="19"/>
    <n v="5"/>
    <n v="17"/>
    <n v="23"/>
    <n v="6"/>
    <n v="1"/>
    <n v="0"/>
    <n v="9.6296296296296303E-3"/>
    <n v="0.4"/>
    <n v="4.2303240740740738E-2"/>
    <n v="1"/>
    <n v="23"/>
    <n v="29"/>
  </r>
  <r>
    <x v="4"/>
    <x v="3"/>
    <s v="Princess Of Wales Bridgend"/>
    <s v="Major A&amp;E Units"/>
    <s v="Rhondda Cynon Taff"/>
    <n v="0.22416666666666665"/>
    <d v="1899-12-30T00:28:27"/>
    <n v="0"/>
    <n v="0"/>
    <n v="0"/>
    <n v="1"/>
    <n v="1"/>
    <n v="0"/>
    <n v="1"/>
    <n v="0"/>
    <n v="1"/>
    <n v="1"/>
    <n v="0"/>
    <n v="0"/>
    <n v="0"/>
    <s v="-"/>
    <s v="-"/>
    <n v="1.0960648148148148E-2"/>
    <n v="0"/>
    <n v="1"/>
    <n v="1"/>
  </r>
  <r>
    <x v="4"/>
    <x v="4"/>
    <s v="Glangwili Hospital Carmarthen"/>
    <s v="Major A&amp;E Units"/>
    <s v="Carmarthenshire"/>
    <n v="92.454165666666654"/>
    <d v="1899-12-30T03:48:04"/>
    <n v="10"/>
    <n v="9"/>
    <n v="0"/>
    <n v="22"/>
    <n v="22"/>
    <n v="3"/>
    <n v="11"/>
    <n v="4"/>
    <n v="15"/>
    <n v="17"/>
    <n v="2"/>
    <n v="0"/>
    <n v="1"/>
    <n v="8.8599537037037032E-3"/>
    <n v="0.5"/>
    <n v="0.14773148148148149"/>
    <n v="1"/>
    <n v="17"/>
    <n v="22"/>
  </r>
  <r>
    <x v="4"/>
    <x v="4"/>
    <s v="Prince Philip Hosp Llanelli"/>
    <s v="Major acute"/>
    <s v="Carmarthenshire"/>
    <n v="9.2574989999999993"/>
    <d v="1899-12-30T03:20:09"/>
    <n v="1"/>
    <n v="0"/>
    <n v="0"/>
    <n v="3"/>
    <n v="3"/>
    <n v="0"/>
    <n v="1"/>
    <n v="1"/>
    <n v="2"/>
    <n v="2"/>
    <n v="0"/>
    <n v="0"/>
    <n v="0"/>
    <n v="8.9583333333333338E-3"/>
    <n v="0"/>
    <n v="0.18684027777777779"/>
    <n v="0"/>
    <n v="2"/>
    <n v="3"/>
  </r>
  <r>
    <x v="4"/>
    <x v="4"/>
    <s v="Bronglais Gen Hosp Aberystwyth"/>
    <s v="Major A&amp;E Units"/>
    <s v="Ceredigion"/>
    <n v="29.853055499999996"/>
    <d v="1899-12-30T03:14:07"/>
    <n v="3"/>
    <n v="0"/>
    <n v="0"/>
    <n v="7"/>
    <n v="7"/>
    <n v="0"/>
    <n v="0"/>
    <n v="0"/>
    <n v="5"/>
    <n v="7"/>
    <n v="2"/>
    <n v="0"/>
    <n v="0"/>
    <s v="-"/>
    <s v="-"/>
    <n v="6.2129629629629632E-2"/>
    <n v="0"/>
    <n v="7"/>
    <n v="7"/>
  </r>
  <r>
    <x v="4"/>
    <x v="4"/>
    <s v="Bronglais Gen Hosp Aberystwyth"/>
    <s v="Major A&amp;E Units"/>
    <s v="Gwynedd"/>
    <n v="0"/>
    <d v="1899-12-30T00:13:06"/>
    <n v="0"/>
    <n v="0"/>
    <n v="0"/>
    <n v="1"/>
    <n v="1"/>
    <n v="1"/>
    <n v="1"/>
    <n v="0"/>
    <n v="1"/>
    <n v="1"/>
    <n v="0"/>
    <n v="0"/>
    <n v="0"/>
    <s v="-"/>
    <s v="-"/>
    <n v="8.7777777777777788E-2"/>
    <n v="0"/>
    <n v="1"/>
    <n v="1"/>
  </r>
  <r>
    <x v="4"/>
    <x v="4"/>
    <s v="Withybush Hosp Haverfordwest"/>
    <s v="Major A&amp;E Units"/>
    <s v="Pembrokeshire"/>
    <n v="30.366109166666668"/>
    <d v="1899-12-30T01:52:09"/>
    <n v="2"/>
    <n v="0"/>
    <n v="0"/>
    <n v="17"/>
    <n v="17"/>
    <n v="2"/>
    <n v="7"/>
    <n v="3"/>
    <n v="10"/>
    <n v="13"/>
    <n v="3"/>
    <n v="0"/>
    <n v="1"/>
    <n v="1.4803240740740742E-2"/>
    <n v="0.33333333333333331"/>
    <n v="5.800925925925926E-2"/>
    <n v="1"/>
    <n v="13"/>
    <n v="17"/>
  </r>
  <r>
    <x v="4"/>
    <x v="4"/>
    <s v="Glangwili Hospital Carmarthen"/>
    <s v="Major A&amp;E Units"/>
    <s v="Pembrokeshire"/>
    <n v="1.1772221666666667"/>
    <d v="1899-12-30T00:31:16"/>
    <n v="0"/>
    <n v="0"/>
    <n v="0"/>
    <n v="4"/>
    <n v="4"/>
    <n v="1"/>
    <n v="3"/>
    <n v="2"/>
    <n v="1"/>
    <n v="2"/>
    <n v="1"/>
    <n v="0"/>
    <n v="0"/>
    <n v="9.0509259259259275E-3"/>
    <n v="0"/>
    <n v="8.6753472222222225E-2"/>
    <n v="0"/>
    <n v="2"/>
    <n v="4"/>
  </r>
  <r>
    <x v="4"/>
    <x v="4"/>
    <s v="Bronglais Gen Hosp Aberystwyth"/>
    <s v="Major A&amp;E Units"/>
    <s v="Pembrokeshire"/>
    <n v="0.70388883333333341"/>
    <d v="1899-12-30T00:36:07"/>
    <n v="0"/>
    <n v="0"/>
    <n v="0"/>
    <n v="1"/>
    <n v="1"/>
    <n v="0"/>
    <n v="1"/>
    <n v="1"/>
    <n v="0"/>
    <n v="0"/>
    <n v="0"/>
    <n v="0"/>
    <n v="0"/>
    <n v="2.1597222222222223E-2"/>
    <n v="0"/>
    <s v="-"/>
    <n v="0"/>
    <n v="0"/>
    <n v="1"/>
  </r>
  <r>
    <x v="4"/>
    <x v="4"/>
    <s v="Bronglais Gen Hosp Aberystwyth"/>
    <s v="Major A&amp;E Units"/>
    <s v="Powys"/>
    <n v="2.5430554999999999"/>
    <d v="1899-12-30T01:04:48"/>
    <n v="0"/>
    <n v="0"/>
    <n v="0"/>
    <n v="2"/>
    <n v="2"/>
    <n v="1"/>
    <n v="1"/>
    <n v="0"/>
    <n v="1"/>
    <n v="2"/>
    <n v="1"/>
    <n v="0"/>
    <n v="0"/>
    <s v="-"/>
    <s v="-"/>
    <n v="0.15718750000000001"/>
    <n v="0"/>
    <n v="2"/>
    <n v="2"/>
  </r>
  <r>
    <x v="4"/>
    <x v="5"/>
    <s v="Countess Of Chester Hospital"/>
    <s v="Hospital not In Wales"/>
    <s v="Flintshire"/>
    <n v="1.9763888333333337"/>
    <d v="1899-12-30T00:28:57"/>
    <n v="0"/>
    <n v="0"/>
    <n v="0"/>
    <n v="9"/>
    <n v="9"/>
    <n v="1"/>
    <n v="9"/>
    <n v="0"/>
    <n v="8"/>
    <n v="9"/>
    <n v="1"/>
    <n v="0"/>
    <n v="0"/>
    <s v="-"/>
    <s v="-"/>
    <n v="0.10944444444444444"/>
    <n v="0"/>
    <n v="9"/>
    <n v="9"/>
  </r>
  <r>
    <x v="4"/>
    <x v="5"/>
    <s v="Hereford County Hospital"/>
    <s v="Hospital not In Wales"/>
    <s v="Merthyr Tydfil"/>
    <n v="0"/>
    <d v="1899-12-30T00:32:53"/>
    <n v="0"/>
    <n v="0"/>
    <n v="0"/>
    <n v="1"/>
    <n v="1"/>
    <n v="0"/>
    <n v="1"/>
    <n v="1"/>
    <n v="0"/>
    <n v="0"/>
    <n v="0"/>
    <n v="0"/>
    <n v="0"/>
    <n v="5.6712962962962967E-4"/>
    <n v="1"/>
    <s v="-"/>
    <n v="0"/>
    <n v="0"/>
    <n v="1"/>
  </r>
  <r>
    <x v="4"/>
    <x v="5"/>
    <s v="Royal Shrewsbury Hospital"/>
    <s v="Hospital not In Wales"/>
    <s v="Powys"/>
    <n v="3.4644444999999999"/>
    <d v="1899-12-30T00:54:21"/>
    <n v="0"/>
    <n v="0"/>
    <n v="0"/>
    <n v="5"/>
    <n v="5"/>
    <n v="1"/>
    <n v="3"/>
    <n v="0"/>
    <n v="3"/>
    <n v="4"/>
    <n v="1"/>
    <n v="1"/>
    <n v="0"/>
    <s v="-"/>
    <s v="-"/>
    <n v="5.2210648148148152E-2"/>
    <n v="1"/>
    <n v="4"/>
    <n v="5"/>
  </r>
  <r>
    <x v="4"/>
    <x v="5"/>
    <s v="Hereford County Hospital"/>
    <s v="Hospital not In Wales"/>
    <s v="Powys"/>
    <n v="2.1830544999999999"/>
    <d v="1899-12-30T00:31:22"/>
    <n v="0"/>
    <n v="0"/>
    <n v="0"/>
    <n v="8"/>
    <n v="8"/>
    <n v="0"/>
    <n v="8"/>
    <n v="1"/>
    <n v="5"/>
    <n v="7"/>
    <n v="2"/>
    <n v="0"/>
    <n v="0"/>
    <n v="2.6620370370370374E-3"/>
    <n v="1"/>
    <n v="0.13300925925925927"/>
    <n v="0"/>
    <n v="7"/>
    <n v="8"/>
  </r>
  <r>
    <x v="4"/>
    <x v="5"/>
    <s v="Nearest Suitablew A+E Or Miu"/>
    <s v="-"/>
    <s v="Powys"/>
    <n v="0"/>
    <s v="-"/>
    <n v="0"/>
    <n v="0"/>
    <n v="0"/>
    <n v="1"/>
    <n v="0"/>
    <n v="0"/>
    <n v="0"/>
    <n v="0"/>
    <n v="1"/>
    <n v="1"/>
    <n v="0"/>
    <n v="0"/>
    <n v="0"/>
    <s v="-"/>
    <s v="-"/>
    <n v="3.9027777777777779E-2"/>
    <n v="0"/>
    <n v="1"/>
    <n v="1"/>
  </r>
  <r>
    <x v="4"/>
    <x v="5"/>
    <s v="Arrowe Park Hosp- Upton Wirral"/>
    <s v="Hospital not In Wales"/>
    <s v="Wrexham"/>
    <n v="0"/>
    <d v="1899-12-30T00:33:2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4"/>
    <x v="5"/>
    <s v="Walton Centre Fazackerley"/>
    <s v="Hospital not In Wales"/>
    <s v="Wrexham"/>
    <n v="0"/>
    <d v="1899-12-30T00:18:35"/>
    <n v="0"/>
    <n v="0"/>
    <n v="0"/>
    <n v="1"/>
    <n v="1"/>
    <n v="0"/>
    <n v="1"/>
    <n v="0"/>
    <n v="1"/>
    <n v="1"/>
    <n v="0"/>
    <n v="0"/>
    <n v="0"/>
    <s v="-"/>
    <s v="-"/>
    <n v="0.15032407407407408"/>
    <n v="0"/>
    <n v="1"/>
    <n v="1"/>
  </r>
  <r>
    <x v="4"/>
    <x v="7"/>
    <s v="Morriston Hospital Swansea"/>
    <s v="Major A&amp;E Units"/>
    <s v="Bridgend"/>
    <n v="0"/>
    <d v="1899-12-30T00:15:18"/>
    <n v="0"/>
    <n v="0"/>
    <n v="0"/>
    <n v="2"/>
    <n v="2"/>
    <n v="0"/>
    <n v="2"/>
    <n v="1"/>
    <n v="1"/>
    <n v="1"/>
    <n v="0"/>
    <n v="0"/>
    <n v="0"/>
    <n v="0"/>
    <n v="1"/>
    <n v="6.4085648148148155E-2"/>
    <n v="0"/>
    <n v="1"/>
    <n v="2"/>
  </r>
  <r>
    <x v="4"/>
    <x v="7"/>
    <s v="Morriston Hospital Swansea"/>
    <s v="Major A&amp;E Units"/>
    <s v="Carmarthenshire"/>
    <n v="1.4536101666666668"/>
    <d v="1899-12-30T00:58:36"/>
    <n v="0"/>
    <n v="0"/>
    <n v="0"/>
    <n v="2"/>
    <n v="2"/>
    <n v="0"/>
    <n v="1"/>
    <n v="0"/>
    <n v="2"/>
    <n v="2"/>
    <n v="0"/>
    <n v="0"/>
    <n v="0"/>
    <s v="-"/>
    <s v="-"/>
    <n v="5.545138888888889E-2"/>
    <n v="0"/>
    <n v="2"/>
    <n v="2"/>
  </r>
  <r>
    <x v="4"/>
    <x v="7"/>
    <s v="Morriston Hospital Swansea"/>
    <s v="Major A&amp;E Units"/>
    <s v="Neath Port Talbot"/>
    <n v="32.740555666666666"/>
    <d v="1899-12-30T02:58:08"/>
    <n v="3"/>
    <n v="2"/>
    <n v="0"/>
    <n v="18"/>
    <n v="18"/>
    <n v="8"/>
    <n v="12"/>
    <n v="4"/>
    <n v="10"/>
    <n v="11"/>
    <n v="1"/>
    <n v="2"/>
    <n v="1"/>
    <n v="8.5532407407407415E-3"/>
    <n v="0.5"/>
    <n v="0.1290625"/>
    <n v="3"/>
    <n v="11"/>
    <n v="18"/>
  </r>
  <r>
    <x v="4"/>
    <x v="7"/>
    <s v="Morriston Hospital Swansea"/>
    <s v="Major A&amp;E Units"/>
    <s v="Swansea"/>
    <n v="50.5908315"/>
    <d v="1899-12-30T02:20:48"/>
    <n v="6"/>
    <n v="2"/>
    <n v="0"/>
    <n v="28"/>
    <n v="28"/>
    <n v="6"/>
    <n v="14"/>
    <n v="8"/>
    <n v="15"/>
    <n v="19"/>
    <n v="4"/>
    <n v="0"/>
    <n v="1"/>
    <n v="4.2766203703703707E-3"/>
    <n v="0.75"/>
    <n v="6.9363425925925939E-2"/>
    <n v="1"/>
    <n v="19"/>
    <n v="28"/>
  </r>
  <r>
    <x v="4"/>
    <x v="7"/>
    <s v="Singleton Hospital Swansea"/>
    <s v="Minor Injuries Unit (MIU)"/>
    <s v="Swansea"/>
    <n v="0"/>
    <d v="1899-12-30T00:11:21"/>
    <n v="0"/>
    <n v="0"/>
    <n v="0"/>
    <n v="3"/>
    <n v="3"/>
    <n v="1"/>
    <n v="3"/>
    <n v="0"/>
    <n v="2"/>
    <n v="3"/>
    <n v="1"/>
    <n v="0"/>
    <n v="0"/>
    <s v="-"/>
    <s v="-"/>
    <n v="4.1400462962962965E-2"/>
    <n v="0"/>
    <n v="3"/>
    <n v="3"/>
  </r>
  <r>
    <x v="4"/>
    <x v="8"/>
    <s v="-"/>
    <s v="-"/>
    <s v="Blaenau Gwent"/>
    <n v="0"/>
    <s v="-"/>
    <n v="0"/>
    <n v="0"/>
    <n v="0"/>
    <n v="24"/>
    <n v="7"/>
    <n v="0"/>
    <n v="0"/>
    <n v="3"/>
    <n v="12"/>
    <n v="14"/>
    <n v="2"/>
    <n v="2"/>
    <n v="5"/>
    <n v="3.3796296296296296E-3"/>
    <n v="1"/>
    <n v="3.8090277777777778E-2"/>
    <n v="7"/>
    <n v="14"/>
    <n v="16"/>
  </r>
  <r>
    <x v="4"/>
    <x v="8"/>
    <s v="-"/>
    <s v="-"/>
    <s v="Bridgend"/>
    <n v="0"/>
    <s v="-"/>
    <n v="0"/>
    <n v="0"/>
    <n v="0"/>
    <n v="45"/>
    <n v="11"/>
    <n v="0"/>
    <n v="0"/>
    <n v="6"/>
    <n v="26"/>
    <n v="34"/>
    <n v="8"/>
    <n v="1"/>
    <n v="4"/>
    <n v="4.2418981481481483E-3"/>
    <n v="0.66666666666666663"/>
    <n v="6.7372685185185188E-2"/>
    <n v="5"/>
    <n v="34"/>
    <n v="18"/>
  </r>
  <r>
    <x v="4"/>
    <x v="8"/>
    <s v="-"/>
    <s v="-"/>
    <s v="Caerphilly"/>
    <n v="0"/>
    <s v="-"/>
    <n v="0"/>
    <n v="0"/>
    <n v="0"/>
    <n v="60"/>
    <n v="15"/>
    <n v="0"/>
    <n v="0"/>
    <n v="5"/>
    <n v="38"/>
    <n v="48"/>
    <n v="10"/>
    <n v="0"/>
    <n v="7"/>
    <n v="6.3078703703703708E-3"/>
    <n v="0.4"/>
    <n v="6.3460648148148141E-2"/>
    <n v="7"/>
    <n v="48"/>
    <n v="38"/>
  </r>
  <r>
    <x v="4"/>
    <x v="8"/>
    <s v="-"/>
    <s v="-"/>
    <s v="Cardiff"/>
    <n v="0"/>
    <s v="-"/>
    <n v="0"/>
    <n v="0"/>
    <n v="0"/>
    <n v="90"/>
    <n v="13"/>
    <n v="0"/>
    <n v="0"/>
    <n v="7"/>
    <n v="44"/>
    <n v="63"/>
    <n v="19"/>
    <n v="5"/>
    <n v="15"/>
    <n v="4.9305555555555552E-3"/>
    <n v="0.7142857142857143"/>
    <n v="3.0625000000000003E-2"/>
    <n v="20"/>
    <n v="63"/>
    <n v="35"/>
  </r>
  <r>
    <x v="4"/>
    <x v="8"/>
    <s v="-"/>
    <s v="-"/>
    <s v="Carmarthenshire"/>
    <n v="0"/>
    <s v="-"/>
    <n v="0"/>
    <n v="0"/>
    <n v="0"/>
    <n v="61"/>
    <n v="13"/>
    <n v="0"/>
    <n v="0"/>
    <n v="7"/>
    <n v="34"/>
    <n v="45"/>
    <n v="11"/>
    <n v="3"/>
    <n v="6"/>
    <n v="5.2199074074074075E-3"/>
    <n v="0.5714285714285714"/>
    <n v="0.15061342592592591"/>
    <n v="9"/>
    <n v="45"/>
    <n v="27"/>
  </r>
  <r>
    <x v="4"/>
    <x v="8"/>
    <s v="-"/>
    <s v="-"/>
    <s v="Ceredigion"/>
    <n v="0"/>
    <s v="-"/>
    <n v="0"/>
    <n v="0"/>
    <n v="0"/>
    <n v="22"/>
    <n v="3"/>
    <n v="0"/>
    <n v="0"/>
    <n v="0"/>
    <n v="17"/>
    <n v="22"/>
    <n v="5"/>
    <n v="0"/>
    <n v="0"/>
    <s v="-"/>
    <s v="-"/>
    <n v="9.4236111111111104E-2"/>
    <n v="0"/>
    <n v="22"/>
    <n v="9"/>
  </r>
  <r>
    <x v="4"/>
    <x v="8"/>
    <s v="-"/>
    <s v="-"/>
    <s v="Conwy"/>
    <n v="0"/>
    <s v="-"/>
    <n v="0"/>
    <n v="0"/>
    <n v="0"/>
    <n v="50"/>
    <n v="7"/>
    <n v="0"/>
    <n v="0"/>
    <n v="7"/>
    <n v="29"/>
    <n v="37"/>
    <n v="8"/>
    <n v="3"/>
    <n v="3"/>
    <n v="5.5555555555555558E-3"/>
    <n v="0.5714285714285714"/>
    <n v="5.4079861111111113E-2"/>
    <n v="6"/>
    <n v="37"/>
    <n v="27"/>
  </r>
  <r>
    <x v="4"/>
    <x v="8"/>
    <s v="-"/>
    <s v="-"/>
    <s v="Denbighshire"/>
    <n v="0"/>
    <s v="-"/>
    <n v="0"/>
    <n v="0"/>
    <n v="0"/>
    <n v="37"/>
    <n v="6"/>
    <n v="0"/>
    <n v="0"/>
    <n v="2"/>
    <n v="18"/>
    <n v="21"/>
    <n v="3"/>
    <n v="2"/>
    <n v="12"/>
    <n v="4.6643518518518518E-3"/>
    <n v="0.5"/>
    <n v="5.4305555555555558E-2"/>
    <n v="14"/>
    <n v="21"/>
    <n v="14"/>
  </r>
  <r>
    <x v="4"/>
    <x v="8"/>
    <s v="-"/>
    <s v="-"/>
    <s v="Flintshire"/>
    <n v="0"/>
    <s v="-"/>
    <n v="0"/>
    <n v="0"/>
    <n v="0"/>
    <n v="58"/>
    <n v="11"/>
    <n v="0"/>
    <n v="0"/>
    <n v="2"/>
    <n v="36"/>
    <n v="46"/>
    <n v="10"/>
    <n v="3"/>
    <n v="7"/>
    <n v="7.8530092592592592E-3"/>
    <n v="0"/>
    <n v="9.5162037037037045E-2"/>
    <n v="10"/>
    <n v="46"/>
    <n v="21"/>
  </r>
  <r>
    <x v="4"/>
    <x v="8"/>
    <s v="-"/>
    <s v="-"/>
    <s v="Gwynedd"/>
    <n v="0"/>
    <s v="-"/>
    <n v="0"/>
    <n v="0"/>
    <n v="0"/>
    <n v="45"/>
    <n v="14"/>
    <n v="0"/>
    <n v="0"/>
    <n v="5"/>
    <n v="29"/>
    <n v="35"/>
    <n v="6"/>
    <n v="0"/>
    <n v="5"/>
    <n v="1.758101851851852E-2"/>
    <n v="0"/>
    <n v="4.1064814814814818E-2"/>
    <n v="5"/>
    <n v="35"/>
    <n v="26"/>
  </r>
  <r>
    <x v="4"/>
    <x v="8"/>
    <s v="-"/>
    <s v="-"/>
    <s v="Isle Of Anglesey"/>
    <n v="0"/>
    <s v="-"/>
    <n v="0"/>
    <n v="0"/>
    <n v="0"/>
    <n v="29"/>
    <n v="6"/>
    <n v="0"/>
    <n v="0"/>
    <n v="3"/>
    <n v="16"/>
    <n v="19"/>
    <n v="3"/>
    <n v="1"/>
    <n v="6"/>
    <n v="6.3657407407407404E-3"/>
    <n v="0"/>
    <n v="8.8298611111111105E-2"/>
    <n v="7"/>
    <n v="19"/>
    <n v="18"/>
  </r>
  <r>
    <x v="4"/>
    <x v="8"/>
    <s v="-"/>
    <s v="-"/>
    <s v="Merthyr Tydfil"/>
    <n v="0"/>
    <s v="-"/>
    <n v="0"/>
    <n v="0"/>
    <n v="0"/>
    <n v="24"/>
    <n v="8"/>
    <n v="0"/>
    <n v="0"/>
    <n v="3"/>
    <n v="14"/>
    <n v="17"/>
    <n v="3"/>
    <n v="2"/>
    <n v="2"/>
    <n v="5.6712962962962967E-4"/>
    <n v="0.66666666666666663"/>
    <n v="6.2592592592592589E-2"/>
    <n v="4"/>
    <n v="17"/>
    <n v="13"/>
  </r>
  <r>
    <x v="4"/>
    <x v="8"/>
    <s v="-"/>
    <s v="-"/>
    <s v="Monmouthshire"/>
    <n v="0"/>
    <s v="-"/>
    <n v="0"/>
    <n v="0"/>
    <n v="0"/>
    <n v="15"/>
    <n v="2"/>
    <n v="0"/>
    <n v="0"/>
    <n v="1"/>
    <n v="7"/>
    <n v="13"/>
    <n v="6"/>
    <n v="0"/>
    <n v="1"/>
    <n v="4.31712962962963E-3"/>
    <n v="1"/>
    <n v="0.10444444444444445"/>
    <n v="1"/>
    <n v="13"/>
    <n v="12"/>
  </r>
  <r>
    <x v="4"/>
    <x v="8"/>
    <s v="-"/>
    <s v="-"/>
    <s v="Neath Port Talbot"/>
    <n v="0"/>
    <s v="-"/>
    <n v="0"/>
    <n v="0"/>
    <n v="0"/>
    <n v="51"/>
    <n v="5"/>
    <n v="0"/>
    <n v="0"/>
    <n v="5"/>
    <n v="30"/>
    <n v="39"/>
    <n v="9"/>
    <n v="4"/>
    <n v="3"/>
    <n v="5.4629629629629629E-3"/>
    <n v="0.6"/>
    <n v="0.12971643518518519"/>
    <n v="7"/>
    <n v="39"/>
    <n v="17"/>
  </r>
  <r>
    <x v="4"/>
    <x v="8"/>
    <s v="-"/>
    <s v="-"/>
    <s v="Newport"/>
    <n v="0"/>
    <s v="-"/>
    <n v="0"/>
    <n v="0"/>
    <n v="0"/>
    <n v="46"/>
    <n v="8"/>
    <n v="0"/>
    <n v="0"/>
    <n v="6"/>
    <n v="24"/>
    <n v="34"/>
    <n v="10"/>
    <n v="2"/>
    <n v="4"/>
    <n v="4.3981481481481484E-3"/>
    <n v="0.5"/>
    <n v="0.11749999999999999"/>
    <n v="6"/>
    <n v="34"/>
    <n v="24"/>
  </r>
  <r>
    <x v="4"/>
    <x v="8"/>
    <s v="-"/>
    <s v="-"/>
    <s v="Out of Area"/>
    <n v="0"/>
    <s v="-"/>
    <n v="0"/>
    <n v="0"/>
    <n v="0"/>
    <n v="1"/>
    <n v="0"/>
    <n v="0"/>
    <n v="0"/>
    <n v="0"/>
    <n v="1"/>
    <n v="1"/>
    <n v="0"/>
    <n v="0"/>
    <n v="0"/>
    <s v="-"/>
    <s v="-"/>
    <s v="-"/>
    <n v="0"/>
    <n v="1"/>
    <n v="0"/>
  </r>
  <r>
    <x v="4"/>
    <x v="8"/>
    <s v="-"/>
    <s v="-"/>
    <s v="Pembrokeshire"/>
    <n v="0"/>
    <s v="-"/>
    <n v="0"/>
    <n v="0"/>
    <n v="0"/>
    <n v="33"/>
    <n v="7"/>
    <n v="0"/>
    <n v="0"/>
    <n v="5"/>
    <n v="13"/>
    <n v="23"/>
    <n v="10"/>
    <n v="2"/>
    <n v="3"/>
    <n v="1.2222222222222223E-2"/>
    <n v="0.2"/>
    <n v="4.6990740740740743E-2"/>
    <n v="5"/>
    <n v="23"/>
    <n v="18"/>
  </r>
  <r>
    <x v="4"/>
    <x v="8"/>
    <s v="-"/>
    <s v="-"/>
    <s v="Powys"/>
    <n v="0"/>
    <s v="-"/>
    <n v="0"/>
    <n v="0"/>
    <n v="0"/>
    <n v="44"/>
    <n v="7"/>
    <n v="0"/>
    <n v="0"/>
    <n v="2"/>
    <n v="21"/>
    <n v="34"/>
    <n v="13"/>
    <n v="3"/>
    <n v="5"/>
    <n v="2.2783564814814819E-2"/>
    <n v="0"/>
    <n v="5.8206018518518518E-2"/>
    <n v="8"/>
    <n v="34"/>
    <n v="24"/>
  </r>
  <r>
    <x v="4"/>
    <x v="8"/>
    <s v="-"/>
    <s v="-"/>
    <s v="Rhondda Cynon Taff"/>
    <n v="0"/>
    <s v="-"/>
    <n v="0"/>
    <n v="0"/>
    <n v="0"/>
    <n v="71"/>
    <n v="26"/>
    <n v="0"/>
    <n v="0"/>
    <n v="10"/>
    <n v="39"/>
    <n v="53"/>
    <n v="14"/>
    <n v="1"/>
    <n v="7"/>
    <n v="9.1840277777777771E-3"/>
    <n v="0.3"/>
    <n v="3.7696759259259256E-2"/>
    <n v="8"/>
    <n v="53"/>
    <n v="36"/>
  </r>
  <r>
    <x v="4"/>
    <x v="8"/>
    <s v="-"/>
    <s v="-"/>
    <s v="Swansea"/>
    <n v="0"/>
    <d v="1899-12-30T00:00:00"/>
    <n v="0"/>
    <n v="0"/>
    <n v="0"/>
    <n v="62"/>
    <n v="15"/>
    <n v="0"/>
    <n v="1"/>
    <n v="9"/>
    <n v="32"/>
    <n v="47"/>
    <n v="15"/>
    <n v="1"/>
    <n v="5"/>
    <n v="4.1203703703703706E-3"/>
    <n v="0.77777777777777779"/>
    <n v="5.5972222222222222E-2"/>
    <n v="6"/>
    <n v="47"/>
    <n v="26"/>
  </r>
  <r>
    <x v="4"/>
    <x v="8"/>
    <s v="-"/>
    <s v="-"/>
    <s v="Torfaen"/>
    <n v="0"/>
    <s v="-"/>
    <n v="0"/>
    <n v="0"/>
    <n v="0"/>
    <n v="32"/>
    <n v="6"/>
    <n v="0"/>
    <n v="0"/>
    <n v="1"/>
    <n v="16"/>
    <n v="26"/>
    <n v="10"/>
    <n v="1"/>
    <n v="4"/>
    <n v="4.7800925925925927E-3"/>
    <n v="1"/>
    <n v="6.277777777777778E-2"/>
    <n v="5"/>
    <n v="26"/>
    <n v="14"/>
  </r>
  <r>
    <x v="4"/>
    <x v="8"/>
    <s v="-"/>
    <s v="-"/>
    <s v="Vale Of Glamorgan"/>
    <n v="0"/>
    <s v="-"/>
    <n v="0"/>
    <n v="0"/>
    <n v="0"/>
    <n v="29"/>
    <n v="9"/>
    <n v="0"/>
    <n v="0"/>
    <n v="4"/>
    <n v="11"/>
    <n v="18"/>
    <n v="7"/>
    <n v="2"/>
    <n v="5"/>
    <n v="5.1562500000000011E-3"/>
    <n v="0.5"/>
    <n v="2.7141203703703706E-2"/>
    <n v="7"/>
    <n v="18"/>
    <n v="17"/>
  </r>
  <r>
    <x v="4"/>
    <x v="8"/>
    <s v="-"/>
    <s v="-"/>
    <s v="Wrexham"/>
    <n v="0"/>
    <s v="-"/>
    <n v="0"/>
    <n v="0"/>
    <n v="0"/>
    <n v="40"/>
    <n v="8"/>
    <n v="0"/>
    <n v="0"/>
    <n v="1"/>
    <n v="23"/>
    <n v="33"/>
    <n v="10"/>
    <n v="0"/>
    <n v="6"/>
    <s v="-"/>
    <s v="-"/>
    <n v="0.12630208333333334"/>
    <n v="6"/>
    <n v="33"/>
    <n v="18"/>
  </r>
  <r>
    <x v="5"/>
    <x v="0"/>
    <s v="Grange University Hospital Cwmbran"/>
    <s v="Major A&amp;E Units"/>
    <s v="Blaenau Gwent"/>
    <n v="4.3702776666666665"/>
    <d v="1899-12-30T01:18:58"/>
    <n v="1"/>
    <n v="0"/>
    <n v="0"/>
    <n v="8"/>
    <n v="8"/>
    <n v="2"/>
    <n v="6"/>
    <n v="0"/>
    <n v="7"/>
    <n v="8"/>
    <n v="1"/>
    <n v="0"/>
    <n v="0"/>
    <s v="-"/>
    <s v="-"/>
    <n v="6.7430555555555549E-2"/>
    <n v="0"/>
    <n v="8"/>
    <n v="8"/>
  </r>
  <r>
    <x v="5"/>
    <x v="0"/>
    <s v="Grange University Hospital Cwmbran"/>
    <s v="Major A&amp;E Units"/>
    <s v="Caerphilly"/>
    <n v="11.023333333333332"/>
    <d v="1899-12-30T01:20:53"/>
    <n v="1"/>
    <n v="1"/>
    <n v="0"/>
    <n v="11"/>
    <n v="10"/>
    <n v="3"/>
    <n v="6"/>
    <n v="0"/>
    <n v="9"/>
    <n v="9"/>
    <n v="0"/>
    <n v="1"/>
    <n v="1"/>
    <s v="-"/>
    <s v="-"/>
    <n v="5.9490740740740747E-2"/>
    <n v="2"/>
    <n v="9"/>
    <n v="11"/>
  </r>
  <r>
    <x v="5"/>
    <x v="0"/>
    <s v="Ysbyty Ystrad Fawr Hospital"/>
    <s v="Minor Injuries Unit (MIU)"/>
    <s v="Caerphilly"/>
    <n v="0"/>
    <d v="1899-12-30T01:34:00"/>
    <n v="0"/>
    <n v="0"/>
    <n v="0"/>
    <n v="3"/>
    <n v="3"/>
    <n v="0"/>
    <n v="0"/>
    <n v="1"/>
    <n v="2"/>
    <n v="2"/>
    <n v="0"/>
    <n v="0"/>
    <n v="0"/>
    <n v="2.3379629629629631E-3"/>
    <n v="1"/>
    <n v="0.1034664351851852"/>
    <n v="0"/>
    <n v="2"/>
    <n v="3"/>
  </r>
  <r>
    <x v="5"/>
    <x v="0"/>
    <s v="Grange University Hospital Cwmbran"/>
    <s v="Major A&amp;E Units"/>
    <s v="Monmouthshire"/>
    <n v="27.622222000000008"/>
    <d v="1899-12-30T02:14:08"/>
    <n v="2"/>
    <n v="1"/>
    <n v="0"/>
    <n v="11"/>
    <n v="11"/>
    <n v="2"/>
    <n v="5"/>
    <n v="0"/>
    <n v="6"/>
    <n v="8"/>
    <n v="2"/>
    <n v="0"/>
    <n v="3"/>
    <s v="-"/>
    <s v="-"/>
    <n v="0.12985532407407407"/>
    <n v="3"/>
    <n v="8"/>
    <n v="11"/>
  </r>
  <r>
    <x v="5"/>
    <x v="0"/>
    <s v="Nevill Hall Hosp Abergavenny"/>
    <s v="Major A&amp;E Units"/>
    <s v="Monmouthshire"/>
    <n v="0"/>
    <d v="1899-12-30T01:49:29"/>
    <n v="0"/>
    <n v="0"/>
    <n v="0"/>
    <n v="4"/>
    <n v="4"/>
    <n v="0"/>
    <n v="2"/>
    <n v="0"/>
    <n v="2"/>
    <n v="2"/>
    <n v="0"/>
    <n v="1"/>
    <n v="1"/>
    <s v="-"/>
    <s v="-"/>
    <n v="6.340277777777778E-2"/>
    <n v="2"/>
    <n v="2"/>
    <n v="4"/>
  </r>
  <r>
    <x v="5"/>
    <x v="0"/>
    <s v="County Hospital Pontypool"/>
    <s v="Community"/>
    <s v="Monmouthshire"/>
    <n v="0"/>
    <s v="-"/>
    <n v="0"/>
    <n v="0"/>
    <n v="0"/>
    <n v="1"/>
    <n v="1"/>
    <n v="0"/>
    <n v="1"/>
    <n v="0"/>
    <n v="0"/>
    <n v="1"/>
    <n v="1"/>
    <n v="0"/>
    <n v="0"/>
    <s v="-"/>
    <s v="-"/>
    <n v="0.18229166666666669"/>
    <n v="0"/>
    <n v="1"/>
    <n v="1"/>
  </r>
  <r>
    <x v="5"/>
    <x v="0"/>
    <s v="Grange University Hospital Cwmbran"/>
    <s v="Major A&amp;E Units"/>
    <s v="Newport"/>
    <n v="16.703053499999999"/>
    <d v="1899-12-30T01:18:13"/>
    <n v="1"/>
    <n v="1"/>
    <n v="0"/>
    <n v="15"/>
    <n v="15"/>
    <n v="4"/>
    <n v="12"/>
    <n v="4"/>
    <n v="6"/>
    <n v="8"/>
    <n v="2"/>
    <n v="0"/>
    <n v="3"/>
    <n v="3.119212962962963E-3"/>
    <n v="1"/>
    <n v="1.9322916666666669E-2"/>
    <n v="3"/>
    <n v="8"/>
    <n v="15"/>
  </r>
  <r>
    <x v="5"/>
    <x v="0"/>
    <s v="Royal Gwent Hospital Newport"/>
    <s v="Major A&amp;E Units"/>
    <s v="Newport"/>
    <n v="0"/>
    <d v="1899-12-30T00:41:20"/>
    <n v="0"/>
    <n v="0"/>
    <n v="0"/>
    <n v="4"/>
    <n v="4"/>
    <n v="0"/>
    <n v="3"/>
    <n v="1"/>
    <n v="3"/>
    <n v="3"/>
    <n v="0"/>
    <n v="0"/>
    <n v="0"/>
    <n v="2.2569444444444447E-3"/>
    <n v="1"/>
    <n v="2.2766203703703702E-2"/>
    <n v="0"/>
    <n v="3"/>
    <n v="4"/>
  </r>
  <r>
    <x v="5"/>
    <x v="0"/>
    <s v="Nevill Hall Hosp Abergavenny"/>
    <s v="Major A&amp;E Units"/>
    <s v="Powys"/>
    <n v="0"/>
    <d v="1899-12-30T01:28:32"/>
    <n v="0"/>
    <n v="0"/>
    <n v="0"/>
    <n v="1"/>
    <n v="1"/>
    <n v="0"/>
    <n v="1"/>
    <n v="1"/>
    <n v="0"/>
    <n v="0"/>
    <n v="0"/>
    <n v="0"/>
    <n v="0"/>
    <n v="1.2152777777777778E-2"/>
    <n v="0"/>
    <s v="-"/>
    <n v="0"/>
    <n v="0"/>
    <n v="1"/>
  </r>
  <r>
    <x v="5"/>
    <x v="0"/>
    <s v="Grange University Hospital Cwmbran"/>
    <s v="Major A&amp;E Units"/>
    <s v="Torfaen"/>
    <n v="9.161109333333334"/>
    <d v="1899-12-30T01:48:33"/>
    <n v="1"/>
    <n v="1"/>
    <n v="0"/>
    <n v="7"/>
    <n v="7"/>
    <n v="2"/>
    <n v="5"/>
    <n v="0"/>
    <n v="6"/>
    <n v="7"/>
    <n v="1"/>
    <n v="0"/>
    <n v="0"/>
    <s v="-"/>
    <s v="-"/>
    <n v="3.5856481481481482E-2"/>
    <n v="0"/>
    <n v="7"/>
    <n v="7"/>
  </r>
  <r>
    <x v="5"/>
    <x v="0"/>
    <s v="Nevill Hall Hosp Abergavenny"/>
    <s v="Major A&amp;E Units"/>
    <s v="Torfaen"/>
    <n v="0"/>
    <d v="1899-12-30T00:56:37"/>
    <n v="0"/>
    <n v="0"/>
    <n v="0"/>
    <n v="6"/>
    <n v="5"/>
    <n v="0"/>
    <n v="3"/>
    <n v="0"/>
    <n v="0"/>
    <n v="0"/>
    <n v="0"/>
    <n v="1"/>
    <n v="5"/>
    <s v="-"/>
    <s v="-"/>
    <s v="-"/>
    <n v="6"/>
    <n v="0"/>
    <n v="6"/>
  </r>
  <r>
    <x v="5"/>
    <x v="0"/>
    <s v="Royal Gwent Hospital Newport"/>
    <s v="Major A&amp;E Units"/>
    <s v="Torfaen"/>
    <n v="0"/>
    <d v="1899-12-30T00:30:01"/>
    <n v="0"/>
    <n v="0"/>
    <n v="0"/>
    <n v="3"/>
    <n v="3"/>
    <n v="0"/>
    <n v="3"/>
    <n v="0"/>
    <n v="2"/>
    <n v="2"/>
    <n v="0"/>
    <n v="0"/>
    <n v="1"/>
    <s v="-"/>
    <s v="-"/>
    <n v="9.8396990740740736E-2"/>
    <n v="1"/>
    <n v="2"/>
    <n v="3"/>
  </r>
  <r>
    <x v="5"/>
    <x v="0"/>
    <s v="Ysbyty Aneurin Bevan Hospital"/>
    <s v="Minor Injuries Unit (MIU)"/>
    <s v="Torfaen"/>
    <n v="0"/>
    <d v="1899-12-30T00:27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5"/>
    <x v="0"/>
    <s v="Ysbyty Ystrad Fawr Hospital"/>
    <s v="Minor Injuries Unit (MIU)"/>
    <s v="Torfaen"/>
    <n v="0"/>
    <d v="1899-12-30T00:13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5"/>
    <x v="0"/>
    <s v="St Woolos Hospital Newport"/>
    <s v="Acute"/>
    <s v="Torfaen"/>
    <n v="0"/>
    <d v="1899-12-30T00:07:1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5"/>
    <x v="1"/>
    <s v="Glan Clwyd Hosp Bodelwyddan"/>
    <s v="Major A&amp;E Units"/>
    <s v="Conwy"/>
    <n v="43.102221333333333"/>
    <d v="1899-12-30T03:06:25"/>
    <n v="4"/>
    <n v="2"/>
    <n v="0"/>
    <n v="13"/>
    <n v="13"/>
    <n v="1"/>
    <n v="2"/>
    <n v="2"/>
    <n v="7"/>
    <n v="8"/>
    <n v="1"/>
    <n v="2"/>
    <n v="1"/>
    <n v="1.1099537037037038E-2"/>
    <n v="0.5"/>
    <n v="0.13762152777777778"/>
    <n v="3"/>
    <n v="8"/>
    <n v="13"/>
  </r>
  <r>
    <x v="5"/>
    <x v="1"/>
    <s v="Ysbyty Gwynedd Hosp Bangor"/>
    <s v="Major A&amp;E Units"/>
    <s v="Conwy"/>
    <n v="19.774722166666667"/>
    <d v="1899-12-30T04:12:18"/>
    <n v="3"/>
    <n v="2"/>
    <n v="0"/>
    <n v="5"/>
    <n v="5"/>
    <n v="0"/>
    <n v="0"/>
    <n v="1"/>
    <n v="3"/>
    <n v="3"/>
    <n v="0"/>
    <n v="0"/>
    <n v="1"/>
    <n v="2.0046296296296298E-2"/>
    <n v="0"/>
    <n v="0.13364583333333332"/>
    <n v="1"/>
    <n v="3"/>
    <n v="5"/>
  </r>
  <r>
    <x v="5"/>
    <x v="1"/>
    <s v="Glan Clwyd Hosp Bodelwyddan"/>
    <s v="Major A&amp;E Units"/>
    <s v="Denbighshire"/>
    <n v="40.641110166666664"/>
    <d v="1899-12-30T02:05:29"/>
    <n v="5"/>
    <n v="1"/>
    <n v="0"/>
    <n v="18"/>
    <n v="17"/>
    <n v="2"/>
    <n v="8"/>
    <n v="5"/>
    <n v="11"/>
    <n v="11"/>
    <n v="0"/>
    <n v="1"/>
    <n v="1"/>
    <n v="3.1018518518518522E-3"/>
    <n v="0.6"/>
    <n v="0.14446759259259259"/>
    <n v="2"/>
    <n v="11"/>
    <n v="18"/>
  </r>
  <r>
    <x v="5"/>
    <x v="1"/>
    <s v="Maelor General Hosp Wrecsam"/>
    <s v="Major A&amp;E Units"/>
    <s v="Denbighshire"/>
    <n v="22.095277833333334"/>
    <d v="1899-12-30T05:46:26"/>
    <n v="2"/>
    <n v="1"/>
    <n v="0"/>
    <n v="3"/>
    <n v="2"/>
    <n v="0"/>
    <n v="0"/>
    <n v="0"/>
    <n v="2"/>
    <n v="2"/>
    <n v="0"/>
    <n v="0"/>
    <n v="1"/>
    <s v="-"/>
    <s v="-"/>
    <n v="0.26833912037037033"/>
    <n v="1"/>
    <n v="2"/>
    <n v="3"/>
  </r>
  <r>
    <x v="5"/>
    <x v="1"/>
    <s v="Ysbyty Gwynedd Hosp Bangor"/>
    <s v="Major A&amp;E Units"/>
    <s v="Denbighshire"/>
    <n v="0"/>
    <d v="1899-12-30T00:07:24"/>
    <n v="0"/>
    <n v="0"/>
    <n v="0"/>
    <n v="1"/>
    <n v="1"/>
    <n v="1"/>
    <n v="1"/>
    <n v="0"/>
    <n v="0"/>
    <n v="0"/>
    <n v="0"/>
    <n v="1"/>
    <n v="0"/>
    <s v="-"/>
    <s v="-"/>
    <s v="-"/>
    <n v="1"/>
    <n v="0"/>
    <n v="1"/>
  </r>
  <r>
    <x v="5"/>
    <x v="1"/>
    <s v="Maelor General Hosp Wrecsam"/>
    <s v="Major A&amp;E Units"/>
    <s v="Flintshire"/>
    <n v="51.30944366666666"/>
    <d v="1899-12-30T04:02:33"/>
    <n v="4"/>
    <n v="3"/>
    <n v="2"/>
    <n v="9"/>
    <n v="9"/>
    <n v="2"/>
    <n v="4"/>
    <n v="1"/>
    <n v="8"/>
    <n v="8"/>
    <n v="0"/>
    <n v="0"/>
    <n v="0"/>
    <n v="7.743055555555556E-3"/>
    <n v="0"/>
    <n v="0.11530671296296298"/>
    <n v="0"/>
    <n v="8"/>
    <n v="9"/>
  </r>
  <r>
    <x v="5"/>
    <x v="1"/>
    <s v="Glan Clwyd Hosp Bodelwyddan"/>
    <s v="Major A&amp;E Units"/>
    <s v="Flintshire"/>
    <n v="18.89"/>
    <d v="1899-12-30T02:20:56"/>
    <n v="3"/>
    <n v="0"/>
    <n v="0"/>
    <n v="6"/>
    <n v="6"/>
    <n v="0"/>
    <n v="3"/>
    <n v="4"/>
    <n v="2"/>
    <n v="2"/>
    <n v="0"/>
    <n v="0"/>
    <n v="0"/>
    <n v="3.7384259259259259E-3"/>
    <n v="0.5"/>
    <n v="0.18278356481481481"/>
    <n v="0"/>
    <n v="2"/>
    <n v="6"/>
  </r>
  <r>
    <x v="5"/>
    <x v="1"/>
    <s v="Ysbyty Gwynedd Hosp Bangor"/>
    <s v="Major A&amp;E Units"/>
    <s v="Gwynedd"/>
    <n v="64.177222333333333"/>
    <d v="1899-12-30T02:32:10"/>
    <n v="7"/>
    <n v="2"/>
    <n v="0"/>
    <n v="24"/>
    <n v="24"/>
    <n v="2"/>
    <n v="11"/>
    <n v="5"/>
    <n v="12"/>
    <n v="15"/>
    <n v="3"/>
    <n v="2"/>
    <n v="2"/>
    <n v="1.0219907407407408E-2"/>
    <n v="0"/>
    <n v="5.2407407407407409E-2"/>
    <n v="4"/>
    <n v="15"/>
    <n v="24"/>
  </r>
  <r>
    <x v="5"/>
    <x v="1"/>
    <s v="Glan Clwyd Hosp Bodelwyddan"/>
    <s v="Major A&amp;E Units"/>
    <s v="Gwynedd"/>
    <n v="0"/>
    <d v="1899-12-30T00:18:46"/>
    <n v="0"/>
    <n v="0"/>
    <n v="0"/>
    <n v="1"/>
    <n v="1"/>
    <n v="0"/>
    <n v="1"/>
    <n v="1"/>
    <n v="0"/>
    <n v="0"/>
    <n v="0"/>
    <n v="0"/>
    <n v="0"/>
    <n v="1.9675925925925926E-4"/>
    <n v="1"/>
    <s v="-"/>
    <n v="0"/>
    <n v="0"/>
    <n v="1"/>
  </r>
  <r>
    <x v="5"/>
    <x v="1"/>
    <s v="Ysbyty Gwynedd Hosp Bangor"/>
    <s v="Major A&amp;E Units"/>
    <s v="Isle Of Anglesey"/>
    <n v="33.316665666666658"/>
    <d v="1899-12-30T02:48:46"/>
    <n v="3"/>
    <n v="3"/>
    <n v="0"/>
    <n v="11"/>
    <n v="11"/>
    <n v="1"/>
    <n v="6"/>
    <n v="1"/>
    <n v="6"/>
    <n v="9"/>
    <n v="3"/>
    <n v="1"/>
    <n v="0"/>
    <n v="2.6851851851851854E-3"/>
    <n v="1"/>
    <n v="0.19130787037037039"/>
    <n v="1"/>
    <n v="9"/>
    <n v="11"/>
  </r>
  <r>
    <x v="5"/>
    <x v="1"/>
    <s v="Maelor General Hosp Wrecsam"/>
    <s v="Major A&amp;E Units"/>
    <s v="Wrexham"/>
    <n v="76.387221333333343"/>
    <d v="1899-12-30T03:11:17"/>
    <n v="7"/>
    <n v="5"/>
    <n v="0"/>
    <n v="22"/>
    <n v="22"/>
    <n v="3"/>
    <n v="10"/>
    <n v="5"/>
    <n v="14"/>
    <n v="16"/>
    <n v="2"/>
    <n v="0"/>
    <n v="1"/>
    <n v="6.1574074074074083E-3"/>
    <n v="0.4"/>
    <n v="0.16598958333333336"/>
    <n v="1"/>
    <n v="16"/>
    <n v="22"/>
  </r>
  <r>
    <x v="5"/>
    <x v="1"/>
    <s v="Glan Clwyd Hosp Bodelwyddan"/>
    <s v="Major A&amp;E Units"/>
    <s v="Wrexham"/>
    <n v="0"/>
    <d v="1899-12-30T00:13:20"/>
    <n v="0"/>
    <n v="0"/>
    <n v="0"/>
    <n v="2"/>
    <n v="2"/>
    <n v="2"/>
    <n v="2"/>
    <n v="0"/>
    <n v="2"/>
    <n v="2"/>
    <n v="0"/>
    <n v="0"/>
    <n v="0"/>
    <s v="-"/>
    <s v="-"/>
    <n v="6.3883101851851851E-2"/>
    <n v="0"/>
    <n v="2"/>
    <n v="2"/>
  </r>
  <r>
    <x v="5"/>
    <x v="2"/>
    <s v="University Hospital Of Wales"/>
    <s v="Major A&amp;E Units"/>
    <s v="Caerphilly"/>
    <n v="4.3452778333333333"/>
    <d v="1899-12-30T02:25:22"/>
    <n v="1"/>
    <n v="0"/>
    <n v="0"/>
    <n v="2"/>
    <n v="2"/>
    <n v="0"/>
    <n v="1"/>
    <n v="1"/>
    <n v="1"/>
    <n v="1"/>
    <n v="0"/>
    <n v="0"/>
    <n v="0"/>
    <n v="1.4351851851851853E-2"/>
    <n v="0"/>
    <n v="5.4178240740740742E-2"/>
    <n v="0"/>
    <n v="1"/>
    <n v="2"/>
  </r>
  <r>
    <x v="5"/>
    <x v="2"/>
    <s v="University Hospital Of Wales"/>
    <s v="Major A&amp;E Units"/>
    <s v="Cardiff"/>
    <n v="83.875274000000019"/>
    <d v="1899-12-30T02:01:19"/>
    <n v="6"/>
    <n v="2"/>
    <n v="0"/>
    <n v="44"/>
    <n v="42"/>
    <n v="7"/>
    <n v="23"/>
    <n v="11"/>
    <n v="24"/>
    <n v="29"/>
    <n v="5"/>
    <n v="2"/>
    <n v="2"/>
    <n v="5.9375000000000009E-3"/>
    <n v="0.36363636363636365"/>
    <n v="7.2939814814814818E-2"/>
    <n v="4"/>
    <n v="29"/>
    <n v="44"/>
  </r>
  <r>
    <x v="5"/>
    <x v="2"/>
    <s v="Llandough Hospital"/>
    <s v="Major acute"/>
    <s v="Cardiff"/>
    <n v="0"/>
    <d v="1899-12-30T01:19:27"/>
    <n v="0"/>
    <n v="0"/>
    <n v="0"/>
    <n v="3"/>
    <n v="3"/>
    <n v="0"/>
    <n v="1"/>
    <n v="1"/>
    <n v="2"/>
    <n v="2"/>
    <n v="0"/>
    <n v="0"/>
    <n v="0"/>
    <n v="2.7777777777777779E-3"/>
    <n v="1"/>
    <n v="7.5439814814814807E-2"/>
    <n v="0"/>
    <n v="2"/>
    <n v="3"/>
  </r>
  <r>
    <x v="5"/>
    <x v="2"/>
    <s v="University Hospital Of Wales"/>
    <s v="Major A&amp;E Units"/>
    <s v="Torfaen"/>
    <n v="1.0277833333333333E-2"/>
    <d v="1899-12-30T00:13:15"/>
    <n v="0"/>
    <n v="0"/>
    <n v="0"/>
    <n v="2"/>
    <n v="2"/>
    <n v="1"/>
    <n v="2"/>
    <n v="0"/>
    <n v="1"/>
    <n v="1"/>
    <n v="0"/>
    <n v="0"/>
    <n v="1"/>
    <s v="-"/>
    <s v="-"/>
    <n v="4.836805555555556E-2"/>
    <n v="1"/>
    <n v="1"/>
    <n v="2"/>
  </r>
  <r>
    <x v="5"/>
    <x v="2"/>
    <s v="University Hospital Of Wales"/>
    <s v="Major A&amp;E Units"/>
    <s v="Vale Of Glamorgan"/>
    <n v="19.218331333333332"/>
    <d v="1899-12-30T01:50:54"/>
    <n v="2"/>
    <n v="0"/>
    <n v="0"/>
    <n v="15"/>
    <n v="15"/>
    <n v="3"/>
    <n v="8"/>
    <n v="4"/>
    <n v="7"/>
    <n v="10"/>
    <n v="3"/>
    <n v="1"/>
    <n v="0"/>
    <n v="5.6365740740740742E-3"/>
    <n v="0.5"/>
    <n v="9.0960648148148165E-2"/>
    <n v="1"/>
    <n v="10"/>
    <n v="15"/>
  </r>
  <r>
    <x v="5"/>
    <x v="2"/>
    <s v="Llandough Hospital"/>
    <s v="Major acute"/>
    <s v="Vale Of Glamorgan"/>
    <n v="0"/>
    <d v="1899-12-30T00:30:53"/>
    <n v="0"/>
    <n v="0"/>
    <n v="0"/>
    <n v="3"/>
    <n v="2"/>
    <n v="0"/>
    <n v="2"/>
    <n v="1"/>
    <n v="2"/>
    <n v="2"/>
    <n v="0"/>
    <n v="0"/>
    <n v="0"/>
    <n v="3.4606481481481485E-3"/>
    <n v="1"/>
    <n v="0.11140046296296297"/>
    <n v="0"/>
    <n v="2"/>
    <n v="2"/>
  </r>
  <r>
    <x v="5"/>
    <x v="3"/>
    <s v="Princess Of Wales Bridgend"/>
    <s v="Major A&amp;E Units"/>
    <s v="Bridgend"/>
    <n v="105.36527766666666"/>
    <d v="1899-12-30T06:01:41"/>
    <n v="12"/>
    <n v="9"/>
    <n v="2"/>
    <n v="17"/>
    <n v="16"/>
    <n v="3"/>
    <n v="3"/>
    <n v="4"/>
    <n v="11"/>
    <n v="11"/>
    <n v="0"/>
    <n v="1"/>
    <n v="1"/>
    <n v="2.6967592592592594E-3"/>
    <n v="0.75"/>
    <n v="0.2229976851851852"/>
    <n v="2"/>
    <n v="11"/>
    <n v="17"/>
  </r>
  <r>
    <x v="5"/>
    <x v="3"/>
    <s v="Royal Glamorgan Hosp Pontyclun"/>
    <s v="Major A&amp;E Units"/>
    <s v="Bridgend"/>
    <n v="4.55"/>
    <d v="1899-12-30T04:48:00"/>
    <n v="1"/>
    <n v="0"/>
    <n v="0"/>
    <n v="1"/>
    <n v="1"/>
    <n v="0"/>
    <n v="0"/>
    <n v="0"/>
    <n v="1"/>
    <n v="1"/>
    <n v="0"/>
    <n v="0"/>
    <n v="0"/>
    <s v="-"/>
    <s v="-"/>
    <n v="8.6562500000000001E-2"/>
    <n v="0"/>
    <n v="1"/>
    <n v="1"/>
  </r>
  <r>
    <x v="5"/>
    <x v="3"/>
    <s v="Prince Charles Hosp Merthyr"/>
    <s v="Major A&amp;E Units"/>
    <s v="Caerphilly"/>
    <n v="21.072500000000002"/>
    <d v="1899-12-30T04:26:52"/>
    <n v="1"/>
    <n v="1"/>
    <n v="1"/>
    <n v="3"/>
    <n v="3"/>
    <n v="1"/>
    <n v="2"/>
    <n v="1"/>
    <n v="2"/>
    <n v="2"/>
    <n v="0"/>
    <n v="0"/>
    <n v="0"/>
    <n v="5.3240740740740748E-3"/>
    <n v="1"/>
    <n v="7.7563657407407408E-2"/>
    <n v="0"/>
    <n v="2"/>
    <n v="3"/>
  </r>
  <r>
    <x v="5"/>
    <x v="3"/>
    <s v="Royal Glamorgan Hosp Pontyclun"/>
    <s v="Major A&amp;E Units"/>
    <s v="Merthyr Tydfil"/>
    <n v="13.747777833333332"/>
    <d v="1899-12-30T04:49:57"/>
    <n v="1"/>
    <n v="1"/>
    <n v="0"/>
    <n v="1"/>
    <n v="1"/>
    <n v="0"/>
    <n v="0"/>
    <n v="1"/>
    <n v="0"/>
    <n v="0"/>
    <n v="0"/>
    <n v="0"/>
    <n v="0"/>
    <n v="2.3611111111111111E-3"/>
    <n v="1"/>
    <s v="-"/>
    <n v="0"/>
    <n v="0"/>
    <n v="1"/>
  </r>
  <r>
    <x v="5"/>
    <x v="3"/>
    <s v="Prince Charles Hosp Merthyr"/>
    <s v="Major A&amp;E Units"/>
    <s v="Merthyr Tydfil"/>
    <n v="5.0691666666666659"/>
    <d v="1899-12-30T01:21:47"/>
    <n v="0"/>
    <n v="0"/>
    <n v="0"/>
    <n v="6"/>
    <n v="6"/>
    <n v="2"/>
    <n v="4"/>
    <n v="2"/>
    <n v="2"/>
    <n v="4"/>
    <n v="2"/>
    <n v="0"/>
    <n v="0"/>
    <n v="7.2222222222222228E-3"/>
    <n v="0"/>
    <n v="0.21276620370370369"/>
    <n v="0"/>
    <n v="4"/>
    <n v="6"/>
  </r>
  <r>
    <x v="5"/>
    <x v="3"/>
    <s v="Prince Charles Hosp Merthyr"/>
    <s v="Major A&amp;E Units"/>
    <s v="Powys"/>
    <n v="42.929166666666667"/>
    <d v="1899-12-30T08:50:09"/>
    <n v="2"/>
    <n v="2"/>
    <n v="1"/>
    <n v="2"/>
    <n v="2"/>
    <n v="0"/>
    <n v="0"/>
    <n v="0"/>
    <n v="2"/>
    <n v="2"/>
    <n v="0"/>
    <n v="0"/>
    <n v="0"/>
    <s v="-"/>
    <s v="-"/>
    <n v="8.4085648148148149E-3"/>
    <n v="0"/>
    <n v="2"/>
    <n v="2"/>
  </r>
  <r>
    <x v="5"/>
    <x v="3"/>
    <s v="Royal Glamorgan Hosp Pontyclun"/>
    <s v="Major A&amp;E Units"/>
    <s v="Rhondda Cynon Taff"/>
    <n v="102.36277566666668"/>
    <d v="1899-12-30T04:03:13"/>
    <n v="10"/>
    <n v="6"/>
    <n v="3"/>
    <n v="24"/>
    <n v="24"/>
    <n v="4"/>
    <n v="10"/>
    <n v="2"/>
    <n v="17"/>
    <n v="19"/>
    <n v="2"/>
    <n v="0"/>
    <n v="3"/>
    <n v="1.2280092592592592E-2"/>
    <n v="0"/>
    <n v="0.11471064814814816"/>
    <n v="3"/>
    <n v="19"/>
    <n v="24"/>
  </r>
  <r>
    <x v="5"/>
    <x v="3"/>
    <s v="Prince Charles Hosp Merthyr"/>
    <s v="Major A&amp;E Units"/>
    <s v="Rhondda Cynon Taff"/>
    <n v="40.6811115"/>
    <d v="1899-12-30T04:26:09"/>
    <n v="4"/>
    <n v="3"/>
    <n v="0"/>
    <n v="7"/>
    <n v="7"/>
    <n v="0"/>
    <n v="2"/>
    <n v="0"/>
    <n v="6"/>
    <n v="7"/>
    <n v="1"/>
    <n v="0"/>
    <n v="0"/>
    <s v="-"/>
    <s v="-"/>
    <n v="0.18459490740740742"/>
    <n v="0"/>
    <n v="7"/>
    <n v="7"/>
  </r>
  <r>
    <x v="5"/>
    <x v="4"/>
    <s v="Glangwili Hospital Carmarthen"/>
    <s v="Major A&amp;E Units"/>
    <s v="Carmarthenshire"/>
    <n v="77.614166666666677"/>
    <d v="1899-12-30T05:23:31"/>
    <n v="7"/>
    <n v="6"/>
    <n v="1"/>
    <n v="14"/>
    <n v="14"/>
    <n v="1"/>
    <n v="5"/>
    <n v="2"/>
    <n v="9"/>
    <n v="10"/>
    <n v="1"/>
    <n v="0"/>
    <n v="2"/>
    <n v="7.5810185185185199E-3"/>
    <n v="0"/>
    <n v="0.1857175925925926"/>
    <n v="2"/>
    <n v="10"/>
    <n v="14"/>
  </r>
  <r>
    <x v="5"/>
    <x v="4"/>
    <s v="Prince Philip Hosp Llanelli"/>
    <s v="Major acute"/>
    <s v="Carmarthenshire"/>
    <n v="19.308331500000001"/>
    <d v="1899-12-30T02:23:43"/>
    <n v="2"/>
    <n v="0"/>
    <n v="0"/>
    <n v="8"/>
    <n v="8"/>
    <n v="0"/>
    <n v="1"/>
    <n v="3"/>
    <n v="4"/>
    <n v="4"/>
    <n v="0"/>
    <n v="0"/>
    <n v="1"/>
    <n v="3.4837962962962965E-3"/>
    <n v="0.66666666666666663"/>
    <n v="0.2269039351851852"/>
    <n v="1"/>
    <n v="4"/>
    <n v="8"/>
  </r>
  <r>
    <x v="5"/>
    <x v="4"/>
    <s v="Glangwili Hospital Carmarthen"/>
    <s v="Major A&amp;E Units"/>
    <s v="Ceredigion"/>
    <n v="32.987776833333335"/>
    <d v="1899-12-30T06:50:51"/>
    <n v="2"/>
    <n v="2"/>
    <n v="1"/>
    <n v="3"/>
    <n v="3"/>
    <n v="0"/>
    <n v="1"/>
    <n v="1"/>
    <n v="0"/>
    <n v="1"/>
    <n v="1"/>
    <n v="0"/>
    <n v="1"/>
    <n v="3.8993055555555559E-2"/>
    <n v="0"/>
    <n v="1.1458333333333334E-2"/>
    <n v="1"/>
    <n v="1"/>
    <n v="3"/>
  </r>
  <r>
    <x v="5"/>
    <x v="4"/>
    <s v="Bronglais Gen Hosp Aberystwyth"/>
    <s v="Major A&amp;E Units"/>
    <s v="Ceredigion"/>
    <n v="15.789722333333332"/>
    <d v="1899-12-30T02:30:20"/>
    <n v="2"/>
    <n v="0"/>
    <n v="0"/>
    <n v="6"/>
    <n v="6"/>
    <n v="0"/>
    <n v="2"/>
    <n v="0"/>
    <n v="5"/>
    <n v="6"/>
    <n v="1"/>
    <n v="0"/>
    <n v="0"/>
    <s v="-"/>
    <s v="-"/>
    <n v="5.7598379629629631E-2"/>
    <n v="0"/>
    <n v="6"/>
    <n v="6"/>
  </r>
  <r>
    <x v="5"/>
    <x v="4"/>
    <s v="Bronglais Gen Hosp Aberystwyth"/>
    <s v="Major A&amp;E Units"/>
    <s v="Gwynedd"/>
    <n v="8.5961111666666667"/>
    <d v="1899-12-30T02:23:57"/>
    <n v="0"/>
    <n v="0"/>
    <n v="0"/>
    <n v="3"/>
    <n v="3"/>
    <n v="0"/>
    <n v="1"/>
    <n v="1"/>
    <n v="2"/>
    <n v="2"/>
    <n v="0"/>
    <n v="0"/>
    <n v="0"/>
    <n v="1.4537037037037038E-2"/>
    <n v="0"/>
    <n v="6.7615740740740754E-2"/>
    <n v="0"/>
    <n v="2"/>
    <n v="3"/>
  </r>
  <r>
    <x v="5"/>
    <x v="4"/>
    <s v="Withybush Hosp Haverfordwest"/>
    <s v="Major A&amp;E Units"/>
    <s v="Pembrokeshire"/>
    <n v="54.997776666666674"/>
    <d v="1899-12-30T02:44:01"/>
    <n v="5"/>
    <n v="2"/>
    <n v="0"/>
    <n v="20"/>
    <n v="20"/>
    <n v="2"/>
    <n v="7"/>
    <n v="2"/>
    <n v="14"/>
    <n v="17"/>
    <n v="3"/>
    <n v="0"/>
    <n v="1"/>
    <n v="6.712962962962964E-3"/>
    <n v="0.5"/>
    <n v="0.1080787037037037"/>
    <n v="1"/>
    <n v="17"/>
    <n v="20"/>
  </r>
  <r>
    <x v="5"/>
    <x v="4"/>
    <s v="Glangwili Hospital Carmarthen"/>
    <s v="Major A&amp;E Units"/>
    <s v="Pembrokeshire"/>
    <n v="1.0394443333333332"/>
    <d v="1899-12-30T00:25:14"/>
    <n v="0"/>
    <n v="0"/>
    <n v="0"/>
    <n v="5"/>
    <n v="5"/>
    <n v="1"/>
    <n v="5"/>
    <n v="1"/>
    <n v="4"/>
    <n v="4"/>
    <n v="0"/>
    <n v="0"/>
    <n v="0"/>
    <n v="1.846064814814815E-2"/>
    <n v="0"/>
    <n v="0.11170717592592594"/>
    <n v="0"/>
    <n v="4"/>
    <n v="5"/>
  </r>
  <r>
    <x v="5"/>
    <x v="4"/>
    <s v="Bronglais Gen Hosp Aberystwyth"/>
    <s v="Major A&amp;E Units"/>
    <s v="Powys"/>
    <n v="8.3252778333333346"/>
    <d v="1899-12-30T01:54:54"/>
    <n v="0"/>
    <n v="0"/>
    <n v="0"/>
    <n v="4"/>
    <n v="4"/>
    <n v="0"/>
    <n v="2"/>
    <n v="0"/>
    <n v="4"/>
    <n v="4"/>
    <n v="0"/>
    <n v="0"/>
    <n v="0"/>
    <s v="-"/>
    <s v="-"/>
    <n v="7.784722222222222E-2"/>
    <n v="0"/>
    <n v="4"/>
    <n v="4"/>
  </r>
  <r>
    <x v="5"/>
    <x v="5"/>
    <s v="Bristol Royal Hsp For Children"/>
    <s v="Hospital not In Wales"/>
    <s v="Cardiff"/>
    <n v="0"/>
    <d v="1899-12-30T01:01:59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5"/>
    <x v="5"/>
    <s v="Countess Of Chester Hospital"/>
    <s v="Hospital not In Wales"/>
    <s v="Flintshire"/>
    <n v="4.4391656666666668"/>
    <d v="1899-12-30T01:08:16"/>
    <n v="0"/>
    <n v="0"/>
    <n v="0"/>
    <n v="6"/>
    <n v="6"/>
    <n v="1"/>
    <n v="4"/>
    <n v="3"/>
    <n v="3"/>
    <n v="3"/>
    <n v="0"/>
    <n v="0"/>
    <n v="0"/>
    <n v="4.2245370370370371E-3"/>
    <n v="0.66666666666666663"/>
    <n v="7.5486111111111115E-2"/>
    <n v="0"/>
    <n v="3"/>
    <n v="6"/>
  </r>
  <r>
    <x v="5"/>
    <x v="5"/>
    <s v="Walton Centre Fazackerley"/>
    <s v="Hospital not In Wales"/>
    <s v="Gwynedd"/>
    <n v="0"/>
    <d v="1899-12-30T00:55:28"/>
    <n v="0"/>
    <n v="0"/>
    <n v="0"/>
    <n v="1"/>
    <n v="1"/>
    <n v="0"/>
    <n v="1"/>
    <n v="1"/>
    <n v="0"/>
    <n v="0"/>
    <n v="0"/>
    <n v="0"/>
    <n v="0"/>
    <n v="8.9120370370370384E-4"/>
    <n v="1"/>
    <s v="-"/>
    <n v="0"/>
    <n v="0"/>
    <n v="1"/>
  </r>
  <r>
    <x v="5"/>
    <x v="5"/>
    <s v="Princess Royal Hosp Telford"/>
    <s v="Hospital not In Wales"/>
    <s v="Powys"/>
    <n v="0"/>
    <d v="1899-12-30T09:19:29"/>
    <n v="1"/>
    <n v="1"/>
    <n v="0"/>
    <n v="1"/>
    <n v="1"/>
    <n v="0"/>
    <n v="0"/>
    <n v="0"/>
    <n v="1"/>
    <n v="1"/>
    <n v="0"/>
    <n v="0"/>
    <n v="0"/>
    <s v="-"/>
    <s v="-"/>
    <n v="0.17429398148148148"/>
    <n v="0"/>
    <n v="1"/>
    <n v="1"/>
  </r>
  <r>
    <x v="5"/>
    <x v="5"/>
    <s v="Royal Shrewsbury Hospital"/>
    <s v="Hospital not In Wales"/>
    <s v="Powys"/>
    <n v="19.424443666666669"/>
    <d v="1899-12-30T02:24:30"/>
    <n v="1"/>
    <n v="0"/>
    <n v="0"/>
    <n v="6"/>
    <n v="6"/>
    <n v="0"/>
    <n v="2"/>
    <n v="1"/>
    <n v="5"/>
    <n v="5"/>
    <n v="0"/>
    <n v="0"/>
    <n v="0"/>
    <n v="2.5277777777777777E-2"/>
    <n v="0"/>
    <n v="2.4166666666666666E-2"/>
    <n v="0"/>
    <n v="5"/>
    <n v="6"/>
  </r>
  <r>
    <x v="5"/>
    <x v="5"/>
    <s v="Hereford County Hospital"/>
    <s v="Hospital not In Wales"/>
    <s v="Powys"/>
    <n v="4.3147221666666669"/>
    <d v="1899-12-30T00:46:26"/>
    <n v="0"/>
    <n v="0"/>
    <n v="0"/>
    <n v="8"/>
    <n v="8"/>
    <n v="2"/>
    <n v="6"/>
    <n v="0"/>
    <n v="7"/>
    <n v="7"/>
    <n v="0"/>
    <n v="0"/>
    <n v="1"/>
    <s v="-"/>
    <s v="-"/>
    <n v="9.8067129629629629E-2"/>
    <n v="1"/>
    <n v="7"/>
    <n v="8"/>
  </r>
  <r>
    <x v="5"/>
    <x v="5"/>
    <s v="R Jones &amp; A Hunt Hosp Gobowen"/>
    <s v="Hospital not In Wales"/>
    <s v="Powys"/>
    <n v="0"/>
    <d v="1899-12-30T00:51:29"/>
    <n v="0"/>
    <n v="0"/>
    <n v="0"/>
    <n v="1"/>
    <n v="1"/>
    <n v="0"/>
    <n v="1"/>
    <n v="0"/>
    <n v="1"/>
    <n v="1"/>
    <n v="0"/>
    <n v="0"/>
    <n v="0"/>
    <s v="-"/>
    <s v="-"/>
    <n v="1.2800925925925927E-2"/>
    <n v="0"/>
    <n v="1"/>
    <n v="1"/>
  </r>
  <r>
    <x v="5"/>
    <x v="5"/>
    <s v="Univ North Staff City Hospital"/>
    <s v="Hospital not In Wales"/>
    <s v="Powys"/>
    <n v="0"/>
    <d v="1899-12-30T00:00:00"/>
    <n v="0"/>
    <n v="0"/>
    <n v="0"/>
    <n v="1"/>
    <n v="1"/>
    <n v="0"/>
    <n v="1"/>
    <n v="0"/>
    <n v="1"/>
    <n v="1"/>
    <n v="0"/>
    <n v="0"/>
    <n v="0"/>
    <s v="-"/>
    <s v="-"/>
    <n v="2.7708333333333335E-2"/>
    <n v="0"/>
    <n v="1"/>
    <n v="1"/>
  </r>
  <r>
    <x v="5"/>
    <x v="6"/>
    <s v="Llandrindod Wells War Mem Hosp"/>
    <s v="Unknown"/>
    <s v="Powys"/>
    <n v="0"/>
    <d v="1899-12-30T00:45:4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5"/>
    <x v="7"/>
    <s v="Morriston Hospital Swansea"/>
    <s v="Major A&amp;E Units"/>
    <s v="Caerphilly"/>
    <n v="0"/>
    <d v="1899-12-30T00:07:02"/>
    <n v="0"/>
    <n v="0"/>
    <n v="0"/>
    <n v="1"/>
    <n v="1"/>
    <n v="0"/>
    <n v="1"/>
    <n v="0"/>
    <n v="1"/>
    <n v="1"/>
    <n v="0"/>
    <n v="0"/>
    <n v="0"/>
    <s v="-"/>
    <s v="-"/>
    <n v="1.923611111111111E-2"/>
    <n v="0"/>
    <n v="1"/>
    <n v="1"/>
  </r>
  <r>
    <x v="5"/>
    <x v="7"/>
    <s v="Morriston Hospital Swansea"/>
    <s v="Major A&amp;E Units"/>
    <s v="Cardiff"/>
    <n v="0"/>
    <d v="1899-12-30T00:14:59"/>
    <n v="0"/>
    <n v="0"/>
    <n v="0"/>
    <n v="1"/>
    <n v="1"/>
    <n v="1"/>
    <n v="1"/>
    <n v="0"/>
    <n v="1"/>
    <n v="1"/>
    <n v="0"/>
    <n v="0"/>
    <n v="0"/>
    <s v="-"/>
    <s v="-"/>
    <n v="0.1368287037037037"/>
    <n v="0"/>
    <n v="1"/>
    <n v="1"/>
  </r>
  <r>
    <x v="5"/>
    <x v="7"/>
    <s v="Singleton Hospital Swansea"/>
    <s v="Minor Injuries Unit (MIU)"/>
    <s v="Merthyr Tydfil"/>
    <n v="0"/>
    <d v="1899-12-30T00:50:45"/>
    <n v="0"/>
    <n v="0"/>
    <n v="0"/>
    <n v="1"/>
    <n v="1"/>
    <n v="0"/>
    <n v="1"/>
    <n v="1"/>
    <n v="0"/>
    <n v="0"/>
    <n v="0"/>
    <n v="0"/>
    <n v="0"/>
    <n v="1.8750000000000001E-3"/>
    <n v="1"/>
    <s v="-"/>
    <n v="0"/>
    <n v="0"/>
    <n v="1"/>
  </r>
  <r>
    <x v="5"/>
    <x v="7"/>
    <s v="Morriston Hospital Swansea"/>
    <s v="Major A&amp;E Units"/>
    <s v="Neath Port Talbot"/>
    <n v="33.296387833333334"/>
    <d v="1899-12-30T02:46:16"/>
    <n v="5"/>
    <n v="2"/>
    <n v="0"/>
    <n v="16"/>
    <n v="15"/>
    <n v="5"/>
    <n v="9"/>
    <n v="5"/>
    <n v="9"/>
    <n v="9"/>
    <n v="0"/>
    <n v="0"/>
    <n v="2"/>
    <n v="5.4398148148148149E-3"/>
    <n v="0.6"/>
    <n v="0.1196875"/>
    <n v="2"/>
    <n v="9"/>
    <n v="16"/>
  </r>
  <r>
    <x v="5"/>
    <x v="7"/>
    <s v="Morriston Hospital Swansea"/>
    <s v="Major A&amp;E Units"/>
    <s v="Pembrokeshire"/>
    <n v="3.6666666666666667E-2"/>
    <d v="1899-12-30T00:17:12"/>
    <n v="0"/>
    <n v="0"/>
    <n v="0"/>
    <n v="1"/>
    <n v="1"/>
    <n v="1"/>
    <n v="1"/>
    <n v="0"/>
    <n v="1"/>
    <n v="1"/>
    <n v="0"/>
    <n v="0"/>
    <n v="0"/>
    <s v="-"/>
    <s v="-"/>
    <n v="1.0300925925925926E-3"/>
    <n v="0"/>
    <n v="1"/>
    <n v="1"/>
  </r>
  <r>
    <x v="5"/>
    <x v="7"/>
    <s v="Morriston Hospital Swansea"/>
    <s v="Major A&amp;E Units"/>
    <s v="Powys"/>
    <n v="1.4605554999999999"/>
    <d v="1899-12-30T01:42:38"/>
    <n v="0"/>
    <n v="0"/>
    <n v="0"/>
    <n v="1"/>
    <n v="1"/>
    <n v="0"/>
    <n v="0"/>
    <n v="0"/>
    <n v="1"/>
    <n v="1"/>
    <n v="0"/>
    <n v="0"/>
    <n v="0"/>
    <s v="-"/>
    <s v="-"/>
    <n v="3.0636574074074076E-2"/>
    <n v="0"/>
    <n v="1"/>
    <n v="1"/>
  </r>
  <r>
    <x v="5"/>
    <x v="7"/>
    <s v="Morriston Hospital Swansea"/>
    <s v="Major A&amp;E Units"/>
    <s v="Swansea"/>
    <n v="17.961110833333336"/>
    <d v="1899-12-30T01:07:38"/>
    <n v="1"/>
    <n v="0"/>
    <n v="0"/>
    <n v="22"/>
    <n v="20"/>
    <n v="5"/>
    <n v="13"/>
    <n v="4"/>
    <n v="13"/>
    <n v="16"/>
    <n v="3"/>
    <n v="0"/>
    <n v="2"/>
    <n v="5.7812499999999999E-3"/>
    <n v="0.5"/>
    <n v="9.2303240740740741E-2"/>
    <n v="2"/>
    <n v="16"/>
    <n v="22"/>
  </r>
  <r>
    <x v="5"/>
    <x v="7"/>
    <s v="Singleton Hospital Swansea"/>
    <s v="Minor Injuries Unit (MIU)"/>
    <s v="Swansea"/>
    <n v="0"/>
    <d v="1899-12-30T01:06:23"/>
    <n v="0"/>
    <n v="0"/>
    <n v="0"/>
    <n v="2"/>
    <n v="2"/>
    <n v="0"/>
    <n v="1"/>
    <n v="0"/>
    <n v="1"/>
    <n v="1"/>
    <n v="0"/>
    <n v="0"/>
    <n v="1"/>
    <s v="-"/>
    <s v="-"/>
    <n v="0.18269675925925924"/>
    <n v="1"/>
    <n v="1"/>
    <n v="2"/>
  </r>
  <r>
    <x v="5"/>
    <x v="7"/>
    <s v="Cefn Coed Hospital"/>
    <s v="Unknown"/>
    <s v="Swansea"/>
    <n v="0"/>
    <d v="1899-12-30T00:16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5"/>
    <x v="8"/>
    <s v="-"/>
    <s v="-"/>
    <s v="Blaenau Gwent"/>
    <n v="0"/>
    <s v="-"/>
    <n v="0"/>
    <n v="0"/>
    <n v="0"/>
    <n v="21"/>
    <n v="4"/>
    <n v="0"/>
    <n v="0"/>
    <n v="2"/>
    <n v="12"/>
    <n v="18"/>
    <n v="6"/>
    <n v="1"/>
    <n v="0"/>
    <n v="2.0972222222222225E-2"/>
    <n v="0"/>
    <n v="7.2314814814814818E-2"/>
    <n v="1"/>
    <n v="18"/>
    <n v="8"/>
  </r>
  <r>
    <x v="5"/>
    <x v="8"/>
    <s v="-"/>
    <s v="-"/>
    <s v="Bridgend"/>
    <n v="0"/>
    <s v="-"/>
    <n v="0"/>
    <n v="0"/>
    <n v="0"/>
    <n v="42"/>
    <n v="11"/>
    <n v="0"/>
    <n v="0"/>
    <n v="4"/>
    <n v="29"/>
    <n v="37"/>
    <n v="8"/>
    <n v="1"/>
    <n v="0"/>
    <n v="2.6967592592592594E-3"/>
    <n v="0.75"/>
    <n v="0.20262152777777778"/>
    <n v="1"/>
    <n v="37"/>
    <n v="19"/>
  </r>
  <r>
    <x v="5"/>
    <x v="8"/>
    <s v="-"/>
    <s v="-"/>
    <s v="Caerphilly"/>
    <n v="0"/>
    <s v="-"/>
    <n v="0"/>
    <n v="0"/>
    <n v="0"/>
    <n v="62"/>
    <n v="9"/>
    <n v="0"/>
    <n v="0"/>
    <n v="10"/>
    <n v="28"/>
    <n v="42"/>
    <n v="14"/>
    <n v="1"/>
    <n v="9"/>
    <n v="4.7337962962962967E-3"/>
    <n v="0.6"/>
    <n v="5.2187500000000005E-2"/>
    <n v="10"/>
    <n v="42"/>
    <n v="31"/>
  </r>
  <r>
    <x v="5"/>
    <x v="8"/>
    <s v="-"/>
    <s v="-"/>
    <s v="Cardiff"/>
    <n v="0"/>
    <d v="1899-12-30T00:15:56"/>
    <n v="0"/>
    <n v="0"/>
    <n v="0"/>
    <n v="135"/>
    <n v="25"/>
    <n v="0"/>
    <n v="1"/>
    <n v="13"/>
    <n v="67"/>
    <n v="98"/>
    <n v="31"/>
    <n v="4"/>
    <n v="20"/>
    <n v="4.5601851851851853E-3"/>
    <n v="0.53846153846153844"/>
    <n v="7.3576388888888899E-2"/>
    <n v="24"/>
    <n v="98"/>
    <n v="52"/>
  </r>
  <r>
    <x v="5"/>
    <x v="8"/>
    <s v="-"/>
    <s v="-"/>
    <s v="Carmarthenshire"/>
    <n v="0"/>
    <s v="-"/>
    <n v="0"/>
    <n v="0"/>
    <n v="0"/>
    <n v="66"/>
    <n v="9"/>
    <n v="0"/>
    <n v="0"/>
    <n v="8"/>
    <n v="35"/>
    <n v="45"/>
    <n v="10"/>
    <n v="3"/>
    <n v="10"/>
    <n v="3.6342592592592594E-3"/>
    <n v="0.625"/>
    <n v="0.20777199074074074"/>
    <n v="13"/>
    <n v="45"/>
    <n v="20"/>
  </r>
  <r>
    <x v="5"/>
    <x v="8"/>
    <s v="-"/>
    <s v="-"/>
    <s v="Ceredigion"/>
    <n v="0"/>
    <s v="-"/>
    <n v="0"/>
    <n v="0"/>
    <n v="0"/>
    <n v="19"/>
    <n v="2"/>
    <n v="0"/>
    <n v="0"/>
    <n v="2"/>
    <n v="6"/>
    <n v="8"/>
    <n v="2"/>
    <n v="2"/>
    <n v="7"/>
    <n v="2.2303240740740742E-2"/>
    <n v="0"/>
    <n v="0.16197916666666667"/>
    <n v="9"/>
    <n v="8"/>
    <n v="8"/>
  </r>
  <r>
    <x v="5"/>
    <x v="8"/>
    <s v="-"/>
    <s v="-"/>
    <s v="Conwy"/>
    <n v="0"/>
    <s v="-"/>
    <n v="0"/>
    <n v="0"/>
    <n v="0"/>
    <n v="33"/>
    <n v="9"/>
    <n v="0"/>
    <n v="0"/>
    <n v="3"/>
    <n v="19"/>
    <n v="24"/>
    <n v="5"/>
    <n v="4"/>
    <n v="2"/>
    <n v="1.6655092592592593E-2"/>
    <n v="0.33333333333333331"/>
    <n v="7.33449074074074E-2"/>
    <n v="6"/>
    <n v="24"/>
    <n v="17"/>
  </r>
  <r>
    <x v="5"/>
    <x v="8"/>
    <s v="-"/>
    <s v="-"/>
    <s v="Denbighshire"/>
    <n v="0"/>
    <s v="-"/>
    <n v="0"/>
    <n v="0"/>
    <n v="0"/>
    <n v="42"/>
    <n v="9"/>
    <n v="0"/>
    <n v="0"/>
    <n v="7"/>
    <n v="24"/>
    <n v="31"/>
    <n v="7"/>
    <n v="0"/>
    <n v="4"/>
    <n v="3.9583333333333337E-3"/>
    <n v="0.7142857142857143"/>
    <n v="0.16020833333333334"/>
    <n v="4"/>
    <n v="31"/>
    <n v="20"/>
  </r>
  <r>
    <x v="5"/>
    <x v="8"/>
    <s v="-"/>
    <s v="-"/>
    <s v="Flintshire"/>
    <n v="0"/>
    <s v="-"/>
    <n v="0"/>
    <n v="0"/>
    <n v="0"/>
    <n v="50"/>
    <n v="13"/>
    <n v="0"/>
    <n v="0"/>
    <n v="9"/>
    <n v="25"/>
    <n v="33"/>
    <n v="8"/>
    <n v="4"/>
    <n v="4"/>
    <n v="4.9537037037037041E-3"/>
    <n v="0.55555555555555558"/>
    <n v="7.8761574074074081E-2"/>
    <n v="8"/>
    <n v="33"/>
    <n v="22"/>
  </r>
  <r>
    <x v="5"/>
    <x v="8"/>
    <s v="-"/>
    <s v="-"/>
    <s v="Gwynedd"/>
    <n v="0"/>
    <s v="-"/>
    <n v="0"/>
    <n v="0"/>
    <n v="0"/>
    <n v="44"/>
    <n v="8"/>
    <n v="0"/>
    <n v="0"/>
    <n v="7"/>
    <n v="23"/>
    <n v="24"/>
    <n v="1"/>
    <n v="3"/>
    <n v="10"/>
    <n v="5.7407407407407416E-3"/>
    <n v="0.42857142857142855"/>
    <n v="8.2395833333333335E-2"/>
    <n v="13"/>
    <n v="24"/>
    <n v="23"/>
  </r>
  <r>
    <x v="5"/>
    <x v="8"/>
    <s v="-"/>
    <s v="-"/>
    <s v="Isle Of Anglesey"/>
    <n v="0"/>
    <s v="-"/>
    <n v="0"/>
    <n v="0"/>
    <n v="0"/>
    <n v="24"/>
    <n v="3"/>
    <n v="0"/>
    <n v="0"/>
    <n v="2"/>
    <n v="11"/>
    <n v="16"/>
    <n v="5"/>
    <n v="0"/>
    <n v="6"/>
    <n v="9.9363425925925938E-3"/>
    <n v="0.5"/>
    <n v="0.12425925925925926"/>
    <n v="6"/>
    <n v="16"/>
    <n v="9"/>
  </r>
  <r>
    <x v="5"/>
    <x v="8"/>
    <s v="-"/>
    <s v="-"/>
    <s v="Merthyr Tydfil"/>
    <n v="0"/>
    <s v="-"/>
    <n v="0"/>
    <n v="0"/>
    <n v="0"/>
    <n v="19"/>
    <n v="3"/>
    <n v="0"/>
    <n v="0"/>
    <n v="4"/>
    <n v="9"/>
    <n v="12"/>
    <n v="3"/>
    <n v="0"/>
    <n v="3"/>
    <n v="2.1180555555555553E-3"/>
    <n v="0.75"/>
    <n v="9.9809027777777795E-2"/>
    <n v="3"/>
    <n v="12"/>
    <n v="8"/>
  </r>
  <r>
    <x v="5"/>
    <x v="8"/>
    <s v="-"/>
    <s v="-"/>
    <s v="Monmouthshire"/>
    <n v="0"/>
    <s v="-"/>
    <n v="0"/>
    <n v="0"/>
    <n v="0"/>
    <n v="29"/>
    <n v="3"/>
    <n v="0"/>
    <n v="0"/>
    <n v="0"/>
    <n v="16"/>
    <n v="20"/>
    <n v="4"/>
    <n v="6"/>
    <n v="3"/>
    <s v="-"/>
    <s v="-"/>
    <n v="9.2453703703703705E-2"/>
    <n v="9"/>
    <n v="20"/>
    <n v="9"/>
  </r>
  <r>
    <x v="5"/>
    <x v="8"/>
    <s v="-"/>
    <s v="-"/>
    <s v="Neath Port Talbot"/>
    <n v="0"/>
    <s v="-"/>
    <n v="0"/>
    <n v="0"/>
    <n v="0"/>
    <n v="58"/>
    <n v="9"/>
    <n v="0"/>
    <n v="0"/>
    <n v="6"/>
    <n v="32"/>
    <n v="43"/>
    <n v="11"/>
    <n v="2"/>
    <n v="7"/>
    <n v="5.9606481481481489E-3"/>
    <n v="0.5"/>
    <n v="8.4386574074074072E-2"/>
    <n v="9"/>
    <n v="43"/>
    <n v="19"/>
  </r>
  <r>
    <x v="5"/>
    <x v="8"/>
    <s v="-"/>
    <s v="-"/>
    <s v="Newport"/>
    <n v="0"/>
    <s v="-"/>
    <n v="0"/>
    <n v="0"/>
    <n v="0"/>
    <n v="46"/>
    <n v="10"/>
    <n v="0"/>
    <n v="0"/>
    <n v="5"/>
    <n v="27"/>
    <n v="39"/>
    <n v="12"/>
    <n v="0"/>
    <n v="2"/>
    <n v="2.2569444444444447E-3"/>
    <n v="1"/>
    <n v="5.9756944444444446E-2"/>
    <n v="2"/>
    <n v="39"/>
    <n v="23"/>
  </r>
  <r>
    <x v="5"/>
    <x v="8"/>
    <s v="-"/>
    <s v="-"/>
    <s v="Out of Area"/>
    <n v="0"/>
    <s v="-"/>
    <n v="0"/>
    <n v="0"/>
    <n v="0"/>
    <n v="5"/>
    <n v="0"/>
    <n v="0"/>
    <n v="0"/>
    <n v="1"/>
    <n v="4"/>
    <n v="4"/>
    <n v="0"/>
    <n v="0"/>
    <n v="0"/>
    <n v="1.8587962962962962E-2"/>
    <s v="-"/>
    <s v="-"/>
    <n v="0"/>
    <n v="4"/>
    <n v="1"/>
  </r>
  <r>
    <x v="5"/>
    <x v="8"/>
    <s v="-"/>
    <s v="-"/>
    <s v="Pembrokeshire"/>
    <n v="0"/>
    <s v="-"/>
    <n v="0"/>
    <n v="0"/>
    <n v="0"/>
    <n v="57"/>
    <n v="9"/>
    <n v="0"/>
    <n v="0"/>
    <n v="7"/>
    <n v="32"/>
    <n v="42"/>
    <n v="10"/>
    <n v="5"/>
    <n v="3"/>
    <n v="1.1880787037037039E-2"/>
    <n v="0.33333333333333331"/>
    <n v="0.15474537037037037"/>
    <n v="8"/>
    <n v="42"/>
    <n v="18"/>
  </r>
  <r>
    <x v="5"/>
    <x v="8"/>
    <s v="-"/>
    <s v="-"/>
    <s v="Powys"/>
    <n v="0"/>
    <s v="-"/>
    <n v="0"/>
    <n v="0"/>
    <n v="0"/>
    <n v="56"/>
    <n v="12"/>
    <n v="0"/>
    <n v="0"/>
    <n v="4"/>
    <n v="29"/>
    <n v="42"/>
    <n v="13"/>
    <n v="3"/>
    <n v="7"/>
    <n v="1.9675925925925928E-3"/>
    <n v="0.66666666666666663"/>
    <n v="5.0526620370370375E-2"/>
    <n v="10"/>
    <n v="42"/>
    <n v="28"/>
  </r>
  <r>
    <x v="5"/>
    <x v="8"/>
    <s v="-"/>
    <s v="-"/>
    <s v="Rhondda Cynon Taff"/>
    <n v="0"/>
    <s v="-"/>
    <n v="0"/>
    <n v="0"/>
    <n v="0"/>
    <n v="73"/>
    <n v="12"/>
    <n v="0"/>
    <n v="0"/>
    <n v="5"/>
    <n v="39"/>
    <n v="56"/>
    <n v="17"/>
    <n v="2"/>
    <n v="10"/>
    <n v="1.0914351851851852E-2"/>
    <n v="0.2"/>
    <n v="9.3489583333333334E-2"/>
    <n v="12"/>
    <n v="56"/>
    <n v="27"/>
  </r>
  <r>
    <x v="5"/>
    <x v="8"/>
    <s v="-"/>
    <s v="-"/>
    <s v="Swansea"/>
    <n v="0"/>
    <s v="-"/>
    <n v="0"/>
    <n v="0"/>
    <n v="0"/>
    <n v="76"/>
    <n v="9"/>
    <n v="0"/>
    <n v="0"/>
    <n v="5"/>
    <n v="45"/>
    <n v="56"/>
    <n v="11"/>
    <n v="9"/>
    <n v="6"/>
    <n v="4.178240740740741E-3"/>
    <n v="0.6"/>
    <n v="0.13027777777777777"/>
    <n v="15"/>
    <n v="56"/>
    <n v="27"/>
  </r>
  <r>
    <x v="5"/>
    <x v="8"/>
    <s v="Newport Renal Unit Newport"/>
    <s v="-"/>
    <s v="Torfaen"/>
    <n v="0"/>
    <d v="1899-12-30T00:04:1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5"/>
    <x v="8"/>
    <s v="-"/>
    <s v="-"/>
    <s v="Torfaen"/>
    <n v="0"/>
    <s v="-"/>
    <n v="0"/>
    <n v="0"/>
    <n v="0"/>
    <n v="34"/>
    <n v="7"/>
    <n v="0"/>
    <n v="0"/>
    <n v="1"/>
    <n v="21"/>
    <n v="28"/>
    <n v="7"/>
    <n v="2"/>
    <n v="3"/>
    <n v="6.828703703703704E-3"/>
    <n v="0"/>
    <n v="7.9606481481481486E-2"/>
    <n v="5"/>
    <n v="28"/>
    <n v="16"/>
  </r>
  <r>
    <x v="5"/>
    <x v="8"/>
    <s v="-"/>
    <s v="-"/>
    <s v="Vale Of Glamorgan"/>
    <n v="0"/>
    <s v="-"/>
    <n v="0"/>
    <n v="0"/>
    <n v="0"/>
    <n v="41"/>
    <n v="7"/>
    <n v="0"/>
    <n v="0"/>
    <n v="6"/>
    <n v="16"/>
    <n v="27"/>
    <n v="11"/>
    <n v="4"/>
    <n v="4"/>
    <n v="5.6365740740740742E-3"/>
    <n v="0.5"/>
    <n v="0.10797453703703705"/>
    <n v="8"/>
    <n v="27"/>
    <n v="15"/>
  </r>
  <r>
    <x v="5"/>
    <x v="8"/>
    <s v="-"/>
    <s v="-"/>
    <s v="Wrexham"/>
    <n v="0"/>
    <s v="-"/>
    <n v="0"/>
    <n v="0"/>
    <n v="0"/>
    <n v="49"/>
    <n v="12"/>
    <n v="0"/>
    <n v="0"/>
    <n v="7"/>
    <n v="19"/>
    <n v="31"/>
    <n v="12"/>
    <n v="1"/>
    <n v="10"/>
    <n v="6.6898148148148151E-3"/>
    <n v="0.2857142857142857"/>
    <n v="7.5648148148148159E-2"/>
    <n v="11"/>
    <n v="31"/>
    <n v="23"/>
  </r>
  <r>
    <x v="6"/>
    <x v="0"/>
    <s v="Grange University Hospital Cwmbran"/>
    <s v="Major A&amp;E Units"/>
    <s v="Blaenau Gwent"/>
    <n v="22.180555500000004"/>
    <d v="1899-12-30T02:14:57"/>
    <n v="3"/>
    <n v="1"/>
    <n v="0"/>
    <n v="9"/>
    <n v="9"/>
    <n v="0"/>
    <n v="4"/>
    <n v="1"/>
    <n v="8"/>
    <n v="8"/>
    <n v="0"/>
    <n v="0"/>
    <n v="0"/>
    <n v="7.0023148148148154E-3"/>
    <n v="0"/>
    <n v="0.11843750000000001"/>
    <n v="0"/>
    <n v="8"/>
    <n v="9"/>
  </r>
  <r>
    <x v="6"/>
    <x v="0"/>
    <s v="Nevill Hall Hosp Abergavenny"/>
    <s v="Major A&amp;E Units"/>
    <s v="Blaenau Gwent"/>
    <n v="0"/>
    <d v="1899-12-30T01:29:47"/>
    <n v="0"/>
    <n v="0"/>
    <n v="0"/>
    <n v="1"/>
    <n v="1"/>
    <n v="0"/>
    <n v="0"/>
    <n v="0"/>
    <n v="0"/>
    <n v="1"/>
    <n v="1"/>
    <n v="0"/>
    <n v="0"/>
    <s v="-"/>
    <s v="-"/>
    <n v="1.9189814814814816E-2"/>
    <n v="0"/>
    <n v="1"/>
    <n v="1"/>
  </r>
  <r>
    <x v="6"/>
    <x v="0"/>
    <s v="Royal Gwent Hospital Newport"/>
    <s v="Major A&amp;E Units"/>
    <s v="Blaenau Gwent"/>
    <n v="0"/>
    <d v="1899-12-30T00:51:3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6"/>
    <x v="0"/>
    <s v="Grange University Hospital Cwmbran"/>
    <s v="Major A&amp;E Units"/>
    <s v="Caerphilly"/>
    <n v="20.335832333333332"/>
    <d v="1899-12-30T03:00:09"/>
    <n v="2"/>
    <n v="2"/>
    <n v="0"/>
    <n v="9"/>
    <n v="9"/>
    <n v="1"/>
    <n v="3"/>
    <n v="2"/>
    <n v="6"/>
    <n v="7"/>
    <n v="1"/>
    <n v="0"/>
    <n v="0"/>
    <n v="6.0416666666666665E-3"/>
    <n v="0.5"/>
    <n v="0.10805555555555556"/>
    <n v="0"/>
    <n v="7"/>
    <n v="9"/>
  </r>
  <r>
    <x v="6"/>
    <x v="0"/>
    <s v="Ysbyty Ystrad Fawr Hospital"/>
    <s v="Minor Injuries Unit (MIU)"/>
    <s v="Caerphilly"/>
    <n v="0"/>
    <d v="1899-12-30T00:58:13"/>
    <n v="0"/>
    <n v="0"/>
    <n v="0"/>
    <n v="7"/>
    <n v="7"/>
    <n v="0"/>
    <n v="4"/>
    <n v="1"/>
    <n v="3"/>
    <n v="5"/>
    <n v="2"/>
    <n v="0"/>
    <n v="1"/>
    <n v="4.1666666666666666E-3"/>
    <n v="1"/>
    <n v="0.21136574074074074"/>
    <n v="1"/>
    <n v="5"/>
    <n v="7"/>
  </r>
  <r>
    <x v="6"/>
    <x v="0"/>
    <s v="Royal Gwent Hospital Newport"/>
    <s v="Major A&amp;E Units"/>
    <s v="Caerphilly"/>
    <n v="0"/>
    <s v="-"/>
    <n v="0"/>
    <n v="0"/>
    <n v="0"/>
    <n v="1"/>
    <n v="1"/>
    <n v="0"/>
    <n v="1"/>
    <n v="0"/>
    <n v="1"/>
    <n v="1"/>
    <n v="0"/>
    <n v="0"/>
    <n v="0"/>
    <s v="-"/>
    <s v="-"/>
    <n v="7.3738425925925929E-2"/>
    <n v="0"/>
    <n v="1"/>
    <n v="1"/>
  </r>
  <r>
    <x v="6"/>
    <x v="0"/>
    <s v="Grange University Hospital Cwmbran"/>
    <s v="Major A&amp;E Units"/>
    <s v="Monmouthshire"/>
    <n v="19.429722166666664"/>
    <d v="1899-12-30T03:34:41"/>
    <n v="2"/>
    <n v="2"/>
    <n v="0"/>
    <n v="6"/>
    <n v="6"/>
    <n v="1"/>
    <n v="4"/>
    <n v="0"/>
    <n v="5"/>
    <n v="5"/>
    <n v="0"/>
    <n v="0"/>
    <n v="1"/>
    <s v="-"/>
    <s v="-"/>
    <n v="6.1053240740740748E-2"/>
    <n v="1"/>
    <n v="5"/>
    <n v="6"/>
  </r>
  <r>
    <x v="6"/>
    <x v="0"/>
    <s v="Royal Gwent Hospital Newport"/>
    <s v="Major A&amp;E Units"/>
    <s v="Monmouthshire"/>
    <n v="0"/>
    <d v="1899-12-30T00:19:08"/>
    <n v="0"/>
    <n v="0"/>
    <n v="0"/>
    <n v="2"/>
    <n v="2"/>
    <n v="0"/>
    <n v="2"/>
    <n v="0"/>
    <n v="1"/>
    <n v="2"/>
    <n v="1"/>
    <n v="0"/>
    <n v="0"/>
    <s v="-"/>
    <s v="-"/>
    <n v="0.15791087962962963"/>
    <n v="0"/>
    <n v="2"/>
    <n v="2"/>
  </r>
  <r>
    <x v="6"/>
    <x v="0"/>
    <s v="Grange University Hospital Cwmbran"/>
    <s v="Major A&amp;E Units"/>
    <s v="Newport"/>
    <n v="27.036666499999999"/>
    <d v="1899-12-30T01:42:00"/>
    <n v="3"/>
    <n v="1"/>
    <n v="0"/>
    <n v="24"/>
    <n v="23"/>
    <n v="3"/>
    <n v="16"/>
    <n v="9"/>
    <n v="14"/>
    <n v="14"/>
    <n v="0"/>
    <n v="0"/>
    <n v="1"/>
    <n v="4.409722222222222E-3"/>
    <n v="0.66666666666666663"/>
    <n v="0.14703703703703702"/>
    <n v="1"/>
    <n v="14"/>
    <n v="23"/>
  </r>
  <r>
    <x v="6"/>
    <x v="0"/>
    <s v="Royal Gwent Hospital Newport"/>
    <s v="Major A&amp;E Units"/>
    <s v="Newport"/>
    <n v="0"/>
    <d v="1899-12-30T00:53:11"/>
    <n v="0"/>
    <n v="0"/>
    <n v="0"/>
    <n v="5"/>
    <n v="5"/>
    <n v="0"/>
    <n v="3"/>
    <n v="0"/>
    <n v="2"/>
    <n v="3"/>
    <n v="1"/>
    <n v="0"/>
    <n v="2"/>
    <s v="-"/>
    <s v="-"/>
    <n v="0.21990740740740744"/>
    <n v="2"/>
    <n v="3"/>
    <n v="5"/>
  </r>
  <r>
    <x v="6"/>
    <x v="0"/>
    <s v="Grange University Hospital Cwmbran"/>
    <s v="Major A&amp;E Units"/>
    <s v="Torfaen"/>
    <n v="10.019999833333335"/>
    <d v="1899-12-30T02:35:57"/>
    <n v="2"/>
    <n v="1"/>
    <n v="0"/>
    <n v="9"/>
    <n v="9"/>
    <n v="2"/>
    <n v="4"/>
    <n v="1"/>
    <n v="4"/>
    <n v="7"/>
    <n v="3"/>
    <n v="0"/>
    <n v="1"/>
    <n v="7.8125E-3"/>
    <n v="0"/>
    <n v="0.12666666666666668"/>
    <n v="1"/>
    <n v="7"/>
    <n v="9"/>
  </r>
  <r>
    <x v="6"/>
    <x v="0"/>
    <s v="Nevill Hall Hosp Abergavenny"/>
    <s v="Major A&amp;E Units"/>
    <s v="Torfaen"/>
    <n v="0"/>
    <d v="1899-12-30T00:29:02"/>
    <n v="0"/>
    <n v="0"/>
    <n v="0"/>
    <n v="8"/>
    <n v="8"/>
    <n v="0"/>
    <n v="7"/>
    <n v="0"/>
    <n v="1"/>
    <n v="1"/>
    <n v="0"/>
    <n v="0"/>
    <n v="7"/>
    <s v="-"/>
    <s v="-"/>
    <n v="0.10383101851851853"/>
    <n v="7"/>
    <n v="1"/>
    <n v="8"/>
  </r>
  <r>
    <x v="6"/>
    <x v="0"/>
    <s v="Royal Gwent Hospital Newport"/>
    <s v="Major A&amp;E Units"/>
    <s v="Torfaen"/>
    <n v="0"/>
    <d v="1899-12-30T00:22:32"/>
    <n v="0"/>
    <n v="0"/>
    <n v="0"/>
    <n v="9"/>
    <n v="9"/>
    <n v="0"/>
    <n v="9"/>
    <n v="0"/>
    <n v="3"/>
    <n v="4"/>
    <n v="1"/>
    <n v="0"/>
    <n v="5"/>
    <s v="-"/>
    <s v="-"/>
    <n v="0.16089120370370372"/>
    <n v="5"/>
    <n v="4"/>
    <n v="9"/>
  </r>
  <r>
    <x v="6"/>
    <x v="0"/>
    <s v="Chepstow Community Hospital"/>
    <s v="Community"/>
    <s v="Torfaen"/>
    <n v="0"/>
    <d v="1899-12-30T00:07:4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6"/>
    <x v="1"/>
    <s v="Glan Clwyd Hosp Bodelwyddan"/>
    <s v="Major A&amp;E Units"/>
    <s v="Conwy"/>
    <n v="78.473888166666669"/>
    <d v="1899-12-30T02:57:49"/>
    <n v="7"/>
    <n v="5"/>
    <n v="0"/>
    <n v="23"/>
    <n v="23"/>
    <n v="5"/>
    <n v="11"/>
    <n v="6"/>
    <n v="14"/>
    <n v="16"/>
    <n v="2"/>
    <n v="1"/>
    <n v="0"/>
    <n v="4.7511574074074079E-3"/>
    <n v="0.66666666666666663"/>
    <n v="0.15059027777777778"/>
    <n v="1"/>
    <n v="16"/>
    <n v="23"/>
  </r>
  <r>
    <x v="6"/>
    <x v="1"/>
    <s v="Ysbyty Gwynedd Hosp Bangor"/>
    <s v="Major A&amp;E Units"/>
    <s v="Conwy"/>
    <n v="15.909166666666666"/>
    <d v="1899-12-30T03:32:34"/>
    <n v="2"/>
    <n v="1"/>
    <n v="0"/>
    <n v="5"/>
    <n v="5"/>
    <n v="0"/>
    <n v="2"/>
    <n v="0"/>
    <n v="4"/>
    <n v="4"/>
    <n v="0"/>
    <n v="0"/>
    <n v="1"/>
    <s v="-"/>
    <s v="-"/>
    <n v="0.15824074074074077"/>
    <n v="1"/>
    <n v="4"/>
    <n v="5"/>
  </r>
  <r>
    <x v="6"/>
    <x v="1"/>
    <s v="Glan Clwyd Hosp Bodelwyddan"/>
    <s v="Major A&amp;E Units"/>
    <s v="Denbighshire"/>
    <n v="32.050555500000002"/>
    <d v="1899-12-30T02:42:56"/>
    <n v="2"/>
    <n v="2"/>
    <n v="0"/>
    <n v="12"/>
    <n v="12"/>
    <n v="0"/>
    <n v="2"/>
    <n v="4"/>
    <n v="8"/>
    <n v="8"/>
    <n v="0"/>
    <n v="0"/>
    <n v="0"/>
    <n v="4.9768518518518521E-3"/>
    <n v="0.5"/>
    <n v="0.14510995370370369"/>
    <n v="0"/>
    <n v="8"/>
    <n v="12"/>
  </r>
  <r>
    <x v="6"/>
    <x v="1"/>
    <s v="Maelor General Hosp Wrecsam"/>
    <s v="Major A&amp;E Units"/>
    <s v="Denbighshire"/>
    <n v="0.10527783333333333"/>
    <d v="1899-12-30T00:21:19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</r>
  <r>
    <x v="6"/>
    <x v="1"/>
    <s v="Glan Clwyd Hosp Bodelwyddan"/>
    <s v="Major A&amp;E Units"/>
    <s v="Flintshire"/>
    <n v="21.756109999999996"/>
    <d v="1899-12-30T02:38:56"/>
    <n v="2"/>
    <n v="1"/>
    <n v="0"/>
    <n v="6"/>
    <n v="6"/>
    <n v="1"/>
    <n v="3"/>
    <n v="0"/>
    <n v="5"/>
    <n v="6"/>
    <n v="1"/>
    <n v="0"/>
    <n v="0"/>
    <s v="-"/>
    <s v="-"/>
    <n v="0.18161458333333333"/>
    <n v="0"/>
    <n v="6"/>
    <n v="6"/>
  </r>
  <r>
    <x v="6"/>
    <x v="1"/>
    <s v="Maelor General Hosp Wrecsam"/>
    <s v="Major A&amp;E Units"/>
    <s v="Flintshire"/>
    <n v="9.233055666666667"/>
    <d v="1899-12-30T02:33:30"/>
    <n v="1"/>
    <n v="0"/>
    <n v="0"/>
    <n v="4"/>
    <n v="4"/>
    <n v="0"/>
    <n v="2"/>
    <n v="2"/>
    <n v="2"/>
    <n v="2"/>
    <n v="0"/>
    <n v="0"/>
    <n v="0"/>
    <n v="9.6412037037037056E-3"/>
    <n v="0.5"/>
    <n v="0.13310763888888891"/>
    <n v="0"/>
    <n v="2"/>
    <n v="4"/>
  </r>
  <r>
    <x v="6"/>
    <x v="1"/>
    <s v="Ysbyty Gwynedd Hosp Bangor"/>
    <s v="Major A&amp;E Units"/>
    <s v="Gwynedd"/>
    <n v="97.665830500000013"/>
    <d v="1899-12-30T04:00:00"/>
    <n v="12"/>
    <n v="8"/>
    <n v="0"/>
    <n v="19"/>
    <n v="18"/>
    <n v="3"/>
    <n v="8"/>
    <n v="4"/>
    <n v="12"/>
    <n v="14"/>
    <n v="2"/>
    <n v="0"/>
    <n v="1"/>
    <n v="1.4635416666666666E-2"/>
    <n v="0.25"/>
    <n v="0.13942708333333334"/>
    <n v="1"/>
    <n v="14"/>
    <n v="18"/>
  </r>
  <r>
    <x v="6"/>
    <x v="1"/>
    <s v="Ysbyty Alltwen"/>
    <s v="Minor Injuries Unit (MIU)"/>
    <s v="Gwynedd"/>
    <n v="0"/>
    <d v="1899-12-30T03:38:46"/>
    <n v="0"/>
    <n v="0"/>
    <n v="0"/>
    <n v="1"/>
    <n v="1"/>
    <n v="0"/>
    <n v="0"/>
    <n v="0"/>
    <n v="1"/>
    <n v="1"/>
    <n v="0"/>
    <n v="0"/>
    <n v="0"/>
    <s v="-"/>
    <s v="-"/>
    <n v="6.5057870370370377E-2"/>
    <n v="0"/>
    <n v="1"/>
    <n v="1"/>
  </r>
  <r>
    <x v="6"/>
    <x v="1"/>
    <s v="Glan Clwyd Hosp Bodelwyddan"/>
    <s v="Major A&amp;E Units"/>
    <s v="Gwynedd"/>
    <n v="0"/>
    <d v="1899-12-30T00:15:00"/>
    <n v="0"/>
    <n v="0"/>
    <n v="0"/>
    <n v="1"/>
    <n v="1"/>
    <n v="0"/>
    <n v="1"/>
    <n v="0"/>
    <n v="0"/>
    <n v="1"/>
    <n v="1"/>
    <n v="0"/>
    <n v="0"/>
    <s v="-"/>
    <s v="-"/>
    <n v="9.8379629629629633E-3"/>
    <n v="0"/>
    <n v="1"/>
    <n v="1"/>
  </r>
  <r>
    <x v="6"/>
    <x v="1"/>
    <s v="Ysbyty Gwynedd Hosp Bangor"/>
    <s v="Major A&amp;E Units"/>
    <s v="Isle Of Anglesey"/>
    <n v="11.333611166666666"/>
    <d v="1899-12-30T01:38:19"/>
    <n v="1"/>
    <n v="0"/>
    <n v="0"/>
    <n v="7"/>
    <n v="7"/>
    <n v="2"/>
    <n v="5"/>
    <n v="3"/>
    <n v="3"/>
    <n v="4"/>
    <n v="1"/>
    <n v="0"/>
    <n v="0"/>
    <n v="1.6666666666666668E-3"/>
    <n v="0.66666666666666663"/>
    <n v="7.2638888888888892E-2"/>
    <n v="0"/>
    <n v="4"/>
    <n v="7"/>
  </r>
  <r>
    <x v="6"/>
    <x v="1"/>
    <s v="Maelor General Hosp Wrecsam"/>
    <s v="Major A&amp;E Units"/>
    <s v="Wrexham"/>
    <n v="30.099721166666665"/>
    <d v="1899-12-30T01:44:55"/>
    <n v="2"/>
    <n v="1"/>
    <n v="0"/>
    <n v="17"/>
    <n v="17"/>
    <n v="2"/>
    <n v="9"/>
    <n v="2"/>
    <n v="12"/>
    <n v="13"/>
    <n v="1"/>
    <n v="0"/>
    <n v="2"/>
    <n v="1.742476851851852E-2"/>
    <n v="0"/>
    <n v="7.7395833333333344E-2"/>
    <n v="2"/>
    <n v="13"/>
    <n v="17"/>
  </r>
  <r>
    <x v="6"/>
    <x v="2"/>
    <s v="Childrens Hosp Wales Cardiff"/>
    <s v="Unknown"/>
    <s v="Bridgend"/>
    <n v="0"/>
    <d v="1899-12-30T00:29:00"/>
    <n v="0"/>
    <n v="0"/>
    <n v="0"/>
    <n v="1"/>
    <n v="1"/>
    <n v="0"/>
    <n v="1"/>
    <n v="0"/>
    <n v="1"/>
    <n v="1"/>
    <n v="0"/>
    <n v="0"/>
    <n v="0"/>
    <s v="-"/>
    <s v="-"/>
    <n v="0.43297453703703709"/>
    <n v="0"/>
    <n v="1"/>
    <n v="1"/>
  </r>
  <r>
    <x v="6"/>
    <x v="2"/>
    <s v="University Hospital Of Wales"/>
    <s v="Major A&amp;E Units"/>
    <s v="Cardiff"/>
    <n v="25.696389000000003"/>
    <d v="1899-12-30T01:15:32"/>
    <n v="2"/>
    <n v="0"/>
    <n v="0"/>
    <n v="32"/>
    <n v="31"/>
    <n v="9"/>
    <n v="21"/>
    <n v="8"/>
    <n v="18"/>
    <n v="19"/>
    <n v="1"/>
    <n v="1"/>
    <n v="4"/>
    <n v="4.4733796296296292E-3"/>
    <n v="0.625"/>
    <n v="0.10951388888888888"/>
    <n v="5"/>
    <n v="19"/>
    <n v="31"/>
  </r>
  <r>
    <x v="6"/>
    <x v="2"/>
    <s v="Llandough Hospital"/>
    <s v="Major acute"/>
    <s v="Cardiff"/>
    <n v="0"/>
    <d v="1899-12-30T00:18:00"/>
    <n v="0"/>
    <n v="0"/>
    <n v="0"/>
    <n v="3"/>
    <n v="3"/>
    <n v="0"/>
    <n v="3"/>
    <n v="1"/>
    <n v="0"/>
    <n v="0"/>
    <n v="0"/>
    <n v="0"/>
    <n v="2"/>
    <n v="5.3703703703703708E-3"/>
    <n v="1"/>
    <s v="-"/>
    <n v="2"/>
    <n v="0"/>
    <n v="3"/>
  </r>
  <r>
    <x v="6"/>
    <x v="2"/>
    <s v="University Hospital Of Wales"/>
    <s v="Major A&amp;E Units"/>
    <s v="Merthyr Tydfil"/>
    <n v="1.7777833333333333E-2"/>
    <d v="1899-12-30T00:16:04"/>
    <n v="0"/>
    <n v="0"/>
    <n v="0"/>
    <n v="1"/>
    <n v="1"/>
    <n v="0"/>
    <n v="1"/>
    <n v="0"/>
    <n v="1"/>
    <n v="1"/>
    <n v="0"/>
    <n v="0"/>
    <n v="0"/>
    <s v="-"/>
    <s v="-"/>
    <n v="4.1226851851851855E-2"/>
    <n v="0"/>
    <n v="1"/>
    <n v="1"/>
  </r>
  <r>
    <x v="6"/>
    <x v="2"/>
    <s v="University Hospital Of Wales"/>
    <s v="Major A&amp;E Units"/>
    <s v="Rhondda Cynon Taff"/>
    <n v="1.3769434999999999"/>
    <d v="1899-12-30T00:56:18"/>
    <n v="0"/>
    <n v="0"/>
    <n v="0"/>
    <n v="1"/>
    <n v="1"/>
    <n v="0"/>
    <n v="1"/>
    <n v="0"/>
    <n v="1"/>
    <n v="1"/>
    <n v="0"/>
    <n v="0"/>
    <n v="0"/>
    <s v="-"/>
    <s v="-"/>
    <n v="2.4212962962962964E-2"/>
    <n v="0"/>
    <n v="1"/>
    <n v="1"/>
  </r>
  <r>
    <x v="6"/>
    <x v="2"/>
    <s v="University Hospital Of Wales"/>
    <s v="Major A&amp;E Units"/>
    <s v="Torfaen"/>
    <n v="0.72749999999999992"/>
    <d v="1899-12-30T00:36:50"/>
    <n v="0"/>
    <n v="0"/>
    <n v="0"/>
    <n v="2"/>
    <n v="2"/>
    <n v="0"/>
    <n v="2"/>
    <n v="0"/>
    <n v="2"/>
    <n v="2"/>
    <n v="0"/>
    <n v="0"/>
    <n v="0"/>
    <s v="-"/>
    <s v="-"/>
    <n v="3.2818287037037035E-2"/>
    <n v="0"/>
    <n v="2"/>
    <n v="2"/>
  </r>
  <r>
    <x v="6"/>
    <x v="2"/>
    <s v="University Hospital Of Wales"/>
    <s v="Major A&amp;E Units"/>
    <s v="Vale Of Glamorgan"/>
    <n v="12.392222"/>
    <d v="1899-12-30T01:21:09"/>
    <n v="0"/>
    <n v="0"/>
    <n v="0"/>
    <n v="10"/>
    <n v="10"/>
    <n v="2"/>
    <n v="6"/>
    <n v="2"/>
    <n v="5"/>
    <n v="7"/>
    <n v="2"/>
    <n v="1"/>
    <n v="0"/>
    <n v="6.6087962962962975E-3"/>
    <n v="0.5"/>
    <n v="0.12825231481481483"/>
    <n v="1"/>
    <n v="7"/>
    <n v="10"/>
  </r>
  <r>
    <x v="6"/>
    <x v="2"/>
    <s v="Llandough Hospital"/>
    <s v="Major acute"/>
    <s v="Vale Of Glamorgan"/>
    <n v="0"/>
    <d v="1899-12-30T00:31:55"/>
    <n v="0"/>
    <n v="0"/>
    <n v="0"/>
    <n v="2"/>
    <n v="2"/>
    <n v="0"/>
    <n v="2"/>
    <n v="1"/>
    <n v="0"/>
    <n v="0"/>
    <n v="0"/>
    <n v="0"/>
    <n v="1"/>
    <n v="3.9814814814814817E-3"/>
    <n v="1"/>
    <s v="-"/>
    <n v="1"/>
    <n v="0"/>
    <n v="2"/>
  </r>
  <r>
    <x v="6"/>
    <x v="3"/>
    <s v="Princess Of Wales Bridgend"/>
    <s v="Major A&amp;E Units"/>
    <s v="Bridgend"/>
    <n v="66.913888833333331"/>
    <d v="1899-12-30T05:12:25"/>
    <n v="9"/>
    <n v="7"/>
    <n v="1"/>
    <n v="17"/>
    <n v="17"/>
    <n v="5"/>
    <n v="7"/>
    <n v="3"/>
    <n v="11"/>
    <n v="14"/>
    <n v="3"/>
    <n v="0"/>
    <n v="0"/>
    <n v="9.8958333333333329E-3"/>
    <n v="0.33333333333333331"/>
    <n v="9.5607638888888902E-2"/>
    <n v="0"/>
    <n v="14"/>
    <n v="17"/>
  </r>
  <r>
    <x v="6"/>
    <x v="3"/>
    <s v="Prince Charles Hosp Merthyr"/>
    <s v="Major A&amp;E Units"/>
    <s v="Caerphilly"/>
    <n v="23.994721166666665"/>
    <d v="1899-12-30T03:13:05"/>
    <n v="2"/>
    <n v="1"/>
    <n v="1"/>
    <n v="5"/>
    <n v="5"/>
    <n v="1"/>
    <n v="3"/>
    <n v="0"/>
    <n v="3"/>
    <n v="4"/>
    <n v="1"/>
    <n v="1"/>
    <n v="0"/>
    <s v="-"/>
    <s v="-"/>
    <n v="4.8217592592592597E-2"/>
    <n v="1"/>
    <n v="4"/>
    <n v="5"/>
  </r>
  <r>
    <x v="6"/>
    <x v="3"/>
    <s v="Prince Charles Hosp Merthyr"/>
    <s v="Major A&amp;E Units"/>
    <s v="Merthyr Tydfil"/>
    <n v="30.962499166666664"/>
    <d v="1899-12-30T04:45:59"/>
    <n v="3"/>
    <n v="3"/>
    <n v="0"/>
    <n v="4"/>
    <n v="4"/>
    <n v="0"/>
    <n v="2"/>
    <n v="0"/>
    <n v="3"/>
    <n v="4"/>
    <n v="1"/>
    <n v="0"/>
    <n v="0"/>
    <s v="-"/>
    <s v="-"/>
    <n v="0.10968749999999999"/>
    <n v="0"/>
    <n v="4"/>
    <n v="4"/>
  </r>
  <r>
    <x v="6"/>
    <x v="3"/>
    <s v="Prince Charles Hosp Merthyr"/>
    <s v="Major A&amp;E Units"/>
    <s v="Powys"/>
    <n v="5.599722166666667"/>
    <d v="1899-12-30T01:36:59"/>
    <n v="0"/>
    <n v="0"/>
    <n v="0"/>
    <n v="3"/>
    <n v="3"/>
    <n v="1"/>
    <n v="2"/>
    <n v="1"/>
    <n v="1"/>
    <n v="2"/>
    <n v="1"/>
    <n v="0"/>
    <n v="0"/>
    <n v="2.6620370370370374E-3"/>
    <n v="1"/>
    <n v="0.38432291666666674"/>
    <n v="0"/>
    <n v="2"/>
    <n v="3"/>
  </r>
  <r>
    <x v="6"/>
    <x v="3"/>
    <s v="Royal Glamorgan Hosp Pontyclun"/>
    <s v="Major A&amp;E Units"/>
    <s v="Rhondda Cynon Taff"/>
    <n v="90.732497833333355"/>
    <d v="1899-12-30T02:44:16"/>
    <n v="8"/>
    <n v="5"/>
    <n v="0"/>
    <n v="24"/>
    <n v="24"/>
    <n v="6"/>
    <n v="14"/>
    <n v="4"/>
    <n v="14"/>
    <n v="15"/>
    <n v="1"/>
    <n v="0"/>
    <n v="5"/>
    <n v="1.0410879629629631E-2"/>
    <n v="0"/>
    <n v="0.12427083333333333"/>
    <n v="5"/>
    <n v="15"/>
    <n v="24"/>
  </r>
  <r>
    <x v="6"/>
    <x v="3"/>
    <s v="Prince Charles Hosp Merthyr"/>
    <s v="Major A&amp;E Units"/>
    <s v="Rhondda Cynon Taff"/>
    <n v="11.463054666666665"/>
    <d v="1899-12-30T03:06:40"/>
    <n v="2"/>
    <n v="1"/>
    <n v="0"/>
    <n v="5"/>
    <n v="5"/>
    <n v="2"/>
    <n v="3"/>
    <n v="3"/>
    <n v="2"/>
    <n v="2"/>
    <n v="0"/>
    <n v="0"/>
    <n v="0"/>
    <n v="7.2222222222222228E-3"/>
    <n v="0.33333333333333331"/>
    <n v="4.6788194444444445E-2"/>
    <n v="0"/>
    <n v="2"/>
    <n v="5"/>
  </r>
  <r>
    <x v="6"/>
    <x v="4"/>
    <s v="Prince Philip Hosp Llanelli"/>
    <s v="Major acute"/>
    <s v="Carmarthenshire"/>
    <n v="34.221666333333339"/>
    <d v="1899-12-30T02:41:10"/>
    <n v="3"/>
    <n v="2"/>
    <n v="0"/>
    <n v="12"/>
    <n v="12"/>
    <n v="2"/>
    <n v="8"/>
    <n v="6"/>
    <n v="5"/>
    <n v="6"/>
    <n v="1"/>
    <n v="0"/>
    <n v="0"/>
    <n v="8.2581018518518515E-3"/>
    <n v="0.33333333333333331"/>
    <n v="5.9270833333333335E-2"/>
    <n v="0"/>
    <n v="6"/>
    <n v="12"/>
  </r>
  <r>
    <x v="6"/>
    <x v="4"/>
    <s v="Glangwili Hospital Carmarthen"/>
    <s v="Major A&amp;E Units"/>
    <s v="Carmarthenshire"/>
    <n v="33.418888000000003"/>
    <d v="1899-12-30T03:01:37"/>
    <n v="3"/>
    <n v="2"/>
    <n v="0"/>
    <n v="12"/>
    <n v="12"/>
    <n v="3"/>
    <n v="4"/>
    <n v="2"/>
    <n v="9"/>
    <n v="10"/>
    <n v="1"/>
    <n v="0"/>
    <n v="0"/>
    <n v="1.5978009259259261E-2"/>
    <n v="0"/>
    <n v="0.16545717592592593"/>
    <n v="0"/>
    <n v="10"/>
    <n v="12"/>
  </r>
  <r>
    <x v="6"/>
    <x v="4"/>
    <s v="Bronglais Gen Hosp Aberystwyth"/>
    <s v="Major A&amp;E Units"/>
    <s v="Ceredigion"/>
    <n v="20.707778000000001"/>
    <d v="1899-12-30T02:33:03"/>
    <n v="1"/>
    <n v="0"/>
    <n v="0"/>
    <n v="8"/>
    <n v="8"/>
    <n v="0"/>
    <n v="2"/>
    <n v="2"/>
    <n v="6"/>
    <n v="6"/>
    <n v="0"/>
    <n v="0"/>
    <n v="0"/>
    <n v="3.3969907407407408E-3"/>
    <n v="0.5"/>
    <n v="6.6811342592592596E-2"/>
    <n v="0"/>
    <n v="6"/>
    <n v="8"/>
  </r>
  <r>
    <x v="6"/>
    <x v="4"/>
    <s v="Glangwili Hospital Carmarthen"/>
    <s v="Major A&amp;E Units"/>
    <s v="Ceredigion"/>
    <n v="4.3591668333333331"/>
    <d v="1899-12-30T01:20:23"/>
    <n v="0"/>
    <n v="0"/>
    <n v="0"/>
    <n v="3"/>
    <n v="3"/>
    <n v="0"/>
    <n v="2"/>
    <n v="0"/>
    <n v="1"/>
    <n v="3"/>
    <n v="2"/>
    <n v="0"/>
    <n v="0"/>
    <s v="-"/>
    <s v="-"/>
    <n v="0.30557870370370371"/>
    <n v="0"/>
    <n v="3"/>
    <n v="3"/>
  </r>
  <r>
    <x v="6"/>
    <x v="4"/>
    <s v="Bronglais Gen Hosp Aberystwyth"/>
    <s v="Major A&amp;E Units"/>
    <s v="Gwynedd"/>
    <n v="9.5066666666666659"/>
    <d v="1899-12-30T03:25:08"/>
    <n v="1"/>
    <n v="0"/>
    <n v="0"/>
    <n v="2"/>
    <n v="2"/>
    <n v="0"/>
    <n v="0"/>
    <n v="1"/>
    <n v="1"/>
    <n v="1"/>
    <n v="0"/>
    <n v="0"/>
    <n v="0"/>
    <n v="2.7847222222222225E-2"/>
    <n v="0"/>
    <n v="1.1435185185185184E-2"/>
    <n v="0"/>
    <n v="1"/>
    <n v="2"/>
  </r>
  <r>
    <x v="6"/>
    <x v="4"/>
    <s v="Withybush Hosp Haverfordwest"/>
    <s v="Major A&amp;E Units"/>
    <s v="Pembrokeshire"/>
    <n v="33.022500000000001"/>
    <d v="1899-12-30T02:03:45"/>
    <n v="3"/>
    <n v="1"/>
    <n v="0"/>
    <n v="14"/>
    <n v="13"/>
    <n v="2"/>
    <n v="9"/>
    <n v="4"/>
    <n v="8"/>
    <n v="9"/>
    <n v="1"/>
    <n v="1"/>
    <n v="0"/>
    <n v="9.2129629629629627E-3"/>
    <n v="0.25"/>
    <n v="4.1093750000000005E-2"/>
    <n v="1"/>
    <n v="9"/>
    <n v="13"/>
  </r>
  <r>
    <x v="6"/>
    <x v="4"/>
    <s v="Glangwili Hospital Carmarthen"/>
    <s v="Major A&amp;E Units"/>
    <s v="Pembrokeshire"/>
    <n v="1.1536111666666666"/>
    <d v="1899-12-30T00:32:39"/>
    <n v="0"/>
    <n v="0"/>
    <n v="0"/>
    <n v="2"/>
    <n v="2"/>
    <n v="1"/>
    <n v="1"/>
    <n v="1"/>
    <n v="0"/>
    <n v="1"/>
    <n v="1"/>
    <n v="0"/>
    <n v="0"/>
    <n v="2.476851851851852E-3"/>
    <n v="1"/>
    <n v="6.4351851851851855E-2"/>
    <n v="0"/>
    <n v="1"/>
    <n v="2"/>
  </r>
  <r>
    <x v="6"/>
    <x v="4"/>
    <s v="Bronglais Gen Hosp Aberystwyth"/>
    <s v="Major A&amp;E Units"/>
    <s v="Powys"/>
    <n v="7.8830556666666665"/>
    <d v="1899-12-30T02:09:30"/>
    <n v="1"/>
    <n v="0"/>
    <n v="0"/>
    <n v="3"/>
    <n v="3"/>
    <n v="0"/>
    <n v="2"/>
    <n v="0"/>
    <n v="2"/>
    <n v="3"/>
    <n v="1"/>
    <n v="0"/>
    <n v="0"/>
    <s v="-"/>
    <s v="-"/>
    <n v="4.8518518518518516E-2"/>
    <n v="0"/>
    <n v="3"/>
    <n v="3"/>
  </r>
  <r>
    <x v="6"/>
    <x v="5"/>
    <s v="Countess Of Chester Hospital"/>
    <s v="Hospital not In Wales"/>
    <s v="Flintshire"/>
    <n v="0.66527766666666666"/>
    <d v="1899-12-30T00:24:05"/>
    <n v="0"/>
    <n v="0"/>
    <n v="0"/>
    <n v="4"/>
    <n v="4"/>
    <n v="1"/>
    <n v="4"/>
    <n v="1"/>
    <n v="3"/>
    <n v="3"/>
    <n v="0"/>
    <n v="0"/>
    <n v="0"/>
    <n v="1.6261574074074074E-2"/>
    <n v="0"/>
    <n v="0.10585648148148148"/>
    <n v="0"/>
    <n v="3"/>
    <n v="4"/>
  </r>
  <r>
    <x v="6"/>
    <x v="5"/>
    <s v="Walton Centre Fazackerley"/>
    <s v="Hospital not In Wales"/>
    <s v="Gwynedd"/>
    <n v="0"/>
    <d v="1899-12-30T00:41:43"/>
    <n v="0"/>
    <n v="0"/>
    <n v="0"/>
    <n v="1"/>
    <n v="1"/>
    <n v="0"/>
    <n v="1"/>
    <n v="0"/>
    <n v="1"/>
    <n v="1"/>
    <n v="0"/>
    <n v="0"/>
    <n v="0"/>
    <s v="-"/>
    <s v="-"/>
    <n v="0.25872685185185185"/>
    <n v="0"/>
    <n v="1"/>
    <n v="1"/>
  </r>
  <r>
    <x v="6"/>
    <x v="5"/>
    <s v="Alderhey Hospital Liverpool"/>
    <s v="Hospital not In Wales"/>
    <s v="Gwynedd"/>
    <n v="0"/>
    <d v="1899-12-30T00:28:13"/>
    <n v="0"/>
    <n v="0"/>
    <n v="0"/>
    <n v="1"/>
    <n v="1"/>
    <n v="0"/>
    <n v="1"/>
    <n v="0"/>
    <n v="1"/>
    <n v="1"/>
    <n v="0"/>
    <n v="0"/>
    <n v="0"/>
    <s v="-"/>
    <s v="-"/>
    <n v="0.1909953703703704"/>
    <n v="0"/>
    <n v="1"/>
    <n v="1"/>
  </r>
  <r>
    <x v="6"/>
    <x v="5"/>
    <s v="Royal Shrewsbury Hospital"/>
    <s v="Hospital not In Wales"/>
    <s v="Powys"/>
    <n v="15.556944333333332"/>
    <d v="1899-12-30T03:21:41"/>
    <n v="1"/>
    <n v="0"/>
    <n v="0"/>
    <n v="4"/>
    <n v="4"/>
    <n v="0"/>
    <n v="0"/>
    <n v="0"/>
    <n v="4"/>
    <n v="4"/>
    <n v="0"/>
    <n v="0"/>
    <n v="0"/>
    <s v="-"/>
    <s v="-"/>
    <n v="0.12508680555555557"/>
    <n v="0"/>
    <n v="4"/>
    <n v="4"/>
  </r>
  <r>
    <x v="6"/>
    <x v="5"/>
    <s v="Hereford County Hospital"/>
    <s v="Hospital not In Wales"/>
    <s v="Powys"/>
    <n v="3.6519444999999999"/>
    <d v="1899-12-30T00:37:41"/>
    <n v="0"/>
    <n v="0"/>
    <n v="0"/>
    <n v="9"/>
    <n v="9"/>
    <n v="1"/>
    <n v="8"/>
    <n v="0"/>
    <n v="7"/>
    <n v="8"/>
    <n v="1"/>
    <n v="0"/>
    <n v="1"/>
    <s v="-"/>
    <s v="-"/>
    <n v="0.10503472222222222"/>
    <n v="1"/>
    <n v="8"/>
    <n v="9"/>
  </r>
  <r>
    <x v="6"/>
    <x v="5"/>
    <s v="Southmead Hospital Bristol"/>
    <s v="Hospital not In Wales"/>
    <s v="Swansea"/>
    <n v="0"/>
    <d v="1899-12-30T00:22:28"/>
    <n v="0"/>
    <n v="0"/>
    <n v="0"/>
    <n v="1"/>
    <n v="1"/>
    <n v="0"/>
    <n v="1"/>
    <n v="1"/>
    <n v="0"/>
    <n v="0"/>
    <n v="0"/>
    <n v="0"/>
    <n v="0"/>
    <n v="2.7083333333333334E-3"/>
    <n v="1"/>
    <s v="-"/>
    <n v="0"/>
    <n v="0"/>
    <n v="1"/>
  </r>
  <r>
    <x v="6"/>
    <x v="5"/>
    <s v="Walton Centre Fazackerley"/>
    <s v="Hospital not In Wales"/>
    <s v="Wrexham"/>
    <n v="0"/>
    <d v="1899-12-30T00:03:43"/>
    <n v="0"/>
    <n v="0"/>
    <n v="0"/>
    <n v="1"/>
    <n v="1"/>
    <n v="0"/>
    <n v="1"/>
    <n v="0"/>
    <n v="1"/>
    <n v="1"/>
    <n v="0"/>
    <n v="0"/>
    <n v="0"/>
    <s v="-"/>
    <s v="-"/>
    <n v="0.31724537037037037"/>
    <n v="0"/>
    <n v="1"/>
    <n v="1"/>
  </r>
  <r>
    <x v="6"/>
    <x v="7"/>
    <s v="Morriston Hospital Swansea"/>
    <s v="Major A&amp;E Units"/>
    <s v="Neath Port Talbot"/>
    <n v="31.448333166666664"/>
    <d v="1899-12-30T02:50:16"/>
    <n v="4"/>
    <n v="3"/>
    <n v="0"/>
    <n v="15"/>
    <n v="15"/>
    <n v="6"/>
    <n v="11"/>
    <n v="4"/>
    <n v="9"/>
    <n v="11"/>
    <n v="2"/>
    <n v="0"/>
    <n v="0"/>
    <n v="9.1840277777777771E-3"/>
    <n v="0.25"/>
    <n v="6.4166666666666677E-2"/>
    <n v="0"/>
    <n v="11"/>
    <n v="15"/>
  </r>
  <r>
    <x v="6"/>
    <x v="7"/>
    <s v="Singleton Hospital Swansea"/>
    <s v="Minor Injuries Unit (MIU)"/>
    <s v="Neath Port Talbot"/>
    <n v="2.2222166666666664E-2"/>
    <d v="1899-12-30T00:16:20"/>
    <n v="0"/>
    <n v="0"/>
    <n v="0"/>
    <n v="1"/>
    <n v="1"/>
    <n v="0"/>
    <n v="1"/>
    <n v="0"/>
    <n v="1"/>
    <n v="1"/>
    <n v="0"/>
    <n v="0"/>
    <n v="0"/>
    <s v="-"/>
    <s v="-"/>
    <n v="7.076388888888889E-2"/>
    <n v="0"/>
    <n v="1"/>
    <n v="1"/>
  </r>
  <r>
    <x v="6"/>
    <x v="7"/>
    <s v="Morriston Hospital Swansea"/>
    <s v="Major A&amp;E Units"/>
    <s v="Powys"/>
    <n v="3.750833333333333"/>
    <d v="1899-12-30T02:07:31"/>
    <n v="0"/>
    <n v="0"/>
    <n v="0"/>
    <n v="2"/>
    <n v="2"/>
    <n v="0"/>
    <n v="0"/>
    <n v="0"/>
    <n v="0"/>
    <n v="1"/>
    <n v="1"/>
    <n v="1"/>
    <n v="0"/>
    <s v="-"/>
    <s v="-"/>
    <n v="1.5127314814814817E-2"/>
    <n v="1"/>
    <n v="1"/>
    <n v="2"/>
  </r>
  <r>
    <x v="6"/>
    <x v="7"/>
    <s v="Morriston Hospital Swansea"/>
    <s v="Major A&amp;E Units"/>
    <s v="Swansea"/>
    <n v="53.014722166666658"/>
    <d v="1899-12-30T03:29:50"/>
    <n v="7"/>
    <n v="4"/>
    <n v="0"/>
    <n v="24"/>
    <n v="24"/>
    <n v="7"/>
    <n v="10"/>
    <n v="7"/>
    <n v="15"/>
    <n v="16"/>
    <n v="1"/>
    <n v="0"/>
    <n v="1"/>
    <n v="5.1273148148148154E-3"/>
    <n v="0.7142857142857143"/>
    <n v="0.11069444444444446"/>
    <n v="1"/>
    <n v="16"/>
    <n v="24"/>
  </r>
  <r>
    <x v="6"/>
    <x v="7"/>
    <s v="Singleton Hospital Swansea"/>
    <s v="Minor Injuries Unit (MIU)"/>
    <s v="Swansea"/>
    <n v="0"/>
    <d v="1899-12-30T00:52:12"/>
    <n v="0"/>
    <n v="0"/>
    <n v="0"/>
    <n v="4"/>
    <n v="4"/>
    <n v="0"/>
    <n v="3"/>
    <n v="1"/>
    <n v="1"/>
    <n v="3"/>
    <n v="2"/>
    <n v="0"/>
    <n v="0"/>
    <n v="6.8171296296296296E-3"/>
    <n v="0"/>
    <n v="0.13469907407407408"/>
    <n v="0"/>
    <n v="3"/>
    <n v="4"/>
  </r>
  <r>
    <x v="6"/>
    <x v="8"/>
    <s v="-"/>
    <s v="-"/>
    <s v="Blaenau Gwent"/>
    <n v="0"/>
    <s v="-"/>
    <n v="0"/>
    <n v="0"/>
    <n v="0"/>
    <n v="25"/>
    <n v="8"/>
    <n v="0"/>
    <n v="0"/>
    <n v="5"/>
    <n v="17"/>
    <n v="20"/>
    <n v="3"/>
    <n v="0"/>
    <n v="0"/>
    <n v="2.4305555555555556E-3"/>
    <n v="0.6"/>
    <n v="0.1321701388888889"/>
    <n v="0"/>
    <n v="20"/>
    <n v="15"/>
  </r>
  <r>
    <x v="6"/>
    <x v="8"/>
    <s v="-"/>
    <s v="-"/>
    <s v="Bridgend"/>
    <n v="0"/>
    <s v="-"/>
    <n v="0"/>
    <n v="0"/>
    <n v="0"/>
    <n v="44"/>
    <n v="11"/>
    <n v="0"/>
    <n v="0"/>
    <n v="7"/>
    <n v="22"/>
    <n v="33"/>
    <n v="11"/>
    <n v="0"/>
    <n v="4"/>
    <n v="8.0671296296296307E-3"/>
    <n v="0.2857142857142857"/>
    <n v="4.8472222222222222E-2"/>
    <n v="4"/>
    <n v="33"/>
    <n v="21"/>
  </r>
  <r>
    <x v="6"/>
    <x v="8"/>
    <s v="-"/>
    <s v="-"/>
    <s v="Caerphilly"/>
    <n v="0"/>
    <s v="-"/>
    <n v="0"/>
    <n v="0"/>
    <n v="0"/>
    <n v="54"/>
    <n v="14"/>
    <n v="0"/>
    <n v="0"/>
    <n v="5"/>
    <n v="32"/>
    <n v="42"/>
    <n v="10"/>
    <n v="2"/>
    <n v="5"/>
    <n v="5.6944444444444438E-3"/>
    <n v="0.4"/>
    <n v="7.6203703703703704E-2"/>
    <n v="7"/>
    <n v="42"/>
    <n v="33"/>
  </r>
  <r>
    <x v="6"/>
    <x v="8"/>
    <s v="-"/>
    <s v="-"/>
    <s v="Cardiff"/>
    <n v="0"/>
    <s v="-"/>
    <n v="0"/>
    <n v="0"/>
    <n v="0"/>
    <n v="99"/>
    <n v="16"/>
    <n v="0"/>
    <n v="0"/>
    <n v="14"/>
    <n v="56"/>
    <n v="73"/>
    <n v="17"/>
    <n v="6"/>
    <n v="6"/>
    <n v="5.185185185185185E-3"/>
    <n v="0.6428571428571429"/>
    <n v="0.15954861111111113"/>
    <n v="12"/>
    <n v="73"/>
    <n v="39"/>
  </r>
  <r>
    <x v="6"/>
    <x v="8"/>
    <s v="-"/>
    <s v="-"/>
    <s v="Carmarthenshire"/>
    <n v="0"/>
    <s v="-"/>
    <n v="0"/>
    <n v="0"/>
    <n v="0"/>
    <n v="62"/>
    <n v="14"/>
    <n v="0"/>
    <n v="0"/>
    <n v="10"/>
    <n v="29"/>
    <n v="42"/>
    <n v="13"/>
    <n v="2"/>
    <n v="8"/>
    <n v="9.346064814814814E-3"/>
    <n v="0.2"/>
    <n v="7.1423611111111104E-2"/>
    <n v="10"/>
    <n v="42"/>
    <n v="22"/>
  </r>
  <r>
    <x v="6"/>
    <x v="8"/>
    <s v="-"/>
    <s v="-"/>
    <s v="Ceredigion"/>
    <n v="0"/>
    <s v="-"/>
    <n v="0"/>
    <n v="0"/>
    <n v="0"/>
    <n v="23"/>
    <n v="3"/>
    <n v="0"/>
    <n v="0"/>
    <n v="1"/>
    <n v="12"/>
    <n v="16"/>
    <n v="4"/>
    <n v="1"/>
    <n v="5"/>
    <n v="6.3888888888888884E-3"/>
    <n v="0"/>
    <n v="7.4745370370370379E-2"/>
    <n v="6"/>
    <n v="16"/>
    <n v="9"/>
  </r>
  <r>
    <x v="6"/>
    <x v="8"/>
    <s v="-"/>
    <s v="-"/>
    <s v="Conwy"/>
    <n v="0"/>
    <s v="-"/>
    <n v="0"/>
    <n v="0"/>
    <n v="0"/>
    <n v="55"/>
    <n v="11"/>
    <n v="0"/>
    <n v="0"/>
    <n v="7"/>
    <n v="27"/>
    <n v="36"/>
    <n v="9"/>
    <n v="4"/>
    <n v="8"/>
    <n v="4.4444444444444444E-3"/>
    <n v="0.7142857142857143"/>
    <n v="0.21622685185185186"/>
    <n v="12"/>
    <n v="36"/>
    <n v="19"/>
  </r>
  <r>
    <x v="6"/>
    <x v="8"/>
    <s v="-"/>
    <s v="-"/>
    <s v="Denbighshire"/>
    <n v="0"/>
    <s v="-"/>
    <n v="0"/>
    <n v="0"/>
    <n v="0"/>
    <n v="48"/>
    <n v="7"/>
    <n v="0"/>
    <n v="0"/>
    <n v="7"/>
    <n v="27"/>
    <n v="35"/>
    <n v="8"/>
    <n v="3"/>
    <n v="3"/>
    <n v="4.2129629629629626E-3"/>
    <n v="0.7142857142857143"/>
    <n v="0.16246527777777778"/>
    <n v="6"/>
    <n v="35"/>
    <n v="18"/>
  </r>
  <r>
    <x v="6"/>
    <x v="8"/>
    <s v="-"/>
    <s v="-"/>
    <s v="Flintshire"/>
    <n v="0"/>
    <s v="-"/>
    <n v="0"/>
    <n v="0"/>
    <n v="0"/>
    <n v="52"/>
    <n v="7"/>
    <n v="0"/>
    <n v="0"/>
    <n v="4"/>
    <n v="27"/>
    <n v="42"/>
    <n v="15"/>
    <n v="2"/>
    <n v="4"/>
    <n v="1.0023148148148149E-2"/>
    <n v="0.5"/>
    <n v="7.3304398148148153E-2"/>
    <n v="6"/>
    <n v="42"/>
    <n v="18"/>
  </r>
  <r>
    <x v="6"/>
    <x v="8"/>
    <s v="-"/>
    <s v="-"/>
    <s v="Gwynedd"/>
    <n v="0"/>
    <s v="-"/>
    <n v="0"/>
    <n v="0"/>
    <n v="0"/>
    <n v="58"/>
    <n v="11"/>
    <n v="0"/>
    <n v="0"/>
    <n v="3"/>
    <n v="30"/>
    <n v="39"/>
    <n v="9"/>
    <n v="4"/>
    <n v="12"/>
    <n v="1.5856481481481482E-2"/>
    <n v="0.33333333333333331"/>
    <n v="6.3593749999999991E-2"/>
    <n v="16"/>
    <n v="39"/>
    <n v="24"/>
  </r>
  <r>
    <x v="6"/>
    <x v="8"/>
    <s v="-"/>
    <s v="-"/>
    <s v="Isle Of Anglesey"/>
    <n v="0"/>
    <s v="-"/>
    <n v="0"/>
    <n v="0"/>
    <n v="0"/>
    <n v="19"/>
    <n v="5"/>
    <n v="0"/>
    <n v="0"/>
    <n v="3"/>
    <n v="7"/>
    <n v="14"/>
    <n v="7"/>
    <n v="1"/>
    <n v="1"/>
    <n v="1.6666666666666668E-3"/>
    <n v="0.66666666666666663"/>
    <n v="0.16744212962962962"/>
    <n v="2"/>
    <n v="14"/>
    <n v="7"/>
  </r>
  <r>
    <x v="6"/>
    <x v="8"/>
    <s v="-"/>
    <s v="-"/>
    <s v="Merthyr Tydfil"/>
    <n v="0"/>
    <s v="-"/>
    <n v="0"/>
    <n v="0"/>
    <n v="0"/>
    <n v="15"/>
    <n v="3"/>
    <n v="0"/>
    <n v="0"/>
    <n v="0"/>
    <n v="10"/>
    <n v="12"/>
    <n v="2"/>
    <n v="1"/>
    <n v="2"/>
    <s v="-"/>
    <s v="-"/>
    <n v="0.10958333333333335"/>
    <n v="3"/>
    <n v="12"/>
    <n v="7"/>
  </r>
  <r>
    <x v="6"/>
    <x v="8"/>
    <s v="-"/>
    <s v="-"/>
    <s v="Monmouthshire"/>
    <n v="0"/>
    <s v="-"/>
    <n v="0"/>
    <n v="0"/>
    <n v="0"/>
    <n v="24"/>
    <n v="5"/>
    <n v="0"/>
    <n v="0"/>
    <n v="0"/>
    <n v="11"/>
    <n v="19"/>
    <n v="8"/>
    <n v="2"/>
    <n v="3"/>
    <s v="-"/>
    <s v="-"/>
    <n v="6.5677083333333344E-2"/>
    <n v="5"/>
    <n v="19"/>
    <n v="12"/>
  </r>
  <r>
    <x v="6"/>
    <x v="8"/>
    <s v="-"/>
    <s v="-"/>
    <s v="Neath Port Talbot"/>
    <n v="0"/>
    <s v="-"/>
    <n v="0"/>
    <n v="0"/>
    <n v="0"/>
    <n v="43"/>
    <n v="8"/>
    <n v="0"/>
    <n v="0"/>
    <n v="6"/>
    <n v="31"/>
    <n v="36"/>
    <n v="5"/>
    <n v="1"/>
    <n v="0"/>
    <n v="8.4953703703703719E-3"/>
    <n v="0.33333333333333331"/>
    <n v="0.15640624999999997"/>
    <n v="1"/>
    <n v="36"/>
    <n v="15"/>
  </r>
  <r>
    <x v="6"/>
    <x v="8"/>
    <s v="-"/>
    <s v="-"/>
    <s v="Newport"/>
    <n v="0"/>
    <s v="-"/>
    <n v="0"/>
    <n v="0"/>
    <n v="0"/>
    <n v="50"/>
    <n v="11"/>
    <n v="0"/>
    <n v="0"/>
    <n v="8"/>
    <n v="28"/>
    <n v="37"/>
    <n v="9"/>
    <n v="2"/>
    <n v="3"/>
    <n v="4.5949074074074078E-3"/>
    <n v="0.75"/>
    <n v="0.12416666666666668"/>
    <n v="5"/>
    <n v="37"/>
    <n v="20"/>
  </r>
  <r>
    <x v="6"/>
    <x v="8"/>
    <s v="-"/>
    <s v="-"/>
    <s v="Out of Area"/>
    <n v="0"/>
    <s v="-"/>
    <n v="0"/>
    <n v="0"/>
    <n v="0"/>
    <n v="6"/>
    <n v="0"/>
    <n v="0"/>
    <n v="0"/>
    <n v="0"/>
    <n v="5"/>
    <n v="6"/>
    <n v="1"/>
    <n v="0"/>
    <n v="0"/>
    <s v="-"/>
    <s v="-"/>
    <s v="-"/>
    <n v="0"/>
    <n v="6"/>
    <n v="0"/>
  </r>
  <r>
    <x v="6"/>
    <x v="8"/>
    <s v="-"/>
    <s v="-"/>
    <s v="Pembrokeshire"/>
    <n v="0"/>
    <s v="-"/>
    <n v="0"/>
    <n v="0"/>
    <n v="0"/>
    <n v="49"/>
    <n v="7"/>
    <n v="0"/>
    <n v="0"/>
    <n v="4"/>
    <n v="27"/>
    <n v="36"/>
    <n v="9"/>
    <n v="6"/>
    <n v="3"/>
    <n v="8.5937500000000007E-3"/>
    <n v="0.25"/>
    <n v="6.4351851851851855E-2"/>
    <n v="9"/>
    <n v="36"/>
    <n v="19"/>
  </r>
  <r>
    <x v="6"/>
    <x v="8"/>
    <s v="-"/>
    <s v="-"/>
    <s v="Powys"/>
    <n v="0"/>
    <s v="-"/>
    <n v="0"/>
    <n v="0"/>
    <n v="0"/>
    <n v="49"/>
    <n v="7"/>
    <n v="0"/>
    <n v="0"/>
    <n v="1"/>
    <n v="26"/>
    <n v="35"/>
    <n v="9"/>
    <n v="7"/>
    <n v="6"/>
    <n v="2.6620370370370374E-3"/>
    <n v="1"/>
    <n v="7.4687500000000004E-2"/>
    <n v="13"/>
    <n v="35"/>
    <n v="24"/>
  </r>
  <r>
    <x v="6"/>
    <x v="8"/>
    <s v="-"/>
    <s v="-"/>
    <s v="Rhondda Cynon Taff"/>
    <n v="0"/>
    <s v="-"/>
    <n v="0"/>
    <n v="0"/>
    <n v="0"/>
    <n v="77"/>
    <n v="14"/>
    <n v="0"/>
    <n v="0"/>
    <n v="6"/>
    <n v="38"/>
    <n v="54"/>
    <n v="16"/>
    <n v="7"/>
    <n v="10"/>
    <n v="6.006944444444445E-3"/>
    <n v="0.5"/>
    <n v="0.1008101851851852"/>
    <n v="17"/>
    <n v="54"/>
    <n v="32"/>
  </r>
  <r>
    <x v="6"/>
    <x v="8"/>
    <s v="-"/>
    <s v="-"/>
    <s v="Swansea"/>
    <n v="0"/>
    <s v="-"/>
    <n v="0"/>
    <n v="0"/>
    <n v="0"/>
    <n v="96"/>
    <n v="10"/>
    <n v="0"/>
    <n v="0"/>
    <n v="7"/>
    <n v="57"/>
    <n v="75"/>
    <n v="18"/>
    <n v="5"/>
    <n v="9"/>
    <n v="7.6273148148148142E-3"/>
    <n v="0.42857142857142855"/>
    <n v="0.13469907407407408"/>
    <n v="14"/>
    <n v="75"/>
    <n v="29"/>
  </r>
  <r>
    <x v="6"/>
    <x v="8"/>
    <s v="-"/>
    <s v="-"/>
    <s v="Torfaen"/>
    <n v="0"/>
    <s v="-"/>
    <n v="0"/>
    <n v="0"/>
    <n v="0"/>
    <n v="32"/>
    <n v="8"/>
    <n v="0"/>
    <n v="0"/>
    <n v="3"/>
    <n v="15"/>
    <n v="24"/>
    <n v="9"/>
    <n v="1"/>
    <n v="4"/>
    <n v="7.8125E-3"/>
    <n v="0.33333333333333331"/>
    <n v="8.7534722222222236E-2"/>
    <n v="5"/>
    <n v="24"/>
    <n v="17"/>
  </r>
  <r>
    <x v="6"/>
    <x v="8"/>
    <s v="-"/>
    <s v="-"/>
    <s v="Vale Of Glamorgan"/>
    <n v="0"/>
    <s v="-"/>
    <n v="0"/>
    <n v="0"/>
    <n v="0"/>
    <n v="34"/>
    <n v="7"/>
    <n v="0"/>
    <n v="0"/>
    <n v="3"/>
    <n v="20"/>
    <n v="28"/>
    <n v="8"/>
    <n v="2"/>
    <n v="1"/>
    <n v="3.9814814814814817E-3"/>
    <n v="1"/>
    <n v="0.11281828703703703"/>
    <n v="3"/>
    <n v="28"/>
    <n v="15"/>
  </r>
  <r>
    <x v="6"/>
    <x v="8"/>
    <s v="-"/>
    <s v="-"/>
    <s v="Wrexham"/>
    <n v="0"/>
    <s v="-"/>
    <n v="0"/>
    <n v="0"/>
    <n v="0"/>
    <n v="48"/>
    <n v="4"/>
    <n v="0"/>
    <n v="0"/>
    <n v="4"/>
    <n v="25"/>
    <n v="35"/>
    <n v="10"/>
    <n v="0"/>
    <n v="9"/>
    <n v="5.1793981481481483E-3"/>
    <n v="0.5"/>
    <n v="0.10505787037037037"/>
    <n v="9"/>
    <n v="35"/>
    <n v="11"/>
  </r>
  <r>
    <x v="7"/>
    <x v="0"/>
    <s v="Grange University Hospital Cwmbran"/>
    <s v="Major A&amp;E Units"/>
    <s v="Blaenau Gwent"/>
    <n v="10.083610333333333"/>
    <d v="1899-12-30T01:55:50"/>
    <n v="1"/>
    <n v="0"/>
    <n v="0"/>
    <n v="4"/>
    <n v="4"/>
    <n v="0"/>
    <n v="2"/>
    <n v="1"/>
    <n v="2"/>
    <n v="3"/>
    <n v="1"/>
    <n v="0"/>
    <n v="0"/>
    <n v="8.7615740740740744E-3"/>
    <n v="0"/>
    <n v="0.11457175925925925"/>
    <n v="0"/>
    <n v="3"/>
    <n v="4"/>
  </r>
  <r>
    <x v="7"/>
    <x v="0"/>
    <s v="Nevill Hall Hosp Abergavenny"/>
    <s v="Major A&amp;E Units"/>
    <s v="Blaenau Gwent"/>
    <n v="0"/>
    <d v="1899-12-30T01:04:48"/>
    <n v="0"/>
    <n v="0"/>
    <n v="0"/>
    <n v="2"/>
    <n v="2"/>
    <n v="0"/>
    <n v="0"/>
    <n v="1"/>
    <n v="1"/>
    <n v="1"/>
    <n v="0"/>
    <n v="0"/>
    <n v="0"/>
    <n v="9.0972222222222218E-3"/>
    <n v="0"/>
    <n v="5.1481481481481489E-2"/>
    <n v="0"/>
    <n v="1"/>
    <n v="2"/>
  </r>
  <r>
    <x v="7"/>
    <x v="0"/>
    <s v="St Cadocs Hospital Caerleon"/>
    <s v="Unknown"/>
    <s v="Blaenau Gwent"/>
    <n v="0"/>
    <s v="-"/>
    <n v="0"/>
    <n v="0"/>
    <n v="0"/>
    <n v="1"/>
    <n v="0"/>
    <n v="0"/>
    <n v="0"/>
    <n v="0"/>
    <n v="0"/>
    <n v="1"/>
    <n v="1"/>
    <n v="0"/>
    <n v="0"/>
    <s v="-"/>
    <s v="-"/>
    <s v="-"/>
    <n v="0"/>
    <n v="1"/>
    <n v="0"/>
  </r>
  <r>
    <x v="7"/>
    <x v="0"/>
    <s v="Grange University Hospital Cwmbran"/>
    <s v="Major A&amp;E Units"/>
    <s v="Caerphilly"/>
    <n v="18.158609166666672"/>
    <d v="1899-12-30T01:40:31"/>
    <n v="1"/>
    <n v="1"/>
    <n v="0"/>
    <n v="12"/>
    <n v="12"/>
    <n v="1"/>
    <n v="7"/>
    <n v="0"/>
    <n v="8"/>
    <n v="9"/>
    <n v="1"/>
    <n v="1"/>
    <n v="2"/>
    <s v="-"/>
    <s v="-"/>
    <n v="5.2152777777777777E-2"/>
    <n v="3"/>
    <n v="9"/>
    <n v="12"/>
  </r>
  <r>
    <x v="7"/>
    <x v="0"/>
    <s v="Ysbyty Ystrad Fawr Hospital"/>
    <s v="Minor Injuries Unit (MIU)"/>
    <s v="Caerphilly"/>
    <n v="0"/>
    <d v="1899-12-30T00:51:28"/>
    <n v="0"/>
    <n v="0"/>
    <n v="0"/>
    <n v="5"/>
    <n v="5"/>
    <n v="0"/>
    <n v="5"/>
    <n v="2"/>
    <n v="0"/>
    <n v="2"/>
    <n v="2"/>
    <n v="0"/>
    <n v="1"/>
    <n v="7.1180555555555554E-3"/>
    <n v="0"/>
    <n v="6.9299768518518517E-2"/>
    <n v="1"/>
    <n v="2"/>
    <n v="5"/>
  </r>
  <r>
    <x v="7"/>
    <x v="0"/>
    <s v="Grange University Hospital Cwmbran"/>
    <s v="Major A&amp;E Units"/>
    <s v="Monmouthshire"/>
    <n v="8.2063889999999997"/>
    <d v="1899-12-30T02:18:06"/>
    <n v="0"/>
    <n v="0"/>
    <n v="0"/>
    <n v="4"/>
    <n v="4"/>
    <n v="1"/>
    <n v="2"/>
    <n v="2"/>
    <n v="1"/>
    <n v="1"/>
    <n v="0"/>
    <n v="0"/>
    <n v="1"/>
    <n v="9.0682870370370379E-3"/>
    <n v="0.5"/>
    <n v="9.1284722222222212E-2"/>
    <n v="1"/>
    <n v="1"/>
    <n v="4"/>
  </r>
  <r>
    <x v="7"/>
    <x v="0"/>
    <s v="Royal Gwent Hospital Newport"/>
    <s v="Major A&amp;E Units"/>
    <s v="Monmouthshire"/>
    <n v="0"/>
    <d v="1899-12-30T01:06:08"/>
    <n v="0"/>
    <n v="0"/>
    <n v="0"/>
    <n v="2"/>
    <n v="2"/>
    <n v="0"/>
    <n v="1"/>
    <n v="0"/>
    <n v="2"/>
    <n v="2"/>
    <n v="0"/>
    <n v="0"/>
    <n v="0"/>
    <s v="-"/>
    <s v="-"/>
    <n v="7.6539351851851858E-2"/>
    <n v="0"/>
    <n v="2"/>
    <n v="2"/>
  </r>
  <r>
    <x v="7"/>
    <x v="0"/>
    <s v="Nevill Hall Hosp Abergavenny"/>
    <s v="Major A&amp;E Units"/>
    <s v="Monmouthshire"/>
    <n v="0"/>
    <d v="1899-12-30T00:38:55"/>
    <n v="0"/>
    <n v="0"/>
    <n v="0"/>
    <n v="3"/>
    <n v="3"/>
    <n v="0"/>
    <n v="2"/>
    <n v="0"/>
    <n v="2"/>
    <n v="3"/>
    <n v="1"/>
    <n v="0"/>
    <n v="0"/>
    <s v="-"/>
    <s v="-"/>
    <n v="0.15642361111111111"/>
    <n v="0"/>
    <n v="3"/>
    <n v="3"/>
  </r>
  <r>
    <x v="7"/>
    <x v="0"/>
    <s v="Grange University Hospital Cwmbran"/>
    <s v="Major A&amp;E Units"/>
    <s v="Newport"/>
    <n v="51.222500000000004"/>
    <d v="1899-12-30T02:11:21"/>
    <n v="4"/>
    <n v="3"/>
    <n v="0"/>
    <n v="22"/>
    <n v="22"/>
    <n v="5"/>
    <n v="11"/>
    <n v="3"/>
    <n v="8"/>
    <n v="12"/>
    <n v="4"/>
    <n v="1"/>
    <n v="6"/>
    <n v="3.3101851851851851E-3"/>
    <n v="0.66666666666666663"/>
    <n v="5.8339120370370368E-2"/>
    <n v="7"/>
    <n v="12"/>
    <n v="22"/>
  </r>
  <r>
    <x v="7"/>
    <x v="0"/>
    <s v="Royal Gwent Hospital Newport"/>
    <s v="Major A&amp;E Units"/>
    <s v="Newport"/>
    <n v="0"/>
    <d v="1899-12-30T01:18:16"/>
    <n v="0"/>
    <n v="0"/>
    <n v="0"/>
    <n v="8"/>
    <n v="8"/>
    <n v="1"/>
    <n v="3"/>
    <n v="0"/>
    <n v="5"/>
    <n v="5"/>
    <n v="0"/>
    <n v="0"/>
    <n v="3"/>
    <s v="-"/>
    <s v="-"/>
    <n v="1.4131944444444445E-2"/>
    <n v="3"/>
    <n v="5"/>
    <n v="8"/>
  </r>
  <r>
    <x v="7"/>
    <x v="0"/>
    <s v="Grange University Hospital Cwmbran"/>
    <s v="Major A&amp;E Units"/>
    <s v="Torfaen"/>
    <n v="26.291944499999996"/>
    <d v="1899-12-30T02:02:23"/>
    <n v="2"/>
    <n v="1"/>
    <n v="0"/>
    <n v="14"/>
    <n v="14"/>
    <n v="0"/>
    <n v="3"/>
    <n v="4"/>
    <n v="7"/>
    <n v="8"/>
    <n v="1"/>
    <n v="1"/>
    <n v="1"/>
    <n v="3.0439814814814813E-3"/>
    <n v="0.75"/>
    <n v="5.1047453703703699E-2"/>
    <n v="2"/>
    <n v="8"/>
    <n v="14"/>
  </r>
  <r>
    <x v="7"/>
    <x v="0"/>
    <s v="Nevill Hall Hosp Abergavenny"/>
    <s v="Major A&amp;E Units"/>
    <s v="Torfaen"/>
    <n v="0"/>
    <d v="1899-12-30T01:14:13"/>
    <n v="0"/>
    <n v="0"/>
    <n v="0"/>
    <n v="4"/>
    <n v="4"/>
    <n v="0"/>
    <n v="3"/>
    <n v="0"/>
    <n v="1"/>
    <n v="2"/>
    <n v="1"/>
    <n v="0"/>
    <n v="2"/>
    <s v="-"/>
    <s v="-"/>
    <n v="0.30429976851851853"/>
    <n v="2"/>
    <n v="2"/>
    <n v="4"/>
  </r>
  <r>
    <x v="7"/>
    <x v="0"/>
    <s v="Royal Gwent Hospital Newport"/>
    <s v="Major A&amp;E Units"/>
    <s v="Torfaen"/>
    <n v="0"/>
    <d v="1899-12-30T01:12:06"/>
    <n v="0"/>
    <n v="0"/>
    <n v="0"/>
    <n v="5"/>
    <n v="5"/>
    <n v="0"/>
    <n v="3"/>
    <n v="0"/>
    <n v="2"/>
    <n v="3"/>
    <n v="1"/>
    <n v="0"/>
    <n v="2"/>
    <s v="-"/>
    <s v="-"/>
    <n v="7.6388888888888895E-2"/>
    <n v="2"/>
    <n v="3"/>
    <n v="5"/>
  </r>
  <r>
    <x v="7"/>
    <x v="0"/>
    <s v="County Hospital Pontypool"/>
    <s v="Community"/>
    <s v="Torfaen"/>
    <n v="0"/>
    <d v="1899-12-30T00:10:3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7"/>
    <x v="1"/>
    <s v="Glan Clwyd Hosp Bodelwyddan"/>
    <s v="Major A&amp;E Units"/>
    <s v="Conwy"/>
    <n v="35.005276666666667"/>
    <d v="1899-12-30T02:09:21"/>
    <n v="3"/>
    <n v="2"/>
    <n v="0"/>
    <n v="13"/>
    <n v="13"/>
    <n v="4"/>
    <n v="7"/>
    <n v="2"/>
    <n v="9"/>
    <n v="10"/>
    <n v="1"/>
    <n v="0"/>
    <n v="1"/>
    <n v="1.0763888888888889E-2"/>
    <n v="0.5"/>
    <n v="0.1440451388888889"/>
    <n v="1"/>
    <n v="10"/>
    <n v="13"/>
  </r>
  <r>
    <x v="7"/>
    <x v="1"/>
    <s v="Ysbyty Gwynedd Hosp Bangor"/>
    <s v="Major A&amp;E Units"/>
    <s v="Conwy"/>
    <n v="27.481666666666666"/>
    <d v="1899-12-30T02:58:09"/>
    <n v="3"/>
    <n v="2"/>
    <n v="0"/>
    <n v="7"/>
    <n v="7"/>
    <n v="3"/>
    <n v="5"/>
    <n v="3"/>
    <n v="4"/>
    <n v="4"/>
    <n v="0"/>
    <n v="0"/>
    <n v="0"/>
    <n v="8.7500000000000008E-3"/>
    <n v="0"/>
    <n v="0.10934027777777777"/>
    <n v="0"/>
    <n v="4"/>
    <n v="7"/>
  </r>
  <r>
    <x v="7"/>
    <x v="1"/>
    <s v="Glan Clwyd Hosp Bodelwyddan"/>
    <s v="Major A&amp;E Units"/>
    <s v="Denbighshire"/>
    <n v="47.069999166666676"/>
    <d v="1899-12-30T02:59:39"/>
    <n v="5"/>
    <n v="3"/>
    <n v="0"/>
    <n v="16"/>
    <n v="15"/>
    <n v="3"/>
    <n v="5"/>
    <n v="2"/>
    <n v="9"/>
    <n v="10"/>
    <n v="1"/>
    <n v="0"/>
    <n v="4"/>
    <n v="1.1631944444444445E-2"/>
    <n v="0"/>
    <n v="0.1674826388888889"/>
    <n v="4"/>
    <n v="10"/>
    <n v="16"/>
  </r>
  <r>
    <x v="7"/>
    <x v="1"/>
    <s v="Maelor General Hosp Wrecsam"/>
    <s v="Major A&amp;E Units"/>
    <s v="Denbighshire"/>
    <n v="4.4519444999999997"/>
    <d v="1899-12-30T04:42:07"/>
    <n v="1"/>
    <n v="0"/>
    <n v="0"/>
    <n v="1"/>
    <n v="1"/>
    <n v="1"/>
    <n v="1"/>
    <n v="0"/>
    <n v="1"/>
    <n v="1"/>
    <n v="0"/>
    <n v="0"/>
    <n v="0"/>
    <s v="-"/>
    <s v="-"/>
    <n v="5.3298611111111116E-2"/>
    <n v="0"/>
    <n v="1"/>
    <n v="1"/>
  </r>
  <r>
    <x v="7"/>
    <x v="1"/>
    <s v="Glan Clwyd Hosp Bodelwyddan"/>
    <s v="Major A&amp;E Units"/>
    <s v="Flintshire"/>
    <n v="29.118611166666668"/>
    <d v="1899-12-30T03:09:01"/>
    <n v="5"/>
    <n v="0"/>
    <n v="0"/>
    <n v="7"/>
    <n v="7"/>
    <n v="1"/>
    <n v="2"/>
    <n v="1"/>
    <n v="5"/>
    <n v="6"/>
    <n v="1"/>
    <n v="0"/>
    <n v="0"/>
    <n v="1.1388888888888888E-2"/>
    <n v="0"/>
    <n v="0.12491898148148148"/>
    <n v="0"/>
    <n v="6"/>
    <n v="7"/>
  </r>
  <r>
    <x v="7"/>
    <x v="1"/>
    <s v="Maelor General Hosp Wrecsam"/>
    <s v="Major A&amp;E Units"/>
    <s v="Flintshire"/>
    <n v="8.3516666666666666"/>
    <d v="1899-12-30T01:55:13"/>
    <n v="0"/>
    <n v="0"/>
    <n v="0"/>
    <n v="4"/>
    <n v="4"/>
    <n v="1"/>
    <n v="2"/>
    <n v="1"/>
    <n v="2"/>
    <n v="2"/>
    <n v="0"/>
    <n v="0"/>
    <n v="1"/>
    <n v="3.1481481481481482E-3"/>
    <n v="1"/>
    <n v="0.11863425925925924"/>
    <n v="1"/>
    <n v="2"/>
    <n v="4"/>
  </r>
  <r>
    <x v="7"/>
    <x v="1"/>
    <s v="Ysbyty Gwynedd Hosp Bangor"/>
    <s v="Major A&amp;E Units"/>
    <s v="Gwynedd"/>
    <n v="45.19972216666666"/>
    <d v="1899-12-30T02:52:51"/>
    <n v="5"/>
    <n v="3"/>
    <n v="0"/>
    <n v="16"/>
    <n v="15"/>
    <n v="4"/>
    <n v="7"/>
    <n v="1"/>
    <n v="13"/>
    <n v="14"/>
    <n v="1"/>
    <n v="0"/>
    <n v="1"/>
    <n v="1.462962962962963E-2"/>
    <n v="0"/>
    <n v="0.12971064814814814"/>
    <n v="1"/>
    <n v="14"/>
    <n v="16"/>
  </r>
  <r>
    <x v="7"/>
    <x v="1"/>
    <s v="Maelor General Hosp Wrecsam"/>
    <s v="Major A&amp;E Units"/>
    <s v="Gwynedd"/>
    <n v="0"/>
    <d v="1899-12-30T01:02:39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7"/>
    <x v="1"/>
    <s v="Ysbyty Gwynedd Hosp Bangor"/>
    <s v="Major A&amp;E Units"/>
    <s v="Isle Of Anglesey"/>
    <n v="16.639166666666668"/>
    <d v="1899-12-30T03:35:33"/>
    <n v="1"/>
    <n v="1"/>
    <n v="0"/>
    <n v="6"/>
    <n v="6"/>
    <n v="1"/>
    <n v="2"/>
    <n v="2"/>
    <n v="3"/>
    <n v="4"/>
    <n v="1"/>
    <n v="0"/>
    <n v="0"/>
    <n v="7.4131944444444453E-3"/>
    <n v="0.5"/>
    <n v="0.11939814814814816"/>
    <n v="0"/>
    <n v="4"/>
    <n v="6"/>
  </r>
  <r>
    <x v="7"/>
    <x v="1"/>
    <s v="Maelor General Hosp Wrecsam"/>
    <s v="Major A&amp;E Units"/>
    <s v="Wrexham"/>
    <n v="16.364166666666666"/>
    <d v="1899-12-30T01:19:53"/>
    <n v="0"/>
    <n v="0"/>
    <n v="0"/>
    <n v="19"/>
    <n v="19"/>
    <n v="6"/>
    <n v="12"/>
    <n v="5"/>
    <n v="12"/>
    <n v="12"/>
    <n v="0"/>
    <n v="1"/>
    <n v="1"/>
    <n v="8.1828703703703699E-3"/>
    <n v="0.2"/>
    <n v="9.8964120370370362E-2"/>
    <n v="2"/>
    <n v="12"/>
    <n v="19"/>
  </r>
  <r>
    <x v="7"/>
    <x v="1"/>
    <s v="Glan Clwyd Hosp Bodelwyddan"/>
    <s v="Major A&amp;E Units"/>
    <s v="Wrexham"/>
    <n v="5.2780554999999998"/>
    <d v="1899-12-30T05:31:41"/>
    <n v="1"/>
    <n v="0"/>
    <n v="0"/>
    <n v="1"/>
    <n v="1"/>
    <n v="0"/>
    <n v="0"/>
    <n v="0"/>
    <n v="1"/>
    <n v="1"/>
    <n v="0"/>
    <n v="0"/>
    <n v="0"/>
    <s v="-"/>
    <s v="-"/>
    <n v="0.19538194444444446"/>
    <n v="0"/>
    <n v="1"/>
    <n v="1"/>
  </r>
  <r>
    <x v="7"/>
    <x v="2"/>
    <s v="University Hospital Of Wales"/>
    <s v="Major A&amp;E Units"/>
    <s v="Bridgend"/>
    <n v="0.19166666666666665"/>
    <d v="1899-12-30T00:26:30"/>
    <n v="0"/>
    <n v="0"/>
    <n v="0"/>
    <n v="1"/>
    <n v="1"/>
    <n v="0"/>
    <n v="1"/>
    <n v="0"/>
    <n v="1"/>
    <n v="1"/>
    <n v="0"/>
    <n v="0"/>
    <n v="0"/>
    <s v="-"/>
    <s v="-"/>
    <n v="3.5763888888888894E-3"/>
    <n v="0"/>
    <n v="1"/>
    <n v="1"/>
  </r>
  <r>
    <x v="7"/>
    <x v="2"/>
    <s v="University Hospital Of Wales"/>
    <s v="Major A&amp;E Units"/>
    <s v="Caerphilly"/>
    <n v="0.53333333333333333"/>
    <d v="1899-12-30T00:47:00"/>
    <n v="0"/>
    <n v="0"/>
    <n v="0"/>
    <n v="1"/>
    <n v="1"/>
    <n v="0"/>
    <n v="1"/>
    <n v="0"/>
    <n v="0"/>
    <n v="1"/>
    <n v="1"/>
    <n v="0"/>
    <n v="0"/>
    <s v="-"/>
    <s v="-"/>
    <n v="9.0393518518518522E-3"/>
    <n v="0"/>
    <n v="1"/>
    <n v="1"/>
  </r>
  <r>
    <x v="7"/>
    <x v="2"/>
    <s v="University Hospital Of Wales"/>
    <s v="Major A&amp;E Units"/>
    <s v="Cardiff"/>
    <n v="38.725553833333322"/>
    <d v="1899-12-30T01:17:07"/>
    <n v="1"/>
    <n v="0"/>
    <n v="0"/>
    <n v="34"/>
    <n v="33"/>
    <n v="9"/>
    <n v="22"/>
    <n v="10"/>
    <n v="17"/>
    <n v="22"/>
    <n v="5"/>
    <n v="1"/>
    <n v="1"/>
    <n v="4.1724537037037034E-3"/>
    <n v="0.7"/>
    <n v="7.4548611111111107E-2"/>
    <n v="2"/>
    <n v="22"/>
    <n v="34"/>
  </r>
  <r>
    <x v="7"/>
    <x v="2"/>
    <s v="University Hospital Of Wales"/>
    <s v="Major A&amp;E Units"/>
    <s v="Carmarthenshire"/>
    <n v="0"/>
    <d v="1899-12-30T00:59:00"/>
    <n v="0"/>
    <n v="0"/>
    <n v="0"/>
    <n v="1"/>
    <n v="1"/>
    <n v="0"/>
    <n v="1"/>
    <n v="0"/>
    <n v="1"/>
    <n v="1"/>
    <n v="0"/>
    <n v="0"/>
    <n v="0"/>
    <s v="-"/>
    <s v="-"/>
    <n v="3.4178240740740745E-2"/>
    <n v="0"/>
    <n v="1"/>
    <n v="1"/>
  </r>
  <r>
    <x v="7"/>
    <x v="2"/>
    <s v="University Hospital Of Wales"/>
    <s v="Major A&amp;E Units"/>
    <s v="Ceredigion"/>
    <n v="0"/>
    <d v="1899-12-30T00:32:14"/>
    <n v="0"/>
    <n v="0"/>
    <n v="0"/>
    <n v="1"/>
    <n v="1"/>
    <n v="0"/>
    <n v="1"/>
    <n v="0"/>
    <n v="1"/>
    <n v="1"/>
    <n v="0"/>
    <n v="0"/>
    <n v="0"/>
    <s v="-"/>
    <s v="-"/>
    <n v="1.1261574074074073E-2"/>
    <n v="0"/>
    <n v="1"/>
    <n v="1"/>
  </r>
  <r>
    <x v="7"/>
    <x v="2"/>
    <s v="University Hospital Of Wales"/>
    <s v="Major A&amp;E Units"/>
    <s v="Merthyr Tydfil"/>
    <n v="0.84500000000000008"/>
    <d v="1899-12-30T00:40:21"/>
    <n v="0"/>
    <n v="0"/>
    <n v="0"/>
    <n v="2"/>
    <n v="2"/>
    <n v="0"/>
    <n v="2"/>
    <n v="0"/>
    <n v="1"/>
    <n v="2"/>
    <n v="1"/>
    <n v="0"/>
    <n v="0"/>
    <s v="-"/>
    <s v="-"/>
    <n v="9.2945601851851856E-2"/>
    <n v="0"/>
    <n v="2"/>
    <n v="2"/>
  </r>
  <r>
    <x v="7"/>
    <x v="2"/>
    <s v="University Hospital Of Wales"/>
    <s v="Major A&amp;E Units"/>
    <s v="Monmouthshire"/>
    <n v="0.87666666666666659"/>
    <d v="1899-12-30T00:41:18"/>
    <n v="0"/>
    <n v="0"/>
    <n v="0"/>
    <n v="2"/>
    <n v="2"/>
    <n v="0"/>
    <n v="2"/>
    <n v="0"/>
    <n v="2"/>
    <n v="2"/>
    <n v="0"/>
    <n v="0"/>
    <n v="0"/>
    <s v="-"/>
    <s v="-"/>
    <n v="5.2488425925925931E-3"/>
    <n v="0"/>
    <n v="2"/>
    <n v="2"/>
  </r>
  <r>
    <x v="7"/>
    <x v="2"/>
    <s v="University Hospital Of Wales"/>
    <s v="Major A&amp;E Units"/>
    <s v="Neath Port Talbot"/>
    <n v="0"/>
    <d v="1899-12-30T00:08:19"/>
    <n v="0"/>
    <n v="0"/>
    <n v="0"/>
    <n v="1"/>
    <n v="1"/>
    <n v="1"/>
    <n v="1"/>
    <n v="0"/>
    <n v="1"/>
    <n v="1"/>
    <n v="0"/>
    <n v="0"/>
    <n v="0"/>
    <s v="-"/>
    <s v="-"/>
    <n v="0.13954861111111111"/>
    <n v="0"/>
    <n v="1"/>
    <n v="1"/>
  </r>
  <r>
    <x v="7"/>
    <x v="2"/>
    <s v="University Hospital Of Wales"/>
    <s v="Major A&amp;E Units"/>
    <s v="Rhondda Cynon Taff"/>
    <n v="0.76583333333333337"/>
    <d v="1899-12-30T00:37:59"/>
    <n v="0"/>
    <n v="0"/>
    <n v="0"/>
    <n v="2"/>
    <n v="2"/>
    <n v="0"/>
    <n v="2"/>
    <n v="0"/>
    <n v="0"/>
    <n v="1"/>
    <n v="1"/>
    <n v="0"/>
    <n v="1"/>
    <s v="-"/>
    <s v="-"/>
    <n v="0.4264236111111111"/>
    <n v="1"/>
    <n v="1"/>
    <n v="2"/>
  </r>
  <r>
    <x v="7"/>
    <x v="2"/>
    <s v="Childrens Hosp Wales Cardiff"/>
    <s v="Unknown"/>
    <s v="Torfaen"/>
    <n v="0"/>
    <d v="1899-12-30T00:13:36"/>
    <n v="0"/>
    <n v="0"/>
    <n v="0"/>
    <n v="1"/>
    <n v="1"/>
    <n v="0"/>
    <n v="1"/>
    <n v="0"/>
    <n v="1"/>
    <n v="1"/>
    <n v="0"/>
    <n v="0"/>
    <n v="0"/>
    <s v="-"/>
    <s v="-"/>
    <n v="3.6226851851851854E-3"/>
    <n v="0"/>
    <n v="1"/>
    <n v="1"/>
  </r>
  <r>
    <x v="7"/>
    <x v="2"/>
    <s v="University Hospital Of Wales"/>
    <s v="Major A&amp;E Units"/>
    <s v="Vale Of Glamorgan"/>
    <n v="11.268332499999998"/>
    <d v="1899-12-30T01:05:22"/>
    <n v="1"/>
    <n v="0"/>
    <n v="0"/>
    <n v="13"/>
    <n v="13"/>
    <n v="5"/>
    <n v="9"/>
    <n v="4"/>
    <n v="7"/>
    <n v="8"/>
    <n v="1"/>
    <n v="0"/>
    <n v="1"/>
    <n v="6.4756944444444445E-3"/>
    <n v="0.25"/>
    <n v="0.11963541666666667"/>
    <n v="1"/>
    <n v="8"/>
    <n v="13"/>
  </r>
  <r>
    <x v="7"/>
    <x v="2"/>
    <s v="Llandough Hospital"/>
    <s v="Major acute"/>
    <s v="Vale Of Glamorgan"/>
    <n v="0"/>
    <d v="1899-12-30T00:17:27"/>
    <n v="0"/>
    <n v="0"/>
    <n v="0"/>
    <n v="4"/>
    <n v="4"/>
    <n v="0"/>
    <n v="4"/>
    <n v="1"/>
    <n v="2"/>
    <n v="3"/>
    <n v="1"/>
    <n v="0"/>
    <n v="0"/>
    <n v="4.4444444444444444E-3"/>
    <n v="1"/>
    <n v="0.12660879629629629"/>
    <n v="0"/>
    <n v="3"/>
    <n v="4"/>
  </r>
  <r>
    <x v="7"/>
    <x v="3"/>
    <s v="Prince Charles Hosp Merthyr"/>
    <s v="Major A&amp;E Units"/>
    <s v="Blaenau Gwent"/>
    <n v="0"/>
    <d v="1899-12-30T00:10:46"/>
    <n v="0"/>
    <n v="0"/>
    <n v="0"/>
    <n v="1"/>
    <n v="1"/>
    <n v="1"/>
    <n v="1"/>
    <n v="0"/>
    <n v="1"/>
    <n v="1"/>
    <n v="0"/>
    <n v="0"/>
    <n v="0"/>
    <s v="-"/>
    <s v="-"/>
    <n v="2.4421296296296296E-3"/>
    <n v="0"/>
    <n v="1"/>
    <n v="1"/>
  </r>
  <r>
    <x v="7"/>
    <x v="3"/>
    <s v="Princess Of Wales Bridgend"/>
    <s v="Major A&amp;E Units"/>
    <s v="Bridgend"/>
    <n v="80.071944166666682"/>
    <d v="1899-12-30T05:34:37"/>
    <n v="5"/>
    <n v="5"/>
    <n v="3"/>
    <n v="14"/>
    <n v="14"/>
    <n v="4"/>
    <n v="8"/>
    <n v="4"/>
    <n v="5"/>
    <n v="10"/>
    <n v="5"/>
    <n v="0"/>
    <n v="0"/>
    <n v="6.1631944444444451E-3"/>
    <n v="0.5"/>
    <n v="3.8425925925925926E-2"/>
    <n v="0"/>
    <n v="10"/>
    <n v="14"/>
  </r>
  <r>
    <x v="7"/>
    <x v="3"/>
    <s v="Prince Charles Hosp Merthyr"/>
    <s v="Major A&amp;E Units"/>
    <s v="Caerphilly"/>
    <n v="0"/>
    <d v="1899-12-30T00:09:48"/>
    <n v="0"/>
    <n v="0"/>
    <n v="0"/>
    <n v="1"/>
    <n v="1"/>
    <n v="1"/>
    <n v="1"/>
    <n v="1"/>
    <n v="0"/>
    <n v="0"/>
    <n v="0"/>
    <n v="0"/>
    <n v="0"/>
    <n v="8.5532407407407415E-3"/>
    <n v="0"/>
    <s v="-"/>
    <n v="0"/>
    <n v="0"/>
    <n v="1"/>
  </r>
  <r>
    <x v="7"/>
    <x v="3"/>
    <s v="Royal Glamorgan Hosp Pontyclun"/>
    <s v="Major A&amp;E Units"/>
    <s v="Cardiff"/>
    <n v="0"/>
    <d v="1899-12-30T00:05:40"/>
    <n v="0"/>
    <n v="0"/>
    <n v="0"/>
    <n v="1"/>
    <n v="1"/>
    <n v="1"/>
    <n v="1"/>
    <n v="1"/>
    <n v="0"/>
    <n v="0"/>
    <n v="0"/>
    <n v="0"/>
    <n v="0"/>
    <n v="4.2824074074074075E-3"/>
    <n v="1"/>
    <s v="-"/>
    <n v="0"/>
    <n v="0"/>
    <n v="1"/>
  </r>
  <r>
    <x v="7"/>
    <x v="3"/>
    <s v="Prince Charles Hosp Merthyr"/>
    <s v="Major A&amp;E Units"/>
    <s v="Merthyr Tydfil"/>
    <n v="45.929165833333322"/>
    <d v="1899-12-30T03:29:53"/>
    <n v="6"/>
    <n v="4"/>
    <n v="0"/>
    <n v="10"/>
    <n v="10"/>
    <n v="3"/>
    <n v="5"/>
    <n v="1"/>
    <n v="6"/>
    <n v="9"/>
    <n v="3"/>
    <n v="0"/>
    <n v="0"/>
    <n v="7.2337962962962963E-3"/>
    <n v="0"/>
    <n v="9.1574074074074086E-2"/>
    <n v="0"/>
    <n v="9"/>
    <n v="10"/>
  </r>
  <r>
    <x v="7"/>
    <x v="3"/>
    <s v="Royal Glamorgan Hosp Pontyclun"/>
    <s v="Major A&amp;E Units"/>
    <s v="Merthyr Tydfil"/>
    <n v="7.7499999999999999E-2"/>
    <d v="1899-12-30T00:19:39"/>
    <n v="0"/>
    <n v="0"/>
    <n v="0"/>
    <n v="1"/>
    <n v="1"/>
    <n v="0"/>
    <n v="1"/>
    <n v="0"/>
    <n v="1"/>
    <n v="1"/>
    <n v="0"/>
    <n v="0"/>
    <n v="0"/>
    <s v="-"/>
    <s v="-"/>
    <n v="0.11070601851851852"/>
    <n v="0"/>
    <n v="1"/>
    <n v="1"/>
  </r>
  <r>
    <x v="7"/>
    <x v="3"/>
    <s v="Prince Charles Hosp Merthyr"/>
    <s v="Major A&amp;E Units"/>
    <s v="Powys"/>
    <n v="8.1091666666666669"/>
    <d v="1899-12-30T04:18:17"/>
    <n v="1"/>
    <n v="1"/>
    <n v="0"/>
    <n v="1"/>
    <n v="1"/>
    <n v="0"/>
    <n v="1"/>
    <n v="0"/>
    <n v="0"/>
    <n v="1"/>
    <n v="1"/>
    <n v="0"/>
    <n v="0"/>
    <s v="-"/>
    <s v="-"/>
    <n v="0.1375925925925926"/>
    <n v="0"/>
    <n v="1"/>
    <n v="1"/>
  </r>
  <r>
    <x v="7"/>
    <x v="3"/>
    <s v="Prince Charles Hosp Merthyr"/>
    <s v="Major A&amp;E Units"/>
    <s v="Rhondda Cynon Taff"/>
    <n v="23.095833333333328"/>
    <d v="1899-12-30T03:06:21"/>
    <n v="3"/>
    <n v="2"/>
    <n v="0"/>
    <n v="7"/>
    <n v="7"/>
    <n v="2"/>
    <n v="5"/>
    <n v="1"/>
    <n v="4"/>
    <n v="4"/>
    <n v="0"/>
    <n v="0"/>
    <n v="2"/>
    <n v="2.2453703703703705E-2"/>
    <n v="0"/>
    <n v="0.15481481481481482"/>
    <n v="2"/>
    <n v="4"/>
    <n v="7"/>
  </r>
  <r>
    <x v="7"/>
    <x v="3"/>
    <s v="Royal Glamorgan Hosp Pontyclun"/>
    <s v="Major A&amp;E Units"/>
    <s v="Rhondda Cynon Taff"/>
    <n v="21.436665000000001"/>
    <d v="1899-12-30T01:13:01"/>
    <n v="1"/>
    <n v="1"/>
    <n v="1"/>
    <n v="21"/>
    <n v="21"/>
    <n v="15"/>
    <n v="18"/>
    <n v="5"/>
    <n v="11"/>
    <n v="13"/>
    <n v="2"/>
    <n v="2"/>
    <n v="1"/>
    <n v="1.201388888888889E-2"/>
    <n v="0.4"/>
    <n v="6.3668981481481493E-2"/>
    <n v="3"/>
    <n v="13"/>
    <n v="21"/>
  </r>
  <r>
    <x v="7"/>
    <x v="3"/>
    <s v="Princess Of Wales Bridgend"/>
    <s v="Major A&amp;E Units"/>
    <s v="Vale Of Glamorgan"/>
    <n v="1.5130555000000001"/>
    <d v="1899-12-30T01:45:47"/>
    <n v="0"/>
    <n v="0"/>
    <n v="0"/>
    <n v="1"/>
    <n v="1"/>
    <n v="0"/>
    <n v="0"/>
    <n v="0"/>
    <n v="1"/>
    <n v="1"/>
    <n v="0"/>
    <n v="0"/>
    <n v="0"/>
    <s v="-"/>
    <s v="-"/>
    <n v="8.1180555555555561E-2"/>
    <n v="0"/>
    <n v="1"/>
    <n v="1"/>
  </r>
  <r>
    <x v="7"/>
    <x v="4"/>
    <s v="Glangwili Hospital Carmarthen"/>
    <s v="Major A&amp;E Units"/>
    <s v="Carmarthenshire"/>
    <n v="115.71611116666668"/>
    <d v="1899-12-30T05:16:17"/>
    <n v="9"/>
    <n v="8"/>
    <n v="2"/>
    <n v="20"/>
    <n v="20"/>
    <n v="5"/>
    <n v="9"/>
    <n v="4"/>
    <n v="11"/>
    <n v="14"/>
    <n v="3"/>
    <n v="1"/>
    <n v="1"/>
    <n v="6.3831018518518516E-3"/>
    <n v="0.5"/>
    <n v="6.7621527777777773E-2"/>
    <n v="2"/>
    <n v="14"/>
    <n v="20"/>
  </r>
  <r>
    <x v="7"/>
    <x v="4"/>
    <s v="Prince Philip Hosp Llanelli"/>
    <s v="Major acute"/>
    <s v="Carmarthenshire"/>
    <n v="18.314999833333331"/>
    <d v="1899-12-30T02:16:45"/>
    <n v="1"/>
    <n v="1"/>
    <n v="0"/>
    <n v="9"/>
    <n v="9"/>
    <n v="1"/>
    <n v="3"/>
    <n v="1"/>
    <n v="8"/>
    <n v="8"/>
    <n v="0"/>
    <n v="0"/>
    <n v="0"/>
    <n v="1.5740740740740741E-3"/>
    <n v="1"/>
    <n v="7.9178240740740743E-2"/>
    <n v="0"/>
    <n v="8"/>
    <n v="9"/>
  </r>
  <r>
    <x v="7"/>
    <x v="4"/>
    <s v="Glangwili Hospital Carmarthen"/>
    <s v="Major A&amp;E Units"/>
    <s v="Ceredigion"/>
    <n v="9.6713859999999983"/>
    <d v="1899-12-30T02:40:04"/>
    <n v="1"/>
    <n v="1"/>
    <n v="0"/>
    <n v="3"/>
    <n v="3"/>
    <n v="0"/>
    <n v="1"/>
    <n v="0"/>
    <n v="2"/>
    <n v="2"/>
    <n v="0"/>
    <n v="0"/>
    <n v="1"/>
    <s v="-"/>
    <s v="-"/>
    <n v="3.2922453703703704E-2"/>
    <n v="1"/>
    <n v="2"/>
    <n v="3"/>
  </r>
  <r>
    <x v="7"/>
    <x v="4"/>
    <s v="Bronglais Gen Hosp Aberystwyth"/>
    <s v="Major A&amp;E Units"/>
    <s v="Ceredigion"/>
    <n v="20.7080555"/>
    <d v="1899-12-30T02:20:24"/>
    <n v="1"/>
    <n v="0"/>
    <n v="0"/>
    <n v="9"/>
    <n v="9"/>
    <n v="1"/>
    <n v="2"/>
    <n v="0"/>
    <n v="6"/>
    <n v="7"/>
    <n v="1"/>
    <n v="0"/>
    <n v="2"/>
    <s v="-"/>
    <s v="-"/>
    <n v="2.1539351851851851E-2"/>
    <n v="2"/>
    <n v="7"/>
    <n v="9"/>
  </r>
  <r>
    <x v="7"/>
    <x v="4"/>
    <s v="Bronglais Gen Hosp Aberystwyth"/>
    <s v="Major A&amp;E Units"/>
    <s v="Gwynedd"/>
    <n v="1.0352778333333332"/>
    <d v="1899-12-30T01:17:07"/>
    <n v="0"/>
    <n v="0"/>
    <n v="0"/>
    <n v="1"/>
    <n v="1"/>
    <n v="0"/>
    <n v="0"/>
    <n v="0"/>
    <n v="0"/>
    <n v="0"/>
    <n v="0"/>
    <n v="1"/>
    <n v="0"/>
    <s v="-"/>
    <s v="-"/>
    <s v="-"/>
    <n v="1"/>
    <n v="0"/>
    <n v="1"/>
  </r>
  <r>
    <x v="7"/>
    <x v="4"/>
    <s v="Withybush Hosp Haverfordwest"/>
    <s v="Major A&amp;E Units"/>
    <s v="Pembrokeshire"/>
    <n v="27.100555333333332"/>
    <d v="1899-12-30T01:37:43"/>
    <n v="1"/>
    <n v="0"/>
    <n v="0"/>
    <n v="19"/>
    <n v="19"/>
    <n v="3"/>
    <n v="7"/>
    <n v="3"/>
    <n v="13"/>
    <n v="16"/>
    <n v="3"/>
    <n v="0"/>
    <n v="0"/>
    <n v="7.9398148148148145E-3"/>
    <n v="0.33333333333333331"/>
    <n v="5.2285879629629627E-2"/>
    <n v="0"/>
    <n v="16"/>
    <n v="19"/>
  </r>
  <r>
    <x v="7"/>
    <x v="4"/>
    <s v="Glangwili Hospital Carmarthen"/>
    <s v="Major A&amp;E Units"/>
    <s v="Pembrokeshire"/>
    <n v="7.9547221666666665"/>
    <d v="1899-12-30T02:54:06"/>
    <n v="0"/>
    <n v="0"/>
    <n v="0"/>
    <n v="2"/>
    <n v="2"/>
    <n v="0"/>
    <n v="0"/>
    <n v="1"/>
    <n v="1"/>
    <n v="1"/>
    <n v="0"/>
    <n v="0"/>
    <n v="0"/>
    <n v="1.1099537037037036E-2"/>
    <n v="0"/>
    <n v="9.1435185185185185E-4"/>
    <n v="0"/>
    <n v="1"/>
    <n v="2"/>
  </r>
  <r>
    <x v="7"/>
    <x v="4"/>
    <s v="Bronglais Gen Hosp Aberystwyth"/>
    <s v="Major A&amp;E Units"/>
    <s v="Pembrokeshire"/>
    <n v="2.1111166666666667E-2"/>
    <d v="1899-12-30T00:16:16"/>
    <n v="0"/>
    <n v="0"/>
    <n v="0"/>
    <n v="1"/>
    <n v="1"/>
    <n v="0"/>
    <n v="1"/>
    <n v="0"/>
    <n v="0"/>
    <n v="1"/>
    <n v="1"/>
    <n v="0"/>
    <n v="0"/>
    <s v="-"/>
    <s v="-"/>
    <n v="0.19400462962962964"/>
    <n v="0"/>
    <n v="1"/>
    <n v="1"/>
  </r>
  <r>
    <x v="7"/>
    <x v="4"/>
    <s v="Cardigan Hospital"/>
    <s v="Unknown"/>
    <s v="Pembrokeshire"/>
    <n v="0"/>
    <d v="1899-12-30T00:20:2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7"/>
    <x v="4"/>
    <s v="Bronglais Gen Hosp Aberystwyth"/>
    <s v="Major A&amp;E Units"/>
    <s v="Powys"/>
    <n v="6.1247211666666654"/>
    <d v="1899-12-30T01:46:52"/>
    <n v="0"/>
    <n v="0"/>
    <n v="0"/>
    <n v="4"/>
    <n v="3"/>
    <n v="0"/>
    <n v="0"/>
    <n v="1"/>
    <n v="1"/>
    <n v="3"/>
    <n v="2"/>
    <n v="0"/>
    <n v="0"/>
    <n v="3.3194444444444443E-2"/>
    <n v="0"/>
    <n v="0.10226851851851854"/>
    <n v="0"/>
    <n v="3"/>
    <n v="4"/>
  </r>
  <r>
    <x v="7"/>
    <x v="5"/>
    <s v="Nearest Suitablew A+E Or Miu"/>
    <s v="-"/>
    <s v="Bridgend"/>
    <n v="0"/>
    <s v="-"/>
    <n v="0"/>
    <n v="0"/>
    <n v="0"/>
    <n v="2"/>
    <n v="0"/>
    <n v="0"/>
    <n v="0"/>
    <n v="0"/>
    <n v="0"/>
    <n v="0"/>
    <n v="0"/>
    <n v="0"/>
    <n v="2"/>
    <s v="-"/>
    <s v="-"/>
    <s v="-"/>
    <n v="2"/>
    <n v="0"/>
    <n v="2"/>
  </r>
  <r>
    <x v="7"/>
    <x v="5"/>
    <s v="Arrowe Park Hosp- Upton Wirral"/>
    <s v="Hospital not In Wales"/>
    <s v="Denbighshire"/>
    <n v="0"/>
    <d v="1899-12-30T00:56:1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7"/>
    <x v="5"/>
    <s v="Walton Centre Fazackerley"/>
    <s v="Hospital not In Wales"/>
    <s v="Denbighshire"/>
    <n v="0"/>
    <d v="1899-12-30T00:25:02"/>
    <n v="0"/>
    <n v="0"/>
    <n v="0"/>
    <n v="1"/>
    <n v="1"/>
    <n v="0"/>
    <n v="1"/>
    <n v="0"/>
    <n v="1"/>
    <n v="1"/>
    <n v="0"/>
    <n v="0"/>
    <n v="0"/>
    <s v="-"/>
    <s v="-"/>
    <n v="0.15253472222222222"/>
    <n v="0"/>
    <n v="1"/>
    <n v="1"/>
  </r>
  <r>
    <x v="7"/>
    <x v="5"/>
    <s v="Countess Of Chester Hospital"/>
    <s v="Hospital not In Wales"/>
    <s v="Flintshire"/>
    <n v="2.1511111666666665"/>
    <d v="1899-12-30T00:39:49"/>
    <n v="0"/>
    <n v="0"/>
    <n v="0"/>
    <n v="5"/>
    <n v="5"/>
    <n v="0"/>
    <n v="3"/>
    <n v="2"/>
    <n v="2"/>
    <n v="2"/>
    <n v="0"/>
    <n v="0"/>
    <n v="1"/>
    <n v="1.1157407407407408E-2"/>
    <n v="0"/>
    <n v="0.1110300925925926"/>
    <n v="1"/>
    <n v="2"/>
    <n v="5"/>
  </r>
  <r>
    <x v="7"/>
    <x v="5"/>
    <s v="Hereford County Hospital"/>
    <s v="Hospital not In Wales"/>
    <s v="Monmouthshire"/>
    <n v="0.1"/>
    <d v="1899-12-30T00:21:00"/>
    <n v="0"/>
    <n v="0"/>
    <n v="0"/>
    <n v="1"/>
    <n v="1"/>
    <n v="0"/>
    <n v="1"/>
    <n v="1"/>
    <n v="0"/>
    <n v="0"/>
    <n v="0"/>
    <n v="0"/>
    <n v="0"/>
    <n v="1.1712962962962963E-2"/>
    <n v="0"/>
    <s v="-"/>
    <n v="0"/>
    <n v="0"/>
    <n v="1"/>
  </r>
  <r>
    <x v="7"/>
    <x v="5"/>
    <s v="Royal Shrewsbury Hospital"/>
    <s v="Hospital not In Wales"/>
    <s v="Powys"/>
    <n v="26.019722166666664"/>
    <d v="1899-12-30T03:39:20"/>
    <n v="3"/>
    <n v="0"/>
    <n v="0"/>
    <n v="6"/>
    <n v="6"/>
    <n v="0"/>
    <n v="1"/>
    <n v="1"/>
    <n v="3"/>
    <n v="3"/>
    <n v="0"/>
    <n v="1"/>
    <n v="1"/>
    <n v="5.6712962962962967E-4"/>
    <n v="1"/>
    <n v="3.5243055555555555E-2"/>
    <n v="2"/>
    <n v="3"/>
    <n v="6"/>
  </r>
  <r>
    <x v="7"/>
    <x v="5"/>
    <s v="Hereford County Hospital"/>
    <s v="Hospital not In Wales"/>
    <s v="Powys"/>
    <n v="2.6363888333333332"/>
    <d v="1899-12-30T00:35:13"/>
    <n v="0"/>
    <n v="0"/>
    <n v="0"/>
    <n v="7"/>
    <n v="7"/>
    <n v="2"/>
    <n v="6"/>
    <n v="1"/>
    <n v="3"/>
    <n v="6"/>
    <n v="3"/>
    <n v="0"/>
    <n v="0"/>
    <n v="2.449074074074074E-2"/>
    <n v="0"/>
    <n v="5.2309027777777781E-2"/>
    <n v="0"/>
    <n v="6"/>
    <n v="7"/>
  </r>
  <r>
    <x v="7"/>
    <x v="5"/>
    <s v="Princess Royal Hosp Telford"/>
    <s v="Hospital not In Wales"/>
    <s v="Powys"/>
    <n v="0"/>
    <d v="1899-12-30T01:23:28"/>
    <n v="0"/>
    <n v="0"/>
    <n v="0"/>
    <n v="2"/>
    <n v="2"/>
    <n v="0"/>
    <n v="1"/>
    <n v="0"/>
    <n v="2"/>
    <n v="2"/>
    <n v="0"/>
    <n v="0"/>
    <n v="0"/>
    <s v="-"/>
    <s v="-"/>
    <n v="0.10428819444444445"/>
    <n v="0"/>
    <n v="2"/>
    <n v="2"/>
  </r>
  <r>
    <x v="7"/>
    <x v="5"/>
    <s v="Countess Of Chester Hospital"/>
    <s v="Hospital not In Wales"/>
    <s v="Wrexham"/>
    <n v="1.5169424999999999"/>
    <d v="1899-12-30T01:00:30"/>
    <n v="0"/>
    <n v="0"/>
    <n v="0"/>
    <n v="1"/>
    <n v="1"/>
    <n v="0"/>
    <n v="1"/>
    <n v="1"/>
    <n v="0"/>
    <n v="0"/>
    <n v="0"/>
    <n v="0"/>
    <n v="0"/>
    <n v="4.5138888888888892E-4"/>
    <n v="1"/>
    <s v="-"/>
    <n v="0"/>
    <n v="0"/>
    <n v="1"/>
  </r>
  <r>
    <x v="7"/>
    <x v="5"/>
    <s v="Walton Centre Fazackerley"/>
    <s v="Hospital not In Wales"/>
    <s v="Wrexham"/>
    <n v="0"/>
    <d v="1899-12-30T01:18:06"/>
    <n v="0"/>
    <n v="0"/>
    <n v="0"/>
    <n v="1"/>
    <n v="1"/>
    <n v="0"/>
    <n v="0"/>
    <n v="0"/>
    <n v="1"/>
    <n v="1"/>
    <n v="0"/>
    <n v="0"/>
    <n v="0"/>
    <s v="-"/>
    <s v="-"/>
    <n v="0.15818287037037038"/>
    <n v="0"/>
    <n v="1"/>
    <n v="1"/>
  </r>
  <r>
    <x v="7"/>
    <x v="7"/>
    <s v="Morriston Hospital Swansea"/>
    <s v="Major A&amp;E Units"/>
    <s v="Bridgend"/>
    <n v="0"/>
    <d v="1899-12-30T01:09:54"/>
    <n v="0"/>
    <n v="0"/>
    <n v="0"/>
    <n v="1"/>
    <n v="1"/>
    <n v="0"/>
    <n v="0"/>
    <n v="0"/>
    <n v="1"/>
    <n v="1"/>
    <n v="0"/>
    <n v="0"/>
    <n v="0"/>
    <s v="-"/>
    <s v="-"/>
    <n v="3.6585648148148145E-2"/>
    <n v="0"/>
    <n v="1"/>
    <n v="1"/>
  </r>
  <r>
    <x v="7"/>
    <x v="7"/>
    <s v="Singleton Hospital Swansea"/>
    <s v="Minor Injuries Unit (MIU)"/>
    <s v="Bridgend"/>
    <n v="0"/>
    <d v="1899-12-30T00:04:2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7"/>
    <x v="7"/>
    <s v="Morriston Hospital Swansea"/>
    <s v="Major A&amp;E Units"/>
    <s v="Carmarthenshire"/>
    <n v="0.35111116666666664"/>
    <d v="1899-12-30T00:18:55"/>
    <n v="0"/>
    <n v="0"/>
    <n v="0"/>
    <n v="2"/>
    <n v="2"/>
    <n v="0"/>
    <n v="2"/>
    <n v="0"/>
    <n v="1"/>
    <n v="1"/>
    <n v="0"/>
    <n v="0"/>
    <n v="1"/>
    <s v="-"/>
    <s v="-"/>
    <n v="5.6574074074074075E-2"/>
    <n v="1"/>
    <n v="1"/>
    <n v="2"/>
  </r>
  <r>
    <x v="7"/>
    <x v="7"/>
    <s v="Singleton Hospital Swansea"/>
    <s v="Minor Injuries Unit (MIU)"/>
    <s v="Carmarthenshire"/>
    <n v="0"/>
    <d v="1899-12-30T00:27:3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7"/>
    <x v="7"/>
    <s v="Morriston Hospital Swansea"/>
    <s v="Major A&amp;E Units"/>
    <s v="Neath Port Talbot"/>
    <n v="18.471388666666666"/>
    <d v="1899-12-30T01:28:18"/>
    <n v="1"/>
    <n v="1"/>
    <n v="0"/>
    <n v="16"/>
    <n v="16"/>
    <n v="5"/>
    <n v="12"/>
    <n v="3"/>
    <n v="10"/>
    <n v="11"/>
    <n v="1"/>
    <n v="2"/>
    <n v="0"/>
    <n v="7.6157407407407415E-3"/>
    <n v="0.33333333333333331"/>
    <n v="8.5023148148148153E-2"/>
    <n v="2"/>
    <n v="11"/>
    <n v="16"/>
  </r>
  <r>
    <x v="7"/>
    <x v="7"/>
    <s v="Singleton Hospital Swansea"/>
    <s v="Minor Injuries Unit (MIU)"/>
    <s v="Neath Port Talbot"/>
    <n v="0.80027783333333335"/>
    <d v="1899-12-30T00:27:28"/>
    <n v="0"/>
    <n v="0"/>
    <n v="0"/>
    <n v="6"/>
    <n v="6"/>
    <n v="0"/>
    <n v="6"/>
    <n v="3"/>
    <n v="1"/>
    <n v="3"/>
    <n v="2"/>
    <n v="0"/>
    <n v="0"/>
    <n v="6.0185185185185185E-3"/>
    <n v="0.33333333333333331"/>
    <n v="2.1759259259259259E-2"/>
    <n v="0"/>
    <n v="3"/>
    <n v="6"/>
  </r>
  <r>
    <x v="7"/>
    <x v="7"/>
    <s v="Morriston Hospital Swansea"/>
    <s v="Major A&amp;E Units"/>
    <s v="Powys"/>
    <n v="1.5155555000000001"/>
    <d v="1899-12-30T01:45:56"/>
    <n v="0"/>
    <n v="0"/>
    <n v="0"/>
    <n v="1"/>
    <n v="1"/>
    <n v="0"/>
    <n v="0"/>
    <n v="0"/>
    <n v="1"/>
    <n v="1"/>
    <n v="0"/>
    <n v="0"/>
    <n v="0"/>
    <s v="-"/>
    <s v="-"/>
    <n v="4.4791666666666667E-2"/>
    <n v="0"/>
    <n v="1"/>
    <n v="1"/>
  </r>
  <r>
    <x v="7"/>
    <x v="7"/>
    <s v="Singleton Hospital Swansea"/>
    <s v="Minor Injuries Unit (MIU)"/>
    <s v="Powys"/>
    <n v="0"/>
    <d v="1899-12-30T00:34:12"/>
    <n v="0"/>
    <n v="0"/>
    <n v="0"/>
    <n v="1"/>
    <n v="1"/>
    <n v="0"/>
    <n v="1"/>
    <n v="0"/>
    <n v="1"/>
    <n v="1"/>
    <n v="0"/>
    <n v="0"/>
    <n v="0"/>
    <s v="-"/>
    <s v="-"/>
    <n v="2.2858796296296297E-2"/>
    <n v="0"/>
    <n v="1"/>
    <n v="1"/>
  </r>
  <r>
    <x v="7"/>
    <x v="7"/>
    <s v="Morriston Hospital Swansea"/>
    <s v="Major A&amp;E Units"/>
    <s v="Swansea"/>
    <n v="8.4497215000000008"/>
    <d v="1899-12-30T00:49:59"/>
    <n v="1"/>
    <n v="0"/>
    <n v="0"/>
    <n v="17"/>
    <n v="16"/>
    <n v="10"/>
    <n v="14"/>
    <n v="5"/>
    <n v="9"/>
    <n v="11"/>
    <n v="2"/>
    <n v="0"/>
    <n v="1"/>
    <n v="4.2708333333333339E-3"/>
    <n v="0.6"/>
    <n v="1.9282407407407408E-2"/>
    <n v="1"/>
    <n v="11"/>
    <n v="17"/>
  </r>
  <r>
    <x v="7"/>
    <x v="7"/>
    <s v="Singleton Hospital Swansea"/>
    <s v="Minor Injuries Unit (MIU)"/>
    <s v="Swansea"/>
    <n v="0.36749999999999999"/>
    <d v="1899-12-30T00:42:29"/>
    <n v="0"/>
    <n v="0"/>
    <n v="0"/>
    <n v="2"/>
    <n v="2"/>
    <n v="0"/>
    <n v="2"/>
    <n v="0"/>
    <n v="2"/>
    <n v="2"/>
    <n v="0"/>
    <n v="0"/>
    <n v="0"/>
    <s v="-"/>
    <s v="-"/>
    <n v="6.0457175925925928E-2"/>
    <n v="0"/>
    <n v="2"/>
    <n v="2"/>
  </r>
  <r>
    <x v="7"/>
    <x v="8"/>
    <s v="-"/>
    <s v="-"/>
    <s v="Blaenau Gwent"/>
    <n v="0"/>
    <s v="-"/>
    <n v="0"/>
    <n v="0"/>
    <n v="0"/>
    <n v="19"/>
    <n v="5"/>
    <n v="0"/>
    <n v="0"/>
    <n v="2"/>
    <n v="12"/>
    <n v="13"/>
    <n v="1"/>
    <n v="1"/>
    <n v="3"/>
    <n v="4.7337962962962967E-3"/>
    <n v="0.5"/>
    <n v="9.1574074074074086E-2"/>
    <n v="4"/>
    <n v="13"/>
    <n v="10"/>
  </r>
  <r>
    <x v="7"/>
    <x v="8"/>
    <s v="-"/>
    <s v="-"/>
    <s v="Bridgend"/>
    <n v="0"/>
    <s v="-"/>
    <n v="0"/>
    <n v="0"/>
    <n v="0"/>
    <n v="30"/>
    <n v="9"/>
    <n v="0"/>
    <n v="0"/>
    <n v="3"/>
    <n v="14"/>
    <n v="24"/>
    <n v="10"/>
    <n v="1"/>
    <n v="2"/>
    <n v="7.083333333333333E-3"/>
    <n v="0.33333333333333331"/>
    <n v="1.0763888888888889E-2"/>
    <n v="3"/>
    <n v="24"/>
    <n v="12"/>
  </r>
  <r>
    <x v="7"/>
    <x v="8"/>
    <s v="-"/>
    <s v="-"/>
    <s v="Caerphilly"/>
    <n v="0"/>
    <s v="-"/>
    <n v="0"/>
    <n v="0"/>
    <n v="0"/>
    <n v="50"/>
    <n v="9"/>
    <n v="0"/>
    <n v="0"/>
    <n v="3"/>
    <n v="19"/>
    <n v="30"/>
    <n v="11"/>
    <n v="9"/>
    <n v="8"/>
    <n v="7.9166666666666673E-3"/>
    <n v="0.33333333333333331"/>
    <n v="9.0682870370370386E-2"/>
    <n v="17"/>
    <n v="30"/>
    <n v="24"/>
  </r>
  <r>
    <x v="7"/>
    <x v="8"/>
    <s v="-"/>
    <s v="-"/>
    <s v="Cardiff"/>
    <n v="0"/>
    <s v="-"/>
    <n v="0"/>
    <n v="0"/>
    <n v="0"/>
    <n v="105"/>
    <n v="17"/>
    <n v="0"/>
    <n v="0"/>
    <n v="17"/>
    <n v="52"/>
    <n v="71"/>
    <n v="19"/>
    <n v="8"/>
    <n v="9"/>
    <n v="4.5370370370370373E-3"/>
    <n v="0.58823529411764708"/>
    <n v="5.545138888888889E-2"/>
    <n v="17"/>
    <n v="71"/>
    <n v="42"/>
  </r>
  <r>
    <x v="7"/>
    <x v="8"/>
    <s v="-"/>
    <s v="-"/>
    <s v="Carmarthenshire"/>
    <n v="0"/>
    <s v="-"/>
    <n v="0"/>
    <n v="0"/>
    <n v="0"/>
    <n v="49"/>
    <n v="14"/>
    <n v="0"/>
    <n v="0"/>
    <n v="6"/>
    <n v="25"/>
    <n v="32"/>
    <n v="7"/>
    <n v="2"/>
    <n v="9"/>
    <n v="2.204861111111111E-3"/>
    <n v="0.66666666666666663"/>
    <n v="8.6741898148148144E-2"/>
    <n v="11"/>
    <n v="32"/>
    <n v="30"/>
  </r>
  <r>
    <x v="7"/>
    <x v="8"/>
    <s v="-"/>
    <s v="-"/>
    <s v="Ceredigion"/>
    <n v="0"/>
    <s v="-"/>
    <n v="0"/>
    <n v="0"/>
    <n v="0"/>
    <n v="13"/>
    <n v="3"/>
    <n v="0"/>
    <n v="0"/>
    <n v="0"/>
    <n v="9"/>
    <n v="10"/>
    <n v="1"/>
    <n v="1"/>
    <n v="2"/>
    <s v="-"/>
    <s v="-"/>
    <n v="2.5613425925925925E-2"/>
    <n v="3"/>
    <n v="10"/>
    <n v="5"/>
  </r>
  <r>
    <x v="7"/>
    <x v="8"/>
    <s v="-"/>
    <s v="-"/>
    <s v="Conwy"/>
    <n v="0"/>
    <s v="-"/>
    <n v="0"/>
    <n v="0"/>
    <n v="0"/>
    <n v="51"/>
    <n v="9"/>
    <n v="0"/>
    <n v="0"/>
    <n v="5"/>
    <n v="30"/>
    <n v="39"/>
    <n v="9"/>
    <n v="4"/>
    <n v="3"/>
    <n v="6.851851851851852E-3"/>
    <n v="0.4"/>
    <n v="0.15322916666666667"/>
    <n v="7"/>
    <n v="39"/>
    <n v="15"/>
  </r>
  <r>
    <x v="7"/>
    <x v="8"/>
    <s v="-"/>
    <s v="-"/>
    <s v="Denbighshire"/>
    <n v="0"/>
    <s v="-"/>
    <n v="0"/>
    <n v="0"/>
    <n v="0"/>
    <n v="31"/>
    <n v="4"/>
    <n v="0"/>
    <n v="0"/>
    <n v="3"/>
    <n v="15"/>
    <n v="20"/>
    <n v="5"/>
    <n v="5"/>
    <n v="3"/>
    <n v="9.9537037037037042E-3"/>
    <n v="0.33333333333333331"/>
    <n v="0.10936342592592592"/>
    <n v="8"/>
    <n v="20"/>
    <n v="11"/>
  </r>
  <r>
    <x v="7"/>
    <x v="8"/>
    <s v="-"/>
    <s v="-"/>
    <s v="Flintshire"/>
    <n v="0"/>
    <s v="-"/>
    <n v="0"/>
    <n v="0"/>
    <n v="0"/>
    <n v="39"/>
    <n v="6"/>
    <n v="0"/>
    <n v="0"/>
    <n v="4"/>
    <n v="18"/>
    <n v="24"/>
    <n v="6"/>
    <n v="6"/>
    <n v="5"/>
    <n v="4.8379629629629632E-3"/>
    <n v="0.5"/>
    <n v="7.9965277777777788E-2"/>
    <n v="11"/>
    <n v="24"/>
    <n v="12"/>
  </r>
  <r>
    <x v="7"/>
    <x v="8"/>
    <s v="-"/>
    <s v="-"/>
    <s v="Gwynedd"/>
    <n v="0"/>
    <s v="-"/>
    <n v="0"/>
    <n v="0"/>
    <n v="0"/>
    <n v="48"/>
    <n v="10"/>
    <n v="0"/>
    <n v="0"/>
    <n v="9"/>
    <n v="25"/>
    <n v="31"/>
    <n v="6"/>
    <n v="2"/>
    <n v="6"/>
    <n v="7.1759259259259267E-3"/>
    <n v="0.33333333333333331"/>
    <n v="0.10015046296296297"/>
    <n v="8"/>
    <n v="31"/>
    <n v="27"/>
  </r>
  <r>
    <x v="7"/>
    <x v="8"/>
    <s v="-"/>
    <s v="-"/>
    <s v="Isle Of Anglesey"/>
    <n v="0"/>
    <s v="-"/>
    <n v="0"/>
    <n v="0"/>
    <n v="0"/>
    <n v="19"/>
    <n v="2"/>
    <n v="0"/>
    <n v="0"/>
    <n v="1"/>
    <n v="12"/>
    <n v="16"/>
    <n v="4"/>
    <n v="1"/>
    <n v="1"/>
    <n v="4.7453703703703704E-4"/>
    <n v="1"/>
    <n v="0.1049363425925926"/>
    <n v="2"/>
    <n v="16"/>
    <n v="7"/>
  </r>
  <r>
    <x v="7"/>
    <x v="8"/>
    <s v="-"/>
    <s v="-"/>
    <s v="Merthyr Tydfil"/>
    <n v="0"/>
    <s v="-"/>
    <n v="0"/>
    <n v="0"/>
    <n v="0"/>
    <n v="21"/>
    <n v="7"/>
    <n v="0"/>
    <n v="0"/>
    <n v="1"/>
    <n v="12"/>
    <n v="19"/>
    <n v="7"/>
    <n v="0"/>
    <n v="1"/>
    <n v="7.2337962962962963E-3"/>
    <n v="0"/>
    <n v="0.14833912037037039"/>
    <n v="1"/>
    <n v="19"/>
    <n v="11"/>
  </r>
  <r>
    <x v="7"/>
    <x v="8"/>
    <s v="-"/>
    <s v="-"/>
    <s v="Monmouthshire"/>
    <n v="0"/>
    <s v="-"/>
    <n v="0"/>
    <n v="0"/>
    <n v="0"/>
    <n v="30"/>
    <n v="5"/>
    <n v="0"/>
    <n v="0"/>
    <n v="4"/>
    <n v="15"/>
    <n v="20"/>
    <n v="5"/>
    <n v="1"/>
    <n v="5"/>
    <n v="6.8923611111111121E-3"/>
    <n v="0.25"/>
    <n v="8.3611111111111122E-2"/>
    <n v="6"/>
    <n v="20"/>
    <n v="16"/>
  </r>
  <r>
    <x v="7"/>
    <x v="8"/>
    <s v="-"/>
    <s v="-"/>
    <s v="Neath Port Talbot"/>
    <n v="0"/>
    <s v="-"/>
    <n v="0"/>
    <n v="0"/>
    <n v="0"/>
    <n v="40"/>
    <n v="13"/>
    <n v="0"/>
    <n v="0"/>
    <n v="7"/>
    <n v="23"/>
    <n v="30"/>
    <n v="7"/>
    <n v="2"/>
    <n v="1"/>
    <n v="7.6157407407407415E-3"/>
    <n v="0.2857142857142857"/>
    <n v="0.10924768518518518"/>
    <n v="3"/>
    <n v="30"/>
    <n v="19"/>
  </r>
  <r>
    <x v="7"/>
    <x v="8"/>
    <s v="-"/>
    <s v="-"/>
    <s v="Newport"/>
    <n v="0"/>
    <s v="-"/>
    <n v="0"/>
    <n v="0"/>
    <n v="0"/>
    <n v="52"/>
    <n v="12"/>
    <n v="0"/>
    <n v="0"/>
    <n v="6"/>
    <n v="22"/>
    <n v="34"/>
    <n v="12"/>
    <n v="3"/>
    <n v="9"/>
    <n v="3.3101851851851851E-3"/>
    <n v="0.8"/>
    <n v="5.3206018518518514E-2"/>
    <n v="12"/>
    <n v="34"/>
    <n v="26"/>
  </r>
  <r>
    <x v="7"/>
    <x v="8"/>
    <s v="-"/>
    <s v="-"/>
    <s v="Out of Area"/>
    <n v="0"/>
    <s v="-"/>
    <n v="0"/>
    <n v="0"/>
    <n v="0"/>
    <n v="3"/>
    <n v="0"/>
    <n v="0"/>
    <n v="0"/>
    <n v="0"/>
    <n v="3"/>
    <n v="3"/>
    <n v="0"/>
    <n v="0"/>
    <n v="0"/>
    <s v="-"/>
    <s v="-"/>
    <s v="-"/>
    <n v="0"/>
    <n v="3"/>
    <n v="0"/>
  </r>
  <r>
    <x v="7"/>
    <x v="8"/>
    <s v="-"/>
    <s v="-"/>
    <s v="Pembrokeshire"/>
    <n v="0"/>
    <s v="-"/>
    <n v="0"/>
    <n v="0"/>
    <n v="0"/>
    <n v="29"/>
    <n v="10"/>
    <n v="0"/>
    <n v="0"/>
    <n v="3"/>
    <n v="16"/>
    <n v="22"/>
    <n v="6"/>
    <n v="1"/>
    <n v="3"/>
    <n v="7.9398148148148145E-3"/>
    <n v="0.33333333333333331"/>
    <n v="8.6284722222222221E-2"/>
    <n v="4"/>
    <n v="22"/>
    <n v="18"/>
  </r>
  <r>
    <x v="7"/>
    <x v="8"/>
    <s v="-"/>
    <s v="-"/>
    <s v="Powys"/>
    <n v="0"/>
    <s v="-"/>
    <n v="0"/>
    <n v="0"/>
    <n v="0"/>
    <n v="43"/>
    <n v="10"/>
    <n v="0"/>
    <n v="0"/>
    <n v="5"/>
    <n v="22"/>
    <n v="31"/>
    <n v="9"/>
    <n v="3"/>
    <n v="4"/>
    <n v="3.425925925925926E-3"/>
    <n v="0.6"/>
    <n v="5.5532407407407412E-2"/>
    <n v="7"/>
    <n v="31"/>
    <n v="26"/>
  </r>
  <r>
    <x v="7"/>
    <x v="8"/>
    <s v="-"/>
    <s v="-"/>
    <s v="Rhondda Cynon Taff"/>
    <n v="0"/>
    <s v="-"/>
    <n v="0"/>
    <n v="0"/>
    <n v="0"/>
    <n v="56"/>
    <n v="11"/>
    <n v="0"/>
    <n v="0"/>
    <n v="9"/>
    <n v="27"/>
    <n v="40"/>
    <n v="13"/>
    <n v="4"/>
    <n v="3"/>
    <n v="7.0949074074074074E-3"/>
    <n v="0.33333333333333331"/>
    <n v="0.11178819444444445"/>
    <n v="7"/>
    <n v="40"/>
    <n v="27"/>
  </r>
  <r>
    <x v="7"/>
    <x v="8"/>
    <s v="-"/>
    <s v="-"/>
    <s v="Swansea"/>
    <n v="0"/>
    <s v="-"/>
    <n v="0"/>
    <n v="0"/>
    <n v="0"/>
    <n v="60"/>
    <n v="11"/>
    <n v="0"/>
    <n v="0"/>
    <n v="8"/>
    <n v="35"/>
    <n v="45"/>
    <n v="10"/>
    <n v="3"/>
    <n v="4"/>
    <n v="4.2997685185185187E-3"/>
    <n v="0.625"/>
    <n v="2.8813657407407409E-2"/>
    <n v="7"/>
    <n v="45"/>
    <n v="34"/>
  </r>
  <r>
    <x v="7"/>
    <x v="8"/>
    <s v="-"/>
    <s v="-"/>
    <s v="Torfaen"/>
    <n v="0"/>
    <s v="-"/>
    <n v="0"/>
    <n v="0"/>
    <n v="0"/>
    <n v="42"/>
    <n v="12"/>
    <n v="0"/>
    <n v="0"/>
    <n v="3"/>
    <n v="19"/>
    <n v="32"/>
    <n v="13"/>
    <n v="3"/>
    <n v="4"/>
    <n v="2.5694444444444445E-3"/>
    <n v="0.66666666666666663"/>
    <n v="5.3368055555555551E-2"/>
    <n v="7"/>
    <n v="32"/>
    <n v="20"/>
  </r>
  <r>
    <x v="7"/>
    <x v="8"/>
    <s v="-"/>
    <s v="-"/>
    <s v="Vale Of Glamorgan"/>
    <n v="0"/>
    <s v="-"/>
    <n v="0"/>
    <n v="0"/>
    <n v="0"/>
    <n v="44"/>
    <n v="10"/>
    <n v="0"/>
    <n v="0"/>
    <n v="5"/>
    <n v="23"/>
    <n v="37"/>
    <n v="14"/>
    <n v="0"/>
    <n v="2"/>
    <n v="6.4583333333333342E-3"/>
    <n v="0.4"/>
    <n v="7.9068287037037041E-2"/>
    <n v="2"/>
    <n v="37"/>
    <n v="19"/>
  </r>
  <r>
    <x v="7"/>
    <x v="8"/>
    <s v="-"/>
    <s v="-"/>
    <s v="Wrexham"/>
    <n v="0"/>
    <s v="-"/>
    <n v="0"/>
    <n v="0"/>
    <n v="0"/>
    <n v="47"/>
    <n v="7"/>
    <n v="0"/>
    <n v="0"/>
    <n v="8"/>
    <n v="23"/>
    <n v="32"/>
    <n v="9"/>
    <n v="5"/>
    <n v="2"/>
    <n v="6.1516203703703698E-3"/>
    <n v="0.5"/>
    <n v="9.5451388888888891E-2"/>
    <n v="7"/>
    <n v="32"/>
    <n v="21"/>
  </r>
  <r>
    <x v="8"/>
    <x v="0"/>
    <s v="Grange University Hospital Cwmbran"/>
    <s v="Major A&amp;E Units"/>
    <s v="Blaenau Gwent"/>
    <n v="5.6430556666666671"/>
    <d v="1899-12-30T02:42:05"/>
    <n v="1"/>
    <n v="1"/>
    <n v="0"/>
    <n v="5"/>
    <n v="5"/>
    <n v="0"/>
    <n v="3"/>
    <n v="0"/>
    <n v="4"/>
    <n v="4"/>
    <n v="0"/>
    <n v="0"/>
    <n v="1"/>
    <s v="-"/>
    <s v="-"/>
    <n v="6.1828703703703705E-2"/>
    <n v="1"/>
    <n v="4"/>
    <n v="5"/>
  </r>
  <r>
    <x v="8"/>
    <x v="0"/>
    <s v="Nevill Hall Hosp Abergavenny"/>
    <s v="Major A&amp;E Units"/>
    <s v="Blaenau Gwent"/>
    <n v="0"/>
    <d v="1899-12-30T01:02:47"/>
    <n v="0"/>
    <n v="0"/>
    <n v="0"/>
    <n v="3"/>
    <n v="3"/>
    <n v="0"/>
    <n v="2"/>
    <n v="1"/>
    <n v="1"/>
    <n v="1"/>
    <n v="0"/>
    <n v="0"/>
    <n v="1"/>
    <n v="3.5648148148148154E-3"/>
    <n v="1"/>
    <n v="2.8865740740740744E-2"/>
    <n v="1"/>
    <n v="1"/>
    <n v="3"/>
  </r>
  <r>
    <x v="8"/>
    <x v="0"/>
    <s v="Grange University Hospital Cwmbran"/>
    <s v="Major A&amp;E Units"/>
    <s v="Caerphilly"/>
    <n v="19.433331499999998"/>
    <d v="1899-12-30T02:54:52"/>
    <n v="3"/>
    <n v="2"/>
    <n v="0"/>
    <n v="9"/>
    <n v="9"/>
    <n v="1"/>
    <n v="5"/>
    <n v="1"/>
    <n v="8"/>
    <n v="8"/>
    <n v="0"/>
    <n v="0"/>
    <n v="0"/>
    <n v="6.9097222222222216E-3"/>
    <n v="0"/>
    <n v="8.4513888888888888E-2"/>
    <n v="0"/>
    <n v="8"/>
    <n v="9"/>
  </r>
  <r>
    <x v="8"/>
    <x v="0"/>
    <s v="Ysbyty Ystrad Fawr Hospital"/>
    <s v="Minor Injuries Unit (MIU)"/>
    <s v="Caerphilly"/>
    <n v="0"/>
    <d v="1899-12-30T00:37:48"/>
    <n v="0"/>
    <n v="0"/>
    <n v="0"/>
    <n v="5"/>
    <n v="5"/>
    <n v="0"/>
    <n v="5"/>
    <n v="2"/>
    <n v="2"/>
    <n v="2"/>
    <n v="0"/>
    <n v="0"/>
    <n v="1"/>
    <n v="7.3032407407407404E-3"/>
    <n v="0"/>
    <n v="7.8142361111111114E-2"/>
    <n v="1"/>
    <n v="2"/>
    <n v="5"/>
  </r>
  <r>
    <x v="8"/>
    <x v="0"/>
    <s v="Ysbyty Tre Cwm Ebbw Vale"/>
    <s v="Unknown"/>
    <s v="Caerphilly"/>
    <n v="0"/>
    <d v="1899-12-30T00:06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8"/>
    <x v="0"/>
    <s v="Grange University Hospital Cwmbran"/>
    <s v="Major A&amp;E Units"/>
    <s v="Cardiff"/>
    <n v="0"/>
    <d v="1899-12-30T02:34:19"/>
    <n v="0"/>
    <n v="0"/>
    <n v="0"/>
    <n v="2"/>
    <n v="2"/>
    <n v="0"/>
    <n v="0"/>
    <n v="0"/>
    <n v="2"/>
    <n v="2"/>
    <n v="0"/>
    <n v="0"/>
    <n v="0"/>
    <s v="-"/>
    <s v="-"/>
    <n v="0.22181134259259258"/>
    <n v="0"/>
    <n v="2"/>
    <n v="2"/>
  </r>
  <r>
    <x v="8"/>
    <x v="0"/>
    <s v="Grange University Hospital Cwmbran"/>
    <s v="Major A&amp;E Units"/>
    <s v="Monmouthshire"/>
    <n v="42.642778"/>
    <d v="1899-12-30T02:42:39"/>
    <n v="5"/>
    <n v="2"/>
    <n v="0"/>
    <n v="14"/>
    <n v="14"/>
    <n v="0"/>
    <n v="6"/>
    <n v="2"/>
    <n v="9"/>
    <n v="11"/>
    <n v="2"/>
    <n v="1"/>
    <n v="0"/>
    <n v="1.037037037037037E-2"/>
    <n v="0"/>
    <n v="5.7407407407407414E-2"/>
    <n v="1"/>
    <n v="11"/>
    <n v="14"/>
  </r>
  <r>
    <x v="8"/>
    <x v="0"/>
    <s v="Royal Gwent Hospital Newport"/>
    <s v="Major A&amp;E Units"/>
    <s v="Monmouthshire"/>
    <n v="0"/>
    <d v="1899-12-30T00:30:05"/>
    <n v="0"/>
    <n v="0"/>
    <n v="0"/>
    <n v="1"/>
    <n v="1"/>
    <n v="0"/>
    <n v="1"/>
    <n v="0"/>
    <n v="1"/>
    <n v="1"/>
    <n v="0"/>
    <n v="0"/>
    <n v="0"/>
    <s v="-"/>
    <s v="-"/>
    <n v="2.8344907407407412E-2"/>
    <n v="0"/>
    <n v="1"/>
    <n v="1"/>
  </r>
  <r>
    <x v="8"/>
    <x v="0"/>
    <s v="Ysbyty Aneurin Bevan Hospital"/>
    <s v="Minor Injuries Unit (MIU)"/>
    <s v="Monmouthshire"/>
    <n v="0"/>
    <d v="1899-12-30T00:12:1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8"/>
    <x v="0"/>
    <s v="Nevill Hall Hosp Abergavenny"/>
    <s v="Major A&amp;E Units"/>
    <s v="Monmouthshire"/>
    <n v="0"/>
    <s v="-"/>
    <n v="0"/>
    <n v="0"/>
    <n v="0"/>
    <n v="1"/>
    <n v="1"/>
    <n v="0"/>
    <n v="1"/>
    <n v="0"/>
    <n v="1"/>
    <n v="1"/>
    <n v="0"/>
    <n v="0"/>
    <n v="0"/>
    <s v="-"/>
    <s v="-"/>
    <n v="8.5428240740740749E-2"/>
    <n v="0"/>
    <n v="1"/>
    <n v="1"/>
  </r>
  <r>
    <x v="8"/>
    <x v="0"/>
    <s v="Grange University Hospital Cwmbran"/>
    <s v="Major A&amp;E Units"/>
    <s v="Newport"/>
    <n v="58.093053499999996"/>
    <d v="1899-12-30T02:34:15"/>
    <n v="6"/>
    <n v="3"/>
    <n v="0"/>
    <n v="29"/>
    <n v="29"/>
    <n v="0"/>
    <n v="13"/>
    <n v="6"/>
    <n v="15"/>
    <n v="17"/>
    <n v="2"/>
    <n v="0"/>
    <n v="6"/>
    <n v="3.0208333333333333E-3"/>
    <n v="0.66666666666666663"/>
    <n v="9.2581018518518521E-2"/>
    <n v="6"/>
    <n v="17"/>
    <n v="29"/>
  </r>
  <r>
    <x v="8"/>
    <x v="0"/>
    <s v="Royal Gwent Hospital Newport"/>
    <s v="Major A&amp;E Units"/>
    <s v="Newport"/>
    <n v="0"/>
    <d v="1899-12-30T01:22:22"/>
    <n v="0"/>
    <n v="0"/>
    <n v="0"/>
    <n v="8"/>
    <n v="8"/>
    <n v="0"/>
    <n v="4"/>
    <n v="0"/>
    <n v="4"/>
    <n v="5"/>
    <n v="1"/>
    <n v="1"/>
    <n v="2"/>
    <s v="-"/>
    <s v="-"/>
    <n v="8.819444444444445E-2"/>
    <n v="3"/>
    <n v="5"/>
    <n v="8"/>
  </r>
  <r>
    <x v="8"/>
    <x v="0"/>
    <s v="Ysbyty Ystrad Fawr Hospital"/>
    <s v="Minor Injuries Unit (MIU)"/>
    <s v="Newport"/>
    <n v="0"/>
    <s v="-"/>
    <n v="0"/>
    <n v="0"/>
    <n v="0"/>
    <n v="1"/>
    <n v="1"/>
    <n v="0"/>
    <n v="0"/>
    <n v="0"/>
    <n v="0"/>
    <n v="1"/>
    <n v="1"/>
    <n v="0"/>
    <n v="0"/>
    <s v="-"/>
    <s v="-"/>
    <n v="9.2581018518518521E-2"/>
    <n v="0"/>
    <n v="1"/>
    <n v="1"/>
  </r>
  <r>
    <x v="8"/>
    <x v="0"/>
    <s v="Grange University Hospital Cwmbran"/>
    <s v="Major A&amp;E Units"/>
    <s v="Powys"/>
    <n v="0.71527783333333339"/>
    <d v="1899-12-30T00:57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8"/>
    <x v="0"/>
    <s v="Grange University Hospital Cwmbran"/>
    <s v="Major A&amp;E Units"/>
    <s v="Torfaen"/>
    <n v="38.449722333333327"/>
    <d v="1899-12-30T02:13:54"/>
    <n v="4"/>
    <n v="2"/>
    <n v="0"/>
    <n v="16"/>
    <n v="16"/>
    <n v="1"/>
    <n v="8"/>
    <n v="4"/>
    <n v="10"/>
    <n v="10"/>
    <n v="0"/>
    <n v="1"/>
    <n v="1"/>
    <n v="1.045138888888889E-2"/>
    <n v="0.25"/>
    <n v="5.3935185185185183E-2"/>
    <n v="2"/>
    <n v="10"/>
    <n v="16"/>
  </r>
  <r>
    <x v="8"/>
    <x v="0"/>
    <s v="Royal Gwent Hospital Newport"/>
    <s v="Major A&amp;E Units"/>
    <s v="Torfaen"/>
    <n v="0"/>
    <d v="1899-12-30T00:37:28"/>
    <n v="0"/>
    <n v="0"/>
    <n v="0"/>
    <n v="4"/>
    <n v="4"/>
    <n v="0"/>
    <n v="3"/>
    <n v="0"/>
    <n v="0"/>
    <n v="1"/>
    <n v="1"/>
    <n v="0"/>
    <n v="3"/>
    <s v="-"/>
    <s v="-"/>
    <n v="6.2835648148148154E-2"/>
    <n v="3"/>
    <n v="1"/>
    <n v="4"/>
  </r>
  <r>
    <x v="8"/>
    <x v="0"/>
    <s v="Nevill Hall Hosp Abergavenny"/>
    <s v="Major A&amp;E Units"/>
    <s v="Torfaen"/>
    <n v="0"/>
    <d v="1899-12-30T00:27:15"/>
    <n v="0"/>
    <n v="0"/>
    <n v="0"/>
    <n v="7"/>
    <n v="6"/>
    <n v="0"/>
    <n v="6"/>
    <n v="2"/>
    <n v="0"/>
    <n v="0"/>
    <n v="0"/>
    <n v="0"/>
    <n v="5"/>
    <n v="1.2164351851851852E-2"/>
    <n v="0"/>
    <s v="-"/>
    <n v="5"/>
    <n v="0"/>
    <n v="7"/>
  </r>
  <r>
    <x v="8"/>
    <x v="0"/>
    <s v="St Woolos Hospital Newport"/>
    <s v="Acute"/>
    <s v="Torfaen"/>
    <n v="0"/>
    <d v="1899-12-30T00:15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8"/>
    <x v="1"/>
    <s v="Ysbyty Gwynedd Hosp Bangor"/>
    <s v="Major A&amp;E Units"/>
    <s v="Conwy"/>
    <n v="28.607777833333333"/>
    <d v="1899-12-30T04:18:08"/>
    <n v="3"/>
    <n v="2"/>
    <n v="0"/>
    <n v="5"/>
    <n v="5"/>
    <n v="1"/>
    <n v="2"/>
    <n v="0"/>
    <n v="4"/>
    <n v="5"/>
    <n v="1"/>
    <n v="0"/>
    <n v="0"/>
    <s v="-"/>
    <s v="-"/>
    <n v="5.3275462962962969E-2"/>
    <n v="0"/>
    <n v="5"/>
    <n v="5"/>
  </r>
  <r>
    <x v="8"/>
    <x v="1"/>
    <s v="Glan Clwyd Hosp Bodelwyddan"/>
    <s v="Major A&amp;E Units"/>
    <s v="Conwy"/>
    <n v="25.202499833333331"/>
    <d v="1899-12-30T02:20:27"/>
    <n v="1"/>
    <n v="0"/>
    <n v="0"/>
    <n v="11"/>
    <n v="11"/>
    <n v="2"/>
    <n v="3"/>
    <n v="0"/>
    <n v="9"/>
    <n v="10"/>
    <n v="1"/>
    <n v="0"/>
    <n v="1"/>
    <s v="-"/>
    <s v="-"/>
    <n v="5.7037037037037032E-2"/>
    <n v="1"/>
    <n v="10"/>
    <n v="11"/>
  </r>
  <r>
    <x v="8"/>
    <x v="1"/>
    <s v="Glan Clwyd Hosp Bodelwyddan"/>
    <s v="Major A&amp;E Units"/>
    <s v="Denbighshire"/>
    <n v="33.061109999999999"/>
    <d v="1899-12-30T02:11:41"/>
    <n v="3"/>
    <n v="0"/>
    <n v="0"/>
    <n v="16"/>
    <n v="16"/>
    <n v="2"/>
    <n v="7"/>
    <n v="5"/>
    <n v="9"/>
    <n v="11"/>
    <n v="2"/>
    <n v="0"/>
    <n v="0"/>
    <n v="1.0578703703703703E-2"/>
    <n v="0"/>
    <n v="0.10375000000000001"/>
    <n v="0"/>
    <n v="11"/>
    <n v="16"/>
  </r>
  <r>
    <x v="8"/>
    <x v="1"/>
    <s v="Maelor General Hosp Wrecsam"/>
    <s v="Major A&amp;E Units"/>
    <s v="Denbighshire"/>
    <n v="6.2549999999999999"/>
    <d v="1899-12-30T02:20:06"/>
    <n v="0"/>
    <n v="0"/>
    <n v="0"/>
    <n v="3"/>
    <n v="3"/>
    <n v="0"/>
    <n v="0"/>
    <n v="0"/>
    <n v="3"/>
    <n v="3"/>
    <n v="0"/>
    <n v="0"/>
    <n v="0"/>
    <s v="-"/>
    <s v="-"/>
    <n v="0.1746412037037037"/>
    <n v="0"/>
    <n v="3"/>
    <n v="3"/>
  </r>
  <r>
    <x v="8"/>
    <x v="1"/>
    <s v="Maelor General Hosp Wrecsam"/>
    <s v="Major A&amp;E Units"/>
    <s v="Flintshire"/>
    <n v="36.136664666666668"/>
    <d v="1899-12-30T02:49:52"/>
    <n v="5"/>
    <n v="2"/>
    <n v="0"/>
    <n v="12"/>
    <n v="12"/>
    <n v="0"/>
    <n v="5"/>
    <n v="1"/>
    <n v="10"/>
    <n v="10"/>
    <n v="0"/>
    <n v="0"/>
    <n v="1"/>
    <n v="7.9282407407407409E-3"/>
    <n v="0"/>
    <n v="8.5410879629629635E-2"/>
    <n v="1"/>
    <n v="10"/>
    <n v="12"/>
  </r>
  <r>
    <x v="8"/>
    <x v="1"/>
    <s v="Glan Clwyd Hosp Bodelwyddan"/>
    <s v="Major A&amp;E Units"/>
    <s v="Flintshire"/>
    <n v="11.895277666666667"/>
    <d v="1899-12-30T02:13:57"/>
    <n v="1"/>
    <n v="0"/>
    <n v="0"/>
    <n v="6"/>
    <n v="6"/>
    <n v="0"/>
    <n v="1"/>
    <n v="1"/>
    <n v="4"/>
    <n v="4"/>
    <n v="0"/>
    <n v="0"/>
    <n v="1"/>
    <n v="2.0833333333333333E-3"/>
    <n v="1"/>
    <n v="2.1527777777777778E-2"/>
    <n v="1"/>
    <n v="4"/>
    <n v="6"/>
  </r>
  <r>
    <x v="8"/>
    <x v="1"/>
    <s v="Ysbyty Gwynedd Hosp Bangor"/>
    <s v="Major A&amp;E Units"/>
    <s v="Gwynedd"/>
    <n v="59.273887499999994"/>
    <d v="1899-12-30T02:32:57"/>
    <n v="7"/>
    <n v="5"/>
    <n v="0"/>
    <n v="19"/>
    <n v="19"/>
    <n v="3"/>
    <n v="9"/>
    <n v="4"/>
    <n v="14"/>
    <n v="15"/>
    <n v="1"/>
    <n v="0"/>
    <n v="0"/>
    <n v="1.0341435185185186E-2"/>
    <n v="0"/>
    <n v="7.3101851851851848E-2"/>
    <n v="0"/>
    <n v="15"/>
    <n v="19"/>
  </r>
  <r>
    <x v="8"/>
    <x v="1"/>
    <s v="Glan Clwyd Hosp Bodelwyddan"/>
    <s v="Major A&amp;E Units"/>
    <s v="Gwynedd"/>
    <n v="0"/>
    <d v="1899-12-30T01:03:01"/>
    <n v="0"/>
    <n v="0"/>
    <n v="0"/>
    <n v="1"/>
    <n v="1"/>
    <n v="0"/>
    <n v="0"/>
    <n v="0"/>
    <n v="1"/>
    <n v="1"/>
    <n v="0"/>
    <n v="0"/>
    <n v="0"/>
    <s v="-"/>
    <s v="-"/>
    <n v="3.7037037037037041E-4"/>
    <n v="0"/>
    <n v="1"/>
    <n v="1"/>
  </r>
  <r>
    <x v="8"/>
    <x v="1"/>
    <s v="Ysbyty Gwynedd Hosp Bangor"/>
    <s v="Major A&amp;E Units"/>
    <s v="Isle Of Anglesey"/>
    <n v="11.4169445"/>
    <d v="1899-12-30T03:59:50"/>
    <n v="1"/>
    <n v="1"/>
    <n v="0"/>
    <n v="3"/>
    <n v="3"/>
    <n v="1"/>
    <n v="1"/>
    <n v="1"/>
    <n v="2"/>
    <n v="2"/>
    <n v="0"/>
    <n v="0"/>
    <n v="0"/>
    <n v="1.0231481481481482E-2"/>
    <n v="0"/>
    <n v="4.5706018518518521E-2"/>
    <n v="0"/>
    <n v="2"/>
    <n v="3"/>
  </r>
  <r>
    <x v="8"/>
    <x v="1"/>
    <s v="Glan Clwyd Hosp Bodelwyddan"/>
    <s v="Major A&amp;E Units"/>
    <s v="Isle Of Anglesey"/>
    <n v="1.3724999999999998"/>
    <d v="1899-12-30T01:37:21"/>
    <n v="0"/>
    <n v="0"/>
    <n v="0"/>
    <n v="1"/>
    <n v="1"/>
    <n v="0"/>
    <n v="0"/>
    <n v="0"/>
    <n v="1"/>
    <n v="1"/>
    <n v="0"/>
    <n v="0"/>
    <n v="0"/>
    <s v="-"/>
    <s v="-"/>
    <n v="0.16627314814814817"/>
    <n v="0"/>
    <n v="1"/>
    <n v="1"/>
  </r>
  <r>
    <x v="8"/>
    <x v="1"/>
    <s v="Maelor General Hosp Wrecsam"/>
    <s v="Major A&amp;E Units"/>
    <s v="Wrexham"/>
    <n v="14.878054666666666"/>
    <d v="1899-12-30T01:03:57"/>
    <n v="1"/>
    <n v="1"/>
    <n v="0"/>
    <n v="13"/>
    <n v="13"/>
    <n v="2"/>
    <n v="10"/>
    <n v="0"/>
    <n v="12"/>
    <n v="12"/>
    <n v="0"/>
    <n v="0"/>
    <n v="1"/>
    <s v="-"/>
    <s v="-"/>
    <n v="4.0879629629629634E-2"/>
    <n v="1"/>
    <n v="12"/>
    <n v="13"/>
  </r>
  <r>
    <x v="8"/>
    <x v="1"/>
    <s v="Glan Clwyd Hosp Bodelwyddan"/>
    <s v="Major A&amp;E Units"/>
    <s v="Wrexham"/>
    <n v="0"/>
    <d v="1899-12-30T00:29:28"/>
    <n v="0"/>
    <n v="0"/>
    <n v="0"/>
    <n v="1"/>
    <n v="1"/>
    <n v="0"/>
    <n v="1"/>
    <n v="0"/>
    <n v="1"/>
    <n v="1"/>
    <n v="0"/>
    <n v="0"/>
    <n v="0"/>
    <s v="-"/>
    <s v="-"/>
    <n v="9.6666666666666665E-2"/>
    <n v="0"/>
    <n v="1"/>
    <n v="1"/>
  </r>
  <r>
    <x v="8"/>
    <x v="1"/>
    <s v="Bryn Hesketh E.M.I. Unit"/>
    <s v="Psychiatric: Mental illness"/>
    <s v="Wrexham"/>
    <n v="0"/>
    <d v="1899-12-30T00:05:33"/>
    <n v="0"/>
    <n v="0"/>
    <n v="0"/>
    <n v="1"/>
    <n v="1"/>
    <n v="0"/>
    <n v="1"/>
    <n v="0"/>
    <n v="1"/>
    <n v="1"/>
    <n v="0"/>
    <n v="0"/>
    <n v="0"/>
    <s v="-"/>
    <s v="-"/>
    <n v="0.84493055555555563"/>
    <n v="0"/>
    <n v="1"/>
    <n v="1"/>
  </r>
  <r>
    <x v="8"/>
    <x v="2"/>
    <s v="Childrens Hosp Wales Cardiff"/>
    <s v="Unknown"/>
    <s v="Bridgend"/>
    <n v="0"/>
    <d v="1899-12-30T00:00:00"/>
    <n v="0"/>
    <n v="0"/>
    <n v="0"/>
    <n v="1"/>
    <n v="1"/>
    <n v="0"/>
    <n v="1"/>
    <n v="0"/>
    <n v="1"/>
    <n v="1"/>
    <n v="0"/>
    <n v="0"/>
    <n v="0"/>
    <s v="-"/>
    <s v="-"/>
    <n v="4.9328703703703701E-2"/>
    <n v="0"/>
    <n v="1"/>
    <n v="1"/>
  </r>
  <r>
    <x v="8"/>
    <x v="2"/>
    <s v="University Hospital Of Wales"/>
    <s v="Major A&amp;E Units"/>
    <s v="Cardiff"/>
    <n v="41.017220333333327"/>
    <d v="1899-12-30T01:22:42"/>
    <n v="0"/>
    <n v="0"/>
    <n v="0"/>
    <n v="39"/>
    <n v="39"/>
    <n v="5"/>
    <n v="23"/>
    <n v="8"/>
    <n v="20"/>
    <n v="26"/>
    <n v="6"/>
    <n v="0"/>
    <n v="5"/>
    <n v="5.688657407407407E-3"/>
    <n v="0.5"/>
    <n v="8.5555555555555565E-2"/>
    <n v="5"/>
    <n v="26"/>
    <n v="39"/>
  </r>
  <r>
    <x v="8"/>
    <x v="2"/>
    <s v="Llandough Hospital"/>
    <s v="Major acute"/>
    <s v="Cardiff"/>
    <n v="0"/>
    <d v="1899-12-30T00:41:17"/>
    <n v="0"/>
    <n v="0"/>
    <n v="0"/>
    <n v="3"/>
    <n v="3"/>
    <n v="0"/>
    <n v="3"/>
    <n v="1"/>
    <n v="1"/>
    <n v="1"/>
    <n v="0"/>
    <n v="0"/>
    <n v="1"/>
    <n v="2.9861111111111113E-3"/>
    <n v="1"/>
    <n v="6.7233796296296292E-2"/>
    <n v="1"/>
    <n v="1"/>
    <n v="3"/>
  </r>
  <r>
    <x v="8"/>
    <x v="2"/>
    <s v="University Hospital Of Wales"/>
    <s v="Major A&amp;E Units"/>
    <s v="Newport"/>
    <n v="0.66138883333333331"/>
    <d v="1899-12-30T00:54:41"/>
    <n v="0"/>
    <n v="0"/>
    <n v="0"/>
    <n v="1"/>
    <n v="1"/>
    <n v="0"/>
    <n v="1"/>
    <n v="0"/>
    <n v="1"/>
    <n v="1"/>
    <n v="0"/>
    <n v="0"/>
    <n v="0"/>
    <s v="-"/>
    <s v="-"/>
    <n v="0.2088888888888889"/>
    <n v="0"/>
    <n v="1"/>
    <n v="1"/>
  </r>
  <r>
    <x v="8"/>
    <x v="2"/>
    <s v="University Hospital Of Wales"/>
    <s v="Major A&amp;E Units"/>
    <s v="Swansea"/>
    <n v="5.3611166666666668E-2"/>
    <d v="1899-12-30T00:18:13"/>
    <n v="0"/>
    <n v="0"/>
    <n v="0"/>
    <n v="1"/>
    <n v="1"/>
    <n v="0"/>
    <n v="1"/>
    <n v="1"/>
    <n v="0"/>
    <n v="0"/>
    <n v="0"/>
    <n v="0"/>
    <n v="0"/>
    <n v="1.9444444444444444E-3"/>
    <n v="1"/>
    <s v="-"/>
    <n v="0"/>
    <n v="0"/>
    <n v="1"/>
  </r>
  <r>
    <x v="8"/>
    <x v="2"/>
    <s v="Velindre Hospital Cardiff"/>
    <s v="Unknown"/>
    <s v="Torfaen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8"/>
    <x v="2"/>
    <s v="University Hospital Of Wales"/>
    <s v="Major A&amp;E Units"/>
    <s v="Vale Of Glamorgan"/>
    <n v="9.7897213333333326"/>
    <d v="1899-12-30T01:09:40"/>
    <n v="0"/>
    <n v="0"/>
    <n v="0"/>
    <n v="11"/>
    <n v="11"/>
    <n v="3"/>
    <n v="7"/>
    <n v="4"/>
    <n v="4"/>
    <n v="6"/>
    <n v="2"/>
    <n v="0"/>
    <n v="1"/>
    <n v="2.9687500000000005E-3"/>
    <n v="0.75"/>
    <n v="0.1172627314814815"/>
    <n v="1"/>
    <n v="6"/>
    <n v="11"/>
  </r>
  <r>
    <x v="8"/>
    <x v="2"/>
    <s v="Llandough Hospital"/>
    <s v="Major acute"/>
    <s v="Vale Of Glamorgan"/>
    <n v="0"/>
    <d v="1899-12-30T00:46:50"/>
    <n v="0"/>
    <n v="0"/>
    <n v="0"/>
    <n v="4"/>
    <n v="4"/>
    <n v="0"/>
    <n v="3"/>
    <n v="0"/>
    <n v="2"/>
    <n v="3"/>
    <n v="1"/>
    <n v="0"/>
    <n v="1"/>
    <s v="-"/>
    <s v="-"/>
    <n v="9.7083333333333341E-2"/>
    <n v="1"/>
    <n v="3"/>
    <n v="4"/>
  </r>
  <r>
    <x v="8"/>
    <x v="3"/>
    <s v="Prince Charles Hosp Merthyr"/>
    <s v="Major A&amp;E Units"/>
    <s v="Blaenau Gwent"/>
    <n v="0.72944449999999994"/>
    <d v="1899-12-30T00:58:46"/>
    <n v="0"/>
    <n v="0"/>
    <n v="0"/>
    <n v="1"/>
    <n v="1"/>
    <n v="0"/>
    <n v="1"/>
    <n v="0"/>
    <n v="0"/>
    <n v="1"/>
    <n v="1"/>
    <n v="0"/>
    <n v="0"/>
    <s v="-"/>
    <s v="-"/>
    <n v="0.17842592592592593"/>
    <n v="0"/>
    <n v="1"/>
    <n v="1"/>
  </r>
  <r>
    <x v="8"/>
    <x v="3"/>
    <s v="Princess Of Wales Bridgend"/>
    <s v="Major A&amp;E Units"/>
    <s v="Bridgend"/>
    <n v="39.597498166666668"/>
    <d v="1899-12-30T04:14:10"/>
    <n v="4"/>
    <n v="2"/>
    <n v="1"/>
    <n v="12"/>
    <n v="12"/>
    <n v="1"/>
    <n v="5"/>
    <n v="0"/>
    <n v="8"/>
    <n v="9"/>
    <n v="1"/>
    <n v="2"/>
    <n v="1"/>
    <s v="-"/>
    <s v="-"/>
    <n v="6.3738425925925921E-2"/>
    <n v="3"/>
    <n v="9"/>
    <n v="12"/>
  </r>
  <r>
    <x v="8"/>
    <x v="3"/>
    <s v="Prince Charles Hosp Merthyr"/>
    <s v="Major A&amp;E Units"/>
    <s v="Caerphilly"/>
    <n v="5.2725"/>
    <d v="1899-12-30T02:59:49"/>
    <n v="1"/>
    <n v="0"/>
    <n v="0"/>
    <n v="2"/>
    <n v="2"/>
    <n v="1"/>
    <n v="1"/>
    <n v="1"/>
    <n v="1"/>
    <n v="1"/>
    <n v="0"/>
    <n v="0"/>
    <n v="0"/>
    <n v="4.9074074074074072E-3"/>
    <n v="1"/>
    <n v="0.18781249999999999"/>
    <n v="0"/>
    <n v="1"/>
    <n v="2"/>
  </r>
  <r>
    <x v="8"/>
    <x v="3"/>
    <s v="Prince Charles Hosp Merthyr"/>
    <s v="Major A&amp;E Units"/>
    <s v="Merthyr Tydfil"/>
    <n v="8.5755555000000001"/>
    <d v="1899-12-30T01:18:47"/>
    <n v="1"/>
    <n v="0"/>
    <n v="0"/>
    <n v="7"/>
    <n v="7"/>
    <n v="0"/>
    <n v="5"/>
    <n v="4"/>
    <n v="1"/>
    <n v="1"/>
    <n v="0"/>
    <n v="1"/>
    <n v="1"/>
    <n v="3.3159722222222228E-3"/>
    <n v="0.75"/>
    <n v="0.21478009259259262"/>
    <n v="2"/>
    <n v="1"/>
    <n v="7"/>
  </r>
  <r>
    <x v="8"/>
    <x v="3"/>
    <s v="Princess Of Wales Bridgend"/>
    <s v="Major A&amp;E Units"/>
    <s v="Neath Port Talbot"/>
    <n v="5.6308333333333334"/>
    <d v="1899-12-30T01:39:28"/>
    <n v="0"/>
    <n v="0"/>
    <n v="0"/>
    <n v="2"/>
    <n v="2"/>
    <n v="0"/>
    <n v="2"/>
    <n v="0"/>
    <n v="1"/>
    <n v="1"/>
    <n v="0"/>
    <n v="1"/>
    <n v="0"/>
    <s v="-"/>
    <s v="-"/>
    <n v="2.4768518518518516E-2"/>
    <n v="1"/>
    <n v="1"/>
    <n v="2"/>
  </r>
  <r>
    <x v="8"/>
    <x v="3"/>
    <s v="Prince Charles Hosp Merthyr"/>
    <s v="Major A&amp;E Units"/>
    <s v="Powys"/>
    <n v="6.1777778333333337"/>
    <d v="1899-12-30T01:47:40"/>
    <n v="0"/>
    <n v="0"/>
    <n v="0"/>
    <n v="3"/>
    <n v="3"/>
    <n v="0"/>
    <n v="1"/>
    <n v="0"/>
    <n v="1"/>
    <n v="2"/>
    <n v="1"/>
    <n v="0"/>
    <n v="1"/>
    <s v="-"/>
    <s v="-"/>
    <n v="0.1429398148148148"/>
    <n v="1"/>
    <n v="2"/>
    <n v="3"/>
  </r>
  <r>
    <x v="8"/>
    <x v="3"/>
    <s v="Royal Glamorgan Hosp Pontyclun"/>
    <s v="Major A&amp;E Units"/>
    <s v="Rhondda Cynon Taff"/>
    <n v="69.494443666666669"/>
    <d v="1899-12-30T03:54:13"/>
    <n v="6"/>
    <n v="3"/>
    <n v="2"/>
    <n v="19"/>
    <n v="19"/>
    <n v="4"/>
    <n v="10"/>
    <n v="5"/>
    <n v="12"/>
    <n v="13"/>
    <n v="1"/>
    <n v="0"/>
    <n v="1"/>
    <n v="0"/>
    <n v="1"/>
    <n v="4.8703703703703707E-2"/>
    <n v="1"/>
    <n v="13"/>
    <n v="19"/>
  </r>
  <r>
    <x v="8"/>
    <x v="3"/>
    <s v="Prince Charles Hosp Merthyr"/>
    <s v="Major A&amp;E Units"/>
    <s v="Rhondda Cynon Taff"/>
    <n v="6.8147221666666669"/>
    <d v="1899-12-30T01:16:54"/>
    <n v="1"/>
    <n v="0"/>
    <n v="0"/>
    <n v="8"/>
    <n v="8"/>
    <n v="7"/>
    <n v="6"/>
    <n v="0"/>
    <n v="4"/>
    <n v="6"/>
    <n v="2"/>
    <n v="0"/>
    <n v="2"/>
    <s v="-"/>
    <s v="-"/>
    <n v="3.7112268518518517E-2"/>
    <n v="2"/>
    <n v="6"/>
    <n v="8"/>
  </r>
  <r>
    <x v="8"/>
    <x v="3"/>
    <s v="Princess Of Wales Bridgend"/>
    <s v="Major A&amp;E Units"/>
    <s v="Vale Of Glamorgan"/>
    <n v="12.3"/>
    <d v="1899-12-30T08:09:43"/>
    <n v="1"/>
    <n v="1"/>
    <n v="1"/>
    <n v="1"/>
    <n v="1"/>
    <n v="0"/>
    <n v="0"/>
    <n v="0"/>
    <n v="1"/>
    <n v="1"/>
    <n v="0"/>
    <n v="0"/>
    <n v="0"/>
    <s v="-"/>
    <s v="-"/>
    <n v="8.819444444444444E-3"/>
    <n v="0"/>
    <n v="1"/>
    <n v="1"/>
  </r>
  <r>
    <x v="8"/>
    <x v="4"/>
    <s v="Glangwili Hospital Carmarthen"/>
    <s v="Major A&amp;E Units"/>
    <s v="Carmarthenshire"/>
    <n v="62.084998166666672"/>
    <d v="1899-12-30T03:04:04"/>
    <n v="6"/>
    <n v="2"/>
    <n v="0"/>
    <n v="15"/>
    <n v="15"/>
    <n v="2"/>
    <n v="5"/>
    <n v="3"/>
    <n v="6"/>
    <n v="9"/>
    <n v="3"/>
    <n v="2"/>
    <n v="1"/>
    <n v="4.4791666666666669E-3"/>
    <n v="0.66666666666666663"/>
    <n v="5.258101851851852E-2"/>
    <n v="3"/>
    <n v="9"/>
    <n v="15"/>
  </r>
  <r>
    <x v="8"/>
    <x v="4"/>
    <s v="Prince Philip Hosp Llanelli"/>
    <s v="Major acute"/>
    <s v="Carmarthenshire"/>
    <n v="15.1075"/>
    <d v="1899-12-30T02:22:17"/>
    <n v="1"/>
    <n v="1"/>
    <n v="0"/>
    <n v="8"/>
    <n v="8"/>
    <n v="3"/>
    <n v="3"/>
    <n v="2"/>
    <n v="4"/>
    <n v="5"/>
    <n v="1"/>
    <n v="0"/>
    <n v="1"/>
    <n v="4.293981481481482E-3"/>
    <n v="1"/>
    <n v="0.19891203703703705"/>
    <n v="1"/>
    <n v="5"/>
    <n v="8"/>
  </r>
  <r>
    <x v="8"/>
    <x v="4"/>
    <s v="Withybush Hosp Haverfordwest"/>
    <s v="Major A&amp;E Units"/>
    <s v="Carmarthenshire"/>
    <n v="1.8925000000000001"/>
    <d v="1899-12-30T01:33:52"/>
    <n v="0"/>
    <n v="0"/>
    <n v="0"/>
    <n v="3"/>
    <n v="3"/>
    <n v="1"/>
    <n v="2"/>
    <n v="0"/>
    <n v="3"/>
    <n v="3"/>
    <n v="0"/>
    <n v="0"/>
    <n v="0"/>
    <s v="-"/>
    <s v="-"/>
    <n v="8.4305555555555564E-2"/>
    <n v="0"/>
    <n v="3"/>
    <n v="3"/>
  </r>
  <r>
    <x v="8"/>
    <x v="4"/>
    <s v="Glangwili Hospital Carmarthen"/>
    <s v="Major A&amp;E Units"/>
    <s v="Ceredigion"/>
    <n v="4.8752778333333326"/>
    <d v="1899-12-30T01:28:08"/>
    <n v="0"/>
    <n v="0"/>
    <n v="0"/>
    <n v="3"/>
    <n v="3"/>
    <n v="0"/>
    <n v="1"/>
    <n v="0"/>
    <n v="1"/>
    <n v="3"/>
    <n v="2"/>
    <n v="0"/>
    <n v="0"/>
    <s v="-"/>
    <s v="-"/>
    <n v="3.2986111111111112E-2"/>
    <n v="0"/>
    <n v="3"/>
    <n v="3"/>
  </r>
  <r>
    <x v="8"/>
    <x v="4"/>
    <s v="Bronglais Gen Hosp Aberystwyth"/>
    <s v="Major A&amp;E Units"/>
    <s v="Ceredigion"/>
    <n v="0.847499"/>
    <d v="1899-12-30T00:23:15"/>
    <n v="0"/>
    <n v="0"/>
    <n v="0"/>
    <n v="7"/>
    <n v="7"/>
    <n v="2"/>
    <n v="7"/>
    <n v="1"/>
    <n v="3"/>
    <n v="5"/>
    <n v="2"/>
    <n v="0"/>
    <n v="1"/>
    <n v="1.037037037037037E-2"/>
    <n v="0"/>
    <n v="2.6168981481481481E-2"/>
    <n v="1"/>
    <n v="5"/>
    <n v="7"/>
  </r>
  <r>
    <x v="8"/>
    <x v="4"/>
    <s v="Bronglais Gen Hosp Aberystwyth"/>
    <s v="Major A&amp;E Units"/>
    <s v="Gwynedd"/>
    <n v="8.8333333333333333E-2"/>
    <d v="1899-12-30T00:16:23"/>
    <n v="0"/>
    <n v="0"/>
    <n v="0"/>
    <n v="2"/>
    <n v="2"/>
    <n v="1"/>
    <n v="2"/>
    <n v="1"/>
    <n v="1"/>
    <n v="1"/>
    <n v="0"/>
    <n v="0"/>
    <n v="0"/>
    <n v="9.6064814814814819E-4"/>
    <n v="1"/>
    <n v="3.3900462962962966E-2"/>
    <n v="0"/>
    <n v="1"/>
    <n v="2"/>
  </r>
  <r>
    <x v="8"/>
    <x v="4"/>
    <s v="Withybush Hosp Haverfordwest"/>
    <s v="Major A&amp;E Units"/>
    <s v="Pembrokeshire"/>
    <n v="18.114442666666665"/>
    <d v="1899-12-30T01:05:27"/>
    <n v="2"/>
    <n v="0"/>
    <n v="0"/>
    <n v="20"/>
    <n v="20"/>
    <n v="5"/>
    <n v="14"/>
    <n v="4"/>
    <n v="10"/>
    <n v="15"/>
    <n v="5"/>
    <n v="1"/>
    <n v="0"/>
    <n v="3.5069444444444445E-3"/>
    <n v="0.5"/>
    <n v="2.6770833333333334E-2"/>
    <n v="1"/>
    <n v="15"/>
    <n v="20"/>
  </r>
  <r>
    <x v="8"/>
    <x v="4"/>
    <s v="Glangwili Hospital Carmarthen"/>
    <s v="Major A&amp;E Units"/>
    <s v="Pembrokeshire"/>
    <n v="3.5550000000000002"/>
    <d v="1899-12-30T00:53:30"/>
    <n v="0"/>
    <n v="0"/>
    <n v="0"/>
    <n v="5"/>
    <n v="5"/>
    <n v="3"/>
    <n v="4"/>
    <n v="2"/>
    <n v="2"/>
    <n v="2"/>
    <n v="0"/>
    <n v="0"/>
    <n v="1"/>
    <n v="9.9305555555555571E-3"/>
    <n v="0"/>
    <n v="6.1111111111111114E-3"/>
    <n v="1"/>
    <n v="2"/>
    <n v="5"/>
  </r>
  <r>
    <x v="8"/>
    <x v="4"/>
    <s v="Bronglais Gen Hosp Aberystwyth"/>
    <s v="Major A&amp;E Units"/>
    <s v="Powys"/>
    <n v="6.8611166666666668E-2"/>
    <d v="1899-12-30T00:16:13"/>
    <n v="0"/>
    <n v="0"/>
    <n v="0"/>
    <n v="2"/>
    <n v="2"/>
    <n v="1"/>
    <n v="2"/>
    <n v="1"/>
    <n v="1"/>
    <n v="1"/>
    <n v="0"/>
    <n v="0"/>
    <n v="0"/>
    <n v="1.4467592592592594E-3"/>
    <n v="1"/>
    <n v="0.124375"/>
    <n v="0"/>
    <n v="1"/>
    <n v="2"/>
  </r>
  <r>
    <x v="8"/>
    <x v="5"/>
    <s v="University Hosp Aintree L/Pool"/>
    <s v="Hospital not In Wales"/>
    <s v="Denbighshire"/>
    <n v="0"/>
    <d v="1899-12-30T00:21:00"/>
    <n v="0"/>
    <n v="0"/>
    <n v="0"/>
    <n v="1"/>
    <n v="1"/>
    <n v="0"/>
    <n v="1"/>
    <n v="0"/>
    <n v="1"/>
    <n v="1"/>
    <n v="0"/>
    <n v="0"/>
    <n v="0"/>
    <s v="-"/>
    <s v="-"/>
    <n v="0"/>
    <n v="0"/>
    <n v="1"/>
    <n v="1"/>
  </r>
  <r>
    <x v="8"/>
    <x v="5"/>
    <s v="Countess Of Chester Hospital"/>
    <s v="Hospital not In Wales"/>
    <s v="Flintshire"/>
    <n v="0.55194449999999995"/>
    <d v="1899-12-30T00:20:49"/>
    <n v="0"/>
    <n v="0"/>
    <n v="0"/>
    <n v="7"/>
    <n v="7"/>
    <n v="3"/>
    <n v="7"/>
    <n v="2"/>
    <n v="4"/>
    <n v="5"/>
    <n v="1"/>
    <n v="0"/>
    <n v="0"/>
    <n v="1.7303240740740742E-3"/>
    <n v="1"/>
    <n v="9.7268518518518518E-2"/>
    <n v="0"/>
    <n v="5"/>
    <n v="7"/>
  </r>
  <r>
    <x v="8"/>
    <x v="5"/>
    <s v="Gloucestershire Royal Hospital"/>
    <s v="Hospital not In Wales"/>
    <s v="Monmouthshire"/>
    <n v="0"/>
    <d v="1899-12-30T01:49:00"/>
    <n v="0"/>
    <n v="0"/>
    <n v="0"/>
    <n v="1"/>
    <n v="1"/>
    <n v="0"/>
    <n v="0"/>
    <n v="1"/>
    <n v="0"/>
    <n v="0"/>
    <n v="0"/>
    <n v="0"/>
    <n v="0"/>
    <n v="1.4861111111111111E-2"/>
    <n v="0"/>
    <s v="-"/>
    <n v="0"/>
    <n v="0"/>
    <n v="1"/>
  </r>
  <r>
    <x v="8"/>
    <x v="5"/>
    <s v="Southmead Hospital Bristol"/>
    <s v="Hospital not In Wales"/>
    <s v="Monmouthshire"/>
    <n v="0"/>
    <d v="1899-12-30T00:50:00"/>
    <n v="0"/>
    <n v="0"/>
    <n v="0"/>
    <n v="1"/>
    <n v="1"/>
    <n v="0"/>
    <n v="1"/>
    <n v="0"/>
    <n v="1"/>
    <n v="1"/>
    <n v="0"/>
    <n v="0"/>
    <n v="0"/>
    <s v="-"/>
    <s v="-"/>
    <n v="7.4212962962962967E-2"/>
    <n v="0"/>
    <n v="1"/>
    <n v="1"/>
  </r>
  <r>
    <x v="8"/>
    <x v="5"/>
    <s v="Royal Shrewsbury Hospital"/>
    <s v="Hospital not In Wales"/>
    <s v="Powys"/>
    <n v="8.2216666666666676"/>
    <d v="1899-12-30T02:59:26"/>
    <n v="0"/>
    <n v="0"/>
    <n v="0"/>
    <n v="3"/>
    <n v="3"/>
    <n v="0"/>
    <n v="0"/>
    <n v="0"/>
    <n v="3"/>
    <n v="3"/>
    <n v="0"/>
    <n v="0"/>
    <n v="0"/>
    <s v="-"/>
    <s v="-"/>
    <n v="6.4120370370370364E-3"/>
    <n v="0"/>
    <n v="3"/>
    <n v="3"/>
  </r>
  <r>
    <x v="8"/>
    <x v="5"/>
    <s v="Hereford County Hospital"/>
    <s v="Hospital not In Wales"/>
    <s v="Powys"/>
    <n v="0.5130555"/>
    <d v="1899-12-30T00:23:25"/>
    <n v="0"/>
    <n v="0"/>
    <n v="0"/>
    <n v="3"/>
    <n v="3"/>
    <n v="1"/>
    <n v="3"/>
    <n v="0"/>
    <n v="3"/>
    <n v="3"/>
    <n v="0"/>
    <n v="0"/>
    <n v="0"/>
    <s v="-"/>
    <s v="-"/>
    <n v="8.8125000000000009E-2"/>
    <n v="0"/>
    <n v="3"/>
    <n v="3"/>
  </r>
  <r>
    <x v="8"/>
    <x v="5"/>
    <s v="Princess Royal Hosp Telford"/>
    <s v="Hospital not In Wales"/>
    <s v="Powys"/>
    <n v="0"/>
    <d v="1899-12-30T00:49:41"/>
    <n v="0"/>
    <n v="0"/>
    <n v="0"/>
    <n v="2"/>
    <n v="2"/>
    <n v="0"/>
    <n v="1"/>
    <n v="0"/>
    <n v="2"/>
    <n v="2"/>
    <n v="0"/>
    <n v="0"/>
    <n v="0"/>
    <s v="-"/>
    <s v="-"/>
    <n v="1.2395833333333335E-2"/>
    <n v="0"/>
    <n v="2"/>
    <n v="2"/>
  </r>
  <r>
    <x v="8"/>
    <x v="5"/>
    <s v="Alderhey Hospital Liverpool"/>
    <s v="Hospital not In Wales"/>
    <s v="Powys"/>
    <n v="0"/>
    <d v="1899-12-30T00:40:00"/>
    <n v="0"/>
    <n v="0"/>
    <n v="0"/>
    <n v="1"/>
    <n v="1"/>
    <n v="0"/>
    <n v="1"/>
    <n v="0"/>
    <n v="1"/>
    <n v="1"/>
    <n v="0"/>
    <n v="0"/>
    <n v="0"/>
    <s v="-"/>
    <s v="-"/>
    <n v="2.6817129629629632E-2"/>
    <n v="0"/>
    <n v="1"/>
    <n v="1"/>
  </r>
  <r>
    <x v="8"/>
    <x v="5"/>
    <s v="Liverpool Heart And Chest Hospital Broadgreen"/>
    <s v="-"/>
    <s v="Wrexham"/>
    <n v="0"/>
    <d v="1899-12-30T00:05:00"/>
    <n v="0"/>
    <n v="0"/>
    <n v="0"/>
    <n v="1"/>
    <n v="1"/>
    <n v="0"/>
    <n v="1"/>
    <n v="0"/>
    <n v="0"/>
    <n v="1"/>
    <n v="1"/>
    <n v="0"/>
    <n v="0"/>
    <s v="-"/>
    <s v="-"/>
    <n v="0.15200231481481483"/>
    <n v="0"/>
    <n v="1"/>
    <n v="1"/>
  </r>
  <r>
    <x v="8"/>
    <x v="7"/>
    <s v="Morriston Hospital Swansea"/>
    <s v="Major A&amp;E Units"/>
    <s v="Carmarthenshire"/>
    <n v="5.1313888333333333"/>
    <d v="1899-12-30T02:09:34"/>
    <n v="1"/>
    <n v="0"/>
    <n v="0"/>
    <n v="3"/>
    <n v="3"/>
    <n v="1"/>
    <n v="2"/>
    <n v="0"/>
    <n v="3"/>
    <n v="3"/>
    <n v="0"/>
    <n v="0"/>
    <n v="0"/>
    <s v="-"/>
    <s v="-"/>
    <n v="3.3472222222222223E-2"/>
    <n v="0"/>
    <n v="3"/>
    <n v="3"/>
  </r>
  <r>
    <x v="8"/>
    <x v="7"/>
    <s v="Morriston Hospital Swansea"/>
    <s v="Major A&amp;E Units"/>
    <s v="Neath Port Talbot"/>
    <n v="48.805276666666671"/>
    <d v="1899-12-30T03:30:31"/>
    <n v="5"/>
    <n v="4"/>
    <n v="1"/>
    <n v="16"/>
    <n v="16"/>
    <n v="5"/>
    <n v="9"/>
    <n v="3"/>
    <n v="11"/>
    <n v="12"/>
    <n v="1"/>
    <n v="0"/>
    <n v="1"/>
    <n v="3.6226851851851854E-3"/>
    <n v="0.66666666666666663"/>
    <n v="3.3026620370370373E-2"/>
    <n v="1"/>
    <n v="12"/>
    <n v="16"/>
  </r>
  <r>
    <x v="8"/>
    <x v="7"/>
    <s v="Morriston Hospital Swansea"/>
    <s v="Major A&amp;E Units"/>
    <s v="Swansea"/>
    <n v="69.175832500000013"/>
    <d v="1899-12-30T03:35:24"/>
    <n v="7"/>
    <n v="5"/>
    <n v="1"/>
    <n v="22"/>
    <n v="21"/>
    <n v="2"/>
    <n v="9"/>
    <n v="5"/>
    <n v="11"/>
    <n v="17"/>
    <n v="6"/>
    <n v="0"/>
    <n v="0"/>
    <n v="3.1828703703703702E-3"/>
    <n v="1"/>
    <n v="6.4994212962962969E-2"/>
    <n v="0"/>
    <n v="17"/>
    <n v="21"/>
  </r>
  <r>
    <x v="8"/>
    <x v="7"/>
    <s v="Singleton Hospital Swansea"/>
    <s v="Minor Injuries Unit (MIU)"/>
    <s v="Swansea"/>
    <n v="1.1705554999999999"/>
    <d v="1899-12-30T00:58:05"/>
    <n v="0"/>
    <n v="0"/>
    <n v="0"/>
    <n v="2"/>
    <n v="2"/>
    <n v="0"/>
    <n v="1"/>
    <n v="0"/>
    <n v="2"/>
    <n v="2"/>
    <n v="0"/>
    <n v="0"/>
    <n v="0"/>
    <s v="-"/>
    <s v="-"/>
    <n v="0.10963541666666667"/>
    <n v="0"/>
    <n v="2"/>
    <n v="2"/>
  </r>
  <r>
    <x v="8"/>
    <x v="8"/>
    <s v="-"/>
    <s v="-"/>
    <s v="Blaenau Gwent"/>
    <n v="0"/>
    <s v="-"/>
    <n v="0"/>
    <n v="0"/>
    <n v="0"/>
    <n v="21"/>
    <n v="3"/>
    <n v="0"/>
    <n v="0"/>
    <n v="2"/>
    <n v="11"/>
    <n v="16"/>
    <n v="5"/>
    <n v="2"/>
    <n v="1"/>
    <n v="4.4733796296296292E-3"/>
    <n v="1"/>
    <n v="6.3819444444444456E-2"/>
    <n v="3"/>
    <n v="16"/>
    <n v="10"/>
  </r>
  <r>
    <x v="8"/>
    <x v="8"/>
    <s v="-"/>
    <s v="-"/>
    <s v="Bridgend"/>
    <n v="0"/>
    <s v="-"/>
    <n v="0"/>
    <n v="0"/>
    <n v="0"/>
    <n v="33"/>
    <n v="5"/>
    <n v="0"/>
    <n v="0"/>
    <n v="1"/>
    <n v="22"/>
    <n v="29"/>
    <n v="7"/>
    <n v="2"/>
    <n v="1"/>
    <n v="0"/>
    <n v="1"/>
    <n v="8.1967592592592592E-2"/>
    <n v="3"/>
    <n v="29"/>
    <n v="15"/>
  </r>
  <r>
    <x v="8"/>
    <x v="8"/>
    <s v="-"/>
    <s v="-"/>
    <s v="Caerphilly"/>
    <n v="0"/>
    <s v="-"/>
    <n v="0"/>
    <n v="0"/>
    <n v="0"/>
    <n v="66"/>
    <n v="8"/>
    <n v="0"/>
    <n v="0"/>
    <n v="7"/>
    <n v="32"/>
    <n v="51"/>
    <n v="19"/>
    <n v="3"/>
    <n v="5"/>
    <n v="7.1875000000000003E-3"/>
    <n v="0.2857142857142857"/>
    <n v="7.1979166666666677E-2"/>
    <n v="8"/>
    <n v="51"/>
    <n v="23"/>
  </r>
  <r>
    <x v="8"/>
    <x v="8"/>
    <s v="-"/>
    <s v="-"/>
    <s v="Cardiff"/>
    <n v="0"/>
    <s v="-"/>
    <n v="0"/>
    <n v="0"/>
    <n v="0"/>
    <n v="119"/>
    <n v="22"/>
    <n v="0"/>
    <n v="0"/>
    <n v="11"/>
    <n v="53"/>
    <n v="84"/>
    <n v="31"/>
    <n v="8"/>
    <n v="16"/>
    <n v="5.6770833333333343E-3"/>
    <n v="0.5"/>
    <n v="6.7233796296296292E-2"/>
    <n v="24"/>
    <n v="84"/>
    <n v="53"/>
  </r>
  <r>
    <x v="8"/>
    <x v="8"/>
    <s v="-"/>
    <s v="-"/>
    <s v="Carmarthenshire"/>
    <n v="0"/>
    <s v="-"/>
    <n v="0"/>
    <n v="0"/>
    <n v="0"/>
    <n v="48"/>
    <n v="10"/>
    <n v="0"/>
    <n v="0"/>
    <n v="5"/>
    <n v="29"/>
    <n v="37"/>
    <n v="8"/>
    <n v="0"/>
    <n v="6"/>
    <n v="3.3217592592592591E-3"/>
    <n v="0.8"/>
    <n v="6.94212962962963E-2"/>
    <n v="6"/>
    <n v="37"/>
    <n v="21"/>
  </r>
  <r>
    <x v="8"/>
    <x v="8"/>
    <s v="-"/>
    <s v="-"/>
    <s v="Ceredigion"/>
    <n v="0"/>
    <s v="-"/>
    <n v="0"/>
    <n v="0"/>
    <n v="0"/>
    <n v="13"/>
    <n v="4"/>
    <n v="0"/>
    <n v="0"/>
    <n v="3"/>
    <n v="4"/>
    <n v="5"/>
    <n v="1"/>
    <n v="1"/>
    <n v="4"/>
    <n v="1.037037037037037E-2"/>
    <n v="0.33333333333333331"/>
    <n v="9.6886574074074083E-2"/>
    <n v="5"/>
    <n v="5"/>
    <n v="7"/>
  </r>
  <r>
    <x v="8"/>
    <x v="8"/>
    <s v="-"/>
    <s v="-"/>
    <s v="Conwy"/>
    <n v="0"/>
    <s v="-"/>
    <n v="0"/>
    <n v="0"/>
    <n v="0"/>
    <n v="51"/>
    <n v="4"/>
    <n v="0"/>
    <n v="0"/>
    <n v="1"/>
    <n v="25"/>
    <n v="45"/>
    <n v="20"/>
    <n v="3"/>
    <n v="2"/>
    <n v="8.7152777777777784E-3"/>
    <n v="0"/>
    <n v="5.6377314814814818E-2"/>
    <n v="5"/>
    <n v="45"/>
    <n v="20"/>
  </r>
  <r>
    <x v="8"/>
    <x v="8"/>
    <s v="-"/>
    <s v="-"/>
    <s v="Denbighshire"/>
    <n v="0"/>
    <s v="-"/>
    <n v="0"/>
    <n v="0"/>
    <n v="0"/>
    <n v="47"/>
    <n v="6"/>
    <n v="0"/>
    <n v="0"/>
    <n v="2"/>
    <n v="20"/>
    <n v="32"/>
    <n v="12"/>
    <n v="3"/>
    <n v="10"/>
    <n v="1.0115740740740741E-2"/>
    <n v="0"/>
    <n v="7.6527777777777778E-2"/>
    <n v="13"/>
    <n v="32"/>
    <n v="13"/>
  </r>
  <r>
    <x v="8"/>
    <x v="8"/>
    <s v="-"/>
    <s v="-"/>
    <s v="Flintshire"/>
    <n v="0"/>
    <s v="-"/>
    <n v="0"/>
    <n v="0"/>
    <n v="0"/>
    <n v="56"/>
    <n v="6"/>
    <n v="0"/>
    <n v="0"/>
    <n v="4"/>
    <n v="36"/>
    <n v="44"/>
    <n v="8"/>
    <n v="4"/>
    <n v="4"/>
    <n v="5.1331018518518522E-3"/>
    <n v="0.5"/>
    <n v="9.179398148148149E-2"/>
    <n v="8"/>
    <n v="44"/>
    <n v="21"/>
  </r>
  <r>
    <x v="8"/>
    <x v="8"/>
    <s v="-"/>
    <s v="-"/>
    <s v="Gwynedd"/>
    <n v="0"/>
    <s v="-"/>
    <n v="0"/>
    <n v="0"/>
    <n v="0"/>
    <n v="42"/>
    <n v="12"/>
    <n v="0"/>
    <n v="1"/>
    <n v="4"/>
    <n v="25"/>
    <n v="33"/>
    <n v="8"/>
    <n v="0"/>
    <n v="5"/>
    <n v="7.563657407407407E-3"/>
    <n v="0.25"/>
    <n v="6.2280092592592595E-2"/>
    <n v="5"/>
    <n v="33"/>
    <n v="17"/>
  </r>
  <r>
    <x v="8"/>
    <x v="8"/>
    <s v="-"/>
    <s v="-"/>
    <s v="Isle Of Anglesey"/>
    <n v="0"/>
    <s v="-"/>
    <n v="0"/>
    <n v="0"/>
    <n v="0"/>
    <n v="23"/>
    <n v="3"/>
    <n v="0"/>
    <n v="0"/>
    <n v="5"/>
    <n v="12"/>
    <n v="17"/>
    <n v="5"/>
    <n v="0"/>
    <n v="1"/>
    <n v="1.0231481481481482E-2"/>
    <n v="0.4"/>
    <n v="9.0868055555555549E-2"/>
    <n v="1"/>
    <n v="17"/>
    <n v="11"/>
  </r>
  <r>
    <x v="8"/>
    <x v="8"/>
    <s v="-"/>
    <s v="-"/>
    <s v="Merthyr Tydfil"/>
    <n v="0"/>
    <s v="-"/>
    <n v="0"/>
    <n v="0"/>
    <n v="0"/>
    <n v="19"/>
    <n v="5"/>
    <n v="0"/>
    <n v="0"/>
    <n v="5"/>
    <n v="4"/>
    <n v="9"/>
    <n v="5"/>
    <n v="2"/>
    <n v="3"/>
    <n v="3.5532407407407405E-3"/>
    <n v="0.6"/>
    <n v="7.9583333333333339E-2"/>
    <n v="5"/>
    <n v="9"/>
    <n v="11"/>
  </r>
  <r>
    <x v="8"/>
    <x v="8"/>
    <s v="-"/>
    <s v="-"/>
    <s v="Monmouthshire"/>
    <n v="0"/>
    <s v="-"/>
    <n v="0"/>
    <n v="0"/>
    <n v="0"/>
    <n v="28"/>
    <n v="11"/>
    <n v="0"/>
    <n v="0"/>
    <n v="3"/>
    <n v="17"/>
    <n v="23"/>
    <n v="6"/>
    <n v="0"/>
    <n v="2"/>
    <n v="9.8263888888888897E-3"/>
    <n v="0"/>
    <n v="6.0636574074074072E-2"/>
    <n v="2"/>
    <n v="23"/>
    <n v="15"/>
  </r>
  <r>
    <x v="8"/>
    <x v="8"/>
    <s v="-"/>
    <s v="-"/>
    <s v="Neath Port Talbot"/>
    <n v="0"/>
    <s v="-"/>
    <n v="0"/>
    <n v="0"/>
    <n v="0"/>
    <n v="39"/>
    <n v="9"/>
    <n v="0"/>
    <n v="0"/>
    <n v="3"/>
    <n v="24"/>
    <n v="29"/>
    <n v="5"/>
    <n v="4"/>
    <n v="3"/>
    <n v="7.8009259259259256E-3"/>
    <n v="0.33333333333333331"/>
    <n v="2.5138888888888891E-2"/>
    <n v="7"/>
    <n v="29"/>
    <n v="16"/>
  </r>
  <r>
    <x v="8"/>
    <x v="8"/>
    <s v="-"/>
    <s v="-"/>
    <s v="Newport"/>
    <n v="0"/>
    <s v="-"/>
    <n v="0"/>
    <n v="0"/>
    <n v="0"/>
    <n v="47"/>
    <n v="13"/>
    <n v="0"/>
    <n v="0"/>
    <n v="8"/>
    <n v="25"/>
    <n v="33"/>
    <n v="8"/>
    <n v="1"/>
    <n v="5"/>
    <n v="3.2407407407407411E-3"/>
    <n v="1"/>
    <n v="4.7372685185185191E-2"/>
    <n v="6"/>
    <n v="33"/>
    <n v="20"/>
  </r>
  <r>
    <x v="8"/>
    <x v="8"/>
    <s v="-"/>
    <s v="-"/>
    <s v="Out of Area"/>
    <n v="0"/>
    <s v="-"/>
    <n v="0"/>
    <n v="0"/>
    <n v="0"/>
    <n v="4"/>
    <n v="0"/>
    <n v="0"/>
    <n v="0"/>
    <n v="1"/>
    <n v="3"/>
    <n v="3"/>
    <n v="0"/>
    <n v="0"/>
    <n v="0"/>
    <s v="-"/>
    <s v="-"/>
    <s v="-"/>
    <n v="0"/>
    <n v="3"/>
    <n v="0"/>
  </r>
  <r>
    <x v="8"/>
    <x v="8"/>
    <s v="-"/>
    <s v="-"/>
    <s v="Pembrokeshire"/>
    <n v="0"/>
    <s v="-"/>
    <n v="0"/>
    <n v="0"/>
    <n v="0"/>
    <n v="45"/>
    <n v="10"/>
    <n v="0"/>
    <n v="0"/>
    <n v="5"/>
    <n v="20"/>
    <n v="31"/>
    <n v="11"/>
    <n v="2"/>
    <n v="7"/>
    <n v="9.1898148148148139E-3"/>
    <n v="0"/>
    <n v="1.5370370370370371E-2"/>
    <n v="9"/>
    <n v="31"/>
    <n v="25"/>
  </r>
  <r>
    <x v="8"/>
    <x v="8"/>
    <s v="-"/>
    <s v="-"/>
    <s v="Powys"/>
    <n v="0"/>
    <s v="-"/>
    <n v="0"/>
    <n v="0"/>
    <n v="0"/>
    <n v="38"/>
    <n v="6"/>
    <n v="0"/>
    <n v="0"/>
    <n v="0"/>
    <n v="18"/>
    <n v="31"/>
    <n v="13"/>
    <n v="5"/>
    <n v="2"/>
    <s v="-"/>
    <s v="-"/>
    <n v="5.0740740740740739E-2"/>
    <n v="7"/>
    <n v="31"/>
    <n v="23"/>
  </r>
  <r>
    <x v="8"/>
    <x v="8"/>
    <s v="-"/>
    <s v="-"/>
    <s v="Rhondda Cynon Taff"/>
    <n v="0"/>
    <s v="-"/>
    <n v="0"/>
    <n v="0"/>
    <n v="0"/>
    <n v="66"/>
    <n v="10"/>
    <n v="0"/>
    <n v="0"/>
    <n v="6"/>
    <n v="36"/>
    <n v="47"/>
    <n v="11"/>
    <n v="1"/>
    <n v="12"/>
    <n v="0"/>
    <n v="1"/>
    <n v="6.685763888888889E-2"/>
    <n v="13"/>
    <n v="47"/>
    <n v="24"/>
  </r>
  <r>
    <x v="8"/>
    <x v="8"/>
    <s v="-"/>
    <s v="-"/>
    <s v="Swansea"/>
    <n v="0"/>
    <s v="-"/>
    <n v="0"/>
    <n v="0"/>
    <n v="0"/>
    <n v="61"/>
    <n v="13"/>
    <n v="0"/>
    <n v="0"/>
    <n v="6"/>
    <n v="35"/>
    <n v="49"/>
    <n v="14"/>
    <n v="0"/>
    <n v="6"/>
    <n v="3.3680555555555556E-3"/>
    <n v="0.83333333333333337"/>
    <n v="5.6238425925925928E-2"/>
    <n v="6"/>
    <n v="49"/>
    <n v="23"/>
  </r>
  <r>
    <x v="8"/>
    <x v="8"/>
    <s v="-"/>
    <s v="-"/>
    <s v="Torfaen"/>
    <n v="0"/>
    <s v="-"/>
    <n v="0"/>
    <n v="0"/>
    <n v="0"/>
    <n v="31"/>
    <n v="8"/>
    <n v="0"/>
    <n v="0"/>
    <n v="5"/>
    <n v="13"/>
    <n v="18"/>
    <n v="5"/>
    <n v="3"/>
    <n v="5"/>
    <n v="1.2731481481481481E-2"/>
    <n v="0.2"/>
    <n v="6.4670138888888895E-2"/>
    <n v="8"/>
    <n v="18"/>
    <n v="21"/>
  </r>
  <r>
    <x v="8"/>
    <x v="8"/>
    <s v="-"/>
    <s v="-"/>
    <s v="Vale Of Glamorgan"/>
    <n v="0"/>
    <s v="-"/>
    <n v="0"/>
    <n v="0"/>
    <n v="0"/>
    <n v="38"/>
    <n v="6"/>
    <n v="0"/>
    <n v="0"/>
    <n v="3"/>
    <n v="22"/>
    <n v="30"/>
    <n v="8"/>
    <n v="4"/>
    <n v="1"/>
    <n v="3.0324074074074073E-3"/>
    <n v="0.66666666666666663"/>
    <n v="4.3356481481481482E-2"/>
    <n v="5"/>
    <n v="30"/>
    <n v="17"/>
  </r>
  <r>
    <x v="8"/>
    <x v="8"/>
    <s v="-"/>
    <s v="-"/>
    <s v="Wrexham"/>
    <n v="0"/>
    <s v="-"/>
    <n v="0"/>
    <n v="0"/>
    <n v="0"/>
    <n v="41"/>
    <n v="6"/>
    <n v="0"/>
    <n v="0"/>
    <n v="1"/>
    <n v="27"/>
    <n v="35"/>
    <n v="8"/>
    <n v="0"/>
    <n v="5"/>
    <n v="1.1956018518518519E-2"/>
    <n v="0"/>
    <n v="7.6626157407407414E-2"/>
    <n v="5"/>
    <n v="35"/>
    <n v="21"/>
  </r>
  <r>
    <x v="9"/>
    <x v="0"/>
    <s v="Grange University Hospital Cwmbran"/>
    <s v="Major A&amp;E Units"/>
    <s v="Blaenau Gwent"/>
    <n v="0.56472216666666664"/>
    <d v="1899-12-30T00:29:38"/>
    <n v="0"/>
    <n v="0"/>
    <n v="0"/>
    <n v="4"/>
    <n v="4"/>
    <n v="3"/>
    <n v="4"/>
    <n v="2"/>
    <n v="2"/>
    <n v="2"/>
    <n v="0"/>
    <n v="0"/>
    <n v="0"/>
    <n v="5.8217592592592592E-3"/>
    <n v="0.5"/>
    <n v="2.2604166666666665E-2"/>
    <n v="0"/>
    <n v="2"/>
    <n v="4"/>
  </r>
  <r>
    <x v="9"/>
    <x v="0"/>
    <s v="Nevill Hall Hosp Abergavenny"/>
    <s v="Major A&amp;E Units"/>
    <s v="Blaenau Gwent"/>
    <n v="0"/>
    <d v="1899-12-30T00:36:06"/>
    <n v="0"/>
    <n v="0"/>
    <n v="0"/>
    <n v="3"/>
    <n v="3"/>
    <n v="0"/>
    <n v="2"/>
    <n v="0"/>
    <n v="1"/>
    <n v="1"/>
    <n v="0"/>
    <n v="1"/>
    <n v="1"/>
    <s v="-"/>
    <s v="-"/>
    <n v="5.0856481481481482E-2"/>
    <n v="2"/>
    <n v="1"/>
    <n v="3"/>
  </r>
  <r>
    <x v="9"/>
    <x v="0"/>
    <s v="Grange University Hospital Cwmbran"/>
    <s v="Major A&amp;E Units"/>
    <s v="Caerphilly"/>
    <n v="9.9027768333333324"/>
    <d v="1899-12-30T01:31:57"/>
    <n v="1"/>
    <n v="1"/>
    <n v="0"/>
    <n v="14"/>
    <n v="13"/>
    <n v="1"/>
    <n v="5"/>
    <n v="3"/>
    <n v="8"/>
    <n v="8"/>
    <n v="0"/>
    <n v="0"/>
    <n v="3"/>
    <n v="6.0879629629629634E-3"/>
    <n v="0.33333333333333331"/>
    <n v="4.1111111111111112E-2"/>
    <n v="3"/>
    <n v="8"/>
    <n v="14"/>
  </r>
  <r>
    <x v="9"/>
    <x v="0"/>
    <s v="Ysbyty Ystrad Fawr Hospital"/>
    <s v="Minor Injuries Unit (MIU)"/>
    <s v="Caerphilly"/>
    <n v="0"/>
    <d v="1899-12-30T01:05:44"/>
    <n v="0"/>
    <n v="0"/>
    <n v="0"/>
    <n v="4"/>
    <n v="4"/>
    <n v="0"/>
    <n v="2"/>
    <n v="0"/>
    <n v="3"/>
    <n v="3"/>
    <n v="0"/>
    <n v="0"/>
    <n v="1"/>
    <s v="-"/>
    <s v="-"/>
    <n v="3.9317129629629632E-2"/>
    <n v="1"/>
    <n v="3"/>
    <n v="4"/>
  </r>
  <r>
    <x v="9"/>
    <x v="0"/>
    <s v="Royal Gwent Hospital Newport"/>
    <s v="Major A&amp;E Units"/>
    <s v="Caerphilly"/>
    <n v="0"/>
    <d v="1899-12-30T00:14:13"/>
    <n v="0"/>
    <n v="0"/>
    <n v="0"/>
    <n v="2"/>
    <n v="2"/>
    <n v="0"/>
    <n v="2"/>
    <n v="0"/>
    <n v="1"/>
    <n v="2"/>
    <n v="1"/>
    <n v="0"/>
    <n v="0"/>
    <s v="-"/>
    <s v="-"/>
    <n v="8.1035879629629631E-2"/>
    <n v="0"/>
    <n v="2"/>
    <n v="2"/>
  </r>
  <r>
    <x v="9"/>
    <x v="0"/>
    <s v="Grange University Hospital Cwmbran"/>
    <s v="Major A&amp;E Units"/>
    <s v="Monmouthshire"/>
    <n v="5.5350001666666664"/>
    <d v="1899-12-30T00:43:36"/>
    <n v="0"/>
    <n v="0"/>
    <n v="0"/>
    <n v="10"/>
    <n v="10"/>
    <n v="4"/>
    <n v="8"/>
    <n v="2"/>
    <n v="4"/>
    <n v="5"/>
    <n v="1"/>
    <n v="0"/>
    <n v="3"/>
    <n v="8.9930555555555562E-3"/>
    <n v="0"/>
    <n v="2.4953703703703704E-2"/>
    <n v="3"/>
    <n v="5"/>
    <n v="10"/>
  </r>
  <r>
    <x v="9"/>
    <x v="0"/>
    <s v="Nevill Hall Hosp Abergavenny"/>
    <s v="Major A&amp;E Units"/>
    <s v="Monmouthshire"/>
    <n v="0"/>
    <d v="1899-12-30T00:31:12"/>
    <n v="0"/>
    <n v="0"/>
    <n v="0"/>
    <n v="2"/>
    <n v="2"/>
    <n v="0"/>
    <n v="2"/>
    <n v="0"/>
    <n v="1"/>
    <n v="1"/>
    <n v="0"/>
    <n v="0"/>
    <n v="1"/>
    <s v="-"/>
    <s v="-"/>
    <n v="6.4664351851851848E-2"/>
    <n v="1"/>
    <n v="1"/>
    <n v="2"/>
  </r>
  <r>
    <x v="9"/>
    <x v="0"/>
    <s v="Royal Gwent Hospital Newport"/>
    <s v="Major A&amp;E Units"/>
    <s v="Monmouthshire"/>
    <n v="0"/>
    <d v="1899-12-30T00:26:34"/>
    <n v="0"/>
    <n v="0"/>
    <n v="0"/>
    <n v="1"/>
    <n v="1"/>
    <n v="0"/>
    <n v="1"/>
    <n v="0"/>
    <n v="1"/>
    <n v="1"/>
    <n v="0"/>
    <n v="0"/>
    <n v="0"/>
    <s v="-"/>
    <s v="-"/>
    <n v="8.2685185185185181E-2"/>
    <n v="0"/>
    <n v="1"/>
    <n v="1"/>
  </r>
  <r>
    <x v="9"/>
    <x v="0"/>
    <s v="Grange University Hospital Cwmbran"/>
    <s v="Major A&amp;E Units"/>
    <s v="Newport"/>
    <n v="24.934720500000005"/>
    <d v="1899-12-30T01:42:56"/>
    <n v="4"/>
    <n v="0"/>
    <n v="0"/>
    <n v="22"/>
    <n v="22"/>
    <n v="3"/>
    <n v="11"/>
    <n v="4"/>
    <n v="13"/>
    <n v="16"/>
    <n v="3"/>
    <n v="0"/>
    <n v="2"/>
    <n v="2.2743055555555559E-3"/>
    <n v="1"/>
    <n v="3.1649305555555556E-2"/>
    <n v="2"/>
    <n v="16"/>
    <n v="22"/>
  </r>
  <r>
    <x v="9"/>
    <x v="0"/>
    <s v="Royal Gwent Hospital Newport"/>
    <s v="Major A&amp;E Units"/>
    <s v="Newport"/>
    <n v="0"/>
    <d v="1899-12-30T01:12:32"/>
    <n v="0"/>
    <n v="0"/>
    <n v="0"/>
    <n v="5"/>
    <n v="5"/>
    <n v="0"/>
    <n v="3"/>
    <n v="1"/>
    <n v="1"/>
    <n v="1"/>
    <n v="0"/>
    <n v="0"/>
    <n v="3"/>
    <n v="8.3333333333333332E-3"/>
    <n v="0"/>
    <n v="2.7395833333333338E-2"/>
    <n v="3"/>
    <n v="1"/>
    <n v="5"/>
  </r>
  <r>
    <x v="9"/>
    <x v="0"/>
    <s v="St Woolos Hospital Newport"/>
    <s v="Acute"/>
    <s v="Newport"/>
    <n v="0"/>
    <d v="1899-12-30T00:10:0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9"/>
    <x v="0"/>
    <s v="Grange University Hospital Cwmbran"/>
    <s v="Major A&amp;E Units"/>
    <s v="Torfaen"/>
    <n v="11.271666000000002"/>
    <d v="1899-12-30T01:09:49"/>
    <n v="0"/>
    <n v="0"/>
    <n v="0"/>
    <n v="13"/>
    <n v="13"/>
    <n v="4"/>
    <n v="9"/>
    <n v="1"/>
    <n v="11"/>
    <n v="11"/>
    <n v="0"/>
    <n v="0"/>
    <n v="1"/>
    <n v="6.6203703703703702E-3"/>
    <n v="0"/>
    <n v="2.8958333333333336E-2"/>
    <n v="1"/>
    <n v="11"/>
    <n v="13"/>
  </r>
  <r>
    <x v="9"/>
    <x v="0"/>
    <s v="Royal Gwent Hospital Newport"/>
    <s v="Major A&amp;E Units"/>
    <s v="Torfaen"/>
    <n v="0"/>
    <d v="1899-12-30T00:46:38"/>
    <n v="0"/>
    <n v="0"/>
    <n v="0"/>
    <n v="3"/>
    <n v="3"/>
    <n v="0"/>
    <n v="2"/>
    <n v="0"/>
    <n v="1"/>
    <n v="1"/>
    <n v="0"/>
    <n v="0"/>
    <n v="2"/>
    <s v="-"/>
    <s v="-"/>
    <n v="7.9733796296296303E-2"/>
    <n v="2"/>
    <n v="1"/>
    <n v="3"/>
  </r>
  <r>
    <x v="9"/>
    <x v="0"/>
    <s v="Nevill Hall Hosp Abergavenny"/>
    <s v="Major A&amp;E Units"/>
    <s v="Torfaen"/>
    <n v="0"/>
    <d v="1899-12-30T00:44:00"/>
    <n v="0"/>
    <n v="0"/>
    <n v="0"/>
    <n v="3"/>
    <n v="3"/>
    <n v="0"/>
    <n v="2"/>
    <n v="0"/>
    <n v="2"/>
    <n v="2"/>
    <n v="0"/>
    <n v="0"/>
    <n v="1"/>
    <s v="-"/>
    <s v="-"/>
    <n v="5.2858796296296306E-2"/>
    <n v="1"/>
    <n v="2"/>
    <n v="3"/>
  </r>
  <r>
    <x v="9"/>
    <x v="0"/>
    <s v="Ysbyty Aneurin Bevan Hospital"/>
    <s v="Minor Injuries Unit (MIU)"/>
    <s v="Torfaen"/>
    <n v="0"/>
    <d v="1899-12-30T00:43:3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9"/>
    <x v="0"/>
    <s v="Ysbyty Ystrad Fawr Hospital"/>
    <s v="Minor Injuries Unit (MIU)"/>
    <s v="Torfaen"/>
    <n v="0"/>
    <d v="1899-12-30T00:24:3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9"/>
    <x v="1"/>
    <s v="Glan Clwyd Hosp Bodelwyddan"/>
    <s v="Major A&amp;E Units"/>
    <s v="Conwy"/>
    <n v="48.211942666666673"/>
    <d v="1899-12-30T02:32:38"/>
    <n v="5"/>
    <n v="1"/>
    <n v="0"/>
    <n v="17"/>
    <n v="17"/>
    <n v="2"/>
    <n v="6"/>
    <n v="2"/>
    <n v="13"/>
    <n v="14"/>
    <n v="1"/>
    <n v="0"/>
    <n v="1"/>
    <n v="2.604166666666667E-3"/>
    <n v="1"/>
    <n v="6.9004629629629638E-2"/>
    <n v="1"/>
    <n v="14"/>
    <n v="17"/>
  </r>
  <r>
    <x v="9"/>
    <x v="1"/>
    <s v="Ysbyty Gwynedd Hosp Bangor"/>
    <s v="Major A&amp;E Units"/>
    <s v="Conwy"/>
    <n v="12.385555499999999"/>
    <d v="1899-12-30T01:59:01"/>
    <n v="1"/>
    <n v="0"/>
    <n v="0"/>
    <n v="7"/>
    <n v="7"/>
    <n v="2"/>
    <n v="4"/>
    <n v="0"/>
    <n v="6"/>
    <n v="6"/>
    <n v="0"/>
    <n v="0"/>
    <n v="1"/>
    <s v="-"/>
    <s v="-"/>
    <n v="2.657986111111111E-2"/>
    <n v="1"/>
    <n v="6"/>
    <n v="7"/>
  </r>
  <r>
    <x v="9"/>
    <x v="1"/>
    <s v="Maelor General Hosp Wrecsam"/>
    <s v="Major A&amp;E Units"/>
    <s v="Denbighshire"/>
    <n v="12.126665666666668"/>
    <d v="1899-12-30T03:16:42"/>
    <n v="2"/>
    <n v="1"/>
    <n v="0"/>
    <n v="3"/>
    <n v="3"/>
    <n v="1"/>
    <n v="2"/>
    <n v="2"/>
    <n v="1"/>
    <n v="1"/>
    <n v="0"/>
    <n v="0"/>
    <n v="0"/>
    <n v="8.0034722222222208E-3"/>
    <n v="0.5"/>
    <n v="0.1295138888888889"/>
    <n v="0"/>
    <n v="1"/>
    <n v="3"/>
  </r>
  <r>
    <x v="9"/>
    <x v="1"/>
    <s v="Glan Clwyd Hosp Bodelwyddan"/>
    <s v="Major A&amp;E Units"/>
    <s v="Denbighshire"/>
    <n v="30.832500166666669"/>
    <d v="1899-12-30T02:18:20"/>
    <n v="4"/>
    <n v="0"/>
    <n v="0"/>
    <n v="14"/>
    <n v="13"/>
    <n v="1"/>
    <n v="3"/>
    <n v="2"/>
    <n v="9"/>
    <n v="9"/>
    <n v="0"/>
    <n v="0"/>
    <n v="3"/>
    <n v="1.6747685185185185E-2"/>
    <n v="0"/>
    <n v="2.4837962962962964E-2"/>
    <n v="3"/>
    <n v="9"/>
    <n v="14"/>
  </r>
  <r>
    <x v="9"/>
    <x v="1"/>
    <s v="Maelor General Hosp Wrecsam"/>
    <s v="Major A&amp;E Units"/>
    <s v="Flintshire"/>
    <n v="14.033333499999999"/>
    <d v="1899-12-30T01:47:40"/>
    <n v="2"/>
    <n v="0"/>
    <n v="0"/>
    <n v="9"/>
    <n v="9"/>
    <n v="1"/>
    <n v="6"/>
    <n v="2"/>
    <n v="6"/>
    <n v="7"/>
    <n v="1"/>
    <n v="0"/>
    <n v="0"/>
    <n v="7.6678240740740752E-3"/>
    <n v="0"/>
    <n v="0.13378472222222224"/>
    <n v="0"/>
    <n v="7"/>
    <n v="9"/>
  </r>
  <r>
    <x v="9"/>
    <x v="1"/>
    <s v="Glan Clwyd Hosp Bodelwyddan"/>
    <s v="Major A&amp;E Units"/>
    <s v="Flintshire"/>
    <n v="4.2747213333333338"/>
    <d v="1899-12-30T01:19:07"/>
    <n v="0"/>
    <n v="0"/>
    <n v="0"/>
    <n v="4"/>
    <n v="4"/>
    <n v="0"/>
    <n v="1"/>
    <n v="1"/>
    <n v="3"/>
    <n v="3"/>
    <n v="0"/>
    <n v="0"/>
    <n v="0"/>
    <n v="6.4699074074074077E-3"/>
    <n v="0"/>
    <n v="3.5046296296296298E-2"/>
    <n v="0"/>
    <n v="3"/>
    <n v="4"/>
  </r>
  <r>
    <x v="9"/>
    <x v="1"/>
    <s v="Ysbyty Gwynedd Hosp Bangor"/>
    <s v="Major A&amp;E Units"/>
    <s v="Gwynedd"/>
    <n v="12.546666666666665"/>
    <d v="1899-12-30T01:28:47"/>
    <n v="0"/>
    <n v="0"/>
    <n v="0"/>
    <n v="10"/>
    <n v="10"/>
    <n v="3"/>
    <n v="5"/>
    <n v="1"/>
    <n v="5"/>
    <n v="6"/>
    <n v="1"/>
    <n v="1"/>
    <n v="2"/>
    <n v="3.9004629629629628E-3"/>
    <n v="1"/>
    <n v="2.9699074074074076E-2"/>
    <n v="3"/>
    <n v="6"/>
    <n v="10"/>
  </r>
  <r>
    <x v="9"/>
    <x v="1"/>
    <s v="Glan Clwyd Hosp Bodelwyddan"/>
    <s v="Major A&amp;E Units"/>
    <s v="Gwynedd"/>
    <n v="3.4211111666666665"/>
    <d v="1899-12-30T03:40:16"/>
    <n v="0"/>
    <n v="0"/>
    <n v="0"/>
    <n v="1"/>
    <n v="1"/>
    <n v="0"/>
    <n v="0"/>
    <n v="0"/>
    <n v="1"/>
    <n v="1"/>
    <n v="0"/>
    <n v="0"/>
    <n v="0"/>
    <s v="-"/>
    <s v="-"/>
    <n v="3.770833333333333E-2"/>
    <n v="0"/>
    <n v="1"/>
    <n v="1"/>
  </r>
  <r>
    <x v="9"/>
    <x v="1"/>
    <s v="Ysbyty Gwynedd Hosp Bangor"/>
    <s v="Major A&amp;E Units"/>
    <s v="Isle Of Anglesey"/>
    <n v="23.804165833333336"/>
    <d v="1899-12-30T01:55:40"/>
    <n v="2"/>
    <n v="0"/>
    <n v="0"/>
    <n v="12"/>
    <n v="12"/>
    <n v="2"/>
    <n v="5"/>
    <n v="3"/>
    <n v="5"/>
    <n v="9"/>
    <n v="4"/>
    <n v="0"/>
    <n v="0"/>
    <n v="1.0520833333333333E-2"/>
    <n v="0.33333333333333331"/>
    <n v="6.3032407407407412E-2"/>
    <n v="0"/>
    <n v="9"/>
    <n v="12"/>
  </r>
  <r>
    <x v="9"/>
    <x v="1"/>
    <s v="Maelor General Hosp Wrecsam"/>
    <s v="Major A&amp;E Units"/>
    <s v="Out of Area"/>
    <n v="0.14499899999999999"/>
    <d v="1899-12-30T00:23:4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9"/>
    <x v="1"/>
    <s v="Maelor General Hosp Wrecsam"/>
    <s v="Major A&amp;E Units"/>
    <s v="Wrexham"/>
    <n v="29.890833166666667"/>
    <d v="1899-12-30T01:31:04"/>
    <n v="3"/>
    <n v="0"/>
    <n v="0"/>
    <n v="19"/>
    <n v="19"/>
    <n v="1"/>
    <n v="9"/>
    <n v="5"/>
    <n v="11"/>
    <n v="13"/>
    <n v="2"/>
    <n v="1"/>
    <n v="0"/>
    <n v="4.5254629629629629E-3"/>
    <n v="0.8"/>
    <n v="6.7557870370370365E-2"/>
    <n v="1"/>
    <n v="13"/>
    <n v="19"/>
  </r>
  <r>
    <x v="9"/>
    <x v="2"/>
    <s v="University Hospital Of Wales"/>
    <s v="Major A&amp;E Units"/>
    <s v="Bridgend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9"/>
    <x v="2"/>
    <s v="University Hospital Of Wales"/>
    <s v="Major A&amp;E Units"/>
    <s v="Caerphilly"/>
    <n v="0.24722216666666666"/>
    <d v="1899-12-30T00:18:32"/>
    <n v="0"/>
    <n v="0"/>
    <n v="0"/>
    <n v="3"/>
    <n v="3"/>
    <n v="2"/>
    <n v="3"/>
    <n v="1"/>
    <n v="1"/>
    <n v="2"/>
    <n v="1"/>
    <n v="0"/>
    <n v="0"/>
    <n v="5.2314814814814819E-3"/>
    <n v="1"/>
    <n v="7.0856481481481479E-2"/>
    <n v="0"/>
    <n v="2"/>
    <n v="3"/>
  </r>
  <r>
    <x v="9"/>
    <x v="2"/>
    <s v="University Hospital Of Wales"/>
    <s v="Major A&amp;E Units"/>
    <s v="Cardiff"/>
    <n v="34.482498833333331"/>
    <d v="1899-12-30T01:02:24"/>
    <n v="0"/>
    <n v="0"/>
    <n v="0"/>
    <n v="41"/>
    <n v="41"/>
    <n v="6"/>
    <n v="28"/>
    <n v="8"/>
    <n v="26"/>
    <n v="28"/>
    <n v="2"/>
    <n v="2"/>
    <n v="3"/>
    <n v="4.0277777777777777E-3"/>
    <n v="0.75"/>
    <n v="3.6406250000000001E-2"/>
    <n v="5"/>
    <n v="28"/>
    <n v="41"/>
  </r>
  <r>
    <x v="9"/>
    <x v="2"/>
    <s v="Llandough Hospital"/>
    <s v="Major acute"/>
    <s v="Cardiff"/>
    <n v="0"/>
    <d v="1899-12-30T01:08:17"/>
    <n v="0"/>
    <n v="0"/>
    <n v="0"/>
    <n v="3"/>
    <n v="2"/>
    <n v="0"/>
    <n v="1"/>
    <n v="0"/>
    <n v="0"/>
    <n v="0"/>
    <n v="0"/>
    <n v="0"/>
    <n v="3"/>
    <s v="-"/>
    <s v="-"/>
    <s v="-"/>
    <n v="3"/>
    <n v="0"/>
    <n v="3"/>
  </r>
  <r>
    <x v="9"/>
    <x v="2"/>
    <s v="University Hospital Of Wales"/>
    <s v="Major A&amp;E Units"/>
    <s v="Vale Of Glamorgan"/>
    <n v="8.1549991666666681"/>
    <d v="1899-12-30T00:49:48"/>
    <n v="0"/>
    <n v="0"/>
    <n v="0"/>
    <n v="15"/>
    <n v="14"/>
    <n v="3"/>
    <n v="9"/>
    <n v="3"/>
    <n v="8"/>
    <n v="8"/>
    <n v="0"/>
    <n v="0"/>
    <n v="4"/>
    <n v="1.0798611111111111E-2"/>
    <n v="0"/>
    <n v="3.2604166666666663E-2"/>
    <n v="4"/>
    <n v="8"/>
    <n v="14"/>
  </r>
  <r>
    <x v="9"/>
    <x v="2"/>
    <s v="Llandough Hospital"/>
    <s v="Major acute"/>
    <s v="Vale Of Glamorgan"/>
    <n v="0"/>
    <d v="1899-12-30T00:20:24"/>
    <n v="0"/>
    <n v="0"/>
    <n v="0"/>
    <n v="3"/>
    <n v="3"/>
    <n v="0"/>
    <n v="3"/>
    <n v="0"/>
    <n v="2"/>
    <n v="2"/>
    <n v="0"/>
    <n v="0"/>
    <n v="1"/>
    <s v="-"/>
    <s v="-"/>
    <n v="6.2418981481481478E-2"/>
    <n v="1"/>
    <n v="2"/>
    <n v="3"/>
  </r>
  <r>
    <x v="9"/>
    <x v="3"/>
    <s v="Prince Charles Hosp Merthyr"/>
    <s v="Major A&amp;E Units"/>
    <s v="Blaenau Gwent"/>
    <n v="0"/>
    <d v="1899-12-30T00:07:48"/>
    <n v="0"/>
    <n v="0"/>
    <n v="0"/>
    <n v="2"/>
    <n v="2"/>
    <n v="2"/>
    <n v="2"/>
    <n v="1"/>
    <n v="1"/>
    <n v="1"/>
    <n v="0"/>
    <n v="0"/>
    <n v="0"/>
    <n v="1.0439814814814815E-2"/>
    <n v="0"/>
    <n v="3.4375000000000005E-3"/>
    <n v="0"/>
    <n v="1"/>
    <n v="2"/>
  </r>
  <r>
    <x v="9"/>
    <x v="3"/>
    <s v="Princess Of Wales Bridgend"/>
    <s v="Major A&amp;E Units"/>
    <s v="Bridgend"/>
    <n v="58.136111166666673"/>
    <d v="1899-12-30T02:43:13"/>
    <n v="6"/>
    <n v="5"/>
    <n v="1"/>
    <n v="19"/>
    <n v="19"/>
    <n v="4"/>
    <n v="9"/>
    <n v="2"/>
    <n v="14"/>
    <n v="17"/>
    <n v="3"/>
    <n v="0"/>
    <n v="0"/>
    <n v="3.1307870370370374E-3"/>
    <n v="1"/>
    <n v="5.331018518518519E-2"/>
    <n v="0"/>
    <n v="17"/>
    <n v="19"/>
  </r>
  <r>
    <x v="9"/>
    <x v="3"/>
    <s v="Prince Charles Hosp Merthyr"/>
    <s v="Major A&amp;E Units"/>
    <s v="Caerphilly"/>
    <n v="0.28888883333333332"/>
    <d v="1899-12-30T01:05:46"/>
    <n v="0"/>
    <n v="0"/>
    <n v="0"/>
    <n v="4"/>
    <n v="4"/>
    <n v="1"/>
    <n v="3"/>
    <n v="1"/>
    <n v="2"/>
    <n v="2"/>
    <n v="0"/>
    <n v="0"/>
    <n v="1"/>
    <n v="4.6643518518518518E-3"/>
    <n v="1"/>
    <n v="6.9068287037037032E-2"/>
    <n v="1"/>
    <n v="2"/>
    <n v="4"/>
  </r>
  <r>
    <x v="9"/>
    <x v="3"/>
    <s v="Royal Glamorgan Hosp Pontyclun"/>
    <s v="Major A&amp;E Units"/>
    <s v="Cardiff"/>
    <n v="2.4883333333333333"/>
    <d v="1899-12-30T02:44:18"/>
    <n v="0"/>
    <n v="0"/>
    <n v="0"/>
    <n v="1"/>
    <n v="1"/>
    <n v="0"/>
    <n v="0"/>
    <n v="0"/>
    <n v="1"/>
    <n v="1"/>
    <n v="0"/>
    <n v="0"/>
    <n v="0"/>
    <s v="-"/>
    <s v="-"/>
    <n v="6.7245370370370375E-3"/>
    <n v="0"/>
    <n v="1"/>
    <n v="1"/>
  </r>
  <r>
    <x v="9"/>
    <x v="3"/>
    <s v="Prince Charles Hosp Merthyr"/>
    <s v="Major A&amp;E Units"/>
    <s v="Merthyr Tydfil"/>
    <n v="7.4041668333333339"/>
    <d v="1899-12-30T00:58:22"/>
    <n v="0"/>
    <n v="0"/>
    <n v="0"/>
    <n v="10"/>
    <n v="10"/>
    <n v="1"/>
    <n v="7"/>
    <n v="1"/>
    <n v="8"/>
    <n v="9"/>
    <n v="1"/>
    <n v="0"/>
    <n v="0"/>
    <n v="4.178240740740741E-3"/>
    <n v="1"/>
    <n v="3.4293981481481481E-2"/>
    <n v="0"/>
    <n v="9"/>
    <n v="10"/>
  </r>
  <r>
    <x v="9"/>
    <x v="3"/>
    <s v="Royal Glamorgan Hosp Pontyclun"/>
    <s v="Major A&amp;E Units"/>
    <s v="Merthyr Tydfil"/>
    <n v="9.1388833333333322E-2"/>
    <d v="1899-12-30T00:20:29"/>
    <n v="0"/>
    <n v="0"/>
    <n v="0"/>
    <n v="1"/>
    <n v="1"/>
    <n v="0"/>
    <n v="1"/>
    <n v="0"/>
    <n v="1"/>
    <n v="1"/>
    <n v="0"/>
    <n v="0"/>
    <n v="0"/>
    <s v="-"/>
    <s v="-"/>
    <n v="2.4930555555555556E-2"/>
    <n v="0"/>
    <n v="1"/>
    <n v="1"/>
  </r>
  <r>
    <x v="9"/>
    <x v="3"/>
    <s v="Princess Of Wales Bridgend"/>
    <s v="Major A&amp;E Units"/>
    <s v="Neath Port Talbot"/>
    <n v="3.293333333333333"/>
    <d v="1899-12-30T01:20:52"/>
    <n v="0"/>
    <n v="0"/>
    <n v="0"/>
    <n v="3"/>
    <n v="3"/>
    <n v="0"/>
    <n v="2"/>
    <n v="0"/>
    <n v="3"/>
    <n v="3"/>
    <n v="0"/>
    <n v="0"/>
    <n v="0"/>
    <s v="-"/>
    <s v="-"/>
    <n v="9.432870370370371E-3"/>
    <n v="0"/>
    <n v="3"/>
    <n v="3"/>
  </r>
  <r>
    <x v="9"/>
    <x v="3"/>
    <s v="Prince Charles Hosp Merthyr"/>
    <s v="Major A&amp;E Units"/>
    <s v="Powys"/>
    <n v="3.2002778333333328"/>
    <d v="1899-12-30T01:51:01"/>
    <n v="0"/>
    <n v="0"/>
    <n v="0"/>
    <n v="2"/>
    <n v="2"/>
    <n v="0"/>
    <n v="0"/>
    <n v="0"/>
    <n v="2"/>
    <n v="2"/>
    <n v="0"/>
    <n v="0"/>
    <n v="0"/>
    <s v="-"/>
    <s v="-"/>
    <n v="2.060185185185185E-2"/>
    <n v="0"/>
    <n v="2"/>
    <n v="2"/>
  </r>
  <r>
    <x v="9"/>
    <x v="3"/>
    <s v="Princess Of Wales Bridgend"/>
    <s v="Major A&amp;E Units"/>
    <s v="Rhondda Cynon Taff"/>
    <n v="6.9744434999999996"/>
    <d v="1899-12-30T03:44:14"/>
    <n v="1"/>
    <n v="1"/>
    <n v="0"/>
    <n v="1"/>
    <n v="1"/>
    <n v="0"/>
    <n v="1"/>
    <n v="0"/>
    <n v="1"/>
    <n v="1"/>
    <n v="0"/>
    <n v="0"/>
    <n v="0"/>
    <s v="-"/>
    <s v="-"/>
    <n v="2.9664351851851855E-2"/>
    <n v="0"/>
    <n v="1"/>
    <n v="1"/>
  </r>
  <r>
    <x v="9"/>
    <x v="3"/>
    <s v="Royal Glamorgan Hosp Pontyclun"/>
    <s v="Major A&amp;E Units"/>
    <s v="Rhondda Cynon Taff"/>
    <n v="35.394164833333328"/>
    <d v="1899-12-30T01:36:09"/>
    <n v="3"/>
    <n v="0"/>
    <n v="0"/>
    <n v="21"/>
    <n v="21"/>
    <n v="3"/>
    <n v="13"/>
    <n v="6"/>
    <n v="8"/>
    <n v="12"/>
    <n v="4"/>
    <n v="0"/>
    <n v="3"/>
    <n v="6.5509259259259262E-3"/>
    <n v="0.33333333333333331"/>
    <n v="4.1776620370370374E-2"/>
    <n v="3"/>
    <n v="12"/>
    <n v="21"/>
  </r>
  <r>
    <x v="9"/>
    <x v="3"/>
    <s v="Prince Charles Hosp Merthyr"/>
    <s v="Major A&amp;E Units"/>
    <s v="Rhondda Cynon Taff"/>
    <n v="6.7872213333333331"/>
    <d v="1899-12-30T02:00:48"/>
    <n v="0"/>
    <n v="0"/>
    <n v="0"/>
    <n v="5"/>
    <n v="5"/>
    <n v="0"/>
    <n v="3"/>
    <n v="0"/>
    <n v="3"/>
    <n v="3"/>
    <n v="0"/>
    <n v="0"/>
    <n v="2"/>
    <s v="-"/>
    <s v="-"/>
    <n v="6.9340277777777778E-2"/>
    <n v="2"/>
    <n v="3"/>
    <n v="5"/>
  </r>
  <r>
    <x v="9"/>
    <x v="4"/>
    <s v="Glangwili Hospital Carmarthen"/>
    <s v="Major A&amp;E Units"/>
    <s v="Carmarthenshire"/>
    <n v="109.42499716666669"/>
    <d v="1899-12-30T04:01:23"/>
    <n v="11"/>
    <n v="6"/>
    <n v="1"/>
    <n v="21"/>
    <n v="21"/>
    <n v="1"/>
    <n v="6"/>
    <n v="1"/>
    <n v="13"/>
    <n v="20"/>
    <n v="7"/>
    <n v="0"/>
    <n v="0"/>
    <n v="5.0115740740740745E-3"/>
    <n v="1"/>
    <n v="0.11864583333333335"/>
    <n v="0"/>
    <n v="20"/>
    <n v="21"/>
  </r>
  <r>
    <x v="9"/>
    <x v="4"/>
    <s v="Prince Philip Hosp Llanelli"/>
    <s v="Major acute"/>
    <s v="Carmarthenshire"/>
    <n v="16.008054833333333"/>
    <d v="1899-12-30T01:34:04"/>
    <n v="1"/>
    <n v="0"/>
    <n v="0"/>
    <n v="11"/>
    <n v="11"/>
    <n v="1"/>
    <n v="4"/>
    <n v="3"/>
    <n v="8"/>
    <n v="8"/>
    <n v="0"/>
    <n v="0"/>
    <n v="0"/>
    <n v="7.8125E-3"/>
    <n v="0.33333333333333331"/>
    <n v="6.9311342592592598E-2"/>
    <n v="0"/>
    <n v="8"/>
    <n v="11"/>
  </r>
  <r>
    <x v="9"/>
    <x v="4"/>
    <s v="Glangwili Hospital Carmarthen"/>
    <s v="Major A&amp;E Units"/>
    <s v="Ceredigion"/>
    <n v="7.083333333333333"/>
    <d v="1899-12-30T02:33:27"/>
    <n v="0"/>
    <n v="0"/>
    <n v="0"/>
    <n v="3"/>
    <n v="3"/>
    <n v="1"/>
    <n v="1"/>
    <n v="0"/>
    <n v="1"/>
    <n v="3"/>
    <n v="2"/>
    <n v="0"/>
    <n v="0"/>
    <s v="-"/>
    <s v="-"/>
    <n v="6.7037037037037034E-2"/>
    <n v="0"/>
    <n v="3"/>
    <n v="3"/>
  </r>
  <r>
    <x v="9"/>
    <x v="4"/>
    <s v="Bronglais Gen Hosp Aberystwyth"/>
    <s v="Major A&amp;E Units"/>
    <s v="Ceredigion"/>
    <n v="3.2983323333333336"/>
    <d v="1899-12-30T00:54:24"/>
    <n v="0"/>
    <n v="0"/>
    <n v="0"/>
    <n v="5"/>
    <n v="5"/>
    <n v="1"/>
    <n v="4"/>
    <n v="0"/>
    <n v="2"/>
    <n v="4"/>
    <n v="2"/>
    <n v="0"/>
    <n v="1"/>
    <s v="-"/>
    <s v="-"/>
    <n v="3.1018518518518518E-2"/>
    <n v="1"/>
    <n v="4"/>
    <n v="5"/>
  </r>
  <r>
    <x v="9"/>
    <x v="4"/>
    <s v="Withybush Hosp Haverfordwest"/>
    <s v="Major A&amp;E Units"/>
    <s v="Pembrokeshire"/>
    <n v="23.934998999999994"/>
    <d v="1899-12-30T01:23:02"/>
    <n v="1"/>
    <n v="0"/>
    <n v="0"/>
    <n v="22"/>
    <n v="22"/>
    <n v="4"/>
    <n v="11"/>
    <n v="3"/>
    <n v="9"/>
    <n v="14"/>
    <n v="5"/>
    <n v="0"/>
    <n v="5"/>
    <n v="5.4513888888888884E-3"/>
    <n v="0.66666666666666663"/>
    <n v="4.131365740740741E-2"/>
    <n v="5"/>
    <n v="14"/>
    <n v="22"/>
  </r>
  <r>
    <x v="9"/>
    <x v="4"/>
    <s v="Glangwili Hospital Carmarthen"/>
    <s v="Major A&amp;E Units"/>
    <s v="Pembrokeshire"/>
    <n v="1.6422221666666668"/>
    <d v="1899-12-30T00:24:30"/>
    <n v="0"/>
    <n v="0"/>
    <n v="0"/>
    <n v="8"/>
    <n v="8"/>
    <n v="4"/>
    <n v="7"/>
    <n v="1"/>
    <n v="1"/>
    <n v="2"/>
    <n v="1"/>
    <n v="0"/>
    <n v="5"/>
    <n v="5.0000000000000001E-3"/>
    <n v="1"/>
    <n v="9.7800925925925937E-3"/>
    <n v="5"/>
    <n v="2"/>
    <n v="8"/>
  </r>
  <r>
    <x v="9"/>
    <x v="4"/>
    <s v="Bronglais Gen Hosp Aberystwyth"/>
    <s v="Major A&amp;E Units"/>
    <s v="Powys"/>
    <n v="1.3094435"/>
    <d v="1899-12-30T00:54:17"/>
    <n v="0"/>
    <n v="0"/>
    <n v="0"/>
    <n v="2"/>
    <n v="2"/>
    <n v="0"/>
    <n v="1"/>
    <n v="0"/>
    <n v="1"/>
    <n v="2"/>
    <n v="1"/>
    <n v="0"/>
    <n v="0"/>
    <s v="-"/>
    <s v="-"/>
    <n v="3.3778935185185183E-2"/>
    <n v="0"/>
    <n v="2"/>
    <n v="2"/>
  </r>
  <r>
    <x v="9"/>
    <x v="5"/>
    <s v="Univ North Staff City Hospital"/>
    <s v="Hospital not In Wales"/>
    <s v="Denbighshire"/>
    <n v="0"/>
    <d v="1899-12-30T00:51:19"/>
    <n v="0"/>
    <n v="0"/>
    <n v="0"/>
    <n v="1"/>
    <n v="1"/>
    <n v="0"/>
    <n v="1"/>
    <n v="0"/>
    <n v="1"/>
    <n v="1"/>
    <n v="0"/>
    <n v="0"/>
    <n v="0"/>
    <s v="-"/>
    <s v="-"/>
    <n v="0.12381944444444445"/>
    <n v="0"/>
    <n v="1"/>
    <n v="1"/>
  </r>
  <r>
    <x v="9"/>
    <x v="5"/>
    <s v="Liverpool Womens Hospital"/>
    <s v="Hospital not In Wales"/>
    <s v="Denbighshire"/>
    <n v="0"/>
    <d v="1899-12-30T00:36:06"/>
    <n v="0"/>
    <n v="0"/>
    <n v="0"/>
    <n v="1"/>
    <n v="1"/>
    <n v="0"/>
    <n v="1"/>
    <n v="1"/>
    <n v="0"/>
    <n v="0"/>
    <n v="0"/>
    <n v="0"/>
    <n v="0"/>
    <n v="4.5138888888888892E-4"/>
    <n v="1"/>
    <s v="-"/>
    <n v="0"/>
    <n v="0"/>
    <n v="1"/>
  </r>
  <r>
    <x v="9"/>
    <x v="5"/>
    <s v="Royal Liverpool University Hsp"/>
    <s v="Hospital not In Wales"/>
    <s v="Denbighshire"/>
    <n v="0"/>
    <s v="-"/>
    <n v="0"/>
    <n v="0"/>
    <n v="0"/>
    <n v="1"/>
    <n v="0"/>
    <n v="0"/>
    <n v="0"/>
    <n v="0"/>
    <n v="1"/>
    <n v="1"/>
    <n v="0"/>
    <n v="0"/>
    <n v="0"/>
    <s v="-"/>
    <s v="-"/>
    <s v="-"/>
    <n v="0"/>
    <n v="1"/>
    <n v="0"/>
  </r>
  <r>
    <x v="9"/>
    <x v="5"/>
    <s v="Countess Of Chester Hospital"/>
    <s v="Hospital not In Wales"/>
    <s v="Flintshire"/>
    <n v="2.4699990000000001"/>
    <d v="1899-12-30T00:29:40"/>
    <n v="0"/>
    <n v="0"/>
    <n v="0"/>
    <n v="10"/>
    <n v="10"/>
    <n v="4"/>
    <n v="9"/>
    <n v="2"/>
    <n v="7"/>
    <n v="8"/>
    <n v="1"/>
    <n v="0"/>
    <n v="0"/>
    <n v="3.130787037037037E-3"/>
    <n v="1"/>
    <n v="7.391203703703704E-2"/>
    <n v="0"/>
    <n v="8"/>
    <n v="10"/>
  </r>
  <r>
    <x v="9"/>
    <x v="5"/>
    <s v="Royal Shrewsbury Hospital"/>
    <s v="Hospital not In Wales"/>
    <s v="Powys"/>
    <n v="11.234444166666668"/>
    <d v="1899-12-30T01:39:15"/>
    <n v="0"/>
    <n v="0"/>
    <n v="0"/>
    <n v="8"/>
    <n v="8"/>
    <n v="0"/>
    <n v="3"/>
    <n v="0"/>
    <n v="3"/>
    <n v="7"/>
    <n v="4"/>
    <n v="0"/>
    <n v="1"/>
    <s v="-"/>
    <s v="-"/>
    <n v="9.628472222222223E-2"/>
    <n v="1"/>
    <n v="7"/>
    <n v="8"/>
  </r>
  <r>
    <x v="9"/>
    <x v="5"/>
    <s v="Hereford County Hospital"/>
    <s v="Hospital not In Wales"/>
    <s v="Powys"/>
    <n v="2.7952768333333333"/>
    <d v="1899-12-30T00:35:15"/>
    <n v="0"/>
    <n v="0"/>
    <n v="0"/>
    <n v="8"/>
    <n v="8"/>
    <n v="2"/>
    <n v="6"/>
    <n v="1"/>
    <n v="5"/>
    <n v="5"/>
    <n v="0"/>
    <n v="2"/>
    <n v="0"/>
    <n v="1.170138888888889E-2"/>
    <n v="0"/>
    <n v="1.1226851851851852E-2"/>
    <n v="2"/>
    <n v="5"/>
    <n v="8"/>
  </r>
  <r>
    <x v="9"/>
    <x v="5"/>
    <s v="Princess Royal Hosp Telford"/>
    <s v="Hospital not In Wales"/>
    <s v="Powys"/>
    <n v="0"/>
    <d v="1899-12-30T01:49:26"/>
    <n v="1"/>
    <n v="0"/>
    <n v="0"/>
    <n v="2"/>
    <n v="2"/>
    <n v="0"/>
    <n v="1"/>
    <n v="1"/>
    <n v="1"/>
    <n v="1"/>
    <n v="0"/>
    <n v="0"/>
    <n v="0"/>
    <n v="1.5972222222222224E-2"/>
    <n v="0"/>
    <n v="4.7546296296296302E-2"/>
    <n v="0"/>
    <n v="1"/>
    <n v="2"/>
  </r>
  <r>
    <x v="9"/>
    <x v="6"/>
    <s v="Bronllys Hospital"/>
    <s v="Unknown"/>
    <s v="Powys"/>
    <n v="0"/>
    <d v="1899-12-30T00:29:4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9"/>
    <x v="7"/>
    <s v="Morriston Hospital Swansea"/>
    <s v="Major A&amp;E Units"/>
    <s v="Carmarthenshire"/>
    <n v="0.13305549999999999"/>
    <d v="1899-12-30T00:15:54"/>
    <n v="0"/>
    <n v="0"/>
    <n v="0"/>
    <n v="4"/>
    <n v="4"/>
    <n v="2"/>
    <n v="4"/>
    <n v="3"/>
    <n v="1"/>
    <n v="1"/>
    <n v="0"/>
    <n v="0"/>
    <n v="0"/>
    <n v="6.2500000000000003E-3"/>
    <n v="0.33333333333333331"/>
    <n v="0.20149305555555555"/>
    <n v="0"/>
    <n v="1"/>
    <n v="4"/>
  </r>
  <r>
    <x v="9"/>
    <x v="7"/>
    <s v="Singleton Hospital Swansea"/>
    <s v="Minor Injuries Unit (MIU)"/>
    <s v="Merthyr Tydfil"/>
    <n v="0"/>
    <d v="1899-12-30T00:56:28"/>
    <n v="0"/>
    <n v="0"/>
    <n v="0"/>
    <n v="1"/>
    <n v="1"/>
    <n v="0"/>
    <n v="1"/>
    <n v="1"/>
    <n v="0"/>
    <n v="0"/>
    <n v="0"/>
    <n v="0"/>
    <n v="0"/>
    <n v="1.8402777777777777E-3"/>
    <n v="1"/>
    <s v="-"/>
    <n v="0"/>
    <n v="0"/>
    <n v="1"/>
  </r>
  <r>
    <x v="9"/>
    <x v="7"/>
    <s v="Morriston Hospital Swansea"/>
    <s v="Major A&amp;E Units"/>
    <s v="Neath Port Talbot"/>
    <n v="21.612499"/>
    <d v="1899-12-30T01:21:12"/>
    <n v="0"/>
    <n v="0"/>
    <n v="0"/>
    <n v="24"/>
    <n v="24"/>
    <n v="8"/>
    <n v="16"/>
    <n v="0"/>
    <n v="19"/>
    <n v="24"/>
    <n v="5"/>
    <n v="0"/>
    <n v="0"/>
    <s v="-"/>
    <s v="-"/>
    <n v="5.572337962962963E-2"/>
    <n v="0"/>
    <n v="24"/>
    <n v="24"/>
  </r>
  <r>
    <x v="9"/>
    <x v="7"/>
    <s v="Morriston Hospital Swansea"/>
    <s v="Major A&amp;E Units"/>
    <s v="Pembrokeshire"/>
    <n v="1.8055499999999999E-2"/>
    <d v="1899-12-30T00:16:05"/>
    <n v="0"/>
    <n v="0"/>
    <n v="0"/>
    <n v="1"/>
    <n v="1"/>
    <n v="0"/>
    <n v="1"/>
    <n v="0"/>
    <n v="1"/>
    <n v="1"/>
    <n v="0"/>
    <n v="0"/>
    <n v="0"/>
    <s v="-"/>
    <s v="-"/>
    <n v="1.8298611111111113E-2"/>
    <n v="0"/>
    <n v="1"/>
    <n v="1"/>
  </r>
  <r>
    <x v="9"/>
    <x v="7"/>
    <s v="Morriston Hospital Swansea"/>
    <s v="Major A&amp;E Units"/>
    <s v="Powys"/>
    <n v="1.4013888333333333"/>
    <d v="1899-12-30T01:39:05"/>
    <n v="0"/>
    <n v="0"/>
    <n v="0"/>
    <n v="1"/>
    <n v="1"/>
    <n v="0"/>
    <n v="0"/>
    <n v="0"/>
    <n v="1"/>
    <n v="1"/>
    <n v="0"/>
    <n v="0"/>
    <n v="0"/>
    <s v="-"/>
    <s v="-"/>
    <n v="5.7094907407407414E-2"/>
    <n v="0"/>
    <n v="1"/>
    <n v="1"/>
  </r>
  <r>
    <x v="9"/>
    <x v="7"/>
    <s v="Morriston Hospital Swansea"/>
    <s v="Major A&amp;E Units"/>
    <s v="Swansea"/>
    <n v="66.551106500000003"/>
    <d v="1899-12-30T02:22:39"/>
    <n v="7"/>
    <n v="4"/>
    <n v="0"/>
    <n v="30"/>
    <n v="30"/>
    <n v="9"/>
    <n v="15"/>
    <n v="7"/>
    <n v="18"/>
    <n v="22"/>
    <n v="4"/>
    <n v="1"/>
    <n v="0"/>
    <n v="3.5185185185185185E-3"/>
    <n v="0.7142857142857143"/>
    <n v="5.1012731481481478E-2"/>
    <n v="1"/>
    <n v="22"/>
    <n v="30"/>
  </r>
  <r>
    <x v="9"/>
    <x v="7"/>
    <s v="Singleton Hospital Swansea"/>
    <s v="Minor Injuries Unit (MIU)"/>
    <s v="Swansea"/>
    <n v="0.52416666666666667"/>
    <d v="1899-12-30T00:36:06"/>
    <n v="0"/>
    <n v="0"/>
    <n v="0"/>
    <n v="5"/>
    <n v="5"/>
    <n v="0"/>
    <n v="5"/>
    <n v="0"/>
    <n v="2"/>
    <n v="2"/>
    <n v="0"/>
    <n v="0"/>
    <n v="3"/>
    <s v="-"/>
    <s v="-"/>
    <n v="0.12634259259259259"/>
    <n v="3"/>
    <n v="2"/>
    <n v="5"/>
  </r>
  <r>
    <x v="9"/>
    <x v="8"/>
    <s v="-"/>
    <s v="-"/>
    <s v="Blaenau Gwent"/>
    <n v="0"/>
    <s v="-"/>
    <n v="0"/>
    <n v="0"/>
    <n v="0"/>
    <n v="25"/>
    <n v="5"/>
    <n v="0"/>
    <n v="0"/>
    <n v="2"/>
    <n v="15"/>
    <n v="20"/>
    <n v="5"/>
    <n v="1"/>
    <n v="2"/>
    <n v="8.6863425925925927E-3"/>
    <n v="0"/>
    <n v="2.5196759259259259E-2"/>
    <n v="3"/>
    <n v="20"/>
    <n v="12"/>
  </r>
  <r>
    <x v="9"/>
    <x v="8"/>
    <s v="-"/>
    <s v="-"/>
    <s v="Bridgend"/>
    <n v="0"/>
    <s v="-"/>
    <n v="0"/>
    <n v="0"/>
    <n v="0"/>
    <n v="43"/>
    <n v="10"/>
    <n v="0"/>
    <n v="0"/>
    <n v="3"/>
    <n v="25"/>
    <n v="35"/>
    <n v="10"/>
    <n v="3"/>
    <n v="2"/>
    <n v="2.6736111111111114E-3"/>
    <n v="1"/>
    <n v="0.10687500000000001"/>
    <n v="5"/>
    <n v="35"/>
    <n v="20"/>
  </r>
  <r>
    <x v="9"/>
    <x v="8"/>
    <s v="-"/>
    <s v="-"/>
    <s v="Caerphilly"/>
    <n v="0"/>
    <s v="-"/>
    <n v="0"/>
    <n v="0"/>
    <n v="0"/>
    <n v="58"/>
    <n v="14"/>
    <n v="0"/>
    <n v="0"/>
    <n v="11"/>
    <n v="25"/>
    <n v="35"/>
    <n v="10"/>
    <n v="2"/>
    <n v="10"/>
    <n v="5.1678240740740738E-3"/>
    <n v="0.6"/>
    <n v="6.4224537037037038E-2"/>
    <n v="12"/>
    <n v="35"/>
    <n v="33"/>
  </r>
  <r>
    <x v="9"/>
    <x v="8"/>
    <s v="-"/>
    <s v="-"/>
    <s v="Cardiff"/>
    <n v="0"/>
    <s v="-"/>
    <n v="0"/>
    <n v="0"/>
    <n v="0"/>
    <n v="94"/>
    <n v="15"/>
    <n v="0"/>
    <n v="0"/>
    <n v="8"/>
    <n v="45"/>
    <n v="57"/>
    <n v="12"/>
    <n v="7"/>
    <n v="22"/>
    <n v="4.3576388888888892E-3"/>
    <n v="0.625"/>
    <n v="5.1898148148148152E-2"/>
    <n v="29"/>
    <n v="57"/>
    <n v="42"/>
  </r>
  <r>
    <x v="9"/>
    <x v="8"/>
    <s v="-"/>
    <s v="-"/>
    <s v="Carmarthenshire"/>
    <n v="0"/>
    <s v="-"/>
    <n v="0"/>
    <n v="0"/>
    <n v="0"/>
    <n v="59"/>
    <n v="12"/>
    <n v="0"/>
    <n v="0"/>
    <n v="8"/>
    <n v="25"/>
    <n v="40"/>
    <n v="15"/>
    <n v="3"/>
    <n v="8"/>
    <n v="7.0312500000000002E-3"/>
    <n v="0.375"/>
    <n v="0.10513888888888889"/>
    <n v="11"/>
    <n v="40"/>
    <n v="27"/>
  </r>
  <r>
    <x v="9"/>
    <x v="8"/>
    <s v="-"/>
    <s v="-"/>
    <s v="Ceredigion"/>
    <n v="0"/>
    <s v="-"/>
    <n v="0"/>
    <n v="0"/>
    <n v="0"/>
    <n v="11"/>
    <n v="2"/>
    <n v="0"/>
    <n v="0"/>
    <n v="0"/>
    <n v="5"/>
    <n v="9"/>
    <n v="4"/>
    <n v="1"/>
    <n v="1"/>
    <s v="-"/>
    <s v="-"/>
    <n v="6.1406250000000009E-2"/>
    <n v="2"/>
    <n v="9"/>
    <n v="8"/>
  </r>
  <r>
    <x v="9"/>
    <x v="8"/>
    <s v="-"/>
    <s v="-"/>
    <s v="Conwy"/>
    <n v="0"/>
    <s v="-"/>
    <n v="0"/>
    <n v="0"/>
    <n v="0"/>
    <n v="48"/>
    <n v="9"/>
    <n v="0"/>
    <n v="0"/>
    <n v="2"/>
    <n v="20"/>
    <n v="36"/>
    <n v="16"/>
    <n v="4"/>
    <n v="6"/>
    <n v="2.604166666666667E-3"/>
    <n v="1"/>
    <n v="4.594907407407408E-2"/>
    <n v="10"/>
    <n v="36"/>
    <n v="20"/>
  </r>
  <r>
    <x v="9"/>
    <x v="8"/>
    <s v="-"/>
    <s v="-"/>
    <s v="Denbighshire"/>
    <n v="0"/>
    <s v="-"/>
    <n v="0"/>
    <n v="0"/>
    <n v="0"/>
    <n v="37"/>
    <n v="7"/>
    <n v="0"/>
    <n v="0"/>
    <n v="6"/>
    <n v="17"/>
    <n v="22"/>
    <n v="5"/>
    <n v="1"/>
    <n v="8"/>
    <n v="5.7291666666666671E-3"/>
    <n v="0.5"/>
    <n v="5.6435185185185185E-2"/>
    <n v="9"/>
    <n v="22"/>
    <n v="18"/>
  </r>
  <r>
    <x v="9"/>
    <x v="8"/>
    <s v="-"/>
    <s v="-"/>
    <s v="Flintshire"/>
    <n v="0"/>
    <s v="-"/>
    <n v="0"/>
    <n v="0"/>
    <n v="0"/>
    <n v="47"/>
    <n v="7"/>
    <n v="0"/>
    <n v="0"/>
    <n v="3"/>
    <n v="27"/>
    <n v="38"/>
    <n v="11"/>
    <n v="0"/>
    <n v="6"/>
    <n v="6.4699074074074077E-3"/>
    <n v="0.33333333333333331"/>
    <n v="8.4988425925925926E-2"/>
    <n v="6"/>
    <n v="38"/>
    <n v="17"/>
  </r>
  <r>
    <x v="9"/>
    <x v="8"/>
    <s v="-"/>
    <s v="-"/>
    <s v="Gwynedd"/>
    <n v="0"/>
    <s v="-"/>
    <n v="0"/>
    <n v="0"/>
    <n v="0"/>
    <n v="37"/>
    <n v="5"/>
    <n v="0"/>
    <n v="0"/>
    <n v="4"/>
    <n v="13"/>
    <n v="23"/>
    <n v="10"/>
    <n v="2"/>
    <n v="8"/>
    <n v="6.168981481481481E-3"/>
    <n v="0.5"/>
    <n v="3.5902777777777783E-2"/>
    <n v="10"/>
    <n v="23"/>
    <n v="21"/>
  </r>
  <r>
    <x v="9"/>
    <x v="8"/>
    <s v="-"/>
    <s v="-"/>
    <s v="Isle Of Anglesey"/>
    <n v="0"/>
    <s v="-"/>
    <n v="0"/>
    <n v="0"/>
    <n v="0"/>
    <n v="20"/>
    <n v="4"/>
    <n v="0"/>
    <n v="0"/>
    <n v="3"/>
    <n v="10"/>
    <n v="15"/>
    <n v="5"/>
    <n v="1"/>
    <n v="1"/>
    <n v="1.5358796296296297E-2"/>
    <n v="0.33333333333333331"/>
    <n v="5.7332175925925932E-2"/>
    <n v="2"/>
    <n v="15"/>
    <n v="10"/>
  </r>
  <r>
    <x v="9"/>
    <x v="8"/>
    <s v="-"/>
    <s v="-"/>
    <s v="Merthyr Tydfil"/>
    <n v="0"/>
    <s v="-"/>
    <n v="0"/>
    <n v="0"/>
    <n v="0"/>
    <n v="14"/>
    <n v="4"/>
    <n v="0"/>
    <n v="0"/>
    <n v="1"/>
    <n v="10"/>
    <n v="10"/>
    <n v="0"/>
    <n v="0"/>
    <n v="3"/>
    <n v="4.178240740740741E-3"/>
    <n v="1"/>
    <n v="1.9166666666666669E-2"/>
    <n v="3"/>
    <n v="10"/>
    <n v="8"/>
  </r>
  <r>
    <x v="9"/>
    <x v="8"/>
    <s v="-"/>
    <s v="-"/>
    <s v="Monmouthshire"/>
    <n v="0"/>
    <s v="-"/>
    <n v="0"/>
    <n v="0"/>
    <n v="0"/>
    <n v="22"/>
    <n v="5"/>
    <n v="0"/>
    <n v="0"/>
    <n v="1"/>
    <n v="10"/>
    <n v="15"/>
    <n v="5"/>
    <n v="0"/>
    <n v="6"/>
    <n v="7.6504629629629639E-3"/>
    <n v="0"/>
    <n v="5.5081018518518515E-2"/>
    <n v="6"/>
    <n v="15"/>
    <n v="10"/>
  </r>
  <r>
    <x v="9"/>
    <x v="8"/>
    <s v="-"/>
    <s v="-"/>
    <s v="Neath Port Talbot"/>
    <n v="0"/>
    <s v="-"/>
    <n v="0"/>
    <n v="0"/>
    <n v="0"/>
    <n v="48"/>
    <n v="12"/>
    <n v="0"/>
    <n v="0"/>
    <n v="1"/>
    <n v="33"/>
    <n v="38"/>
    <n v="5"/>
    <n v="2"/>
    <n v="7"/>
    <n v="3.2523148148148151E-3"/>
    <n v="1"/>
    <n v="5.2731481481481483E-2"/>
    <n v="9"/>
    <n v="38"/>
    <n v="27"/>
  </r>
  <r>
    <x v="9"/>
    <x v="8"/>
    <s v="-"/>
    <s v="-"/>
    <s v="Newport"/>
    <n v="0"/>
    <s v="-"/>
    <n v="0"/>
    <n v="0"/>
    <n v="0"/>
    <n v="46"/>
    <n v="13"/>
    <n v="0"/>
    <n v="0"/>
    <n v="6"/>
    <n v="24"/>
    <n v="31"/>
    <n v="7"/>
    <n v="3"/>
    <n v="6"/>
    <n v="3.859953703703704E-3"/>
    <n v="0.83333333333333337"/>
    <n v="2.8883101851851854E-2"/>
    <n v="9"/>
    <n v="31"/>
    <n v="24"/>
  </r>
  <r>
    <x v="9"/>
    <x v="8"/>
    <s v="-"/>
    <s v="-"/>
    <s v="Out of Area"/>
    <n v="0"/>
    <s v="-"/>
    <n v="0"/>
    <n v="0"/>
    <n v="0"/>
    <n v="2"/>
    <n v="0"/>
    <n v="0"/>
    <n v="0"/>
    <n v="0"/>
    <n v="2"/>
    <n v="2"/>
    <n v="0"/>
    <n v="0"/>
    <n v="0"/>
    <s v="-"/>
    <s v="-"/>
    <s v="-"/>
    <n v="0"/>
    <n v="2"/>
    <n v="0"/>
  </r>
  <r>
    <x v="9"/>
    <x v="8"/>
    <s v="-"/>
    <s v="-"/>
    <s v="Pembrokeshire"/>
    <n v="0"/>
    <s v="-"/>
    <n v="0"/>
    <n v="0"/>
    <n v="0"/>
    <n v="46"/>
    <n v="7"/>
    <n v="0"/>
    <n v="0"/>
    <n v="4"/>
    <n v="20"/>
    <n v="30"/>
    <n v="10"/>
    <n v="3"/>
    <n v="9"/>
    <n v="4.6064814814814814E-3"/>
    <n v="0.75"/>
    <n v="5.8559027777777779E-2"/>
    <n v="12"/>
    <n v="30"/>
    <n v="24"/>
  </r>
  <r>
    <x v="9"/>
    <x v="8"/>
    <s v="-"/>
    <s v="-"/>
    <s v="Powys"/>
    <n v="0"/>
    <s v="-"/>
    <n v="0"/>
    <n v="0"/>
    <n v="0"/>
    <n v="36"/>
    <n v="9"/>
    <n v="0"/>
    <n v="0"/>
    <n v="2"/>
    <n v="18"/>
    <n v="30"/>
    <n v="12"/>
    <n v="2"/>
    <n v="2"/>
    <n v="1.5173611111111113E-2"/>
    <n v="0"/>
    <n v="3.2500000000000001E-2"/>
    <n v="4"/>
    <n v="30"/>
    <n v="20"/>
  </r>
  <r>
    <x v="9"/>
    <x v="8"/>
    <s v="-"/>
    <s v="-"/>
    <s v="Rhondda Cynon Taff"/>
    <n v="0"/>
    <s v="-"/>
    <n v="0"/>
    <n v="0"/>
    <n v="0"/>
    <n v="55"/>
    <n v="9"/>
    <n v="0"/>
    <n v="0"/>
    <n v="4"/>
    <n v="31"/>
    <n v="44"/>
    <n v="13"/>
    <n v="1"/>
    <n v="6"/>
    <n v="4.1666666666666666E-3"/>
    <n v="0.5"/>
    <n v="5.2922453703703715E-2"/>
    <n v="7"/>
    <n v="44"/>
    <n v="26"/>
  </r>
  <r>
    <x v="9"/>
    <x v="8"/>
    <s v="-"/>
    <s v="-"/>
    <s v="Swansea"/>
    <n v="0"/>
    <s v="-"/>
    <n v="0"/>
    <n v="0"/>
    <n v="0"/>
    <n v="66"/>
    <n v="12"/>
    <n v="0"/>
    <n v="0"/>
    <n v="8"/>
    <n v="34"/>
    <n v="48"/>
    <n v="14"/>
    <n v="3"/>
    <n v="7"/>
    <n v="3.4664351851851857E-3"/>
    <n v="0.625"/>
    <n v="8.9971064814814816E-2"/>
    <n v="10"/>
    <n v="48"/>
    <n v="34"/>
  </r>
  <r>
    <x v="9"/>
    <x v="8"/>
    <s v="-"/>
    <s v="-"/>
    <s v="Torfaen"/>
    <n v="0"/>
    <s v="-"/>
    <n v="0"/>
    <n v="0"/>
    <n v="0"/>
    <n v="31"/>
    <n v="9"/>
    <n v="0"/>
    <n v="0"/>
    <n v="1"/>
    <n v="20"/>
    <n v="27"/>
    <n v="7"/>
    <n v="0"/>
    <n v="3"/>
    <n v="6.6203703703703702E-3"/>
    <n v="0"/>
    <n v="3.5833333333333335E-2"/>
    <n v="3"/>
    <n v="27"/>
    <n v="16"/>
  </r>
  <r>
    <x v="9"/>
    <x v="8"/>
    <s v="-"/>
    <s v="-"/>
    <s v="Vale Of Glamorgan"/>
    <n v="0"/>
    <s v="-"/>
    <n v="0"/>
    <n v="0"/>
    <n v="0"/>
    <n v="40"/>
    <n v="5"/>
    <n v="0"/>
    <n v="0"/>
    <n v="5"/>
    <n v="22"/>
    <n v="32"/>
    <n v="10"/>
    <n v="2"/>
    <n v="1"/>
    <n v="8.4722222222222213E-3"/>
    <n v="0.2"/>
    <n v="2.6967592592592595E-2"/>
    <n v="3"/>
    <n v="32"/>
    <n v="19"/>
  </r>
  <r>
    <x v="9"/>
    <x v="8"/>
    <s v="-"/>
    <s v="-"/>
    <s v="Wrexham"/>
    <n v="0"/>
    <s v="-"/>
    <n v="0"/>
    <n v="0"/>
    <n v="0"/>
    <n v="41"/>
    <n v="8"/>
    <n v="0"/>
    <n v="0"/>
    <n v="2"/>
    <n v="27"/>
    <n v="33"/>
    <n v="6"/>
    <n v="1"/>
    <n v="5"/>
    <n v="4.0509259259259266E-3"/>
    <n v="1"/>
    <n v="5.2777777777777778E-2"/>
    <n v="6"/>
    <n v="33"/>
    <n v="21"/>
  </r>
  <r>
    <x v="10"/>
    <x v="0"/>
    <s v="Grange University Hospital Cwmbran"/>
    <s v="Major A&amp;E Units"/>
    <s v="Blaenau Gwent"/>
    <n v="6.7822213333333323"/>
    <d v="1899-12-30T01:00:43"/>
    <n v="0"/>
    <n v="0"/>
    <n v="0"/>
    <n v="8"/>
    <n v="8"/>
    <n v="1"/>
    <n v="7"/>
    <n v="0"/>
    <n v="7"/>
    <n v="8"/>
    <n v="1"/>
    <n v="0"/>
    <n v="0"/>
    <s v="-"/>
    <s v="-"/>
    <n v="4.3119212962962963E-2"/>
    <n v="0"/>
    <n v="8"/>
    <n v="8"/>
  </r>
  <r>
    <x v="10"/>
    <x v="0"/>
    <s v="Nevill Hall Hosp Abergavenny"/>
    <s v="Major A&amp;E Units"/>
    <s v="Blaenau Gwent"/>
    <n v="0"/>
    <d v="1899-12-30T00:52:26"/>
    <n v="0"/>
    <n v="0"/>
    <n v="0"/>
    <n v="3"/>
    <n v="3"/>
    <n v="0"/>
    <n v="2"/>
    <n v="0"/>
    <n v="0"/>
    <n v="2"/>
    <n v="2"/>
    <n v="0"/>
    <n v="1"/>
    <s v="-"/>
    <s v="-"/>
    <n v="0.12857060185185185"/>
    <n v="1"/>
    <n v="2"/>
    <n v="3"/>
  </r>
  <r>
    <x v="10"/>
    <x v="0"/>
    <s v="Grange University Hospital Cwmbran"/>
    <s v="Major A&amp;E Units"/>
    <s v="Caerphilly"/>
    <n v="6.6080544999999997"/>
    <d v="1899-12-30T00:55:28"/>
    <n v="0"/>
    <n v="0"/>
    <n v="0"/>
    <n v="10"/>
    <n v="10"/>
    <n v="3"/>
    <n v="8"/>
    <n v="2"/>
    <n v="5"/>
    <n v="7"/>
    <n v="2"/>
    <n v="0"/>
    <n v="1"/>
    <n v="4.4097222222222229E-3"/>
    <n v="0.5"/>
    <n v="1.9444444444444445E-2"/>
    <n v="1"/>
    <n v="7"/>
    <n v="10"/>
  </r>
  <r>
    <x v="10"/>
    <x v="0"/>
    <s v="Ysbyty Ystrad Fawr Hospital"/>
    <s v="Minor Injuries Unit (MIU)"/>
    <s v="Caerphilly"/>
    <n v="0"/>
    <d v="1899-12-30T00:41:55"/>
    <n v="0"/>
    <n v="0"/>
    <n v="0"/>
    <n v="3"/>
    <n v="3"/>
    <n v="0"/>
    <n v="2"/>
    <n v="0"/>
    <n v="2"/>
    <n v="3"/>
    <n v="1"/>
    <n v="0"/>
    <n v="0"/>
    <s v="-"/>
    <s v="-"/>
    <n v="4.7858796296296302E-2"/>
    <n v="0"/>
    <n v="3"/>
    <n v="3"/>
  </r>
  <r>
    <x v="10"/>
    <x v="0"/>
    <s v="Grange University Hospital Cwmbran"/>
    <s v="Major A&amp;E Units"/>
    <s v="Monmouthshire"/>
    <n v="9.9758329999999997"/>
    <d v="1899-12-30T01:16:01"/>
    <n v="1"/>
    <n v="0"/>
    <n v="0"/>
    <n v="10"/>
    <n v="9"/>
    <n v="1"/>
    <n v="6"/>
    <n v="3"/>
    <n v="5"/>
    <n v="5"/>
    <n v="0"/>
    <n v="0"/>
    <n v="2"/>
    <n v="1.2534722222222223E-2"/>
    <n v="0.33333333333333331"/>
    <n v="4.5972222222222227E-2"/>
    <n v="2"/>
    <n v="5"/>
    <n v="10"/>
  </r>
  <r>
    <x v="10"/>
    <x v="0"/>
    <s v="Royal Gwent Hospital Newport"/>
    <s v="Major A&amp;E Units"/>
    <s v="Monmouthshire"/>
    <n v="0"/>
    <d v="1899-12-30T00:56:27"/>
    <n v="0"/>
    <n v="0"/>
    <n v="0"/>
    <n v="3"/>
    <n v="3"/>
    <n v="0"/>
    <n v="2"/>
    <n v="0"/>
    <n v="2"/>
    <n v="2"/>
    <n v="0"/>
    <n v="0"/>
    <n v="1"/>
    <s v="-"/>
    <s v="-"/>
    <n v="2.0370370370370372E-2"/>
    <n v="1"/>
    <n v="2"/>
    <n v="3"/>
  </r>
  <r>
    <x v="10"/>
    <x v="0"/>
    <s v="Nevill Hall Hosp Abergavenny"/>
    <s v="Major A&amp;E Units"/>
    <s v="Monmouthshire"/>
    <n v="0"/>
    <d v="1899-12-30T00:04:55"/>
    <n v="0"/>
    <n v="0"/>
    <n v="0"/>
    <n v="1"/>
    <n v="1"/>
    <n v="0"/>
    <n v="1"/>
    <n v="0"/>
    <n v="1"/>
    <n v="1"/>
    <n v="0"/>
    <n v="0"/>
    <n v="0"/>
    <s v="-"/>
    <s v="-"/>
    <n v="4.5972222222222227E-2"/>
    <n v="0"/>
    <n v="1"/>
    <n v="1"/>
  </r>
  <r>
    <x v="10"/>
    <x v="0"/>
    <s v="Grange University Hospital Cwmbran"/>
    <s v="Major A&amp;E Units"/>
    <s v="Newport"/>
    <n v="15.941387833333332"/>
    <d v="1899-12-30T01:14:55"/>
    <n v="0"/>
    <n v="0"/>
    <n v="0"/>
    <n v="18"/>
    <n v="16"/>
    <n v="3"/>
    <n v="8"/>
    <n v="4"/>
    <n v="9"/>
    <n v="12"/>
    <n v="3"/>
    <n v="1"/>
    <n v="1"/>
    <n v="4.84375E-3"/>
    <n v="0.5"/>
    <n v="3.8570601851851856E-2"/>
    <n v="2"/>
    <n v="12"/>
    <n v="18"/>
  </r>
  <r>
    <x v="10"/>
    <x v="0"/>
    <s v="Royal Gwent Hospital Newport"/>
    <s v="Major A&amp;E Units"/>
    <s v="Newport"/>
    <n v="0"/>
    <d v="1899-12-30T00:31:38"/>
    <n v="0"/>
    <n v="0"/>
    <n v="0"/>
    <n v="5"/>
    <n v="5"/>
    <n v="0"/>
    <n v="4"/>
    <n v="1"/>
    <n v="2"/>
    <n v="3"/>
    <n v="1"/>
    <n v="0"/>
    <n v="1"/>
    <n v="3.0671296296296302E-3"/>
    <n v="1"/>
    <n v="1.2974537037037038E-2"/>
    <n v="1"/>
    <n v="3"/>
    <n v="5"/>
  </r>
  <r>
    <x v="10"/>
    <x v="0"/>
    <s v="Grange University Hospital Cwmbran"/>
    <s v="Major A&amp;E Units"/>
    <s v="Torfaen"/>
    <n v="23.887498333333337"/>
    <d v="1899-12-30T01:38:33"/>
    <n v="2"/>
    <n v="2"/>
    <n v="0"/>
    <n v="14"/>
    <n v="14"/>
    <n v="1"/>
    <n v="10"/>
    <n v="1"/>
    <n v="11"/>
    <n v="13"/>
    <n v="2"/>
    <n v="0"/>
    <n v="0"/>
    <n v="3.6111111111111114E-3"/>
    <n v="1"/>
    <n v="2.3750000000000004E-2"/>
    <n v="0"/>
    <n v="13"/>
    <n v="14"/>
  </r>
  <r>
    <x v="10"/>
    <x v="0"/>
    <s v="Nevill Hall Hosp Abergavenny"/>
    <s v="Major A&amp;E Units"/>
    <s v="Torfaen"/>
    <n v="0"/>
    <d v="1899-12-30T00:21:44"/>
    <n v="0"/>
    <n v="0"/>
    <n v="0"/>
    <n v="6"/>
    <n v="6"/>
    <n v="0"/>
    <n v="6"/>
    <n v="0"/>
    <n v="0"/>
    <n v="1"/>
    <n v="1"/>
    <n v="0"/>
    <n v="5"/>
    <s v="-"/>
    <s v="-"/>
    <n v="3.5532407407407408E-2"/>
    <n v="5"/>
    <n v="1"/>
    <n v="6"/>
  </r>
  <r>
    <x v="10"/>
    <x v="1"/>
    <s v="Glan Clwyd Hosp Bodelwyddan"/>
    <s v="Major A&amp;E Units"/>
    <s v="Conwy"/>
    <n v="32.104164833333328"/>
    <d v="1899-12-30T01:23:54"/>
    <n v="2"/>
    <n v="0"/>
    <n v="0"/>
    <n v="24"/>
    <n v="24"/>
    <n v="4"/>
    <n v="12"/>
    <n v="2"/>
    <n v="15"/>
    <n v="21"/>
    <n v="6"/>
    <n v="1"/>
    <n v="0"/>
    <n v="5.2141203703703698E-3"/>
    <n v="0.5"/>
    <n v="5.2615740740740741E-2"/>
    <n v="1"/>
    <n v="21"/>
    <n v="24"/>
  </r>
  <r>
    <x v="10"/>
    <x v="1"/>
    <s v="Ysbyty Gwynedd Hosp Bangor"/>
    <s v="Major A&amp;E Units"/>
    <s v="Conwy"/>
    <n v="9.4588889999999992"/>
    <d v="1899-12-30T02:32:33"/>
    <n v="2"/>
    <n v="0"/>
    <n v="0"/>
    <n v="3"/>
    <n v="3"/>
    <n v="1"/>
    <n v="2"/>
    <n v="0"/>
    <n v="3"/>
    <n v="3"/>
    <n v="0"/>
    <n v="0"/>
    <n v="0"/>
    <s v="-"/>
    <s v="-"/>
    <n v="6.475694444444445E-2"/>
    <n v="0"/>
    <n v="3"/>
    <n v="3"/>
  </r>
  <r>
    <x v="10"/>
    <x v="1"/>
    <s v="Glan Clwyd Hosp Bodelwyddan"/>
    <s v="Major A&amp;E Units"/>
    <s v="Denbighshire"/>
    <n v="11.149721333333334"/>
    <d v="1899-12-30T00:51:30"/>
    <n v="1"/>
    <n v="0"/>
    <n v="0"/>
    <n v="16"/>
    <n v="16"/>
    <n v="2"/>
    <n v="12"/>
    <n v="4"/>
    <n v="11"/>
    <n v="12"/>
    <n v="1"/>
    <n v="0"/>
    <n v="0"/>
    <n v="3.0324074074074077E-3"/>
    <n v="0.75"/>
    <n v="2.5358796296296296E-2"/>
    <n v="0"/>
    <n v="12"/>
    <n v="16"/>
  </r>
  <r>
    <x v="10"/>
    <x v="1"/>
    <s v="Maelor General Hosp Wrecsam"/>
    <s v="Major A&amp;E Units"/>
    <s v="Denbighshire"/>
    <n v="1.0169444999999999"/>
    <d v="1899-12-30T01:16:01"/>
    <n v="0"/>
    <n v="0"/>
    <n v="0"/>
    <n v="1"/>
    <n v="1"/>
    <n v="0"/>
    <n v="0"/>
    <n v="0"/>
    <n v="1"/>
    <n v="1"/>
    <n v="0"/>
    <n v="0"/>
    <n v="0"/>
    <s v="-"/>
    <s v="-"/>
    <n v="4.2453703703703702E-2"/>
    <n v="0"/>
    <n v="1"/>
    <n v="1"/>
  </r>
  <r>
    <x v="10"/>
    <x v="1"/>
    <s v="Glan Clwyd Hosp Bodelwyddan"/>
    <s v="Major A&amp;E Units"/>
    <s v="Flintshire"/>
    <n v="9.6"/>
    <d v="1899-12-30T01:37:17"/>
    <n v="0"/>
    <n v="0"/>
    <n v="0"/>
    <n v="6"/>
    <n v="6"/>
    <n v="0"/>
    <n v="1"/>
    <n v="2"/>
    <n v="4"/>
    <n v="4"/>
    <n v="0"/>
    <n v="0"/>
    <n v="0"/>
    <n v="8.6053240740740743E-3"/>
    <n v="0"/>
    <n v="2.9947916666666668E-2"/>
    <n v="0"/>
    <n v="4"/>
    <n v="6"/>
  </r>
  <r>
    <x v="10"/>
    <x v="1"/>
    <s v="Maelor General Hosp Wrecsam"/>
    <s v="Major A&amp;E Units"/>
    <s v="Flintshire"/>
    <n v="7.4205545000000006"/>
    <d v="1899-12-30T01:04:28"/>
    <n v="0"/>
    <n v="0"/>
    <n v="0"/>
    <n v="10"/>
    <n v="10"/>
    <n v="2"/>
    <n v="6"/>
    <n v="0"/>
    <n v="6"/>
    <n v="9"/>
    <n v="3"/>
    <n v="0"/>
    <n v="1"/>
    <s v="-"/>
    <s v="-"/>
    <n v="3.770833333333333E-2"/>
    <n v="1"/>
    <n v="9"/>
    <n v="10"/>
  </r>
  <r>
    <x v="10"/>
    <x v="1"/>
    <s v="Ysbyty Gwynedd Hosp Bangor"/>
    <s v="Major A&amp;E Units"/>
    <s v="Gwynedd"/>
    <n v="20.879165833333332"/>
    <d v="1899-12-30T01:15:10"/>
    <n v="2"/>
    <n v="0"/>
    <n v="0"/>
    <n v="20"/>
    <n v="20"/>
    <n v="6"/>
    <n v="11"/>
    <n v="4"/>
    <n v="10"/>
    <n v="16"/>
    <n v="6"/>
    <n v="0"/>
    <n v="0"/>
    <n v="9.3344907407407404E-3"/>
    <n v="0.25"/>
    <n v="3.8217592592592595E-2"/>
    <n v="0"/>
    <n v="16"/>
    <n v="20"/>
  </r>
  <r>
    <x v="10"/>
    <x v="1"/>
    <s v="Ysbyty Gwynedd Hosp Bangor"/>
    <s v="Major A&amp;E Units"/>
    <s v="Isle Of Anglesey"/>
    <n v="35.72805566666667"/>
    <d v="1899-12-30T02:03:34"/>
    <n v="4"/>
    <n v="1"/>
    <n v="0"/>
    <n v="17"/>
    <n v="17"/>
    <n v="1"/>
    <n v="10"/>
    <n v="3"/>
    <n v="10"/>
    <n v="10"/>
    <n v="0"/>
    <n v="1"/>
    <n v="3"/>
    <n v="1.0555555555555556E-2"/>
    <n v="0.33333333333333331"/>
    <n v="4.9207175925925925E-2"/>
    <n v="4"/>
    <n v="10"/>
    <n v="17"/>
  </r>
  <r>
    <x v="10"/>
    <x v="1"/>
    <s v="Maelor General Hosp Wrecsam"/>
    <s v="Major A&amp;E Units"/>
    <s v="Wrexham"/>
    <n v="19.810277666666664"/>
    <d v="1899-12-30T01:06:01"/>
    <n v="0"/>
    <n v="0"/>
    <n v="0"/>
    <n v="19"/>
    <n v="19"/>
    <n v="3"/>
    <n v="11"/>
    <n v="2"/>
    <n v="14"/>
    <n v="15"/>
    <n v="1"/>
    <n v="1"/>
    <n v="1"/>
    <n v="6.9212962962962969E-3"/>
    <n v="0.5"/>
    <n v="5.8796296296296305E-2"/>
    <n v="2"/>
    <n v="15"/>
    <n v="19"/>
  </r>
  <r>
    <x v="10"/>
    <x v="1"/>
    <s v="Glan Clwyd Hosp Bodelwyddan"/>
    <s v="Major A&amp;E Units"/>
    <s v="Wrexham"/>
    <n v="0"/>
    <d v="1899-12-30T00:39:36"/>
    <n v="0"/>
    <n v="0"/>
    <n v="0"/>
    <n v="1"/>
    <n v="1"/>
    <n v="0"/>
    <n v="1"/>
    <n v="0"/>
    <n v="1"/>
    <n v="1"/>
    <n v="0"/>
    <n v="0"/>
    <n v="0"/>
    <s v="-"/>
    <s v="-"/>
    <n v="5.2430555555555555E-3"/>
    <n v="0"/>
    <n v="1"/>
    <n v="1"/>
  </r>
  <r>
    <x v="10"/>
    <x v="2"/>
    <s v="University Hospital Of Wales"/>
    <s v="Major A&amp;E Units"/>
    <s v="Caerphilly"/>
    <n v="0.94611116666666673"/>
    <d v="1899-12-30T00:33:55"/>
    <n v="0"/>
    <n v="0"/>
    <n v="0"/>
    <n v="3"/>
    <n v="3"/>
    <n v="0"/>
    <n v="3"/>
    <n v="1"/>
    <n v="1"/>
    <n v="2"/>
    <n v="1"/>
    <n v="0"/>
    <n v="0"/>
    <n v="7.3263888888888901E-3"/>
    <n v="0"/>
    <n v="9.0277777777777787E-3"/>
    <n v="0"/>
    <n v="2"/>
    <n v="3"/>
  </r>
  <r>
    <x v="10"/>
    <x v="2"/>
    <s v="University Hospital Of Wales"/>
    <s v="Major A&amp;E Units"/>
    <s v="Cardiff"/>
    <n v="53.1197205"/>
    <d v="1899-12-30T01:25:09"/>
    <n v="2"/>
    <n v="0"/>
    <n v="0"/>
    <n v="47"/>
    <n v="47"/>
    <n v="11"/>
    <n v="30"/>
    <n v="10"/>
    <n v="25"/>
    <n v="34"/>
    <n v="9"/>
    <n v="1"/>
    <n v="2"/>
    <n v="3.3912037037037036E-3"/>
    <n v="0.6"/>
    <n v="4.5839120370370363E-2"/>
    <n v="3"/>
    <n v="34"/>
    <n v="47"/>
  </r>
  <r>
    <x v="10"/>
    <x v="2"/>
    <s v="Llandough Hospital"/>
    <s v="Major acute"/>
    <s v="Cardiff"/>
    <n v="0"/>
    <d v="1899-12-30T00:32:41"/>
    <n v="0"/>
    <n v="0"/>
    <n v="0"/>
    <n v="2"/>
    <n v="2"/>
    <n v="0"/>
    <n v="2"/>
    <n v="0"/>
    <n v="1"/>
    <n v="2"/>
    <n v="1"/>
    <n v="0"/>
    <n v="0"/>
    <s v="-"/>
    <s v="-"/>
    <n v="0.24320023148148148"/>
    <n v="0"/>
    <n v="2"/>
    <n v="2"/>
  </r>
  <r>
    <x v="10"/>
    <x v="2"/>
    <s v="University Hospital Of Wales"/>
    <s v="Major A&amp;E Units"/>
    <s v="Newport"/>
    <n v="0.2583333333333333"/>
    <d v="1899-12-30T00:30:30"/>
    <n v="0"/>
    <n v="0"/>
    <n v="0"/>
    <n v="1"/>
    <n v="1"/>
    <n v="0"/>
    <n v="1"/>
    <n v="1"/>
    <n v="0"/>
    <n v="0"/>
    <n v="0"/>
    <n v="0"/>
    <n v="0"/>
    <n v="1.3425925925925927E-3"/>
    <n v="1"/>
    <s v="-"/>
    <n v="0"/>
    <n v="0"/>
    <n v="1"/>
  </r>
  <r>
    <x v="10"/>
    <x v="2"/>
    <s v="University Hospital Of Wales"/>
    <s v="Major A&amp;E Units"/>
    <s v="Swansea"/>
    <n v="0.3930555"/>
    <d v="1899-12-30T00:38:35"/>
    <n v="0"/>
    <n v="0"/>
    <n v="0"/>
    <n v="1"/>
    <n v="1"/>
    <n v="0"/>
    <n v="1"/>
    <n v="0"/>
    <n v="0"/>
    <n v="1"/>
    <n v="1"/>
    <n v="0"/>
    <n v="0"/>
    <s v="-"/>
    <s v="-"/>
    <n v="6.1030092592592601E-2"/>
    <n v="0"/>
    <n v="1"/>
    <n v="1"/>
  </r>
  <r>
    <x v="10"/>
    <x v="2"/>
    <s v="University Hospital Of Wales"/>
    <s v="Major A&amp;E Units"/>
    <s v="Torfaen"/>
    <n v="0"/>
    <s v="-"/>
    <n v="0"/>
    <n v="0"/>
    <n v="0"/>
    <n v="1"/>
    <n v="0"/>
    <n v="0"/>
    <n v="0"/>
    <n v="0"/>
    <n v="1"/>
    <n v="1"/>
    <n v="0"/>
    <n v="0"/>
    <n v="0"/>
    <s v="-"/>
    <s v="-"/>
    <n v="5.6944444444444438E-3"/>
    <n v="0"/>
    <n v="1"/>
    <n v="1"/>
  </r>
  <r>
    <x v="10"/>
    <x v="2"/>
    <s v="University Hospital Of Wales"/>
    <s v="Major A&amp;E Units"/>
    <s v="Vale Of Glamorgan"/>
    <n v="6.5930556666666673"/>
    <d v="1899-12-30T00:58:27"/>
    <n v="0"/>
    <n v="0"/>
    <n v="0"/>
    <n v="8"/>
    <n v="8"/>
    <n v="1"/>
    <n v="4"/>
    <n v="0"/>
    <n v="5"/>
    <n v="8"/>
    <n v="3"/>
    <n v="0"/>
    <n v="0"/>
    <s v="-"/>
    <s v="-"/>
    <n v="7.3906250000000007E-2"/>
    <n v="0"/>
    <n v="8"/>
    <n v="8"/>
  </r>
  <r>
    <x v="10"/>
    <x v="2"/>
    <s v="Llandough Hospital"/>
    <s v="Major acute"/>
    <s v="Vale Of Glamorgan"/>
    <n v="0"/>
    <d v="1899-12-30T00:25:28"/>
    <n v="0"/>
    <n v="0"/>
    <n v="0"/>
    <n v="6"/>
    <n v="6"/>
    <n v="0"/>
    <n v="6"/>
    <n v="2"/>
    <n v="3"/>
    <n v="4"/>
    <n v="1"/>
    <n v="0"/>
    <n v="0"/>
    <n v="1.125E-2"/>
    <n v="0"/>
    <n v="7.1857638888888895E-2"/>
    <n v="0"/>
    <n v="4"/>
    <n v="6"/>
  </r>
  <r>
    <x v="10"/>
    <x v="3"/>
    <s v="Royal Glamorgan Hosp Pontyclun"/>
    <s v="Major A&amp;E Units"/>
    <s v="Bridgend"/>
    <n v="4.4683333333333328"/>
    <d v="1899-12-30T02:29:03"/>
    <n v="1"/>
    <n v="0"/>
    <n v="0"/>
    <n v="1"/>
    <n v="1"/>
    <n v="0"/>
    <n v="1"/>
    <n v="0"/>
    <n v="1"/>
    <n v="1"/>
    <n v="0"/>
    <n v="0"/>
    <n v="0"/>
    <s v="-"/>
    <s v="-"/>
    <n v="0.16468750000000001"/>
    <n v="0"/>
    <n v="1"/>
    <n v="1"/>
  </r>
  <r>
    <x v="10"/>
    <x v="3"/>
    <s v="Princess Of Wales Bridgend"/>
    <s v="Major A&amp;E Units"/>
    <s v="Bridgend"/>
    <n v="2.1194445000000002"/>
    <d v="1899-12-30T00:25:55"/>
    <n v="0"/>
    <n v="0"/>
    <n v="0"/>
    <n v="13"/>
    <n v="12"/>
    <n v="5"/>
    <n v="12"/>
    <n v="4"/>
    <n v="8"/>
    <n v="9"/>
    <n v="1"/>
    <n v="0"/>
    <n v="0"/>
    <n v="9.618055555555555E-3"/>
    <n v="0.25"/>
    <n v="0.18024884259259261"/>
    <n v="0"/>
    <n v="9"/>
    <n v="12"/>
  </r>
  <r>
    <x v="10"/>
    <x v="3"/>
    <s v="Prince Charles Hosp Merthyr"/>
    <s v="Major A&amp;E Units"/>
    <s v="Caerphilly"/>
    <n v="5.2650000000000006"/>
    <d v="1899-12-30T01:59:13"/>
    <n v="1"/>
    <n v="0"/>
    <n v="0"/>
    <n v="4"/>
    <n v="4"/>
    <n v="2"/>
    <n v="2"/>
    <n v="2"/>
    <n v="2"/>
    <n v="2"/>
    <n v="0"/>
    <n v="0"/>
    <n v="0"/>
    <n v="6.6898148148148151E-3"/>
    <n v="0"/>
    <n v="6.5625000000000003E-2"/>
    <n v="0"/>
    <n v="2"/>
    <n v="4"/>
  </r>
  <r>
    <x v="10"/>
    <x v="3"/>
    <s v="Royal Glamorgan Hosp Pontyclun"/>
    <s v="Major A&amp;E Units"/>
    <s v="Cardiff"/>
    <n v="0"/>
    <s v="-"/>
    <n v="0"/>
    <n v="0"/>
    <n v="0"/>
    <n v="1"/>
    <n v="1"/>
    <n v="1"/>
    <n v="1"/>
    <n v="0"/>
    <n v="1"/>
    <n v="1"/>
    <n v="0"/>
    <n v="0"/>
    <n v="0"/>
    <s v="-"/>
    <s v="-"/>
    <n v="0.10817129629629631"/>
    <n v="0"/>
    <n v="1"/>
    <n v="1"/>
  </r>
  <r>
    <x v="10"/>
    <x v="3"/>
    <s v="Prince Charles Hosp Merthyr"/>
    <s v="Major A&amp;E Units"/>
    <s v="Merthyr Tydfil"/>
    <n v="14.651665666666668"/>
    <d v="1899-12-30T01:46:17"/>
    <n v="0"/>
    <n v="0"/>
    <n v="0"/>
    <n v="10"/>
    <n v="10"/>
    <n v="1"/>
    <n v="4"/>
    <n v="0"/>
    <n v="8"/>
    <n v="10"/>
    <n v="2"/>
    <n v="0"/>
    <n v="0"/>
    <s v="-"/>
    <s v="-"/>
    <n v="2.238425925925926E-2"/>
    <n v="0"/>
    <n v="10"/>
    <n v="10"/>
  </r>
  <r>
    <x v="10"/>
    <x v="3"/>
    <s v="Royal Glamorgan Hosp Pontyclun"/>
    <s v="Major A&amp;E Units"/>
    <s v="Merthyr Tydfil"/>
    <n v="0.21083333333333334"/>
    <d v="1899-12-30T00:17:10"/>
    <n v="0"/>
    <n v="0"/>
    <n v="0"/>
    <n v="2"/>
    <n v="2"/>
    <n v="1"/>
    <n v="2"/>
    <n v="0"/>
    <n v="1"/>
    <n v="1"/>
    <n v="0"/>
    <n v="0"/>
    <n v="1"/>
    <s v="-"/>
    <s v="-"/>
    <n v="8.3564814814814814E-2"/>
    <n v="1"/>
    <n v="1"/>
    <n v="2"/>
  </r>
  <r>
    <x v="10"/>
    <x v="3"/>
    <s v="Prince Charles Hosp Merthyr"/>
    <s v="Major A&amp;E Units"/>
    <s v="Powys"/>
    <n v="16.699165833333332"/>
    <d v="1899-12-30T02:38:08"/>
    <n v="1"/>
    <n v="1"/>
    <n v="0"/>
    <n v="4"/>
    <n v="4"/>
    <n v="0"/>
    <n v="2"/>
    <n v="0"/>
    <n v="2"/>
    <n v="4"/>
    <n v="2"/>
    <n v="0"/>
    <n v="0"/>
    <s v="-"/>
    <s v="-"/>
    <n v="0.16692708333333334"/>
    <n v="0"/>
    <n v="4"/>
    <n v="4"/>
  </r>
  <r>
    <x v="10"/>
    <x v="3"/>
    <s v="Royal Glamorgan Hosp Pontyclun"/>
    <s v="Major A&amp;E Units"/>
    <s v="Rhondda Cynon Taff"/>
    <n v="13.571111000000002"/>
    <d v="1899-12-30T00:47:25"/>
    <n v="1"/>
    <n v="0"/>
    <n v="0"/>
    <n v="22"/>
    <n v="22"/>
    <n v="12"/>
    <n v="19"/>
    <n v="4"/>
    <n v="14"/>
    <n v="17"/>
    <n v="3"/>
    <n v="0"/>
    <n v="1"/>
    <n v="6.8981481481481489E-3"/>
    <n v="0.5"/>
    <n v="5.7256944444444451E-2"/>
    <n v="1"/>
    <n v="17"/>
    <n v="22"/>
  </r>
  <r>
    <x v="10"/>
    <x v="3"/>
    <s v="Prince Charles Hosp Merthyr"/>
    <s v="Major A&amp;E Units"/>
    <s v="Rhondda Cynon Taff"/>
    <n v="5.3774991666666674"/>
    <d v="1899-12-30T00:46:57"/>
    <n v="0"/>
    <n v="0"/>
    <n v="0"/>
    <n v="11"/>
    <n v="11"/>
    <n v="2"/>
    <n v="8"/>
    <n v="2"/>
    <n v="7"/>
    <n v="9"/>
    <n v="2"/>
    <n v="0"/>
    <n v="0"/>
    <n v="2.1122685185185185E-3"/>
    <n v="1"/>
    <n v="4.1493055555555554E-2"/>
    <n v="0"/>
    <n v="9"/>
    <n v="11"/>
  </r>
  <r>
    <x v="10"/>
    <x v="4"/>
    <s v="Glangwili Hospital Carmarthen"/>
    <s v="Major A&amp;E Units"/>
    <s v="Carmarthenshire"/>
    <n v="81.468885166666681"/>
    <d v="1899-12-30T03:38:58"/>
    <n v="9"/>
    <n v="7"/>
    <n v="0"/>
    <n v="22"/>
    <n v="22"/>
    <n v="4"/>
    <n v="9"/>
    <n v="9"/>
    <n v="10"/>
    <n v="13"/>
    <n v="3"/>
    <n v="0"/>
    <n v="0"/>
    <n v="1.0497685185185186E-2"/>
    <n v="0.33333333333333331"/>
    <n v="0.13362268518518519"/>
    <n v="0"/>
    <n v="13"/>
    <n v="22"/>
  </r>
  <r>
    <x v="10"/>
    <x v="4"/>
    <s v="Prince Philip Hosp Llanelli"/>
    <s v="Major acute"/>
    <s v="Carmarthenshire"/>
    <n v="25.974722333333329"/>
    <d v="1899-12-30T03:08:00"/>
    <n v="3"/>
    <n v="1"/>
    <n v="0"/>
    <n v="9"/>
    <n v="9"/>
    <n v="2"/>
    <n v="5"/>
    <n v="1"/>
    <n v="8"/>
    <n v="8"/>
    <n v="0"/>
    <n v="0"/>
    <n v="0"/>
    <n v="3.7847222222222223E-3"/>
    <n v="1"/>
    <n v="0.21994791666666669"/>
    <n v="0"/>
    <n v="8"/>
    <n v="9"/>
  </r>
  <r>
    <x v="10"/>
    <x v="4"/>
    <s v="Bronglais Gen Hosp Aberystwyth"/>
    <s v="Major A&amp;E Units"/>
    <s v="Ceredigion"/>
    <n v="6.8824998333333332"/>
    <d v="1899-12-30T01:23:49"/>
    <n v="0"/>
    <n v="0"/>
    <n v="0"/>
    <n v="5"/>
    <n v="5"/>
    <n v="0"/>
    <n v="3"/>
    <n v="0"/>
    <n v="4"/>
    <n v="4"/>
    <n v="0"/>
    <n v="0"/>
    <n v="1"/>
    <s v="-"/>
    <s v="-"/>
    <n v="9.436342592592592E-2"/>
    <n v="1"/>
    <n v="4"/>
    <n v="5"/>
  </r>
  <r>
    <x v="10"/>
    <x v="4"/>
    <s v="Glangwili Hospital Carmarthen"/>
    <s v="Major A&amp;E Units"/>
    <s v="Ceredigion"/>
    <n v="3.4819445"/>
    <d v="1899-12-30T03:43:55"/>
    <n v="0"/>
    <n v="0"/>
    <n v="0"/>
    <n v="1"/>
    <n v="1"/>
    <n v="0"/>
    <n v="0"/>
    <n v="0"/>
    <n v="1"/>
    <n v="1"/>
    <n v="0"/>
    <n v="0"/>
    <n v="0"/>
    <s v="-"/>
    <s v="-"/>
    <n v="9.6215277777777788E-2"/>
    <n v="0"/>
    <n v="1"/>
    <n v="1"/>
  </r>
  <r>
    <x v="10"/>
    <x v="4"/>
    <s v="Bronglais Gen Hosp Aberystwyth"/>
    <s v="Major A&amp;E Units"/>
    <s v="Gwynedd"/>
    <n v="1.9424999999999999"/>
    <d v="1899-12-30T01:13:16"/>
    <n v="0"/>
    <n v="0"/>
    <n v="0"/>
    <n v="2"/>
    <n v="2"/>
    <n v="0"/>
    <n v="1"/>
    <n v="0"/>
    <n v="1"/>
    <n v="1"/>
    <n v="0"/>
    <n v="0"/>
    <n v="1"/>
    <s v="-"/>
    <s v="-"/>
    <n v="1.7685185185185186E-2"/>
    <n v="1"/>
    <n v="1"/>
    <n v="2"/>
  </r>
  <r>
    <x v="10"/>
    <x v="4"/>
    <s v="Glangwili Hospital Carmarthen"/>
    <s v="Major A&amp;E Units"/>
    <s v="Neath Port Talbot"/>
    <n v="3.472499"/>
    <d v="1899-12-30T03:43:21"/>
    <n v="0"/>
    <n v="0"/>
    <n v="0"/>
    <n v="1"/>
    <n v="1"/>
    <n v="0"/>
    <n v="0"/>
    <n v="0"/>
    <n v="1"/>
    <n v="1"/>
    <n v="0"/>
    <n v="0"/>
    <n v="0"/>
    <s v="-"/>
    <s v="-"/>
    <n v="7.6249999999999998E-2"/>
    <n v="0"/>
    <n v="1"/>
    <n v="1"/>
  </r>
  <r>
    <x v="10"/>
    <x v="4"/>
    <s v="Glangwili Hospital Carmarthen"/>
    <s v="Major A&amp;E Units"/>
    <s v="Pembrokeshire"/>
    <n v="20.902777833333332"/>
    <d v="1899-12-30T03:12:55"/>
    <n v="2"/>
    <n v="2"/>
    <n v="0"/>
    <n v="4"/>
    <n v="4"/>
    <n v="1"/>
    <n v="3"/>
    <n v="2"/>
    <n v="2"/>
    <n v="2"/>
    <n v="0"/>
    <n v="0"/>
    <n v="0"/>
    <n v="9.1319444444444443E-3"/>
    <n v="0.5"/>
    <n v="5.2517361111111112E-2"/>
    <n v="0"/>
    <n v="2"/>
    <n v="4"/>
  </r>
  <r>
    <x v="10"/>
    <x v="4"/>
    <s v="Withybush Hosp Haverfordwest"/>
    <s v="Major A&amp;E Units"/>
    <s v="Pembrokeshire"/>
    <n v="23.384721166666672"/>
    <d v="1899-12-30T01:28:41"/>
    <n v="1"/>
    <n v="0"/>
    <n v="0"/>
    <n v="16"/>
    <n v="16"/>
    <n v="1"/>
    <n v="9"/>
    <n v="1"/>
    <n v="10"/>
    <n v="15"/>
    <n v="5"/>
    <n v="0"/>
    <n v="0"/>
    <n v="9.8032407407407408E-3"/>
    <n v="0"/>
    <n v="6.9062499999999999E-2"/>
    <n v="0"/>
    <n v="15"/>
    <n v="16"/>
  </r>
  <r>
    <x v="10"/>
    <x v="4"/>
    <s v="Bronglais Gen Hosp Aberystwyth"/>
    <s v="Major A&amp;E Units"/>
    <s v="Powys"/>
    <n v="3.0497221666666667"/>
    <d v="1899-12-30T01:15:02"/>
    <n v="0"/>
    <n v="0"/>
    <n v="0"/>
    <n v="3"/>
    <n v="3"/>
    <n v="1"/>
    <n v="2"/>
    <n v="1"/>
    <n v="1"/>
    <n v="2"/>
    <n v="1"/>
    <n v="0"/>
    <n v="0"/>
    <n v="8.4259259259259253E-3"/>
    <n v="0"/>
    <n v="3.5746527777777773E-2"/>
    <n v="0"/>
    <n v="2"/>
    <n v="3"/>
  </r>
  <r>
    <x v="10"/>
    <x v="5"/>
    <s v="Alcohol Treatment Centre"/>
    <s v="-"/>
    <s v="Cardiff"/>
    <n v="0"/>
    <d v="1899-12-30T00:10:28"/>
    <n v="0"/>
    <n v="0"/>
    <n v="0"/>
    <n v="1"/>
    <n v="1"/>
    <n v="0"/>
    <n v="1"/>
    <n v="1"/>
    <n v="0"/>
    <n v="0"/>
    <n v="0"/>
    <n v="0"/>
    <n v="0"/>
    <n v="9.1435185185185185E-4"/>
    <n v="1"/>
    <s v="-"/>
    <n v="0"/>
    <n v="0"/>
    <n v="1"/>
  </r>
  <r>
    <x v="10"/>
    <x v="5"/>
    <s v="Royal Liverpool University Hsp"/>
    <s v="Hospital not In Wales"/>
    <s v="Denbighshire"/>
    <n v="0"/>
    <d v="1899-12-30T00:30:52"/>
    <n v="0"/>
    <n v="0"/>
    <n v="0"/>
    <n v="1"/>
    <n v="1"/>
    <n v="0"/>
    <n v="1"/>
    <n v="0"/>
    <n v="1"/>
    <n v="1"/>
    <n v="0"/>
    <n v="0"/>
    <n v="0"/>
    <s v="-"/>
    <s v="-"/>
    <n v="4.8252314814814817E-2"/>
    <n v="0"/>
    <n v="1"/>
    <n v="1"/>
  </r>
  <r>
    <x v="10"/>
    <x v="5"/>
    <s v="Countess Of Chester Hospital"/>
    <s v="Hospital not In Wales"/>
    <s v="Flintshire"/>
    <n v="1.0191646666666665"/>
    <d v="1899-12-30T00:22:54"/>
    <n v="0"/>
    <n v="0"/>
    <n v="0"/>
    <n v="7"/>
    <n v="7"/>
    <n v="1"/>
    <n v="7"/>
    <n v="1"/>
    <n v="4"/>
    <n v="6"/>
    <n v="2"/>
    <n v="0"/>
    <n v="0"/>
    <n v="6.7361111111111111E-3"/>
    <n v="0"/>
    <n v="7.2222222222222229E-2"/>
    <n v="0"/>
    <n v="6"/>
    <n v="7"/>
  </r>
  <r>
    <x v="10"/>
    <x v="5"/>
    <s v="Univ North Staff City Hospital"/>
    <s v="Hospital not In Wales"/>
    <s v="Gwynedd"/>
    <n v="0"/>
    <d v="1899-12-30T00:35:00"/>
    <n v="0"/>
    <n v="0"/>
    <n v="0"/>
    <n v="2"/>
    <n v="2"/>
    <n v="0"/>
    <n v="2"/>
    <n v="1"/>
    <n v="1"/>
    <n v="1"/>
    <n v="0"/>
    <n v="0"/>
    <n v="0"/>
    <n v="3.019675925925926E-2"/>
    <n v="0"/>
    <n v="2.2222222222222223E-2"/>
    <n v="0"/>
    <n v="1"/>
    <n v="2"/>
  </r>
  <r>
    <x v="10"/>
    <x v="5"/>
    <s v="Bristol Royal Infirmary"/>
    <s v="Hospital not In Wales"/>
    <s v="Out of Area"/>
    <n v="0"/>
    <d v="1899-12-30T00:58:00"/>
    <n v="0"/>
    <n v="0"/>
    <n v="0"/>
    <n v="1"/>
    <n v="1"/>
    <n v="0"/>
    <n v="1"/>
    <n v="1"/>
    <n v="0"/>
    <n v="0"/>
    <n v="0"/>
    <n v="0"/>
    <n v="0"/>
    <n v="2.0034722222222225E-2"/>
    <s v="-"/>
    <s v="-"/>
    <n v="0"/>
    <n v="0"/>
    <n v="1"/>
  </r>
  <r>
    <x v="10"/>
    <x v="5"/>
    <s v="Royal Shrewsbury Hospital"/>
    <s v="Hospital not In Wales"/>
    <s v="Powys"/>
    <n v="2.5908323333333336"/>
    <d v="1899-12-30T00:40:54"/>
    <n v="0"/>
    <n v="0"/>
    <n v="0"/>
    <n v="6"/>
    <n v="6"/>
    <n v="0"/>
    <n v="5"/>
    <n v="0"/>
    <n v="4"/>
    <n v="6"/>
    <n v="2"/>
    <n v="0"/>
    <n v="0"/>
    <s v="-"/>
    <s v="-"/>
    <n v="2.5491898148148145E-2"/>
    <n v="0"/>
    <n v="6"/>
    <n v="6"/>
  </r>
  <r>
    <x v="10"/>
    <x v="5"/>
    <s v="Hereford County Hospital"/>
    <s v="Hospital not In Wales"/>
    <s v="Powys"/>
    <n v="0.72499899999999995"/>
    <d v="1899-12-30T00:24:07"/>
    <n v="0"/>
    <n v="0"/>
    <n v="0"/>
    <n v="4"/>
    <n v="4"/>
    <n v="1"/>
    <n v="4"/>
    <n v="1"/>
    <n v="2"/>
    <n v="3"/>
    <n v="1"/>
    <n v="0"/>
    <n v="0"/>
    <n v="4.4791666666666669E-3"/>
    <n v="1"/>
    <n v="0.25637731481481485"/>
    <n v="0"/>
    <n v="3"/>
    <n v="4"/>
  </r>
  <r>
    <x v="10"/>
    <x v="5"/>
    <s v="Southmead Hospital Bristol"/>
    <s v="Hospital not In Wales"/>
    <s v="Swansea"/>
    <n v="0"/>
    <d v="1899-12-30T00:31:48"/>
    <n v="0"/>
    <n v="0"/>
    <n v="0"/>
    <n v="1"/>
    <n v="1"/>
    <n v="0"/>
    <n v="1"/>
    <n v="1"/>
    <n v="0"/>
    <n v="0"/>
    <n v="0"/>
    <n v="0"/>
    <n v="0"/>
    <n v="4.0509259259259264E-4"/>
    <n v="1"/>
    <s v="-"/>
    <n v="0"/>
    <n v="0"/>
    <n v="1"/>
  </r>
  <r>
    <x v="10"/>
    <x v="5"/>
    <s v="University Hosp Aintree L/Pool"/>
    <s v="Hospital not In Wales"/>
    <s v="Wrexham"/>
    <n v="0"/>
    <d v="1899-12-30T01:05:00"/>
    <n v="0"/>
    <n v="0"/>
    <n v="0"/>
    <n v="1"/>
    <n v="1"/>
    <n v="0"/>
    <n v="0"/>
    <n v="1"/>
    <n v="0"/>
    <n v="0"/>
    <n v="0"/>
    <n v="0"/>
    <n v="0"/>
    <n v="3.7268518518518519E-3"/>
    <n v="1"/>
    <s v="-"/>
    <n v="0"/>
    <n v="0"/>
    <n v="1"/>
  </r>
  <r>
    <x v="10"/>
    <x v="5"/>
    <s v="Alderhey Hospital Liverpool"/>
    <s v="Hospital not In Wales"/>
    <s v="Wrexham"/>
    <n v="0"/>
    <d v="1899-12-30T00:34:3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0"/>
    <x v="5"/>
    <s v="R Jones &amp; A Hunt Hosp Gobowen"/>
    <s v="Hospital not In Wales"/>
    <s v="Wrexham"/>
    <n v="0"/>
    <d v="1899-12-30T00:21:43"/>
    <n v="0"/>
    <n v="0"/>
    <n v="0"/>
    <n v="1"/>
    <n v="1"/>
    <n v="0"/>
    <n v="1"/>
    <n v="0"/>
    <n v="1"/>
    <n v="1"/>
    <n v="0"/>
    <n v="0"/>
    <n v="0"/>
    <s v="-"/>
    <s v="-"/>
    <n v="7.6597222222222219E-2"/>
    <n v="0"/>
    <n v="1"/>
    <n v="1"/>
  </r>
  <r>
    <x v="10"/>
    <x v="7"/>
    <s v="Morriston Hospital Swansea"/>
    <s v="Major A&amp;E Units"/>
    <s v="Cardiff"/>
    <n v="5.0833333333333328E-2"/>
    <d v="1899-12-30T00:18:03"/>
    <n v="0"/>
    <n v="0"/>
    <n v="0"/>
    <n v="1"/>
    <n v="1"/>
    <n v="0"/>
    <n v="1"/>
    <n v="0"/>
    <n v="1"/>
    <n v="1"/>
    <n v="0"/>
    <n v="0"/>
    <n v="0"/>
    <s v="-"/>
    <s v="-"/>
    <n v="1.96875E-2"/>
    <n v="0"/>
    <n v="1"/>
    <n v="1"/>
  </r>
  <r>
    <x v="10"/>
    <x v="7"/>
    <s v="Morriston Hospital Swansea"/>
    <s v="Major A&amp;E Units"/>
    <s v="Carmarthenshire"/>
    <n v="1.9041666666666666"/>
    <d v="1899-12-30T01:12:08"/>
    <n v="0"/>
    <n v="0"/>
    <n v="0"/>
    <n v="2"/>
    <n v="2"/>
    <n v="0"/>
    <n v="0"/>
    <n v="0"/>
    <n v="1"/>
    <n v="1"/>
    <n v="0"/>
    <n v="0"/>
    <n v="1"/>
    <s v="-"/>
    <s v="-"/>
    <n v="7.0613425925925927E-2"/>
    <n v="1"/>
    <n v="1"/>
    <n v="2"/>
  </r>
  <r>
    <x v="10"/>
    <x v="7"/>
    <s v="Morriston Hospital Swansea"/>
    <s v="Major A&amp;E Units"/>
    <s v="Merthyr Tydfil"/>
    <n v="0.10416666666666667"/>
    <d v="1899-12-30T00:21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0"/>
    <x v="7"/>
    <s v="Morriston Hospital Swansea"/>
    <s v="Major A&amp;E Units"/>
    <s v="Neath Port Talbot"/>
    <n v="33.445832333333328"/>
    <d v="1899-12-30T02:20:19"/>
    <n v="5"/>
    <n v="3"/>
    <n v="0"/>
    <n v="17"/>
    <n v="17"/>
    <n v="2"/>
    <n v="11"/>
    <n v="4"/>
    <n v="9"/>
    <n v="12"/>
    <n v="3"/>
    <n v="0"/>
    <n v="1"/>
    <n v="5.4224537037037045E-3"/>
    <n v="0.5"/>
    <n v="0.10445023148148148"/>
    <n v="1"/>
    <n v="12"/>
    <n v="17"/>
  </r>
  <r>
    <x v="10"/>
    <x v="7"/>
    <s v="Singleton Hospital Swansea"/>
    <s v="Minor Injuries Unit (MIU)"/>
    <s v="Neath Port Talbot"/>
    <n v="0"/>
    <d v="1899-12-30T00:27:20"/>
    <n v="0"/>
    <n v="0"/>
    <n v="0"/>
    <n v="2"/>
    <n v="2"/>
    <n v="0"/>
    <n v="2"/>
    <n v="0"/>
    <n v="2"/>
    <n v="2"/>
    <n v="0"/>
    <n v="0"/>
    <n v="0"/>
    <s v="-"/>
    <s v="-"/>
    <n v="0.15444444444444444"/>
    <n v="0"/>
    <n v="2"/>
    <n v="2"/>
  </r>
  <r>
    <x v="10"/>
    <x v="7"/>
    <s v="Morriston Hospital Swansea"/>
    <s v="Major A&amp;E Units"/>
    <s v="Powys"/>
    <n v="3.4052778333333329"/>
    <d v="1899-12-30T01:19:15"/>
    <n v="0"/>
    <n v="0"/>
    <n v="0"/>
    <n v="4"/>
    <n v="4"/>
    <n v="2"/>
    <n v="3"/>
    <n v="2"/>
    <n v="2"/>
    <n v="2"/>
    <n v="0"/>
    <n v="0"/>
    <n v="0"/>
    <n v="1.6782407407407408E-3"/>
    <n v="1"/>
    <n v="0.12083912037037037"/>
    <n v="0"/>
    <n v="2"/>
    <n v="4"/>
  </r>
  <r>
    <x v="10"/>
    <x v="7"/>
    <s v="Morriston Hospital Swansea"/>
    <s v="Major A&amp;E Units"/>
    <s v="Swansea"/>
    <n v="36.767499000000001"/>
    <d v="1899-12-30T02:24:40"/>
    <n v="3"/>
    <n v="2"/>
    <n v="1"/>
    <n v="19"/>
    <n v="19"/>
    <n v="5"/>
    <n v="15"/>
    <n v="9"/>
    <n v="8"/>
    <n v="10"/>
    <n v="2"/>
    <n v="0"/>
    <n v="0"/>
    <n v="3.5648148148148154E-3"/>
    <n v="0.66666666666666663"/>
    <n v="9.060185185185185E-2"/>
    <n v="0"/>
    <n v="10"/>
    <n v="19"/>
  </r>
  <r>
    <x v="10"/>
    <x v="7"/>
    <s v="Singleton Hospital Swansea"/>
    <s v="Minor Injuries Unit (MIU)"/>
    <s v="Swansea"/>
    <n v="0.38694450000000002"/>
    <d v="1899-12-30T00:32:32"/>
    <n v="0"/>
    <n v="0"/>
    <n v="0"/>
    <n v="4"/>
    <n v="4"/>
    <n v="0"/>
    <n v="3"/>
    <n v="0"/>
    <n v="4"/>
    <n v="4"/>
    <n v="0"/>
    <n v="0"/>
    <n v="0"/>
    <s v="-"/>
    <s v="-"/>
    <n v="6.9519675925925936E-2"/>
    <n v="0"/>
    <n v="4"/>
    <n v="4"/>
  </r>
  <r>
    <x v="10"/>
    <x v="8"/>
    <s v="-"/>
    <s v="-"/>
    <s v="Blaenau Gwent"/>
    <n v="0"/>
    <s v="-"/>
    <n v="0"/>
    <n v="0"/>
    <n v="0"/>
    <n v="19"/>
    <n v="4"/>
    <n v="0"/>
    <n v="0"/>
    <n v="1"/>
    <n v="14"/>
    <n v="17"/>
    <n v="3"/>
    <n v="0"/>
    <n v="1"/>
    <n v="5.2199074074074075E-3"/>
    <n v="1"/>
    <n v="4.8871527777777778E-2"/>
    <n v="1"/>
    <n v="17"/>
    <n v="13"/>
  </r>
  <r>
    <x v="10"/>
    <x v="8"/>
    <s v="-"/>
    <s v="-"/>
    <s v="Bridgend"/>
    <n v="0"/>
    <s v="-"/>
    <n v="0"/>
    <n v="0"/>
    <n v="0"/>
    <n v="45"/>
    <n v="10"/>
    <n v="0"/>
    <n v="0"/>
    <n v="6"/>
    <n v="29"/>
    <n v="37"/>
    <n v="8"/>
    <n v="0"/>
    <n v="2"/>
    <n v="6.9328703703703714E-3"/>
    <n v="0.5"/>
    <n v="0.11449074074074075"/>
    <n v="2"/>
    <n v="37"/>
    <n v="22"/>
  </r>
  <r>
    <x v="10"/>
    <x v="8"/>
    <s v="-"/>
    <s v="-"/>
    <s v="Caerphilly"/>
    <n v="0"/>
    <s v="-"/>
    <n v="0"/>
    <n v="0"/>
    <n v="0"/>
    <n v="54"/>
    <n v="13"/>
    <n v="0"/>
    <n v="0"/>
    <n v="7"/>
    <n v="23"/>
    <n v="39"/>
    <n v="16"/>
    <n v="3"/>
    <n v="5"/>
    <n v="6.851851851851852E-3"/>
    <n v="0.14285714285714285"/>
    <n v="2.2442129629629628E-2"/>
    <n v="8"/>
    <n v="39"/>
    <n v="34"/>
  </r>
  <r>
    <x v="10"/>
    <x v="8"/>
    <s v="-"/>
    <s v="-"/>
    <s v="Cardiff"/>
    <n v="0"/>
    <s v="-"/>
    <n v="0"/>
    <n v="0"/>
    <n v="0"/>
    <n v="117"/>
    <n v="26"/>
    <n v="0"/>
    <n v="0"/>
    <n v="12"/>
    <n v="60"/>
    <n v="89"/>
    <n v="29"/>
    <n v="2"/>
    <n v="14"/>
    <n v="4.6469907407407406E-3"/>
    <n v="0.5"/>
    <n v="4.2818287037037037E-2"/>
    <n v="16"/>
    <n v="89"/>
    <n v="60"/>
  </r>
  <r>
    <x v="10"/>
    <x v="8"/>
    <s v="-"/>
    <s v="-"/>
    <s v="Carmarthenshire"/>
    <n v="0"/>
    <s v="-"/>
    <n v="0"/>
    <n v="0"/>
    <n v="0"/>
    <n v="64"/>
    <n v="10"/>
    <n v="0"/>
    <n v="0"/>
    <n v="9"/>
    <n v="31"/>
    <n v="41"/>
    <n v="10"/>
    <n v="4"/>
    <n v="10"/>
    <n v="1.154513888888889E-2"/>
    <n v="0.25"/>
    <n v="0.25859953703703703"/>
    <n v="14"/>
    <n v="41"/>
    <n v="25"/>
  </r>
  <r>
    <x v="10"/>
    <x v="8"/>
    <s v="-"/>
    <s v="-"/>
    <s v="Ceredigion"/>
    <n v="0"/>
    <s v="-"/>
    <n v="0"/>
    <n v="0"/>
    <n v="0"/>
    <n v="19"/>
    <n v="0"/>
    <n v="0"/>
    <n v="0"/>
    <n v="2"/>
    <n v="7"/>
    <n v="11"/>
    <n v="4"/>
    <n v="3"/>
    <n v="3"/>
    <n v="1.1041666666666667E-2"/>
    <n v="0"/>
    <n v="8.3993055555555557E-2"/>
    <n v="6"/>
    <n v="11"/>
    <n v="4"/>
  </r>
  <r>
    <x v="10"/>
    <x v="8"/>
    <s v="-"/>
    <s v="-"/>
    <s v="Conwy"/>
    <n v="0"/>
    <s v="-"/>
    <n v="0"/>
    <n v="0"/>
    <n v="0"/>
    <n v="40"/>
    <n v="12"/>
    <n v="0"/>
    <n v="0"/>
    <n v="2"/>
    <n v="17"/>
    <n v="30"/>
    <n v="13"/>
    <n v="4"/>
    <n v="4"/>
    <n v="5.2141203703703698E-3"/>
    <n v="0.5"/>
    <n v="5.016203703703704E-2"/>
    <n v="8"/>
    <n v="30"/>
    <n v="25"/>
  </r>
  <r>
    <x v="10"/>
    <x v="8"/>
    <s v="-"/>
    <s v="-"/>
    <s v="Denbighshire"/>
    <n v="0"/>
    <s v="-"/>
    <n v="0"/>
    <n v="0"/>
    <n v="0"/>
    <n v="37"/>
    <n v="7"/>
    <n v="0"/>
    <n v="0"/>
    <n v="3"/>
    <n v="22"/>
    <n v="25"/>
    <n v="3"/>
    <n v="3"/>
    <n v="6"/>
    <n v="5.0405092592592593E-3"/>
    <n v="0.5"/>
    <n v="3.7905092592592587E-2"/>
    <n v="9"/>
    <n v="25"/>
    <n v="20"/>
  </r>
  <r>
    <x v="10"/>
    <x v="8"/>
    <s v="-"/>
    <s v="-"/>
    <s v="Flintshire"/>
    <n v="0"/>
    <s v="-"/>
    <n v="0"/>
    <n v="0"/>
    <n v="0"/>
    <n v="41"/>
    <n v="11"/>
    <n v="0"/>
    <n v="0"/>
    <n v="3"/>
    <n v="19"/>
    <n v="31"/>
    <n v="12"/>
    <n v="2"/>
    <n v="5"/>
    <n v="7.0949074074074074E-3"/>
    <n v="0"/>
    <n v="4.5410879629629627E-2"/>
    <n v="7"/>
    <n v="31"/>
    <n v="28"/>
  </r>
  <r>
    <x v="10"/>
    <x v="8"/>
    <s v="-"/>
    <s v="-"/>
    <s v="Gwynedd"/>
    <n v="0"/>
    <s v="-"/>
    <n v="0"/>
    <n v="0"/>
    <n v="0"/>
    <n v="44"/>
    <n v="12"/>
    <n v="0"/>
    <n v="0"/>
    <n v="6"/>
    <n v="22"/>
    <n v="28"/>
    <n v="6"/>
    <n v="4"/>
    <n v="6"/>
    <n v="1.2581018518518519E-2"/>
    <n v="0.16666666666666666"/>
    <n v="5.8530092592592592E-2"/>
    <n v="10"/>
    <n v="28"/>
    <n v="22"/>
  </r>
  <r>
    <x v="10"/>
    <x v="8"/>
    <s v="-"/>
    <s v="-"/>
    <s v="Isle Of Anglesey"/>
    <n v="0"/>
    <s v="-"/>
    <n v="0"/>
    <n v="0"/>
    <n v="0"/>
    <n v="26"/>
    <n v="7"/>
    <n v="0"/>
    <n v="0"/>
    <n v="2"/>
    <n v="15"/>
    <n v="18"/>
    <n v="3"/>
    <n v="3"/>
    <n v="3"/>
    <n v="1.0555555555555556E-2"/>
    <n v="0"/>
    <n v="6.1886574074074073E-2"/>
    <n v="6"/>
    <n v="18"/>
    <n v="13"/>
  </r>
  <r>
    <x v="10"/>
    <x v="8"/>
    <s v="-"/>
    <s v="-"/>
    <s v="Merthyr Tydfil"/>
    <n v="0"/>
    <s v="-"/>
    <n v="0"/>
    <n v="0"/>
    <n v="0"/>
    <n v="19"/>
    <n v="5"/>
    <n v="0"/>
    <n v="0"/>
    <n v="0"/>
    <n v="10"/>
    <n v="14"/>
    <n v="4"/>
    <n v="1"/>
    <n v="4"/>
    <s v="-"/>
    <s v="-"/>
    <n v="7.6701388888888888E-2"/>
    <n v="5"/>
    <n v="14"/>
    <n v="10"/>
  </r>
  <r>
    <x v="10"/>
    <x v="8"/>
    <s v="-"/>
    <s v="-"/>
    <s v="Monmouthshire"/>
    <n v="0"/>
    <s v="-"/>
    <n v="0"/>
    <n v="0"/>
    <n v="0"/>
    <n v="29"/>
    <n v="6"/>
    <n v="0"/>
    <n v="0"/>
    <n v="3"/>
    <n v="10"/>
    <n v="22"/>
    <n v="12"/>
    <n v="1"/>
    <n v="3"/>
    <n v="5.0115740740740745E-3"/>
    <n v="0.66666666666666663"/>
    <n v="4.1186342592592594E-2"/>
    <n v="4"/>
    <n v="22"/>
    <n v="14"/>
  </r>
  <r>
    <x v="10"/>
    <x v="8"/>
    <s v="-"/>
    <s v="-"/>
    <s v="Neath Port Talbot"/>
    <n v="0"/>
    <s v="-"/>
    <n v="0"/>
    <n v="0"/>
    <n v="0"/>
    <n v="40"/>
    <n v="11"/>
    <n v="0"/>
    <n v="0"/>
    <n v="4"/>
    <n v="21"/>
    <n v="27"/>
    <n v="6"/>
    <n v="3"/>
    <n v="6"/>
    <n v="5.4224537037037045E-3"/>
    <n v="0.5"/>
    <n v="0.11795138888888888"/>
    <n v="9"/>
    <n v="27"/>
    <n v="16"/>
  </r>
  <r>
    <x v="10"/>
    <x v="8"/>
    <s v="-"/>
    <s v="-"/>
    <s v="Newport"/>
    <n v="0"/>
    <s v="-"/>
    <n v="0"/>
    <n v="0"/>
    <n v="0"/>
    <n v="63"/>
    <n v="15"/>
    <n v="0"/>
    <n v="0"/>
    <n v="8"/>
    <n v="29"/>
    <n v="44"/>
    <n v="15"/>
    <n v="4"/>
    <n v="7"/>
    <n v="3.0671296296296302E-3"/>
    <n v="0.75"/>
    <n v="2.5480324074074072E-2"/>
    <n v="11"/>
    <n v="44"/>
    <n v="33"/>
  </r>
  <r>
    <x v="10"/>
    <x v="8"/>
    <s v="-"/>
    <s v="-"/>
    <s v="Out of Area"/>
    <n v="0"/>
    <s v="-"/>
    <n v="0"/>
    <n v="0"/>
    <n v="0"/>
    <n v="3"/>
    <n v="0"/>
    <n v="0"/>
    <n v="0"/>
    <n v="0"/>
    <n v="3"/>
    <n v="3"/>
    <n v="0"/>
    <n v="0"/>
    <n v="0"/>
    <s v="-"/>
    <s v="-"/>
    <s v="-"/>
    <n v="0"/>
    <n v="3"/>
    <n v="0"/>
  </r>
  <r>
    <x v="10"/>
    <x v="8"/>
    <s v="-"/>
    <s v="-"/>
    <s v="Pembrokeshire"/>
    <n v="0"/>
    <s v="-"/>
    <n v="0"/>
    <n v="0"/>
    <n v="0"/>
    <n v="49"/>
    <n v="8"/>
    <n v="0"/>
    <n v="0"/>
    <n v="5"/>
    <n v="28"/>
    <n v="39"/>
    <n v="11"/>
    <n v="2"/>
    <n v="3"/>
    <n v="1.5717592592592592E-2"/>
    <n v="0"/>
    <n v="4.1631944444444451E-2"/>
    <n v="5"/>
    <n v="39"/>
    <n v="26"/>
  </r>
  <r>
    <x v="10"/>
    <x v="8"/>
    <s v="-"/>
    <s v="-"/>
    <s v="Powys"/>
    <n v="0"/>
    <s v="-"/>
    <n v="0"/>
    <n v="0"/>
    <n v="0"/>
    <n v="50"/>
    <n v="9"/>
    <n v="0"/>
    <n v="0"/>
    <n v="4"/>
    <n v="27"/>
    <n v="37"/>
    <n v="10"/>
    <n v="2"/>
    <n v="7"/>
    <n v="3.3449074074074076E-3"/>
    <n v="0.75"/>
    <n v="8.2824074074074078E-2"/>
    <n v="9"/>
    <n v="37"/>
    <n v="25"/>
  </r>
  <r>
    <x v="10"/>
    <x v="8"/>
    <s v="-"/>
    <s v="-"/>
    <s v="Rhondda Cynon Taff"/>
    <n v="0"/>
    <s v="-"/>
    <n v="0"/>
    <n v="0"/>
    <n v="0"/>
    <n v="66"/>
    <n v="16"/>
    <n v="0"/>
    <n v="0"/>
    <n v="8"/>
    <n v="32"/>
    <n v="46"/>
    <n v="14"/>
    <n v="6"/>
    <n v="6"/>
    <n v="2.6331018518518517E-3"/>
    <n v="0.625"/>
    <n v="3.8587962962962963E-2"/>
    <n v="12"/>
    <n v="46"/>
    <n v="35"/>
  </r>
  <r>
    <x v="10"/>
    <x v="8"/>
    <s v="-"/>
    <s v="-"/>
    <s v="Swansea"/>
    <n v="0"/>
    <s v="-"/>
    <n v="0"/>
    <n v="0"/>
    <n v="0"/>
    <n v="97"/>
    <n v="13"/>
    <n v="0"/>
    <n v="0"/>
    <n v="5"/>
    <n v="59"/>
    <n v="75"/>
    <n v="16"/>
    <n v="6"/>
    <n v="11"/>
    <n v="3.5648148148148154E-3"/>
    <n v="0.6"/>
    <n v="0.11042824074074076"/>
    <n v="17"/>
    <n v="75"/>
    <n v="35"/>
  </r>
  <r>
    <x v="10"/>
    <x v="8"/>
    <s v="-"/>
    <s v="-"/>
    <s v="Torfaen"/>
    <n v="0"/>
    <s v="-"/>
    <n v="0"/>
    <n v="0"/>
    <n v="0"/>
    <n v="25"/>
    <n v="9"/>
    <n v="0"/>
    <n v="0"/>
    <n v="1"/>
    <n v="15"/>
    <n v="19"/>
    <n v="4"/>
    <n v="1"/>
    <n v="4"/>
    <n v="3.6111111111111114E-3"/>
    <n v="1"/>
    <n v="2.7986111111111111E-2"/>
    <n v="5"/>
    <n v="19"/>
    <n v="19"/>
  </r>
  <r>
    <x v="10"/>
    <x v="8"/>
    <s v="-"/>
    <s v="-"/>
    <s v="Vale Of Glamorgan"/>
    <n v="0"/>
    <s v="-"/>
    <n v="0"/>
    <n v="0"/>
    <n v="0"/>
    <n v="42"/>
    <n v="5"/>
    <n v="0"/>
    <n v="0"/>
    <n v="4"/>
    <n v="22"/>
    <n v="34"/>
    <n v="12"/>
    <n v="0"/>
    <n v="4"/>
    <n v="8.1828703703703699E-3"/>
    <n v="0.5"/>
    <n v="3.9756944444444449E-2"/>
    <n v="4"/>
    <n v="34"/>
    <n v="20"/>
  </r>
  <r>
    <x v="10"/>
    <x v="8"/>
    <s v="-"/>
    <s v="-"/>
    <s v="Wrexham"/>
    <n v="0"/>
    <s v="-"/>
    <n v="0"/>
    <n v="0"/>
    <n v="0"/>
    <n v="37"/>
    <n v="9"/>
    <n v="0"/>
    <n v="0"/>
    <n v="3"/>
    <n v="23"/>
    <n v="28"/>
    <n v="5"/>
    <n v="1"/>
    <n v="5"/>
    <n v="5.5208333333333333E-3"/>
    <n v="0.66666666666666663"/>
    <n v="6.4108796296296303E-2"/>
    <n v="6"/>
    <n v="28"/>
    <n v="18"/>
  </r>
  <r>
    <x v="11"/>
    <x v="0"/>
    <s v="Grange University Hospital Cwmbran"/>
    <s v="Major A&amp;E Units"/>
    <s v="Blaenau Gwent"/>
    <n v="5.4072223333333334"/>
    <d v="1899-12-30T01:35:38"/>
    <n v="1"/>
    <n v="0"/>
    <n v="0"/>
    <n v="5"/>
    <n v="5"/>
    <n v="1"/>
    <n v="3"/>
    <n v="0"/>
    <n v="4"/>
    <n v="4"/>
    <n v="0"/>
    <n v="0"/>
    <n v="1"/>
    <s v="-"/>
    <s v="-"/>
    <n v="2.0370370370370372E-2"/>
    <n v="1"/>
    <n v="4"/>
    <n v="5"/>
  </r>
  <r>
    <x v="11"/>
    <x v="0"/>
    <s v="Nevill Hall Hosp Abergavenny"/>
    <s v="Major A&amp;E Units"/>
    <s v="Blaenau Gwent"/>
    <n v="0"/>
    <d v="1899-12-30T00:39:42"/>
    <n v="0"/>
    <n v="0"/>
    <n v="0"/>
    <n v="3"/>
    <n v="3"/>
    <n v="0"/>
    <n v="3"/>
    <n v="0"/>
    <n v="3"/>
    <n v="3"/>
    <n v="0"/>
    <n v="0"/>
    <n v="0"/>
    <s v="-"/>
    <s v="-"/>
    <n v="9.1759259259259263E-2"/>
    <n v="0"/>
    <n v="3"/>
    <n v="3"/>
  </r>
  <r>
    <x v="11"/>
    <x v="0"/>
    <s v="Grange University Hospital Cwmbran"/>
    <s v="Major A&amp;E Units"/>
    <s v="Caerphilly"/>
    <n v="17.624444333333333"/>
    <d v="1899-12-30T02:29:38"/>
    <n v="2"/>
    <n v="1"/>
    <n v="0"/>
    <n v="8"/>
    <n v="8"/>
    <n v="1"/>
    <n v="4"/>
    <n v="0"/>
    <n v="6"/>
    <n v="7"/>
    <n v="1"/>
    <n v="0"/>
    <n v="1"/>
    <s v="-"/>
    <s v="-"/>
    <n v="3.8553240740740742E-2"/>
    <n v="1"/>
    <n v="7"/>
    <n v="8"/>
  </r>
  <r>
    <x v="11"/>
    <x v="0"/>
    <s v="Ysbyty Ystrad Fawr Hospital"/>
    <s v="Minor Injuries Unit (MIU)"/>
    <s v="Caerphilly"/>
    <n v="0"/>
    <d v="1899-12-30T00:40:14"/>
    <n v="0"/>
    <n v="0"/>
    <n v="0"/>
    <n v="7"/>
    <n v="7"/>
    <n v="0"/>
    <n v="6"/>
    <n v="1"/>
    <n v="5"/>
    <n v="5"/>
    <n v="0"/>
    <n v="0"/>
    <n v="1"/>
    <n v="6.9444444444444449E-3"/>
    <n v="0"/>
    <n v="9.9687500000000012E-2"/>
    <n v="1"/>
    <n v="5"/>
    <n v="7"/>
  </r>
  <r>
    <x v="11"/>
    <x v="0"/>
    <s v="Grange University Hospital Cwmbran"/>
    <s v="Major A&amp;E Units"/>
    <s v="Monmouthshire"/>
    <n v="21.326387833333335"/>
    <d v="1899-12-30T01:27:37"/>
    <n v="2"/>
    <n v="0"/>
    <n v="0"/>
    <n v="16"/>
    <n v="16"/>
    <n v="1"/>
    <n v="9"/>
    <n v="2"/>
    <n v="6"/>
    <n v="8"/>
    <n v="2"/>
    <n v="1"/>
    <n v="5"/>
    <n v="1.0410879629629631E-2"/>
    <n v="0"/>
    <n v="3.8831018518518522E-2"/>
    <n v="6"/>
    <n v="8"/>
    <n v="16"/>
  </r>
  <r>
    <x v="11"/>
    <x v="0"/>
    <s v="Royal Gwent Hospital Newport"/>
    <s v="Major A&amp;E Units"/>
    <s v="Monmouthshire"/>
    <n v="0"/>
    <d v="1899-12-30T00:53:46"/>
    <n v="0"/>
    <n v="0"/>
    <n v="0"/>
    <n v="1"/>
    <n v="1"/>
    <n v="0"/>
    <n v="1"/>
    <n v="0"/>
    <n v="1"/>
    <n v="1"/>
    <n v="0"/>
    <n v="0"/>
    <n v="0"/>
    <s v="-"/>
    <s v="-"/>
    <n v="4.9652777777777785E-3"/>
    <n v="0"/>
    <n v="1"/>
    <n v="1"/>
  </r>
  <r>
    <x v="11"/>
    <x v="0"/>
    <s v="Grange University Hospital Cwmbran"/>
    <s v="Major A&amp;E Units"/>
    <s v="Newport"/>
    <n v="19.272777666666666"/>
    <d v="1899-12-30T01:24:15"/>
    <n v="1"/>
    <n v="0"/>
    <n v="0"/>
    <n v="21"/>
    <n v="21"/>
    <n v="1"/>
    <n v="12"/>
    <n v="5"/>
    <n v="11"/>
    <n v="13"/>
    <n v="2"/>
    <n v="1"/>
    <n v="2"/>
    <n v="2.488425925925926E-3"/>
    <n v="0.8"/>
    <n v="5.7546296296296297E-2"/>
    <n v="3"/>
    <n v="13"/>
    <n v="21"/>
  </r>
  <r>
    <x v="11"/>
    <x v="0"/>
    <s v="Royal Gwent Hospital Newport"/>
    <s v="Major A&amp;E Units"/>
    <s v="Newport"/>
    <n v="0"/>
    <d v="1899-12-30T01:43:08"/>
    <n v="0"/>
    <n v="0"/>
    <n v="0"/>
    <n v="2"/>
    <n v="2"/>
    <n v="0"/>
    <n v="0"/>
    <n v="0"/>
    <n v="1"/>
    <n v="1"/>
    <n v="0"/>
    <n v="0"/>
    <n v="1"/>
    <s v="-"/>
    <s v="-"/>
    <n v="6.267361111111111E-2"/>
    <n v="1"/>
    <n v="1"/>
    <n v="2"/>
  </r>
  <r>
    <x v="11"/>
    <x v="0"/>
    <s v="Grange University Hospital Cwmbran"/>
    <s v="Major A&amp;E Units"/>
    <s v="Torfaen"/>
    <n v="14.187777666666667"/>
    <d v="1899-12-30T01:35:19"/>
    <n v="1"/>
    <n v="0"/>
    <n v="0"/>
    <n v="8"/>
    <n v="8"/>
    <n v="1"/>
    <n v="4"/>
    <n v="2"/>
    <n v="4"/>
    <n v="5"/>
    <n v="1"/>
    <n v="0"/>
    <n v="1"/>
    <n v="1.684027777777778E-3"/>
    <n v="1"/>
    <n v="3.6423611111111115E-2"/>
    <n v="1"/>
    <n v="5"/>
    <n v="8"/>
  </r>
  <r>
    <x v="11"/>
    <x v="0"/>
    <s v="Royal Gwent Hospital Newport"/>
    <s v="Major A&amp;E Units"/>
    <s v="Torfaen"/>
    <n v="0"/>
    <d v="1899-12-30T00:44:24"/>
    <n v="0"/>
    <n v="0"/>
    <n v="0"/>
    <n v="3"/>
    <n v="3"/>
    <n v="0"/>
    <n v="2"/>
    <n v="0"/>
    <n v="0"/>
    <n v="0"/>
    <n v="0"/>
    <n v="0"/>
    <n v="3"/>
    <s v="-"/>
    <s v="-"/>
    <s v="-"/>
    <n v="3"/>
    <n v="0"/>
    <n v="3"/>
  </r>
  <r>
    <x v="11"/>
    <x v="0"/>
    <s v="Ysbyty Ystrad Fawr Hospital"/>
    <s v="Minor Injuries Unit (MIU)"/>
    <s v="Torfaen"/>
    <n v="0"/>
    <d v="1899-12-30T00:42:5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1"/>
    <x v="0"/>
    <s v="Chepstow Community Hospital"/>
    <s v="Community"/>
    <s v="Torfaen"/>
    <n v="0"/>
    <d v="1899-12-30T00:18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1"/>
    <x v="0"/>
    <s v="Nevill Hall Hosp Abergavenny"/>
    <s v="Major A&amp;E Units"/>
    <s v="Torfaen"/>
    <n v="0"/>
    <d v="1899-12-30T00:13:50"/>
    <n v="0"/>
    <n v="0"/>
    <n v="0"/>
    <n v="2"/>
    <n v="2"/>
    <n v="0"/>
    <n v="2"/>
    <n v="0"/>
    <n v="1"/>
    <n v="1"/>
    <n v="0"/>
    <n v="0"/>
    <n v="1"/>
    <s v="-"/>
    <s v="-"/>
    <n v="0.24767361111111111"/>
    <n v="1"/>
    <n v="1"/>
    <n v="2"/>
  </r>
  <r>
    <x v="11"/>
    <x v="0"/>
    <s v="Ysbyty Aneurin Bevan Hospital"/>
    <s v="Minor Injuries Unit (MIU)"/>
    <s v="Torfaen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1"/>
    <x v="1"/>
    <s v="Glan Clwyd Hosp Bodelwyddan"/>
    <s v="Major A&amp;E Units"/>
    <s v="Conwy"/>
    <n v="64.783054666666658"/>
    <d v="1899-12-30T02:33:19"/>
    <n v="8"/>
    <n v="4"/>
    <n v="0"/>
    <n v="24"/>
    <n v="24"/>
    <n v="4"/>
    <n v="11"/>
    <n v="1"/>
    <n v="15"/>
    <n v="23"/>
    <n v="8"/>
    <n v="0"/>
    <n v="0"/>
    <n v="1.050925925925926E-2"/>
    <n v="0"/>
    <n v="3.6180555555555556E-2"/>
    <n v="0"/>
    <n v="23"/>
    <n v="24"/>
  </r>
  <r>
    <x v="11"/>
    <x v="1"/>
    <s v="Ysbyty Gwynedd Hosp Bangor"/>
    <s v="Major A&amp;E Units"/>
    <s v="Conwy"/>
    <n v="7.6386111666666672"/>
    <d v="1899-12-30T01:44:08"/>
    <n v="0"/>
    <n v="0"/>
    <n v="0"/>
    <n v="4"/>
    <n v="4"/>
    <n v="1"/>
    <n v="2"/>
    <n v="0"/>
    <n v="3"/>
    <n v="4"/>
    <n v="1"/>
    <n v="0"/>
    <n v="0"/>
    <s v="-"/>
    <s v="-"/>
    <n v="7.7743055555555565E-2"/>
    <n v="0"/>
    <n v="4"/>
    <n v="4"/>
  </r>
  <r>
    <x v="11"/>
    <x v="1"/>
    <s v="Maelor General Hosp Wrecsam"/>
    <s v="Major A&amp;E Units"/>
    <s v="Conwy"/>
    <n v="1.4877778333333334"/>
    <d v="1899-12-30T01:44:16"/>
    <n v="0"/>
    <n v="0"/>
    <n v="0"/>
    <n v="1"/>
    <n v="1"/>
    <n v="0"/>
    <n v="0"/>
    <n v="0"/>
    <n v="1"/>
    <n v="1"/>
    <n v="0"/>
    <n v="0"/>
    <n v="0"/>
    <s v="-"/>
    <s v="-"/>
    <n v="7.3182870370370384E-2"/>
    <n v="0"/>
    <n v="1"/>
    <n v="1"/>
  </r>
  <r>
    <x v="11"/>
    <x v="1"/>
    <s v="Glan Clwyd Hosp Bodelwyddan"/>
    <s v="Major A&amp;E Units"/>
    <s v="Denbighshire"/>
    <n v="21.154722"/>
    <d v="1899-12-30T01:37:54"/>
    <n v="2"/>
    <n v="0"/>
    <n v="0"/>
    <n v="13"/>
    <n v="13"/>
    <n v="2"/>
    <n v="7"/>
    <n v="3"/>
    <n v="10"/>
    <n v="10"/>
    <n v="0"/>
    <n v="0"/>
    <n v="0"/>
    <n v="4.386574074074074E-3"/>
    <n v="0.66666666666666663"/>
    <n v="0.10581018518518519"/>
    <n v="0"/>
    <n v="10"/>
    <n v="13"/>
  </r>
  <r>
    <x v="11"/>
    <x v="1"/>
    <s v="Maelor General Hosp Wrecsam"/>
    <s v="Major A&amp;E Units"/>
    <s v="Denbighshire"/>
    <n v="2.5611109999999999"/>
    <d v="1899-12-30T01:31:50"/>
    <n v="0"/>
    <n v="0"/>
    <n v="0"/>
    <n v="2"/>
    <n v="2"/>
    <n v="0"/>
    <n v="1"/>
    <n v="0"/>
    <n v="2"/>
    <n v="2"/>
    <n v="0"/>
    <n v="0"/>
    <n v="0"/>
    <s v="-"/>
    <s v="-"/>
    <n v="0.10726851851851853"/>
    <n v="0"/>
    <n v="2"/>
    <n v="2"/>
  </r>
  <r>
    <x v="11"/>
    <x v="1"/>
    <s v="Glan Clwyd Hosp Bodelwyddan"/>
    <s v="Major A&amp;E Units"/>
    <s v="Flintshire"/>
    <n v="22.542777833333336"/>
    <d v="1899-12-30T01:44:19"/>
    <n v="3"/>
    <n v="0"/>
    <n v="0"/>
    <n v="14"/>
    <n v="13"/>
    <n v="2"/>
    <n v="8"/>
    <n v="3"/>
    <n v="10"/>
    <n v="10"/>
    <n v="0"/>
    <n v="0"/>
    <n v="1"/>
    <n v="1.2106481481481482E-2"/>
    <n v="0"/>
    <n v="0.1125462962962963"/>
    <n v="1"/>
    <n v="10"/>
    <n v="14"/>
  </r>
  <r>
    <x v="11"/>
    <x v="1"/>
    <s v="Maelor General Hosp Wrecsam"/>
    <s v="Major A&amp;E Units"/>
    <s v="Flintshire"/>
    <n v="9.1261111666666661"/>
    <d v="1899-12-30T01:44:56"/>
    <n v="2"/>
    <n v="0"/>
    <n v="0"/>
    <n v="5"/>
    <n v="5"/>
    <n v="1"/>
    <n v="3"/>
    <n v="1"/>
    <n v="4"/>
    <n v="4"/>
    <n v="0"/>
    <n v="0"/>
    <n v="0"/>
    <n v="7.789351851851852E-3"/>
    <n v="0"/>
    <n v="4.0781249999999998E-2"/>
    <n v="0"/>
    <n v="4"/>
    <n v="5"/>
  </r>
  <r>
    <x v="11"/>
    <x v="1"/>
    <s v="Ysbyty Gwynedd Hosp Bangor"/>
    <s v="Major A&amp;E Units"/>
    <s v="Gwynedd"/>
    <n v="8.7688870000000012"/>
    <d v="1899-12-30T00:48:19"/>
    <n v="0"/>
    <n v="0"/>
    <n v="0"/>
    <n v="13"/>
    <n v="13"/>
    <n v="4"/>
    <n v="9"/>
    <n v="2"/>
    <n v="9"/>
    <n v="11"/>
    <n v="2"/>
    <n v="0"/>
    <n v="0"/>
    <n v="3.6516203703703702E-3"/>
    <n v="1"/>
    <n v="8.7974537037037046E-2"/>
    <n v="0"/>
    <n v="11"/>
    <n v="13"/>
  </r>
  <r>
    <x v="11"/>
    <x v="1"/>
    <s v="Glan Clwyd Hosp Bodelwyddan"/>
    <s v="Major A&amp;E Units"/>
    <s v="Gwynedd"/>
    <n v="0"/>
    <d v="1899-12-30T00:28:45"/>
    <n v="0"/>
    <n v="0"/>
    <n v="0"/>
    <n v="1"/>
    <n v="1"/>
    <n v="0"/>
    <n v="1"/>
    <n v="1"/>
    <n v="0"/>
    <n v="0"/>
    <n v="0"/>
    <n v="0"/>
    <n v="0"/>
    <n v="8.6805555555555562E-4"/>
    <n v="1"/>
    <s v="-"/>
    <n v="0"/>
    <n v="0"/>
    <n v="1"/>
  </r>
  <r>
    <x v="11"/>
    <x v="1"/>
    <s v="Ysbyty Gwynedd Hosp Bangor"/>
    <s v="Major A&amp;E Units"/>
    <s v="Isle Of Anglesey"/>
    <n v="23.303611"/>
    <d v="1899-12-30T01:30:59"/>
    <n v="2"/>
    <n v="0"/>
    <n v="0"/>
    <n v="17"/>
    <n v="17"/>
    <n v="4"/>
    <n v="12"/>
    <n v="0"/>
    <n v="12"/>
    <n v="15"/>
    <n v="3"/>
    <n v="0"/>
    <n v="2"/>
    <s v="-"/>
    <s v="-"/>
    <n v="8.5254629629629639E-2"/>
    <n v="2"/>
    <n v="15"/>
    <n v="17"/>
  </r>
  <r>
    <x v="11"/>
    <x v="1"/>
    <s v="Maelor General Hosp Wrecsam"/>
    <s v="Major A&amp;E Units"/>
    <s v="Wrexham"/>
    <n v="18.591110999999998"/>
    <d v="1899-12-30T01:04:07"/>
    <n v="0"/>
    <n v="0"/>
    <n v="0"/>
    <n v="18"/>
    <n v="18"/>
    <n v="5"/>
    <n v="13"/>
    <n v="5"/>
    <n v="10"/>
    <n v="11"/>
    <n v="1"/>
    <n v="1"/>
    <n v="1"/>
    <n v="5.5671296296296302E-3"/>
    <n v="0.4"/>
    <n v="3.2476851851851854E-2"/>
    <n v="2"/>
    <n v="11"/>
    <n v="18"/>
  </r>
  <r>
    <x v="11"/>
    <x v="1"/>
    <s v="Glan Clwyd Hosp Bodelwyddan"/>
    <s v="Major A&amp;E Units"/>
    <s v="Wrexham"/>
    <n v="8.5833333333333345E-2"/>
    <d v="1899-12-30T00:20:09"/>
    <n v="0"/>
    <n v="0"/>
    <n v="0"/>
    <n v="1"/>
    <n v="1"/>
    <n v="0"/>
    <n v="1"/>
    <n v="0"/>
    <n v="1"/>
    <n v="1"/>
    <n v="0"/>
    <n v="0"/>
    <n v="0"/>
    <s v="-"/>
    <s v="-"/>
    <n v="0.26167824074074075"/>
    <n v="0"/>
    <n v="1"/>
    <n v="1"/>
  </r>
  <r>
    <x v="11"/>
    <x v="2"/>
    <s v="University Hospital Of Wales"/>
    <s v="Major A&amp;E Units"/>
    <s v="Caerphilly"/>
    <n v="0.65611116666666669"/>
    <d v="1899-12-30T00:54:22"/>
    <n v="0"/>
    <n v="0"/>
    <n v="0"/>
    <n v="1"/>
    <n v="1"/>
    <n v="0"/>
    <n v="1"/>
    <n v="1"/>
    <n v="0"/>
    <n v="0"/>
    <n v="0"/>
    <n v="0"/>
    <n v="0"/>
    <n v="2.5231481481481481E-3"/>
    <n v="1"/>
    <s v="-"/>
    <n v="0"/>
    <n v="0"/>
    <n v="1"/>
  </r>
  <r>
    <x v="11"/>
    <x v="2"/>
    <s v="University Hospital Of Wales"/>
    <s v="Major A&amp;E Units"/>
    <s v="Cardiff"/>
    <n v="49.320553499999988"/>
    <d v="1899-12-30T01:20:07"/>
    <n v="2"/>
    <n v="0"/>
    <n v="0"/>
    <n v="43"/>
    <n v="43"/>
    <n v="5"/>
    <n v="27"/>
    <n v="12"/>
    <n v="20"/>
    <n v="28"/>
    <n v="8"/>
    <n v="0"/>
    <n v="3"/>
    <n v="4.5254629629629629E-3"/>
    <n v="0.75"/>
    <n v="6.4878472222222233E-2"/>
    <n v="3"/>
    <n v="28"/>
    <n v="43"/>
  </r>
  <r>
    <x v="11"/>
    <x v="2"/>
    <s v="Llandough Hospital"/>
    <s v="Major acute"/>
    <s v="Cardiff"/>
    <n v="0"/>
    <d v="1899-12-30T00:25:21"/>
    <n v="0"/>
    <n v="0"/>
    <n v="0"/>
    <n v="2"/>
    <n v="2"/>
    <n v="0"/>
    <n v="2"/>
    <n v="1"/>
    <n v="1"/>
    <n v="1"/>
    <n v="0"/>
    <n v="0"/>
    <n v="0"/>
    <n v="4.7453703703703704E-4"/>
    <n v="1"/>
    <n v="0.11969907407407408"/>
    <n v="0"/>
    <n v="1"/>
    <n v="2"/>
  </r>
  <r>
    <x v="11"/>
    <x v="2"/>
    <s v="University Hospital Of Wales"/>
    <s v="Major A&amp;E Units"/>
    <s v="Ceredigion"/>
    <n v="0.27250000000000002"/>
    <d v="1899-12-30T00:31:21"/>
    <n v="0"/>
    <n v="0"/>
    <n v="0"/>
    <n v="1"/>
    <n v="1"/>
    <n v="0"/>
    <n v="1"/>
    <n v="0"/>
    <n v="1"/>
    <n v="1"/>
    <n v="0"/>
    <n v="0"/>
    <n v="0"/>
    <s v="-"/>
    <s v="-"/>
    <n v="0.10464120370370371"/>
    <n v="0"/>
    <n v="1"/>
    <n v="1"/>
  </r>
  <r>
    <x v="11"/>
    <x v="2"/>
    <s v="University Hospital Of Wales"/>
    <s v="Major A&amp;E Units"/>
    <s v="Monmouthshire"/>
    <n v="2.3327778333333331"/>
    <d v="1899-12-30T02:34:58"/>
    <n v="0"/>
    <n v="0"/>
    <n v="0"/>
    <n v="1"/>
    <n v="1"/>
    <n v="0"/>
    <n v="0"/>
    <n v="0"/>
    <n v="1"/>
    <n v="1"/>
    <n v="0"/>
    <n v="0"/>
    <n v="0"/>
    <s v="-"/>
    <s v="-"/>
    <n v="7.3622685185185194E-2"/>
    <n v="0"/>
    <n v="1"/>
    <n v="1"/>
  </r>
  <r>
    <x v="11"/>
    <x v="2"/>
    <s v="University Hospital Of Wales"/>
    <s v="Major A&amp;E Units"/>
    <s v="Newport"/>
    <n v="0.4836111666666667"/>
    <d v="1899-12-30T00:44:01"/>
    <n v="0"/>
    <n v="0"/>
    <n v="0"/>
    <n v="1"/>
    <n v="1"/>
    <n v="0"/>
    <n v="1"/>
    <n v="1"/>
    <n v="0"/>
    <n v="0"/>
    <n v="0"/>
    <n v="0"/>
    <n v="0"/>
    <n v="2.3958333333333336E-3"/>
    <n v="1"/>
    <s v="-"/>
    <n v="0"/>
    <n v="0"/>
    <n v="1"/>
  </r>
  <r>
    <x v="11"/>
    <x v="2"/>
    <s v="University Hospital Of Wales"/>
    <s v="Major A&amp;E Units"/>
    <s v="Rhondda Cynon Taff"/>
    <n v="2.9272213333333337"/>
    <d v="1899-12-30T00:51:32"/>
    <n v="0"/>
    <n v="0"/>
    <n v="0"/>
    <n v="7"/>
    <n v="7"/>
    <n v="1"/>
    <n v="4"/>
    <n v="3"/>
    <n v="4"/>
    <n v="4"/>
    <n v="0"/>
    <n v="0"/>
    <n v="0"/>
    <n v="3.1250000000000001E-4"/>
    <n v="0.66666666666666663"/>
    <n v="1.683449074074074E-2"/>
    <n v="0"/>
    <n v="4"/>
    <n v="7"/>
  </r>
  <r>
    <x v="11"/>
    <x v="2"/>
    <s v="Childrens Hosp Wales Cardiff"/>
    <s v="Unknown"/>
    <s v="Rhondda Cynon Taff"/>
    <n v="0"/>
    <d v="1899-12-30T00:23:20"/>
    <n v="0"/>
    <n v="0"/>
    <n v="0"/>
    <n v="1"/>
    <n v="1"/>
    <n v="0"/>
    <n v="1"/>
    <n v="0"/>
    <n v="1"/>
    <n v="1"/>
    <n v="0"/>
    <n v="0"/>
    <n v="0"/>
    <s v="-"/>
    <s v="-"/>
    <n v="7.4710648148148151E-2"/>
    <n v="0"/>
    <n v="1"/>
    <n v="1"/>
  </r>
  <r>
    <x v="11"/>
    <x v="2"/>
    <s v="University Hospital Of Wales"/>
    <s v="Major A&amp;E Units"/>
    <s v="Swansea"/>
    <n v="1.2713888333333334"/>
    <d v="1899-12-30T00:39:25"/>
    <n v="0"/>
    <n v="0"/>
    <n v="0"/>
    <n v="4"/>
    <n v="4"/>
    <n v="0"/>
    <n v="4"/>
    <n v="0"/>
    <n v="3"/>
    <n v="3"/>
    <n v="0"/>
    <n v="0"/>
    <n v="1"/>
    <s v="-"/>
    <s v="-"/>
    <n v="8.2939814814814827E-2"/>
    <n v="1"/>
    <n v="3"/>
    <n v="4"/>
  </r>
  <r>
    <x v="11"/>
    <x v="2"/>
    <s v="University Hospital Of Wales"/>
    <s v="Major A&amp;E Units"/>
    <s v="Vale Of Glamorgan"/>
    <n v="14.093611166666664"/>
    <d v="1899-12-30T01:48:57"/>
    <n v="2"/>
    <n v="0"/>
    <n v="0"/>
    <n v="9"/>
    <n v="7"/>
    <n v="0"/>
    <n v="4"/>
    <n v="3"/>
    <n v="4"/>
    <n v="5"/>
    <n v="1"/>
    <n v="0"/>
    <n v="1"/>
    <n v="3.2407407407407411E-3"/>
    <n v="0.66666666666666663"/>
    <n v="7.7615740740740749E-2"/>
    <n v="1"/>
    <n v="5"/>
    <n v="9"/>
  </r>
  <r>
    <x v="11"/>
    <x v="2"/>
    <s v="Llandough Hospital"/>
    <s v="Major acute"/>
    <s v="Vale Of Glamorgan"/>
    <n v="0"/>
    <d v="1899-12-30T00:54:18"/>
    <n v="0"/>
    <n v="0"/>
    <n v="0"/>
    <n v="1"/>
    <n v="1"/>
    <n v="0"/>
    <n v="1"/>
    <n v="0"/>
    <n v="1"/>
    <n v="1"/>
    <n v="0"/>
    <n v="0"/>
    <n v="0"/>
    <s v="-"/>
    <s v="-"/>
    <n v="9.4409722222222214E-2"/>
    <n v="0"/>
    <n v="1"/>
    <n v="1"/>
  </r>
  <r>
    <x v="11"/>
    <x v="3"/>
    <s v="Princess Of Wales Bridgend"/>
    <s v="Major A&amp;E Units"/>
    <s v="Bridgend"/>
    <n v="47.580832500000007"/>
    <d v="1899-12-30T03:35:04"/>
    <n v="4"/>
    <n v="4"/>
    <n v="2"/>
    <n v="13"/>
    <n v="13"/>
    <n v="2"/>
    <n v="7"/>
    <n v="3"/>
    <n v="9"/>
    <n v="9"/>
    <n v="0"/>
    <n v="1"/>
    <n v="0"/>
    <n v="6.5277777777777782E-3"/>
    <n v="0.33333333333333331"/>
    <n v="5.7476851851851855E-2"/>
    <n v="1"/>
    <n v="9"/>
    <n v="13"/>
  </r>
  <r>
    <x v="11"/>
    <x v="3"/>
    <s v="Prince Charles Hosp Merthyr"/>
    <s v="Major A&amp;E Units"/>
    <s v="Caerphilly"/>
    <n v="0.75194433333333333"/>
    <d v="1899-12-30T00:32:16"/>
    <n v="0"/>
    <n v="0"/>
    <n v="0"/>
    <n v="3"/>
    <n v="3"/>
    <n v="0"/>
    <n v="3"/>
    <n v="2"/>
    <n v="1"/>
    <n v="1"/>
    <n v="0"/>
    <n v="0"/>
    <n v="0"/>
    <n v="6.2789351851851851E-3"/>
    <n v="0.5"/>
    <n v="0.25989583333333333"/>
    <n v="0"/>
    <n v="1"/>
    <n v="3"/>
  </r>
  <r>
    <x v="11"/>
    <x v="3"/>
    <s v="Prince Charles Hosp Merthyr"/>
    <s v="Major A&amp;E Units"/>
    <s v="Merthyr Tydfil"/>
    <n v="15.018052666666664"/>
    <d v="1899-12-30T02:23:44"/>
    <n v="1"/>
    <n v="1"/>
    <n v="0"/>
    <n v="5"/>
    <n v="5"/>
    <n v="0"/>
    <n v="2"/>
    <n v="1"/>
    <n v="4"/>
    <n v="4"/>
    <n v="0"/>
    <n v="0"/>
    <n v="0"/>
    <n v="0"/>
    <n v="1"/>
    <n v="3.0202546296296297E-2"/>
    <n v="0"/>
    <n v="4"/>
    <n v="5"/>
  </r>
  <r>
    <x v="11"/>
    <x v="3"/>
    <s v="Royal Glamorgan Hosp Pontyclun"/>
    <s v="Major A&amp;E Units"/>
    <s v="Merthyr Tydfil"/>
    <n v="0"/>
    <d v="1899-12-30T00:11:23"/>
    <n v="0"/>
    <n v="0"/>
    <n v="0"/>
    <n v="1"/>
    <n v="1"/>
    <n v="1"/>
    <n v="1"/>
    <n v="0"/>
    <n v="0"/>
    <n v="1"/>
    <n v="1"/>
    <n v="0"/>
    <n v="0"/>
    <s v="-"/>
    <s v="-"/>
    <n v="0.15476851851851853"/>
    <n v="0"/>
    <n v="1"/>
    <n v="1"/>
  </r>
  <r>
    <x v="11"/>
    <x v="3"/>
    <s v="Princess Of Wales Bridgend"/>
    <s v="Major A&amp;E Units"/>
    <s v="Neath Port Talbot"/>
    <n v="33.220554666666665"/>
    <d v="1899-12-30T06:53:39"/>
    <n v="3"/>
    <n v="2"/>
    <n v="0"/>
    <n v="4"/>
    <n v="4"/>
    <n v="0"/>
    <n v="0"/>
    <n v="2"/>
    <n v="1"/>
    <n v="2"/>
    <n v="1"/>
    <n v="0"/>
    <n v="0"/>
    <n v="8.8541666666666664E-3"/>
    <n v="0"/>
    <n v="0.45975115740740746"/>
    <n v="0"/>
    <n v="2"/>
    <n v="4"/>
  </r>
  <r>
    <x v="11"/>
    <x v="3"/>
    <s v="Prince Charles Hosp Merthyr"/>
    <s v="Major A&amp;E Units"/>
    <s v="Rhondda Cynon Taff"/>
    <n v="30.178611"/>
    <d v="1899-12-30T02:34:17"/>
    <n v="3"/>
    <n v="1"/>
    <n v="0"/>
    <n v="13"/>
    <n v="13"/>
    <n v="4"/>
    <n v="8"/>
    <n v="2"/>
    <n v="8"/>
    <n v="11"/>
    <n v="3"/>
    <n v="0"/>
    <n v="0"/>
    <n v="6.099537037037037E-3"/>
    <n v="0.5"/>
    <n v="4.9224537037037046E-2"/>
    <n v="0"/>
    <n v="11"/>
    <n v="13"/>
  </r>
  <r>
    <x v="11"/>
    <x v="3"/>
    <s v="Royal Glamorgan Hosp Pontyclun"/>
    <s v="Major A&amp;E Units"/>
    <s v="Rhondda Cynon Taff"/>
    <n v="24.058054666666663"/>
    <d v="1899-12-30T01:10:30"/>
    <n v="2"/>
    <n v="1"/>
    <n v="0"/>
    <n v="24"/>
    <n v="24"/>
    <n v="16"/>
    <n v="19"/>
    <n v="4"/>
    <n v="15"/>
    <n v="19"/>
    <n v="4"/>
    <n v="1"/>
    <n v="0"/>
    <n v="8.0497685185185169E-3"/>
    <n v="0"/>
    <n v="5.2835648148148145E-2"/>
    <n v="1"/>
    <n v="19"/>
    <n v="24"/>
  </r>
  <r>
    <x v="11"/>
    <x v="3"/>
    <s v="Princess Of Wales Bridgend"/>
    <s v="Major A&amp;E Units"/>
    <s v="Vale Of Glamorgan"/>
    <n v="27.671665666666669"/>
    <d v="1899-12-30T04:12:11"/>
    <n v="2"/>
    <n v="1"/>
    <n v="1"/>
    <n v="6"/>
    <n v="6"/>
    <n v="0"/>
    <n v="1"/>
    <n v="0"/>
    <n v="5"/>
    <n v="6"/>
    <n v="1"/>
    <n v="0"/>
    <n v="0"/>
    <s v="-"/>
    <s v="-"/>
    <n v="6.9780092592592588E-2"/>
    <n v="0"/>
    <n v="6"/>
    <n v="6"/>
  </r>
  <r>
    <x v="11"/>
    <x v="4"/>
    <s v="Glangwili Hospital Carmarthen"/>
    <s v="Major A&amp;E Units"/>
    <s v="Carmarthenshire"/>
    <n v="57.720276166666665"/>
    <d v="1899-12-30T03:27:24"/>
    <n v="4"/>
    <n v="3"/>
    <n v="0"/>
    <n v="16"/>
    <n v="15"/>
    <n v="0"/>
    <n v="4"/>
    <n v="4"/>
    <n v="12"/>
    <n v="12"/>
    <n v="0"/>
    <n v="0"/>
    <n v="0"/>
    <n v="2.1203703703703707E-2"/>
    <n v="0"/>
    <n v="6.835648148148149E-2"/>
    <n v="0"/>
    <n v="12"/>
    <n v="15"/>
  </r>
  <r>
    <x v="11"/>
    <x v="4"/>
    <s v="Prince Philip Hosp Llanelli"/>
    <s v="Major acute"/>
    <s v="Carmarthenshire"/>
    <n v="6.7161111666666669"/>
    <d v="1899-12-30T03:36:29"/>
    <n v="0"/>
    <n v="0"/>
    <n v="0"/>
    <n v="2"/>
    <n v="2"/>
    <n v="0"/>
    <n v="0"/>
    <n v="0"/>
    <n v="1"/>
    <n v="2"/>
    <n v="1"/>
    <n v="0"/>
    <n v="0"/>
    <s v="-"/>
    <s v="-"/>
    <n v="6.0792824074074082E-2"/>
    <n v="0"/>
    <n v="2"/>
    <n v="2"/>
  </r>
  <r>
    <x v="11"/>
    <x v="4"/>
    <s v="Glangwili Hospital Carmarthen"/>
    <s v="Major A&amp;E Units"/>
    <s v="Ceredigion"/>
    <n v="6.0108323333333331"/>
    <d v="1899-12-30T01:42:32"/>
    <n v="1"/>
    <n v="1"/>
    <n v="0"/>
    <n v="4"/>
    <n v="4"/>
    <n v="2"/>
    <n v="3"/>
    <n v="1"/>
    <n v="2"/>
    <n v="3"/>
    <n v="1"/>
    <n v="0"/>
    <n v="0"/>
    <n v="1.9641203703703706E-2"/>
    <n v="0"/>
    <n v="0.14799768518518519"/>
    <n v="0"/>
    <n v="3"/>
    <n v="4"/>
  </r>
  <r>
    <x v="11"/>
    <x v="4"/>
    <s v="Bronglais Gen Hosp Aberystwyth"/>
    <s v="Major A&amp;E Units"/>
    <s v="Ceredigion"/>
    <n v="9.2499993333333332"/>
    <d v="1899-12-30T01:07:27"/>
    <n v="0"/>
    <n v="0"/>
    <n v="0"/>
    <n v="10"/>
    <n v="10"/>
    <n v="0"/>
    <n v="6"/>
    <n v="1"/>
    <n v="6"/>
    <n v="8"/>
    <n v="2"/>
    <n v="1"/>
    <n v="0"/>
    <n v="3.7152777777777778E-3"/>
    <n v="1"/>
    <n v="3.8773148148148147E-2"/>
    <n v="1"/>
    <n v="8"/>
    <n v="10"/>
  </r>
  <r>
    <x v="11"/>
    <x v="4"/>
    <s v="Glangwili Hospital Carmarthen"/>
    <s v="Major A&amp;E Units"/>
    <s v="Denbighshire"/>
    <n v="0.49972216666666663"/>
    <d v="1899-12-30T00:59:59"/>
    <n v="0"/>
    <n v="0"/>
    <n v="0"/>
    <n v="1"/>
    <n v="1"/>
    <n v="0"/>
    <n v="1"/>
    <n v="0"/>
    <n v="1"/>
    <n v="1"/>
    <n v="0"/>
    <n v="0"/>
    <n v="0"/>
    <s v="-"/>
    <s v="-"/>
    <n v="9.5451388888888891E-2"/>
    <n v="0"/>
    <n v="1"/>
    <n v="1"/>
  </r>
  <r>
    <x v="11"/>
    <x v="4"/>
    <s v="Bronglais Gen Hosp Aberystwyth"/>
    <s v="Major A&amp;E Units"/>
    <s v="Gwynedd"/>
    <n v="5.7058333333333335"/>
    <d v="1899-12-30T03:06:11"/>
    <n v="0"/>
    <n v="0"/>
    <n v="0"/>
    <n v="2"/>
    <n v="2"/>
    <n v="0"/>
    <n v="0"/>
    <n v="0"/>
    <n v="2"/>
    <n v="2"/>
    <n v="0"/>
    <n v="0"/>
    <n v="0"/>
    <s v="-"/>
    <s v="-"/>
    <n v="2.6747685185185187E-2"/>
    <n v="0"/>
    <n v="2"/>
    <n v="2"/>
  </r>
  <r>
    <x v="11"/>
    <x v="4"/>
    <s v="Withybush Hosp Haverfordwest"/>
    <s v="Major A&amp;E Units"/>
    <s v="Pembrokeshire"/>
    <n v="50.148887833333333"/>
    <d v="1899-12-30T02:31:36"/>
    <n v="6"/>
    <n v="2"/>
    <n v="0"/>
    <n v="20"/>
    <n v="20"/>
    <n v="1"/>
    <n v="6"/>
    <n v="5"/>
    <n v="12"/>
    <n v="14"/>
    <n v="2"/>
    <n v="0"/>
    <n v="1"/>
    <n v="4.9074074074074072E-3"/>
    <n v="0.6"/>
    <n v="0.10369791666666667"/>
    <n v="1"/>
    <n v="14"/>
    <n v="20"/>
  </r>
  <r>
    <x v="11"/>
    <x v="4"/>
    <s v="Glangwili Hospital Carmarthen"/>
    <s v="Major A&amp;E Units"/>
    <s v="Pembrokeshire"/>
    <n v="2.4336111666666667"/>
    <d v="1899-12-30T00:59:57"/>
    <n v="0"/>
    <n v="0"/>
    <n v="0"/>
    <n v="3"/>
    <n v="3"/>
    <n v="2"/>
    <n v="2"/>
    <n v="0"/>
    <n v="1"/>
    <n v="1"/>
    <n v="0"/>
    <n v="1"/>
    <n v="1"/>
    <s v="-"/>
    <s v="-"/>
    <n v="1.0729166666666666E-2"/>
    <n v="2"/>
    <n v="1"/>
    <n v="3"/>
  </r>
  <r>
    <x v="11"/>
    <x v="4"/>
    <s v="Bronglais Gen Hosp Aberystwyth"/>
    <s v="Major A&amp;E Units"/>
    <s v="Powys"/>
    <n v="2.2638888333333336"/>
    <d v="1899-12-30T00:49:42"/>
    <n v="0"/>
    <n v="0"/>
    <n v="0"/>
    <n v="4"/>
    <n v="4"/>
    <n v="0"/>
    <n v="3"/>
    <n v="2"/>
    <n v="2"/>
    <n v="2"/>
    <n v="0"/>
    <n v="0"/>
    <n v="0"/>
    <n v="7.4074074074074086E-3"/>
    <n v="0"/>
    <n v="2.3790509259259261E-2"/>
    <n v="0"/>
    <n v="2"/>
    <n v="4"/>
  </r>
  <r>
    <x v="11"/>
    <x v="5"/>
    <s v="Countess Of Chester Hospital"/>
    <s v="Hospital not In Wales"/>
    <s v="Denbighshire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1"/>
    <x v="5"/>
    <s v="Countess Of Chester Hospital"/>
    <s v="Hospital not In Wales"/>
    <s v="Flintshire"/>
    <n v="1.8419435000000002"/>
    <d v="1899-12-30T00:27:17"/>
    <n v="0"/>
    <n v="0"/>
    <n v="0"/>
    <n v="9"/>
    <n v="9"/>
    <n v="0"/>
    <n v="9"/>
    <n v="0"/>
    <n v="8"/>
    <n v="9"/>
    <n v="1"/>
    <n v="0"/>
    <n v="0"/>
    <s v="-"/>
    <s v="-"/>
    <n v="0.11848379629629631"/>
    <n v="0"/>
    <n v="9"/>
    <n v="9"/>
  </r>
  <r>
    <x v="11"/>
    <x v="5"/>
    <s v="Univ North Staff City Hospital"/>
    <s v="Hospital not In Wales"/>
    <s v="Gwynedd"/>
    <n v="0"/>
    <d v="1899-12-30T00:15:00"/>
    <n v="0"/>
    <n v="0"/>
    <n v="0"/>
    <n v="1"/>
    <n v="1"/>
    <n v="0"/>
    <n v="1"/>
    <n v="0"/>
    <n v="1"/>
    <n v="1"/>
    <n v="0"/>
    <n v="0"/>
    <n v="0"/>
    <s v="-"/>
    <s v="-"/>
    <n v="1.4201388888888888E-2"/>
    <n v="0"/>
    <n v="1"/>
    <n v="1"/>
  </r>
  <r>
    <x v="11"/>
    <x v="5"/>
    <s v="Royal Shrewsbury Hospital"/>
    <s v="Hospital not In Wales"/>
    <s v="Powys"/>
    <n v="4.9658333333333333"/>
    <d v="1899-12-30T00:49:30"/>
    <n v="0"/>
    <n v="0"/>
    <n v="0"/>
    <n v="8"/>
    <n v="8"/>
    <n v="2"/>
    <n v="7"/>
    <n v="1"/>
    <n v="4"/>
    <n v="5"/>
    <n v="1"/>
    <n v="0"/>
    <n v="2"/>
    <n v="4.9768518518518521E-3"/>
    <n v="1"/>
    <n v="1.6481481481481482E-2"/>
    <n v="2"/>
    <n v="5"/>
    <n v="8"/>
  </r>
  <r>
    <x v="11"/>
    <x v="5"/>
    <s v="Hereford County Hospital"/>
    <s v="Hospital not In Wales"/>
    <s v="Powys"/>
    <n v="1.5997213333333331"/>
    <d v="1899-12-30T00:39:00"/>
    <n v="0"/>
    <n v="0"/>
    <n v="0"/>
    <n v="4"/>
    <n v="4"/>
    <n v="0"/>
    <n v="3"/>
    <n v="1"/>
    <n v="2"/>
    <n v="2"/>
    <n v="0"/>
    <n v="0"/>
    <n v="1"/>
    <n v="2.8124999999999999E-3"/>
    <n v="1"/>
    <n v="3.3443287037037035E-2"/>
    <n v="1"/>
    <n v="2"/>
    <n v="4"/>
  </r>
  <r>
    <x v="11"/>
    <x v="5"/>
    <s v="Princess Royal Hosp Telford"/>
    <s v="Hospital not In Wales"/>
    <s v="Powys"/>
    <n v="0"/>
    <d v="1899-12-30T00:08:58"/>
    <n v="0"/>
    <n v="0"/>
    <n v="0"/>
    <n v="1"/>
    <n v="1"/>
    <n v="0"/>
    <n v="1"/>
    <n v="0"/>
    <n v="0"/>
    <n v="1"/>
    <n v="1"/>
    <n v="0"/>
    <n v="0"/>
    <s v="-"/>
    <s v="-"/>
    <n v="7.8356481481481489E-3"/>
    <n v="0"/>
    <n v="1"/>
    <n v="1"/>
  </r>
  <r>
    <x v="11"/>
    <x v="5"/>
    <s v="Liverpool Heart And Chest Hospital Broadgreen"/>
    <s v="-"/>
    <s v="Wrexham"/>
    <n v="0"/>
    <d v="1899-12-30T00:38:35"/>
    <n v="0"/>
    <n v="0"/>
    <n v="0"/>
    <n v="1"/>
    <n v="1"/>
    <n v="0"/>
    <n v="1"/>
    <n v="0"/>
    <n v="1"/>
    <n v="1"/>
    <n v="0"/>
    <n v="0"/>
    <n v="0"/>
    <s v="-"/>
    <s v="-"/>
    <n v="0.16388888888888889"/>
    <n v="0"/>
    <n v="1"/>
    <n v="1"/>
  </r>
  <r>
    <x v="11"/>
    <x v="7"/>
    <s v="Morriston Hospital Swansea"/>
    <s v="Major A&amp;E Units"/>
    <s v="Bridgend"/>
    <n v="0.69444449999999991"/>
    <d v="1899-12-30T01:02:03"/>
    <n v="0"/>
    <n v="0"/>
    <n v="0"/>
    <n v="2"/>
    <n v="2"/>
    <n v="0"/>
    <n v="1"/>
    <n v="2"/>
    <n v="0"/>
    <n v="0"/>
    <n v="0"/>
    <n v="0"/>
    <n v="0"/>
    <n v="3.1886574074074074E-3"/>
    <n v="0.5"/>
    <s v="-"/>
    <n v="0"/>
    <n v="0"/>
    <n v="2"/>
  </r>
  <r>
    <x v="11"/>
    <x v="7"/>
    <s v="Morriston Hospital Swansea"/>
    <s v="Major A&amp;E Units"/>
    <s v="Carmarthenshire"/>
    <n v="0.16555549999999999"/>
    <d v="1899-12-30T00:24:56"/>
    <n v="0"/>
    <n v="0"/>
    <n v="0"/>
    <n v="2"/>
    <n v="2"/>
    <n v="1"/>
    <n v="2"/>
    <n v="0"/>
    <n v="1"/>
    <n v="2"/>
    <n v="1"/>
    <n v="0"/>
    <n v="0"/>
    <s v="-"/>
    <s v="-"/>
    <n v="0.10063078703703704"/>
    <n v="0"/>
    <n v="2"/>
    <n v="2"/>
  </r>
  <r>
    <x v="11"/>
    <x v="7"/>
    <s v="Morriston Hospital Swansea"/>
    <s v="Major A&amp;E Units"/>
    <s v="Neath Port Talbot"/>
    <n v="44.951388999999999"/>
    <d v="1899-12-30T02:42:22"/>
    <n v="4"/>
    <n v="3"/>
    <n v="1"/>
    <n v="17"/>
    <n v="17"/>
    <n v="4"/>
    <n v="12"/>
    <n v="5"/>
    <n v="11"/>
    <n v="12"/>
    <n v="1"/>
    <n v="0"/>
    <n v="0"/>
    <n v="5.8564814814814816E-3"/>
    <n v="0.4"/>
    <n v="0.11736111111111111"/>
    <n v="0"/>
    <n v="12"/>
    <n v="17"/>
  </r>
  <r>
    <x v="11"/>
    <x v="7"/>
    <s v="Singleton Hospital Swansea"/>
    <s v="Minor Injuries Unit (MIU)"/>
    <s v="Neath Port Talbot"/>
    <n v="0.38194450000000002"/>
    <d v="1899-12-30T00:37:55"/>
    <n v="0"/>
    <n v="0"/>
    <n v="0"/>
    <n v="1"/>
    <n v="1"/>
    <n v="0"/>
    <n v="1"/>
    <n v="0"/>
    <n v="1"/>
    <n v="1"/>
    <n v="0"/>
    <n v="0"/>
    <n v="0"/>
    <s v="-"/>
    <s v="-"/>
    <n v="5.5023148148148154E-2"/>
    <n v="0"/>
    <n v="1"/>
    <n v="1"/>
  </r>
  <r>
    <x v="11"/>
    <x v="7"/>
    <s v="Neath Port Talbot Hospital"/>
    <s v="Minor Injuries Unit (MIU)"/>
    <s v="Neath Port Talbot"/>
    <n v="0"/>
    <s v="-"/>
    <n v="0"/>
    <n v="0"/>
    <n v="0"/>
    <n v="1"/>
    <n v="1"/>
    <n v="0"/>
    <n v="1"/>
    <n v="0"/>
    <n v="0"/>
    <n v="1"/>
    <n v="1"/>
    <n v="0"/>
    <n v="0"/>
    <s v="-"/>
    <s v="-"/>
    <n v="0.26261574074074079"/>
    <n v="0"/>
    <n v="1"/>
    <n v="1"/>
  </r>
  <r>
    <x v="11"/>
    <x v="7"/>
    <s v="Morriston Hospital Swansea"/>
    <s v="Major A&amp;E Units"/>
    <s v="Pembrokeshire"/>
    <n v="2.4263888333333332"/>
    <d v="1899-12-30T01:12:30"/>
    <n v="0"/>
    <n v="0"/>
    <n v="0"/>
    <n v="3"/>
    <n v="3"/>
    <n v="0"/>
    <n v="2"/>
    <n v="0"/>
    <n v="3"/>
    <n v="3"/>
    <n v="0"/>
    <n v="0"/>
    <n v="0"/>
    <s v="-"/>
    <s v="-"/>
    <n v="3.288194444444445E-2"/>
    <n v="0"/>
    <n v="3"/>
    <n v="3"/>
  </r>
  <r>
    <x v="11"/>
    <x v="7"/>
    <s v="Morriston Hospital Swansea"/>
    <s v="Major A&amp;E Units"/>
    <s v="Powys"/>
    <n v="4.7019444999999997"/>
    <d v="1899-12-30T02:36:04"/>
    <n v="1"/>
    <n v="0"/>
    <n v="0"/>
    <n v="2"/>
    <n v="2"/>
    <n v="0"/>
    <n v="1"/>
    <n v="1"/>
    <n v="1"/>
    <n v="1"/>
    <n v="0"/>
    <n v="0"/>
    <n v="0"/>
    <n v="8.3333333333333332E-3"/>
    <n v="0"/>
    <n v="2.5173611111111112E-2"/>
    <n v="0"/>
    <n v="1"/>
    <n v="2"/>
  </r>
  <r>
    <x v="11"/>
    <x v="7"/>
    <s v="Morriston Hospital Swansea"/>
    <s v="Major A&amp;E Units"/>
    <s v="Swansea"/>
    <n v="54.866388000000008"/>
    <d v="1899-12-30T03:07:48"/>
    <n v="4"/>
    <n v="4"/>
    <n v="0"/>
    <n v="23"/>
    <n v="23"/>
    <n v="6"/>
    <n v="15"/>
    <n v="3"/>
    <n v="18"/>
    <n v="20"/>
    <n v="2"/>
    <n v="0"/>
    <n v="0"/>
    <n v="4.7337962962962967E-3"/>
    <n v="0.66666666666666663"/>
    <n v="4.1041666666666664E-2"/>
    <n v="0"/>
    <n v="20"/>
    <n v="23"/>
  </r>
  <r>
    <x v="11"/>
    <x v="7"/>
    <s v="Singleton Hospital Swansea"/>
    <s v="Minor Injuries Unit (MIU)"/>
    <s v="Swansea"/>
    <n v="0.37638883333333334"/>
    <d v="1899-12-30T00:37:35"/>
    <n v="0"/>
    <n v="0"/>
    <n v="0"/>
    <n v="1"/>
    <n v="1"/>
    <n v="0"/>
    <n v="1"/>
    <n v="0"/>
    <n v="1"/>
    <n v="1"/>
    <n v="0"/>
    <n v="0"/>
    <n v="0"/>
    <s v="-"/>
    <s v="-"/>
    <n v="0.29731481481481481"/>
    <n v="0"/>
    <n v="1"/>
    <n v="1"/>
  </r>
  <r>
    <x v="11"/>
    <x v="7"/>
    <s v="Morriston Hospital Swansea"/>
    <s v="Major A&amp;E Units"/>
    <s v="Torfaen"/>
    <n v="0.01"/>
    <d v="1899-12-30T00:15:36"/>
    <n v="0"/>
    <n v="0"/>
    <n v="0"/>
    <n v="1"/>
    <n v="1"/>
    <n v="0"/>
    <n v="1"/>
    <n v="0"/>
    <n v="1"/>
    <n v="1"/>
    <n v="0"/>
    <n v="0"/>
    <n v="0"/>
    <s v="-"/>
    <s v="-"/>
    <n v="5.1631944444444446E-2"/>
    <n v="0"/>
    <n v="1"/>
    <n v="1"/>
  </r>
  <r>
    <x v="11"/>
    <x v="8"/>
    <s v="-"/>
    <s v="-"/>
    <s v="Blaenau Gwent"/>
    <n v="0"/>
    <s v="-"/>
    <n v="0"/>
    <n v="0"/>
    <n v="0"/>
    <n v="22"/>
    <n v="4"/>
    <n v="0"/>
    <n v="0"/>
    <n v="0"/>
    <n v="18"/>
    <n v="20"/>
    <n v="2"/>
    <n v="1"/>
    <n v="1"/>
    <s v="-"/>
    <s v="-"/>
    <n v="5.9745370370370372E-2"/>
    <n v="2"/>
    <n v="20"/>
    <n v="9"/>
  </r>
  <r>
    <x v="11"/>
    <x v="8"/>
    <s v="-"/>
    <s v="-"/>
    <s v="Bridgend"/>
    <n v="0"/>
    <s v="-"/>
    <n v="0"/>
    <n v="0"/>
    <n v="0"/>
    <n v="39"/>
    <n v="8"/>
    <n v="0"/>
    <n v="0"/>
    <n v="8"/>
    <n v="16"/>
    <n v="25"/>
    <n v="9"/>
    <n v="2"/>
    <n v="4"/>
    <n v="6.8402777777777793E-3"/>
    <n v="0.25"/>
    <n v="0.16192129629629629"/>
    <n v="6"/>
    <n v="25"/>
    <n v="20"/>
  </r>
  <r>
    <x v="11"/>
    <x v="8"/>
    <s v="-"/>
    <s v="-"/>
    <s v="Caerphilly"/>
    <n v="0"/>
    <s v="-"/>
    <n v="0"/>
    <n v="0"/>
    <n v="0"/>
    <n v="39"/>
    <n v="8"/>
    <n v="0"/>
    <n v="0"/>
    <n v="4"/>
    <n v="22"/>
    <n v="28"/>
    <n v="6"/>
    <n v="0"/>
    <n v="7"/>
    <n v="6.1111111111111114E-3"/>
    <n v="0.5"/>
    <n v="4.4930555555555557E-2"/>
    <n v="7"/>
    <n v="28"/>
    <n v="23"/>
  </r>
  <r>
    <x v="11"/>
    <x v="8"/>
    <s v="-"/>
    <s v="-"/>
    <s v="Cardiff"/>
    <n v="0"/>
    <s v="-"/>
    <n v="0"/>
    <n v="0"/>
    <n v="0"/>
    <n v="117"/>
    <n v="23"/>
    <n v="0"/>
    <n v="0"/>
    <n v="15"/>
    <n v="67"/>
    <n v="88"/>
    <n v="21"/>
    <n v="3"/>
    <n v="11"/>
    <n v="3.4953703703703705E-3"/>
    <n v="0.8"/>
    <n v="4.6770833333333331E-2"/>
    <n v="14"/>
    <n v="88"/>
    <n v="64"/>
  </r>
  <r>
    <x v="11"/>
    <x v="8"/>
    <s v="-"/>
    <s v="-"/>
    <s v="Carmarthenshire"/>
    <n v="0"/>
    <s v="-"/>
    <n v="0"/>
    <n v="0"/>
    <n v="0"/>
    <n v="51"/>
    <n v="6"/>
    <n v="0"/>
    <n v="0"/>
    <n v="5"/>
    <n v="28"/>
    <n v="39"/>
    <n v="11"/>
    <n v="1"/>
    <n v="6"/>
    <n v="9.4675925925925934E-3"/>
    <n v="0.2"/>
    <n v="7.3240740740740745E-2"/>
    <n v="7"/>
    <n v="39"/>
    <n v="23"/>
  </r>
  <r>
    <x v="11"/>
    <x v="8"/>
    <s v="-"/>
    <s v="-"/>
    <s v="Ceredigion"/>
    <n v="0"/>
    <s v="-"/>
    <n v="0"/>
    <n v="0"/>
    <n v="0"/>
    <n v="23"/>
    <n v="5"/>
    <n v="0"/>
    <n v="0"/>
    <n v="5"/>
    <n v="14"/>
    <n v="16"/>
    <n v="2"/>
    <n v="2"/>
    <n v="0"/>
    <n v="7.037037037037037E-3"/>
    <n v="0.5"/>
    <n v="9.507523148148149E-2"/>
    <n v="2"/>
    <n v="16"/>
    <n v="14"/>
  </r>
  <r>
    <x v="11"/>
    <x v="8"/>
    <s v="-"/>
    <s v="-"/>
    <s v="Conwy"/>
    <n v="0"/>
    <s v="-"/>
    <n v="0"/>
    <n v="0"/>
    <n v="0"/>
    <n v="34"/>
    <n v="14"/>
    <n v="0"/>
    <n v="0"/>
    <n v="1"/>
    <n v="20"/>
    <n v="26"/>
    <n v="6"/>
    <n v="1"/>
    <n v="6"/>
    <n v="1.050925925925926E-2"/>
    <n v="0"/>
    <n v="3.5856481481481482E-2"/>
    <n v="7"/>
    <n v="26"/>
    <n v="20"/>
  </r>
  <r>
    <x v="11"/>
    <x v="8"/>
    <s v="-"/>
    <s v="-"/>
    <s v="Denbighshire"/>
    <n v="0"/>
    <s v="-"/>
    <n v="0"/>
    <n v="0"/>
    <n v="0"/>
    <n v="41"/>
    <n v="8"/>
    <n v="0"/>
    <n v="0"/>
    <n v="5"/>
    <n v="21"/>
    <n v="31"/>
    <n v="10"/>
    <n v="2"/>
    <n v="3"/>
    <n v="4.386574074074074E-3"/>
    <n v="0.6"/>
    <n v="9.67650462962963E-2"/>
    <n v="5"/>
    <n v="31"/>
    <n v="23"/>
  </r>
  <r>
    <x v="11"/>
    <x v="8"/>
    <s v="-"/>
    <s v="-"/>
    <s v="Flintshire"/>
    <n v="0"/>
    <s v="-"/>
    <n v="0"/>
    <n v="0"/>
    <n v="0"/>
    <n v="68"/>
    <n v="16"/>
    <n v="0"/>
    <n v="0"/>
    <n v="1"/>
    <n v="39"/>
    <n v="56"/>
    <n v="17"/>
    <n v="1"/>
    <n v="10"/>
    <n v="7.789351851851852E-3"/>
    <n v="0"/>
    <n v="0.11375578703703704"/>
    <n v="11"/>
    <n v="56"/>
    <n v="29"/>
  </r>
  <r>
    <x v="11"/>
    <x v="8"/>
    <s v="-"/>
    <s v="-"/>
    <s v="Gwynedd"/>
    <n v="0"/>
    <s v="-"/>
    <n v="0"/>
    <n v="0"/>
    <n v="0"/>
    <n v="54"/>
    <n v="11"/>
    <n v="0"/>
    <n v="0"/>
    <n v="2"/>
    <n v="36"/>
    <n v="45"/>
    <n v="9"/>
    <n v="3"/>
    <n v="4"/>
    <n v="2.8645833333333336E-3"/>
    <n v="1"/>
    <n v="4.3015046296296294E-2"/>
    <n v="7"/>
    <n v="45"/>
    <n v="28"/>
  </r>
  <r>
    <x v="11"/>
    <x v="8"/>
    <s v="-"/>
    <s v="-"/>
    <s v="Isle Of Anglesey"/>
    <n v="0"/>
    <s v="-"/>
    <n v="0"/>
    <n v="0"/>
    <n v="0"/>
    <n v="19"/>
    <n v="6"/>
    <n v="0"/>
    <n v="0"/>
    <n v="1"/>
    <n v="11"/>
    <n v="13"/>
    <n v="2"/>
    <n v="2"/>
    <n v="3"/>
    <n v="1.1076388888888889E-2"/>
    <n v="0"/>
    <n v="0.15075231481481483"/>
    <n v="5"/>
    <n v="13"/>
    <n v="9"/>
  </r>
  <r>
    <x v="11"/>
    <x v="8"/>
    <s v="-"/>
    <s v="-"/>
    <s v="Merthyr Tydfil"/>
    <n v="0"/>
    <s v="-"/>
    <n v="0"/>
    <n v="0"/>
    <n v="0"/>
    <n v="28"/>
    <n v="3"/>
    <n v="0"/>
    <n v="0"/>
    <n v="2"/>
    <n v="15"/>
    <n v="19"/>
    <n v="4"/>
    <n v="3"/>
    <n v="4"/>
    <n v="4.0682870370370369E-3"/>
    <n v="0.5"/>
    <n v="3.8518518518518521E-2"/>
    <n v="7"/>
    <n v="19"/>
    <n v="14"/>
  </r>
  <r>
    <x v="11"/>
    <x v="8"/>
    <s v="-"/>
    <s v="-"/>
    <s v="Monmouthshire"/>
    <n v="0"/>
    <s v="-"/>
    <n v="0"/>
    <n v="0"/>
    <n v="0"/>
    <n v="19"/>
    <n v="6"/>
    <n v="0"/>
    <n v="0"/>
    <n v="2"/>
    <n v="8"/>
    <n v="13"/>
    <n v="5"/>
    <n v="1"/>
    <n v="3"/>
    <n v="1.0410879629629631E-2"/>
    <n v="0"/>
    <n v="2.478009259259259E-2"/>
    <n v="4"/>
    <n v="13"/>
    <n v="10"/>
  </r>
  <r>
    <x v="11"/>
    <x v="8"/>
    <s v="-"/>
    <s v="-"/>
    <s v="Neath Port Talbot"/>
    <n v="0"/>
    <s v="-"/>
    <n v="0"/>
    <n v="0"/>
    <n v="0"/>
    <n v="55"/>
    <n v="10"/>
    <n v="0"/>
    <n v="0"/>
    <n v="7"/>
    <n v="25"/>
    <n v="38"/>
    <n v="13"/>
    <n v="3"/>
    <n v="7"/>
    <n v="8.2291666666666659E-3"/>
    <n v="0.14285714285714285"/>
    <n v="0.12475694444444445"/>
    <n v="10"/>
    <n v="38"/>
    <n v="19"/>
  </r>
  <r>
    <x v="11"/>
    <x v="8"/>
    <s v="-"/>
    <s v="-"/>
    <s v="Newport"/>
    <n v="0"/>
    <s v="-"/>
    <n v="0"/>
    <n v="0"/>
    <n v="0"/>
    <n v="45"/>
    <n v="11"/>
    <n v="0"/>
    <n v="0"/>
    <n v="8"/>
    <n v="24"/>
    <n v="33"/>
    <n v="9"/>
    <n v="1"/>
    <n v="3"/>
    <n v="2.5057870370370373E-3"/>
    <n v="0.875"/>
    <n v="5.4722222222222235E-2"/>
    <n v="4"/>
    <n v="33"/>
    <n v="22"/>
  </r>
  <r>
    <x v="11"/>
    <x v="8"/>
    <s v="-"/>
    <s v="-"/>
    <s v="Out of Area"/>
    <n v="0"/>
    <s v="-"/>
    <n v="0"/>
    <n v="0"/>
    <n v="0"/>
    <n v="2"/>
    <n v="0"/>
    <n v="0"/>
    <n v="0"/>
    <n v="0"/>
    <n v="2"/>
    <n v="2"/>
    <n v="0"/>
    <n v="0"/>
    <n v="0"/>
    <s v="-"/>
    <s v="-"/>
    <s v="-"/>
    <n v="0"/>
    <n v="2"/>
    <n v="0"/>
  </r>
  <r>
    <x v="11"/>
    <x v="8"/>
    <s v="-"/>
    <s v="-"/>
    <s v="Pembrokeshire"/>
    <n v="0"/>
    <s v="-"/>
    <n v="0"/>
    <n v="0"/>
    <n v="0"/>
    <n v="50"/>
    <n v="9"/>
    <n v="0"/>
    <n v="0"/>
    <n v="11"/>
    <n v="21"/>
    <n v="29"/>
    <n v="8"/>
    <n v="4"/>
    <n v="6"/>
    <n v="4.9074074074074072E-3"/>
    <n v="0.54545454545454541"/>
    <n v="0.10697916666666668"/>
    <n v="10"/>
    <n v="29"/>
    <n v="26"/>
  </r>
  <r>
    <x v="11"/>
    <x v="8"/>
    <s v="-"/>
    <s v="-"/>
    <s v="Powys"/>
    <n v="0"/>
    <s v="-"/>
    <n v="0"/>
    <n v="0"/>
    <n v="0"/>
    <n v="43"/>
    <n v="10"/>
    <n v="0"/>
    <n v="0"/>
    <n v="4"/>
    <n v="14"/>
    <n v="25"/>
    <n v="11"/>
    <n v="2"/>
    <n v="12"/>
    <n v="7.2222222222222228E-3"/>
    <n v="0.25"/>
    <n v="4.4866898148148149E-2"/>
    <n v="14"/>
    <n v="25"/>
    <n v="18"/>
  </r>
  <r>
    <x v="11"/>
    <x v="8"/>
    <s v="-"/>
    <s v="-"/>
    <s v="Rhondda Cynon Taff"/>
    <n v="0"/>
    <s v="-"/>
    <n v="0"/>
    <n v="0"/>
    <n v="0"/>
    <n v="66"/>
    <n v="17"/>
    <n v="0"/>
    <n v="0"/>
    <n v="11"/>
    <n v="35"/>
    <n v="49"/>
    <n v="14"/>
    <n v="2"/>
    <n v="4"/>
    <n v="7.7777777777777776E-3"/>
    <n v="0.36363636363636365"/>
    <n v="4.4895833333333336E-2"/>
    <n v="6"/>
    <n v="49"/>
    <n v="36"/>
  </r>
  <r>
    <x v="11"/>
    <x v="8"/>
    <s v="-"/>
    <s v="-"/>
    <s v="Swansea"/>
    <n v="0"/>
    <s v="-"/>
    <n v="0"/>
    <n v="0"/>
    <n v="0"/>
    <n v="71"/>
    <n v="9"/>
    <n v="0"/>
    <n v="0"/>
    <n v="7"/>
    <n v="38"/>
    <n v="49"/>
    <n v="11"/>
    <n v="6"/>
    <n v="9"/>
    <n v="5.5787037037037038E-3"/>
    <n v="0.42857142857142855"/>
    <n v="3.8483796296296294E-2"/>
    <n v="15"/>
    <n v="49"/>
    <n v="31"/>
  </r>
  <r>
    <x v="11"/>
    <x v="8"/>
    <s v="Newport Renal Unit Newport"/>
    <s v="-"/>
    <s v="Torfaen"/>
    <n v="0"/>
    <d v="1899-12-30T00:26:4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1"/>
    <x v="8"/>
    <s v="-"/>
    <s v="-"/>
    <s v="Torfaen"/>
    <n v="0"/>
    <d v="1899-12-30T00:05:00"/>
    <n v="0"/>
    <n v="0"/>
    <n v="0"/>
    <n v="23"/>
    <n v="5"/>
    <n v="0"/>
    <n v="1"/>
    <n v="2"/>
    <n v="11"/>
    <n v="17"/>
    <n v="6"/>
    <n v="3"/>
    <n v="1"/>
    <n v="6.0879629629629634E-3"/>
    <n v="0.5"/>
    <n v="3.1793981481481479E-2"/>
    <n v="4"/>
    <n v="17"/>
    <n v="14"/>
  </r>
  <r>
    <x v="11"/>
    <x v="8"/>
    <s v="-"/>
    <s v="-"/>
    <s v="Vale Of Glamorgan"/>
    <n v="0"/>
    <s v="-"/>
    <n v="0"/>
    <n v="0"/>
    <n v="0"/>
    <n v="42"/>
    <n v="10"/>
    <n v="0"/>
    <n v="0"/>
    <n v="5"/>
    <n v="23"/>
    <n v="30"/>
    <n v="7"/>
    <n v="0"/>
    <n v="7"/>
    <n v="3.2407407407407411E-3"/>
    <n v="0.8"/>
    <n v="6.5896990740740749E-2"/>
    <n v="7"/>
    <n v="30"/>
    <n v="23"/>
  </r>
  <r>
    <x v="11"/>
    <x v="8"/>
    <s v="-"/>
    <s v="-"/>
    <s v="Wrexham"/>
    <n v="0"/>
    <s v="-"/>
    <n v="0"/>
    <n v="0"/>
    <n v="0"/>
    <n v="47"/>
    <n v="8"/>
    <n v="0"/>
    <n v="0"/>
    <n v="3"/>
    <n v="26"/>
    <n v="35"/>
    <n v="9"/>
    <n v="3"/>
    <n v="6"/>
    <n v="7.5578703703703702E-3"/>
    <n v="0"/>
    <n v="8.4664351851851852E-2"/>
    <n v="9"/>
    <n v="35"/>
    <n v="19"/>
  </r>
  <r>
    <x v="12"/>
    <x v="0"/>
    <s v="Grange University Hospital Cwmbran"/>
    <s v="Major A&amp;E Units"/>
    <s v="Blaenau Gwent"/>
    <n v="19.205554500000002"/>
    <d v="1899-12-30T02:04:38"/>
    <n v="0"/>
    <n v="0"/>
    <n v="0"/>
    <n v="13"/>
    <n v="13"/>
    <n v="0"/>
    <n v="2"/>
    <n v="3"/>
    <n v="6"/>
    <n v="8"/>
    <n v="2"/>
    <n v="1"/>
    <n v="1"/>
    <n v="3.2986111111111111E-3"/>
    <n v="1"/>
    <n v="5.7141203703703708E-2"/>
    <n v="2"/>
    <n v="8"/>
    <n v="13"/>
  </r>
  <r>
    <x v="12"/>
    <x v="0"/>
    <s v="Nevill Hall Hosp Abergavenny"/>
    <s v="Major A&amp;E Units"/>
    <s v="Blaenau Gwent"/>
    <n v="0"/>
    <d v="1899-12-30T00:42:59"/>
    <n v="0"/>
    <n v="0"/>
    <n v="0"/>
    <n v="8"/>
    <n v="8"/>
    <n v="0"/>
    <n v="5"/>
    <n v="1"/>
    <n v="4"/>
    <n v="4"/>
    <n v="0"/>
    <n v="0"/>
    <n v="3"/>
    <n v="1.0300925925925926E-3"/>
    <n v="1"/>
    <n v="9.8767361111111132E-2"/>
    <n v="3"/>
    <n v="4"/>
    <n v="8"/>
  </r>
  <r>
    <x v="12"/>
    <x v="0"/>
    <s v="Grange University Hospital Cwmbran"/>
    <s v="Major A&amp;E Units"/>
    <s v="Bridgend"/>
    <n v="0.31777783333333331"/>
    <d v="1899-12-30T00:34:04"/>
    <n v="0"/>
    <n v="0"/>
    <n v="0"/>
    <n v="1"/>
    <n v="1"/>
    <n v="0"/>
    <n v="1"/>
    <n v="1"/>
    <n v="0"/>
    <n v="0"/>
    <n v="0"/>
    <n v="0"/>
    <n v="0"/>
    <n v="3.0092592592592595E-4"/>
    <n v="1"/>
    <s v="-"/>
    <n v="0"/>
    <n v="0"/>
    <n v="1"/>
  </r>
  <r>
    <x v="12"/>
    <x v="0"/>
    <s v="Grange University Hospital Cwmbran"/>
    <s v="Major A&amp;E Units"/>
    <s v="Caerphilly"/>
    <n v="13.631942333333335"/>
    <d v="1899-12-30T01:18:14"/>
    <n v="1"/>
    <n v="1"/>
    <n v="0"/>
    <n v="20"/>
    <n v="20"/>
    <n v="1"/>
    <n v="13"/>
    <n v="4"/>
    <n v="11"/>
    <n v="12"/>
    <n v="1"/>
    <n v="0"/>
    <n v="4"/>
    <n v="5.185185185185185E-3"/>
    <n v="0.5"/>
    <n v="5.8396990740740742E-2"/>
    <n v="4"/>
    <n v="12"/>
    <n v="20"/>
  </r>
  <r>
    <x v="12"/>
    <x v="0"/>
    <s v="Ysbyty Ystrad Fawr Hospital"/>
    <s v="Minor Injuries Unit (MIU)"/>
    <s v="Caerphilly"/>
    <n v="0"/>
    <d v="1899-12-30T00:31:07"/>
    <n v="0"/>
    <n v="0"/>
    <n v="0"/>
    <n v="8"/>
    <n v="8"/>
    <n v="0"/>
    <n v="7"/>
    <n v="1"/>
    <n v="7"/>
    <n v="7"/>
    <n v="0"/>
    <n v="0"/>
    <n v="0"/>
    <n v="6.1805555555555563E-3"/>
    <n v="0"/>
    <n v="5.7199074074074069E-2"/>
    <n v="0"/>
    <n v="7"/>
    <n v="8"/>
  </r>
  <r>
    <x v="12"/>
    <x v="0"/>
    <s v="Royal Gwent Hospital Newport"/>
    <s v="Major A&amp;E Units"/>
    <s v="Caerphilly"/>
    <n v="0"/>
    <d v="1899-12-30T00:21:34"/>
    <n v="0"/>
    <n v="0"/>
    <n v="0"/>
    <n v="1"/>
    <n v="1"/>
    <n v="0"/>
    <n v="1"/>
    <n v="0"/>
    <n v="1"/>
    <n v="1"/>
    <n v="0"/>
    <n v="0"/>
    <n v="0"/>
    <s v="-"/>
    <s v="-"/>
    <n v="6.0451388888888888E-2"/>
    <n v="0"/>
    <n v="1"/>
    <n v="1"/>
  </r>
  <r>
    <x v="12"/>
    <x v="0"/>
    <s v="Grange University Hospital Cwmbran"/>
    <s v="Major A&amp;E Units"/>
    <s v="Monmouthshire"/>
    <n v="13.625554499999998"/>
    <d v="1899-12-30T01:42:30"/>
    <n v="1"/>
    <n v="0"/>
    <n v="0"/>
    <n v="12"/>
    <n v="12"/>
    <n v="2"/>
    <n v="6"/>
    <n v="1"/>
    <n v="7"/>
    <n v="9"/>
    <n v="2"/>
    <n v="0"/>
    <n v="2"/>
    <n v="7.1759259259259267E-3"/>
    <n v="0"/>
    <n v="7.0069444444444448E-2"/>
    <n v="2"/>
    <n v="9"/>
    <n v="12"/>
  </r>
  <r>
    <x v="12"/>
    <x v="0"/>
    <s v="Royal Gwent Hospital Newport"/>
    <s v="Major A&amp;E Units"/>
    <s v="Monmouthshire"/>
    <n v="0"/>
    <d v="1899-12-30T01:15:08"/>
    <n v="0"/>
    <n v="0"/>
    <n v="0"/>
    <n v="1"/>
    <n v="1"/>
    <n v="0"/>
    <n v="0"/>
    <n v="0"/>
    <n v="1"/>
    <n v="1"/>
    <n v="0"/>
    <n v="0"/>
    <n v="0"/>
    <s v="-"/>
    <s v="-"/>
    <n v="0.12665509259259258"/>
    <n v="0"/>
    <n v="1"/>
    <n v="1"/>
  </r>
  <r>
    <x v="12"/>
    <x v="0"/>
    <s v="Nevill Hall Hosp Abergavenny"/>
    <s v="Major A&amp;E Units"/>
    <s v="Monmouthshire"/>
    <n v="0"/>
    <d v="1899-12-30T00:53:17"/>
    <n v="0"/>
    <n v="0"/>
    <n v="0"/>
    <n v="2"/>
    <n v="2"/>
    <n v="0"/>
    <n v="1"/>
    <n v="0"/>
    <n v="2"/>
    <n v="2"/>
    <n v="0"/>
    <n v="0"/>
    <n v="0"/>
    <s v="-"/>
    <s v="-"/>
    <n v="7.4890046296296295E-2"/>
    <n v="0"/>
    <n v="2"/>
    <n v="2"/>
  </r>
  <r>
    <x v="12"/>
    <x v="0"/>
    <s v="Ysbyty Aneurin Bevan Hospital"/>
    <s v="Minor Injuries Unit (MIU)"/>
    <s v="Monmouthshire"/>
    <n v="0"/>
    <d v="1899-12-30T00:00:0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2"/>
    <x v="0"/>
    <s v="Grange University Hospital Cwmbran"/>
    <s v="Major A&amp;E Units"/>
    <s v="Newport"/>
    <n v="19.213611"/>
    <d v="1899-12-30T01:14:58"/>
    <n v="0"/>
    <n v="0"/>
    <n v="0"/>
    <n v="18"/>
    <n v="18"/>
    <n v="3"/>
    <n v="11"/>
    <n v="5"/>
    <n v="9"/>
    <n v="9"/>
    <n v="0"/>
    <n v="2"/>
    <n v="2"/>
    <n v="4.2592592592592595E-3"/>
    <n v="0.8"/>
    <n v="0.17702546296296295"/>
    <n v="4"/>
    <n v="9"/>
    <n v="18"/>
  </r>
  <r>
    <x v="12"/>
    <x v="0"/>
    <s v="Royal Gwent Hospital Newport"/>
    <s v="Major A&amp;E Units"/>
    <s v="Newport"/>
    <n v="0"/>
    <d v="1899-12-30T00:56:04"/>
    <n v="0"/>
    <n v="0"/>
    <n v="0"/>
    <n v="5"/>
    <n v="5"/>
    <n v="0"/>
    <n v="4"/>
    <n v="0"/>
    <n v="3"/>
    <n v="3"/>
    <n v="0"/>
    <n v="0"/>
    <n v="2"/>
    <s v="-"/>
    <s v="-"/>
    <n v="9.8287037037037034E-2"/>
    <n v="2"/>
    <n v="3"/>
    <n v="5"/>
  </r>
  <r>
    <x v="12"/>
    <x v="0"/>
    <s v="Grange University Hospital Cwmbran"/>
    <s v="Major A&amp;E Units"/>
    <s v="Out of Area"/>
    <n v="0"/>
    <d v="1899-12-30T00:12:35"/>
    <n v="0"/>
    <n v="0"/>
    <n v="0"/>
    <n v="1"/>
    <n v="1"/>
    <n v="1"/>
    <n v="1"/>
    <n v="1"/>
    <n v="0"/>
    <n v="0"/>
    <n v="0"/>
    <n v="0"/>
    <n v="0"/>
    <n v="2.9224537037037038E-2"/>
    <s v="-"/>
    <s v="-"/>
    <n v="0"/>
    <n v="0"/>
    <n v="1"/>
  </r>
  <r>
    <x v="12"/>
    <x v="0"/>
    <s v="Grange University Hospital Cwmbran"/>
    <s v="Major A&amp;E Units"/>
    <s v="Torfaen"/>
    <n v="9.5824989999999985"/>
    <d v="1899-12-30T01:54:53"/>
    <n v="0"/>
    <n v="0"/>
    <n v="0"/>
    <n v="9"/>
    <n v="9"/>
    <n v="0"/>
    <n v="4"/>
    <n v="4"/>
    <n v="5"/>
    <n v="5"/>
    <n v="0"/>
    <n v="0"/>
    <n v="0"/>
    <n v="5.7060185185185191E-3"/>
    <n v="0.5"/>
    <n v="1.1099537037037036E-2"/>
    <n v="0"/>
    <n v="5"/>
    <n v="9"/>
  </r>
  <r>
    <x v="12"/>
    <x v="0"/>
    <s v="Nevill Hall Hosp Abergavenny"/>
    <s v="Major A&amp;E Units"/>
    <s v="Torfaen"/>
    <n v="0"/>
    <d v="1899-12-30T00:23:00"/>
    <n v="0"/>
    <n v="0"/>
    <n v="0"/>
    <n v="7"/>
    <n v="7"/>
    <n v="0"/>
    <n v="6"/>
    <n v="0"/>
    <n v="1"/>
    <n v="1"/>
    <n v="0"/>
    <n v="0"/>
    <n v="6"/>
    <s v="-"/>
    <s v="-"/>
    <n v="2.372685185185185E-2"/>
    <n v="6"/>
    <n v="1"/>
    <n v="7"/>
  </r>
  <r>
    <x v="12"/>
    <x v="0"/>
    <s v="Royal Gwent Hospital Newport"/>
    <s v="Major A&amp;E Units"/>
    <s v="Torfaen"/>
    <n v="0"/>
    <d v="1899-12-30T00:21:16"/>
    <n v="0"/>
    <n v="0"/>
    <n v="0"/>
    <n v="6"/>
    <n v="5"/>
    <n v="0"/>
    <n v="5"/>
    <n v="0"/>
    <n v="1"/>
    <n v="1"/>
    <n v="0"/>
    <n v="0"/>
    <n v="5"/>
    <s v="-"/>
    <s v="-"/>
    <n v="1.255787037037037E-2"/>
    <n v="5"/>
    <n v="1"/>
    <n v="6"/>
  </r>
  <r>
    <x v="12"/>
    <x v="0"/>
    <s v="County Hospital Pontypool"/>
    <s v="Community"/>
    <s v="Torfaen"/>
    <n v="0"/>
    <d v="1899-12-30T00:10:0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2"/>
    <x v="1"/>
    <s v="Glan Clwyd Hosp Bodelwyddan"/>
    <s v="Major A&amp;E Units"/>
    <s v="Conwy"/>
    <n v="72.851387166666669"/>
    <d v="1899-12-30T04:03:29"/>
    <n v="6"/>
    <n v="6"/>
    <n v="0"/>
    <n v="18"/>
    <n v="18"/>
    <n v="5"/>
    <n v="10"/>
    <n v="3"/>
    <n v="10"/>
    <n v="11"/>
    <n v="1"/>
    <n v="2"/>
    <n v="2"/>
    <n v="5.8449074074074072E-3"/>
    <n v="0.33333333333333331"/>
    <n v="0.15979166666666667"/>
    <n v="4"/>
    <n v="11"/>
    <n v="18"/>
  </r>
  <r>
    <x v="12"/>
    <x v="1"/>
    <s v="Ysbyty Gwynedd Hosp Bangor"/>
    <s v="Major A&amp;E Units"/>
    <s v="Conwy"/>
    <n v="1.6025"/>
    <d v="1899-12-30T01:03:05"/>
    <n v="0"/>
    <n v="0"/>
    <n v="0"/>
    <n v="2"/>
    <n v="2"/>
    <n v="0"/>
    <n v="1"/>
    <n v="0"/>
    <n v="2"/>
    <n v="2"/>
    <n v="0"/>
    <n v="0"/>
    <n v="0"/>
    <s v="-"/>
    <s v="-"/>
    <n v="0.13371527777777778"/>
    <n v="0"/>
    <n v="2"/>
    <n v="2"/>
  </r>
  <r>
    <x v="12"/>
    <x v="1"/>
    <s v="Glan Clwyd Hosp Bodelwyddan"/>
    <s v="Major A&amp;E Units"/>
    <s v="Denbighshire"/>
    <n v="43.215555333333327"/>
    <d v="1899-12-30T02:24:34"/>
    <n v="3"/>
    <n v="2"/>
    <n v="0"/>
    <n v="16"/>
    <n v="16"/>
    <n v="1"/>
    <n v="8"/>
    <n v="1"/>
    <n v="15"/>
    <n v="15"/>
    <n v="0"/>
    <n v="0"/>
    <n v="0"/>
    <n v="7.7546296296296295E-3"/>
    <n v="0"/>
    <n v="6.7627314814814821E-2"/>
    <n v="0"/>
    <n v="15"/>
    <n v="16"/>
  </r>
  <r>
    <x v="12"/>
    <x v="1"/>
    <s v="Maelor General Hosp Wrecsam"/>
    <s v="Major A&amp;E Units"/>
    <s v="Flintshire"/>
    <n v="23.824443666666667"/>
    <d v="1899-12-30T02:24:57"/>
    <n v="2"/>
    <n v="1"/>
    <n v="0"/>
    <n v="9"/>
    <n v="9"/>
    <n v="2"/>
    <n v="5"/>
    <n v="0"/>
    <n v="7"/>
    <n v="7"/>
    <n v="0"/>
    <n v="0"/>
    <n v="2"/>
    <s v="-"/>
    <s v="-"/>
    <n v="7.3217592592592598E-2"/>
    <n v="2"/>
    <n v="7"/>
    <n v="9"/>
  </r>
  <r>
    <x v="12"/>
    <x v="1"/>
    <s v="Glan Clwyd Hosp Bodelwyddan"/>
    <s v="Major A&amp;E Units"/>
    <s v="Flintshire"/>
    <n v="17.488611166666665"/>
    <d v="1899-12-30T01:58:34"/>
    <n v="1"/>
    <n v="1"/>
    <n v="0"/>
    <n v="8"/>
    <n v="7"/>
    <n v="3"/>
    <n v="5"/>
    <n v="2"/>
    <n v="5"/>
    <n v="6"/>
    <n v="1"/>
    <n v="0"/>
    <n v="0"/>
    <n v="1.7280092592592593E-2"/>
    <n v="0"/>
    <n v="0.10250578703703705"/>
    <n v="0"/>
    <n v="6"/>
    <n v="8"/>
  </r>
  <r>
    <x v="12"/>
    <x v="1"/>
    <s v="Ysbyty Gwynedd Hosp Bangor"/>
    <s v="Major A&amp;E Units"/>
    <s v="Gwynedd"/>
    <n v="68.305276500000005"/>
    <d v="1899-12-30T02:18:28"/>
    <n v="7"/>
    <n v="4"/>
    <n v="0"/>
    <n v="28"/>
    <n v="27"/>
    <n v="4"/>
    <n v="16"/>
    <n v="4"/>
    <n v="17"/>
    <n v="20"/>
    <n v="3"/>
    <n v="2"/>
    <n v="2"/>
    <n v="3.3738425925925928E-3"/>
    <n v="0.75"/>
    <n v="7.0925925925925934E-2"/>
    <n v="4"/>
    <n v="20"/>
    <n v="27"/>
  </r>
  <r>
    <x v="12"/>
    <x v="1"/>
    <s v="Ysbyty Gwynedd Hosp Bangor"/>
    <s v="Major A&amp;E Units"/>
    <s v="Isle Of Anglesey"/>
    <n v="29.975554499999998"/>
    <d v="1899-12-30T03:14:15"/>
    <n v="4"/>
    <n v="3"/>
    <n v="0"/>
    <n v="10"/>
    <n v="10"/>
    <n v="2"/>
    <n v="5"/>
    <n v="2"/>
    <n v="7"/>
    <n v="8"/>
    <n v="1"/>
    <n v="0"/>
    <n v="0"/>
    <n v="1.458912037037037E-2"/>
    <n v="0"/>
    <n v="0.13961805555555556"/>
    <n v="0"/>
    <n v="8"/>
    <n v="10"/>
  </r>
  <r>
    <x v="12"/>
    <x v="1"/>
    <s v="Maelor General Hosp Wrecsam"/>
    <s v="Major A&amp;E Units"/>
    <s v="Wrexham"/>
    <n v="50.620277999999999"/>
    <d v="1899-12-30T02:21:33"/>
    <n v="5"/>
    <n v="3"/>
    <n v="0"/>
    <n v="22"/>
    <n v="22"/>
    <n v="1"/>
    <n v="11"/>
    <n v="7"/>
    <n v="14"/>
    <n v="14"/>
    <n v="0"/>
    <n v="0"/>
    <n v="1"/>
    <n v="4.7569444444444447E-3"/>
    <n v="0.7142857142857143"/>
    <n v="0.10543981481481481"/>
    <n v="1"/>
    <n v="14"/>
    <n v="22"/>
  </r>
  <r>
    <x v="12"/>
    <x v="1"/>
    <s v="Glan Clwyd Hosp Bodelwyddan"/>
    <s v="Major A&amp;E Units"/>
    <s v="Wrexham"/>
    <n v="0.52888883333333325"/>
    <d v="1899-12-30T00:26:18"/>
    <n v="0"/>
    <n v="0"/>
    <n v="0"/>
    <n v="2"/>
    <n v="2"/>
    <n v="1"/>
    <n v="2"/>
    <n v="1"/>
    <n v="1"/>
    <n v="1"/>
    <n v="0"/>
    <n v="0"/>
    <n v="0"/>
    <n v="3.9930555555555561E-3"/>
    <n v="1"/>
    <n v="0.16016203703703705"/>
    <n v="0"/>
    <n v="1"/>
    <n v="2"/>
  </r>
  <r>
    <x v="12"/>
    <x v="2"/>
    <s v="University Hospital Of Wales"/>
    <s v="Major A&amp;E Units"/>
    <s v="Caerphilly"/>
    <n v="3.0833333333333334E-2"/>
    <d v="1899-12-30T00:16:51"/>
    <n v="0"/>
    <n v="0"/>
    <n v="0"/>
    <n v="1"/>
    <n v="1"/>
    <n v="0"/>
    <n v="1"/>
    <n v="0"/>
    <n v="1"/>
    <n v="1"/>
    <n v="0"/>
    <n v="0"/>
    <n v="0"/>
    <s v="-"/>
    <s v="-"/>
    <n v="5.842592592592593E-2"/>
    <n v="0"/>
    <n v="1"/>
    <n v="1"/>
  </r>
  <r>
    <x v="12"/>
    <x v="2"/>
    <s v="University Hospital Of Wales"/>
    <s v="Major A&amp;E Units"/>
    <s v="Cardiff"/>
    <n v="124.20972116666665"/>
    <d v="1899-12-30T02:43:41"/>
    <n v="16"/>
    <n v="8"/>
    <n v="0"/>
    <n v="48"/>
    <n v="48"/>
    <n v="10"/>
    <n v="24"/>
    <n v="14"/>
    <n v="27"/>
    <n v="30"/>
    <n v="3"/>
    <n v="1"/>
    <n v="3"/>
    <n v="5.3182870370370372E-3"/>
    <n v="0.5"/>
    <n v="0.1244675925925926"/>
    <n v="4"/>
    <n v="30"/>
    <n v="48"/>
  </r>
  <r>
    <x v="12"/>
    <x v="2"/>
    <s v="Llandough Hospital"/>
    <s v="Major acute"/>
    <s v="Cardiff"/>
    <n v="0"/>
    <d v="1899-12-30T02:32:23"/>
    <n v="1"/>
    <n v="0"/>
    <n v="0"/>
    <n v="4"/>
    <n v="4"/>
    <n v="0"/>
    <n v="2"/>
    <n v="1"/>
    <n v="3"/>
    <n v="3"/>
    <n v="0"/>
    <n v="0"/>
    <n v="0"/>
    <n v="4.0625000000000001E-3"/>
    <n v="1"/>
    <n v="0.13940972222222223"/>
    <n v="0"/>
    <n v="3"/>
    <n v="4"/>
  </r>
  <r>
    <x v="12"/>
    <x v="2"/>
    <s v="University Hospital Of Wales"/>
    <s v="Major A&amp;E Units"/>
    <s v="Merthyr Tydfil"/>
    <n v="0"/>
    <d v="1899-12-30T00:12:37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2"/>
    <x v="2"/>
    <s v="University Hospital Of Wales"/>
    <s v="Major A&amp;E Units"/>
    <s v="Newport"/>
    <n v="4.8524999999999991"/>
    <d v="1899-12-30T05:06:09"/>
    <n v="1"/>
    <n v="0"/>
    <n v="0"/>
    <n v="1"/>
    <n v="1"/>
    <n v="0"/>
    <n v="0"/>
    <n v="0"/>
    <n v="1"/>
    <n v="1"/>
    <n v="0"/>
    <n v="0"/>
    <n v="0"/>
    <s v="-"/>
    <s v="-"/>
    <n v="0.30254629629629631"/>
    <n v="0"/>
    <n v="1"/>
    <n v="1"/>
  </r>
  <r>
    <x v="12"/>
    <x v="2"/>
    <s v="University Hospital Of Wales"/>
    <s v="Major A&amp;E Units"/>
    <s v="Rhondda Cynon Taff"/>
    <n v="1.1522221666666668"/>
    <d v="1899-12-30T00:49:34"/>
    <n v="0"/>
    <n v="0"/>
    <n v="0"/>
    <n v="1"/>
    <n v="1"/>
    <n v="0"/>
    <n v="1"/>
    <n v="0"/>
    <n v="0"/>
    <n v="1"/>
    <n v="1"/>
    <n v="0"/>
    <n v="0"/>
    <s v="-"/>
    <s v="-"/>
    <n v="1.8645833333333334E-2"/>
    <n v="0"/>
    <n v="1"/>
    <n v="1"/>
  </r>
  <r>
    <x v="12"/>
    <x v="2"/>
    <s v="University Hospital Of Wales"/>
    <s v="Major A&amp;E Units"/>
    <s v="Swansea"/>
    <n v="1.2638888333333334"/>
    <d v="1899-12-30T00:46:30"/>
    <n v="0"/>
    <n v="0"/>
    <n v="0"/>
    <n v="2"/>
    <n v="2"/>
    <n v="1"/>
    <n v="1"/>
    <n v="0"/>
    <n v="2"/>
    <n v="2"/>
    <n v="0"/>
    <n v="0"/>
    <n v="0"/>
    <s v="-"/>
    <s v="-"/>
    <n v="7.3802083333333338E-2"/>
    <n v="0"/>
    <n v="2"/>
    <n v="2"/>
  </r>
  <r>
    <x v="12"/>
    <x v="2"/>
    <s v="University Hospital Of Wales"/>
    <s v="Major A&amp;E Units"/>
    <s v="Vale Of Glamorgan"/>
    <n v="25.199721333333336"/>
    <d v="1899-12-30T03:51:00"/>
    <n v="4"/>
    <n v="2"/>
    <n v="0"/>
    <n v="8"/>
    <n v="7"/>
    <n v="1"/>
    <n v="3"/>
    <n v="0"/>
    <n v="5"/>
    <n v="5"/>
    <n v="0"/>
    <n v="0"/>
    <n v="3"/>
    <s v="-"/>
    <s v="-"/>
    <n v="0.12371527777777779"/>
    <n v="3"/>
    <n v="5"/>
    <n v="8"/>
  </r>
  <r>
    <x v="12"/>
    <x v="2"/>
    <s v="Llandough Hospital"/>
    <s v="Major acute"/>
    <s v="Vale Of Glamorgan"/>
    <n v="0"/>
    <d v="1899-12-30T02:13:37"/>
    <n v="0"/>
    <n v="0"/>
    <n v="0"/>
    <n v="1"/>
    <n v="1"/>
    <n v="0"/>
    <n v="0"/>
    <n v="0"/>
    <n v="1"/>
    <n v="1"/>
    <n v="0"/>
    <n v="0"/>
    <n v="0"/>
    <s v="-"/>
    <s v="-"/>
    <n v="8.8877314814814826E-2"/>
    <n v="0"/>
    <n v="1"/>
    <n v="1"/>
  </r>
  <r>
    <x v="12"/>
    <x v="3"/>
    <s v="Princess Of Wales Bridgend"/>
    <s v="Major A&amp;E Units"/>
    <s v="Bridgend"/>
    <n v="43.501110166666663"/>
    <d v="1899-12-30T02:55:00"/>
    <n v="5"/>
    <n v="1"/>
    <n v="1"/>
    <n v="13"/>
    <n v="13"/>
    <n v="0"/>
    <n v="5"/>
    <n v="3"/>
    <n v="8"/>
    <n v="8"/>
    <n v="0"/>
    <n v="0"/>
    <n v="2"/>
    <n v="3.7037037037037038E-3"/>
    <n v="1"/>
    <n v="0.13135416666666669"/>
    <n v="2"/>
    <n v="8"/>
    <n v="13"/>
  </r>
  <r>
    <x v="12"/>
    <x v="3"/>
    <s v="Prince Charles Hosp Merthyr"/>
    <s v="Major A&amp;E Units"/>
    <s v="Caerphilly"/>
    <n v="21.045554499999998"/>
    <d v="1899-12-30T03:45:27"/>
    <n v="2"/>
    <n v="1"/>
    <n v="0"/>
    <n v="4"/>
    <n v="4"/>
    <n v="0"/>
    <n v="1"/>
    <n v="1"/>
    <n v="2"/>
    <n v="3"/>
    <n v="1"/>
    <n v="0"/>
    <n v="0"/>
    <n v="8.0671296296296307E-3"/>
    <n v="0"/>
    <n v="3.4467592592592591E-2"/>
    <n v="0"/>
    <n v="3"/>
    <n v="4"/>
  </r>
  <r>
    <x v="12"/>
    <x v="3"/>
    <s v="Princess Of Wales Bridgend"/>
    <s v="Major A&amp;E Units"/>
    <s v="Cardiff"/>
    <n v="0.15583333333333332"/>
    <d v="1899-12-30T00:24:21"/>
    <n v="0"/>
    <n v="0"/>
    <n v="0"/>
    <n v="1"/>
    <n v="1"/>
    <n v="0"/>
    <n v="1"/>
    <n v="0"/>
    <n v="0"/>
    <n v="1"/>
    <n v="1"/>
    <n v="0"/>
    <n v="0"/>
    <s v="-"/>
    <s v="-"/>
    <n v="0.72894675925925934"/>
    <n v="0"/>
    <n v="1"/>
    <n v="1"/>
  </r>
  <r>
    <x v="12"/>
    <x v="3"/>
    <s v="Prince Charles Hosp Merthyr"/>
    <s v="Major A&amp;E Units"/>
    <s v="Merthyr Tydfil"/>
    <n v="19.3191655"/>
    <d v="1899-12-30T02:38:29"/>
    <n v="2"/>
    <n v="2"/>
    <n v="0"/>
    <n v="6"/>
    <n v="6"/>
    <n v="3"/>
    <n v="5"/>
    <n v="1"/>
    <n v="2"/>
    <n v="3"/>
    <n v="1"/>
    <n v="0"/>
    <n v="2"/>
    <n v="5.9953703703703705E-3"/>
    <n v="0"/>
    <n v="3.0983796296296297E-2"/>
    <n v="2"/>
    <n v="3"/>
    <n v="6"/>
  </r>
  <r>
    <x v="12"/>
    <x v="3"/>
    <s v="Royal Glamorgan Hosp Pontyclun"/>
    <s v="Major A&amp;E Units"/>
    <s v="Merthyr Tydfil"/>
    <n v="0.34305550000000001"/>
    <d v="1899-12-30T00:35:35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</r>
  <r>
    <x v="12"/>
    <x v="3"/>
    <s v="Prince Charles Hosp Merthyr"/>
    <s v="Major A&amp;E Units"/>
    <s v="Powys"/>
    <n v="2.9447213333333333"/>
    <d v="1899-12-30T01:13:54"/>
    <n v="0"/>
    <n v="0"/>
    <n v="0"/>
    <n v="2"/>
    <n v="2"/>
    <n v="0"/>
    <n v="1"/>
    <n v="0"/>
    <n v="1"/>
    <n v="1"/>
    <n v="0"/>
    <n v="0"/>
    <n v="1"/>
    <s v="-"/>
    <s v="-"/>
    <n v="4.9733796296296297E-2"/>
    <n v="1"/>
    <n v="1"/>
    <n v="2"/>
  </r>
  <r>
    <x v="12"/>
    <x v="3"/>
    <s v="Royal Glamorgan Hosp Pontyclun"/>
    <s v="Major A&amp;E Units"/>
    <s v="Rhondda Cynon Taff"/>
    <n v="71.852774833333342"/>
    <d v="1899-12-30T02:24:20"/>
    <n v="8"/>
    <n v="3"/>
    <n v="0"/>
    <n v="22"/>
    <n v="22"/>
    <n v="8"/>
    <n v="12"/>
    <n v="5"/>
    <n v="14"/>
    <n v="15"/>
    <n v="1"/>
    <n v="0"/>
    <n v="2"/>
    <n v="2.615740740740741E-3"/>
    <n v="0.8"/>
    <n v="4.777777777777778E-2"/>
    <n v="2"/>
    <n v="15"/>
    <n v="22"/>
  </r>
  <r>
    <x v="12"/>
    <x v="3"/>
    <s v="Prince Charles Hosp Merthyr"/>
    <s v="Major A&amp;E Units"/>
    <s v="Rhondda Cynon Taff"/>
    <n v="21.350555666666668"/>
    <d v="1899-12-30T02:11:27"/>
    <n v="2"/>
    <n v="1"/>
    <n v="0"/>
    <n v="7"/>
    <n v="7"/>
    <n v="0"/>
    <n v="3"/>
    <n v="0"/>
    <n v="2"/>
    <n v="5"/>
    <n v="3"/>
    <n v="1"/>
    <n v="1"/>
    <s v="-"/>
    <s v="-"/>
    <n v="1.8113425925925925E-2"/>
    <n v="2"/>
    <n v="5"/>
    <n v="7"/>
  </r>
  <r>
    <x v="12"/>
    <x v="3"/>
    <s v="Princess Of Wales Bridgend"/>
    <s v="Major A&amp;E Units"/>
    <s v="Vale Of Glamorgan"/>
    <n v="1.1602778333333332"/>
    <d v="1899-12-30T00:36:54"/>
    <n v="0"/>
    <n v="0"/>
    <n v="0"/>
    <n v="2"/>
    <n v="2"/>
    <n v="0"/>
    <n v="2"/>
    <n v="1"/>
    <n v="0"/>
    <n v="0"/>
    <n v="0"/>
    <n v="0"/>
    <n v="1"/>
    <n v="1.068287037037037E-2"/>
    <n v="0"/>
    <s v="-"/>
    <n v="1"/>
    <n v="0"/>
    <n v="2"/>
  </r>
  <r>
    <x v="12"/>
    <x v="4"/>
    <s v="Glangwili Hospital Carmarthen"/>
    <s v="Major A&amp;E Units"/>
    <s v="Carmarthenshire"/>
    <n v="78.344442166666653"/>
    <d v="1899-12-30T03:58:50"/>
    <n v="6"/>
    <n v="4"/>
    <n v="0"/>
    <n v="15"/>
    <n v="15"/>
    <n v="0"/>
    <n v="5"/>
    <n v="1"/>
    <n v="11"/>
    <n v="12"/>
    <n v="1"/>
    <n v="0"/>
    <n v="2"/>
    <n v="4.9652777777777785E-3"/>
    <n v="1"/>
    <n v="0.10582754629629629"/>
    <n v="2"/>
    <n v="12"/>
    <n v="15"/>
  </r>
  <r>
    <x v="12"/>
    <x v="4"/>
    <s v="Prince Philip Hosp Llanelli"/>
    <s v="Major acute"/>
    <s v="Carmarthenshire"/>
    <n v="2.7236111666666667"/>
    <d v="1899-12-30T00:31:07"/>
    <n v="0"/>
    <n v="0"/>
    <n v="0"/>
    <n v="9"/>
    <n v="8"/>
    <n v="5"/>
    <n v="7"/>
    <n v="1"/>
    <n v="5"/>
    <n v="6"/>
    <n v="1"/>
    <n v="0"/>
    <n v="2"/>
    <n v="9.0393518518518522E-3"/>
    <n v="0"/>
    <n v="7.9293981481481493E-2"/>
    <n v="2"/>
    <n v="6"/>
    <n v="9"/>
  </r>
  <r>
    <x v="12"/>
    <x v="4"/>
    <s v="Glangwili Hospital Carmarthen"/>
    <s v="Major A&amp;E Units"/>
    <s v="Ceredigion"/>
    <n v="8.6966656666666662"/>
    <d v="1899-12-30T03:08:56"/>
    <n v="1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2"/>
    <x v="4"/>
    <s v="Bronglais Gen Hosp Aberystwyth"/>
    <s v="Major A&amp;E Units"/>
    <s v="Ceredigion"/>
    <n v="0.81722216666666647"/>
    <d v="1899-12-30T00:29:34"/>
    <n v="0"/>
    <n v="0"/>
    <n v="0"/>
    <n v="3"/>
    <n v="3"/>
    <n v="1"/>
    <n v="3"/>
    <n v="1"/>
    <n v="2"/>
    <n v="2"/>
    <n v="0"/>
    <n v="0"/>
    <n v="0"/>
    <n v="4.3518518518518524E-3"/>
    <n v="1"/>
    <n v="3.3472222222222223E-2"/>
    <n v="0"/>
    <n v="2"/>
    <n v="3"/>
  </r>
  <r>
    <x v="12"/>
    <x v="4"/>
    <s v="Cardigan Hospital"/>
    <s v="Unknown"/>
    <s v="Ceredigion"/>
    <n v="0"/>
    <d v="1899-12-30T00:12:12"/>
    <n v="0"/>
    <n v="0"/>
    <n v="0"/>
    <n v="1"/>
    <n v="1"/>
    <n v="0"/>
    <n v="1"/>
    <n v="0"/>
    <n v="0"/>
    <n v="1"/>
    <n v="1"/>
    <n v="0"/>
    <n v="0"/>
    <s v="-"/>
    <s v="-"/>
    <n v="0.12807870370370372"/>
    <n v="0"/>
    <n v="1"/>
    <n v="1"/>
  </r>
  <r>
    <x v="12"/>
    <x v="4"/>
    <s v="Bronglais Gen Hosp Aberystwyth"/>
    <s v="Major A&amp;E Units"/>
    <s v="Gwynedd"/>
    <n v="0.58694449999999998"/>
    <d v="1899-12-30T00:50:13"/>
    <n v="0"/>
    <n v="0"/>
    <n v="0"/>
    <n v="1"/>
    <n v="1"/>
    <n v="0"/>
    <n v="1"/>
    <n v="1"/>
    <n v="0"/>
    <n v="0"/>
    <n v="0"/>
    <n v="0"/>
    <n v="0"/>
    <n v="2.0995370370370373E-2"/>
    <n v="0"/>
    <s v="-"/>
    <n v="0"/>
    <n v="0"/>
    <n v="1"/>
  </r>
  <r>
    <x v="12"/>
    <x v="4"/>
    <s v="Withybush Hosp Haverfordwest"/>
    <s v="Major A&amp;E Units"/>
    <s v="Pembrokeshire"/>
    <n v="21.589721166666664"/>
    <d v="1899-12-30T01:25:33"/>
    <n v="1"/>
    <n v="0"/>
    <n v="0"/>
    <n v="17"/>
    <n v="17"/>
    <n v="3"/>
    <n v="11"/>
    <n v="2"/>
    <n v="11"/>
    <n v="15"/>
    <n v="4"/>
    <n v="0"/>
    <n v="0"/>
    <n v="1.1186342592592593E-2"/>
    <n v="0"/>
    <n v="5.2557870370370373E-2"/>
    <n v="0"/>
    <n v="15"/>
    <n v="17"/>
  </r>
  <r>
    <x v="12"/>
    <x v="4"/>
    <s v="Glangwili Hospital Carmarthen"/>
    <s v="Major A&amp;E Units"/>
    <s v="Pembrokeshire"/>
    <n v="0.40861116666666669"/>
    <d v="1899-12-30T00:20:09"/>
    <n v="0"/>
    <n v="0"/>
    <n v="0"/>
    <n v="2"/>
    <n v="2"/>
    <n v="1"/>
    <n v="2"/>
    <n v="0"/>
    <n v="1"/>
    <n v="1"/>
    <n v="0"/>
    <n v="1"/>
    <n v="0"/>
    <s v="-"/>
    <s v="-"/>
    <n v="9.3321759259259257E-2"/>
    <n v="1"/>
    <n v="1"/>
    <n v="2"/>
  </r>
  <r>
    <x v="12"/>
    <x v="4"/>
    <s v="Bronglais Gen Hosp Aberystwyth"/>
    <s v="Major A&amp;E Units"/>
    <s v="Powys"/>
    <n v="1.1113880000000003"/>
    <d v="1899-12-30T00:28:20"/>
    <n v="0"/>
    <n v="0"/>
    <n v="0"/>
    <n v="5"/>
    <n v="5"/>
    <n v="0"/>
    <n v="5"/>
    <n v="0"/>
    <n v="4"/>
    <n v="5"/>
    <n v="1"/>
    <n v="0"/>
    <n v="0"/>
    <s v="-"/>
    <s v="-"/>
    <n v="4.7719907407407412E-2"/>
    <n v="0"/>
    <n v="5"/>
    <n v="5"/>
  </r>
  <r>
    <x v="12"/>
    <x v="5"/>
    <s v="Alderhey Hospital Liverpool"/>
    <s v="Hospital not In Wales"/>
    <s v="Denbighshire"/>
    <n v="0"/>
    <d v="1899-12-30T00:32:35"/>
    <n v="0"/>
    <n v="0"/>
    <n v="0"/>
    <n v="1"/>
    <n v="1"/>
    <n v="0"/>
    <n v="1"/>
    <n v="0"/>
    <n v="1"/>
    <n v="1"/>
    <n v="0"/>
    <n v="0"/>
    <n v="0"/>
    <s v="-"/>
    <s v="-"/>
    <n v="6.039351851851852E-2"/>
    <n v="0"/>
    <n v="1"/>
    <n v="1"/>
  </r>
  <r>
    <x v="12"/>
    <x v="5"/>
    <s v="Univ North Staff City Hospital"/>
    <s v="Hospital not In Wales"/>
    <s v="Denbighshire"/>
    <n v="0"/>
    <d v="1899-12-30T00:14:07"/>
    <n v="0"/>
    <n v="0"/>
    <n v="0"/>
    <n v="1"/>
    <n v="1"/>
    <n v="0"/>
    <n v="1"/>
    <n v="1"/>
    <n v="0"/>
    <n v="0"/>
    <n v="0"/>
    <n v="0"/>
    <n v="0"/>
    <n v="0"/>
    <n v="1"/>
    <s v="-"/>
    <n v="0"/>
    <n v="0"/>
    <n v="1"/>
  </r>
  <r>
    <x v="12"/>
    <x v="5"/>
    <s v="Countess Of Chester Hospital"/>
    <s v="Hospital not In Wales"/>
    <s v="Flintshire"/>
    <n v="2.2719425000000002"/>
    <d v="1899-12-30T00:28:12"/>
    <n v="0"/>
    <n v="0"/>
    <n v="0"/>
    <n v="8"/>
    <n v="8"/>
    <n v="1"/>
    <n v="8"/>
    <n v="4"/>
    <n v="4"/>
    <n v="4"/>
    <n v="0"/>
    <n v="0"/>
    <n v="0"/>
    <n v="8.1250000000000003E-3"/>
    <n v="0.25"/>
    <n v="7.3906250000000007E-2"/>
    <n v="0"/>
    <n v="4"/>
    <n v="8"/>
  </r>
  <r>
    <x v="12"/>
    <x v="5"/>
    <s v="Nearest Suitablew A+E Or Miu"/>
    <s v="-"/>
    <s v="Neath Port Talbot"/>
    <n v="0"/>
    <s v="-"/>
    <n v="0"/>
    <n v="0"/>
    <n v="0"/>
    <n v="1"/>
    <n v="1"/>
    <n v="0"/>
    <n v="0"/>
    <n v="1"/>
    <n v="0"/>
    <n v="0"/>
    <n v="0"/>
    <n v="0"/>
    <n v="0"/>
    <n v="3.402777777777778E-3"/>
    <n v="1"/>
    <s v="-"/>
    <n v="0"/>
    <n v="0"/>
    <n v="1"/>
  </r>
  <r>
    <x v="12"/>
    <x v="5"/>
    <s v="Royal Shrewsbury Hospital"/>
    <s v="Hospital not In Wales"/>
    <s v="Powys"/>
    <n v="19.733609166666668"/>
    <d v="1899-12-30T04:11:48"/>
    <n v="1"/>
    <n v="1"/>
    <n v="0"/>
    <n v="4"/>
    <n v="4"/>
    <n v="0"/>
    <n v="1"/>
    <n v="2"/>
    <n v="1"/>
    <n v="1"/>
    <n v="0"/>
    <n v="0"/>
    <n v="1"/>
    <n v="3.6921296296296294E-3"/>
    <n v="1"/>
    <n v="7.0729166666666662E-2"/>
    <n v="1"/>
    <n v="1"/>
    <n v="4"/>
  </r>
  <r>
    <x v="12"/>
    <x v="5"/>
    <s v="Hereford County Hospital"/>
    <s v="Hospital not In Wales"/>
    <s v="Powys"/>
    <n v="1.4647213333333333"/>
    <d v="1899-12-30T00:29:39"/>
    <n v="0"/>
    <n v="0"/>
    <n v="0"/>
    <n v="6"/>
    <n v="6"/>
    <n v="0"/>
    <n v="6"/>
    <n v="0"/>
    <n v="5"/>
    <n v="6"/>
    <n v="1"/>
    <n v="0"/>
    <n v="0"/>
    <s v="-"/>
    <s v="-"/>
    <n v="7.1018518518518522E-2"/>
    <n v="0"/>
    <n v="6"/>
    <n v="6"/>
  </r>
  <r>
    <x v="12"/>
    <x v="5"/>
    <s v="Alderhey Hospital Liverpool"/>
    <s v="Hospital not In Wales"/>
    <s v="Powys"/>
    <n v="0"/>
    <d v="1899-12-30T01:11:00"/>
    <n v="0"/>
    <n v="0"/>
    <n v="0"/>
    <n v="1"/>
    <n v="1"/>
    <n v="0"/>
    <n v="0"/>
    <n v="1"/>
    <n v="0"/>
    <n v="0"/>
    <n v="0"/>
    <n v="0"/>
    <n v="0"/>
    <n v="2.1400462962962965E-2"/>
    <n v="0"/>
    <s v="-"/>
    <n v="0"/>
    <n v="0"/>
    <n v="1"/>
  </r>
  <r>
    <x v="12"/>
    <x v="5"/>
    <s v="Princess Royal Hosp Telford"/>
    <s v="Hospital not In Wales"/>
    <s v="Powys"/>
    <n v="0"/>
    <d v="1899-12-30T00:09:54"/>
    <n v="0"/>
    <n v="0"/>
    <n v="0"/>
    <n v="1"/>
    <n v="1"/>
    <n v="0"/>
    <n v="1"/>
    <n v="1"/>
    <n v="0"/>
    <n v="0"/>
    <n v="0"/>
    <n v="0"/>
    <n v="0"/>
    <n v="5.3125000000000004E-3"/>
    <n v="1"/>
    <s v="-"/>
    <n v="0"/>
    <n v="0"/>
    <n v="1"/>
  </r>
  <r>
    <x v="12"/>
    <x v="5"/>
    <s v="Walton Centre Fazackerley"/>
    <s v="Hospital not In Wales"/>
    <s v="Wrexham"/>
    <n v="0"/>
    <d v="1899-12-30T00:17:15"/>
    <n v="0"/>
    <n v="0"/>
    <n v="0"/>
    <n v="1"/>
    <n v="1"/>
    <n v="0"/>
    <n v="1"/>
    <n v="1"/>
    <n v="0"/>
    <n v="0"/>
    <n v="0"/>
    <n v="0"/>
    <n v="0"/>
    <n v="1.4814814814814816E-3"/>
    <n v="1"/>
    <s v="-"/>
    <n v="0"/>
    <n v="0"/>
    <n v="1"/>
  </r>
  <r>
    <x v="12"/>
    <x v="7"/>
    <s v="Morriston Hospital Swansea"/>
    <s v="Major A&amp;E Units"/>
    <s v="Bridgend"/>
    <n v="0.49944450000000001"/>
    <d v="1899-12-30T00:29:59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</r>
  <r>
    <x v="12"/>
    <x v="7"/>
    <s v="Morriston Hospital Swansea"/>
    <s v="Major A&amp;E Units"/>
    <s v="Carmarthenshire"/>
    <n v="0"/>
    <d v="1899-12-30T00:01:10"/>
    <n v="0"/>
    <n v="0"/>
    <n v="0"/>
    <n v="3"/>
    <n v="3"/>
    <n v="2"/>
    <n v="3"/>
    <n v="1"/>
    <n v="1"/>
    <n v="2"/>
    <n v="1"/>
    <n v="0"/>
    <n v="0"/>
    <n v="1.0879629629629631E-3"/>
    <n v="1"/>
    <n v="0.10832175925925927"/>
    <n v="0"/>
    <n v="2"/>
    <n v="3"/>
  </r>
  <r>
    <x v="12"/>
    <x v="7"/>
    <s v="Morriston Hospital Swansea"/>
    <s v="Major A&amp;E Units"/>
    <s v="Neath Port Talbot"/>
    <n v="64.410832499999998"/>
    <d v="1899-12-30T05:35:28"/>
    <n v="4"/>
    <n v="4"/>
    <n v="3"/>
    <n v="13"/>
    <n v="13"/>
    <n v="3"/>
    <n v="6"/>
    <n v="3"/>
    <n v="8"/>
    <n v="10"/>
    <n v="2"/>
    <n v="0"/>
    <n v="0"/>
    <n v="4.3518518518518524E-3"/>
    <n v="0.66666666666666663"/>
    <n v="0.11732638888888888"/>
    <n v="0"/>
    <n v="10"/>
    <n v="13"/>
  </r>
  <r>
    <x v="12"/>
    <x v="7"/>
    <s v="Singleton Hospital Swansea"/>
    <s v="Minor Injuries Unit (MIU)"/>
    <s v="Neath Port Talbot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12"/>
    <x v="7"/>
    <s v="Morriston Hospital Swansea"/>
    <s v="Major A&amp;E Units"/>
    <s v="Pembrokeshire"/>
    <n v="0"/>
    <d v="1899-12-30T00:16:28"/>
    <n v="0"/>
    <n v="0"/>
    <n v="0"/>
    <n v="1"/>
    <n v="1"/>
    <n v="0"/>
    <n v="1"/>
    <n v="0"/>
    <n v="1"/>
    <n v="1"/>
    <n v="0"/>
    <n v="0"/>
    <n v="0"/>
    <s v="-"/>
    <s v="-"/>
    <n v="2.7638888888888886E-2"/>
    <n v="0"/>
    <n v="1"/>
    <n v="1"/>
  </r>
  <r>
    <x v="12"/>
    <x v="7"/>
    <s v="Morriston Hospital Swansea"/>
    <s v="Major A&amp;E Units"/>
    <s v="Powys"/>
    <n v="1.6455554999999999"/>
    <d v="1899-12-30T01:53:44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2"/>
    <x v="7"/>
    <s v="Morriston Hospital Swansea"/>
    <s v="Major A&amp;E Units"/>
    <s v="Swansea"/>
    <n v="30.091109166666666"/>
    <d v="1899-12-30T02:12:33"/>
    <n v="2"/>
    <n v="2"/>
    <n v="0"/>
    <n v="18"/>
    <n v="18"/>
    <n v="10"/>
    <n v="11"/>
    <n v="3"/>
    <n v="8"/>
    <n v="13"/>
    <n v="5"/>
    <n v="1"/>
    <n v="1"/>
    <n v="3.5416666666666665E-3"/>
    <n v="1"/>
    <n v="2.4641203703703707E-2"/>
    <n v="2"/>
    <n v="13"/>
    <n v="18"/>
  </r>
  <r>
    <x v="12"/>
    <x v="7"/>
    <s v="Singleton Hospital Swansea"/>
    <s v="Minor Injuries Unit (MIU)"/>
    <s v="Swansea"/>
    <n v="8.0463888333333333"/>
    <d v="1899-12-30T04:04:46"/>
    <n v="1"/>
    <n v="0"/>
    <n v="0"/>
    <n v="3"/>
    <n v="3"/>
    <n v="0"/>
    <n v="0"/>
    <n v="0"/>
    <n v="2"/>
    <n v="3"/>
    <n v="1"/>
    <n v="0"/>
    <n v="0"/>
    <s v="-"/>
    <s v="-"/>
    <n v="0.10548611111111111"/>
    <n v="0"/>
    <n v="3"/>
    <n v="3"/>
  </r>
  <r>
    <x v="12"/>
    <x v="8"/>
    <s v="-"/>
    <s v="-"/>
    <s v="Blaenau Gwent"/>
    <n v="0"/>
    <s v="-"/>
    <n v="0"/>
    <n v="0"/>
    <n v="0"/>
    <n v="27"/>
    <n v="7"/>
    <n v="0"/>
    <n v="0"/>
    <n v="3"/>
    <n v="13"/>
    <n v="18"/>
    <n v="5"/>
    <n v="1"/>
    <n v="5"/>
    <n v="4.2361111111111106E-3"/>
    <n v="1"/>
    <n v="5.4664351851851853E-2"/>
    <n v="6"/>
    <n v="18"/>
    <n v="13"/>
  </r>
  <r>
    <x v="12"/>
    <x v="8"/>
    <s v="-"/>
    <s v="-"/>
    <s v="Bridgend"/>
    <n v="0"/>
    <s v="-"/>
    <n v="0"/>
    <n v="0"/>
    <n v="0"/>
    <n v="42"/>
    <n v="9"/>
    <n v="0"/>
    <n v="0"/>
    <n v="6"/>
    <n v="16"/>
    <n v="27"/>
    <n v="11"/>
    <n v="3"/>
    <n v="6"/>
    <n v="4.3923611111111108E-3"/>
    <n v="0.83333333333333337"/>
    <n v="0.15908564814814816"/>
    <n v="9"/>
    <n v="27"/>
    <n v="20"/>
  </r>
  <r>
    <x v="12"/>
    <x v="8"/>
    <s v="-"/>
    <s v="-"/>
    <s v="Caerphilly"/>
    <n v="0"/>
    <s v="-"/>
    <n v="0"/>
    <n v="0"/>
    <n v="0"/>
    <n v="58"/>
    <n v="19"/>
    <n v="0"/>
    <n v="0"/>
    <n v="8"/>
    <n v="27"/>
    <n v="39"/>
    <n v="12"/>
    <n v="4"/>
    <n v="7"/>
    <n v="5.5902777777777782E-3"/>
    <n v="0.5"/>
    <n v="5.4751157407407408E-2"/>
    <n v="11"/>
    <n v="39"/>
    <n v="37"/>
  </r>
  <r>
    <x v="12"/>
    <x v="8"/>
    <s v="-"/>
    <s v="-"/>
    <s v="Cardiff"/>
    <n v="0"/>
    <s v="-"/>
    <n v="0"/>
    <n v="0"/>
    <n v="0"/>
    <n v="124"/>
    <n v="28"/>
    <n v="0"/>
    <n v="0"/>
    <n v="17"/>
    <n v="64"/>
    <n v="91"/>
    <n v="27"/>
    <n v="6"/>
    <n v="10"/>
    <n v="5.9027777777777776E-3"/>
    <n v="0.47058823529411764"/>
    <n v="0.13156828703703705"/>
    <n v="16"/>
    <n v="91"/>
    <n v="52"/>
  </r>
  <r>
    <x v="12"/>
    <x v="8"/>
    <s v="-"/>
    <s v="-"/>
    <s v="Carmarthenshire"/>
    <n v="0"/>
    <s v="-"/>
    <n v="0"/>
    <n v="0"/>
    <n v="0"/>
    <n v="51"/>
    <n v="6"/>
    <n v="0"/>
    <n v="0"/>
    <n v="2"/>
    <n v="32"/>
    <n v="42"/>
    <n v="10"/>
    <n v="1"/>
    <n v="6"/>
    <n v="5.0636574074074082E-3"/>
    <n v="0.5"/>
    <n v="0.14671875000000001"/>
    <n v="7"/>
    <n v="42"/>
    <n v="21"/>
  </r>
  <r>
    <x v="12"/>
    <x v="8"/>
    <s v="-"/>
    <s v="-"/>
    <s v="Ceredigion"/>
    <n v="0"/>
    <s v="-"/>
    <n v="0"/>
    <n v="0"/>
    <n v="0"/>
    <n v="14"/>
    <n v="1"/>
    <n v="0"/>
    <n v="0"/>
    <n v="1"/>
    <n v="6"/>
    <n v="11"/>
    <n v="5"/>
    <n v="1"/>
    <n v="1"/>
    <n v="4.3518518518518524E-3"/>
    <n v="1"/>
    <n v="4.6550925925925926E-2"/>
    <n v="2"/>
    <n v="11"/>
    <n v="6"/>
  </r>
  <r>
    <x v="12"/>
    <x v="8"/>
    <s v="-"/>
    <s v="-"/>
    <s v="Conwy"/>
    <n v="0"/>
    <s v="-"/>
    <n v="0"/>
    <n v="0"/>
    <n v="0"/>
    <n v="64"/>
    <n v="11"/>
    <n v="0"/>
    <n v="0"/>
    <n v="4"/>
    <n v="37"/>
    <n v="45"/>
    <n v="8"/>
    <n v="4"/>
    <n v="11"/>
    <n v="5.185185185185185E-3"/>
    <n v="0.5"/>
    <n v="0.12464120370370371"/>
    <n v="15"/>
    <n v="45"/>
    <n v="20"/>
  </r>
  <r>
    <x v="12"/>
    <x v="8"/>
    <s v="-"/>
    <s v="-"/>
    <s v="Denbighshire"/>
    <n v="0"/>
    <s v="-"/>
    <n v="0"/>
    <n v="0"/>
    <n v="0"/>
    <n v="51"/>
    <n v="11"/>
    <n v="0"/>
    <n v="0"/>
    <n v="3"/>
    <n v="32"/>
    <n v="42"/>
    <n v="10"/>
    <n v="0"/>
    <n v="6"/>
    <n v="3.8773148148148148E-3"/>
    <n v="0.5"/>
    <n v="5.4600694444444445E-2"/>
    <n v="6"/>
    <n v="42"/>
    <n v="17"/>
  </r>
  <r>
    <x v="12"/>
    <x v="8"/>
    <s v="-"/>
    <s v="-"/>
    <s v="Flintshire"/>
    <n v="0"/>
    <s v="-"/>
    <n v="0"/>
    <n v="0"/>
    <n v="0"/>
    <n v="49"/>
    <n v="11"/>
    <n v="0"/>
    <n v="0"/>
    <n v="4"/>
    <n v="28"/>
    <n v="40"/>
    <n v="12"/>
    <n v="1"/>
    <n v="4"/>
    <n v="1.1678240740740741E-2"/>
    <n v="0.25"/>
    <n v="0.11380787037037036"/>
    <n v="5"/>
    <n v="40"/>
    <n v="25"/>
  </r>
  <r>
    <x v="12"/>
    <x v="8"/>
    <s v="-"/>
    <s v="-"/>
    <s v="Gwynedd"/>
    <n v="0"/>
    <s v="-"/>
    <n v="0"/>
    <n v="0"/>
    <n v="0"/>
    <n v="55"/>
    <n v="13"/>
    <n v="0"/>
    <n v="0"/>
    <n v="6"/>
    <n v="25"/>
    <n v="43"/>
    <n v="18"/>
    <n v="3"/>
    <n v="3"/>
    <n v="4.0625000000000001E-3"/>
    <n v="0.66666666666666663"/>
    <n v="0.10055555555555556"/>
    <n v="6"/>
    <n v="43"/>
    <n v="28"/>
  </r>
  <r>
    <x v="12"/>
    <x v="8"/>
    <s v="-"/>
    <s v="-"/>
    <s v="Isle Of Anglesey"/>
    <n v="0"/>
    <s v="-"/>
    <n v="0"/>
    <n v="0"/>
    <n v="0"/>
    <n v="25"/>
    <n v="6"/>
    <n v="0"/>
    <n v="0"/>
    <n v="3"/>
    <n v="16"/>
    <n v="18"/>
    <n v="2"/>
    <n v="1"/>
    <n v="3"/>
    <n v="1.4143518518518519E-2"/>
    <n v="0.33333333333333331"/>
    <n v="0.11193287037037038"/>
    <n v="4"/>
    <n v="18"/>
    <n v="13"/>
  </r>
  <r>
    <x v="12"/>
    <x v="8"/>
    <s v="-"/>
    <s v="-"/>
    <s v="Merthyr Tydfil"/>
    <n v="0"/>
    <s v="-"/>
    <n v="0"/>
    <n v="0"/>
    <n v="0"/>
    <n v="14"/>
    <n v="3"/>
    <n v="0"/>
    <n v="0"/>
    <n v="3"/>
    <n v="6"/>
    <n v="10"/>
    <n v="4"/>
    <n v="0"/>
    <n v="1"/>
    <n v="5.7754629629629631E-3"/>
    <n v="0.33333333333333331"/>
    <n v="5.5266203703703699E-2"/>
    <n v="1"/>
    <n v="10"/>
    <n v="9"/>
  </r>
  <r>
    <x v="12"/>
    <x v="8"/>
    <s v="-"/>
    <s v="-"/>
    <s v="Monmouthshire"/>
    <n v="0"/>
    <s v="-"/>
    <n v="0"/>
    <n v="0"/>
    <n v="0"/>
    <n v="23"/>
    <n v="6"/>
    <n v="0"/>
    <n v="0"/>
    <n v="1"/>
    <n v="10"/>
    <n v="13"/>
    <n v="3"/>
    <n v="2"/>
    <n v="7"/>
    <n v="7.1759259259259267E-3"/>
    <n v="0"/>
    <n v="0.1088888888888889"/>
    <n v="9"/>
    <n v="13"/>
    <n v="8"/>
  </r>
  <r>
    <x v="12"/>
    <x v="8"/>
    <s v="-"/>
    <s v="-"/>
    <s v="Neath Port Talbot"/>
    <n v="0"/>
    <s v="-"/>
    <n v="0"/>
    <n v="0"/>
    <n v="0"/>
    <n v="39"/>
    <n v="4"/>
    <n v="0"/>
    <n v="0"/>
    <n v="3"/>
    <n v="22"/>
    <n v="30"/>
    <n v="8"/>
    <n v="0"/>
    <n v="6"/>
    <n v="4.4907407407407413E-3"/>
    <n v="0.66666666666666663"/>
    <n v="0.15873263888888889"/>
    <n v="6"/>
    <n v="30"/>
    <n v="13"/>
  </r>
  <r>
    <x v="12"/>
    <x v="8"/>
    <s v="-"/>
    <s v="-"/>
    <s v="Newport"/>
    <n v="0"/>
    <s v="-"/>
    <n v="0"/>
    <n v="0"/>
    <n v="0"/>
    <n v="63"/>
    <n v="10"/>
    <n v="0"/>
    <n v="0"/>
    <n v="8"/>
    <n v="37"/>
    <n v="46"/>
    <n v="9"/>
    <n v="2"/>
    <n v="7"/>
    <n v="3.6805555555555554E-3"/>
    <n v="0.875"/>
    <n v="3.4884259259259261E-2"/>
    <n v="9"/>
    <n v="46"/>
    <n v="28"/>
  </r>
  <r>
    <x v="12"/>
    <x v="8"/>
    <s v="-"/>
    <s v="-"/>
    <s v="Out of Area"/>
    <n v="0"/>
    <s v="-"/>
    <n v="0"/>
    <n v="0"/>
    <n v="0"/>
    <n v="9"/>
    <n v="1"/>
    <n v="0"/>
    <n v="0"/>
    <n v="1"/>
    <n v="8"/>
    <n v="8"/>
    <n v="0"/>
    <n v="0"/>
    <n v="0"/>
    <n v="2.9224537037037038E-2"/>
    <s v="-"/>
    <s v="-"/>
    <n v="0"/>
    <n v="8"/>
    <n v="1"/>
  </r>
  <r>
    <x v="12"/>
    <x v="8"/>
    <s v="-"/>
    <s v="-"/>
    <s v="Pembrokeshire"/>
    <n v="0"/>
    <s v="-"/>
    <n v="0"/>
    <n v="0"/>
    <n v="0"/>
    <n v="40"/>
    <n v="7"/>
    <n v="0"/>
    <n v="0"/>
    <n v="3"/>
    <n v="22"/>
    <n v="30"/>
    <n v="8"/>
    <n v="2"/>
    <n v="5"/>
    <n v="7.4884259259259262E-3"/>
    <n v="0"/>
    <n v="6.8055555555555564E-2"/>
    <n v="7"/>
    <n v="30"/>
    <n v="16"/>
  </r>
  <r>
    <x v="12"/>
    <x v="8"/>
    <s v="-"/>
    <s v="-"/>
    <s v="Powys"/>
    <n v="0"/>
    <s v="-"/>
    <n v="0"/>
    <n v="0"/>
    <n v="0"/>
    <n v="37"/>
    <n v="8"/>
    <n v="0"/>
    <n v="0"/>
    <n v="6"/>
    <n v="21"/>
    <n v="29"/>
    <n v="8"/>
    <n v="0"/>
    <n v="2"/>
    <n v="4.0104166666666673E-3"/>
    <n v="0.66666666666666663"/>
    <n v="5.5196759259259265E-2"/>
    <n v="2"/>
    <n v="29"/>
    <n v="26"/>
  </r>
  <r>
    <x v="12"/>
    <x v="8"/>
    <s v="-"/>
    <s v="-"/>
    <s v="Rhondda Cynon Taff"/>
    <n v="0"/>
    <s v="-"/>
    <n v="0"/>
    <n v="0"/>
    <n v="0"/>
    <n v="69"/>
    <n v="17"/>
    <n v="0"/>
    <n v="0"/>
    <n v="5"/>
    <n v="42"/>
    <n v="51"/>
    <n v="9"/>
    <n v="5"/>
    <n v="8"/>
    <n v="5.0115740740740745E-3"/>
    <n v="0.8"/>
    <n v="4.3136574074074077E-2"/>
    <n v="13"/>
    <n v="51"/>
    <n v="29"/>
  </r>
  <r>
    <x v="12"/>
    <x v="8"/>
    <s v="-"/>
    <s v="-"/>
    <s v="Swansea"/>
    <n v="0"/>
    <s v="-"/>
    <n v="0"/>
    <n v="0"/>
    <n v="0"/>
    <n v="91"/>
    <n v="10"/>
    <n v="0"/>
    <n v="0"/>
    <n v="4"/>
    <n v="47"/>
    <n v="67"/>
    <n v="20"/>
    <n v="12"/>
    <n v="8"/>
    <n v="3.4374999999999996E-3"/>
    <n v="1"/>
    <n v="3.3987268518518514E-2"/>
    <n v="20"/>
    <n v="67"/>
    <n v="34"/>
  </r>
  <r>
    <x v="12"/>
    <x v="8"/>
    <s v="-"/>
    <s v="-"/>
    <s v="Torfaen"/>
    <n v="0"/>
    <s v="-"/>
    <n v="0"/>
    <n v="0"/>
    <n v="0"/>
    <n v="31"/>
    <n v="7"/>
    <n v="0"/>
    <n v="0"/>
    <n v="4"/>
    <n v="17"/>
    <n v="22"/>
    <n v="5"/>
    <n v="1"/>
    <n v="4"/>
    <n v="5.7060185185185191E-3"/>
    <n v="0.5"/>
    <n v="2.0069444444444445E-2"/>
    <n v="5"/>
    <n v="22"/>
    <n v="16"/>
  </r>
  <r>
    <x v="12"/>
    <x v="8"/>
    <s v="-"/>
    <s v="-"/>
    <s v="Vale Of Glamorgan"/>
    <n v="0"/>
    <s v="-"/>
    <n v="0"/>
    <n v="0"/>
    <n v="0"/>
    <n v="34"/>
    <n v="5"/>
    <n v="0"/>
    <n v="0"/>
    <n v="4"/>
    <n v="20"/>
    <n v="26"/>
    <n v="6"/>
    <n v="2"/>
    <n v="2"/>
    <n v="9.3402777777777772E-3"/>
    <n v="0"/>
    <n v="0.16284722222222223"/>
    <n v="4"/>
    <n v="26"/>
    <n v="16"/>
  </r>
  <r>
    <x v="12"/>
    <x v="8"/>
    <s v="-"/>
    <s v="-"/>
    <s v="Wrexham"/>
    <n v="0"/>
    <s v="-"/>
    <n v="0"/>
    <n v="0"/>
    <n v="0"/>
    <n v="58"/>
    <n v="12"/>
    <n v="0"/>
    <n v="0"/>
    <n v="8"/>
    <n v="32"/>
    <n v="42"/>
    <n v="10"/>
    <n v="5"/>
    <n v="3"/>
    <n v="4.9016203703703704E-3"/>
    <n v="0.625"/>
    <n v="0.14667245370370369"/>
    <n v="8"/>
    <n v="42"/>
    <n v="25"/>
  </r>
  <r>
    <x v="13"/>
    <x v="0"/>
    <s v="Grange University Hospital Cwmbran"/>
    <s v="Major A&amp;E Units"/>
    <s v="Blaenau Gwent"/>
    <n v="10.841666666666667"/>
    <d v="1899-12-30T02:02:15"/>
    <n v="1"/>
    <n v="0"/>
    <n v="0"/>
    <n v="9"/>
    <n v="9"/>
    <n v="3"/>
    <n v="4"/>
    <n v="2"/>
    <n v="4"/>
    <n v="5"/>
    <n v="1"/>
    <n v="2"/>
    <n v="0"/>
    <n v="3.9814814814814808E-3"/>
    <n v="1"/>
    <n v="0.17473379629629632"/>
    <n v="2"/>
    <n v="5"/>
    <n v="9"/>
  </r>
  <r>
    <x v="13"/>
    <x v="0"/>
    <s v="Nevill Hall Hosp Abergavenny"/>
    <s v="Major A&amp;E Units"/>
    <s v="Blaenau Gwent"/>
    <n v="0"/>
    <d v="1899-12-30T00:54:01"/>
    <n v="0"/>
    <n v="0"/>
    <n v="0"/>
    <n v="4"/>
    <n v="4"/>
    <n v="0"/>
    <n v="3"/>
    <n v="1"/>
    <n v="3"/>
    <n v="3"/>
    <n v="0"/>
    <n v="0"/>
    <n v="0"/>
    <n v="2.1990740740740742E-3"/>
    <n v="1"/>
    <n v="3.4421296296296297E-2"/>
    <n v="0"/>
    <n v="3"/>
    <n v="4"/>
  </r>
  <r>
    <x v="13"/>
    <x v="0"/>
    <s v="Grange University Hospital Cwmbran"/>
    <s v="Major A&amp;E Units"/>
    <s v="Caerphilly"/>
    <n v="15.318610999999999"/>
    <d v="1899-12-30T01:11:15"/>
    <n v="1"/>
    <n v="0"/>
    <n v="0"/>
    <n v="17"/>
    <n v="16"/>
    <n v="3"/>
    <n v="12"/>
    <n v="7"/>
    <n v="8"/>
    <n v="8"/>
    <n v="0"/>
    <n v="2"/>
    <n v="0"/>
    <n v="4.6759259259259263E-3"/>
    <n v="0.7142857142857143"/>
    <n v="3.5706018518518519E-2"/>
    <n v="2"/>
    <n v="8"/>
    <n v="16"/>
  </r>
  <r>
    <x v="13"/>
    <x v="0"/>
    <s v="Ysbyty Ystrad Fawr Hospital"/>
    <s v="Minor Injuries Unit (MIU)"/>
    <s v="Caerphilly"/>
    <n v="0"/>
    <d v="1899-12-30T01:16:50"/>
    <n v="0"/>
    <n v="0"/>
    <n v="0"/>
    <n v="4"/>
    <n v="4"/>
    <n v="0"/>
    <n v="1"/>
    <n v="1"/>
    <n v="3"/>
    <n v="3"/>
    <n v="0"/>
    <n v="0"/>
    <n v="0"/>
    <n v="5.0694444444444441E-3"/>
    <n v="1"/>
    <n v="8.7824074074074082E-2"/>
    <n v="0"/>
    <n v="3"/>
    <n v="4"/>
  </r>
  <r>
    <x v="13"/>
    <x v="0"/>
    <s v="Nevill Hall Hosp Abergavenny"/>
    <s v="Major A&amp;E Units"/>
    <s v="Caerphilly"/>
    <n v="0"/>
    <d v="1899-12-30T00:28:3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0"/>
    <s v="Grange University Hospital Cwmbran"/>
    <s v="Major A&amp;E Units"/>
    <s v="Monmouthshire"/>
    <n v="9.2213868333333338"/>
    <d v="1899-12-30T02:37:56"/>
    <n v="0"/>
    <n v="0"/>
    <n v="0"/>
    <n v="7"/>
    <n v="7"/>
    <n v="1"/>
    <n v="3"/>
    <n v="3"/>
    <n v="1"/>
    <n v="3"/>
    <n v="2"/>
    <n v="0"/>
    <n v="1"/>
    <n v="1.0219907407407408E-2"/>
    <n v="0"/>
    <n v="9.402777777777778E-2"/>
    <n v="1"/>
    <n v="3"/>
    <n v="7"/>
  </r>
  <r>
    <x v="13"/>
    <x v="0"/>
    <s v="Nevill Hall Hosp Abergavenny"/>
    <s v="Major A&amp;E Units"/>
    <s v="Monmouthshire"/>
    <n v="0"/>
    <d v="1899-12-30T01:58:45"/>
    <n v="0"/>
    <n v="0"/>
    <n v="0"/>
    <n v="1"/>
    <n v="1"/>
    <n v="0"/>
    <n v="0"/>
    <n v="0"/>
    <n v="1"/>
    <n v="1"/>
    <n v="0"/>
    <n v="0"/>
    <n v="0"/>
    <s v="-"/>
    <s v="-"/>
    <n v="8.2141203703703702E-2"/>
    <n v="0"/>
    <n v="1"/>
    <n v="1"/>
  </r>
  <r>
    <x v="13"/>
    <x v="0"/>
    <s v="Grange University Hospital Cwmbran"/>
    <s v="Major A&amp;E Units"/>
    <s v="Newport"/>
    <n v="12.589443499999998"/>
    <d v="1899-12-30T02:02:45"/>
    <n v="1"/>
    <n v="0"/>
    <n v="0"/>
    <n v="11"/>
    <n v="10"/>
    <n v="1"/>
    <n v="6"/>
    <n v="1"/>
    <n v="5"/>
    <n v="7"/>
    <n v="2"/>
    <n v="0"/>
    <n v="3"/>
    <n v="2.0833333333333335E-4"/>
    <n v="1"/>
    <n v="2.4189814814814817E-2"/>
    <n v="3"/>
    <n v="7"/>
    <n v="11"/>
  </r>
  <r>
    <x v="13"/>
    <x v="0"/>
    <s v="Royal Gwent Hospital Newport"/>
    <s v="Major A&amp;E Units"/>
    <s v="Newport"/>
    <n v="0"/>
    <d v="1899-12-30T01:25:01"/>
    <n v="0"/>
    <n v="0"/>
    <n v="0"/>
    <n v="7"/>
    <n v="7"/>
    <n v="0"/>
    <n v="3"/>
    <n v="1"/>
    <n v="2"/>
    <n v="3"/>
    <n v="1"/>
    <n v="0"/>
    <n v="3"/>
    <n v="2.5694444444444445E-3"/>
    <n v="1"/>
    <n v="0.12784722222222222"/>
    <n v="3"/>
    <n v="3"/>
    <n v="7"/>
  </r>
  <r>
    <x v="13"/>
    <x v="0"/>
    <s v="St Woolos Hospital Newport"/>
    <s v="Acute"/>
    <s v="Newport"/>
    <n v="0"/>
    <d v="1899-12-30T00:04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0"/>
    <s v="Grange University Hospital Cwmbran"/>
    <s v="Major A&amp;E Units"/>
    <s v="Powys"/>
    <n v="0.45472216666666665"/>
    <d v="1899-12-30T00:42:17"/>
    <n v="0"/>
    <n v="0"/>
    <n v="0"/>
    <n v="1"/>
    <n v="1"/>
    <n v="0"/>
    <n v="1"/>
    <n v="0"/>
    <n v="1"/>
    <n v="1"/>
    <n v="0"/>
    <n v="0"/>
    <n v="0"/>
    <s v="-"/>
    <s v="-"/>
    <n v="6.8912037037037036E-2"/>
    <n v="0"/>
    <n v="1"/>
    <n v="1"/>
  </r>
  <r>
    <x v="13"/>
    <x v="0"/>
    <s v="Grange University Hospital Cwmbran"/>
    <s v="Major A&amp;E Units"/>
    <s v="Torfaen"/>
    <n v="8.3572221666666664"/>
    <d v="1899-12-30T02:53:13"/>
    <n v="2"/>
    <n v="1"/>
    <n v="0"/>
    <n v="8"/>
    <n v="7"/>
    <n v="0"/>
    <n v="2"/>
    <n v="2"/>
    <n v="5"/>
    <n v="6"/>
    <n v="1"/>
    <n v="0"/>
    <n v="0"/>
    <n v="6.1631944444444451E-3"/>
    <n v="0"/>
    <n v="0.16833333333333333"/>
    <n v="0"/>
    <n v="6"/>
    <n v="8"/>
  </r>
  <r>
    <x v="13"/>
    <x v="0"/>
    <s v="Nevill Hall Hosp Abergavenny"/>
    <s v="Major A&amp;E Units"/>
    <s v="Torfaen"/>
    <n v="0"/>
    <d v="1899-12-30T01:29:59"/>
    <n v="0"/>
    <n v="0"/>
    <n v="0"/>
    <n v="2"/>
    <n v="2"/>
    <n v="0"/>
    <n v="0"/>
    <n v="0"/>
    <n v="1"/>
    <n v="1"/>
    <n v="0"/>
    <n v="0"/>
    <n v="1"/>
    <s v="-"/>
    <s v="-"/>
    <n v="2.0358796296296298E-2"/>
    <n v="1"/>
    <n v="1"/>
    <n v="2"/>
  </r>
  <r>
    <x v="13"/>
    <x v="0"/>
    <s v="Ysbyty Aneurin Bevan Hospital"/>
    <s v="Minor Injuries Unit (MIU)"/>
    <s v="Torfaen"/>
    <n v="0"/>
    <d v="1899-12-30T00:27:1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0"/>
    <s v="Royal Gwent Hospital Newport"/>
    <s v="Major A&amp;E Units"/>
    <s v="Torfaen"/>
    <n v="0"/>
    <d v="1899-12-30T00:26:51"/>
    <n v="0"/>
    <n v="0"/>
    <n v="0"/>
    <n v="3"/>
    <n v="3"/>
    <n v="0"/>
    <n v="3"/>
    <n v="0"/>
    <n v="2"/>
    <n v="2"/>
    <n v="0"/>
    <n v="0"/>
    <n v="1"/>
    <s v="-"/>
    <s v="-"/>
    <n v="2.3923611111111114E-2"/>
    <n v="1"/>
    <n v="2"/>
    <n v="3"/>
  </r>
  <r>
    <x v="13"/>
    <x v="0"/>
    <s v="Blaenavon Hospital"/>
    <s v="Unknown"/>
    <s v="Torfaen"/>
    <n v="0"/>
    <d v="1899-12-30T00:09:3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1"/>
    <s v="Glan Clwyd Hosp Bodelwyddan"/>
    <s v="Major A&amp;E Units"/>
    <s v="Conwy"/>
    <n v="78.64888816666668"/>
    <d v="1899-12-30T03:29:14"/>
    <n v="7"/>
    <n v="5"/>
    <n v="0"/>
    <n v="17"/>
    <n v="17"/>
    <n v="3"/>
    <n v="6"/>
    <n v="1"/>
    <n v="14"/>
    <n v="14"/>
    <n v="0"/>
    <n v="0"/>
    <n v="2"/>
    <n v="6.5740740740740742E-3"/>
    <n v="0"/>
    <n v="0.15598958333333335"/>
    <n v="2"/>
    <n v="14"/>
    <n v="17"/>
  </r>
  <r>
    <x v="13"/>
    <x v="1"/>
    <s v="Ysbyty Gwynedd Hosp Bangor"/>
    <s v="Major A&amp;E Units"/>
    <s v="Conwy"/>
    <n v="3.7999999999999994"/>
    <d v="1899-12-30T01:12:00"/>
    <n v="0"/>
    <n v="0"/>
    <n v="0"/>
    <n v="4"/>
    <n v="4"/>
    <n v="0"/>
    <n v="3"/>
    <n v="0"/>
    <n v="1"/>
    <n v="2"/>
    <n v="1"/>
    <n v="0"/>
    <n v="2"/>
    <s v="-"/>
    <s v="-"/>
    <n v="0.18185185185185188"/>
    <n v="2"/>
    <n v="2"/>
    <n v="4"/>
  </r>
  <r>
    <x v="13"/>
    <x v="1"/>
    <s v="Glan Clwyd Hosp Bodelwyddan"/>
    <s v="Major A&amp;E Units"/>
    <s v="Denbighshire"/>
    <n v="20.405276666666666"/>
    <d v="1899-12-30T01:48:01"/>
    <n v="1"/>
    <n v="0"/>
    <n v="0"/>
    <n v="10"/>
    <n v="10"/>
    <n v="2"/>
    <n v="6"/>
    <n v="3"/>
    <n v="5"/>
    <n v="7"/>
    <n v="2"/>
    <n v="0"/>
    <n v="0"/>
    <n v="4.4444444444444444E-3"/>
    <n v="0.66666666666666663"/>
    <n v="0.11186342592592594"/>
    <n v="0"/>
    <n v="7"/>
    <n v="10"/>
  </r>
  <r>
    <x v="13"/>
    <x v="1"/>
    <s v="Maelor General Hosp Wrecsam"/>
    <s v="Major A&amp;E Units"/>
    <s v="Denbighshire"/>
    <n v="0"/>
    <s v="-"/>
    <n v="0"/>
    <n v="0"/>
    <n v="0"/>
    <n v="1"/>
    <n v="0"/>
    <n v="0"/>
    <n v="0"/>
    <n v="0"/>
    <n v="0"/>
    <n v="1"/>
    <n v="1"/>
    <n v="0"/>
    <n v="0"/>
    <s v="-"/>
    <s v="-"/>
    <n v="2.6608796296296301E-2"/>
    <n v="0"/>
    <n v="1"/>
    <n v="1"/>
  </r>
  <r>
    <x v="13"/>
    <x v="1"/>
    <s v="Glan Clwyd Hosp Bodelwyddan"/>
    <s v="Major A&amp;E Units"/>
    <s v="Flintshire"/>
    <n v="11.065833333333334"/>
    <d v="1899-12-30T03:53:59"/>
    <n v="1"/>
    <n v="1"/>
    <n v="0"/>
    <n v="2"/>
    <n v="2"/>
    <n v="1"/>
    <n v="1"/>
    <n v="0"/>
    <n v="2"/>
    <n v="2"/>
    <n v="0"/>
    <n v="0"/>
    <n v="0"/>
    <s v="-"/>
    <s v="-"/>
    <n v="0.22193287037037038"/>
    <n v="0"/>
    <n v="2"/>
    <n v="2"/>
  </r>
  <r>
    <x v="13"/>
    <x v="1"/>
    <s v="Maelor General Hosp Wrecsam"/>
    <s v="Major A&amp;E Units"/>
    <s v="Flintshire"/>
    <n v="5.0875001666666666"/>
    <d v="1899-12-30T01:31:19"/>
    <n v="0"/>
    <n v="0"/>
    <n v="0"/>
    <n v="6"/>
    <n v="6"/>
    <n v="2"/>
    <n v="4"/>
    <n v="1"/>
    <n v="3"/>
    <n v="3"/>
    <n v="0"/>
    <n v="0"/>
    <n v="2"/>
    <n v="7.6157407407407415E-3"/>
    <n v="0"/>
    <n v="0.2209953703703704"/>
    <n v="2"/>
    <n v="3"/>
    <n v="6"/>
  </r>
  <r>
    <x v="13"/>
    <x v="1"/>
    <s v="Heddffan Psych Maelor Wrexham"/>
    <s v="Unknown"/>
    <s v="Flintshire"/>
    <n v="0"/>
    <d v="1899-12-30T00:24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1"/>
    <s v="Ysbyty Gwynedd Hosp Bangor"/>
    <s v="Major A&amp;E Units"/>
    <s v="Gwynedd"/>
    <n v="58.095831833333335"/>
    <d v="1899-12-30T02:10:47"/>
    <n v="6"/>
    <n v="0"/>
    <n v="0"/>
    <n v="27"/>
    <n v="27"/>
    <n v="5"/>
    <n v="11"/>
    <n v="4"/>
    <n v="17"/>
    <n v="20"/>
    <n v="3"/>
    <n v="1"/>
    <n v="2"/>
    <n v="6.1863425925925931E-3"/>
    <n v="0.5"/>
    <n v="0.12575810185185185"/>
    <n v="3"/>
    <n v="20"/>
    <n v="27"/>
  </r>
  <r>
    <x v="13"/>
    <x v="1"/>
    <s v="Glan Clwyd Hosp Bodelwyddan"/>
    <s v="Major A&amp;E Units"/>
    <s v="Gwynedd"/>
    <n v="0"/>
    <d v="1899-12-30T00:26:32"/>
    <n v="0"/>
    <n v="0"/>
    <n v="0"/>
    <n v="1"/>
    <n v="1"/>
    <n v="0"/>
    <n v="1"/>
    <n v="0"/>
    <n v="1"/>
    <n v="1"/>
    <n v="0"/>
    <n v="0"/>
    <n v="0"/>
    <s v="-"/>
    <s v="-"/>
    <n v="8.262731481481482E-2"/>
    <n v="0"/>
    <n v="1"/>
    <n v="1"/>
  </r>
  <r>
    <x v="13"/>
    <x v="1"/>
    <s v="Ysbyty Gwynedd Hosp Bangor"/>
    <s v="Major A&amp;E Units"/>
    <s v="Isle Of Anglesey"/>
    <n v="5.2675000000000001"/>
    <d v="1899-12-30T02:53:02"/>
    <n v="1"/>
    <n v="0"/>
    <n v="0"/>
    <n v="2"/>
    <n v="2"/>
    <n v="0"/>
    <n v="1"/>
    <n v="0"/>
    <n v="2"/>
    <n v="2"/>
    <n v="0"/>
    <n v="0"/>
    <n v="0"/>
    <s v="-"/>
    <s v="-"/>
    <n v="8.276041666666667E-2"/>
    <n v="0"/>
    <n v="2"/>
    <n v="2"/>
  </r>
  <r>
    <x v="13"/>
    <x v="1"/>
    <s v="Maelor General Hosp Wrecsam"/>
    <s v="Major A&amp;E Units"/>
    <s v="Wrexham"/>
    <n v="33.825833166666669"/>
    <d v="1899-12-30T02:07:07"/>
    <n v="3"/>
    <n v="1"/>
    <n v="0"/>
    <n v="14"/>
    <n v="14"/>
    <n v="4"/>
    <n v="8"/>
    <n v="4"/>
    <n v="9"/>
    <n v="10"/>
    <n v="1"/>
    <n v="0"/>
    <n v="0"/>
    <n v="5.3240740740740748E-3"/>
    <n v="0.5"/>
    <n v="0.14889467592592592"/>
    <n v="0"/>
    <n v="10"/>
    <n v="14"/>
  </r>
  <r>
    <x v="13"/>
    <x v="1"/>
    <s v="Glan Clwyd Hosp Bodelwyddan"/>
    <s v="Major A&amp;E Units"/>
    <s v="Wrexham"/>
    <n v="0.34305550000000001"/>
    <d v="1899-12-30T00:21:29"/>
    <n v="0"/>
    <n v="0"/>
    <n v="0"/>
    <n v="2"/>
    <n v="2"/>
    <n v="1"/>
    <n v="2"/>
    <n v="0"/>
    <n v="2"/>
    <n v="2"/>
    <n v="0"/>
    <n v="0"/>
    <n v="0"/>
    <s v="-"/>
    <s v="-"/>
    <n v="0.19152199074074075"/>
    <n v="0"/>
    <n v="2"/>
    <n v="2"/>
  </r>
  <r>
    <x v="13"/>
    <x v="2"/>
    <s v="University Hospital Of Wales"/>
    <s v="Major A&amp;E Units"/>
    <s v="Cardiff"/>
    <n v="50.627778166666658"/>
    <d v="1899-12-30T01:40:08"/>
    <n v="6"/>
    <n v="0"/>
    <n v="0"/>
    <n v="32"/>
    <n v="31"/>
    <n v="9"/>
    <n v="22"/>
    <n v="15"/>
    <n v="13"/>
    <n v="16"/>
    <n v="3"/>
    <n v="0"/>
    <n v="1"/>
    <n v="4.2013888888888891E-3"/>
    <n v="0.66666666666666663"/>
    <n v="0.13870949074074077"/>
    <n v="1"/>
    <n v="16"/>
    <n v="32"/>
  </r>
  <r>
    <x v="13"/>
    <x v="2"/>
    <s v="Llandough Hospital"/>
    <s v="Major acute"/>
    <s v="Cardiff"/>
    <n v="0"/>
    <d v="1899-12-30T01:03:47"/>
    <n v="0"/>
    <n v="0"/>
    <n v="0"/>
    <n v="3"/>
    <n v="3"/>
    <n v="0"/>
    <n v="2"/>
    <n v="1"/>
    <n v="1"/>
    <n v="1"/>
    <n v="0"/>
    <n v="1"/>
    <n v="0"/>
    <n v="3.5648148148148154E-3"/>
    <n v="1"/>
    <n v="0.10660879629629631"/>
    <n v="1"/>
    <n v="1"/>
    <n v="3"/>
  </r>
  <r>
    <x v="13"/>
    <x v="2"/>
    <s v="University Hospital Of Wales"/>
    <s v="Major A&amp;E Units"/>
    <s v="Merthyr Tydfil"/>
    <n v="1.4722166666666666E-2"/>
    <d v="1899-12-30T00:15:53"/>
    <n v="0"/>
    <n v="0"/>
    <n v="0"/>
    <n v="1"/>
    <n v="1"/>
    <n v="0"/>
    <n v="1"/>
    <n v="1"/>
    <n v="0"/>
    <n v="0"/>
    <n v="0"/>
    <n v="0"/>
    <n v="0"/>
    <n v="2.5694444444444445E-3"/>
    <n v="1"/>
    <s v="-"/>
    <n v="0"/>
    <n v="0"/>
    <n v="1"/>
  </r>
  <r>
    <x v="13"/>
    <x v="2"/>
    <s v="University Hospital Of Wales"/>
    <s v="Major A&amp;E Units"/>
    <s v="Neath Port Talbot"/>
    <n v="0.20666666666666667"/>
    <d v="1899-12-30T00:27:24"/>
    <n v="0"/>
    <n v="0"/>
    <n v="0"/>
    <n v="1"/>
    <n v="1"/>
    <n v="0"/>
    <n v="1"/>
    <n v="0"/>
    <n v="0"/>
    <n v="1"/>
    <n v="1"/>
    <n v="0"/>
    <n v="0"/>
    <s v="-"/>
    <s v="-"/>
    <n v="1.0717592592592593E-2"/>
    <n v="0"/>
    <n v="1"/>
    <n v="1"/>
  </r>
  <r>
    <x v="13"/>
    <x v="2"/>
    <s v="University Hospital Of Wales"/>
    <s v="Major A&amp;E Units"/>
    <s v="Rhondda Cynon Taff"/>
    <n v="1.1002776666666667"/>
    <d v="1899-12-30T00:31:30"/>
    <n v="0"/>
    <n v="0"/>
    <n v="0"/>
    <n v="3"/>
    <n v="3"/>
    <n v="0"/>
    <n v="3"/>
    <n v="0"/>
    <n v="3"/>
    <n v="3"/>
    <n v="0"/>
    <n v="0"/>
    <n v="0"/>
    <s v="-"/>
    <s v="-"/>
    <n v="3.1516203703703706E-2"/>
    <n v="0"/>
    <n v="3"/>
    <n v="3"/>
  </r>
  <r>
    <x v="13"/>
    <x v="2"/>
    <s v="University Hospital Of Wales"/>
    <s v="Major A&amp;E Units"/>
    <s v="Torfaen"/>
    <n v="0"/>
    <d v="1899-12-30T00:23:49"/>
    <n v="0"/>
    <n v="0"/>
    <n v="0"/>
    <n v="2"/>
    <n v="2"/>
    <n v="1"/>
    <n v="2"/>
    <n v="0"/>
    <n v="0"/>
    <n v="0"/>
    <n v="0"/>
    <n v="0"/>
    <n v="2"/>
    <s v="-"/>
    <s v="-"/>
    <s v="-"/>
    <n v="2"/>
    <n v="0"/>
    <n v="2"/>
  </r>
  <r>
    <x v="13"/>
    <x v="2"/>
    <s v="Velindre Hospital Cardiff"/>
    <s v="Unknown"/>
    <s v="Torfaen"/>
    <n v="0"/>
    <d v="1899-12-30T00:09:4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2"/>
    <s v="University Hospital Of Wales"/>
    <s v="Major A&amp;E Units"/>
    <s v="Vale Of Glamorgan"/>
    <n v="20.971943500000002"/>
    <d v="1899-12-30T01:24:27"/>
    <n v="2"/>
    <n v="1"/>
    <n v="0"/>
    <n v="16"/>
    <n v="16"/>
    <n v="4"/>
    <n v="11"/>
    <n v="4"/>
    <n v="12"/>
    <n v="12"/>
    <n v="0"/>
    <n v="0"/>
    <n v="0"/>
    <n v="2.9745370370370373E-3"/>
    <n v="1"/>
    <n v="0.14222800925925927"/>
    <n v="0"/>
    <n v="12"/>
    <n v="16"/>
  </r>
  <r>
    <x v="13"/>
    <x v="2"/>
    <s v="Llandough Hospital"/>
    <s v="Major acute"/>
    <s v="Vale Of Glamorgan"/>
    <n v="0"/>
    <d v="1899-12-30T01:17:24"/>
    <n v="0"/>
    <n v="0"/>
    <n v="0"/>
    <n v="4"/>
    <n v="4"/>
    <n v="0"/>
    <n v="2"/>
    <n v="2"/>
    <n v="1"/>
    <n v="2"/>
    <n v="1"/>
    <n v="0"/>
    <n v="0"/>
    <n v="8.3275462962962964E-3"/>
    <n v="0.5"/>
    <n v="0.11978587962962962"/>
    <n v="0"/>
    <n v="2"/>
    <n v="4"/>
  </r>
  <r>
    <x v="13"/>
    <x v="3"/>
    <s v="Prince Charles Hosp Merthyr"/>
    <s v="Major A&amp;E Units"/>
    <s v="Blaenau Gwent"/>
    <n v="0"/>
    <d v="1899-12-30T00:05:00"/>
    <n v="0"/>
    <n v="0"/>
    <n v="0"/>
    <n v="1"/>
    <n v="1"/>
    <n v="0"/>
    <n v="1"/>
    <n v="1"/>
    <n v="0"/>
    <n v="0"/>
    <n v="0"/>
    <n v="0"/>
    <n v="0"/>
    <n v="4.9768518518518521E-3"/>
    <n v="1"/>
    <s v="-"/>
    <n v="0"/>
    <n v="0"/>
    <n v="1"/>
  </r>
  <r>
    <x v="13"/>
    <x v="3"/>
    <s v="Princess Of Wales Bridgend"/>
    <s v="Major A&amp;E Units"/>
    <s v="Bridgend"/>
    <n v="31.299443166666666"/>
    <d v="1899-12-30T02:04:49"/>
    <n v="5"/>
    <n v="2"/>
    <n v="0"/>
    <n v="23"/>
    <n v="22"/>
    <n v="5"/>
    <n v="11"/>
    <n v="6"/>
    <n v="12"/>
    <n v="16"/>
    <n v="4"/>
    <n v="0"/>
    <n v="1"/>
    <n v="6.2268518518518523E-3"/>
    <n v="0.33333333333333331"/>
    <n v="5.6151620370370373E-2"/>
    <n v="1"/>
    <n v="16"/>
    <n v="23"/>
  </r>
  <r>
    <x v="13"/>
    <x v="3"/>
    <s v="Prince Charles Hosp Merthyr"/>
    <s v="Major A&amp;E Units"/>
    <s v="Caerphilly"/>
    <n v="17.063333166666666"/>
    <d v="1899-12-30T02:22:58"/>
    <n v="1"/>
    <n v="0"/>
    <n v="0"/>
    <n v="5"/>
    <n v="5"/>
    <n v="0"/>
    <n v="1"/>
    <n v="0"/>
    <n v="3"/>
    <n v="4"/>
    <n v="1"/>
    <n v="1"/>
    <n v="0"/>
    <s v="-"/>
    <s v="-"/>
    <n v="0.13541087962962964"/>
    <n v="1"/>
    <n v="4"/>
    <n v="5"/>
  </r>
  <r>
    <x v="13"/>
    <x v="3"/>
    <s v="Prince Charles Hosp Merthyr"/>
    <s v="Major A&amp;E Units"/>
    <s v="Merthyr Tydfil"/>
    <n v="2.1891656666666668"/>
    <d v="1899-12-30T00:54:31"/>
    <n v="0"/>
    <n v="0"/>
    <n v="0"/>
    <n v="3"/>
    <n v="3"/>
    <n v="1"/>
    <n v="2"/>
    <n v="1"/>
    <n v="1"/>
    <n v="2"/>
    <n v="1"/>
    <n v="0"/>
    <n v="0"/>
    <n v="1.1724537037037037E-2"/>
    <n v="0"/>
    <n v="0.10502314814814814"/>
    <n v="0"/>
    <n v="2"/>
    <n v="3"/>
  </r>
  <r>
    <x v="13"/>
    <x v="3"/>
    <s v="Princess Of Wales Bridgend"/>
    <s v="Major A&amp;E Units"/>
    <s v="Neath Port Talbot"/>
    <n v="2.8922201666666667"/>
    <d v="1899-12-30T00:56:38"/>
    <n v="0"/>
    <n v="0"/>
    <n v="0"/>
    <n v="3"/>
    <n v="3"/>
    <n v="1"/>
    <n v="2"/>
    <n v="0"/>
    <n v="1"/>
    <n v="3"/>
    <n v="2"/>
    <n v="0"/>
    <n v="0"/>
    <s v="-"/>
    <s v="-"/>
    <n v="8.5289351851851852E-2"/>
    <n v="0"/>
    <n v="3"/>
    <n v="3"/>
  </r>
  <r>
    <x v="13"/>
    <x v="3"/>
    <s v="Prince Charles Hosp Merthyr"/>
    <s v="Major A&amp;E Units"/>
    <s v="Powys"/>
    <n v="13.6483325"/>
    <d v="1899-12-30T02:58:47"/>
    <n v="2"/>
    <n v="0"/>
    <n v="0"/>
    <n v="3"/>
    <n v="3"/>
    <n v="0"/>
    <n v="1"/>
    <n v="0"/>
    <n v="1"/>
    <n v="3"/>
    <n v="2"/>
    <n v="0"/>
    <n v="0"/>
    <s v="-"/>
    <s v="-"/>
    <n v="1.388888888888889E-2"/>
    <n v="0"/>
    <n v="3"/>
    <n v="3"/>
  </r>
  <r>
    <x v="13"/>
    <x v="3"/>
    <s v="Prince Charles Hosp Merthyr"/>
    <s v="Major A&amp;E Units"/>
    <s v="Rhondda Cynon Taff"/>
    <n v="37.506942500000001"/>
    <d v="1899-12-30T03:22:32"/>
    <n v="3"/>
    <n v="1"/>
    <n v="0"/>
    <n v="8"/>
    <n v="7"/>
    <n v="0"/>
    <n v="1"/>
    <n v="1"/>
    <n v="4"/>
    <n v="5"/>
    <n v="1"/>
    <n v="1"/>
    <n v="1"/>
    <n v="1.2997685185185185E-2"/>
    <n v="0"/>
    <n v="2.9444444444444443E-2"/>
    <n v="2"/>
    <n v="5"/>
    <n v="8"/>
  </r>
  <r>
    <x v="13"/>
    <x v="3"/>
    <s v="Royal Glamorgan Hosp Pontyclun"/>
    <s v="Major A&amp;E Units"/>
    <s v="Rhondda Cynon Taff"/>
    <n v="16.9416665"/>
    <d v="1899-12-30T01:06:23"/>
    <n v="1"/>
    <n v="0"/>
    <n v="0"/>
    <n v="20"/>
    <n v="20"/>
    <n v="7"/>
    <n v="14"/>
    <n v="4"/>
    <n v="15"/>
    <n v="16"/>
    <n v="1"/>
    <n v="0"/>
    <n v="0"/>
    <n v="9.299768518518518E-3"/>
    <n v="0"/>
    <n v="0.1183101851851852"/>
    <n v="0"/>
    <n v="16"/>
    <n v="20"/>
  </r>
  <r>
    <x v="13"/>
    <x v="3"/>
    <s v="Princess Of Wales Bridgend"/>
    <s v="Major A&amp;E Units"/>
    <s v="Rhondda Cynon Taff"/>
    <n v="0"/>
    <d v="1899-12-30T04:00:13"/>
    <n v="1"/>
    <n v="0"/>
    <n v="0"/>
    <n v="1"/>
    <n v="1"/>
    <n v="0"/>
    <n v="0"/>
    <n v="1"/>
    <n v="0"/>
    <n v="0"/>
    <n v="0"/>
    <n v="0"/>
    <n v="0"/>
    <n v="2.0081018518518519E-2"/>
    <n v="0"/>
    <s v="-"/>
    <n v="0"/>
    <n v="0"/>
    <n v="1"/>
  </r>
  <r>
    <x v="13"/>
    <x v="4"/>
    <s v="Prince Philip Hosp Llanelli"/>
    <s v="Major acute"/>
    <s v="Carmarthenshire"/>
    <n v="41.554999166666668"/>
    <d v="1899-12-30T03:41:20"/>
    <n v="4"/>
    <n v="3"/>
    <n v="0"/>
    <n v="11"/>
    <n v="11"/>
    <n v="2"/>
    <n v="5"/>
    <n v="1"/>
    <n v="6"/>
    <n v="7"/>
    <n v="1"/>
    <n v="0"/>
    <n v="3"/>
    <n v="1.9502314814814816E-2"/>
    <n v="0"/>
    <n v="0.11302083333333333"/>
    <n v="3"/>
    <n v="7"/>
    <n v="11"/>
  </r>
  <r>
    <x v="13"/>
    <x v="4"/>
    <s v="Glangwili Hospital Carmarthen"/>
    <s v="Major A&amp;E Units"/>
    <s v="Carmarthenshire"/>
    <n v="59.715554666666669"/>
    <d v="1899-12-30T02:50:17"/>
    <n v="7"/>
    <n v="2"/>
    <n v="0"/>
    <n v="17"/>
    <n v="16"/>
    <n v="3"/>
    <n v="7"/>
    <n v="5"/>
    <n v="10"/>
    <n v="11"/>
    <n v="1"/>
    <n v="0"/>
    <n v="1"/>
    <n v="5.2777777777777779E-3"/>
    <n v="0.6"/>
    <n v="7.3599537037037047E-2"/>
    <n v="1"/>
    <n v="11"/>
    <n v="16"/>
  </r>
  <r>
    <x v="13"/>
    <x v="4"/>
    <s v="Bronglais Gen Hosp Aberystwyth"/>
    <s v="Major A&amp;E Units"/>
    <s v="Carmarthenshire"/>
    <n v="0.30111116666666665"/>
    <d v="1899-12-30T00:33:04"/>
    <n v="0"/>
    <n v="0"/>
    <n v="0"/>
    <n v="1"/>
    <n v="1"/>
    <n v="0"/>
    <n v="1"/>
    <n v="0"/>
    <n v="0"/>
    <n v="1"/>
    <n v="1"/>
    <n v="0"/>
    <n v="0"/>
    <s v="-"/>
    <s v="-"/>
    <n v="0.1660763888888889"/>
    <n v="0"/>
    <n v="1"/>
    <n v="1"/>
  </r>
  <r>
    <x v="13"/>
    <x v="4"/>
    <s v="Bronglais Gen Hosp Aberystwyth"/>
    <s v="Major A&amp;E Units"/>
    <s v="Ceredigion"/>
    <n v="24.361109333333332"/>
    <d v="1899-12-30T02:41:10"/>
    <n v="2"/>
    <n v="1"/>
    <n v="0"/>
    <n v="8"/>
    <n v="8"/>
    <n v="0"/>
    <n v="3"/>
    <n v="0"/>
    <n v="6"/>
    <n v="7"/>
    <n v="1"/>
    <n v="1"/>
    <n v="0"/>
    <s v="-"/>
    <s v="-"/>
    <n v="8.0856481481481488E-2"/>
    <n v="1"/>
    <n v="7"/>
    <n v="8"/>
  </r>
  <r>
    <x v="13"/>
    <x v="4"/>
    <s v="Glangwili Hospital Carmarthen"/>
    <s v="Major A&amp;E Units"/>
    <s v="Ceredigion"/>
    <n v="5.3561111666666665"/>
    <d v="1899-12-30T02:55:41"/>
    <n v="0"/>
    <n v="0"/>
    <n v="0"/>
    <n v="1"/>
    <n v="1"/>
    <n v="0"/>
    <n v="0"/>
    <n v="0"/>
    <n v="1"/>
    <n v="1"/>
    <n v="0"/>
    <n v="0"/>
    <n v="0"/>
    <s v="-"/>
    <s v="-"/>
    <n v="2.4178240740740743E-2"/>
    <n v="0"/>
    <n v="1"/>
    <n v="1"/>
  </r>
  <r>
    <x v="13"/>
    <x v="4"/>
    <s v="Bronglais Gen Hosp Aberystwyth"/>
    <s v="Major A&amp;E Units"/>
    <s v="Gwynedd"/>
    <n v="3.3152778333333335"/>
    <d v="1899-12-30T01:54:28"/>
    <n v="0"/>
    <n v="0"/>
    <n v="0"/>
    <n v="1"/>
    <n v="1"/>
    <n v="0"/>
    <n v="0"/>
    <n v="0"/>
    <n v="0"/>
    <n v="1"/>
    <n v="1"/>
    <n v="0"/>
    <n v="0"/>
    <s v="-"/>
    <s v="-"/>
    <n v="0.11388888888888889"/>
    <n v="0"/>
    <n v="1"/>
    <n v="1"/>
  </r>
  <r>
    <x v="13"/>
    <x v="4"/>
    <s v="Withybush Hosp Haverfordwest"/>
    <s v="Major A&amp;E Units"/>
    <s v="Pembrokeshire"/>
    <n v="17.945554833333336"/>
    <d v="1899-12-30T00:47:14"/>
    <n v="0"/>
    <n v="0"/>
    <n v="0"/>
    <n v="27"/>
    <n v="27"/>
    <n v="16"/>
    <n v="22"/>
    <n v="2"/>
    <n v="15"/>
    <n v="22"/>
    <n v="7"/>
    <n v="0"/>
    <n v="3"/>
    <n v="4.2013888888888891E-3"/>
    <n v="1"/>
    <n v="5.8431712962962963E-2"/>
    <n v="3"/>
    <n v="22"/>
    <n v="27"/>
  </r>
  <r>
    <x v="13"/>
    <x v="4"/>
    <s v="Glangwili Hospital Carmarthen"/>
    <s v="Major A&amp;E Units"/>
    <s v="Pembrokeshire"/>
    <n v="1.3313888333333332"/>
    <d v="1899-12-30T00:33:20"/>
    <n v="0"/>
    <n v="0"/>
    <n v="0"/>
    <n v="4"/>
    <n v="4"/>
    <n v="2"/>
    <n v="3"/>
    <n v="1"/>
    <n v="0"/>
    <n v="2"/>
    <n v="2"/>
    <n v="0"/>
    <n v="1"/>
    <n v="2.4097222222222225E-2"/>
    <n v="0"/>
    <n v="0.20001157407407408"/>
    <n v="1"/>
    <n v="2"/>
    <n v="4"/>
  </r>
  <r>
    <x v="13"/>
    <x v="4"/>
    <s v="Prince Philip Hosp Llanelli"/>
    <s v="Major acute"/>
    <s v="Pembrokeshire"/>
    <n v="0"/>
    <d v="1899-12-30T00:03:41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3"/>
    <x v="4"/>
    <s v="Bronglais Gen Hosp Aberystwyth"/>
    <s v="Major A&amp;E Units"/>
    <s v="Powys"/>
    <n v="0"/>
    <d v="1899-12-30T00:36:52"/>
    <n v="0"/>
    <n v="0"/>
    <n v="0"/>
    <n v="2"/>
    <n v="2"/>
    <n v="1"/>
    <n v="1"/>
    <n v="0"/>
    <n v="0"/>
    <n v="2"/>
    <n v="2"/>
    <n v="0"/>
    <n v="0"/>
    <s v="-"/>
    <s v="-"/>
    <n v="4.3321759259259261E-2"/>
    <n v="0"/>
    <n v="2"/>
    <n v="2"/>
  </r>
  <r>
    <x v="13"/>
    <x v="5"/>
    <s v="Liverpool Womens Hospital"/>
    <s v="Hospital not In Wales"/>
    <s v="Denbighshire"/>
    <n v="0"/>
    <d v="1899-12-30T00:40:48"/>
    <n v="0"/>
    <n v="0"/>
    <n v="0"/>
    <n v="1"/>
    <n v="1"/>
    <n v="0"/>
    <n v="1"/>
    <n v="1"/>
    <n v="0"/>
    <n v="0"/>
    <n v="0"/>
    <n v="0"/>
    <n v="0"/>
    <n v="4.9652777777777785E-3"/>
    <n v="1"/>
    <s v="-"/>
    <n v="0"/>
    <n v="0"/>
    <n v="1"/>
  </r>
  <r>
    <x v="13"/>
    <x v="5"/>
    <s v="Alderhey Hospital Liverpool"/>
    <s v="Hospital not In Wales"/>
    <s v="Denbighshire"/>
    <n v="0"/>
    <d v="1899-12-30T00:38:2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5"/>
    <s v="Countess Of Chester Hospital"/>
    <s v="Hospital not In Wales"/>
    <s v="Flintshire"/>
    <n v="1.1169445"/>
    <d v="1899-12-30T00:24:32"/>
    <n v="0"/>
    <n v="0"/>
    <n v="0"/>
    <n v="6"/>
    <n v="6"/>
    <n v="3"/>
    <n v="6"/>
    <n v="1"/>
    <n v="4"/>
    <n v="5"/>
    <n v="1"/>
    <n v="0"/>
    <n v="0"/>
    <n v="4.1435185185185186E-3"/>
    <n v="1"/>
    <n v="0.17804398148148148"/>
    <n v="0"/>
    <n v="5"/>
    <n v="6"/>
  </r>
  <r>
    <x v="13"/>
    <x v="5"/>
    <s v="Birmingham Childrens Hospital"/>
    <s v="Hospital not In Wales"/>
    <s v="Merthyr Tydfil"/>
    <n v="0"/>
    <d v="1899-12-30T00:30:21"/>
    <n v="0"/>
    <n v="0"/>
    <n v="0"/>
    <n v="1"/>
    <n v="1"/>
    <n v="0"/>
    <n v="1"/>
    <n v="0"/>
    <n v="1"/>
    <n v="1"/>
    <n v="0"/>
    <n v="0"/>
    <n v="0"/>
    <s v="-"/>
    <s v="-"/>
    <n v="0.10612268518518518"/>
    <n v="0"/>
    <n v="1"/>
    <n v="1"/>
  </r>
  <r>
    <x v="13"/>
    <x v="5"/>
    <s v="Southmead Hospital Bristol"/>
    <s v="Hospital not In Wales"/>
    <s v="Pembrokeshire"/>
    <n v="0"/>
    <d v="1899-12-30T00:51:00"/>
    <n v="0"/>
    <n v="0"/>
    <n v="0"/>
    <n v="1"/>
    <n v="1"/>
    <n v="0"/>
    <n v="1"/>
    <n v="1"/>
    <n v="0"/>
    <n v="0"/>
    <n v="0"/>
    <n v="0"/>
    <n v="0"/>
    <n v="2.199074074074074E-4"/>
    <n v="1"/>
    <s v="-"/>
    <n v="0"/>
    <n v="0"/>
    <n v="1"/>
  </r>
  <r>
    <x v="13"/>
    <x v="5"/>
    <s v="Royal Shrewsbury Hospital"/>
    <s v="Hospital not In Wales"/>
    <s v="Powys"/>
    <n v="3.0197223333333332"/>
    <d v="1899-12-30T01:45:36"/>
    <n v="0"/>
    <n v="0"/>
    <n v="0"/>
    <n v="2"/>
    <n v="2"/>
    <n v="0"/>
    <n v="0"/>
    <n v="0"/>
    <n v="2"/>
    <n v="2"/>
    <n v="0"/>
    <n v="0"/>
    <n v="0"/>
    <s v="-"/>
    <s v="-"/>
    <n v="1.8553240740740742E-2"/>
    <n v="0"/>
    <n v="2"/>
    <n v="2"/>
  </r>
  <r>
    <x v="13"/>
    <x v="5"/>
    <s v="Hereford County Hospital"/>
    <s v="Hospital not In Wales"/>
    <s v="Powys"/>
    <n v="1.2875001666666668"/>
    <d v="1899-12-30T00:28:29"/>
    <n v="0"/>
    <n v="0"/>
    <n v="0"/>
    <n v="6"/>
    <n v="5"/>
    <n v="2"/>
    <n v="5"/>
    <n v="1"/>
    <n v="3"/>
    <n v="4"/>
    <n v="1"/>
    <n v="1"/>
    <n v="0"/>
    <n v="1.9016203703703705E-2"/>
    <n v="0"/>
    <n v="2.4988425925925928E-2"/>
    <n v="1"/>
    <n v="4"/>
    <n v="5"/>
  </r>
  <r>
    <x v="13"/>
    <x v="5"/>
    <s v="Bristol Royal Infirmary"/>
    <s v="Hospital not In Wales"/>
    <s v="Rhondda Cynon Taff"/>
    <n v="0"/>
    <d v="1899-12-30T00:50:00"/>
    <n v="0"/>
    <n v="0"/>
    <n v="0"/>
    <n v="1"/>
    <n v="1"/>
    <n v="0"/>
    <n v="1"/>
    <n v="1"/>
    <n v="0"/>
    <n v="0"/>
    <n v="0"/>
    <n v="0"/>
    <n v="0"/>
    <n v="7.6388888888888893E-4"/>
    <n v="1"/>
    <s v="-"/>
    <n v="0"/>
    <n v="0"/>
    <n v="1"/>
  </r>
  <r>
    <x v="13"/>
    <x v="6"/>
    <s v="Llandrindod Wells War Mem Hosp"/>
    <s v="Unknown"/>
    <s v="Powys"/>
    <n v="0"/>
    <d v="1899-12-30T00:28:34"/>
    <n v="0"/>
    <n v="0"/>
    <n v="0"/>
    <n v="1"/>
    <n v="1"/>
    <n v="0"/>
    <n v="1"/>
    <n v="0"/>
    <n v="1"/>
    <n v="1"/>
    <n v="0"/>
    <n v="0"/>
    <n v="0"/>
    <s v="-"/>
    <s v="-"/>
    <n v="3.8402777777777779E-2"/>
    <n v="0"/>
    <n v="1"/>
    <n v="1"/>
  </r>
  <r>
    <x v="13"/>
    <x v="7"/>
    <s v="Morriston Hospital Swansea"/>
    <s v="Major A&amp;E Units"/>
    <s v="Cardiff"/>
    <n v="0"/>
    <d v="1899-12-30T00:03:29"/>
    <n v="0"/>
    <n v="0"/>
    <n v="0"/>
    <n v="1"/>
    <n v="1"/>
    <n v="1"/>
    <n v="1"/>
    <n v="0"/>
    <n v="1"/>
    <n v="1"/>
    <n v="0"/>
    <n v="0"/>
    <n v="0"/>
    <s v="-"/>
    <s v="-"/>
    <n v="0.22565972222222222"/>
    <n v="0"/>
    <n v="1"/>
    <n v="1"/>
  </r>
  <r>
    <x v="13"/>
    <x v="7"/>
    <s v="Morriston Hospital Swansea"/>
    <s v="Major A&amp;E Units"/>
    <s v="Neath Port Talbot"/>
    <n v="38.873888666666666"/>
    <d v="1899-12-30T03:45:30"/>
    <n v="4"/>
    <n v="3"/>
    <n v="0"/>
    <n v="15"/>
    <n v="15"/>
    <n v="7"/>
    <n v="8"/>
    <n v="3"/>
    <n v="9"/>
    <n v="11"/>
    <n v="2"/>
    <n v="0"/>
    <n v="1"/>
    <n v="9.6296296296296303E-3"/>
    <n v="0"/>
    <n v="0.10221064814814816"/>
    <n v="1"/>
    <n v="11"/>
    <n v="15"/>
  </r>
  <r>
    <x v="13"/>
    <x v="7"/>
    <s v="Morriston Hospital Swansea"/>
    <s v="Major A&amp;E Units"/>
    <s v="Powys"/>
    <n v="3.5930554999999997"/>
    <d v="1899-12-30T02:09:55"/>
    <n v="0"/>
    <n v="0"/>
    <n v="0"/>
    <n v="2"/>
    <n v="2"/>
    <n v="0"/>
    <n v="1"/>
    <n v="0"/>
    <n v="1"/>
    <n v="1"/>
    <n v="0"/>
    <n v="0"/>
    <n v="1"/>
    <s v="-"/>
    <s v="-"/>
    <n v="1.4039351851851851E-2"/>
    <n v="1"/>
    <n v="1"/>
    <n v="2"/>
  </r>
  <r>
    <x v="13"/>
    <x v="7"/>
    <s v="Morriston Hospital Swansea"/>
    <s v="Major A&amp;E Units"/>
    <s v="Swansea"/>
    <n v="125.05249799999999"/>
    <d v="1899-12-30T04:00:57"/>
    <n v="12"/>
    <n v="8"/>
    <n v="1"/>
    <n v="33"/>
    <n v="33"/>
    <n v="7"/>
    <n v="15"/>
    <n v="4"/>
    <n v="20"/>
    <n v="27"/>
    <n v="7"/>
    <n v="1"/>
    <n v="1"/>
    <n v="7.4479166666666678E-3"/>
    <n v="0"/>
    <n v="9.9872685185185189E-2"/>
    <n v="2"/>
    <n v="27"/>
    <n v="33"/>
  </r>
  <r>
    <x v="13"/>
    <x v="7"/>
    <s v="Singleton Hospital Swansea"/>
    <s v="Minor Injuries Unit (MIU)"/>
    <s v="Swansea"/>
    <n v="0"/>
    <d v="1899-12-30T04:48:19"/>
    <n v="1"/>
    <n v="0"/>
    <n v="0"/>
    <n v="1"/>
    <n v="1"/>
    <n v="0"/>
    <n v="0"/>
    <n v="0"/>
    <n v="0"/>
    <n v="1"/>
    <n v="1"/>
    <n v="0"/>
    <n v="0"/>
    <s v="-"/>
    <s v="-"/>
    <n v="0.29983796296296295"/>
    <n v="0"/>
    <n v="1"/>
    <n v="1"/>
  </r>
  <r>
    <x v="13"/>
    <x v="7"/>
    <s v="Morriston Hospital Swansea"/>
    <s v="Major A&amp;E Units"/>
    <s v="Torfaen"/>
    <n v="0.10472216666666667"/>
    <d v="1899-12-30T00:21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3"/>
    <x v="8"/>
    <s v="-"/>
    <s v="-"/>
    <s v="Blaenau Gwent"/>
    <n v="0"/>
    <s v="-"/>
    <n v="0"/>
    <n v="0"/>
    <n v="0"/>
    <n v="27"/>
    <n v="9"/>
    <n v="0"/>
    <n v="0"/>
    <n v="3"/>
    <n v="12"/>
    <n v="19"/>
    <n v="7"/>
    <n v="3"/>
    <n v="2"/>
    <n v="3.7152777777777778E-3"/>
    <n v="1"/>
    <n v="0.10338541666666667"/>
    <n v="5"/>
    <n v="19"/>
    <n v="13"/>
  </r>
  <r>
    <x v="13"/>
    <x v="8"/>
    <s v="-"/>
    <s v="-"/>
    <s v="Bridgend"/>
    <n v="0"/>
    <s v="-"/>
    <n v="0"/>
    <n v="0"/>
    <n v="0"/>
    <n v="39"/>
    <n v="11"/>
    <n v="0"/>
    <n v="0"/>
    <n v="8"/>
    <n v="13"/>
    <n v="26"/>
    <n v="13"/>
    <n v="2"/>
    <n v="3"/>
    <n v="6.2268518518518523E-3"/>
    <n v="0.375"/>
    <n v="8.4537037037037036E-2"/>
    <n v="5"/>
    <n v="26"/>
    <n v="19"/>
  </r>
  <r>
    <x v="13"/>
    <x v="8"/>
    <s v="-"/>
    <s v="-"/>
    <s v="Caerphilly"/>
    <n v="0"/>
    <s v="-"/>
    <n v="0"/>
    <n v="0"/>
    <n v="0"/>
    <n v="70"/>
    <n v="18"/>
    <n v="0"/>
    <n v="0"/>
    <n v="10"/>
    <n v="28"/>
    <n v="43"/>
    <n v="15"/>
    <n v="5"/>
    <n v="12"/>
    <n v="4.820601851851852E-3"/>
    <n v="0.8"/>
    <n v="8.6747685185185192E-2"/>
    <n v="17"/>
    <n v="43"/>
    <n v="38"/>
  </r>
  <r>
    <x v="13"/>
    <x v="8"/>
    <s v="-"/>
    <s v="-"/>
    <s v="Cardiff"/>
    <n v="0"/>
    <s v="-"/>
    <n v="0"/>
    <n v="0"/>
    <n v="0"/>
    <n v="103"/>
    <n v="21"/>
    <n v="0"/>
    <n v="0"/>
    <n v="19"/>
    <n v="53"/>
    <n v="74"/>
    <n v="21"/>
    <n v="1"/>
    <n v="9"/>
    <n v="3.9120370370370377E-3"/>
    <n v="0.78947368421052633"/>
    <n v="0.1067013888888889"/>
    <n v="10"/>
    <n v="74"/>
    <n v="42"/>
  </r>
  <r>
    <x v="13"/>
    <x v="8"/>
    <s v="-"/>
    <s v="-"/>
    <s v="Carmarthenshire"/>
    <n v="0"/>
    <s v="-"/>
    <n v="0"/>
    <n v="0"/>
    <n v="0"/>
    <n v="48"/>
    <n v="12"/>
    <n v="0"/>
    <n v="0"/>
    <n v="5"/>
    <n v="29"/>
    <n v="33"/>
    <n v="4"/>
    <n v="4"/>
    <n v="6"/>
    <n v="5.2835648148148147E-3"/>
    <n v="0.75"/>
    <n v="6.8125000000000005E-2"/>
    <n v="10"/>
    <n v="33"/>
    <n v="19"/>
  </r>
  <r>
    <x v="13"/>
    <x v="8"/>
    <s v="-"/>
    <s v="-"/>
    <s v="Ceredigion"/>
    <n v="0"/>
    <s v="-"/>
    <n v="0"/>
    <n v="0"/>
    <n v="0"/>
    <n v="16"/>
    <n v="4"/>
    <n v="0"/>
    <n v="0"/>
    <n v="2"/>
    <n v="7"/>
    <n v="9"/>
    <n v="2"/>
    <n v="3"/>
    <n v="2"/>
    <n v="1.9571759259259261E-2"/>
    <n v="0"/>
    <n v="4.7800925925925934E-2"/>
    <n v="5"/>
    <n v="9"/>
    <n v="12"/>
  </r>
  <r>
    <x v="13"/>
    <x v="8"/>
    <s v="-"/>
    <s v="-"/>
    <s v="Conwy"/>
    <n v="0"/>
    <s v="-"/>
    <n v="0"/>
    <n v="0"/>
    <n v="0"/>
    <n v="48"/>
    <n v="8"/>
    <n v="0"/>
    <n v="0"/>
    <n v="1"/>
    <n v="31"/>
    <n v="43"/>
    <n v="12"/>
    <n v="1"/>
    <n v="3"/>
    <n v="6.5740740740740742E-3"/>
    <n v="0"/>
    <n v="0.13057291666666668"/>
    <n v="4"/>
    <n v="43"/>
    <n v="19"/>
  </r>
  <r>
    <x v="13"/>
    <x v="8"/>
    <s v="-"/>
    <s v="-"/>
    <s v="Denbighshire"/>
    <n v="0"/>
    <s v="-"/>
    <n v="0"/>
    <n v="0"/>
    <n v="0"/>
    <n v="31"/>
    <n v="10"/>
    <n v="0"/>
    <n v="0"/>
    <n v="5"/>
    <n v="17"/>
    <n v="24"/>
    <n v="7"/>
    <n v="1"/>
    <n v="1"/>
    <n v="4.9652777777777785E-3"/>
    <n v="0.6"/>
    <n v="0.11436342592592594"/>
    <n v="2"/>
    <n v="24"/>
    <n v="19"/>
  </r>
  <r>
    <x v="13"/>
    <x v="8"/>
    <s v="-"/>
    <s v="-"/>
    <s v="Flintshire"/>
    <n v="0"/>
    <s v="-"/>
    <n v="0"/>
    <n v="0"/>
    <n v="0"/>
    <n v="44"/>
    <n v="4"/>
    <n v="0"/>
    <n v="0"/>
    <n v="5"/>
    <n v="28"/>
    <n v="36"/>
    <n v="8"/>
    <n v="0"/>
    <n v="3"/>
    <n v="8.7962962962962968E-3"/>
    <n v="0"/>
    <n v="0.19104745370370371"/>
    <n v="3"/>
    <n v="36"/>
    <n v="13"/>
  </r>
  <r>
    <x v="13"/>
    <x v="8"/>
    <s v="-"/>
    <s v="-"/>
    <s v="Gwynedd"/>
    <n v="0"/>
    <s v="-"/>
    <n v="0"/>
    <n v="0"/>
    <n v="0"/>
    <n v="55"/>
    <n v="12"/>
    <n v="0"/>
    <n v="0"/>
    <n v="7"/>
    <n v="32"/>
    <n v="40"/>
    <n v="8"/>
    <n v="3"/>
    <n v="5"/>
    <n v="7.7546296296296295E-3"/>
    <n v="0.42857142857142855"/>
    <n v="5.0416666666666665E-2"/>
    <n v="8"/>
    <n v="40"/>
    <n v="26"/>
  </r>
  <r>
    <x v="13"/>
    <x v="8"/>
    <s v="-"/>
    <s v="-"/>
    <s v="Isle Of Anglesey"/>
    <n v="0"/>
    <s v="-"/>
    <n v="0"/>
    <n v="0"/>
    <n v="0"/>
    <n v="11"/>
    <n v="1"/>
    <n v="0"/>
    <n v="0"/>
    <n v="2"/>
    <n v="8"/>
    <n v="9"/>
    <n v="1"/>
    <n v="0"/>
    <n v="0"/>
    <n v="9.5949074074074079E-3"/>
    <n v="0"/>
    <n v="6.3912037037037045E-2"/>
    <n v="0"/>
    <n v="9"/>
    <n v="7"/>
  </r>
  <r>
    <x v="13"/>
    <x v="8"/>
    <s v="-"/>
    <s v="-"/>
    <s v="Merthyr Tydfil"/>
    <n v="0"/>
    <s v="-"/>
    <n v="0"/>
    <n v="0"/>
    <n v="0"/>
    <n v="15"/>
    <n v="4"/>
    <n v="0"/>
    <n v="0"/>
    <n v="3"/>
    <n v="7"/>
    <n v="10"/>
    <n v="3"/>
    <n v="0"/>
    <n v="2"/>
    <n v="8.773148148148148E-3"/>
    <n v="0.33333333333333331"/>
    <n v="5.559027777777778E-2"/>
    <n v="2"/>
    <n v="10"/>
    <n v="6"/>
  </r>
  <r>
    <x v="13"/>
    <x v="8"/>
    <s v="-"/>
    <s v="-"/>
    <s v="Monmouthshire"/>
    <n v="0"/>
    <s v="-"/>
    <n v="0"/>
    <n v="0"/>
    <n v="0"/>
    <n v="22"/>
    <n v="5"/>
    <n v="0"/>
    <n v="0"/>
    <n v="3"/>
    <n v="10"/>
    <n v="17"/>
    <n v="7"/>
    <n v="0"/>
    <n v="2"/>
    <n v="1.0219907407407408E-2"/>
    <n v="0"/>
    <n v="9.9803240740740748E-2"/>
    <n v="2"/>
    <n v="17"/>
    <n v="11"/>
  </r>
  <r>
    <x v="13"/>
    <x v="8"/>
    <s v="-"/>
    <s v="-"/>
    <s v="Neath Port Talbot"/>
    <n v="0"/>
    <s v="-"/>
    <n v="0"/>
    <n v="0"/>
    <n v="0"/>
    <n v="54"/>
    <n v="8"/>
    <n v="0"/>
    <n v="0"/>
    <n v="8"/>
    <n v="26"/>
    <n v="39"/>
    <n v="13"/>
    <n v="2"/>
    <n v="5"/>
    <n v="5.8969907407407417E-3"/>
    <n v="0.5"/>
    <n v="6.053240740740741E-2"/>
    <n v="7"/>
    <n v="39"/>
    <n v="25"/>
  </r>
  <r>
    <x v="13"/>
    <x v="8"/>
    <s v="-"/>
    <s v="-"/>
    <s v="Newport"/>
    <n v="0"/>
    <s v="-"/>
    <n v="0"/>
    <n v="0"/>
    <n v="0"/>
    <n v="47"/>
    <n v="10"/>
    <n v="0"/>
    <n v="0"/>
    <n v="3"/>
    <n v="23"/>
    <n v="32"/>
    <n v="9"/>
    <n v="3"/>
    <n v="9"/>
    <n v="1.1342592592592593E-3"/>
    <n v="1"/>
    <n v="8.6383101851851871E-2"/>
    <n v="12"/>
    <n v="32"/>
    <n v="18"/>
  </r>
  <r>
    <x v="13"/>
    <x v="8"/>
    <s v="-"/>
    <s v="-"/>
    <s v="Out of Area"/>
    <n v="0"/>
    <s v="-"/>
    <n v="0"/>
    <n v="0"/>
    <n v="0"/>
    <n v="5"/>
    <n v="0"/>
    <n v="0"/>
    <n v="0"/>
    <n v="0"/>
    <n v="5"/>
    <n v="5"/>
    <n v="0"/>
    <n v="0"/>
    <n v="0"/>
    <s v="-"/>
    <s v="-"/>
    <s v="-"/>
    <n v="0"/>
    <n v="5"/>
    <n v="0"/>
  </r>
  <r>
    <x v="13"/>
    <x v="8"/>
    <s v="-"/>
    <s v="-"/>
    <s v="Pembrokeshire"/>
    <n v="0"/>
    <s v="-"/>
    <n v="0"/>
    <n v="0"/>
    <n v="0"/>
    <n v="41"/>
    <n v="11"/>
    <n v="0"/>
    <n v="0"/>
    <n v="4"/>
    <n v="18"/>
    <n v="29"/>
    <n v="11"/>
    <n v="2"/>
    <n v="6"/>
    <n v="3.9930555555555561E-3"/>
    <n v="0.75"/>
    <n v="6.7968750000000008E-2"/>
    <n v="8"/>
    <n v="29"/>
    <n v="28"/>
  </r>
  <r>
    <x v="13"/>
    <x v="8"/>
    <s v="-"/>
    <s v="-"/>
    <s v="Powys"/>
    <n v="0"/>
    <s v="-"/>
    <n v="0"/>
    <n v="0"/>
    <n v="0"/>
    <n v="27"/>
    <n v="5"/>
    <n v="0"/>
    <n v="0"/>
    <n v="1"/>
    <n v="14"/>
    <n v="22"/>
    <n v="8"/>
    <n v="1"/>
    <n v="3"/>
    <n v="1.9016203703703705E-2"/>
    <n v="0"/>
    <n v="2.210648148148148E-2"/>
    <n v="4"/>
    <n v="22"/>
    <n v="16"/>
  </r>
  <r>
    <x v="13"/>
    <x v="8"/>
    <s v="-"/>
    <s v="-"/>
    <s v="Rhondda Cynon Taff"/>
    <n v="0"/>
    <s v="-"/>
    <n v="0"/>
    <n v="0"/>
    <n v="0"/>
    <n v="68"/>
    <n v="16"/>
    <n v="0"/>
    <n v="0"/>
    <n v="7"/>
    <n v="34"/>
    <n v="44"/>
    <n v="10"/>
    <n v="9"/>
    <n v="8"/>
    <n v="9.432870370370371E-3"/>
    <n v="0.2857142857142857"/>
    <n v="3.3148148148148149E-2"/>
    <n v="17"/>
    <n v="44"/>
    <n v="30"/>
  </r>
  <r>
    <x v="13"/>
    <x v="8"/>
    <s v="-"/>
    <s v="-"/>
    <s v="Swansea"/>
    <n v="0"/>
    <s v="-"/>
    <n v="0"/>
    <n v="0"/>
    <n v="0"/>
    <n v="79"/>
    <n v="14"/>
    <n v="0"/>
    <n v="0"/>
    <n v="5"/>
    <n v="40"/>
    <n v="58"/>
    <n v="18"/>
    <n v="6"/>
    <n v="10"/>
    <n v="7.3032407407407412E-3"/>
    <n v="0.2"/>
    <n v="8.4021990740740751E-2"/>
    <n v="16"/>
    <n v="58"/>
    <n v="37"/>
  </r>
  <r>
    <x v="13"/>
    <x v="8"/>
    <s v="-"/>
    <s v="-"/>
    <s v="Torfaen"/>
    <n v="0"/>
    <s v="-"/>
    <n v="0"/>
    <n v="0"/>
    <n v="0"/>
    <n v="29"/>
    <n v="5"/>
    <n v="0"/>
    <n v="0"/>
    <n v="2"/>
    <n v="16"/>
    <n v="22"/>
    <n v="6"/>
    <n v="2"/>
    <n v="3"/>
    <n v="6.1631944444444451E-3"/>
    <n v="0"/>
    <n v="4.2615740740740739E-2"/>
    <n v="5"/>
    <n v="22"/>
    <n v="14"/>
  </r>
  <r>
    <x v="13"/>
    <x v="8"/>
    <s v="-"/>
    <s v="-"/>
    <s v="Vale Of Glamorgan"/>
    <n v="0"/>
    <s v="-"/>
    <n v="0"/>
    <n v="0"/>
    <n v="0"/>
    <n v="42"/>
    <n v="10"/>
    <n v="0"/>
    <n v="0"/>
    <n v="7"/>
    <n v="24"/>
    <n v="31"/>
    <n v="7"/>
    <n v="1"/>
    <n v="3"/>
    <n v="2.9282407407407408E-3"/>
    <n v="0.7142857142857143"/>
    <n v="0.13968750000000002"/>
    <n v="4"/>
    <n v="31"/>
    <n v="22"/>
  </r>
  <r>
    <x v="13"/>
    <x v="8"/>
    <s v="-"/>
    <s v="-"/>
    <s v="Wrexham"/>
    <n v="0"/>
    <s v="-"/>
    <n v="0"/>
    <n v="0"/>
    <n v="0"/>
    <n v="46"/>
    <n v="6"/>
    <n v="0"/>
    <n v="0"/>
    <n v="5"/>
    <n v="25"/>
    <n v="32"/>
    <n v="7"/>
    <n v="4"/>
    <n v="5"/>
    <n v="5.115740740740741E-3"/>
    <n v="0.6"/>
    <n v="0.17777777777777778"/>
    <n v="9"/>
    <n v="32"/>
    <n v="18"/>
  </r>
  <r>
    <x v="14"/>
    <x v="0"/>
    <s v="Grange University Hospital Cwmbran"/>
    <s v="Major A&amp;E Units"/>
    <s v="Blaenau Gwent"/>
    <n v="12.4519445"/>
    <d v="1899-12-30T01:42:46"/>
    <n v="1"/>
    <n v="0"/>
    <n v="0"/>
    <n v="10"/>
    <n v="10"/>
    <n v="2"/>
    <n v="6"/>
    <n v="2"/>
    <n v="6"/>
    <n v="7"/>
    <n v="1"/>
    <n v="0"/>
    <n v="1"/>
    <n v="2.6099537037037037E-3"/>
    <n v="1"/>
    <n v="5.5185185185185191E-2"/>
    <n v="1"/>
    <n v="7"/>
    <n v="10"/>
  </r>
  <r>
    <x v="14"/>
    <x v="0"/>
    <s v="Nevill Hall Hosp Abergavenny"/>
    <s v="Major A&amp;E Units"/>
    <s v="Blaenau Gwent"/>
    <n v="0"/>
    <d v="1899-12-30T00:48:04"/>
    <n v="0"/>
    <n v="0"/>
    <n v="0"/>
    <n v="3"/>
    <n v="3"/>
    <n v="0"/>
    <n v="2"/>
    <n v="0"/>
    <n v="1"/>
    <n v="1"/>
    <n v="0"/>
    <n v="0"/>
    <n v="2"/>
    <s v="-"/>
    <s v="-"/>
    <n v="5.3298611111111116E-2"/>
    <n v="2"/>
    <n v="1"/>
    <n v="3"/>
  </r>
  <r>
    <x v="14"/>
    <x v="0"/>
    <s v="Grange University Hospital Cwmbran"/>
    <s v="Major A&amp;E Units"/>
    <s v="Caerphilly"/>
    <n v="24.349443333333333"/>
    <d v="1899-12-30T01:45:54"/>
    <n v="2"/>
    <n v="0"/>
    <n v="0"/>
    <n v="11"/>
    <n v="11"/>
    <n v="1"/>
    <n v="6"/>
    <n v="5"/>
    <n v="2"/>
    <n v="4"/>
    <n v="2"/>
    <n v="1"/>
    <n v="1"/>
    <n v="4.3287037037037035E-3"/>
    <n v="0.6"/>
    <n v="2.5578703703703708E-2"/>
    <n v="2"/>
    <n v="4"/>
    <n v="11"/>
  </r>
  <r>
    <x v="14"/>
    <x v="0"/>
    <s v="Ysbyty Ystrad Fawr Hospital"/>
    <s v="Minor Injuries Unit (MIU)"/>
    <s v="Caerphilly"/>
    <n v="0"/>
    <d v="1899-12-30T00:54:20"/>
    <n v="0"/>
    <n v="0"/>
    <n v="0"/>
    <n v="7"/>
    <n v="7"/>
    <n v="0"/>
    <n v="6"/>
    <n v="0"/>
    <n v="5"/>
    <n v="5"/>
    <n v="0"/>
    <n v="0"/>
    <n v="2"/>
    <s v="-"/>
    <s v="-"/>
    <n v="7.1458333333333346E-2"/>
    <n v="2"/>
    <n v="5"/>
    <n v="7"/>
  </r>
  <r>
    <x v="14"/>
    <x v="0"/>
    <s v="Royal Gwent Hospital Newport"/>
    <s v="Major A&amp;E Units"/>
    <s v="Caerphilly"/>
    <n v="0"/>
    <d v="1899-12-30T00:46:06"/>
    <n v="0"/>
    <n v="0"/>
    <n v="0"/>
    <n v="1"/>
    <n v="1"/>
    <n v="0"/>
    <n v="1"/>
    <n v="0"/>
    <n v="1"/>
    <n v="1"/>
    <n v="0"/>
    <n v="0"/>
    <n v="0"/>
    <s v="-"/>
    <s v="-"/>
    <n v="1.7025462962962964E-2"/>
    <n v="0"/>
    <n v="1"/>
    <n v="1"/>
  </r>
  <r>
    <x v="14"/>
    <x v="0"/>
    <s v="Grange University Hospital Cwmbran"/>
    <s v="Major A&amp;E Units"/>
    <s v="Monmouthshire"/>
    <n v="20.392499000000001"/>
    <d v="1899-12-30T01:56:56"/>
    <n v="2"/>
    <n v="2"/>
    <n v="0"/>
    <n v="13"/>
    <n v="13"/>
    <n v="0"/>
    <n v="7"/>
    <n v="2"/>
    <n v="9"/>
    <n v="10"/>
    <n v="1"/>
    <n v="0"/>
    <n v="1"/>
    <n v="1.1336805555555558E-2"/>
    <n v="0"/>
    <n v="4.3009259259259261E-2"/>
    <n v="1"/>
    <n v="10"/>
    <n v="13"/>
  </r>
  <r>
    <x v="14"/>
    <x v="0"/>
    <s v="Nevill Hall Hosp Abergavenny"/>
    <s v="Major A&amp;E Units"/>
    <s v="Monmouthshire"/>
    <n v="0"/>
    <d v="1899-12-30T00:53:58"/>
    <n v="0"/>
    <n v="0"/>
    <n v="0"/>
    <n v="1"/>
    <n v="1"/>
    <n v="0"/>
    <n v="1"/>
    <n v="0"/>
    <n v="1"/>
    <n v="1"/>
    <n v="0"/>
    <n v="0"/>
    <n v="0"/>
    <s v="-"/>
    <s v="-"/>
    <n v="2.0312500000000001E-2"/>
    <n v="0"/>
    <n v="1"/>
    <n v="1"/>
  </r>
  <r>
    <x v="14"/>
    <x v="0"/>
    <s v="Royal Gwent Hospital Newport"/>
    <s v="Major A&amp;E Units"/>
    <s v="Monmouthshire"/>
    <n v="0"/>
    <d v="1899-12-30T00:21:52"/>
    <n v="0"/>
    <n v="0"/>
    <n v="0"/>
    <n v="3"/>
    <n v="3"/>
    <n v="0"/>
    <n v="3"/>
    <n v="0"/>
    <n v="1"/>
    <n v="1"/>
    <n v="0"/>
    <n v="0"/>
    <n v="2"/>
    <s v="-"/>
    <s v="-"/>
    <n v="5.5208333333333338E-2"/>
    <n v="2"/>
    <n v="1"/>
    <n v="3"/>
  </r>
  <r>
    <x v="14"/>
    <x v="0"/>
    <s v="St Cadocs Hospital Caerleon"/>
    <s v="Unknown"/>
    <s v="Monmouthshire"/>
    <n v="0"/>
    <d v="1899-12-30T00:12:54"/>
    <n v="0"/>
    <n v="0"/>
    <n v="0"/>
    <n v="1"/>
    <n v="1"/>
    <n v="0"/>
    <n v="1"/>
    <n v="0"/>
    <n v="0"/>
    <n v="1"/>
    <n v="1"/>
    <n v="0"/>
    <n v="0"/>
    <s v="-"/>
    <s v="-"/>
    <n v="2.3391203703703702E-2"/>
    <n v="0"/>
    <n v="1"/>
    <n v="1"/>
  </r>
  <r>
    <x v="14"/>
    <x v="0"/>
    <s v="Grange University Hospital Cwmbran"/>
    <s v="Major A&amp;E Units"/>
    <s v="Newport"/>
    <n v="24.389443499999995"/>
    <d v="1899-12-30T01:42:32"/>
    <n v="2"/>
    <n v="0"/>
    <n v="0"/>
    <n v="20"/>
    <n v="19"/>
    <n v="4"/>
    <n v="11"/>
    <n v="3"/>
    <n v="12"/>
    <n v="13"/>
    <n v="1"/>
    <n v="2"/>
    <n v="2"/>
    <n v="2.5115740740740741E-3"/>
    <n v="1"/>
    <n v="7.0578703703703713E-2"/>
    <n v="4"/>
    <n v="13"/>
    <n v="20"/>
  </r>
  <r>
    <x v="14"/>
    <x v="0"/>
    <s v="Royal Gwent Hospital Newport"/>
    <s v="Major A&amp;E Units"/>
    <s v="Newport"/>
    <n v="0"/>
    <d v="1899-12-30T00:59:07"/>
    <n v="0"/>
    <n v="0"/>
    <n v="0"/>
    <n v="2"/>
    <n v="2"/>
    <n v="0"/>
    <n v="1"/>
    <n v="0"/>
    <n v="2"/>
    <n v="2"/>
    <n v="0"/>
    <n v="0"/>
    <n v="0"/>
    <s v="-"/>
    <s v="-"/>
    <n v="5.5792824074074078E-2"/>
    <n v="0"/>
    <n v="2"/>
    <n v="2"/>
  </r>
  <r>
    <x v="14"/>
    <x v="0"/>
    <s v="Nevill Hall Hosp Abergavenny"/>
    <s v="Major A&amp;E Units"/>
    <s v="Newport"/>
    <n v="0"/>
    <s v="-"/>
    <n v="0"/>
    <n v="0"/>
    <n v="0"/>
    <n v="1"/>
    <n v="1"/>
    <n v="0"/>
    <n v="0"/>
    <n v="0"/>
    <n v="1"/>
    <n v="1"/>
    <n v="0"/>
    <n v="0"/>
    <n v="0"/>
    <s v="-"/>
    <s v="-"/>
    <n v="0.11894675925925927"/>
    <n v="0"/>
    <n v="1"/>
    <n v="1"/>
  </r>
  <r>
    <x v="14"/>
    <x v="0"/>
    <s v="Grange University Hospital Cwmbran"/>
    <s v="Major A&amp;E Units"/>
    <s v="Torfaen"/>
    <n v="14.118330499999999"/>
    <d v="1899-12-30T01:37:47"/>
    <n v="1"/>
    <n v="0"/>
    <n v="0"/>
    <n v="12"/>
    <n v="12"/>
    <n v="1"/>
    <n v="7"/>
    <n v="2"/>
    <n v="8"/>
    <n v="9"/>
    <n v="1"/>
    <n v="0"/>
    <n v="1"/>
    <n v="1.4502314814814815E-2"/>
    <n v="0"/>
    <n v="7.8541666666666662E-2"/>
    <n v="1"/>
    <n v="9"/>
    <n v="12"/>
  </r>
  <r>
    <x v="14"/>
    <x v="0"/>
    <s v="Nevill Hall Hosp Abergavenny"/>
    <s v="Major A&amp;E Units"/>
    <s v="Torfaen"/>
    <n v="0"/>
    <d v="1899-12-30T00:25:19"/>
    <n v="0"/>
    <n v="0"/>
    <n v="0"/>
    <n v="2"/>
    <n v="2"/>
    <n v="0"/>
    <n v="2"/>
    <n v="0"/>
    <n v="1"/>
    <n v="1"/>
    <n v="0"/>
    <n v="0"/>
    <n v="1"/>
    <s v="-"/>
    <s v="-"/>
    <n v="3.2418981481481479E-2"/>
    <n v="1"/>
    <n v="1"/>
    <n v="2"/>
  </r>
  <r>
    <x v="14"/>
    <x v="0"/>
    <s v="Royal Gwent Hospital Newport"/>
    <s v="Major A&amp;E Units"/>
    <s v="Torfaen"/>
    <n v="0"/>
    <d v="1899-12-30T00:14:35"/>
    <n v="0"/>
    <n v="0"/>
    <n v="0"/>
    <n v="2"/>
    <n v="2"/>
    <n v="0"/>
    <n v="2"/>
    <n v="1"/>
    <n v="0"/>
    <n v="0"/>
    <n v="0"/>
    <n v="0"/>
    <n v="1"/>
    <n v="2.8935185185185189E-4"/>
    <n v="1"/>
    <s v="-"/>
    <n v="1"/>
    <n v="0"/>
    <n v="2"/>
  </r>
  <r>
    <x v="14"/>
    <x v="1"/>
    <s v="Glan Clwyd Hosp Bodelwyddan"/>
    <s v="Major A&amp;E Units"/>
    <s v="Conwy"/>
    <n v="31.162499166666667"/>
    <d v="1899-12-30T01:50:11"/>
    <n v="3"/>
    <n v="1"/>
    <n v="0"/>
    <n v="16"/>
    <n v="16"/>
    <n v="3"/>
    <n v="10"/>
    <n v="4"/>
    <n v="8"/>
    <n v="11"/>
    <n v="3"/>
    <n v="1"/>
    <n v="0"/>
    <n v="5.1793981481481483E-3"/>
    <n v="0.5"/>
    <n v="4.642361111111111E-2"/>
    <n v="1"/>
    <n v="11"/>
    <n v="16"/>
  </r>
  <r>
    <x v="14"/>
    <x v="1"/>
    <s v="Ysbyty Gwynedd Hosp Bangor"/>
    <s v="Major A&amp;E Units"/>
    <s v="Conwy"/>
    <n v="26.808054666666663"/>
    <d v="1899-12-30T02:18:44"/>
    <n v="2"/>
    <n v="0"/>
    <n v="0"/>
    <n v="10"/>
    <n v="10"/>
    <n v="1"/>
    <n v="5"/>
    <n v="0"/>
    <n v="8"/>
    <n v="9"/>
    <n v="1"/>
    <n v="0"/>
    <n v="1"/>
    <s v="-"/>
    <s v="-"/>
    <n v="5.9710648148148152E-2"/>
    <n v="1"/>
    <n v="9"/>
    <n v="10"/>
  </r>
  <r>
    <x v="14"/>
    <x v="1"/>
    <s v="Glan Clwyd Hosp Bodelwyddan"/>
    <s v="Major A&amp;E Units"/>
    <s v="Denbighshire"/>
    <n v="27.508610999999998"/>
    <d v="1899-12-30T02:59:20"/>
    <n v="4"/>
    <n v="1"/>
    <n v="0"/>
    <n v="8"/>
    <n v="8"/>
    <n v="2"/>
    <n v="3"/>
    <n v="2"/>
    <n v="5"/>
    <n v="6"/>
    <n v="1"/>
    <n v="0"/>
    <n v="0"/>
    <n v="3.7037037037037043E-3"/>
    <n v="1"/>
    <n v="7.9577546296296306E-2"/>
    <n v="0"/>
    <n v="6"/>
    <n v="8"/>
  </r>
  <r>
    <x v="14"/>
    <x v="1"/>
    <s v="Maelor General Hosp Wrecsam"/>
    <s v="Major A&amp;E Units"/>
    <s v="Denbighshire"/>
    <n v="5.6077758333333332"/>
    <d v="1899-12-30T01:38:37"/>
    <n v="0"/>
    <n v="0"/>
    <n v="0"/>
    <n v="5"/>
    <n v="5"/>
    <n v="3"/>
    <n v="4"/>
    <n v="0"/>
    <n v="3"/>
    <n v="5"/>
    <n v="2"/>
    <n v="0"/>
    <n v="0"/>
    <s v="-"/>
    <s v="-"/>
    <n v="8.8807870370370384E-2"/>
    <n v="0"/>
    <n v="5"/>
    <n v="5"/>
  </r>
  <r>
    <x v="14"/>
    <x v="1"/>
    <s v="Glan Clwyd Hosp Bodelwyddan"/>
    <s v="Major A&amp;E Units"/>
    <s v="Flintshire"/>
    <n v="4.0372221666666661"/>
    <d v="1899-12-30T00:53:02"/>
    <n v="0"/>
    <n v="0"/>
    <n v="0"/>
    <n v="6"/>
    <n v="6"/>
    <n v="1"/>
    <n v="4"/>
    <n v="0"/>
    <n v="3"/>
    <n v="3"/>
    <n v="0"/>
    <n v="1"/>
    <n v="2"/>
    <s v="-"/>
    <s v="-"/>
    <n v="4.3530092592592592E-2"/>
    <n v="3"/>
    <n v="3"/>
    <n v="6"/>
  </r>
  <r>
    <x v="14"/>
    <x v="1"/>
    <s v="Maelor General Hosp Wrecsam"/>
    <s v="Major A&amp;E Units"/>
    <s v="Flintshire"/>
    <n v="1.8302778333333332"/>
    <d v="1899-12-30T01:09:55"/>
    <n v="0"/>
    <n v="0"/>
    <n v="0"/>
    <n v="2"/>
    <n v="2"/>
    <n v="0"/>
    <n v="1"/>
    <n v="0"/>
    <n v="2"/>
    <n v="2"/>
    <n v="0"/>
    <n v="0"/>
    <n v="0"/>
    <s v="-"/>
    <s v="-"/>
    <n v="9.8842592592592579E-2"/>
    <n v="0"/>
    <n v="2"/>
    <n v="2"/>
  </r>
  <r>
    <x v="14"/>
    <x v="1"/>
    <s v="Ysbyty Gwynedd Hosp Bangor"/>
    <s v="Major A&amp;E Units"/>
    <s v="Gwynedd"/>
    <n v="27.141110333333334"/>
    <d v="1899-12-30T01:23:09"/>
    <n v="2"/>
    <n v="0"/>
    <n v="0"/>
    <n v="21"/>
    <n v="21"/>
    <n v="3"/>
    <n v="13"/>
    <n v="5"/>
    <n v="10"/>
    <n v="14"/>
    <n v="4"/>
    <n v="1"/>
    <n v="1"/>
    <n v="1.6354166666666666E-2"/>
    <n v="0.2"/>
    <n v="4.9965277777777782E-2"/>
    <n v="2"/>
    <n v="14"/>
    <n v="21"/>
  </r>
  <r>
    <x v="14"/>
    <x v="1"/>
    <s v="Ysbyty Gwynedd Hosp Bangor"/>
    <s v="Major A&amp;E Units"/>
    <s v="Isle Of Anglesey"/>
    <n v="12.018332666666666"/>
    <d v="1899-12-30T01:45:03"/>
    <n v="1"/>
    <n v="0"/>
    <n v="0"/>
    <n v="8"/>
    <n v="8"/>
    <n v="1"/>
    <n v="4"/>
    <n v="3"/>
    <n v="4"/>
    <n v="5"/>
    <n v="1"/>
    <n v="0"/>
    <n v="0"/>
    <n v="1.5833333333333335E-2"/>
    <n v="0.33333333333333331"/>
    <n v="8.1099537037037039E-2"/>
    <n v="0"/>
    <n v="5"/>
    <n v="8"/>
  </r>
  <r>
    <x v="14"/>
    <x v="1"/>
    <s v="Glan Clwyd Hosp Bodelwyddan"/>
    <s v="Major A&amp;E Units"/>
    <s v="Out of Area"/>
    <n v="0"/>
    <d v="1899-12-30T00:04:19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4"/>
    <x v="1"/>
    <s v="Maelor General Hosp Wrecsam"/>
    <s v="Major A&amp;E Units"/>
    <s v="Wrexham"/>
    <n v="16.511944333333332"/>
    <d v="1899-12-30T01:29:17"/>
    <n v="2"/>
    <n v="0"/>
    <n v="0"/>
    <n v="14"/>
    <n v="14"/>
    <n v="6"/>
    <n v="10"/>
    <n v="2"/>
    <n v="12"/>
    <n v="12"/>
    <n v="0"/>
    <n v="0"/>
    <n v="0"/>
    <n v="1.6770833333333336E-2"/>
    <n v="0.5"/>
    <n v="5.4756944444444441E-2"/>
    <n v="0"/>
    <n v="12"/>
    <n v="14"/>
  </r>
  <r>
    <x v="14"/>
    <x v="1"/>
    <s v="Glan Clwyd Hosp Bodelwyddan"/>
    <s v="Major A&amp;E Units"/>
    <s v="Wrexham"/>
    <n v="0"/>
    <d v="1899-12-30T01:19:37"/>
    <n v="0"/>
    <n v="0"/>
    <n v="0"/>
    <n v="1"/>
    <n v="1"/>
    <n v="0"/>
    <n v="1"/>
    <n v="1"/>
    <n v="0"/>
    <n v="0"/>
    <n v="0"/>
    <n v="0"/>
    <n v="0"/>
    <n v="7.5925925925925926E-3"/>
    <n v="0"/>
    <s v="-"/>
    <n v="0"/>
    <n v="0"/>
    <n v="1"/>
  </r>
  <r>
    <x v="14"/>
    <x v="2"/>
    <s v="University Hospital Of Wales"/>
    <s v="Major A&amp;E Units"/>
    <s v="Caerphilly"/>
    <n v="0"/>
    <s v="-"/>
    <n v="0"/>
    <n v="0"/>
    <n v="0"/>
    <n v="1"/>
    <n v="1"/>
    <n v="1"/>
    <n v="1"/>
    <n v="0"/>
    <n v="1"/>
    <n v="1"/>
    <n v="0"/>
    <n v="0"/>
    <n v="0"/>
    <s v="-"/>
    <s v="-"/>
    <n v="9.4976851851851868E-2"/>
    <n v="0"/>
    <n v="1"/>
    <n v="1"/>
  </r>
  <r>
    <x v="14"/>
    <x v="2"/>
    <s v="University Hospital Of Wales"/>
    <s v="Major A&amp;E Units"/>
    <s v="Cardiff"/>
    <n v="51.229163333333346"/>
    <d v="1899-12-30T01:34:58"/>
    <n v="2"/>
    <n v="0"/>
    <n v="0"/>
    <n v="37"/>
    <n v="37"/>
    <n v="9"/>
    <n v="20"/>
    <n v="9"/>
    <n v="18"/>
    <n v="23"/>
    <n v="5"/>
    <n v="2"/>
    <n v="3"/>
    <n v="5.7291666666666671E-3"/>
    <n v="0.44444444444444442"/>
    <n v="8.7187500000000001E-2"/>
    <n v="5"/>
    <n v="23"/>
    <n v="37"/>
  </r>
  <r>
    <x v="14"/>
    <x v="2"/>
    <s v="Llandough Hospital"/>
    <s v="Major acute"/>
    <s v="Cardiff"/>
    <n v="0"/>
    <d v="1899-12-30T01:21:37"/>
    <n v="0"/>
    <n v="0"/>
    <n v="0"/>
    <n v="4"/>
    <n v="4"/>
    <n v="0"/>
    <n v="2"/>
    <n v="1"/>
    <n v="2"/>
    <n v="3"/>
    <n v="1"/>
    <n v="0"/>
    <n v="0"/>
    <n v="6.6087962962962975E-3"/>
    <n v="0"/>
    <n v="0.13587962962962963"/>
    <n v="0"/>
    <n v="3"/>
    <n v="4"/>
  </r>
  <r>
    <x v="14"/>
    <x v="2"/>
    <s v="University Hospital Of Wales"/>
    <s v="Major A&amp;E Units"/>
    <s v="Carmarthenshire"/>
    <n v="5.3333333333333337E-2"/>
    <d v="1899-12-30T00:18:12"/>
    <n v="0"/>
    <n v="0"/>
    <n v="0"/>
    <n v="1"/>
    <n v="1"/>
    <n v="0"/>
    <n v="1"/>
    <n v="0"/>
    <n v="1"/>
    <n v="1"/>
    <n v="0"/>
    <n v="0"/>
    <n v="0"/>
    <s v="-"/>
    <s v="-"/>
    <n v="8.2141203703703702E-2"/>
    <n v="0"/>
    <n v="1"/>
    <n v="1"/>
  </r>
  <r>
    <x v="14"/>
    <x v="2"/>
    <s v="University Hospital Of Wales"/>
    <s v="Major A&amp;E Units"/>
    <s v="Merthyr Tydfil"/>
    <n v="0"/>
    <d v="1899-12-30T00:11:46"/>
    <n v="0"/>
    <n v="0"/>
    <n v="0"/>
    <n v="1"/>
    <n v="1"/>
    <n v="1"/>
    <n v="1"/>
    <n v="1"/>
    <n v="0"/>
    <n v="0"/>
    <n v="0"/>
    <n v="0"/>
    <n v="0"/>
    <n v="1.7361111111111112E-4"/>
    <n v="1"/>
    <s v="-"/>
    <n v="0"/>
    <n v="0"/>
    <n v="1"/>
  </r>
  <r>
    <x v="14"/>
    <x v="2"/>
    <s v="University Hospital Of Wales"/>
    <s v="Major A&amp;E Units"/>
    <s v="Newport"/>
    <n v="0.3930555"/>
    <d v="1899-12-30T00:38:35"/>
    <n v="0"/>
    <n v="0"/>
    <n v="0"/>
    <n v="1"/>
    <n v="1"/>
    <n v="0"/>
    <n v="1"/>
    <n v="1"/>
    <n v="0"/>
    <n v="0"/>
    <n v="0"/>
    <n v="0"/>
    <n v="0"/>
    <n v="6.5162037037037037E-3"/>
    <n v="0"/>
    <s v="-"/>
    <n v="0"/>
    <n v="0"/>
    <n v="1"/>
  </r>
  <r>
    <x v="14"/>
    <x v="2"/>
    <s v="Llandough Hospital"/>
    <s v="Major acute"/>
    <s v="Torfaen"/>
    <n v="0"/>
    <d v="1899-12-30T00:41:35"/>
    <n v="0"/>
    <n v="0"/>
    <n v="0"/>
    <n v="1"/>
    <n v="1"/>
    <n v="0"/>
    <n v="1"/>
    <n v="0"/>
    <n v="1"/>
    <n v="1"/>
    <n v="0"/>
    <n v="0"/>
    <n v="0"/>
    <s v="-"/>
    <s v="-"/>
    <n v="0.18688657407407408"/>
    <n v="0"/>
    <n v="1"/>
    <n v="1"/>
  </r>
  <r>
    <x v="14"/>
    <x v="2"/>
    <s v="University Hospital Of Wales"/>
    <s v="Major A&amp;E Units"/>
    <s v="Vale Of Glamorgan"/>
    <n v="17.997778"/>
    <d v="1899-12-30T02:14:59"/>
    <n v="2"/>
    <n v="1"/>
    <n v="0"/>
    <n v="8"/>
    <n v="8"/>
    <n v="0"/>
    <n v="3"/>
    <n v="0"/>
    <n v="6"/>
    <n v="7"/>
    <n v="1"/>
    <n v="0"/>
    <n v="1"/>
    <s v="-"/>
    <s v="-"/>
    <n v="6.2152777777777779E-2"/>
    <n v="1"/>
    <n v="7"/>
    <n v="8"/>
  </r>
  <r>
    <x v="14"/>
    <x v="2"/>
    <s v="Llandough Hospital"/>
    <s v="Major acute"/>
    <s v="Vale Of Glamorgan"/>
    <n v="0"/>
    <d v="1899-12-30T00:16:41"/>
    <n v="0"/>
    <n v="0"/>
    <n v="0"/>
    <n v="1"/>
    <n v="1"/>
    <n v="0"/>
    <n v="1"/>
    <n v="1"/>
    <n v="0"/>
    <n v="0"/>
    <n v="0"/>
    <n v="0"/>
    <n v="0"/>
    <n v="7.2569444444444443E-3"/>
    <n v="0"/>
    <s v="-"/>
    <n v="0"/>
    <n v="0"/>
    <n v="1"/>
  </r>
  <r>
    <x v="14"/>
    <x v="3"/>
    <s v="Princess Of Wales Bridgend"/>
    <s v="Major A&amp;E Units"/>
    <s v="Bridgend"/>
    <n v="45.681944166666661"/>
    <d v="1899-12-30T03:46:21"/>
    <n v="3"/>
    <n v="3"/>
    <n v="1"/>
    <n v="13"/>
    <n v="12"/>
    <n v="1"/>
    <n v="5"/>
    <n v="6"/>
    <n v="5"/>
    <n v="7"/>
    <n v="2"/>
    <n v="0"/>
    <n v="0"/>
    <n v="4.8148148148148152E-3"/>
    <n v="0.66666666666666663"/>
    <n v="5.0300925925925929E-2"/>
    <n v="0"/>
    <n v="7"/>
    <n v="12"/>
  </r>
  <r>
    <x v="14"/>
    <x v="3"/>
    <s v="Royal Glamorgan Hosp Pontyclun"/>
    <s v="Major A&amp;E Units"/>
    <s v="Bridgend"/>
    <n v="0"/>
    <d v="1899-12-30T00:09:05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4"/>
    <x v="3"/>
    <s v="Prince Charles Hosp Merthyr"/>
    <s v="Major A&amp;E Units"/>
    <s v="Caerphilly"/>
    <n v="3.1524998333333332"/>
    <d v="1899-12-30T00:46:07"/>
    <n v="0"/>
    <n v="0"/>
    <n v="0"/>
    <n v="7"/>
    <n v="6"/>
    <n v="2"/>
    <n v="4"/>
    <n v="2"/>
    <n v="3"/>
    <n v="3"/>
    <n v="0"/>
    <n v="1"/>
    <n v="1"/>
    <n v="7.3842592592592588E-3"/>
    <n v="0.5"/>
    <n v="7.2187500000000002E-2"/>
    <n v="2"/>
    <n v="3"/>
    <n v="6"/>
  </r>
  <r>
    <x v="14"/>
    <x v="3"/>
    <s v="Prince Charles Hosp Merthyr"/>
    <s v="Major A&amp;E Units"/>
    <s v="Merthyr Tydfil"/>
    <n v="9.8391656666666663"/>
    <d v="1899-12-30T01:53:05"/>
    <n v="0"/>
    <n v="0"/>
    <n v="0"/>
    <n v="5"/>
    <n v="5"/>
    <n v="1"/>
    <n v="1"/>
    <n v="1"/>
    <n v="3"/>
    <n v="4"/>
    <n v="1"/>
    <n v="0"/>
    <n v="0"/>
    <n v="6.6203703703703702E-3"/>
    <n v="0"/>
    <n v="9.5457175925925938E-2"/>
    <n v="0"/>
    <n v="4"/>
    <n v="5"/>
  </r>
  <r>
    <x v="14"/>
    <x v="3"/>
    <s v="Princess Of Wales Bridgend"/>
    <s v="Major A&amp;E Units"/>
    <s v="Neath Port Talbot"/>
    <n v="0"/>
    <s v="-"/>
    <n v="0"/>
    <n v="0"/>
    <n v="0"/>
    <n v="1"/>
    <n v="1"/>
    <n v="1"/>
    <n v="1"/>
    <n v="0"/>
    <n v="1"/>
    <n v="1"/>
    <n v="0"/>
    <n v="0"/>
    <n v="0"/>
    <s v="-"/>
    <s v="-"/>
    <n v="2.4120370370370372E-2"/>
    <n v="0"/>
    <n v="1"/>
    <n v="1"/>
  </r>
  <r>
    <x v="14"/>
    <x v="3"/>
    <s v="Prince Charles Hosp Merthyr"/>
    <s v="Major A&amp;E Units"/>
    <s v="Powys"/>
    <n v="2.5233313333333331"/>
    <d v="1899-12-30T01:05:28"/>
    <n v="0"/>
    <n v="0"/>
    <n v="0"/>
    <n v="3"/>
    <n v="3"/>
    <n v="0"/>
    <n v="2"/>
    <n v="0"/>
    <n v="3"/>
    <n v="3"/>
    <n v="0"/>
    <n v="0"/>
    <n v="0"/>
    <s v="-"/>
    <s v="-"/>
    <n v="1.3275462962962965E-2"/>
    <n v="0"/>
    <n v="3"/>
    <n v="3"/>
  </r>
  <r>
    <x v="14"/>
    <x v="3"/>
    <s v="Royal Glamorgan Hosp Pontyclun"/>
    <s v="Major A&amp;E Units"/>
    <s v="Rhondda Cynon Taff"/>
    <n v="17.924166499999998"/>
    <d v="1899-12-30T01:03:21"/>
    <n v="1"/>
    <n v="0"/>
    <n v="0"/>
    <n v="24"/>
    <n v="23"/>
    <n v="7"/>
    <n v="18"/>
    <n v="4"/>
    <n v="15"/>
    <n v="17"/>
    <n v="2"/>
    <n v="1"/>
    <n v="2"/>
    <n v="7.1875000000000012E-3"/>
    <n v="0.25"/>
    <n v="7.2563657407407417E-2"/>
    <n v="3"/>
    <n v="17"/>
    <n v="23"/>
  </r>
  <r>
    <x v="14"/>
    <x v="3"/>
    <s v="Prince Charles Hosp Merthyr"/>
    <s v="Major A&amp;E Units"/>
    <s v="Rhondda Cynon Taff"/>
    <n v="3.0230536666666672"/>
    <d v="1899-12-30T00:45:14"/>
    <n v="0"/>
    <n v="0"/>
    <n v="0"/>
    <n v="5"/>
    <n v="5"/>
    <n v="0"/>
    <n v="4"/>
    <n v="3"/>
    <n v="2"/>
    <n v="2"/>
    <n v="0"/>
    <n v="0"/>
    <n v="0"/>
    <n v="6.6782407407407415E-3"/>
    <n v="0.33333333333333331"/>
    <n v="5.2575231481481487E-2"/>
    <n v="0"/>
    <n v="2"/>
    <n v="5"/>
  </r>
  <r>
    <x v="14"/>
    <x v="3"/>
    <s v="Princess Of Wales Bridgend"/>
    <s v="Major A&amp;E Units"/>
    <s v="Vale Of Glamorgan"/>
    <n v="11.814444333333334"/>
    <d v="1899-12-30T01:54:34"/>
    <n v="1"/>
    <n v="0"/>
    <n v="0"/>
    <n v="5"/>
    <n v="5"/>
    <n v="2"/>
    <n v="3"/>
    <n v="3"/>
    <n v="1"/>
    <n v="2"/>
    <n v="1"/>
    <n v="0"/>
    <n v="0"/>
    <n v="8.518518518518519E-3"/>
    <n v="0"/>
    <n v="0.10790509259259259"/>
    <n v="0"/>
    <n v="2"/>
    <n v="5"/>
  </r>
  <r>
    <x v="14"/>
    <x v="4"/>
    <s v="Glangwili Hospital Carmarthen"/>
    <s v="Major A&amp;E Units"/>
    <s v="Carmarthenshire"/>
    <n v="32.678333333333335"/>
    <d v="1899-12-30T02:57:47"/>
    <n v="3"/>
    <n v="1"/>
    <n v="0"/>
    <n v="10"/>
    <n v="10"/>
    <n v="1"/>
    <n v="5"/>
    <n v="4"/>
    <n v="5"/>
    <n v="5"/>
    <n v="0"/>
    <n v="1"/>
    <n v="0"/>
    <n v="4.43287037037037E-3"/>
    <n v="0.5"/>
    <n v="8.0115740740740737E-2"/>
    <n v="1"/>
    <n v="5"/>
    <n v="10"/>
  </r>
  <r>
    <x v="14"/>
    <x v="4"/>
    <s v="Prince Philip Hosp Llanelli"/>
    <s v="Major acute"/>
    <s v="Carmarthenshire"/>
    <n v="9.6736109999999993"/>
    <d v="1899-12-30T02:10:27"/>
    <n v="1"/>
    <n v="0"/>
    <n v="0"/>
    <n v="5"/>
    <n v="5"/>
    <n v="1"/>
    <n v="2"/>
    <n v="1"/>
    <n v="3"/>
    <n v="4"/>
    <n v="1"/>
    <n v="0"/>
    <n v="0"/>
    <n v="1.701388888888889E-3"/>
    <n v="1"/>
    <n v="7.4681712962962971E-2"/>
    <n v="0"/>
    <n v="4"/>
    <n v="5"/>
  </r>
  <r>
    <x v="14"/>
    <x v="4"/>
    <s v="Bronglais Gen Hosp Aberystwyth"/>
    <s v="Major A&amp;E Units"/>
    <s v="Ceredigion"/>
    <n v="8.1891664999999989"/>
    <d v="1899-12-30T01:34:09"/>
    <n v="1"/>
    <n v="0"/>
    <n v="0"/>
    <n v="6"/>
    <n v="6"/>
    <n v="1"/>
    <n v="4"/>
    <n v="1"/>
    <n v="1"/>
    <n v="4"/>
    <n v="3"/>
    <n v="0"/>
    <n v="1"/>
    <n v="5.9259259259259265E-3"/>
    <n v="0"/>
    <n v="3.5306712962962963E-2"/>
    <n v="1"/>
    <n v="4"/>
    <n v="6"/>
  </r>
  <r>
    <x v="14"/>
    <x v="4"/>
    <s v="Glangwili Hospital Carmarthen"/>
    <s v="Major A&amp;E Units"/>
    <s v="Ceredigion"/>
    <n v="5.9475000000000007"/>
    <d v="1899-12-30T02:12:37"/>
    <n v="0"/>
    <n v="0"/>
    <n v="0"/>
    <n v="3"/>
    <n v="3"/>
    <n v="1"/>
    <n v="1"/>
    <n v="0"/>
    <n v="1"/>
    <n v="2"/>
    <n v="1"/>
    <n v="1"/>
    <n v="0"/>
    <s v="-"/>
    <s v="-"/>
    <n v="4.0162037037037038E-2"/>
    <n v="1"/>
    <n v="2"/>
    <n v="3"/>
  </r>
  <r>
    <x v="14"/>
    <x v="4"/>
    <s v="Withybush Hosp Haverfordwest"/>
    <s v="Major A&amp;E Units"/>
    <s v="Ceredigion"/>
    <n v="0"/>
    <d v="1899-12-30T00:05:32"/>
    <n v="0"/>
    <n v="0"/>
    <n v="0"/>
    <n v="1"/>
    <n v="1"/>
    <n v="1"/>
    <n v="1"/>
    <n v="1"/>
    <n v="0"/>
    <n v="0"/>
    <n v="0"/>
    <n v="0"/>
    <n v="0"/>
    <n v="1.9016203703703705E-2"/>
    <n v="0"/>
    <s v="-"/>
    <n v="0"/>
    <n v="0"/>
    <n v="1"/>
  </r>
  <r>
    <x v="14"/>
    <x v="4"/>
    <s v="Bronglais Gen Hosp Aberystwyth"/>
    <s v="Major A&amp;E Units"/>
    <s v="Gwynedd"/>
    <n v="10.624999000000001"/>
    <d v="1899-12-30T02:22:30"/>
    <n v="1"/>
    <n v="1"/>
    <n v="0"/>
    <n v="5"/>
    <n v="5"/>
    <n v="0"/>
    <n v="2"/>
    <n v="1"/>
    <n v="2"/>
    <n v="2"/>
    <n v="0"/>
    <n v="0"/>
    <n v="2"/>
    <n v="1.0150462962962964E-2"/>
    <n v="0"/>
    <n v="3.5138888888888893E-2"/>
    <n v="2"/>
    <n v="2"/>
    <n v="5"/>
  </r>
  <r>
    <x v="14"/>
    <x v="4"/>
    <s v="Withybush Hosp Haverfordwest"/>
    <s v="Major A&amp;E Units"/>
    <s v="Pembrokeshire"/>
    <n v="8.7333323333333333"/>
    <d v="1899-12-30T00:35:32"/>
    <n v="0"/>
    <n v="0"/>
    <n v="0"/>
    <n v="24"/>
    <n v="24"/>
    <n v="5"/>
    <n v="19"/>
    <n v="0"/>
    <n v="19"/>
    <n v="21"/>
    <n v="2"/>
    <n v="1"/>
    <n v="2"/>
    <s v="-"/>
    <s v="-"/>
    <n v="3.1307870370370375E-2"/>
    <n v="3"/>
    <n v="21"/>
    <n v="24"/>
  </r>
  <r>
    <x v="14"/>
    <x v="4"/>
    <s v="Glangwili Hospital Carmarthen"/>
    <s v="Major A&amp;E Units"/>
    <s v="Pembrokeshire"/>
    <n v="0"/>
    <d v="1899-12-30T00:08:56"/>
    <n v="0"/>
    <n v="0"/>
    <n v="0"/>
    <n v="1"/>
    <n v="1"/>
    <n v="1"/>
    <n v="1"/>
    <n v="1"/>
    <n v="0"/>
    <n v="0"/>
    <n v="0"/>
    <n v="0"/>
    <n v="0"/>
    <n v="5.3125000000000004E-3"/>
    <n v="1"/>
    <s v="-"/>
    <n v="0"/>
    <n v="0"/>
    <n v="1"/>
  </r>
  <r>
    <x v="14"/>
    <x v="4"/>
    <s v="Bronglais Gen Hosp Aberystwyth"/>
    <s v="Major A&amp;E Units"/>
    <s v="Powys"/>
    <n v="3.6827776666666665"/>
    <d v="1899-12-30T01:17:57"/>
    <n v="0"/>
    <n v="0"/>
    <n v="0"/>
    <n v="4"/>
    <n v="4"/>
    <n v="0"/>
    <n v="2"/>
    <n v="1"/>
    <n v="0"/>
    <n v="1"/>
    <n v="1"/>
    <n v="0"/>
    <n v="2"/>
    <n v="2.0324074074074074E-2"/>
    <n v="0"/>
    <n v="7.8645833333333331E-2"/>
    <n v="2"/>
    <n v="1"/>
    <n v="4"/>
  </r>
  <r>
    <x v="14"/>
    <x v="5"/>
    <s v="Alderhey Hospital Liverpool"/>
    <s v="Hospital not In Wales"/>
    <s v="Conwy"/>
    <n v="0"/>
    <d v="1899-12-30T00:27:00"/>
    <n v="0"/>
    <n v="0"/>
    <n v="0"/>
    <n v="1"/>
    <n v="1"/>
    <n v="0"/>
    <n v="1"/>
    <n v="1"/>
    <n v="0"/>
    <n v="0"/>
    <n v="0"/>
    <n v="0"/>
    <n v="0"/>
    <n v="1.699074074074074E-2"/>
    <n v="0"/>
    <s v="-"/>
    <n v="0"/>
    <n v="0"/>
    <n v="1"/>
  </r>
  <r>
    <x v="14"/>
    <x v="5"/>
    <s v="Countess Of Chester Hospital"/>
    <s v="Hospital not In Wales"/>
    <s v="Flintshire"/>
    <n v="1.2647221666666666"/>
    <d v="1899-12-30T00:22:52"/>
    <n v="0"/>
    <n v="0"/>
    <n v="0"/>
    <n v="9"/>
    <n v="9"/>
    <n v="3"/>
    <n v="9"/>
    <n v="0"/>
    <n v="7"/>
    <n v="9"/>
    <n v="2"/>
    <n v="0"/>
    <n v="0"/>
    <s v="-"/>
    <s v="-"/>
    <n v="5.2152777777777777E-2"/>
    <n v="0"/>
    <n v="9"/>
    <n v="9"/>
  </r>
  <r>
    <x v="14"/>
    <x v="5"/>
    <s v="Royal Shrewsbury Hospital"/>
    <s v="Hospital not In Wales"/>
    <s v="Powys"/>
    <n v="1.6852778333333334"/>
    <d v="1899-12-30T00:35:23"/>
    <n v="0"/>
    <n v="0"/>
    <n v="0"/>
    <n v="8"/>
    <n v="8"/>
    <n v="0"/>
    <n v="7"/>
    <n v="1"/>
    <n v="5"/>
    <n v="6"/>
    <n v="1"/>
    <n v="1"/>
    <n v="0"/>
    <n v="5.115740740740741E-3"/>
    <n v="1"/>
    <n v="1.6319444444444445E-2"/>
    <n v="1"/>
    <n v="6"/>
    <n v="8"/>
  </r>
  <r>
    <x v="14"/>
    <x v="5"/>
    <s v="Hereford County Hospital"/>
    <s v="Hospital not In Wales"/>
    <s v="Powys"/>
    <n v="0.84027783333333339"/>
    <d v="1899-12-30T00:19:47"/>
    <n v="0"/>
    <n v="0"/>
    <n v="0"/>
    <n v="8"/>
    <n v="7"/>
    <n v="3"/>
    <n v="7"/>
    <n v="0"/>
    <n v="2"/>
    <n v="5"/>
    <n v="3"/>
    <n v="2"/>
    <n v="1"/>
    <s v="-"/>
    <s v="-"/>
    <n v="1.9178240740740742E-2"/>
    <n v="3"/>
    <n v="5"/>
    <n v="8"/>
  </r>
  <r>
    <x v="14"/>
    <x v="5"/>
    <s v="Countess Of Chester Hospital"/>
    <s v="Hospital not In Wales"/>
    <s v="Wrexham"/>
    <n v="0.55138799999999999"/>
    <d v="1899-12-30T00:48:05"/>
    <n v="0"/>
    <n v="0"/>
    <n v="0"/>
    <n v="1"/>
    <n v="1"/>
    <n v="0"/>
    <n v="1"/>
    <n v="0"/>
    <n v="1"/>
    <n v="1"/>
    <n v="0"/>
    <n v="0"/>
    <n v="0"/>
    <s v="-"/>
    <s v="-"/>
    <n v="4.386574074074074E-3"/>
    <n v="0"/>
    <n v="1"/>
    <n v="1"/>
  </r>
  <r>
    <x v="14"/>
    <x v="5"/>
    <s v="Walton Centre Fazackerley"/>
    <s v="Hospital not In Wales"/>
    <s v="Wrexham"/>
    <n v="0"/>
    <d v="1899-12-30T00:20:42"/>
    <n v="0"/>
    <n v="0"/>
    <n v="0"/>
    <n v="1"/>
    <n v="1"/>
    <n v="0"/>
    <n v="1"/>
    <n v="0"/>
    <n v="1"/>
    <n v="1"/>
    <n v="0"/>
    <n v="0"/>
    <n v="0"/>
    <s v="-"/>
    <s v="-"/>
    <n v="0.14172453703703705"/>
    <n v="0"/>
    <n v="1"/>
    <n v="1"/>
  </r>
  <r>
    <x v="14"/>
    <x v="7"/>
    <s v="Morriston Hospital Swansea"/>
    <s v="Major A&amp;E Units"/>
    <s v="Cardiff"/>
    <n v="0"/>
    <s v="-"/>
    <n v="0"/>
    <n v="0"/>
    <n v="0"/>
    <n v="1"/>
    <n v="0"/>
    <n v="0"/>
    <n v="0"/>
    <n v="0"/>
    <n v="1"/>
    <n v="1"/>
    <n v="0"/>
    <n v="0"/>
    <n v="0"/>
    <s v="-"/>
    <s v="-"/>
    <n v="1.101851851851852E-2"/>
    <n v="0"/>
    <n v="1"/>
    <n v="1"/>
  </r>
  <r>
    <x v="14"/>
    <x v="7"/>
    <s v="Morriston Hospital Swansea"/>
    <s v="Major A&amp;E Units"/>
    <s v="Neath Port Talbot"/>
    <n v="69.948888000000011"/>
    <d v="1899-12-30T04:54:11"/>
    <n v="7"/>
    <n v="7"/>
    <n v="1"/>
    <n v="16"/>
    <n v="16"/>
    <n v="4"/>
    <n v="7"/>
    <n v="2"/>
    <n v="12"/>
    <n v="13"/>
    <n v="1"/>
    <n v="0"/>
    <n v="1"/>
    <n v="4.3287037037037035E-3"/>
    <n v="1"/>
    <n v="7.300925925925926E-2"/>
    <n v="1"/>
    <n v="13"/>
    <n v="16"/>
  </r>
  <r>
    <x v="14"/>
    <x v="7"/>
    <s v="Singleton Hospital Swansea"/>
    <s v="Minor Injuries Unit (MIU)"/>
    <s v="Neath Port Talbot"/>
    <n v="0.94555549999999999"/>
    <d v="1899-12-30T01:11:44"/>
    <n v="0"/>
    <n v="0"/>
    <n v="0"/>
    <n v="1"/>
    <n v="1"/>
    <n v="0"/>
    <n v="0"/>
    <n v="0"/>
    <n v="1"/>
    <n v="1"/>
    <n v="0"/>
    <n v="0"/>
    <n v="0"/>
    <s v="-"/>
    <s v="-"/>
    <n v="6.9733796296296308E-2"/>
    <n v="0"/>
    <n v="1"/>
    <n v="1"/>
  </r>
  <r>
    <x v="14"/>
    <x v="7"/>
    <s v="Morriston Hospital Swansea"/>
    <s v="Major A&amp;E Units"/>
    <s v="Powys"/>
    <n v="10.763054500000001"/>
    <d v="1899-12-30T02:56:27"/>
    <n v="1"/>
    <n v="0"/>
    <n v="0"/>
    <n v="2"/>
    <n v="2"/>
    <n v="0"/>
    <n v="0"/>
    <n v="0"/>
    <n v="1"/>
    <n v="2"/>
    <n v="1"/>
    <n v="0"/>
    <n v="0"/>
    <s v="-"/>
    <s v="-"/>
    <n v="1.6759259259259262E-2"/>
    <n v="0"/>
    <n v="2"/>
    <n v="2"/>
  </r>
  <r>
    <x v="14"/>
    <x v="7"/>
    <s v="Morriston Hospital Swansea"/>
    <s v="Major A&amp;E Units"/>
    <s v="Swansea"/>
    <n v="95.054164666666665"/>
    <d v="1899-12-30T04:03:31"/>
    <n v="7"/>
    <n v="7"/>
    <n v="4"/>
    <n v="28"/>
    <n v="27"/>
    <n v="4"/>
    <n v="14"/>
    <n v="7"/>
    <n v="19"/>
    <n v="19"/>
    <n v="0"/>
    <n v="1"/>
    <n v="1"/>
    <n v="5.0578703703703706E-3"/>
    <n v="0.5714285714285714"/>
    <n v="6.1273148148148153E-2"/>
    <n v="2"/>
    <n v="19"/>
    <n v="28"/>
  </r>
  <r>
    <x v="14"/>
    <x v="7"/>
    <s v="Singleton Hospital Swansea"/>
    <s v="Minor Injuries Unit (MIU)"/>
    <s v="Swansea"/>
    <n v="4.1149999999999993"/>
    <d v="1899-12-30T01:14:14"/>
    <n v="0"/>
    <n v="0"/>
    <n v="0"/>
    <n v="4"/>
    <n v="4"/>
    <n v="0"/>
    <n v="1"/>
    <n v="0"/>
    <n v="3"/>
    <n v="3"/>
    <n v="0"/>
    <n v="0"/>
    <n v="1"/>
    <s v="-"/>
    <s v="-"/>
    <n v="0.14782407407407408"/>
    <n v="1"/>
    <n v="3"/>
    <n v="4"/>
  </r>
  <r>
    <x v="14"/>
    <x v="8"/>
    <s v="-"/>
    <s v="-"/>
    <s v="Blaenau Gwent"/>
    <n v="0"/>
    <s v="-"/>
    <n v="0"/>
    <n v="0"/>
    <n v="0"/>
    <n v="24"/>
    <n v="4"/>
    <n v="0"/>
    <n v="0"/>
    <n v="2"/>
    <n v="13"/>
    <n v="20"/>
    <n v="7"/>
    <n v="1"/>
    <n v="1"/>
    <n v="2.6099537037037037E-3"/>
    <n v="1"/>
    <n v="4.3078703703703702E-2"/>
    <n v="2"/>
    <n v="20"/>
    <n v="14"/>
  </r>
  <r>
    <x v="14"/>
    <x v="8"/>
    <s v="-"/>
    <s v="-"/>
    <s v="Bridgend"/>
    <n v="0"/>
    <s v="-"/>
    <n v="0"/>
    <n v="0"/>
    <n v="0"/>
    <n v="41"/>
    <n v="11"/>
    <n v="0"/>
    <n v="0"/>
    <n v="5"/>
    <n v="22"/>
    <n v="28"/>
    <n v="6"/>
    <n v="3"/>
    <n v="5"/>
    <n v="4.0972222222222226E-3"/>
    <n v="0.8"/>
    <n v="4.2337962962962966E-2"/>
    <n v="8"/>
    <n v="28"/>
    <n v="17"/>
  </r>
  <r>
    <x v="14"/>
    <x v="8"/>
    <s v="-"/>
    <s v="-"/>
    <s v="Caerphilly"/>
    <n v="0"/>
    <s v="-"/>
    <n v="0"/>
    <n v="0"/>
    <n v="0"/>
    <n v="49"/>
    <n v="10"/>
    <n v="0"/>
    <n v="0"/>
    <n v="8"/>
    <n v="19"/>
    <n v="31"/>
    <n v="12"/>
    <n v="7"/>
    <n v="3"/>
    <n v="4.3055555555555555E-3"/>
    <n v="0.625"/>
    <n v="3.8668981481481478E-2"/>
    <n v="10"/>
    <n v="31"/>
    <n v="29"/>
  </r>
  <r>
    <x v="14"/>
    <x v="8"/>
    <s v="-"/>
    <s v="-"/>
    <s v="Cardiff"/>
    <n v="0"/>
    <s v="-"/>
    <n v="0"/>
    <n v="0"/>
    <n v="0"/>
    <n v="106"/>
    <n v="23"/>
    <n v="0"/>
    <n v="0"/>
    <n v="13"/>
    <n v="56"/>
    <n v="73"/>
    <n v="17"/>
    <n v="10"/>
    <n v="10"/>
    <n v="6.3541666666666668E-3"/>
    <n v="0.38461538461538464"/>
    <n v="0.11357638888888891"/>
    <n v="20"/>
    <n v="73"/>
    <n v="41"/>
  </r>
  <r>
    <x v="14"/>
    <x v="8"/>
    <s v="-"/>
    <s v="-"/>
    <s v="Carmarthenshire"/>
    <n v="0"/>
    <s v="-"/>
    <n v="0"/>
    <n v="0"/>
    <n v="0"/>
    <n v="62"/>
    <n v="8"/>
    <n v="0"/>
    <n v="0"/>
    <n v="7"/>
    <n v="24"/>
    <n v="38"/>
    <n v="14"/>
    <n v="7"/>
    <n v="10"/>
    <n v="7.060185185185185E-3"/>
    <n v="0.42857142857142855"/>
    <n v="8.0115740740740737E-2"/>
    <n v="17"/>
    <n v="38"/>
    <n v="24"/>
  </r>
  <r>
    <x v="14"/>
    <x v="8"/>
    <s v="-"/>
    <s v="-"/>
    <s v="Ceredigion"/>
    <n v="0"/>
    <s v="-"/>
    <n v="0"/>
    <n v="0"/>
    <n v="0"/>
    <n v="21"/>
    <n v="5"/>
    <n v="0"/>
    <n v="0"/>
    <n v="2"/>
    <n v="8"/>
    <n v="14"/>
    <n v="6"/>
    <n v="2"/>
    <n v="3"/>
    <n v="5.3009259259259259E-3"/>
    <n v="0.5"/>
    <n v="2.1747685185185186E-2"/>
    <n v="5"/>
    <n v="14"/>
    <n v="12"/>
  </r>
  <r>
    <x v="14"/>
    <x v="8"/>
    <s v="-"/>
    <s v="-"/>
    <s v="Conwy"/>
    <n v="0"/>
    <s v="-"/>
    <n v="0"/>
    <n v="0"/>
    <n v="0"/>
    <n v="59"/>
    <n v="18"/>
    <n v="0"/>
    <n v="0"/>
    <n v="6"/>
    <n v="25"/>
    <n v="43"/>
    <n v="18"/>
    <n v="3"/>
    <n v="7"/>
    <n v="6.579861111111111E-3"/>
    <n v="0.5"/>
    <n v="7.3344907407407414E-2"/>
    <n v="10"/>
    <n v="43"/>
    <n v="31"/>
  </r>
  <r>
    <x v="14"/>
    <x v="8"/>
    <s v="-"/>
    <s v="-"/>
    <s v="Denbighshire"/>
    <n v="0"/>
    <s v="-"/>
    <n v="0"/>
    <n v="0"/>
    <n v="0"/>
    <n v="29"/>
    <n v="6"/>
    <n v="0"/>
    <n v="0"/>
    <n v="1"/>
    <n v="15"/>
    <n v="20"/>
    <n v="5"/>
    <n v="2"/>
    <n v="6"/>
    <n v="2.8703703703703708E-3"/>
    <n v="1"/>
    <n v="4.2858796296296298E-2"/>
    <n v="8"/>
    <n v="20"/>
    <n v="14"/>
  </r>
  <r>
    <x v="14"/>
    <x v="8"/>
    <s v="-"/>
    <s v="-"/>
    <s v="Flintshire"/>
    <n v="0"/>
    <s v="-"/>
    <n v="0"/>
    <n v="0"/>
    <n v="0"/>
    <n v="45"/>
    <n v="9"/>
    <n v="0"/>
    <n v="0"/>
    <n v="2"/>
    <n v="29"/>
    <n v="36"/>
    <n v="7"/>
    <n v="6"/>
    <n v="1"/>
    <n v="7.9282407407407409E-3"/>
    <n v="0.5"/>
    <n v="5.901620370370371E-2"/>
    <n v="7"/>
    <n v="36"/>
    <n v="26"/>
  </r>
  <r>
    <x v="14"/>
    <x v="8"/>
    <s v="-"/>
    <s v="-"/>
    <s v="Gwynedd"/>
    <n v="0"/>
    <s v="-"/>
    <n v="0"/>
    <n v="0"/>
    <n v="0"/>
    <n v="38"/>
    <n v="11"/>
    <n v="0"/>
    <n v="0"/>
    <n v="4"/>
    <n v="16"/>
    <n v="23"/>
    <n v="7"/>
    <n v="3"/>
    <n v="8"/>
    <n v="1.222800925925926E-2"/>
    <n v="0.25"/>
    <n v="4.8946759259259259E-2"/>
    <n v="11"/>
    <n v="23"/>
    <n v="21"/>
  </r>
  <r>
    <x v="14"/>
    <x v="8"/>
    <s v="-"/>
    <s v="-"/>
    <s v="Isle Of Anglesey"/>
    <n v="0"/>
    <s v="-"/>
    <n v="0"/>
    <n v="0"/>
    <n v="0"/>
    <n v="25"/>
    <n v="4"/>
    <n v="0"/>
    <n v="0"/>
    <n v="3"/>
    <n v="8"/>
    <n v="12"/>
    <n v="4"/>
    <n v="2"/>
    <n v="8"/>
    <n v="1.2337962962962962E-2"/>
    <n v="0.33333333333333331"/>
    <n v="8.8871527777777778E-2"/>
    <n v="10"/>
    <n v="12"/>
    <n v="9"/>
  </r>
  <r>
    <x v="14"/>
    <x v="8"/>
    <s v="-"/>
    <s v="-"/>
    <s v="Merthyr Tydfil"/>
    <n v="0"/>
    <s v="-"/>
    <n v="0"/>
    <n v="0"/>
    <n v="0"/>
    <n v="19"/>
    <n v="3"/>
    <n v="0"/>
    <n v="0"/>
    <n v="3"/>
    <n v="7"/>
    <n v="13"/>
    <n v="6"/>
    <n v="1"/>
    <n v="2"/>
    <n v="9.0740740740740747E-3"/>
    <n v="0"/>
    <n v="0.10834490740740742"/>
    <n v="3"/>
    <n v="13"/>
    <n v="9"/>
  </r>
  <r>
    <x v="14"/>
    <x v="8"/>
    <s v="-"/>
    <s v="-"/>
    <s v="Monmouthshire"/>
    <n v="0"/>
    <s v="-"/>
    <n v="0"/>
    <n v="0"/>
    <n v="0"/>
    <n v="37"/>
    <n v="5"/>
    <n v="0"/>
    <n v="0"/>
    <n v="3"/>
    <n v="18"/>
    <n v="27"/>
    <n v="9"/>
    <n v="2"/>
    <n v="5"/>
    <n v="1.0671296296296297E-2"/>
    <n v="0"/>
    <n v="7.8194444444444441E-2"/>
    <n v="7"/>
    <n v="27"/>
    <n v="11"/>
  </r>
  <r>
    <x v="14"/>
    <x v="8"/>
    <s v="-"/>
    <s v="-"/>
    <s v="Neath Port Talbot"/>
    <n v="0"/>
    <s v="-"/>
    <n v="0"/>
    <n v="0"/>
    <n v="0"/>
    <n v="52"/>
    <n v="7"/>
    <n v="0"/>
    <n v="0"/>
    <n v="5"/>
    <n v="25"/>
    <n v="35"/>
    <n v="10"/>
    <n v="5"/>
    <n v="7"/>
    <n v="1.2233796296296296E-2"/>
    <n v="0.4"/>
    <n v="0.15123842592592593"/>
    <n v="12"/>
    <n v="35"/>
    <n v="27"/>
  </r>
  <r>
    <x v="14"/>
    <x v="8"/>
    <s v="-"/>
    <s v="-"/>
    <s v="Newport"/>
    <n v="0"/>
    <s v="-"/>
    <n v="0"/>
    <n v="0"/>
    <n v="0"/>
    <n v="46"/>
    <n v="11"/>
    <n v="0"/>
    <n v="0"/>
    <n v="7"/>
    <n v="20"/>
    <n v="29"/>
    <n v="9"/>
    <n v="5"/>
    <n v="5"/>
    <n v="4.409722222222222E-3"/>
    <n v="0.8571428571428571"/>
    <n v="7.0578703703703713E-2"/>
    <n v="10"/>
    <n v="29"/>
    <n v="23"/>
  </r>
  <r>
    <x v="14"/>
    <x v="8"/>
    <s v="-"/>
    <s v="-"/>
    <s v="Out of Area"/>
    <n v="0"/>
    <s v="-"/>
    <n v="0"/>
    <n v="0"/>
    <n v="0"/>
    <n v="8"/>
    <n v="0"/>
    <n v="0"/>
    <n v="0"/>
    <n v="2"/>
    <n v="6"/>
    <n v="6"/>
    <n v="0"/>
    <n v="0"/>
    <n v="0"/>
    <n v="6.9907407407407409E-3"/>
    <s v="-"/>
    <s v="-"/>
    <n v="0"/>
    <n v="6"/>
    <n v="1"/>
  </r>
  <r>
    <x v="14"/>
    <x v="8"/>
    <s v="-"/>
    <s v="-"/>
    <s v="Pembrokeshire"/>
    <n v="0"/>
    <s v="-"/>
    <n v="0"/>
    <n v="0"/>
    <n v="0"/>
    <n v="25"/>
    <n v="4"/>
    <n v="0"/>
    <n v="0"/>
    <n v="3"/>
    <n v="13"/>
    <n v="19"/>
    <n v="6"/>
    <n v="1"/>
    <n v="2"/>
    <n v="3.7962962962962963E-3"/>
    <n v="1"/>
    <n v="3.6527777777777777E-2"/>
    <n v="3"/>
    <n v="19"/>
    <n v="16"/>
  </r>
  <r>
    <x v="14"/>
    <x v="8"/>
    <s v="-"/>
    <s v="-"/>
    <s v="Powys"/>
    <n v="0"/>
    <s v="-"/>
    <n v="0"/>
    <n v="0"/>
    <n v="0"/>
    <n v="41"/>
    <n v="11"/>
    <n v="0"/>
    <n v="0"/>
    <n v="4"/>
    <n v="11"/>
    <n v="22"/>
    <n v="11"/>
    <n v="5"/>
    <n v="10"/>
    <n v="7.6967592592592591E-3"/>
    <n v="0.25"/>
    <n v="1.4710648148148148E-2"/>
    <n v="15"/>
    <n v="22"/>
    <n v="24"/>
  </r>
  <r>
    <x v="14"/>
    <x v="8"/>
    <s v="-"/>
    <s v="-"/>
    <s v="Rhondda Cynon Taff"/>
    <n v="0"/>
    <s v="-"/>
    <n v="0"/>
    <n v="0"/>
    <n v="0"/>
    <n v="56"/>
    <n v="11"/>
    <n v="0"/>
    <n v="0"/>
    <n v="7"/>
    <n v="29"/>
    <n v="42"/>
    <n v="13"/>
    <n v="0"/>
    <n v="7"/>
    <n v="7.037037037037037E-3"/>
    <n v="0.2857142857142857"/>
    <n v="6.5983796296296304E-2"/>
    <n v="7"/>
    <n v="42"/>
    <n v="24"/>
  </r>
  <r>
    <x v="14"/>
    <x v="8"/>
    <s v="-"/>
    <s v="-"/>
    <s v="Swansea"/>
    <n v="0"/>
    <s v="-"/>
    <n v="0"/>
    <n v="0"/>
    <n v="0"/>
    <n v="74"/>
    <n v="11"/>
    <n v="0"/>
    <n v="0"/>
    <n v="6"/>
    <n v="42"/>
    <n v="56"/>
    <n v="14"/>
    <n v="3"/>
    <n v="9"/>
    <n v="3.425925925925926E-3"/>
    <n v="0.83333333333333337"/>
    <n v="0.13086805555555556"/>
    <n v="12"/>
    <n v="56"/>
    <n v="23"/>
  </r>
  <r>
    <x v="14"/>
    <x v="8"/>
    <s v="-"/>
    <s v="-"/>
    <s v="Torfaen"/>
    <n v="0"/>
    <d v="1899-12-30T00:34:43"/>
    <n v="0"/>
    <n v="0"/>
    <n v="0"/>
    <n v="27"/>
    <n v="8"/>
    <n v="0"/>
    <n v="1"/>
    <n v="4"/>
    <n v="16"/>
    <n v="20"/>
    <n v="4"/>
    <n v="1"/>
    <n v="2"/>
    <n v="7.9861111111111122E-3"/>
    <n v="0.5"/>
    <n v="7.1770833333333325E-2"/>
    <n v="3"/>
    <n v="20"/>
    <n v="14"/>
  </r>
  <r>
    <x v="14"/>
    <x v="8"/>
    <s v="-"/>
    <s v="-"/>
    <s v="Vale Of Glamorgan"/>
    <n v="0"/>
    <s v="-"/>
    <n v="0"/>
    <n v="0"/>
    <n v="0"/>
    <n v="35"/>
    <n v="8"/>
    <n v="0"/>
    <n v="0"/>
    <n v="4"/>
    <n v="23"/>
    <n v="28"/>
    <n v="5"/>
    <n v="2"/>
    <n v="1"/>
    <n v="8.0208333333333347E-3"/>
    <n v="0"/>
    <n v="9.3900462962962963E-2"/>
    <n v="3"/>
    <n v="28"/>
    <n v="18"/>
  </r>
  <r>
    <x v="14"/>
    <x v="8"/>
    <s v="-"/>
    <s v="-"/>
    <s v="Wrexham"/>
    <n v="0"/>
    <s v="-"/>
    <n v="0"/>
    <n v="0"/>
    <n v="0"/>
    <n v="40"/>
    <n v="7"/>
    <n v="0"/>
    <n v="0"/>
    <n v="2"/>
    <n v="17"/>
    <n v="29"/>
    <n v="12"/>
    <n v="4"/>
    <n v="5"/>
    <n v="5.3530092592592596E-3"/>
    <n v="0.5"/>
    <n v="6.6053240740740732E-2"/>
    <n v="9"/>
    <n v="29"/>
    <n v="18"/>
  </r>
  <r>
    <x v="15"/>
    <x v="0"/>
    <s v="Grange University Hospital Cwmbran"/>
    <s v="Major A&amp;E Units"/>
    <s v="Blaenau Gwent"/>
    <n v="15.132776833333333"/>
    <d v="1899-12-30T01:44:10"/>
    <n v="1"/>
    <n v="0"/>
    <n v="0"/>
    <n v="8"/>
    <n v="8"/>
    <n v="2"/>
    <n v="4"/>
    <n v="0"/>
    <n v="3"/>
    <n v="5"/>
    <n v="2"/>
    <n v="0"/>
    <n v="3"/>
    <s v="-"/>
    <s v="-"/>
    <n v="7.5347222222222218E-2"/>
    <n v="3"/>
    <n v="5"/>
    <n v="8"/>
  </r>
  <r>
    <x v="15"/>
    <x v="0"/>
    <s v="Nevill Hall Hosp Abergavenny"/>
    <s v="Major A&amp;E Units"/>
    <s v="Blaenau Gwent"/>
    <n v="0"/>
    <d v="1899-12-30T00:48:32"/>
    <n v="0"/>
    <n v="0"/>
    <n v="0"/>
    <n v="3"/>
    <n v="3"/>
    <n v="0"/>
    <n v="2"/>
    <n v="0"/>
    <n v="1"/>
    <n v="1"/>
    <n v="0"/>
    <n v="0"/>
    <n v="2"/>
    <s v="-"/>
    <s v="-"/>
    <n v="2.2916666666666667E-3"/>
    <n v="2"/>
    <n v="1"/>
    <n v="3"/>
  </r>
  <r>
    <x v="15"/>
    <x v="0"/>
    <s v="Royal Gwent Hospital Newport"/>
    <s v="Major A&amp;E Units"/>
    <s v="Blaenau Gwent"/>
    <n v="0"/>
    <d v="1899-12-30T00:15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0"/>
    <s v="Ysbyty Aneurin Bevan Hospital"/>
    <s v="Minor Injuries Unit (MIU)"/>
    <s v="Blaenau Gwent"/>
    <n v="0"/>
    <d v="1899-12-30T00:05:1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0"/>
    <s v="Grange University Hospital Cwmbran"/>
    <s v="Major A&amp;E Units"/>
    <s v="Caerphilly"/>
    <n v="31.740277000000003"/>
    <d v="1899-12-30T02:13:22"/>
    <n v="3"/>
    <n v="0"/>
    <n v="0"/>
    <n v="16"/>
    <n v="14"/>
    <n v="2"/>
    <n v="4"/>
    <n v="3"/>
    <n v="11"/>
    <n v="11"/>
    <n v="0"/>
    <n v="0"/>
    <n v="2"/>
    <n v="8.2291666666666659E-3"/>
    <n v="0.33333333333333331"/>
    <n v="5.4334490740740746E-2"/>
    <n v="2"/>
    <n v="11"/>
    <n v="15"/>
  </r>
  <r>
    <x v="15"/>
    <x v="0"/>
    <s v="Ysbyty Ystrad Fawr Hospital"/>
    <s v="Minor Injuries Unit (MIU)"/>
    <s v="Caerphilly"/>
    <n v="0"/>
    <d v="1899-12-30T00:59:52"/>
    <n v="0"/>
    <n v="0"/>
    <n v="0"/>
    <n v="3"/>
    <n v="3"/>
    <n v="0"/>
    <n v="1"/>
    <n v="0"/>
    <n v="2"/>
    <n v="2"/>
    <n v="0"/>
    <n v="0"/>
    <n v="1"/>
    <s v="-"/>
    <s v="-"/>
    <n v="0.10371527777777778"/>
    <n v="1"/>
    <n v="2"/>
    <n v="3"/>
  </r>
  <r>
    <x v="15"/>
    <x v="0"/>
    <s v="Royal Gwent Hospital Newport"/>
    <s v="Major A&amp;E Units"/>
    <s v="Caerphilly"/>
    <n v="0"/>
    <s v="-"/>
    <n v="0"/>
    <n v="0"/>
    <n v="0"/>
    <n v="1"/>
    <n v="1"/>
    <n v="0"/>
    <n v="1"/>
    <n v="0"/>
    <n v="1"/>
    <n v="1"/>
    <n v="0"/>
    <n v="0"/>
    <n v="0"/>
    <s v="-"/>
    <s v="-"/>
    <n v="1.1030092592592593E-2"/>
    <n v="0"/>
    <n v="1"/>
    <n v="1"/>
  </r>
  <r>
    <x v="15"/>
    <x v="0"/>
    <s v="Ysbyty Tre Cwm Ebbw Vale"/>
    <s v="Unknown"/>
    <s v="Caerphilly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15"/>
    <x v="0"/>
    <s v="Grange University Hospital Cwmbran"/>
    <s v="Major A&amp;E Units"/>
    <s v="Monmouthshire"/>
    <n v="12.360277833333333"/>
    <d v="1899-12-30T02:02:45"/>
    <n v="0"/>
    <n v="0"/>
    <n v="0"/>
    <n v="8"/>
    <n v="8"/>
    <n v="1"/>
    <n v="3"/>
    <n v="2"/>
    <n v="4"/>
    <n v="5"/>
    <n v="1"/>
    <n v="0"/>
    <n v="1"/>
    <n v="7.6446759259259263E-3"/>
    <n v="0.5"/>
    <n v="2.630787037037037E-2"/>
    <n v="1"/>
    <n v="5"/>
    <n v="8"/>
  </r>
  <r>
    <x v="15"/>
    <x v="0"/>
    <s v="Nevill Hall Hosp Abergavenny"/>
    <s v="Major A&amp;E Units"/>
    <s v="Monmouthshire"/>
    <n v="0"/>
    <d v="1899-12-30T01:05:07"/>
    <n v="0"/>
    <n v="0"/>
    <n v="0"/>
    <n v="3"/>
    <n v="3"/>
    <n v="0"/>
    <n v="1"/>
    <n v="0"/>
    <n v="2"/>
    <n v="2"/>
    <n v="0"/>
    <n v="0"/>
    <n v="1"/>
    <s v="-"/>
    <s v="-"/>
    <n v="4.1730324074074079E-2"/>
    <n v="1"/>
    <n v="2"/>
    <n v="3"/>
  </r>
  <r>
    <x v="15"/>
    <x v="0"/>
    <s v="Grange University Hospital Cwmbran"/>
    <s v="Major A&amp;E Units"/>
    <s v="Newport"/>
    <n v="10"/>
    <d v="1899-12-30T00:52:19"/>
    <n v="0"/>
    <n v="0"/>
    <n v="0"/>
    <n v="19"/>
    <n v="18"/>
    <n v="3"/>
    <n v="12"/>
    <n v="2"/>
    <n v="12"/>
    <n v="15"/>
    <n v="3"/>
    <n v="0"/>
    <n v="2"/>
    <n v="7.1412037037037043E-3"/>
    <n v="0.5"/>
    <n v="3.7442129629629631E-2"/>
    <n v="2"/>
    <n v="15"/>
    <n v="19"/>
  </r>
  <r>
    <x v="15"/>
    <x v="0"/>
    <s v="Royal Gwent Hospital Newport"/>
    <s v="Major A&amp;E Units"/>
    <s v="Newport"/>
    <n v="0"/>
    <d v="1899-12-30T00:51:18"/>
    <n v="0"/>
    <n v="0"/>
    <n v="0"/>
    <n v="5"/>
    <n v="5"/>
    <n v="0"/>
    <n v="3"/>
    <n v="0"/>
    <n v="3"/>
    <n v="4"/>
    <n v="1"/>
    <n v="0"/>
    <n v="1"/>
    <s v="-"/>
    <s v="-"/>
    <n v="1.8744212962962963E-2"/>
    <n v="1"/>
    <n v="4"/>
    <n v="5"/>
  </r>
  <r>
    <x v="15"/>
    <x v="0"/>
    <s v="Grange University Hospital Cwmbran"/>
    <s v="Major A&amp;E Units"/>
    <s v="Torfaen"/>
    <n v="16.790555666666666"/>
    <d v="1899-12-30T02:00:32"/>
    <n v="1"/>
    <n v="0"/>
    <n v="0"/>
    <n v="10"/>
    <n v="9"/>
    <n v="0"/>
    <n v="1"/>
    <n v="2"/>
    <n v="5"/>
    <n v="8"/>
    <n v="3"/>
    <n v="0"/>
    <n v="0"/>
    <n v="6.5393518518518526E-3"/>
    <n v="0.5"/>
    <n v="5.0439814814814819E-2"/>
    <n v="0"/>
    <n v="8"/>
    <n v="9"/>
  </r>
  <r>
    <x v="15"/>
    <x v="0"/>
    <s v="County Hospital Pontypool"/>
    <s v="Community"/>
    <s v="Torfaen"/>
    <n v="0"/>
    <d v="1899-12-30T00:18:2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0"/>
    <s v="Royal Gwent Hospital Newport"/>
    <s v="Major A&amp;E Units"/>
    <s v="Torfaen"/>
    <n v="0"/>
    <d v="1899-12-30T00:15:10"/>
    <n v="0"/>
    <n v="0"/>
    <n v="0"/>
    <n v="8"/>
    <n v="8"/>
    <n v="0"/>
    <n v="8"/>
    <n v="0"/>
    <n v="1"/>
    <n v="1"/>
    <n v="0"/>
    <n v="0"/>
    <n v="7"/>
    <s v="-"/>
    <s v="-"/>
    <n v="8.262731481481482E-2"/>
    <n v="7"/>
    <n v="1"/>
    <n v="8"/>
  </r>
  <r>
    <x v="15"/>
    <x v="0"/>
    <s v="Nevill Hall Hosp Abergavenny"/>
    <s v="Major A&amp;E Units"/>
    <s v="Torfaen"/>
    <n v="0"/>
    <d v="1899-12-30T00:12:10"/>
    <n v="0"/>
    <n v="0"/>
    <n v="0"/>
    <n v="5"/>
    <n v="5"/>
    <n v="0"/>
    <n v="5"/>
    <n v="0"/>
    <n v="0"/>
    <n v="0"/>
    <n v="0"/>
    <n v="0"/>
    <n v="5"/>
    <s v="-"/>
    <s v="-"/>
    <s v="-"/>
    <n v="5"/>
    <n v="0"/>
    <n v="5"/>
  </r>
  <r>
    <x v="15"/>
    <x v="0"/>
    <s v="Ysbyty Ystrad Fawr Hospital"/>
    <s v="Minor Injuries Unit (MIU)"/>
    <s v="Torfaen"/>
    <n v="0"/>
    <d v="1899-12-30T00:12:04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</r>
  <r>
    <x v="15"/>
    <x v="0"/>
    <s v="Ysbyty Aneurin Bevan Hospital"/>
    <s v="Minor Injuries Unit (MIU)"/>
    <s v="Torfaen"/>
    <n v="0"/>
    <d v="1899-12-30T00:11:12"/>
    <n v="0"/>
    <n v="0"/>
    <n v="0"/>
    <n v="2"/>
    <n v="1"/>
    <n v="0"/>
    <n v="1"/>
    <n v="0"/>
    <n v="0"/>
    <n v="0"/>
    <n v="0"/>
    <n v="0"/>
    <n v="2"/>
    <s v="-"/>
    <s v="-"/>
    <s v="-"/>
    <n v="2"/>
    <n v="0"/>
    <n v="2"/>
  </r>
  <r>
    <x v="15"/>
    <x v="0"/>
    <s v="St Woolos Hospital Newport"/>
    <s v="Acute"/>
    <s v="Torfaen"/>
    <n v="0"/>
    <d v="1899-12-30T00:05:36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</r>
  <r>
    <x v="15"/>
    <x v="1"/>
    <s v="Glan Clwyd Hosp Bodelwyddan"/>
    <s v="Major A&amp;E Units"/>
    <s v="Conwy"/>
    <n v="38.76749916666666"/>
    <d v="1899-12-30T02:01:01"/>
    <n v="2"/>
    <n v="0"/>
    <n v="0"/>
    <n v="17"/>
    <n v="17"/>
    <n v="2"/>
    <n v="6"/>
    <n v="2"/>
    <n v="11"/>
    <n v="12"/>
    <n v="1"/>
    <n v="0"/>
    <n v="3"/>
    <n v="5.6134259259259254E-3"/>
    <n v="0.5"/>
    <n v="6.6140046296296301E-2"/>
    <n v="3"/>
    <n v="12"/>
    <n v="17"/>
  </r>
  <r>
    <x v="15"/>
    <x v="1"/>
    <s v="Ysbyty Gwynedd Hosp Bangor"/>
    <s v="Major A&amp;E Units"/>
    <s v="Conwy"/>
    <n v="11.645277"/>
    <d v="1899-12-30T02:05:31"/>
    <n v="2"/>
    <n v="0"/>
    <n v="0"/>
    <n v="8"/>
    <n v="8"/>
    <n v="0"/>
    <n v="4"/>
    <n v="1"/>
    <n v="4"/>
    <n v="5"/>
    <n v="1"/>
    <n v="0"/>
    <n v="2"/>
    <n v="2.4189814814814816E-3"/>
    <n v="1"/>
    <n v="5.2615740740740741E-2"/>
    <n v="2"/>
    <n v="5"/>
    <n v="8"/>
  </r>
  <r>
    <x v="15"/>
    <x v="1"/>
    <s v="Glan Clwyd Hosp Bodelwyddan"/>
    <s v="Major A&amp;E Units"/>
    <s v="Denbighshire"/>
    <n v="25.708887999999998"/>
    <d v="1899-12-30T01:38:42"/>
    <n v="2"/>
    <n v="0"/>
    <n v="0"/>
    <n v="16"/>
    <n v="16"/>
    <n v="3"/>
    <n v="6"/>
    <n v="2"/>
    <n v="10"/>
    <n v="10"/>
    <n v="0"/>
    <n v="1"/>
    <n v="3"/>
    <n v="1.9849537037037036E-3"/>
    <n v="1"/>
    <n v="6.0104166666666674E-2"/>
    <n v="4"/>
    <n v="10"/>
    <n v="16"/>
  </r>
  <r>
    <x v="15"/>
    <x v="1"/>
    <s v="Maelor General Hosp Wrecsam"/>
    <s v="Major A&amp;E Units"/>
    <s v="Denbighshire"/>
    <n v="1.4991666666666668"/>
    <d v="1899-12-30T00:59:59"/>
    <n v="0"/>
    <n v="0"/>
    <n v="0"/>
    <n v="2"/>
    <n v="2"/>
    <n v="0"/>
    <n v="1"/>
    <n v="1"/>
    <n v="1"/>
    <n v="1"/>
    <n v="0"/>
    <n v="0"/>
    <n v="0"/>
    <n v="1.0636574074074074E-2"/>
    <n v="0"/>
    <n v="0.26049768518518518"/>
    <n v="0"/>
    <n v="1"/>
    <n v="2"/>
  </r>
  <r>
    <x v="15"/>
    <x v="1"/>
    <s v="Maelor General Hosp Wrecsam"/>
    <s v="Major A&amp;E Units"/>
    <s v="Flintshire"/>
    <n v="21.177499166666671"/>
    <d v="1899-12-30T02:51:57"/>
    <n v="2"/>
    <n v="2"/>
    <n v="0"/>
    <n v="7"/>
    <n v="7"/>
    <n v="1"/>
    <n v="4"/>
    <n v="1"/>
    <n v="5"/>
    <n v="6"/>
    <n v="1"/>
    <n v="0"/>
    <n v="0"/>
    <n v="5.7407407407407416E-3"/>
    <n v="0"/>
    <n v="2.2824074074074076E-2"/>
    <n v="0"/>
    <n v="6"/>
    <n v="7"/>
  </r>
  <r>
    <x v="15"/>
    <x v="1"/>
    <s v="Glan Clwyd Hosp Bodelwyddan"/>
    <s v="Major A&amp;E Units"/>
    <s v="Flintshire"/>
    <n v="9.0705544999999983"/>
    <d v="1899-12-30T01:21:00"/>
    <n v="1"/>
    <n v="0"/>
    <n v="0"/>
    <n v="8"/>
    <n v="8"/>
    <n v="3"/>
    <n v="4"/>
    <n v="1"/>
    <n v="6"/>
    <n v="6"/>
    <n v="0"/>
    <n v="0"/>
    <n v="1"/>
    <n v="8.1250000000000003E-3"/>
    <n v="0"/>
    <n v="8.185763888888889E-2"/>
    <n v="1"/>
    <n v="6"/>
    <n v="8"/>
  </r>
  <r>
    <x v="15"/>
    <x v="1"/>
    <s v="Ysbyty Gwynedd Hosp Bangor"/>
    <s v="Major A&amp;E Units"/>
    <s v="Gwynedd"/>
    <n v="16.425833500000003"/>
    <d v="1899-12-30T01:21:14"/>
    <n v="1"/>
    <n v="0"/>
    <n v="0"/>
    <n v="16"/>
    <n v="16"/>
    <n v="3"/>
    <n v="11"/>
    <n v="3"/>
    <n v="10"/>
    <n v="13"/>
    <n v="3"/>
    <n v="0"/>
    <n v="0"/>
    <n v="9.4097222222222238E-3"/>
    <n v="0.33333333333333331"/>
    <n v="1.5995370370370372E-2"/>
    <n v="0"/>
    <n v="13"/>
    <n v="16"/>
  </r>
  <r>
    <x v="15"/>
    <x v="1"/>
    <s v="Glan Clwyd Hosp Bodelwyddan"/>
    <s v="Major A&amp;E Units"/>
    <s v="Gwynedd"/>
    <n v="1.3419445000000001"/>
    <d v="1899-12-30T01:35:31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5"/>
    <x v="1"/>
    <s v="Ysbyty Alltwen"/>
    <s v="Minor Injuries Unit (MIU)"/>
    <s v="Gwynedd"/>
    <n v="0"/>
    <d v="1899-12-30T00:12:41"/>
    <n v="0"/>
    <n v="0"/>
    <n v="0"/>
    <n v="1"/>
    <n v="1"/>
    <n v="0"/>
    <n v="1"/>
    <n v="0"/>
    <n v="0"/>
    <n v="1"/>
    <n v="1"/>
    <n v="0"/>
    <n v="0"/>
    <s v="-"/>
    <s v="-"/>
    <n v="1.1863425925925925E-2"/>
    <n v="0"/>
    <n v="1"/>
    <n v="1"/>
  </r>
  <r>
    <x v="15"/>
    <x v="1"/>
    <s v="Ysbyty Gwynedd Hosp Bangor"/>
    <s v="Major A&amp;E Units"/>
    <s v="Isle Of Anglesey"/>
    <n v="18.816944499999995"/>
    <d v="1899-12-30T01:25:47"/>
    <n v="1"/>
    <n v="0"/>
    <n v="0"/>
    <n v="16"/>
    <n v="16"/>
    <n v="1"/>
    <n v="11"/>
    <n v="2"/>
    <n v="11"/>
    <n v="13"/>
    <n v="2"/>
    <n v="1"/>
    <n v="0"/>
    <n v="1.2957175925925928E-2"/>
    <n v="0"/>
    <n v="3.1238425925925926E-2"/>
    <n v="1"/>
    <n v="13"/>
    <n v="16"/>
  </r>
  <r>
    <x v="15"/>
    <x v="1"/>
    <s v="Maelor General Hosp Wrecsam"/>
    <s v="Major A&amp;E Units"/>
    <s v="Wrexham"/>
    <n v="54.769721333333329"/>
    <d v="1899-12-30T02:51:29"/>
    <n v="7"/>
    <n v="2"/>
    <n v="0"/>
    <n v="19"/>
    <n v="19"/>
    <n v="2"/>
    <n v="6"/>
    <n v="3"/>
    <n v="12"/>
    <n v="15"/>
    <n v="3"/>
    <n v="0"/>
    <n v="1"/>
    <n v="3.8657407407407408E-3"/>
    <n v="1"/>
    <n v="8.4988425925925939E-2"/>
    <n v="1"/>
    <n v="15"/>
    <n v="19"/>
  </r>
  <r>
    <x v="15"/>
    <x v="1"/>
    <s v="Glan Clwyd Hosp Bodelwyddan"/>
    <s v="Major A&amp;E Units"/>
    <s v="Wrexham"/>
    <n v="0.64333233333333328"/>
    <d v="1899-12-30T00:53:3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2"/>
    <s v="University Hospital Of Wales"/>
    <s v="Major A&amp;E Units"/>
    <s v="Bridgend"/>
    <n v="0"/>
    <d v="1899-12-30T00:08:10"/>
    <n v="0"/>
    <n v="0"/>
    <n v="0"/>
    <n v="1"/>
    <n v="1"/>
    <n v="1"/>
    <n v="1"/>
    <n v="1"/>
    <n v="0"/>
    <n v="0"/>
    <n v="0"/>
    <n v="0"/>
    <n v="0"/>
    <n v="3.1134259259259262E-3"/>
    <n v="1"/>
    <s v="-"/>
    <n v="0"/>
    <n v="0"/>
    <n v="1"/>
  </r>
  <r>
    <x v="15"/>
    <x v="2"/>
    <s v="University Hospital Of Wales"/>
    <s v="Major A&amp;E Units"/>
    <s v="Caerphilly"/>
    <n v="1.3238888333333332"/>
    <d v="1899-12-30T00:34:24"/>
    <n v="0"/>
    <n v="0"/>
    <n v="0"/>
    <n v="5"/>
    <n v="5"/>
    <n v="1"/>
    <n v="4"/>
    <n v="2"/>
    <n v="2"/>
    <n v="2"/>
    <n v="0"/>
    <n v="1"/>
    <n v="0"/>
    <n v="9.9305555555555571E-3"/>
    <n v="0"/>
    <n v="6.6012731481481471E-2"/>
    <n v="1"/>
    <n v="2"/>
    <n v="5"/>
  </r>
  <r>
    <x v="15"/>
    <x v="2"/>
    <s v="University Hospital Of Wales"/>
    <s v="Major A&amp;E Units"/>
    <s v="Cardiff"/>
    <n v="41.604718333333345"/>
    <d v="1899-12-30T01:09:40"/>
    <n v="1"/>
    <n v="0"/>
    <n v="0"/>
    <n v="43"/>
    <n v="43"/>
    <n v="10"/>
    <n v="27"/>
    <n v="10"/>
    <n v="20"/>
    <n v="26"/>
    <n v="6"/>
    <n v="3"/>
    <n v="4"/>
    <n v="4.5601851851851853E-3"/>
    <n v="0.8"/>
    <n v="2.721064814814815E-2"/>
    <n v="7"/>
    <n v="26"/>
    <n v="43"/>
  </r>
  <r>
    <x v="15"/>
    <x v="2"/>
    <s v="Llandough Hospital"/>
    <s v="Major acute"/>
    <s v="Cardiff"/>
    <n v="0"/>
    <d v="1899-12-30T00:59:21"/>
    <n v="0"/>
    <n v="0"/>
    <n v="0"/>
    <n v="7"/>
    <n v="6"/>
    <n v="0"/>
    <n v="4"/>
    <n v="1"/>
    <n v="3"/>
    <n v="3"/>
    <n v="0"/>
    <n v="0"/>
    <n v="3"/>
    <n v="4.2245370370370371E-3"/>
    <n v="1"/>
    <n v="8.1770833333333334E-2"/>
    <n v="3"/>
    <n v="3"/>
    <n v="7"/>
  </r>
  <r>
    <x v="15"/>
    <x v="2"/>
    <s v="University Hospital Of Wales"/>
    <s v="Major A&amp;E Units"/>
    <s v="Carmarthenshire"/>
    <n v="0.38388883333333335"/>
    <d v="1899-12-30T00:38:02"/>
    <n v="0"/>
    <n v="0"/>
    <n v="0"/>
    <n v="1"/>
    <n v="1"/>
    <n v="0"/>
    <n v="1"/>
    <n v="0"/>
    <n v="1"/>
    <n v="1"/>
    <n v="0"/>
    <n v="0"/>
    <n v="0"/>
    <s v="-"/>
    <s v="-"/>
    <n v="2.402777777777778E-2"/>
    <n v="0"/>
    <n v="1"/>
    <n v="1"/>
  </r>
  <r>
    <x v="15"/>
    <x v="2"/>
    <s v="University Hospital Of Wales"/>
    <s v="Major A&amp;E Units"/>
    <s v="Ceredigion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5"/>
    <x v="2"/>
    <s v="University Hospital Of Wales"/>
    <s v="Major A&amp;E Units"/>
    <s v="Merthyr Tydfil"/>
    <n v="0.45861116666666668"/>
    <d v="1899-12-30T00:42:31"/>
    <n v="0"/>
    <n v="0"/>
    <n v="0"/>
    <n v="1"/>
    <n v="1"/>
    <n v="0"/>
    <n v="1"/>
    <n v="0"/>
    <n v="1"/>
    <n v="1"/>
    <n v="0"/>
    <n v="0"/>
    <n v="0"/>
    <s v="-"/>
    <s v="-"/>
    <n v="9.8946759259259248E-2"/>
    <n v="0"/>
    <n v="1"/>
    <n v="1"/>
  </r>
  <r>
    <x v="15"/>
    <x v="2"/>
    <s v="University Hospital Of Wales"/>
    <s v="Major A&amp;E Units"/>
    <s v="Newport"/>
    <n v="0.67500000000000004"/>
    <d v="1899-12-30T00:55:30"/>
    <n v="0"/>
    <n v="0"/>
    <n v="0"/>
    <n v="1"/>
    <n v="1"/>
    <n v="0"/>
    <n v="1"/>
    <n v="1"/>
    <n v="0"/>
    <n v="0"/>
    <n v="0"/>
    <n v="0"/>
    <n v="0"/>
    <n v="4.6412037037037038E-3"/>
    <n v="1"/>
    <s v="-"/>
    <n v="0"/>
    <n v="0"/>
    <n v="1"/>
  </r>
  <r>
    <x v="15"/>
    <x v="2"/>
    <s v="Childrens Hosp Wales Cardiff"/>
    <s v="Unknown"/>
    <s v="Swansea"/>
    <n v="0"/>
    <d v="1899-12-30T00:15:14"/>
    <n v="0"/>
    <n v="0"/>
    <n v="0"/>
    <n v="1"/>
    <n v="1"/>
    <n v="0"/>
    <n v="1"/>
    <n v="0"/>
    <n v="1"/>
    <n v="1"/>
    <n v="0"/>
    <n v="0"/>
    <n v="0"/>
    <s v="-"/>
    <s v="-"/>
    <n v="6.6597222222222224E-2"/>
    <n v="0"/>
    <n v="1"/>
    <n v="1"/>
  </r>
  <r>
    <x v="15"/>
    <x v="2"/>
    <s v="University Hospital Of Wales"/>
    <s v="Major A&amp;E Units"/>
    <s v="Swansea"/>
    <n v="0"/>
    <d v="1899-12-30T00:12:41"/>
    <n v="0"/>
    <n v="0"/>
    <n v="0"/>
    <n v="1"/>
    <n v="1"/>
    <n v="1"/>
    <n v="1"/>
    <n v="0"/>
    <n v="1"/>
    <n v="1"/>
    <n v="0"/>
    <n v="0"/>
    <n v="0"/>
    <s v="-"/>
    <s v="-"/>
    <n v="0.11118055555555556"/>
    <n v="0"/>
    <n v="1"/>
    <n v="1"/>
  </r>
  <r>
    <x v="15"/>
    <x v="2"/>
    <s v="University Hospital Of Wales"/>
    <s v="Major A&amp;E Units"/>
    <s v="Vale Of Glamorgan"/>
    <n v="15.204721333333335"/>
    <d v="1899-12-30T01:44:44"/>
    <n v="1"/>
    <n v="1"/>
    <n v="0"/>
    <n v="9"/>
    <n v="9"/>
    <n v="1"/>
    <n v="5"/>
    <n v="3"/>
    <n v="4"/>
    <n v="6"/>
    <n v="2"/>
    <n v="0"/>
    <n v="0"/>
    <n v="3.8425925925925928E-3"/>
    <n v="1"/>
    <n v="5.0671296296296298E-2"/>
    <n v="0"/>
    <n v="6"/>
    <n v="9"/>
  </r>
  <r>
    <x v="15"/>
    <x v="2"/>
    <s v="Llandough Hospital"/>
    <s v="Major acute"/>
    <s v="Vale Of Glamorgan"/>
    <n v="0"/>
    <d v="1899-12-30T00:20:57"/>
    <n v="0"/>
    <n v="0"/>
    <n v="0"/>
    <n v="4"/>
    <n v="4"/>
    <n v="0"/>
    <n v="4"/>
    <n v="0"/>
    <n v="3"/>
    <n v="4"/>
    <n v="1"/>
    <n v="0"/>
    <n v="0"/>
    <s v="-"/>
    <s v="-"/>
    <n v="3.4201388888888892E-2"/>
    <n v="0"/>
    <n v="4"/>
    <n v="4"/>
  </r>
  <r>
    <x v="15"/>
    <x v="3"/>
    <s v="Prince Charles Hosp Merthyr"/>
    <s v="Major A&amp;E Units"/>
    <s v="Blaenau Gwent"/>
    <n v="0"/>
    <s v="-"/>
    <n v="0"/>
    <n v="0"/>
    <n v="0"/>
    <n v="1"/>
    <n v="1"/>
    <n v="1"/>
    <n v="1"/>
    <n v="1"/>
    <n v="0"/>
    <n v="0"/>
    <n v="0"/>
    <n v="0"/>
    <n v="0"/>
    <n v="4.5601851851851853E-3"/>
    <n v="1"/>
    <s v="-"/>
    <n v="0"/>
    <n v="0"/>
    <n v="1"/>
  </r>
  <r>
    <x v="15"/>
    <x v="3"/>
    <s v="Princess Of Wales Bridgend"/>
    <s v="Major A&amp;E Units"/>
    <s v="Bridgend"/>
    <n v="31.078886833333332"/>
    <d v="1899-12-30T01:38:53"/>
    <n v="2"/>
    <n v="1"/>
    <n v="0"/>
    <n v="19"/>
    <n v="18"/>
    <n v="5"/>
    <n v="13"/>
    <n v="7"/>
    <n v="6"/>
    <n v="9"/>
    <n v="3"/>
    <n v="1"/>
    <n v="2"/>
    <n v="9.2013888888888892E-3"/>
    <n v="0.14285714285714285"/>
    <n v="6.8298611111111115E-2"/>
    <n v="3"/>
    <n v="9"/>
    <n v="19"/>
  </r>
  <r>
    <x v="15"/>
    <x v="3"/>
    <s v="Royal Glamorgan Hosp Pontyclun"/>
    <s v="Major A&amp;E Units"/>
    <s v="Bridgend"/>
    <n v="0.2369445"/>
    <d v="1899-12-30T00:29:13"/>
    <n v="0"/>
    <n v="0"/>
    <n v="0"/>
    <n v="2"/>
    <n v="2"/>
    <n v="1"/>
    <n v="2"/>
    <n v="0"/>
    <n v="1"/>
    <n v="1"/>
    <n v="0"/>
    <n v="0"/>
    <n v="1"/>
    <s v="-"/>
    <s v="-"/>
    <n v="4.7743055555555559E-2"/>
    <n v="1"/>
    <n v="1"/>
    <n v="2"/>
  </r>
  <r>
    <x v="15"/>
    <x v="3"/>
    <s v="Prince Charles Hosp Merthyr"/>
    <s v="Major A&amp;E Units"/>
    <s v="Caerphilly"/>
    <n v="4.7038890000000002"/>
    <d v="1899-12-30T01:48:23"/>
    <n v="1"/>
    <n v="0"/>
    <n v="0"/>
    <n v="2"/>
    <n v="2"/>
    <n v="1"/>
    <n v="2"/>
    <n v="0"/>
    <n v="1"/>
    <n v="1"/>
    <n v="0"/>
    <n v="0"/>
    <n v="1"/>
    <s v="-"/>
    <s v="-"/>
    <n v="0.14927083333333332"/>
    <n v="1"/>
    <n v="1"/>
    <n v="2"/>
  </r>
  <r>
    <x v="15"/>
    <x v="3"/>
    <s v="Prince Charles Hosp Merthyr"/>
    <s v="Major A&amp;E Units"/>
    <s v="Merthyr Tydfil"/>
    <n v="30.529166499999999"/>
    <d v="1899-12-30T03:01:26"/>
    <n v="4"/>
    <n v="2"/>
    <n v="0"/>
    <n v="10"/>
    <n v="10"/>
    <n v="2"/>
    <n v="3"/>
    <n v="1"/>
    <n v="6"/>
    <n v="7"/>
    <n v="1"/>
    <n v="0"/>
    <n v="2"/>
    <n v="6.8750000000000009E-3"/>
    <n v="0"/>
    <n v="3.3263888888888891E-2"/>
    <n v="2"/>
    <n v="7"/>
    <n v="10"/>
  </r>
  <r>
    <x v="15"/>
    <x v="3"/>
    <s v="Royal Glamorgan Hosp Pontyclun"/>
    <s v="Major A&amp;E Units"/>
    <s v="Merthyr Tydfil"/>
    <n v="0.2305555"/>
    <d v="1899-12-30T00:28:5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3"/>
    <s v="Princess Of Wales Bridgend"/>
    <s v="Major A&amp;E Units"/>
    <s v="Neath Port Talbot"/>
    <n v="5.1491656666666659"/>
    <d v="1899-12-30T01:57:59"/>
    <n v="0"/>
    <n v="0"/>
    <n v="0"/>
    <n v="2"/>
    <n v="2"/>
    <n v="0"/>
    <n v="1"/>
    <n v="1"/>
    <n v="1"/>
    <n v="1"/>
    <n v="0"/>
    <n v="0"/>
    <n v="0"/>
    <n v="3.5532407407407405E-3"/>
    <n v="1"/>
    <n v="9.2361111111111116E-3"/>
    <n v="0"/>
    <n v="1"/>
    <n v="2"/>
  </r>
  <r>
    <x v="15"/>
    <x v="3"/>
    <s v="Prince Charles Hosp Merthyr"/>
    <s v="Major A&amp;E Units"/>
    <s v="Powys"/>
    <n v="1.1447221666666667"/>
    <d v="1899-12-30T00:24:11"/>
    <n v="0"/>
    <n v="0"/>
    <n v="0"/>
    <n v="4"/>
    <n v="4"/>
    <n v="2"/>
    <n v="3"/>
    <n v="1"/>
    <n v="2"/>
    <n v="3"/>
    <n v="1"/>
    <n v="0"/>
    <n v="0"/>
    <n v="1.681712962962963E-2"/>
    <n v="0"/>
    <n v="1.7453703703703704E-2"/>
    <n v="0"/>
    <n v="3"/>
    <n v="4"/>
  </r>
  <r>
    <x v="15"/>
    <x v="3"/>
    <s v="Prince Charles Hosp Merthyr"/>
    <s v="Major A&amp;E Units"/>
    <s v="Rhondda Cynon Taff"/>
    <n v="12.935276833333331"/>
    <d v="1899-12-30T01:50:05"/>
    <n v="0"/>
    <n v="0"/>
    <n v="0"/>
    <n v="6"/>
    <n v="6"/>
    <n v="2"/>
    <n v="3"/>
    <n v="1"/>
    <n v="4"/>
    <n v="5"/>
    <n v="1"/>
    <n v="0"/>
    <n v="0"/>
    <n v="4.1666666666666666E-3"/>
    <n v="1"/>
    <n v="0.11934027777777778"/>
    <n v="0"/>
    <n v="5"/>
    <n v="6"/>
  </r>
  <r>
    <x v="15"/>
    <x v="3"/>
    <s v="Royal Glamorgan Hosp Pontyclun"/>
    <s v="Major A&amp;E Units"/>
    <s v="Rhondda Cynon Taff"/>
    <n v="4.4058324999999998"/>
    <d v="1899-12-30T00:22:24"/>
    <n v="0"/>
    <n v="0"/>
    <n v="0"/>
    <n v="25"/>
    <n v="25"/>
    <n v="13"/>
    <n v="24"/>
    <n v="5"/>
    <n v="15"/>
    <n v="19"/>
    <n v="4"/>
    <n v="0"/>
    <n v="1"/>
    <n v="7.2222222222222228E-3"/>
    <n v="0.4"/>
    <n v="6.7245370370370372E-2"/>
    <n v="1"/>
    <n v="19"/>
    <n v="25"/>
  </r>
  <r>
    <x v="15"/>
    <x v="3"/>
    <s v="Princess Of Wales Bridgend"/>
    <s v="Major A&amp;E Units"/>
    <s v="Vale Of Glamorgan"/>
    <n v="1.1991666666666667"/>
    <d v="1899-12-30T01:26:57"/>
    <n v="0"/>
    <n v="0"/>
    <n v="0"/>
    <n v="1"/>
    <n v="1"/>
    <n v="0"/>
    <n v="0"/>
    <n v="0"/>
    <n v="1"/>
    <n v="1"/>
    <n v="0"/>
    <n v="0"/>
    <n v="0"/>
    <s v="-"/>
    <s v="-"/>
    <n v="3.6770833333333336E-2"/>
    <n v="0"/>
    <n v="1"/>
    <n v="1"/>
  </r>
  <r>
    <x v="15"/>
    <x v="4"/>
    <s v="Glangwili Hospital Carmarthen"/>
    <s v="Major A&amp;E Units"/>
    <s v="Carmarthenshire"/>
    <n v="59.967777666666656"/>
    <d v="1899-12-30T03:38:44"/>
    <n v="8"/>
    <n v="3"/>
    <n v="0"/>
    <n v="18"/>
    <n v="18"/>
    <n v="3"/>
    <n v="5"/>
    <n v="0"/>
    <n v="8"/>
    <n v="14"/>
    <n v="6"/>
    <n v="2"/>
    <n v="2"/>
    <s v="-"/>
    <s v="-"/>
    <n v="5.2957175925925921E-2"/>
    <n v="4"/>
    <n v="14"/>
    <n v="18"/>
  </r>
  <r>
    <x v="15"/>
    <x v="4"/>
    <s v="Prince Philip Hosp Llanelli"/>
    <s v="Major acute"/>
    <s v="Carmarthenshire"/>
    <n v="17.947499999999998"/>
    <d v="1899-12-30T01:24:55"/>
    <n v="1"/>
    <n v="1"/>
    <n v="0"/>
    <n v="14"/>
    <n v="14"/>
    <n v="3"/>
    <n v="9"/>
    <n v="4"/>
    <n v="7"/>
    <n v="9"/>
    <n v="2"/>
    <n v="0"/>
    <n v="1"/>
    <n v="1.5758101851851853E-2"/>
    <n v="0.25"/>
    <n v="2.4224537037037037E-2"/>
    <n v="1"/>
    <n v="9"/>
    <n v="14"/>
  </r>
  <r>
    <x v="15"/>
    <x v="4"/>
    <s v="Withybush Hosp Haverfordwest"/>
    <s v="Major A&amp;E Units"/>
    <s v="Carmarthenshire"/>
    <n v="6.0555499999999998E-2"/>
    <d v="1899-12-30T00:18:38"/>
    <n v="0"/>
    <n v="0"/>
    <n v="0"/>
    <n v="1"/>
    <n v="1"/>
    <n v="0"/>
    <n v="1"/>
    <n v="0"/>
    <n v="1"/>
    <n v="1"/>
    <n v="0"/>
    <n v="0"/>
    <n v="0"/>
    <s v="-"/>
    <s v="-"/>
    <n v="3.3148148148148149E-2"/>
    <n v="0"/>
    <n v="1"/>
    <n v="1"/>
  </r>
  <r>
    <x v="15"/>
    <x v="4"/>
    <s v="Amman Valley Hosp Ammanford"/>
    <s v="Community"/>
    <s v="Carmarthenshire"/>
    <n v="0"/>
    <d v="1899-12-30T00:09:3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4"/>
    <s v="Glangwili Hospital Carmarthen"/>
    <s v="Major A&amp;E Units"/>
    <s v="Ceredigion"/>
    <n v="9.7733333333333334"/>
    <d v="1899-12-30T03:30:22"/>
    <n v="2"/>
    <n v="0"/>
    <n v="0"/>
    <n v="3"/>
    <n v="3"/>
    <n v="1"/>
    <n v="1"/>
    <n v="0"/>
    <n v="3"/>
    <n v="3"/>
    <n v="0"/>
    <n v="0"/>
    <n v="0"/>
    <s v="-"/>
    <s v="-"/>
    <n v="4.3298611111111114E-2"/>
    <n v="0"/>
    <n v="3"/>
    <n v="3"/>
  </r>
  <r>
    <x v="15"/>
    <x v="4"/>
    <s v="Bronglais Gen Hosp Aberystwyth"/>
    <s v="Major A&amp;E Units"/>
    <s v="Ceredigion"/>
    <n v="2.5738879999999997"/>
    <d v="1899-12-30T00:56:32"/>
    <n v="0"/>
    <n v="0"/>
    <n v="0"/>
    <n v="4"/>
    <n v="4"/>
    <n v="0"/>
    <n v="3"/>
    <n v="1"/>
    <n v="0"/>
    <n v="3"/>
    <n v="3"/>
    <n v="0"/>
    <n v="0"/>
    <n v="1.9097222222222224E-3"/>
    <n v="1"/>
    <n v="8.6319444444444449E-2"/>
    <n v="0"/>
    <n v="3"/>
    <n v="4"/>
  </r>
  <r>
    <x v="15"/>
    <x v="4"/>
    <s v="Bronglais Gen Hosp Aberystwyth"/>
    <s v="Major A&amp;E Units"/>
    <s v="Gwynedd"/>
    <n v="2.313888833333333"/>
    <d v="1899-12-30T01:24:25"/>
    <n v="0"/>
    <n v="0"/>
    <n v="0"/>
    <n v="2"/>
    <n v="2"/>
    <n v="0"/>
    <n v="0"/>
    <n v="1"/>
    <n v="0"/>
    <n v="0"/>
    <n v="0"/>
    <n v="1"/>
    <n v="0"/>
    <n v="2.3194444444444445E-2"/>
    <n v="0"/>
    <s v="-"/>
    <n v="1"/>
    <n v="0"/>
    <n v="2"/>
  </r>
  <r>
    <x v="15"/>
    <x v="4"/>
    <s v="Glangwili Hospital Carmarthen"/>
    <s v="Major A&amp;E Units"/>
    <s v="Pembrokeshire"/>
    <n v="14.3980555"/>
    <d v="1899-12-30T03:07:14"/>
    <n v="1"/>
    <n v="1"/>
    <n v="0"/>
    <n v="6"/>
    <n v="5"/>
    <n v="1"/>
    <n v="3"/>
    <n v="0"/>
    <n v="4"/>
    <n v="4"/>
    <n v="0"/>
    <n v="1"/>
    <n v="1"/>
    <s v="-"/>
    <s v="-"/>
    <n v="3.3674768518518521E-2"/>
    <n v="2"/>
    <n v="4"/>
    <n v="6"/>
  </r>
  <r>
    <x v="15"/>
    <x v="4"/>
    <s v="Withybush Hosp Haverfordwest"/>
    <s v="Major A&amp;E Units"/>
    <s v="Pembrokeshire"/>
    <n v="3.6305558333333332"/>
    <d v="1899-12-30T00:28:27"/>
    <n v="0"/>
    <n v="0"/>
    <n v="0"/>
    <n v="17"/>
    <n v="17"/>
    <n v="5"/>
    <n v="16"/>
    <n v="0"/>
    <n v="9"/>
    <n v="12"/>
    <n v="3"/>
    <n v="0"/>
    <n v="5"/>
    <s v="-"/>
    <s v="-"/>
    <n v="3.7413194444444443E-2"/>
    <n v="5"/>
    <n v="12"/>
    <n v="17"/>
  </r>
  <r>
    <x v="15"/>
    <x v="4"/>
    <s v="Bronglais Gen Hosp Aberystwyth"/>
    <s v="Major A&amp;E Units"/>
    <s v="Powys"/>
    <n v="2.9491656666666666"/>
    <d v="1899-12-30T01:12:55"/>
    <n v="0"/>
    <n v="0"/>
    <n v="0"/>
    <n v="3"/>
    <n v="3"/>
    <n v="1"/>
    <n v="2"/>
    <n v="0"/>
    <n v="2"/>
    <n v="2"/>
    <n v="0"/>
    <n v="0"/>
    <n v="1"/>
    <s v="-"/>
    <s v="-"/>
    <n v="3.3443287037037035E-2"/>
    <n v="1"/>
    <n v="2"/>
    <n v="3"/>
  </r>
  <r>
    <x v="15"/>
    <x v="5"/>
    <s v="Liverpool Heart And Chest Hospital Broadgreen"/>
    <s v="-"/>
    <s v="Denbighshire"/>
    <n v="0"/>
    <d v="1899-12-30T00:31:2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5"/>
    <s v="Countess Of Chester Hospital"/>
    <s v="Hospital not In Wales"/>
    <s v="Flintshire"/>
    <n v="2.2730554999999999"/>
    <d v="1899-12-30T00:34:29"/>
    <n v="0"/>
    <n v="0"/>
    <n v="0"/>
    <n v="11"/>
    <n v="11"/>
    <n v="2"/>
    <n v="9"/>
    <n v="3"/>
    <n v="4"/>
    <n v="6"/>
    <n v="2"/>
    <n v="1"/>
    <n v="1"/>
    <n v="9.4212962962962957E-3"/>
    <n v="0.33333333333333331"/>
    <n v="3.7980324074074076E-2"/>
    <n v="2"/>
    <n v="6"/>
    <n v="11"/>
  </r>
  <r>
    <x v="15"/>
    <x v="5"/>
    <s v="Alderhey Hospital Liverpool"/>
    <s v="Hospital not In Wales"/>
    <s v="Gwynedd"/>
    <n v="0"/>
    <d v="1899-12-30T00:38:00"/>
    <n v="0"/>
    <n v="0"/>
    <n v="0"/>
    <n v="1"/>
    <n v="1"/>
    <n v="0"/>
    <n v="1"/>
    <n v="0"/>
    <n v="1"/>
    <n v="1"/>
    <n v="0"/>
    <n v="0"/>
    <n v="0"/>
    <s v="-"/>
    <s v="-"/>
    <n v="5.9259259259259265E-3"/>
    <n v="0"/>
    <n v="1"/>
    <n v="1"/>
  </r>
  <r>
    <x v="15"/>
    <x v="5"/>
    <s v="Walton Centre Fazackerley"/>
    <s v="Hospital not In Wales"/>
    <s v="Gwynedd"/>
    <n v="0"/>
    <d v="1899-12-30T00:31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5"/>
    <x v="5"/>
    <s v="Southmead Hospital Bristol"/>
    <s v="Hospital not In Wales"/>
    <s v="Monmouthshire"/>
    <n v="0"/>
    <d v="1899-12-30T00:45:00"/>
    <n v="0"/>
    <n v="0"/>
    <n v="0"/>
    <n v="1"/>
    <n v="1"/>
    <n v="0"/>
    <n v="1"/>
    <n v="1"/>
    <n v="0"/>
    <n v="0"/>
    <n v="0"/>
    <n v="0"/>
    <n v="0"/>
    <n v="4.5254629629629629E-3"/>
    <n v="1"/>
    <s v="-"/>
    <n v="0"/>
    <n v="0"/>
    <n v="1"/>
  </r>
  <r>
    <x v="15"/>
    <x v="5"/>
    <s v="Bristol Royal Infirmary"/>
    <s v="Hospital not In Wales"/>
    <s v="Monmouthshire"/>
    <n v="0"/>
    <d v="1899-12-30T00:13:00"/>
    <n v="0"/>
    <n v="0"/>
    <n v="0"/>
    <n v="1"/>
    <n v="1"/>
    <n v="0"/>
    <n v="1"/>
    <n v="1"/>
    <n v="0"/>
    <n v="0"/>
    <n v="0"/>
    <n v="0"/>
    <n v="0"/>
    <n v="1.4768518518518518E-2"/>
    <n v="0"/>
    <s v="-"/>
    <n v="0"/>
    <n v="0"/>
    <n v="1"/>
  </r>
  <r>
    <x v="15"/>
    <x v="5"/>
    <s v="Royal Shrewsbury Hospital"/>
    <s v="Hospital not In Wales"/>
    <s v="Powys"/>
    <n v="8.5872223333333331"/>
    <d v="1899-12-30T01:11:58"/>
    <n v="1"/>
    <n v="0"/>
    <n v="0"/>
    <n v="9"/>
    <n v="9"/>
    <n v="1"/>
    <n v="6"/>
    <n v="0"/>
    <n v="8"/>
    <n v="9"/>
    <n v="1"/>
    <n v="0"/>
    <n v="0"/>
    <s v="-"/>
    <s v="-"/>
    <n v="4.0081018518518523E-2"/>
    <n v="0"/>
    <n v="9"/>
    <n v="9"/>
  </r>
  <r>
    <x v="15"/>
    <x v="5"/>
    <s v="Hereford County Hospital"/>
    <s v="Hospital not In Wales"/>
    <s v="Powys"/>
    <n v="0.752498"/>
    <d v="1899-12-30T00:22:31"/>
    <n v="0"/>
    <n v="0"/>
    <n v="0"/>
    <n v="6"/>
    <n v="6"/>
    <n v="0"/>
    <n v="6"/>
    <n v="1"/>
    <n v="3"/>
    <n v="3"/>
    <n v="0"/>
    <n v="0"/>
    <n v="2"/>
    <n v="4.7337962962962967E-3"/>
    <n v="1"/>
    <n v="5.8125000000000003E-2"/>
    <n v="2"/>
    <n v="3"/>
    <n v="6"/>
  </r>
  <r>
    <x v="15"/>
    <x v="5"/>
    <s v="Princess Royal Hosp Telford"/>
    <s v="Hospital not In Wales"/>
    <s v="Powys"/>
    <n v="0"/>
    <d v="1899-12-30T01:07:45"/>
    <n v="0"/>
    <n v="0"/>
    <n v="0"/>
    <n v="2"/>
    <n v="2"/>
    <n v="0"/>
    <n v="1"/>
    <n v="1"/>
    <n v="0"/>
    <n v="1"/>
    <n v="1"/>
    <n v="0"/>
    <n v="0"/>
    <n v="1.3888888888888889E-3"/>
    <n v="1"/>
    <n v="0.11872685185185186"/>
    <n v="0"/>
    <n v="1"/>
    <n v="2"/>
  </r>
  <r>
    <x v="15"/>
    <x v="5"/>
    <s v="Nearest Suitablew A+E Or Miu"/>
    <s v="-"/>
    <s v="Torfaen"/>
    <n v="0"/>
    <s v="-"/>
    <n v="0"/>
    <n v="0"/>
    <n v="0"/>
    <n v="1"/>
    <n v="1"/>
    <n v="0"/>
    <n v="0"/>
    <n v="0"/>
    <n v="0"/>
    <n v="1"/>
    <n v="1"/>
    <n v="0"/>
    <n v="0"/>
    <s v="-"/>
    <s v="-"/>
    <n v="0.15228009259259259"/>
    <n v="0"/>
    <n v="1"/>
    <n v="1"/>
  </r>
  <r>
    <x v="15"/>
    <x v="5"/>
    <s v="Arrowe Park Hosp- Upton Wirral"/>
    <s v="Hospital not In Wales"/>
    <s v="Wrexham"/>
    <n v="0"/>
    <d v="1899-12-30T00:37:31"/>
    <n v="0"/>
    <n v="0"/>
    <n v="0"/>
    <n v="1"/>
    <n v="1"/>
    <n v="0"/>
    <n v="1"/>
    <n v="1"/>
    <n v="0"/>
    <n v="0"/>
    <n v="0"/>
    <n v="0"/>
    <n v="0"/>
    <n v="1.2037037037037038E-3"/>
    <n v="1"/>
    <s v="-"/>
    <n v="0"/>
    <n v="0"/>
    <n v="1"/>
  </r>
  <r>
    <x v="15"/>
    <x v="6"/>
    <s v="Victoria Memorial Welshpool"/>
    <s v="Community"/>
    <s v="Powys"/>
    <n v="0"/>
    <s v="-"/>
    <n v="0"/>
    <n v="0"/>
    <n v="0"/>
    <n v="1"/>
    <n v="1"/>
    <n v="0"/>
    <n v="1"/>
    <n v="0"/>
    <n v="1"/>
    <n v="1"/>
    <n v="0"/>
    <n v="0"/>
    <n v="0"/>
    <s v="-"/>
    <s v="-"/>
    <n v="1.429398148148148E-2"/>
    <n v="0"/>
    <n v="1"/>
    <n v="1"/>
  </r>
  <r>
    <x v="15"/>
    <x v="7"/>
    <s v="Morriston Hospital Swansea"/>
    <s v="Major A&amp;E Units"/>
    <s v="Bridgend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</r>
  <r>
    <x v="15"/>
    <x v="7"/>
    <s v="Morriston Hospital Swansea"/>
    <s v="Major A&amp;E Units"/>
    <s v="Cardiff"/>
    <n v="0.61222133333333328"/>
    <d v="1899-12-30T00:51:44"/>
    <n v="0"/>
    <n v="0"/>
    <n v="0"/>
    <n v="1"/>
    <n v="1"/>
    <n v="0"/>
    <n v="1"/>
    <n v="0"/>
    <n v="1"/>
    <n v="1"/>
    <n v="0"/>
    <n v="0"/>
    <n v="0"/>
    <s v="-"/>
    <s v="-"/>
    <n v="5.708333333333334E-2"/>
    <n v="0"/>
    <n v="1"/>
    <n v="1"/>
  </r>
  <r>
    <x v="15"/>
    <x v="7"/>
    <s v="Morriston Hospital Swansea"/>
    <s v="Major A&amp;E Units"/>
    <s v="Carmarthenshire"/>
    <n v="1.9961111666666667"/>
    <d v="1899-12-30T02:14:46"/>
    <n v="0"/>
    <n v="0"/>
    <n v="0"/>
    <n v="1"/>
    <n v="1"/>
    <n v="0"/>
    <n v="0"/>
    <n v="0"/>
    <n v="1"/>
    <n v="1"/>
    <n v="0"/>
    <n v="0"/>
    <n v="0"/>
    <s v="-"/>
    <s v="-"/>
    <n v="0.20751157407407408"/>
    <n v="0"/>
    <n v="1"/>
    <n v="1"/>
  </r>
  <r>
    <x v="15"/>
    <x v="7"/>
    <s v="Morriston Hospital Swansea"/>
    <s v="Major A&amp;E Units"/>
    <s v="Ceredigion"/>
    <n v="0.74138783333333336"/>
    <d v="1899-12-30T00:43:46"/>
    <n v="0"/>
    <n v="0"/>
    <n v="0"/>
    <n v="4"/>
    <n v="4"/>
    <n v="0"/>
    <n v="3"/>
    <n v="0"/>
    <n v="2"/>
    <n v="3"/>
    <n v="1"/>
    <n v="0"/>
    <n v="1"/>
    <s v="-"/>
    <s v="-"/>
    <n v="3.1643518518518522E-2"/>
    <n v="1"/>
    <n v="3"/>
    <n v="4"/>
  </r>
  <r>
    <x v="15"/>
    <x v="7"/>
    <s v="Morriston Hospital Swansea"/>
    <s v="Major A&amp;E Units"/>
    <s v="Neath Port Talbot"/>
    <n v="33.048888833333336"/>
    <d v="1899-12-30T02:55:48"/>
    <n v="3"/>
    <n v="3"/>
    <n v="0"/>
    <n v="14"/>
    <n v="14"/>
    <n v="1"/>
    <n v="7"/>
    <n v="1"/>
    <n v="11"/>
    <n v="13"/>
    <n v="2"/>
    <n v="0"/>
    <n v="0"/>
    <n v="8.1944444444444452E-3"/>
    <n v="0"/>
    <n v="6.8715277777777778E-2"/>
    <n v="0"/>
    <n v="13"/>
    <n v="14"/>
  </r>
  <r>
    <x v="15"/>
    <x v="7"/>
    <s v="Singleton Hospital Swansea"/>
    <s v="Minor Injuries Unit (MIU)"/>
    <s v="Neath Port Talbot"/>
    <n v="0"/>
    <d v="1899-12-30T00:36:27"/>
    <n v="0"/>
    <n v="0"/>
    <n v="0"/>
    <n v="2"/>
    <n v="2"/>
    <n v="0"/>
    <n v="1"/>
    <n v="0"/>
    <n v="1"/>
    <n v="1"/>
    <n v="0"/>
    <n v="0"/>
    <n v="1"/>
    <s v="-"/>
    <s v="-"/>
    <n v="2.2291666666666668E-2"/>
    <n v="1"/>
    <n v="1"/>
    <n v="2"/>
  </r>
  <r>
    <x v="15"/>
    <x v="7"/>
    <s v="Morriston Hospital Swansea"/>
    <s v="Major A&amp;E Units"/>
    <s v="Powys"/>
    <n v="17.552499833333332"/>
    <d v="1899-12-30T04:35:58"/>
    <n v="2"/>
    <n v="2"/>
    <n v="0"/>
    <n v="4"/>
    <n v="4"/>
    <n v="1"/>
    <n v="2"/>
    <n v="1"/>
    <n v="2"/>
    <n v="2"/>
    <n v="0"/>
    <n v="1"/>
    <n v="0"/>
    <n v="1.2847222222222223E-3"/>
    <n v="1"/>
    <n v="0.25187500000000002"/>
    <n v="1"/>
    <n v="2"/>
    <n v="4"/>
  </r>
  <r>
    <x v="15"/>
    <x v="7"/>
    <s v="Morriston Hospital Swansea"/>
    <s v="Major A&amp;E Units"/>
    <s v="Swansea"/>
    <n v="72.255831166666653"/>
    <d v="1899-12-30T02:35:14"/>
    <n v="7"/>
    <n v="6"/>
    <n v="1"/>
    <n v="30"/>
    <n v="30"/>
    <n v="7"/>
    <n v="18"/>
    <n v="9"/>
    <n v="18"/>
    <n v="20"/>
    <n v="2"/>
    <n v="0"/>
    <n v="1"/>
    <n v="4.5023148148148149E-3"/>
    <n v="0.66666666666666663"/>
    <n v="0.10123842592592595"/>
    <n v="1"/>
    <n v="20"/>
    <n v="30"/>
  </r>
  <r>
    <x v="15"/>
    <x v="7"/>
    <s v="Singleton Hospital Swansea"/>
    <s v="Minor Injuries Unit (MIU)"/>
    <s v="Swansea"/>
    <n v="0"/>
    <d v="1899-12-30T00:25:37"/>
    <n v="0"/>
    <n v="0"/>
    <n v="0"/>
    <n v="1"/>
    <n v="1"/>
    <n v="0"/>
    <n v="1"/>
    <n v="0"/>
    <n v="1"/>
    <n v="1"/>
    <n v="0"/>
    <n v="0"/>
    <n v="0"/>
    <s v="-"/>
    <s v="-"/>
    <n v="2.9027777777777777E-2"/>
    <n v="0"/>
    <n v="1"/>
    <n v="1"/>
  </r>
  <r>
    <x v="15"/>
    <x v="7"/>
    <s v="Cefn Coed Hospital"/>
    <s v="Unknown"/>
    <s v="Swansea"/>
    <n v="0"/>
    <s v="-"/>
    <n v="0"/>
    <n v="0"/>
    <n v="0"/>
    <n v="1"/>
    <n v="1"/>
    <n v="0"/>
    <n v="1"/>
    <n v="0"/>
    <n v="0"/>
    <n v="1"/>
    <n v="1"/>
    <n v="0"/>
    <n v="0"/>
    <s v="-"/>
    <s v="-"/>
    <n v="0.12395833333333334"/>
    <n v="0"/>
    <n v="1"/>
    <n v="1"/>
  </r>
  <r>
    <x v="15"/>
    <x v="8"/>
    <s v="-"/>
    <s v="-"/>
    <s v="Blaenau Gwent"/>
    <n v="0"/>
    <s v="-"/>
    <n v="0"/>
    <n v="0"/>
    <n v="0"/>
    <n v="12"/>
    <n v="2"/>
    <n v="0"/>
    <n v="0"/>
    <n v="1"/>
    <n v="6"/>
    <n v="8"/>
    <n v="2"/>
    <n v="0"/>
    <n v="3"/>
    <n v="4.5601851851851853E-3"/>
    <n v="1"/>
    <n v="3.770833333333333E-2"/>
    <n v="3"/>
    <n v="8"/>
    <n v="6"/>
  </r>
  <r>
    <x v="15"/>
    <x v="8"/>
    <s v="-"/>
    <s v="-"/>
    <s v="Bridgend"/>
    <n v="0"/>
    <s v="-"/>
    <n v="0"/>
    <n v="0"/>
    <n v="0"/>
    <n v="45"/>
    <n v="14"/>
    <n v="0"/>
    <n v="0"/>
    <n v="8"/>
    <n v="22"/>
    <n v="31"/>
    <n v="9"/>
    <n v="5"/>
    <n v="1"/>
    <n v="6.6782407407407415E-3"/>
    <n v="0.25"/>
    <n v="6.8350694444444443E-2"/>
    <n v="6"/>
    <n v="31"/>
    <n v="24"/>
  </r>
  <r>
    <x v="15"/>
    <x v="8"/>
    <s v="-"/>
    <s v="-"/>
    <s v="Caerphilly"/>
    <n v="0"/>
    <s v="-"/>
    <n v="0"/>
    <n v="0"/>
    <n v="0"/>
    <n v="61"/>
    <n v="14"/>
    <n v="0"/>
    <n v="0"/>
    <n v="6"/>
    <n v="30"/>
    <n v="42"/>
    <n v="12"/>
    <n v="2"/>
    <n v="11"/>
    <n v="5.9085648148148144E-3"/>
    <n v="0.5"/>
    <n v="3.2968749999999998E-2"/>
    <n v="13"/>
    <n v="42"/>
    <n v="38"/>
  </r>
  <r>
    <x v="15"/>
    <x v="8"/>
    <s v="-"/>
    <s v="-"/>
    <s v="Cardiff"/>
    <n v="0"/>
    <s v="-"/>
    <n v="0"/>
    <n v="0"/>
    <n v="0"/>
    <n v="110"/>
    <n v="26"/>
    <n v="0"/>
    <n v="0"/>
    <n v="14"/>
    <n v="56"/>
    <n v="83"/>
    <n v="27"/>
    <n v="4"/>
    <n v="9"/>
    <n v="4.589120370370371E-3"/>
    <n v="0.7142857142857143"/>
    <n v="3.0092592592592594E-2"/>
    <n v="13"/>
    <n v="83"/>
    <n v="57"/>
  </r>
  <r>
    <x v="15"/>
    <x v="8"/>
    <s v="-"/>
    <s v="-"/>
    <s v="Carmarthenshire"/>
    <n v="0"/>
    <s v="-"/>
    <n v="0"/>
    <n v="0"/>
    <n v="0"/>
    <n v="39"/>
    <n v="12"/>
    <n v="0"/>
    <n v="0"/>
    <n v="5"/>
    <n v="18"/>
    <n v="27"/>
    <n v="9"/>
    <n v="1"/>
    <n v="6"/>
    <n v="3.3101851851851851E-3"/>
    <n v="0.6"/>
    <n v="6.5127314814814818E-2"/>
    <n v="7"/>
    <n v="27"/>
    <n v="20"/>
  </r>
  <r>
    <x v="15"/>
    <x v="8"/>
    <s v="-"/>
    <s v="-"/>
    <s v="Ceredigion"/>
    <n v="0"/>
    <s v="-"/>
    <n v="0"/>
    <n v="0"/>
    <n v="0"/>
    <n v="17"/>
    <n v="3"/>
    <n v="0"/>
    <n v="0"/>
    <n v="1"/>
    <n v="6"/>
    <n v="13"/>
    <n v="7"/>
    <n v="0"/>
    <n v="3"/>
    <n v="1.9097222222222224E-3"/>
    <n v="1"/>
    <n v="4.3298611111111114E-2"/>
    <n v="3"/>
    <n v="13"/>
    <n v="6"/>
  </r>
  <r>
    <x v="15"/>
    <x v="8"/>
    <s v="-"/>
    <s v="-"/>
    <s v="Conwy"/>
    <n v="0"/>
    <s v="-"/>
    <n v="0"/>
    <n v="0"/>
    <n v="0"/>
    <n v="42"/>
    <n v="8"/>
    <n v="0"/>
    <n v="0"/>
    <n v="3"/>
    <n v="19"/>
    <n v="31"/>
    <n v="12"/>
    <n v="4"/>
    <n v="4"/>
    <n v="3.5648148148148154E-3"/>
    <n v="1"/>
    <n v="0.10518518518518517"/>
    <n v="8"/>
    <n v="31"/>
    <n v="24"/>
  </r>
  <r>
    <x v="15"/>
    <x v="8"/>
    <s v="-"/>
    <s v="-"/>
    <s v="Denbighshire"/>
    <n v="0"/>
    <s v="-"/>
    <n v="0"/>
    <n v="0"/>
    <n v="0"/>
    <n v="44"/>
    <n v="8"/>
    <n v="0"/>
    <n v="0"/>
    <n v="5"/>
    <n v="23"/>
    <n v="31"/>
    <n v="8"/>
    <n v="1"/>
    <n v="7"/>
    <n v="4.8032407407407407E-3"/>
    <n v="0.6"/>
    <n v="7.7152777777777778E-2"/>
    <n v="8"/>
    <n v="31"/>
    <n v="24"/>
  </r>
  <r>
    <x v="15"/>
    <x v="8"/>
    <s v="-"/>
    <s v="-"/>
    <s v="Flintshire"/>
    <n v="0"/>
    <s v="-"/>
    <n v="0"/>
    <n v="0"/>
    <n v="0"/>
    <n v="37"/>
    <n v="10"/>
    <n v="0"/>
    <n v="0"/>
    <n v="4"/>
    <n v="17"/>
    <n v="23"/>
    <n v="6"/>
    <n v="7"/>
    <n v="3"/>
    <n v="6.9328703703703714E-3"/>
    <n v="0.25"/>
    <n v="4.3148148148148151E-2"/>
    <n v="10"/>
    <n v="23"/>
    <n v="21"/>
  </r>
  <r>
    <x v="15"/>
    <x v="8"/>
    <s v="-"/>
    <s v="-"/>
    <s v="Gwynedd"/>
    <n v="0"/>
    <s v="-"/>
    <n v="0"/>
    <n v="0"/>
    <n v="0"/>
    <n v="26"/>
    <n v="5"/>
    <n v="0"/>
    <n v="0"/>
    <n v="3"/>
    <n v="12"/>
    <n v="19"/>
    <n v="7"/>
    <n v="0"/>
    <n v="4"/>
    <n v="9.4097222222222238E-3"/>
    <n v="0.33333333333333331"/>
    <n v="3.2447916666666667E-2"/>
    <n v="4"/>
    <n v="19"/>
    <n v="18"/>
  </r>
  <r>
    <x v="15"/>
    <x v="8"/>
    <s v="-"/>
    <s v="-"/>
    <s v="Isle Of Anglesey"/>
    <n v="0"/>
    <s v="-"/>
    <n v="0"/>
    <n v="0"/>
    <n v="0"/>
    <n v="23"/>
    <n v="11"/>
    <n v="0"/>
    <n v="0"/>
    <n v="4"/>
    <n v="9"/>
    <n v="14"/>
    <n v="5"/>
    <n v="1"/>
    <n v="4"/>
    <n v="8.431712962962962E-3"/>
    <n v="0.25"/>
    <n v="3.0393518518518518E-2"/>
    <n v="5"/>
    <n v="14"/>
    <n v="18"/>
  </r>
  <r>
    <x v="15"/>
    <x v="8"/>
    <s v="-"/>
    <s v="-"/>
    <s v="Merthyr Tydfil"/>
    <n v="0"/>
    <s v="-"/>
    <n v="0"/>
    <n v="0"/>
    <n v="0"/>
    <n v="32"/>
    <n v="4"/>
    <n v="0"/>
    <n v="0"/>
    <n v="1"/>
    <n v="15"/>
    <n v="19"/>
    <n v="4"/>
    <n v="2"/>
    <n v="10"/>
    <n v="6.8750000000000009E-3"/>
    <n v="0"/>
    <n v="1.2384259259259258E-2"/>
    <n v="12"/>
    <n v="19"/>
    <n v="15"/>
  </r>
  <r>
    <x v="15"/>
    <x v="8"/>
    <s v="-"/>
    <s v="-"/>
    <s v="Monmouthshire"/>
    <n v="0"/>
    <s v="-"/>
    <n v="0"/>
    <n v="0"/>
    <n v="0"/>
    <n v="26"/>
    <n v="6"/>
    <n v="0"/>
    <n v="0"/>
    <n v="4"/>
    <n v="9"/>
    <n v="19"/>
    <n v="10"/>
    <n v="0"/>
    <n v="3"/>
    <n v="9.6469907407407407E-3"/>
    <n v="0.5"/>
    <n v="8.9374999999999996E-2"/>
    <n v="3"/>
    <n v="19"/>
    <n v="17"/>
  </r>
  <r>
    <x v="15"/>
    <x v="8"/>
    <s v="-"/>
    <s v="-"/>
    <s v="Neath Port Talbot"/>
    <n v="0"/>
    <s v="-"/>
    <n v="0"/>
    <n v="0"/>
    <n v="0"/>
    <n v="33"/>
    <n v="5"/>
    <n v="0"/>
    <n v="0"/>
    <n v="2"/>
    <n v="19"/>
    <n v="25"/>
    <n v="6"/>
    <n v="2"/>
    <n v="4"/>
    <n v="5.8738425925925928E-3"/>
    <n v="0.5"/>
    <n v="7.5474537037037048E-2"/>
    <n v="6"/>
    <n v="25"/>
    <n v="18"/>
  </r>
  <r>
    <x v="15"/>
    <x v="8"/>
    <s v="-"/>
    <s v="-"/>
    <s v="Newport"/>
    <n v="0"/>
    <s v="-"/>
    <n v="0"/>
    <n v="0"/>
    <n v="0"/>
    <n v="46"/>
    <n v="11"/>
    <n v="0"/>
    <n v="0"/>
    <n v="2"/>
    <n v="24"/>
    <n v="39"/>
    <n v="15"/>
    <n v="0"/>
    <n v="5"/>
    <n v="3.5532407407407414E-3"/>
    <n v="1"/>
    <n v="3.1030092592592595E-2"/>
    <n v="5"/>
    <n v="39"/>
    <n v="22"/>
  </r>
  <r>
    <x v="15"/>
    <x v="8"/>
    <s v="-"/>
    <s v="-"/>
    <s v="Out of Area"/>
    <n v="0"/>
    <s v="-"/>
    <n v="0"/>
    <n v="0"/>
    <n v="0"/>
    <n v="4"/>
    <n v="0"/>
    <n v="0"/>
    <n v="0"/>
    <n v="0"/>
    <n v="4"/>
    <n v="4"/>
    <n v="0"/>
    <n v="0"/>
    <n v="0"/>
    <s v="-"/>
    <s v="-"/>
    <s v="-"/>
    <n v="0"/>
    <n v="4"/>
    <n v="0"/>
  </r>
  <r>
    <x v="15"/>
    <x v="8"/>
    <s v="-"/>
    <s v="-"/>
    <s v="Pembrokeshire"/>
    <n v="0"/>
    <s v="-"/>
    <n v="0"/>
    <n v="0"/>
    <n v="0"/>
    <n v="33"/>
    <n v="5"/>
    <n v="0"/>
    <n v="0"/>
    <n v="0"/>
    <n v="18"/>
    <n v="21"/>
    <n v="3"/>
    <n v="2"/>
    <n v="10"/>
    <s v="-"/>
    <s v="-"/>
    <n v="3.8425925925925926E-2"/>
    <n v="12"/>
    <n v="21"/>
    <n v="13"/>
  </r>
  <r>
    <x v="15"/>
    <x v="8"/>
    <s v="-"/>
    <s v="-"/>
    <s v="Powys"/>
    <n v="0"/>
    <s v="-"/>
    <n v="0"/>
    <n v="0"/>
    <n v="0"/>
    <n v="35"/>
    <n v="15"/>
    <n v="0"/>
    <n v="0"/>
    <n v="3"/>
    <n v="20"/>
    <n v="27"/>
    <n v="7"/>
    <n v="3"/>
    <n v="2"/>
    <n v="1.3888888888888889E-3"/>
    <n v="1"/>
    <n v="6.2980324074074071E-2"/>
    <n v="5"/>
    <n v="27"/>
    <n v="26"/>
  </r>
  <r>
    <x v="15"/>
    <x v="8"/>
    <s v="-"/>
    <s v="-"/>
    <s v="Rhondda Cynon Taff"/>
    <n v="0"/>
    <s v="-"/>
    <n v="0"/>
    <n v="0"/>
    <n v="0"/>
    <n v="50"/>
    <n v="12"/>
    <n v="0"/>
    <n v="0"/>
    <n v="9"/>
    <n v="26"/>
    <n v="34"/>
    <n v="8"/>
    <n v="4"/>
    <n v="3"/>
    <n v="5.3472222222222228E-3"/>
    <n v="0.55555555555555558"/>
    <n v="4.8466435185185182E-2"/>
    <n v="7"/>
    <n v="34"/>
    <n v="30"/>
  </r>
  <r>
    <x v="15"/>
    <x v="8"/>
    <s v="-"/>
    <s v="-"/>
    <s v="Swansea"/>
    <n v="0"/>
    <s v="-"/>
    <n v="0"/>
    <n v="0"/>
    <n v="0"/>
    <n v="86"/>
    <n v="21"/>
    <n v="0"/>
    <n v="0"/>
    <n v="14"/>
    <n v="47"/>
    <n v="59"/>
    <n v="12"/>
    <n v="3"/>
    <n v="10"/>
    <n v="3.929398148148148E-3"/>
    <n v="0.7857142857142857"/>
    <n v="6.1087962962962969E-2"/>
    <n v="13"/>
    <n v="59"/>
    <n v="48"/>
  </r>
  <r>
    <x v="15"/>
    <x v="8"/>
    <s v="-"/>
    <s v="-"/>
    <s v="Torfaen"/>
    <n v="0"/>
    <d v="1899-12-30T00:18:11"/>
    <n v="0"/>
    <n v="0"/>
    <n v="0"/>
    <n v="31"/>
    <n v="5"/>
    <n v="0"/>
    <n v="2"/>
    <n v="2"/>
    <n v="11"/>
    <n v="19"/>
    <n v="8"/>
    <n v="1"/>
    <n v="9"/>
    <n v="6.5393518518518526E-3"/>
    <n v="0.5"/>
    <n v="6.9606481481481491E-2"/>
    <n v="10"/>
    <n v="19"/>
    <n v="18"/>
  </r>
  <r>
    <x v="15"/>
    <x v="8"/>
    <s v="-"/>
    <s v="-"/>
    <s v="Vale Of Glamorgan"/>
    <n v="0"/>
    <s v="-"/>
    <n v="0"/>
    <n v="0"/>
    <n v="0"/>
    <n v="31"/>
    <n v="7"/>
    <n v="0"/>
    <n v="0"/>
    <n v="3"/>
    <n v="14"/>
    <n v="21"/>
    <n v="7"/>
    <n v="1"/>
    <n v="6"/>
    <n v="5.4976851851851853E-3"/>
    <n v="0.66666666666666663"/>
    <n v="3.4490740740740738E-2"/>
    <n v="7"/>
    <n v="21"/>
    <n v="19"/>
  </r>
  <r>
    <x v="15"/>
    <x v="8"/>
    <s v="-"/>
    <s v="-"/>
    <s v="Wrexham"/>
    <n v="0"/>
    <s v="-"/>
    <n v="0"/>
    <n v="0"/>
    <n v="0"/>
    <n v="34"/>
    <n v="9"/>
    <n v="0"/>
    <n v="0"/>
    <n v="4"/>
    <n v="20"/>
    <n v="24"/>
    <n v="4"/>
    <n v="3"/>
    <n v="3"/>
    <n v="1.3773148148148149E-3"/>
    <n v="1"/>
    <n v="4.7534722222222228E-2"/>
    <n v="6"/>
    <n v="24"/>
    <n v="19"/>
  </r>
  <r>
    <x v="16"/>
    <x v="0"/>
    <s v="Grange University Hospital Cwmbran"/>
    <s v="Major A&amp;E Units"/>
    <s v="Blaenau Gwent"/>
    <n v="19.966943500000003"/>
    <d v="1899-12-30T02:25:43"/>
    <n v="1"/>
    <n v="1"/>
    <n v="0"/>
    <n v="9"/>
    <n v="9"/>
    <n v="0"/>
    <n v="3"/>
    <n v="2"/>
    <n v="6"/>
    <n v="7"/>
    <n v="1"/>
    <n v="0"/>
    <n v="0"/>
    <n v="7.6562500000000007E-3"/>
    <n v="0"/>
    <n v="4.9201388888888885E-2"/>
    <n v="0"/>
    <n v="7"/>
    <n v="9"/>
  </r>
  <r>
    <x v="16"/>
    <x v="0"/>
    <s v="Nevill Hall Hosp Abergavenny"/>
    <s v="Major A&amp;E Units"/>
    <s v="Blaenau Gwent"/>
    <n v="0"/>
    <d v="1899-12-30T00:35:29"/>
    <n v="0"/>
    <n v="0"/>
    <n v="0"/>
    <n v="4"/>
    <n v="4"/>
    <n v="0"/>
    <n v="3"/>
    <n v="0"/>
    <n v="2"/>
    <n v="3"/>
    <n v="1"/>
    <n v="0"/>
    <n v="1"/>
    <s v="-"/>
    <s v="-"/>
    <n v="7.3738425925925929E-2"/>
    <n v="1"/>
    <n v="3"/>
    <n v="4"/>
  </r>
  <r>
    <x v="16"/>
    <x v="0"/>
    <s v="Grange University Hospital Cwmbran"/>
    <s v="Major A&amp;E Units"/>
    <s v="Caerphilly"/>
    <n v="11.117220333333334"/>
    <d v="1899-12-30T01:04:08"/>
    <n v="2"/>
    <n v="0"/>
    <n v="0"/>
    <n v="18"/>
    <n v="18"/>
    <n v="4"/>
    <n v="14"/>
    <n v="4"/>
    <n v="8"/>
    <n v="10"/>
    <n v="2"/>
    <n v="1"/>
    <n v="3"/>
    <n v="2.3321759259259259E-3"/>
    <n v="1"/>
    <n v="4.0734953703703704E-2"/>
    <n v="4"/>
    <n v="10"/>
    <n v="18"/>
  </r>
  <r>
    <x v="16"/>
    <x v="0"/>
    <s v="Ysbyty Ystrad Fawr Hospital"/>
    <s v="Minor Injuries Unit (MIU)"/>
    <s v="Caerphilly"/>
    <n v="0"/>
    <d v="1899-12-30T00:57:14"/>
    <n v="0"/>
    <n v="0"/>
    <n v="0"/>
    <n v="5"/>
    <n v="5"/>
    <n v="0"/>
    <n v="3"/>
    <n v="1"/>
    <n v="2"/>
    <n v="3"/>
    <n v="1"/>
    <n v="0"/>
    <n v="1"/>
    <n v="1.0185185185185184E-3"/>
    <n v="1"/>
    <n v="8.4918981481481484E-2"/>
    <n v="1"/>
    <n v="3"/>
    <n v="5"/>
  </r>
  <r>
    <x v="16"/>
    <x v="0"/>
    <s v="Nevill Hall Hosp Abergavenny"/>
    <s v="Major A&amp;E Units"/>
    <s v="Caerphilly"/>
    <n v="0"/>
    <d v="1899-12-30T00:43:39"/>
    <n v="0"/>
    <n v="0"/>
    <n v="0"/>
    <n v="1"/>
    <n v="1"/>
    <n v="0"/>
    <n v="1"/>
    <n v="0"/>
    <n v="1"/>
    <n v="1"/>
    <n v="0"/>
    <n v="0"/>
    <n v="0"/>
    <s v="-"/>
    <s v="-"/>
    <n v="0.15378472222222223"/>
    <n v="0"/>
    <n v="1"/>
    <n v="1"/>
  </r>
  <r>
    <x v="16"/>
    <x v="0"/>
    <s v="Royal Gwent Hospital Newport"/>
    <s v="Major A&amp;E Units"/>
    <s v="Caerphilly"/>
    <n v="0"/>
    <d v="1899-12-30T00:17:5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6"/>
    <x v="0"/>
    <s v="Grange University Hospital Cwmbran"/>
    <s v="Major A&amp;E Units"/>
    <s v="Monmouthshire"/>
    <n v="17.873610166666666"/>
    <d v="1899-12-30T02:21:23"/>
    <n v="2"/>
    <n v="1"/>
    <n v="0"/>
    <n v="7"/>
    <n v="7"/>
    <n v="0"/>
    <n v="4"/>
    <n v="0"/>
    <n v="6"/>
    <n v="7"/>
    <n v="1"/>
    <n v="0"/>
    <n v="0"/>
    <s v="-"/>
    <s v="-"/>
    <n v="0.23496527777777781"/>
    <n v="0"/>
    <n v="7"/>
    <n v="7"/>
  </r>
  <r>
    <x v="16"/>
    <x v="0"/>
    <s v="Royal Gwent Hospital Newport"/>
    <s v="Major A&amp;E Units"/>
    <s v="Monmouthshire"/>
    <n v="0"/>
    <d v="1899-12-30T00:41:21"/>
    <n v="0"/>
    <n v="0"/>
    <n v="0"/>
    <n v="2"/>
    <n v="2"/>
    <n v="0"/>
    <n v="1"/>
    <n v="1"/>
    <n v="1"/>
    <n v="1"/>
    <n v="0"/>
    <n v="0"/>
    <n v="0"/>
    <n v="3.6921296296296294E-3"/>
    <n v="1"/>
    <n v="0.25950231481481484"/>
    <n v="0"/>
    <n v="1"/>
    <n v="2"/>
  </r>
  <r>
    <x v="16"/>
    <x v="0"/>
    <s v="Grange University Hospital Cwmbran"/>
    <s v="Major A&amp;E Units"/>
    <s v="Newport"/>
    <n v="30.156388"/>
    <d v="1899-12-30T01:49:54"/>
    <n v="3"/>
    <n v="0"/>
    <n v="0"/>
    <n v="24"/>
    <n v="23"/>
    <n v="3"/>
    <n v="13"/>
    <n v="4"/>
    <n v="13"/>
    <n v="13"/>
    <n v="0"/>
    <n v="2"/>
    <n v="5"/>
    <n v="5.3125000000000004E-3"/>
    <n v="0.5"/>
    <n v="0.10510416666666667"/>
    <n v="7"/>
    <n v="13"/>
    <n v="24"/>
  </r>
  <r>
    <x v="16"/>
    <x v="0"/>
    <s v="Royal Gwent Hospital Newport"/>
    <s v="Major A&amp;E Units"/>
    <s v="Newport"/>
    <n v="0"/>
    <d v="1899-12-30T02:07:16"/>
    <n v="0"/>
    <n v="0"/>
    <n v="0"/>
    <n v="2"/>
    <n v="2"/>
    <n v="0"/>
    <n v="1"/>
    <n v="0"/>
    <n v="0"/>
    <n v="0"/>
    <n v="0"/>
    <n v="0"/>
    <n v="2"/>
    <s v="-"/>
    <s v="-"/>
    <s v="-"/>
    <n v="2"/>
    <n v="0"/>
    <n v="2"/>
  </r>
  <r>
    <x v="16"/>
    <x v="0"/>
    <s v="Grange University Hospital Cwmbran"/>
    <s v="Major A&amp;E Units"/>
    <s v="Torfaen"/>
    <n v="20.186111166666663"/>
    <d v="1899-12-30T02:14:30"/>
    <n v="2"/>
    <n v="2"/>
    <n v="0"/>
    <n v="8"/>
    <n v="8"/>
    <n v="2"/>
    <n v="5"/>
    <n v="2"/>
    <n v="5"/>
    <n v="6"/>
    <n v="1"/>
    <n v="0"/>
    <n v="0"/>
    <n v="9.6469907407407424E-3"/>
    <n v="0"/>
    <n v="4.1423611111111112E-2"/>
    <n v="0"/>
    <n v="6"/>
    <n v="8"/>
  </r>
  <r>
    <x v="16"/>
    <x v="0"/>
    <s v="Nevill Hall Hosp Abergavenny"/>
    <s v="Major A&amp;E Units"/>
    <s v="Torfaen"/>
    <n v="0"/>
    <d v="1899-12-30T00:49:46"/>
    <n v="0"/>
    <n v="0"/>
    <n v="0"/>
    <n v="4"/>
    <n v="4"/>
    <n v="0"/>
    <n v="2"/>
    <n v="0"/>
    <n v="2"/>
    <n v="2"/>
    <n v="0"/>
    <n v="1"/>
    <n v="1"/>
    <s v="-"/>
    <s v="-"/>
    <n v="0.25912037037037039"/>
    <n v="2"/>
    <n v="2"/>
    <n v="4"/>
  </r>
  <r>
    <x v="16"/>
    <x v="0"/>
    <s v="Ysbyty Ystrad Fawr Hospital"/>
    <s v="Minor Injuries Unit (MIU)"/>
    <s v="Torfaen"/>
    <n v="0"/>
    <d v="1899-12-30T00:24:5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6"/>
    <x v="0"/>
    <s v="Royal Gwent Hospital Newport"/>
    <s v="Major A&amp;E Units"/>
    <s v="Torfaen"/>
    <n v="0"/>
    <d v="1899-12-30T00:12:18"/>
    <n v="0"/>
    <n v="0"/>
    <n v="0"/>
    <n v="7"/>
    <n v="7"/>
    <n v="0"/>
    <n v="7"/>
    <n v="0"/>
    <n v="1"/>
    <n v="1"/>
    <n v="0"/>
    <n v="0"/>
    <n v="6"/>
    <s v="-"/>
    <s v="-"/>
    <n v="5.8611111111111121E-2"/>
    <n v="6"/>
    <n v="1"/>
    <n v="7"/>
  </r>
  <r>
    <x v="16"/>
    <x v="1"/>
    <s v="Glan Clwyd Hosp Bodelwyddan"/>
    <s v="Major A&amp;E Units"/>
    <s v="Conwy"/>
    <n v="22.40083233333333"/>
    <d v="1899-12-30T02:17:11"/>
    <n v="1"/>
    <n v="0"/>
    <n v="0"/>
    <n v="10"/>
    <n v="10"/>
    <n v="0"/>
    <n v="2"/>
    <n v="1"/>
    <n v="7"/>
    <n v="8"/>
    <n v="1"/>
    <n v="0"/>
    <n v="1"/>
    <n v="1.8229166666666668E-2"/>
    <n v="0"/>
    <n v="5.3946759259259264E-2"/>
    <n v="1"/>
    <n v="8"/>
    <n v="10"/>
  </r>
  <r>
    <x v="16"/>
    <x v="1"/>
    <s v="Ysbyty Gwynedd Hosp Bangor"/>
    <s v="Major A&amp;E Units"/>
    <s v="Conwy"/>
    <n v="8.2427778333333332"/>
    <d v="1899-12-30T01:53:55"/>
    <n v="0"/>
    <n v="0"/>
    <n v="0"/>
    <n v="7"/>
    <n v="6"/>
    <n v="1"/>
    <n v="2"/>
    <n v="0"/>
    <n v="1"/>
    <n v="5"/>
    <n v="4"/>
    <n v="0"/>
    <n v="2"/>
    <s v="-"/>
    <s v="-"/>
    <n v="8.9346064814814816E-2"/>
    <n v="2"/>
    <n v="5"/>
    <n v="6"/>
  </r>
  <r>
    <x v="16"/>
    <x v="1"/>
    <s v="Glan Clwyd Hosp Bodelwyddan"/>
    <s v="Major A&amp;E Units"/>
    <s v="Denbighshire"/>
    <n v="29.631388166666667"/>
    <d v="1899-12-30T01:51:39"/>
    <n v="1"/>
    <n v="0"/>
    <n v="0"/>
    <n v="19"/>
    <n v="18"/>
    <n v="1"/>
    <n v="4"/>
    <n v="4"/>
    <n v="11"/>
    <n v="14"/>
    <n v="3"/>
    <n v="0"/>
    <n v="1"/>
    <n v="3.0555555555555557E-3"/>
    <n v="1"/>
    <n v="5.5040509259259254E-2"/>
    <n v="1"/>
    <n v="14"/>
    <n v="19"/>
  </r>
  <r>
    <x v="16"/>
    <x v="1"/>
    <s v="Maelor General Hosp Wrecsam"/>
    <s v="Major A&amp;E Units"/>
    <s v="Denbighshire"/>
    <n v="2.4249999999999998"/>
    <d v="1899-12-30T02:40:30"/>
    <n v="0"/>
    <n v="0"/>
    <n v="0"/>
    <n v="1"/>
    <n v="1"/>
    <n v="0"/>
    <n v="0"/>
    <n v="0"/>
    <n v="1"/>
    <n v="1"/>
    <n v="0"/>
    <n v="0"/>
    <n v="0"/>
    <s v="-"/>
    <s v="-"/>
    <n v="0.11964120370370371"/>
    <n v="0"/>
    <n v="1"/>
    <n v="1"/>
  </r>
  <r>
    <x v="16"/>
    <x v="1"/>
    <s v="Maelor General Hosp Wrecsam"/>
    <s v="Major A&amp;E Units"/>
    <s v="Flintshire"/>
    <n v="34.624165833333336"/>
    <d v="1899-12-30T03:07:42"/>
    <n v="2"/>
    <n v="1"/>
    <n v="0"/>
    <n v="9"/>
    <n v="9"/>
    <n v="1"/>
    <n v="2"/>
    <n v="0"/>
    <n v="9"/>
    <n v="9"/>
    <n v="0"/>
    <n v="0"/>
    <n v="0"/>
    <s v="-"/>
    <s v="-"/>
    <n v="7.7303240740740742E-2"/>
    <n v="0"/>
    <n v="9"/>
    <n v="9"/>
  </r>
  <r>
    <x v="16"/>
    <x v="1"/>
    <s v="Glan Clwyd Hosp Bodelwyddan"/>
    <s v="Major A&amp;E Units"/>
    <s v="Flintshire"/>
    <n v="14.447777833333333"/>
    <d v="1899-12-30T03:08:22"/>
    <n v="1"/>
    <n v="0"/>
    <n v="0"/>
    <n v="5"/>
    <n v="5"/>
    <n v="0"/>
    <n v="1"/>
    <n v="0"/>
    <n v="4"/>
    <n v="4"/>
    <n v="0"/>
    <n v="0"/>
    <n v="1"/>
    <s v="-"/>
    <s v="-"/>
    <n v="0.12655092592592593"/>
    <n v="1"/>
    <n v="4"/>
    <n v="5"/>
  </r>
  <r>
    <x v="16"/>
    <x v="1"/>
    <s v="Ysbyty Gwynedd Hosp Bangor"/>
    <s v="Major A&amp;E Units"/>
    <s v="Gwynedd"/>
    <n v="18.779165999999996"/>
    <d v="1899-12-30T01:18:33"/>
    <n v="0"/>
    <n v="0"/>
    <n v="0"/>
    <n v="16"/>
    <n v="16"/>
    <n v="0"/>
    <n v="7"/>
    <n v="2"/>
    <n v="11"/>
    <n v="13"/>
    <n v="2"/>
    <n v="0"/>
    <n v="1"/>
    <n v="7.1875000000000003E-3"/>
    <n v="0.5"/>
    <n v="3.7118055555555557E-2"/>
    <n v="1"/>
    <n v="13"/>
    <n v="16"/>
  </r>
  <r>
    <x v="16"/>
    <x v="1"/>
    <s v="Maelor General Hosp Wrecsam"/>
    <s v="Major A&amp;E Units"/>
    <s v="Gwynedd"/>
    <n v="6.0277833333333336E-2"/>
    <d v="1899-12-30T00:18:3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6"/>
    <x v="1"/>
    <s v="Ysbyty Gwynedd Hosp Bangor"/>
    <s v="Major A&amp;E Units"/>
    <s v="Isle Of Anglesey"/>
    <n v="11.750000166666666"/>
    <d v="1899-12-30T00:57:58"/>
    <n v="0"/>
    <n v="0"/>
    <n v="0"/>
    <n v="16"/>
    <n v="16"/>
    <n v="2"/>
    <n v="9"/>
    <n v="5"/>
    <n v="5"/>
    <n v="7"/>
    <n v="2"/>
    <n v="1"/>
    <n v="3"/>
    <n v="6.9560185185185194E-3"/>
    <n v="0.4"/>
    <n v="4.0011574074074074E-2"/>
    <n v="4"/>
    <n v="7"/>
    <n v="16"/>
  </r>
  <r>
    <x v="16"/>
    <x v="1"/>
    <s v="Ysbyty Gwynedd Hosp Bangor"/>
    <s v="Major A&amp;E Units"/>
    <s v="Out of Area"/>
    <n v="0"/>
    <d v="1899-12-30T00:13:15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6"/>
    <x v="1"/>
    <s v="Glan Clwyd Hosp Bodelwyddan"/>
    <s v="Major A&amp;E Units"/>
    <s v="Out of Area"/>
    <n v="0"/>
    <d v="1899-12-30T00:11:16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6"/>
    <x v="1"/>
    <s v="Maelor General Hosp Wrecsam"/>
    <s v="Major A&amp;E Units"/>
    <s v="Wrexham"/>
    <n v="31.429164166666666"/>
    <d v="1899-12-30T01:42:12"/>
    <n v="2"/>
    <n v="1"/>
    <n v="0"/>
    <n v="18"/>
    <n v="18"/>
    <n v="0"/>
    <n v="12"/>
    <n v="2"/>
    <n v="14"/>
    <n v="16"/>
    <n v="2"/>
    <n v="0"/>
    <n v="0"/>
    <n v="8.7789351851851848E-3"/>
    <n v="0"/>
    <n v="0.11157407407407408"/>
    <n v="0"/>
    <n v="16"/>
    <n v="18"/>
  </r>
  <r>
    <x v="16"/>
    <x v="1"/>
    <s v="Glan Clwyd Hosp Bodelwyddan"/>
    <s v="Major A&amp;E Units"/>
    <s v="Wrexham"/>
    <n v="0"/>
    <d v="1899-12-30T00:11:39"/>
    <n v="0"/>
    <n v="0"/>
    <n v="0"/>
    <n v="1"/>
    <n v="1"/>
    <n v="1"/>
    <n v="1"/>
    <n v="0"/>
    <n v="1"/>
    <n v="1"/>
    <n v="0"/>
    <n v="0"/>
    <n v="0"/>
    <s v="-"/>
    <s v="-"/>
    <n v="3.3263888888888891E-2"/>
    <n v="0"/>
    <n v="1"/>
    <n v="1"/>
  </r>
  <r>
    <x v="16"/>
    <x v="2"/>
    <s v="University Hospital Of Wales"/>
    <s v="Major A&amp;E Units"/>
    <s v="Blaenau Gwent"/>
    <n v="0.28249999999999997"/>
    <d v="1899-12-30T00:21:31"/>
    <n v="0"/>
    <n v="0"/>
    <n v="0"/>
    <n v="1"/>
    <n v="1"/>
    <n v="1"/>
    <n v="1"/>
    <n v="1"/>
    <n v="0"/>
    <n v="0"/>
    <n v="0"/>
    <n v="0"/>
    <n v="0"/>
    <n v="4.6643518518518518E-3"/>
    <n v="1"/>
    <s v="-"/>
    <n v="0"/>
    <n v="0"/>
    <n v="1"/>
  </r>
  <r>
    <x v="16"/>
    <x v="2"/>
    <s v="University Hospital Of Wales"/>
    <s v="Major A&amp;E Units"/>
    <s v="Bridgend"/>
    <n v="6.3333333333333325E-2"/>
    <d v="1899-12-30T00:18:48"/>
    <n v="0"/>
    <n v="0"/>
    <n v="0"/>
    <n v="1"/>
    <n v="1"/>
    <n v="1"/>
    <n v="1"/>
    <n v="1"/>
    <n v="0"/>
    <n v="0"/>
    <n v="0"/>
    <n v="0"/>
    <n v="0"/>
    <n v="4.8263888888888896E-3"/>
    <n v="1"/>
    <s v="-"/>
    <n v="0"/>
    <n v="0"/>
    <n v="1"/>
  </r>
  <r>
    <x v="16"/>
    <x v="2"/>
    <s v="University Hospital Of Wales"/>
    <s v="Major A&amp;E Units"/>
    <s v="Caerphilly"/>
    <n v="1.6469445"/>
    <d v="1899-12-30T00:32:20"/>
    <n v="0"/>
    <n v="0"/>
    <n v="0"/>
    <n v="3"/>
    <n v="3"/>
    <n v="1"/>
    <n v="2"/>
    <n v="2"/>
    <n v="1"/>
    <n v="1"/>
    <n v="0"/>
    <n v="0"/>
    <n v="0"/>
    <n v="5.5381944444444454E-3"/>
    <n v="0.5"/>
    <n v="1.6932870370370369E-2"/>
    <n v="0"/>
    <n v="1"/>
    <n v="3"/>
  </r>
  <r>
    <x v="16"/>
    <x v="2"/>
    <s v="University Hospital Of Wales"/>
    <s v="Major A&amp;E Units"/>
    <s v="Cardiff"/>
    <n v="92.058053666666652"/>
    <d v="1899-12-30T02:22:09"/>
    <n v="10"/>
    <n v="3"/>
    <n v="0"/>
    <n v="38"/>
    <n v="38"/>
    <n v="5"/>
    <n v="24"/>
    <n v="11"/>
    <n v="17"/>
    <n v="22"/>
    <n v="5"/>
    <n v="2"/>
    <n v="3"/>
    <n v="5.2199074074074075E-3"/>
    <n v="0.54545454545454541"/>
    <n v="9.2453703703703705E-2"/>
    <n v="5"/>
    <n v="22"/>
    <n v="38"/>
  </r>
  <r>
    <x v="16"/>
    <x v="2"/>
    <s v="Llandough Hospital"/>
    <s v="Major acute"/>
    <s v="Cardiff"/>
    <n v="0"/>
    <d v="1899-12-30T00:28:02"/>
    <n v="0"/>
    <n v="0"/>
    <n v="0"/>
    <n v="2"/>
    <n v="2"/>
    <n v="0"/>
    <n v="2"/>
    <n v="0"/>
    <n v="1"/>
    <n v="1"/>
    <n v="0"/>
    <n v="0"/>
    <n v="1"/>
    <s v="-"/>
    <s v="-"/>
    <n v="0.21459490740740741"/>
    <n v="1"/>
    <n v="1"/>
    <n v="2"/>
  </r>
  <r>
    <x v="16"/>
    <x v="2"/>
    <s v="University Hospital Of Wales"/>
    <s v="Major A&amp;E Units"/>
    <s v="Pembrokeshire"/>
    <n v="1.9202778333333332"/>
    <d v="1899-12-30T02:10:13"/>
    <n v="0"/>
    <n v="0"/>
    <n v="0"/>
    <n v="1"/>
    <n v="1"/>
    <n v="0"/>
    <n v="0"/>
    <n v="0"/>
    <n v="1"/>
    <n v="1"/>
    <n v="0"/>
    <n v="0"/>
    <n v="0"/>
    <s v="-"/>
    <s v="-"/>
    <n v="0.16335648148148149"/>
    <n v="0"/>
    <n v="1"/>
    <n v="1"/>
  </r>
  <r>
    <x v="16"/>
    <x v="2"/>
    <s v="University Hospital Of Wales"/>
    <s v="Major A&amp;E Units"/>
    <s v="Rhondda Cynon Taff"/>
    <n v="0"/>
    <s v="-"/>
    <n v="0"/>
    <n v="0"/>
    <n v="0"/>
    <n v="1"/>
    <n v="1"/>
    <n v="1"/>
    <n v="1"/>
    <n v="0"/>
    <n v="1"/>
    <n v="1"/>
    <n v="0"/>
    <n v="0"/>
    <n v="0"/>
    <s v="-"/>
    <s v="-"/>
    <n v="4.2824074074074075E-4"/>
    <n v="0"/>
    <n v="1"/>
    <n v="1"/>
  </r>
  <r>
    <x v="16"/>
    <x v="2"/>
    <s v="University Hospital Of Wales"/>
    <s v="Major A&amp;E Units"/>
    <s v="Torfaen"/>
    <n v="1.3358323333333331"/>
    <d v="1899-12-30T00:55:04"/>
    <n v="0"/>
    <n v="0"/>
    <n v="0"/>
    <n v="2"/>
    <n v="2"/>
    <n v="0"/>
    <n v="1"/>
    <n v="1"/>
    <n v="1"/>
    <n v="1"/>
    <n v="0"/>
    <n v="0"/>
    <n v="0"/>
    <n v="4.0625000000000001E-3"/>
    <n v="1"/>
    <n v="0.21103009259259259"/>
    <n v="0"/>
    <n v="1"/>
    <n v="2"/>
  </r>
  <r>
    <x v="16"/>
    <x v="2"/>
    <s v="University Hospital Of Wales"/>
    <s v="Major A&amp;E Units"/>
    <s v="Vale Of Glamorgan"/>
    <n v="38.618886000000003"/>
    <d v="1899-12-30T01:59:20"/>
    <n v="2"/>
    <n v="1"/>
    <n v="0"/>
    <n v="17"/>
    <n v="16"/>
    <n v="2"/>
    <n v="9"/>
    <n v="5"/>
    <n v="8"/>
    <n v="9"/>
    <n v="1"/>
    <n v="1"/>
    <n v="2"/>
    <n v="5.092592592592593E-3"/>
    <n v="0.8"/>
    <n v="8.4212962962962962E-2"/>
    <n v="3"/>
    <n v="9"/>
    <n v="17"/>
  </r>
  <r>
    <x v="16"/>
    <x v="2"/>
    <s v="Llandough Hospital"/>
    <s v="Major acute"/>
    <s v="Vale Of Glamorgan"/>
    <n v="0"/>
    <d v="1899-12-30T00:46:11"/>
    <n v="0"/>
    <n v="0"/>
    <n v="0"/>
    <n v="5"/>
    <n v="5"/>
    <n v="0"/>
    <n v="4"/>
    <n v="0"/>
    <n v="3"/>
    <n v="3"/>
    <n v="0"/>
    <n v="0"/>
    <n v="2"/>
    <s v="-"/>
    <s v="-"/>
    <n v="0.12734953703703702"/>
    <n v="2"/>
    <n v="3"/>
    <n v="5"/>
  </r>
  <r>
    <x v="16"/>
    <x v="3"/>
    <s v="Princess Of Wales Bridgend"/>
    <s v="Major A&amp;E Units"/>
    <s v="Bridgend"/>
    <n v="18.9244445"/>
    <d v="1899-12-30T01:19:17"/>
    <n v="1"/>
    <n v="1"/>
    <n v="0"/>
    <n v="19"/>
    <n v="19"/>
    <n v="4"/>
    <n v="13"/>
    <n v="5"/>
    <n v="10"/>
    <n v="14"/>
    <n v="4"/>
    <n v="0"/>
    <n v="0"/>
    <n v="9.7106481481481488E-3"/>
    <n v="0.2"/>
    <n v="0.16263888888888889"/>
    <n v="0"/>
    <n v="14"/>
    <n v="19"/>
  </r>
  <r>
    <x v="16"/>
    <x v="3"/>
    <s v="Prince Charles Hosp Merthyr"/>
    <s v="Major A&amp;E Units"/>
    <s v="Caerphilly"/>
    <n v="9.8402768333333341"/>
    <d v="1899-12-30T02:41:00"/>
    <n v="1"/>
    <n v="1"/>
    <n v="0"/>
    <n v="2"/>
    <n v="2"/>
    <n v="1"/>
    <n v="2"/>
    <n v="1"/>
    <n v="1"/>
    <n v="1"/>
    <n v="0"/>
    <n v="0"/>
    <n v="0"/>
    <n v="7.175925925925927E-4"/>
    <n v="1"/>
    <n v="4.2662037037037033E-2"/>
    <n v="0"/>
    <n v="1"/>
    <n v="2"/>
  </r>
  <r>
    <x v="16"/>
    <x v="3"/>
    <s v="Royal Glamorgan Hosp Pontyclun"/>
    <s v="Major A&amp;E Units"/>
    <s v="Cardiff"/>
    <n v="0"/>
    <d v="1899-12-30T00:03:36"/>
    <n v="0"/>
    <n v="0"/>
    <n v="0"/>
    <n v="1"/>
    <n v="1"/>
    <n v="1"/>
    <n v="1"/>
    <n v="0"/>
    <n v="1"/>
    <n v="1"/>
    <n v="0"/>
    <n v="0"/>
    <n v="0"/>
    <s v="-"/>
    <s v="-"/>
    <n v="0.19519675925925925"/>
    <n v="0"/>
    <n v="1"/>
    <n v="1"/>
  </r>
  <r>
    <x v="16"/>
    <x v="3"/>
    <s v="Prince Charles Hosp Merthyr"/>
    <s v="Major A&amp;E Units"/>
    <s v="Merthyr Tydfil"/>
    <n v="1.5883333333333334"/>
    <d v="1899-12-30T00:46:46"/>
    <n v="0"/>
    <n v="0"/>
    <n v="0"/>
    <n v="5"/>
    <n v="4"/>
    <n v="1"/>
    <n v="3"/>
    <n v="0"/>
    <n v="4"/>
    <n v="4"/>
    <n v="0"/>
    <n v="0"/>
    <n v="1"/>
    <s v="-"/>
    <s v="-"/>
    <n v="2.6574074074074073E-2"/>
    <n v="1"/>
    <n v="4"/>
    <n v="4"/>
  </r>
  <r>
    <x v="16"/>
    <x v="3"/>
    <s v="Royal Glamorgan Hosp Pontyclun"/>
    <s v="Major A&amp;E Units"/>
    <s v="Merthyr Tydfil"/>
    <n v="0"/>
    <d v="1899-12-30T00:14:38"/>
    <n v="0"/>
    <n v="0"/>
    <n v="0"/>
    <n v="1"/>
    <n v="1"/>
    <n v="1"/>
    <n v="1"/>
    <n v="0"/>
    <n v="1"/>
    <n v="1"/>
    <n v="0"/>
    <n v="0"/>
    <n v="0"/>
    <s v="-"/>
    <s v="-"/>
    <n v="3.3726851851851855E-2"/>
    <n v="0"/>
    <n v="1"/>
    <n v="1"/>
  </r>
  <r>
    <x v="16"/>
    <x v="3"/>
    <s v="Princess Of Wales Bridgend"/>
    <s v="Major A&amp;E Units"/>
    <s v="Neath Port Talbot"/>
    <n v="0"/>
    <s v="-"/>
    <n v="0"/>
    <n v="0"/>
    <n v="0"/>
    <n v="1"/>
    <n v="1"/>
    <n v="1"/>
    <n v="1"/>
    <n v="0"/>
    <n v="1"/>
    <n v="1"/>
    <n v="0"/>
    <n v="0"/>
    <n v="0"/>
    <s v="-"/>
    <s v="-"/>
    <n v="3.2754629629629631E-3"/>
    <n v="0"/>
    <n v="1"/>
    <n v="1"/>
  </r>
  <r>
    <x v="16"/>
    <x v="3"/>
    <s v="Prince Charles Hosp Merthyr"/>
    <s v="Major A&amp;E Units"/>
    <s v="Powys"/>
    <n v="26.748887"/>
    <d v="1899-12-30T03:35:37"/>
    <n v="2"/>
    <n v="1"/>
    <n v="0"/>
    <n v="6"/>
    <n v="6"/>
    <n v="0"/>
    <n v="2"/>
    <n v="0"/>
    <n v="5"/>
    <n v="6"/>
    <n v="1"/>
    <n v="0"/>
    <n v="0"/>
    <s v="-"/>
    <s v="-"/>
    <n v="4.9982638888888889E-2"/>
    <n v="0"/>
    <n v="6"/>
    <n v="6"/>
  </r>
  <r>
    <x v="16"/>
    <x v="3"/>
    <s v="Prince Charles Hosp Merthyr"/>
    <s v="Major A&amp;E Units"/>
    <s v="Rhondda Cynon Taff"/>
    <n v="17.168611166666665"/>
    <d v="1899-12-30T01:31:56"/>
    <n v="2"/>
    <n v="0"/>
    <n v="0"/>
    <n v="12"/>
    <n v="12"/>
    <n v="2"/>
    <n v="6"/>
    <n v="2"/>
    <n v="8"/>
    <n v="9"/>
    <n v="1"/>
    <n v="1"/>
    <n v="0"/>
    <n v="2.7488425925925927E-3"/>
    <n v="1"/>
    <n v="5.3587962962962969E-2"/>
    <n v="1"/>
    <n v="9"/>
    <n v="12"/>
  </r>
  <r>
    <x v="16"/>
    <x v="3"/>
    <s v="Royal Glamorgan Hosp Pontyclun"/>
    <s v="Major A&amp;E Units"/>
    <s v="Rhondda Cynon Taff"/>
    <n v="8.1341666666666672"/>
    <d v="1899-12-30T00:32:52"/>
    <n v="1"/>
    <n v="0"/>
    <n v="0"/>
    <n v="24"/>
    <n v="23"/>
    <n v="18"/>
    <n v="22"/>
    <n v="7"/>
    <n v="13"/>
    <n v="16"/>
    <n v="3"/>
    <n v="0"/>
    <n v="1"/>
    <n v="9.571759259259259E-3"/>
    <n v="0.2857142857142857"/>
    <n v="8.0920138888888896E-2"/>
    <n v="1"/>
    <n v="16"/>
    <n v="24"/>
  </r>
  <r>
    <x v="16"/>
    <x v="3"/>
    <s v="Princess Of Wales Bridgend"/>
    <s v="Major A&amp;E Units"/>
    <s v="Vale Of Glamorgan"/>
    <n v="0.11277783333333334"/>
    <d v="1899-12-30T00:21:46"/>
    <n v="0"/>
    <n v="0"/>
    <n v="0"/>
    <n v="1"/>
    <n v="1"/>
    <n v="0"/>
    <n v="1"/>
    <n v="0"/>
    <n v="1"/>
    <n v="1"/>
    <n v="0"/>
    <n v="0"/>
    <n v="0"/>
    <s v="-"/>
    <s v="-"/>
    <n v="0.12971064814814814"/>
    <n v="0"/>
    <n v="1"/>
    <n v="1"/>
  </r>
  <r>
    <x v="16"/>
    <x v="4"/>
    <s v="Glangwili Hospital Carmarthen"/>
    <s v="Major A&amp;E Units"/>
    <s v="Carmarthenshire"/>
    <n v="44.83638683333335"/>
    <d v="1899-12-30T02:59:54"/>
    <n v="5"/>
    <n v="3"/>
    <n v="0"/>
    <n v="19"/>
    <n v="19"/>
    <n v="3"/>
    <n v="10"/>
    <n v="0"/>
    <n v="14"/>
    <n v="15"/>
    <n v="1"/>
    <n v="2"/>
    <n v="2"/>
    <s v="-"/>
    <s v="-"/>
    <n v="0.12722222222222221"/>
    <n v="4"/>
    <n v="15"/>
    <n v="19"/>
  </r>
  <r>
    <x v="16"/>
    <x v="4"/>
    <s v="Prince Philip Hosp Llanelli"/>
    <s v="Major acute"/>
    <s v="Carmarthenshire"/>
    <n v="15.1275"/>
    <d v="1899-12-30T02:46:17"/>
    <n v="1"/>
    <n v="1"/>
    <n v="0"/>
    <n v="5"/>
    <n v="5"/>
    <n v="0"/>
    <n v="2"/>
    <n v="1"/>
    <n v="3"/>
    <n v="3"/>
    <n v="0"/>
    <n v="0"/>
    <n v="1"/>
    <n v="8.3564814814814821E-3"/>
    <n v="0"/>
    <n v="0.17701388888888889"/>
    <n v="1"/>
    <n v="3"/>
    <n v="5"/>
  </r>
  <r>
    <x v="16"/>
    <x v="4"/>
    <s v="Bronglais Gen Hosp Aberystwyth"/>
    <s v="Major A&amp;E Units"/>
    <s v="Ceredigion"/>
    <n v="0.36222233333333331"/>
    <d v="1899-12-30T00:17:13"/>
    <n v="0"/>
    <n v="0"/>
    <n v="0"/>
    <n v="8"/>
    <n v="8"/>
    <n v="3"/>
    <n v="8"/>
    <n v="0"/>
    <n v="5"/>
    <n v="8"/>
    <n v="3"/>
    <n v="0"/>
    <n v="0"/>
    <s v="-"/>
    <s v="-"/>
    <n v="1.0173611111111111E-2"/>
    <n v="0"/>
    <n v="8"/>
    <n v="8"/>
  </r>
  <r>
    <x v="16"/>
    <x v="4"/>
    <s v="Glangwili Hospital Carmarthen"/>
    <s v="Major A&amp;E Units"/>
    <s v="Ceredigion"/>
    <n v="0.25472216666666664"/>
    <d v="1899-12-30T00:30:17"/>
    <n v="0"/>
    <n v="0"/>
    <n v="0"/>
    <n v="1"/>
    <n v="1"/>
    <n v="0"/>
    <n v="1"/>
    <n v="0"/>
    <n v="1"/>
    <n v="1"/>
    <n v="0"/>
    <n v="0"/>
    <n v="0"/>
    <s v="-"/>
    <s v="-"/>
    <n v="5.8819444444444452E-2"/>
    <n v="0"/>
    <n v="1"/>
    <n v="1"/>
  </r>
  <r>
    <x v="16"/>
    <x v="4"/>
    <s v="Bronglais Gen Hosp Aberystwyth"/>
    <s v="Major A&amp;E Units"/>
    <s v="Gwynedd"/>
    <n v="0.16750000000000001"/>
    <d v="1899-12-30T00:25:0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6"/>
    <x v="4"/>
    <s v="Withybush Hosp Haverfordwest"/>
    <s v="Major A&amp;E Units"/>
    <s v="Pembrokeshire"/>
    <n v="8.1999988333333338"/>
    <d v="1899-12-30T00:48:54"/>
    <n v="0"/>
    <n v="0"/>
    <n v="0"/>
    <n v="15"/>
    <n v="15"/>
    <n v="2"/>
    <n v="11"/>
    <n v="2"/>
    <n v="10"/>
    <n v="12"/>
    <n v="2"/>
    <n v="1"/>
    <n v="0"/>
    <n v="2.3032407407407408E-2"/>
    <n v="0"/>
    <n v="8.998842592592593E-2"/>
    <n v="1"/>
    <n v="12"/>
    <n v="15"/>
  </r>
  <r>
    <x v="16"/>
    <x v="4"/>
    <s v="Glangwili Hospital Carmarthen"/>
    <s v="Major A&amp;E Units"/>
    <s v="Pembrokeshire"/>
    <n v="0.11666666666666667"/>
    <d v="1899-12-30T00:22:00"/>
    <n v="0"/>
    <n v="0"/>
    <n v="0"/>
    <n v="1"/>
    <n v="1"/>
    <n v="0"/>
    <n v="1"/>
    <n v="1"/>
    <n v="0"/>
    <n v="0"/>
    <n v="0"/>
    <n v="0"/>
    <n v="0"/>
    <n v="6.4814814814814813E-4"/>
    <n v="1"/>
    <s v="-"/>
    <n v="0"/>
    <n v="0"/>
    <n v="1"/>
  </r>
  <r>
    <x v="16"/>
    <x v="4"/>
    <s v="Bronglais Gen Hosp Aberystwyth"/>
    <s v="Major A&amp;E Units"/>
    <s v="Powys"/>
    <n v="0.13611116666666667"/>
    <d v="1899-12-30T00:23:10"/>
    <n v="0"/>
    <n v="0"/>
    <n v="0"/>
    <n v="1"/>
    <n v="1"/>
    <n v="0"/>
    <n v="1"/>
    <n v="0"/>
    <n v="0"/>
    <n v="1"/>
    <n v="1"/>
    <n v="0"/>
    <n v="0"/>
    <s v="-"/>
    <s v="-"/>
    <n v="5.0324074074074077E-2"/>
    <n v="0"/>
    <n v="1"/>
    <n v="1"/>
  </r>
  <r>
    <x v="16"/>
    <x v="5"/>
    <s v="Nearest Suitablew A+E Or Miu"/>
    <s v="-"/>
    <s v="Bridgend"/>
    <n v="0"/>
    <s v="-"/>
    <n v="0"/>
    <n v="0"/>
    <n v="0"/>
    <n v="1"/>
    <n v="1"/>
    <n v="0"/>
    <n v="0"/>
    <n v="0"/>
    <n v="0"/>
    <n v="1"/>
    <n v="1"/>
    <n v="0"/>
    <n v="0"/>
    <s v="-"/>
    <s v="-"/>
    <n v="0.28761574074074076"/>
    <n v="0"/>
    <n v="1"/>
    <n v="1"/>
  </r>
  <r>
    <x v="16"/>
    <x v="5"/>
    <s v="Alcohol Treatment Centre"/>
    <s v="-"/>
    <s v="Cardiff"/>
    <n v="0"/>
    <d v="1899-12-30T00:03:58"/>
    <n v="0"/>
    <n v="0"/>
    <n v="0"/>
    <n v="2"/>
    <n v="2"/>
    <n v="0"/>
    <n v="2"/>
    <n v="2"/>
    <n v="0"/>
    <n v="0"/>
    <n v="0"/>
    <n v="0"/>
    <n v="0"/>
    <n v="3.5300925925925924E-4"/>
    <n v="1"/>
    <s v="-"/>
    <n v="0"/>
    <n v="0"/>
    <n v="2"/>
  </r>
  <r>
    <x v="16"/>
    <x v="5"/>
    <s v="Univ North Staff City Hospital"/>
    <s v="Hospital not In Wales"/>
    <s v="Denbighshire"/>
    <n v="0"/>
    <d v="1899-12-30T01:12:10"/>
    <n v="0"/>
    <n v="0"/>
    <n v="0"/>
    <n v="1"/>
    <n v="1"/>
    <n v="0"/>
    <n v="0"/>
    <n v="0"/>
    <n v="1"/>
    <n v="1"/>
    <n v="0"/>
    <n v="0"/>
    <n v="0"/>
    <s v="-"/>
    <s v="-"/>
    <n v="0.20077546296296298"/>
    <n v="0"/>
    <n v="1"/>
    <n v="1"/>
  </r>
  <r>
    <x v="16"/>
    <x v="5"/>
    <s v="Countess Of Chester Hospital"/>
    <s v="Hospital not In Wales"/>
    <s v="Flintshire"/>
    <n v="1.6822223333333333"/>
    <d v="1899-12-30T00:28:04"/>
    <n v="0"/>
    <n v="0"/>
    <n v="0"/>
    <n v="6"/>
    <n v="6"/>
    <n v="1"/>
    <n v="6"/>
    <n v="2"/>
    <n v="3"/>
    <n v="3"/>
    <n v="0"/>
    <n v="1"/>
    <n v="0"/>
    <n v="3.3680555555555556E-3"/>
    <n v="1"/>
    <n v="0.17450231481481482"/>
    <n v="1"/>
    <n v="3"/>
    <n v="6"/>
  </r>
  <r>
    <x v="16"/>
    <x v="5"/>
    <s v="Nearest Suitablew A+E Or Miu"/>
    <s v="-"/>
    <s v="Newport"/>
    <n v="0"/>
    <s v="-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6"/>
    <x v="5"/>
    <s v="Royal Shrewsbury Hospital"/>
    <s v="Hospital not In Wales"/>
    <s v="Powys"/>
    <n v="8.3580546666666677"/>
    <d v="1899-12-30T01:26:38"/>
    <n v="0"/>
    <n v="0"/>
    <n v="0"/>
    <n v="6"/>
    <n v="6"/>
    <n v="0"/>
    <n v="2"/>
    <n v="1"/>
    <n v="3"/>
    <n v="4"/>
    <n v="1"/>
    <n v="0"/>
    <n v="1"/>
    <n v="1.7592592592592592E-3"/>
    <n v="1"/>
    <n v="4.3599537037037041E-2"/>
    <n v="1"/>
    <n v="4"/>
    <n v="6"/>
  </r>
  <r>
    <x v="16"/>
    <x v="5"/>
    <s v="Hereford County Hospital"/>
    <s v="Hospital not In Wales"/>
    <s v="Powys"/>
    <n v="1.9977778333333334"/>
    <d v="1899-12-30T00:38:58"/>
    <n v="0"/>
    <n v="0"/>
    <n v="0"/>
    <n v="5"/>
    <n v="5"/>
    <n v="0"/>
    <n v="5"/>
    <n v="0"/>
    <n v="3"/>
    <n v="5"/>
    <n v="2"/>
    <n v="0"/>
    <n v="0"/>
    <s v="-"/>
    <s v="-"/>
    <n v="4.4050925925925924E-2"/>
    <n v="0"/>
    <n v="5"/>
    <n v="5"/>
  </r>
  <r>
    <x v="16"/>
    <x v="5"/>
    <s v="Nearest Suitablew A+E Or Miu"/>
    <s v="-"/>
    <s v="Rhondda Cynon Taff"/>
    <n v="0"/>
    <s v="-"/>
    <n v="0"/>
    <n v="0"/>
    <n v="0"/>
    <n v="1"/>
    <n v="1"/>
    <n v="0"/>
    <n v="0"/>
    <n v="0"/>
    <n v="1"/>
    <n v="1"/>
    <n v="0"/>
    <n v="0"/>
    <n v="0"/>
    <s v="-"/>
    <s v="-"/>
    <n v="0.15622685185185187"/>
    <n v="0"/>
    <n v="1"/>
    <n v="1"/>
  </r>
  <r>
    <x v="16"/>
    <x v="5"/>
    <s v="Nearest Suitablew A+E Or Miu"/>
    <s v="-"/>
    <s v="Swansea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16"/>
    <x v="6"/>
    <s v="Ystradgynlais Community Hosp"/>
    <s v="Community"/>
    <s v="Powys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</r>
  <r>
    <x v="16"/>
    <x v="7"/>
    <s v="Morriston Hospital Swansea"/>
    <s v="Major A&amp;E Units"/>
    <s v="Carmarthenshire"/>
    <n v="0"/>
    <s v="-"/>
    <n v="0"/>
    <n v="0"/>
    <n v="0"/>
    <n v="2"/>
    <n v="2"/>
    <n v="2"/>
    <n v="2"/>
    <n v="0"/>
    <n v="1"/>
    <n v="1"/>
    <n v="0"/>
    <n v="0"/>
    <n v="1"/>
    <s v="-"/>
    <s v="-"/>
    <n v="1.8865740740740742E-2"/>
    <n v="1"/>
    <n v="1"/>
    <n v="2"/>
  </r>
  <r>
    <x v="16"/>
    <x v="7"/>
    <s v="Morriston Hospital Swansea"/>
    <s v="Major A&amp;E Units"/>
    <s v="Ceredigion"/>
    <n v="0"/>
    <d v="1899-12-30T00:20:14"/>
    <n v="0"/>
    <n v="0"/>
    <n v="0"/>
    <n v="1"/>
    <n v="1"/>
    <n v="0"/>
    <n v="1"/>
    <n v="1"/>
    <n v="0"/>
    <n v="0"/>
    <n v="0"/>
    <n v="0"/>
    <n v="0"/>
    <n v="8.2175925925925927E-4"/>
    <n v="1"/>
    <s v="-"/>
    <n v="0"/>
    <n v="0"/>
    <n v="1"/>
  </r>
  <r>
    <x v="16"/>
    <x v="7"/>
    <s v="Morriston Hospital Swansea"/>
    <s v="Major A&amp;E Units"/>
    <s v="Neath Port Talbot"/>
    <n v="37.453333333333333"/>
    <d v="1899-12-30T02:10:56"/>
    <n v="2"/>
    <n v="1"/>
    <n v="1"/>
    <n v="15"/>
    <n v="15"/>
    <n v="4"/>
    <n v="10"/>
    <n v="2"/>
    <n v="11"/>
    <n v="13"/>
    <n v="2"/>
    <n v="0"/>
    <n v="0"/>
    <n v="5.2835648148148147E-3"/>
    <n v="0.5"/>
    <n v="0.11041666666666668"/>
    <n v="0"/>
    <n v="13"/>
    <n v="15"/>
  </r>
  <r>
    <x v="16"/>
    <x v="7"/>
    <s v="Singleton Hospital Swansea"/>
    <s v="Minor Injuries Unit (MIU)"/>
    <s v="Neath Port Talbot"/>
    <n v="0"/>
    <d v="1899-12-30T01:40:27"/>
    <n v="0"/>
    <n v="0"/>
    <n v="0"/>
    <n v="3"/>
    <n v="3"/>
    <n v="0"/>
    <n v="0"/>
    <n v="0"/>
    <n v="3"/>
    <n v="3"/>
    <n v="0"/>
    <n v="0"/>
    <n v="0"/>
    <s v="-"/>
    <s v="-"/>
    <n v="0.1975115740740741"/>
    <n v="0"/>
    <n v="3"/>
    <n v="3"/>
  </r>
  <r>
    <x v="16"/>
    <x v="7"/>
    <s v="Morriston Hospital Swansea"/>
    <s v="Major A&amp;E Units"/>
    <s v="Swansea"/>
    <n v="22.485276833333334"/>
    <d v="1899-12-30T01:17:00"/>
    <n v="1"/>
    <n v="1"/>
    <n v="0"/>
    <n v="22"/>
    <n v="22"/>
    <n v="7"/>
    <n v="17"/>
    <n v="10"/>
    <n v="12"/>
    <n v="12"/>
    <n v="0"/>
    <n v="0"/>
    <n v="0"/>
    <n v="3.8888888888888888E-3"/>
    <n v="0.8"/>
    <n v="7.6678240740740741E-2"/>
    <n v="0"/>
    <n v="12"/>
    <n v="22"/>
  </r>
  <r>
    <x v="16"/>
    <x v="7"/>
    <s v="Singleton Hospital Swansea"/>
    <s v="Minor Injuries Unit (MIU)"/>
    <s v="Swansea"/>
    <n v="0"/>
    <d v="1899-12-30T00:57:27"/>
    <n v="0"/>
    <n v="0"/>
    <n v="0"/>
    <n v="3"/>
    <n v="3"/>
    <n v="1"/>
    <n v="1"/>
    <n v="1"/>
    <n v="1"/>
    <n v="1"/>
    <n v="0"/>
    <n v="0"/>
    <n v="1"/>
    <n v="9.5486111111111119E-3"/>
    <n v="0"/>
    <n v="0.19356481481481483"/>
    <n v="1"/>
    <n v="1"/>
    <n v="3"/>
  </r>
  <r>
    <x v="16"/>
    <x v="8"/>
    <s v="-"/>
    <s v="-"/>
    <s v="Blaenau Gwent"/>
    <n v="0"/>
    <s v="-"/>
    <n v="0"/>
    <n v="0"/>
    <n v="0"/>
    <n v="30"/>
    <n v="7"/>
    <n v="0"/>
    <n v="0"/>
    <n v="3"/>
    <n v="15"/>
    <n v="22"/>
    <n v="7"/>
    <n v="0"/>
    <n v="5"/>
    <n v="6.3773148148148148E-3"/>
    <n v="0.33333333333333331"/>
    <n v="4.9201388888888885E-2"/>
    <n v="5"/>
    <n v="22"/>
    <n v="16"/>
  </r>
  <r>
    <x v="16"/>
    <x v="8"/>
    <s v="-"/>
    <s v="-"/>
    <s v="Bridgend"/>
    <n v="0"/>
    <s v="-"/>
    <n v="0"/>
    <n v="0"/>
    <n v="0"/>
    <n v="36"/>
    <n v="11"/>
    <n v="0"/>
    <n v="0"/>
    <n v="5"/>
    <n v="14"/>
    <n v="22"/>
    <n v="8"/>
    <n v="0"/>
    <n v="9"/>
    <n v="5.8680555555555552E-3"/>
    <n v="0.2"/>
    <n v="0.18891203703703702"/>
    <n v="9"/>
    <n v="22"/>
    <n v="18"/>
  </r>
  <r>
    <x v="16"/>
    <x v="8"/>
    <s v="-"/>
    <s v="-"/>
    <s v="Caerphilly"/>
    <n v="0"/>
    <s v="-"/>
    <n v="0"/>
    <n v="0"/>
    <n v="0"/>
    <n v="51"/>
    <n v="12"/>
    <n v="0"/>
    <n v="0"/>
    <n v="8"/>
    <n v="27"/>
    <n v="37"/>
    <n v="10"/>
    <n v="3"/>
    <n v="3"/>
    <n v="2.3321759259259259E-3"/>
    <n v="0.75"/>
    <n v="3.5896990740740736E-2"/>
    <n v="6"/>
    <n v="37"/>
    <n v="22"/>
  </r>
  <r>
    <x v="16"/>
    <x v="8"/>
    <s v="-"/>
    <s v="-"/>
    <s v="Cardiff"/>
    <n v="0"/>
    <s v="-"/>
    <n v="0"/>
    <n v="0"/>
    <n v="0"/>
    <n v="95"/>
    <n v="19"/>
    <n v="0"/>
    <n v="0"/>
    <n v="14"/>
    <n v="48"/>
    <n v="71"/>
    <n v="23"/>
    <n v="5"/>
    <n v="5"/>
    <n v="4.2650462962962963E-3"/>
    <n v="0.7142857142857143"/>
    <n v="8.5543981481481485E-2"/>
    <n v="10"/>
    <n v="71"/>
    <n v="46"/>
  </r>
  <r>
    <x v="16"/>
    <x v="8"/>
    <s v="-"/>
    <s v="-"/>
    <s v="Carmarthenshire"/>
    <n v="0"/>
    <s v="-"/>
    <n v="0"/>
    <n v="0"/>
    <n v="0"/>
    <n v="50"/>
    <n v="6"/>
    <n v="0"/>
    <n v="0"/>
    <n v="2"/>
    <n v="28"/>
    <n v="42"/>
    <n v="14"/>
    <n v="2"/>
    <n v="4"/>
    <n v="5.2025462962962971E-3"/>
    <n v="0.5"/>
    <n v="0.15105324074074072"/>
    <n v="6"/>
    <n v="42"/>
    <n v="21"/>
  </r>
  <r>
    <x v="16"/>
    <x v="8"/>
    <s v="-"/>
    <s v="-"/>
    <s v="Ceredigion"/>
    <n v="0"/>
    <s v="-"/>
    <n v="0"/>
    <n v="0"/>
    <n v="0"/>
    <n v="17"/>
    <n v="1"/>
    <n v="0"/>
    <n v="0"/>
    <n v="0"/>
    <n v="7"/>
    <n v="12"/>
    <n v="5"/>
    <n v="1"/>
    <n v="4"/>
    <s v="-"/>
    <s v="-"/>
    <n v="2.9745370370370373E-2"/>
    <n v="5"/>
    <n v="12"/>
    <n v="7"/>
  </r>
  <r>
    <x v="16"/>
    <x v="8"/>
    <s v="-"/>
    <s v="-"/>
    <s v="Conwy"/>
    <n v="0"/>
    <s v="-"/>
    <n v="0"/>
    <n v="0"/>
    <n v="0"/>
    <n v="40"/>
    <n v="3"/>
    <n v="0"/>
    <n v="0"/>
    <n v="3"/>
    <n v="21"/>
    <n v="27"/>
    <n v="6"/>
    <n v="4"/>
    <n v="6"/>
    <n v="5.7754629629629631E-3"/>
    <n v="0.33333333333333331"/>
    <n v="6.0787037037037035E-2"/>
    <n v="10"/>
    <n v="27"/>
    <n v="20"/>
  </r>
  <r>
    <x v="16"/>
    <x v="8"/>
    <s v="-"/>
    <s v="-"/>
    <s v="Denbighshire"/>
    <n v="0"/>
    <s v="-"/>
    <n v="0"/>
    <n v="0"/>
    <n v="0"/>
    <n v="40"/>
    <n v="10"/>
    <n v="0"/>
    <n v="0"/>
    <n v="5"/>
    <n v="20"/>
    <n v="30"/>
    <n v="10"/>
    <n v="2"/>
    <n v="3"/>
    <n v="2.8124999999999999E-3"/>
    <n v="0.8"/>
    <n v="0.10060763888888889"/>
    <n v="5"/>
    <n v="30"/>
    <n v="19"/>
  </r>
  <r>
    <x v="16"/>
    <x v="8"/>
    <s v="-"/>
    <s v="-"/>
    <s v="Flintshire"/>
    <n v="0"/>
    <s v="-"/>
    <n v="0"/>
    <n v="0"/>
    <n v="0"/>
    <n v="50"/>
    <n v="8"/>
    <n v="0"/>
    <n v="0"/>
    <n v="1"/>
    <n v="35"/>
    <n v="43"/>
    <n v="8"/>
    <n v="4"/>
    <n v="2"/>
    <n v="2.9629629629629632E-3"/>
    <n v="1"/>
    <n v="0.11637152777777778"/>
    <n v="6"/>
    <n v="43"/>
    <n v="18"/>
  </r>
  <r>
    <x v="16"/>
    <x v="8"/>
    <s v="-"/>
    <s v="-"/>
    <s v="Gwynedd"/>
    <n v="0"/>
    <s v="-"/>
    <n v="0"/>
    <n v="0"/>
    <n v="0"/>
    <n v="39"/>
    <n v="11"/>
    <n v="0"/>
    <n v="0"/>
    <n v="3"/>
    <n v="20"/>
    <n v="29"/>
    <n v="9"/>
    <n v="1"/>
    <n v="6"/>
    <n v="5.1736111111111115E-3"/>
    <n v="0.66666666666666663"/>
    <n v="3.4994212962962963E-2"/>
    <n v="7"/>
    <n v="29"/>
    <n v="20"/>
  </r>
  <r>
    <x v="16"/>
    <x v="8"/>
    <s v="-"/>
    <s v="-"/>
    <s v="Isle Of Anglesey"/>
    <n v="0"/>
    <s v="-"/>
    <n v="0"/>
    <n v="0"/>
    <n v="0"/>
    <n v="29"/>
    <n v="10"/>
    <n v="0"/>
    <n v="0"/>
    <n v="5"/>
    <n v="15"/>
    <n v="19"/>
    <n v="4"/>
    <n v="2"/>
    <n v="3"/>
    <n v="6.7476851851851856E-3"/>
    <n v="0.4"/>
    <n v="4.0011574074074074E-2"/>
    <n v="5"/>
    <n v="19"/>
    <n v="17"/>
  </r>
  <r>
    <x v="16"/>
    <x v="8"/>
    <s v="-"/>
    <s v="-"/>
    <s v="Merthyr Tydfil"/>
    <n v="0"/>
    <s v="-"/>
    <n v="0"/>
    <n v="0"/>
    <n v="0"/>
    <n v="15"/>
    <n v="3"/>
    <n v="0"/>
    <n v="0"/>
    <n v="1"/>
    <n v="6"/>
    <n v="11"/>
    <n v="5"/>
    <n v="2"/>
    <n v="1"/>
    <n v="4.6990740740740743E-3"/>
    <n v="1"/>
    <n v="3.1412037037037037E-2"/>
    <n v="3"/>
    <n v="11"/>
    <n v="6"/>
  </r>
  <r>
    <x v="16"/>
    <x v="8"/>
    <s v="-"/>
    <s v="-"/>
    <s v="Monmouthshire"/>
    <n v="0"/>
    <s v="-"/>
    <n v="0"/>
    <n v="0"/>
    <n v="0"/>
    <n v="24"/>
    <n v="2"/>
    <n v="0"/>
    <n v="0"/>
    <n v="2"/>
    <n v="12"/>
    <n v="18"/>
    <n v="6"/>
    <n v="0"/>
    <n v="4"/>
    <n v="3.3449074074074076E-3"/>
    <n v="1"/>
    <n v="3.8032407407407411E-2"/>
    <n v="4"/>
    <n v="18"/>
    <n v="9"/>
  </r>
  <r>
    <x v="16"/>
    <x v="8"/>
    <s v="-"/>
    <s v="-"/>
    <s v="Neath Port Talbot"/>
    <n v="0"/>
    <s v="-"/>
    <n v="0"/>
    <n v="0"/>
    <n v="0"/>
    <n v="40"/>
    <n v="15"/>
    <n v="0"/>
    <n v="0"/>
    <n v="3"/>
    <n v="23"/>
    <n v="33"/>
    <n v="10"/>
    <n v="1"/>
    <n v="3"/>
    <n v="5.983796296296297E-3"/>
    <n v="0.33333333333333331"/>
    <n v="7.8657407407407412E-2"/>
    <n v="4"/>
    <n v="33"/>
    <n v="23"/>
  </r>
  <r>
    <x v="16"/>
    <x v="8"/>
    <s v="-"/>
    <s v="-"/>
    <s v="Newport"/>
    <n v="0"/>
    <s v="-"/>
    <n v="0"/>
    <n v="0"/>
    <n v="0"/>
    <n v="45"/>
    <n v="11"/>
    <n v="0"/>
    <n v="0"/>
    <n v="5"/>
    <n v="21"/>
    <n v="29"/>
    <n v="8"/>
    <n v="4"/>
    <n v="7"/>
    <n v="3.5995370370370374E-3"/>
    <n v="0.8"/>
    <n v="0.10510416666666667"/>
    <n v="11"/>
    <n v="29"/>
    <n v="25"/>
  </r>
  <r>
    <x v="16"/>
    <x v="8"/>
    <s v="-"/>
    <s v="-"/>
    <s v="Out of Area"/>
    <n v="0"/>
    <s v="-"/>
    <n v="0"/>
    <n v="0"/>
    <n v="0"/>
    <n v="4"/>
    <n v="0"/>
    <n v="0"/>
    <n v="0"/>
    <n v="0"/>
    <n v="4"/>
    <n v="4"/>
    <n v="0"/>
    <n v="0"/>
    <n v="0"/>
    <s v="-"/>
    <s v="-"/>
    <s v="-"/>
    <n v="0"/>
    <n v="4"/>
    <n v="0"/>
  </r>
  <r>
    <x v="16"/>
    <x v="8"/>
    <s v="-"/>
    <s v="-"/>
    <s v="Pembrokeshire"/>
    <n v="0"/>
    <s v="-"/>
    <n v="0"/>
    <n v="0"/>
    <n v="0"/>
    <n v="39"/>
    <n v="6"/>
    <n v="0"/>
    <n v="0"/>
    <n v="2"/>
    <n v="21"/>
    <n v="31"/>
    <n v="10"/>
    <n v="2"/>
    <n v="4"/>
    <n v="2.3032407407407408E-2"/>
    <n v="0"/>
    <n v="0.11883101851851853"/>
    <n v="6"/>
    <n v="31"/>
    <n v="13"/>
  </r>
  <r>
    <x v="16"/>
    <x v="8"/>
    <s v="-"/>
    <s v="-"/>
    <s v="Powys"/>
    <n v="0"/>
    <s v="-"/>
    <n v="0"/>
    <n v="0"/>
    <n v="0"/>
    <n v="44"/>
    <n v="5"/>
    <n v="0"/>
    <n v="0"/>
    <n v="3"/>
    <n v="21"/>
    <n v="32"/>
    <n v="11"/>
    <n v="5"/>
    <n v="4"/>
    <n v="4.8726851851851856E-3"/>
    <n v="0.66666666666666663"/>
    <n v="3.5729166666666673E-2"/>
    <n v="9"/>
    <n v="32"/>
    <n v="23"/>
  </r>
  <r>
    <x v="16"/>
    <x v="8"/>
    <s v="-"/>
    <s v="-"/>
    <s v="Rhondda Cynon Taff"/>
    <n v="0"/>
    <s v="-"/>
    <n v="0"/>
    <n v="0"/>
    <n v="0"/>
    <n v="71"/>
    <n v="15"/>
    <n v="0"/>
    <n v="0"/>
    <n v="10"/>
    <n v="42"/>
    <n v="53"/>
    <n v="11"/>
    <n v="3"/>
    <n v="5"/>
    <n v="4.84375E-3"/>
    <n v="0.7"/>
    <n v="4.7673611111111118E-2"/>
    <n v="8"/>
    <n v="53"/>
    <n v="36"/>
  </r>
  <r>
    <x v="16"/>
    <x v="8"/>
    <s v="-"/>
    <s v="-"/>
    <s v="Swansea"/>
    <n v="0"/>
    <s v="-"/>
    <n v="0"/>
    <n v="0"/>
    <n v="0"/>
    <n v="74"/>
    <n v="14"/>
    <n v="0"/>
    <n v="0"/>
    <n v="14"/>
    <n v="38"/>
    <n v="44"/>
    <n v="6"/>
    <n v="3"/>
    <n v="13"/>
    <n v="4.1087962962962962E-3"/>
    <n v="0.5714285714285714"/>
    <n v="0.1316377314814815"/>
    <n v="16"/>
    <n v="44"/>
    <n v="33"/>
  </r>
  <r>
    <x v="16"/>
    <x v="8"/>
    <s v="-"/>
    <s v="-"/>
    <s v="Torfaen"/>
    <n v="0"/>
    <s v="-"/>
    <n v="0"/>
    <n v="0"/>
    <n v="0"/>
    <n v="32"/>
    <n v="7"/>
    <n v="0"/>
    <n v="0"/>
    <n v="4"/>
    <n v="13"/>
    <n v="22"/>
    <n v="9"/>
    <n v="2"/>
    <n v="4"/>
    <n v="4.9884259259259265E-3"/>
    <n v="0.5"/>
    <n v="5.8611111111111121E-2"/>
    <n v="6"/>
    <n v="22"/>
    <n v="13"/>
  </r>
  <r>
    <x v="16"/>
    <x v="8"/>
    <s v="-"/>
    <s v="-"/>
    <s v="Vale Of Glamorgan"/>
    <n v="0"/>
    <s v="-"/>
    <n v="0"/>
    <n v="0"/>
    <n v="0"/>
    <n v="45"/>
    <n v="9"/>
    <n v="0"/>
    <n v="0"/>
    <n v="8"/>
    <n v="22"/>
    <n v="34"/>
    <n v="12"/>
    <n v="3"/>
    <n v="0"/>
    <n v="5.1736111111111106E-3"/>
    <n v="0.75"/>
    <n v="8.0844907407407407E-2"/>
    <n v="3"/>
    <n v="34"/>
    <n v="24"/>
  </r>
  <r>
    <x v="16"/>
    <x v="8"/>
    <s v="-"/>
    <s v="-"/>
    <s v="Wrexham"/>
    <n v="0"/>
    <s v="-"/>
    <n v="0"/>
    <n v="0"/>
    <n v="0"/>
    <n v="51"/>
    <n v="11"/>
    <n v="0"/>
    <n v="0"/>
    <n v="1"/>
    <n v="35"/>
    <n v="44"/>
    <n v="9"/>
    <n v="1"/>
    <n v="5"/>
    <n v="6.8402777777777776E-3"/>
    <n v="0"/>
    <n v="5.5370370370370375E-2"/>
    <n v="6"/>
    <n v="44"/>
    <n v="22"/>
  </r>
  <r>
    <x v="17"/>
    <x v="0"/>
    <s v="Grange University Hospital Cwmbran"/>
    <s v="Major A&amp;E Units"/>
    <s v="Blaenau Gwent"/>
    <n v="9.5716666666666654"/>
    <d v="1899-12-30T02:13:53"/>
    <n v="1"/>
    <n v="0"/>
    <n v="0"/>
    <n v="4"/>
    <n v="4"/>
    <n v="0"/>
    <n v="2"/>
    <n v="0"/>
    <n v="3"/>
    <n v="3"/>
    <n v="0"/>
    <n v="0"/>
    <n v="1"/>
    <s v="-"/>
    <s v="-"/>
    <n v="0.28271990740740743"/>
    <n v="1"/>
    <n v="3"/>
    <n v="4"/>
  </r>
  <r>
    <x v="17"/>
    <x v="0"/>
    <s v="Nevill Hall Hosp Abergavenny"/>
    <s v="Major A&amp;E Units"/>
    <s v="Blaenau Gwent"/>
    <n v="0"/>
    <d v="1899-12-30T00:32:40"/>
    <n v="0"/>
    <n v="0"/>
    <n v="0"/>
    <n v="2"/>
    <n v="2"/>
    <n v="0"/>
    <n v="2"/>
    <n v="0"/>
    <n v="2"/>
    <n v="2"/>
    <n v="0"/>
    <n v="0"/>
    <n v="0"/>
    <s v="-"/>
    <s v="-"/>
    <n v="0.19811921296296298"/>
    <n v="0"/>
    <n v="2"/>
    <n v="2"/>
  </r>
  <r>
    <x v="17"/>
    <x v="0"/>
    <s v="Grange University Hospital Cwmbran"/>
    <s v="Major A&amp;E Units"/>
    <s v="Caerphilly"/>
    <n v="28.827222166666665"/>
    <d v="1899-12-30T02:05:48"/>
    <n v="2"/>
    <n v="1"/>
    <n v="0"/>
    <n v="15"/>
    <n v="15"/>
    <n v="3"/>
    <n v="6"/>
    <n v="5"/>
    <n v="8"/>
    <n v="9"/>
    <n v="1"/>
    <n v="1"/>
    <n v="0"/>
    <n v="9.1898148148148139E-3"/>
    <n v="0"/>
    <n v="0.23065972222222222"/>
    <n v="1"/>
    <n v="9"/>
    <n v="15"/>
  </r>
  <r>
    <x v="17"/>
    <x v="0"/>
    <s v="Ysbyty Ystrad Fawr Hospital"/>
    <s v="Minor Injuries Unit (MIU)"/>
    <s v="Caerphilly"/>
    <n v="0"/>
    <d v="1899-12-30T00:35:07"/>
    <n v="0"/>
    <n v="0"/>
    <n v="0"/>
    <n v="3"/>
    <n v="3"/>
    <n v="0"/>
    <n v="2"/>
    <n v="0"/>
    <n v="3"/>
    <n v="3"/>
    <n v="0"/>
    <n v="0"/>
    <n v="0"/>
    <s v="-"/>
    <s v="-"/>
    <n v="0.17846064814814816"/>
    <n v="0"/>
    <n v="3"/>
    <n v="3"/>
  </r>
  <r>
    <x v="17"/>
    <x v="0"/>
    <s v="Nevill Hall Hosp Abergavenny"/>
    <s v="Major A&amp;E Units"/>
    <s v="Caerphilly"/>
    <n v="0"/>
    <d v="1899-12-30T00:02:15"/>
    <n v="0"/>
    <n v="0"/>
    <n v="0"/>
    <n v="1"/>
    <n v="1"/>
    <n v="0"/>
    <n v="1"/>
    <n v="0"/>
    <n v="1"/>
    <n v="1"/>
    <n v="0"/>
    <n v="0"/>
    <n v="0"/>
    <s v="-"/>
    <s v="-"/>
    <n v="0.11468750000000001"/>
    <n v="0"/>
    <n v="1"/>
    <n v="1"/>
  </r>
  <r>
    <x v="17"/>
    <x v="0"/>
    <s v="Grange University Hospital Cwmbran"/>
    <s v="Major A&amp;E Units"/>
    <s v="Monmouthshire"/>
    <n v="7.5972221666666666"/>
    <d v="1899-12-30T01:50:57"/>
    <n v="0"/>
    <n v="0"/>
    <n v="0"/>
    <n v="8"/>
    <n v="8"/>
    <n v="0"/>
    <n v="2"/>
    <n v="2"/>
    <n v="6"/>
    <n v="6"/>
    <n v="0"/>
    <n v="0"/>
    <n v="0"/>
    <n v="7.4942129629629629E-3"/>
    <n v="0.5"/>
    <n v="9.7586805555555545E-2"/>
    <n v="0"/>
    <n v="6"/>
    <n v="8"/>
  </r>
  <r>
    <x v="17"/>
    <x v="0"/>
    <s v="Nevill Hall Hosp Abergavenny"/>
    <s v="Major A&amp;E Units"/>
    <s v="Monmouthshire"/>
    <n v="0"/>
    <d v="1899-12-30T00:26:21"/>
    <n v="0"/>
    <n v="0"/>
    <n v="0"/>
    <n v="3"/>
    <n v="3"/>
    <n v="0"/>
    <n v="3"/>
    <n v="1"/>
    <n v="1"/>
    <n v="1"/>
    <n v="0"/>
    <n v="0"/>
    <n v="1"/>
    <n v="1.4016203703703704E-2"/>
    <n v="0"/>
    <n v="0.17390046296296297"/>
    <n v="1"/>
    <n v="1"/>
    <n v="3"/>
  </r>
  <r>
    <x v="17"/>
    <x v="0"/>
    <s v="Grange University Hospital Cwmbran"/>
    <s v="Major A&amp;E Units"/>
    <s v="Newport"/>
    <n v="12.408333499999998"/>
    <d v="1899-12-30T01:37:50"/>
    <n v="1"/>
    <n v="0"/>
    <n v="0"/>
    <n v="12"/>
    <n v="11"/>
    <n v="0"/>
    <n v="6"/>
    <n v="4"/>
    <n v="7"/>
    <n v="7"/>
    <n v="0"/>
    <n v="0"/>
    <n v="1"/>
    <n v="3.9930555555555561E-3"/>
    <n v="0.75"/>
    <n v="0.15655092592592593"/>
    <n v="1"/>
    <n v="7"/>
    <n v="11"/>
  </r>
  <r>
    <x v="17"/>
    <x v="0"/>
    <s v="Royal Gwent Hospital Newport"/>
    <s v="Major A&amp;E Units"/>
    <s v="Newport"/>
    <n v="0"/>
    <d v="1899-12-30T00:40:38"/>
    <n v="0"/>
    <n v="0"/>
    <n v="0"/>
    <n v="5"/>
    <n v="5"/>
    <n v="0"/>
    <n v="4"/>
    <n v="2"/>
    <n v="3"/>
    <n v="3"/>
    <n v="0"/>
    <n v="0"/>
    <n v="0"/>
    <n v="5.0057870370370369E-3"/>
    <n v="0.5"/>
    <n v="0.16373842592592594"/>
    <n v="0"/>
    <n v="3"/>
    <n v="5"/>
  </r>
  <r>
    <x v="17"/>
    <x v="0"/>
    <s v="Grange University Hospital Cwmbran"/>
    <s v="Major A&amp;E Units"/>
    <s v="Torfaen"/>
    <n v="5.273330333333333"/>
    <d v="1899-12-30T01:03:24"/>
    <n v="0"/>
    <n v="0"/>
    <n v="0"/>
    <n v="9"/>
    <n v="9"/>
    <n v="0"/>
    <n v="5"/>
    <n v="1"/>
    <n v="7"/>
    <n v="8"/>
    <n v="1"/>
    <n v="0"/>
    <n v="0"/>
    <n v="2.9398148148148148E-3"/>
    <n v="1"/>
    <n v="2.6105324074074076E-2"/>
    <n v="0"/>
    <n v="8"/>
    <n v="9"/>
  </r>
  <r>
    <x v="17"/>
    <x v="0"/>
    <s v="Nevill Hall Hosp Abergavenny"/>
    <s v="Major A&amp;E Units"/>
    <s v="Torfaen"/>
    <n v="0"/>
    <d v="1899-12-30T00:30:54"/>
    <n v="0"/>
    <n v="0"/>
    <n v="0"/>
    <n v="6"/>
    <n v="5"/>
    <n v="0"/>
    <n v="4"/>
    <n v="0"/>
    <n v="1"/>
    <n v="1"/>
    <n v="0"/>
    <n v="0"/>
    <n v="5"/>
    <s v="-"/>
    <s v="-"/>
    <n v="0.21927083333333333"/>
    <n v="5"/>
    <n v="1"/>
    <n v="6"/>
  </r>
  <r>
    <x v="17"/>
    <x v="0"/>
    <s v="Royal Gwent Hospital Newport"/>
    <s v="Major A&amp;E Units"/>
    <s v="Torfaen"/>
    <n v="0"/>
    <d v="1899-12-30T00:26:43"/>
    <n v="0"/>
    <n v="0"/>
    <n v="0"/>
    <n v="4"/>
    <n v="4"/>
    <n v="0"/>
    <n v="4"/>
    <n v="1"/>
    <n v="2"/>
    <n v="2"/>
    <n v="0"/>
    <n v="0"/>
    <n v="1"/>
    <n v="8.0902777777777778E-3"/>
    <n v="0"/>
    <n v="0.16891782407407407"/>
    <n v="1"/>
    <n v="2"/>
    <n v="4"/>
  </r>
  <r>
    <x v="17"/>
    <x v="1"/>
    <s v="Glan Clwyd Hosp Bodelwyddan"/>
    <s v="Major A&amp;E Units"/>
    <s v="Conwy"/>
    <n v="21.360555666666666"/>
    <d v="1899-12-30T01:26:12"/>
    <n v="1"/>
    <n v="0"/>
    <n v="0"/>
    <n v="20"/>
    <n v="18"/>
    <n v="1"/>
    <n v="7"/>
    <n v="4"/>
    <n v="14"/>
    <n v="14"/>
    <n v="0"/>
    <n v="0"/>
    <n v="2"/>
    <n v="6.5914351851851854E-3"/>
    <n v="0.5"/>
    <n v="3.6186342592592596E-2"/>
    <n v="2"/>
    <n v="14"/>
    <n v="19"/>
  </r>
  <r>
    <x v="17"/>
    <x v="1"/>
    <s v="Ysbyty Gwynedd Hosp Bangor"/>
    <s v="Major A&amp;E Units"/>
    <s v="Conwy"/>
    <n v="9.57"/>
    <d v="1899-12-30T01:09:49"/>
    <n v="0"/>
    <n v="0"/>
    <n v="0"/>
    <n v="10"/>
    <n v="10"/>
    <n v="5"/>
    <n v="8"/>
    <n v="1"/>
    <n v="8"/>
    <n v="9"/>
    <n v="1"/>
    <n v="0"/>
    <n v="0"/>
    <n v="2.7893518518518519E-3"/>
    <n v="1"/>
    <n v="0.10782407407407409"/>
    <n v="0"/>
    <n v="9"/>
    <n v="10"/>
  </r>
  <r>
    <x v="17"/>
    <x v="1"/>
    <s v="Glan Clwyd Hosp Bodelwyddan"/>
    <s v="Major A&amp;E Units"/>
    <s v="Denbighshire"/>
    <n v="15.578054499999999"/>
    <d v="1899-12-30T01:00:15"/>
    <n v="0"/>
    <n v="0"/>
    <n v="0"/>
    <n v="18"/>
    <n v="18"/>
    <n v="4"/>
    <n v="12"/>
    <n v="4"/>
    <n v="9"/>
    <n v="13"/>
    <n v="4"/>
    <n v="0"/>
    <n v="1"/>
    <n v="1.8576388888888889E-3"/>
    <n v="0.75"/>
    <n v="4.5370370370370366E-2"/>
    <n v="1"/>
    <n v="13"/>
    <n v="18"/>
  </r>
  <r>
    <x v="17"/>
    <x v="1"/>
    <s v="Maelor General Hosp Wrecsam"/>
    <s v="Major A&amp;E Units"/>
    <s v="Denbighshire"/>
    <n v="1.2169443333333334"/>
    <d v="1899-12-30T00:51:30"/>
    <n v="0"/>
    <n v="0"/>
    <n v="0"/>
    <n v="2"/>
    <n v="2"/>
    <n v="0"/>
    <n v="1"/>
    <n v="0"/>
    <n v="2"/>
    <n v="2"/>
    <n v="0"/>
    <n v="0"/>
    <n v="0"/>
    <s v="-"/>
    <s v="-"/>
    <n v="4.4021990740740743E-2"/>
    <n v="0"/>
    <n v="2"/>
    <n v="2"/>
  </r>
  <r>
    <x v="17"/>
    <x v="1"/>
    <s v="Glan Clwyd Hosp Bodelwyddan"/>
    <s v="Major A&amp;E Units"/>
    <s v="Flintshire"/>
    <n v="6.6827778333333328"/>
    <d v="1899-12-30T00:59:33"/>
    <n v="0"/>
    <n v="0"/>
    <n v="0"/>
    <n v="9"/>
    <n v="9"/>
    <n v="0"/>
    <n v="4"/>
    <n v="2"/>
    <n v="6"/>
    <n v="6"/>
    <n v="0"/>
    <n v="0"/>
    <n v="1"/>
    <n v="6.1747685185185178E-3"/>
    <n v="0.5"/>
    <n v="7.72337962962963E-2"/>
    <n v="1"/>
    <n v="6"/>
    <n v="9"/>
  </r>
  <r>
    <x v="17"/>
    <x v="1"/>
    <s v="Maelor General Hosp Wrecsam"/>
    <s v="Major A&amp;E Units"/>
    <s v="Flintshire"/>
    <n v="4.6422221666666674"/>
    <d v="1899-12-30T00:50:37"/>
    <n v="0"/>
    <n v="0"/>
    <n v="0"/>
    <n v="8"/>
    <n v="8"/>
    <n v="0"/>
    <n v="5"/>
    <n v="3"/>
    <n v="3"/>
    <n v="4"/>
    <n v="1"/>
    <n v="0"/>
    <n v="1"/>
    <n v="2.1990740740740742E-3"/>
    <n v="0.66666666666666663"/>
    <n v="9.4305555555555573E-2"/>
    <n v="1"/>
    <n v="4"/>
    <n v="8"/>
  </r>
  <r>
    <x v="17"/>
    <x v="1"/>
    <s v="Ysbyty Gwynedd Hosp Bangor"/>
    <s v="Major A&amp;E Units"/>
    <s v="Gwynedd"/>
    <n v="10.425000000000001"/>
    <d v="1899-12-30T00:57:24"/>
    <n v="0"/>
    <n v="0"/>
    <n v="0"/>
    <n v="17"/>
    <n v="17"/>
    <n v="1"/>
    <n v="13"/>
    <n v="3"/>
    <n v="11"/>
    <n v="12"/>
    <n v="1"/>
    <n v="0"/>
    <n v="2"/>
    <n v="1.5520833333333334E-2"/>
    <n v="0"/>
    <n v="3.2922453703703704E-2"/>
    <n v="2"/>
    <n v="12"/>
    <n v="17"/>
  </r>
  <r>
    <x v="17"/>
    <x v="1"/>
    <s v="Ysbyty Gwynedd Hosp Bangor"/>
    <s v="Major A&amp;E Units"/>
    <s v="Isle Of Anglesey"/>
    <n v="16.100276999999998"/>
    <d v="1899-12-30T01:51:30"/>
    <n v="1"/>
    <n v="0"/>
    <n v="0"/>
    <n v="10"/>
    <n v="10"/>
    <n v="1"/>
    <n v="4"/>
    <n v="0"/>
    <n v="4"/>
    <n v="9"/>
    <n v="5"/>
    <n v="0"/>
    <n v="1"/>
    <s v="-"/>
    <s v="-"/>
    <n v="3.2002314814814817E-2"/>
    <n v="1"/>
    <n v="9"/>
    <n v="10"/>
  </r>
  <r>
    <x v="17"/>
    <x v="1"/>
    <s v="Maelor General Hosp Wrecsam"/>
    <s v="Major A&amp;E Units"/>
    <s v="Wrexham"/>
    <n v="22.9558325"/>
    <d v="1899-12-30T01:26:43"/>
    <n v="3"/>
    <n v="1"/>
    <n v="0"/>
    <n v="17"/>
    <n v="17"/>
    <n v="3"/>
    <n v="14"/>
    <n v="2"/>
    <n v="12"/>
    <n v="15"/>
    <n v="3"/>
    <n v="0"/>
    <n v="0"/>
    <n v="4.1956018518518523E-3"/>
    <n v="0.5"/>
    <n v="7.0081018518518529E-2"/>
    <n v="0"/>
    <n v="15"/>
    <n v="17"/>
  </r>
  <r>
    <x v="17"/>
    <x v="2"/>
    <s v="University Hospital Of Wales"/>
    <s v="Major A&amp;E Units"/>
    <s v="Bridgend"/>
    <n v="0"/>
    <s v="-"/>
    <n v="0"/>
    <n v="0"/>
    <n v="0"/>
    <n v="1"/>
    <n v="0"/>
    <n v="0"/>
    <n v="0"/>
    <n v="0"/>
    <n v="1"/>
    <n v="1"/>
    <n v="0"/>
    <n v="0"/>
    <n v="0"/>
    <s v="-"/>
    <s v="-"/>
    <n v="0.33760416666666665"/>
    <n v="0"/>
    <n v="1"/>
    <n v="1"/>
  </r>
  <r>
    <x v="17"/>
    <x v="2"/>
    <s v="University Hospital Of Wales"/>
    <s v="Major A&amp;E Units"/>
    <s v="Caerphilly"/>
    <n v="0.15777783333333334"/>
    <d v="1899-12-30T00:16:53"/>
    <n v="0"/>
    <n v="0"/>
    <n v="0"/>
    <n v="3"/>
    <n v="3"/>
    <n v="1"/>
    <n v="3"/>
    <n v="2"/>
    <n v="0"/>
    <n v="1"/>
    <n v="1"/>
    <n v="0"/>
    <n v="0"/>
    <n v="9.3171296296296301E-3"/>
    <n v="0"/>
    <n v="1.5648148148148151E-2"/>
    <n v="0"/>
    <n v="1"/>
    <n v="3"/>
  </r>
  <r>
    <x v="17"/>
    <x v="2"/>
    <s v="University Hospital Of Wales"/>
    <s v="Major A&amp;E Units"/>
    <s v="Cardiff"/>
    <n v="54.970553833333334"/>
    <d v="1899-12-30T01:57:16"/>
    <n v="4"/>
    <n v="3"/>
    <n v="0"/>
    <n v="31"/>
    <n v="31"/>
    <n v="5"/>
    <n v="18"/>
    <n v="10"/>
    <n v="16"/>
    <n v="21"/>
    <n v="5"/>
    <n v="0"/>
    <n v="0"/>
    <n v="4.1087962962962962E-3"/>
    <n v="0.7"/>
    <n v="0.13886574074074073"/>
    <n v="0"/>
    <n v="21"/>
    <n v="31"/>
  </r>
  <r>
    <x v="17"/>
    <x v="2"/>
    <s v="Llandough Hospital"/>
    <s v="Major acute"/>
    <s v="Cardiff"/>
    <n v="0"/>
    <d v="1899-12-30T02:21:41"/>
    <n v="0"/>
    <n v="0"/>
    <n v="0"/>
    <n v="2"/>
    <n v="2"/>
    <n v="0"/>
    <n v="1"/>
    <n v="0"/>
    <n v="2"/>
    <n v="2"/>
    <n v="0"/>
    <n v="0"/>
    <n v="0"/>
    <s v="-"/>
    <s v="-"/>
    <n v="0.20380787037037038"/>
    <n v="0"/>
    <n v="2"/>
    <n v="2"/>
  </r>
  <r>
    <x v="17"/>
    <x v="2"/>
    <s v="University Hospital Of Wales"/>
    <s v="Major A&amp;E Units"/>
    <s v="Carmarthenshire"/>
    <n v="0"/>
    <d v="1899-12-30T00:23:54"/>
    <n v="0"/>
    <n v="0"/>
    <n v="0"/>
    <n v="1"/>
    <n v="1"/>
    <n v="0"/>
    <n v="1"/>
    <n v="1"/>
    <n v="0"/>
    <n v="0"/>
    <n v="0"/>
    <n v="0"/>
    <n v="0"/>
    <n v="9.9421296296296306E-3"/>
    <n v="0"/>
    <s v="-"/>
    <n v="0"/>
    <n v="0"/>
    <n v="1"/>
  </r>
  <r>
    <x v="17"/>
    <x v="2"/>
    <s v="University Hospital Of Wales"/>
    <s v="Major A&amp;E Units"/>
    <s v="Powys"/>
    <n v="0"/>
    <d v="1899-12-30T01:16:24"/>
    <n v="0"/>
    <n v="0"/>
    <n v="0"/>
    <n v="1"/>
    <n v="1"/>
    <n v="0"/>
    <n v="0"/>
    <n v="0"/>
    <n v="1"/>
    <n v="1"/>
    <n v="0"/>
    <n v="0"/>
    <n v="0"/>
    <s v="-"/>
    <s v="-"/>
    <n v="1.8275462962962962E-2"/>
    <n v="0"/>
    <n v="1"/>
    <n v="1"/>
  </r>
  <r>
    <x v="17"/>
    <x v="2"/>
    <s v="University Hospital Of Wales"/>
    <s v="Major A&amp;E Units"/>
    <s v="Rhondda Cynon Taff"/>
    <n v="1.6033333333333331"/>
    <d v="1899-12-30T01:03:06"/>
    <n v="0"/>
    <n v="0"/>
    <n v="0"/>
    <n v="2"/>
    <n v="2"/>
    <n v="0"/>
    <n v="1"/>
    <n v="1"/>
    <n v="1"/>
    <n v="1"/>
    <n v="0"/>
    <n v="0"/>
    <n v="0"/>
    <n v="5.6597222222222231E-3"/>
    <n v="0"/>
    <n v="0.10106481481481482"/>
    <n v="0"/>
    <n v="1"/>
    <n v="2"/>
  </r>
  <r>
    <x v="17"/>
    <x v="2"/>
    <s v="University Hospital Of Wales"/>
    <s v="Major A&amp;E Units"/>
    <s v="Swansea"/>
    <n v="0"/>
    <d v="1899-12-30T00:10:48"/>
    <n v="0"/>
    <n v="0"/>
    <n v="0"/>
    <n v="1"/>
    <n v="1"/>
    <n v="1"/>
    <n v="1"/>
    <n v="0"/>
    <n v="1"/>
    <n v="1"/>
    <n v="0"/>
    <n v="0"/>
    <n v="0"/>
    <s v="-"/>
    <s v="-"/>
    <n v="0.30534722222222221"/>
    <n v="0"/>
    <n v="1"/>
    <n v="1"/>
  </r>
  <r>
    <x v="17"/>
    <x v="2"/>
    <s v="University Hospital Of Wales"/>
    <s v="Major A&amp;E Units"/>
    <s v="Torfaen"/>
    <n v="0.15138883333333333"/>
    <d v="1899-12-30T00:24:05"/>
    <n v="0"/>
    <n v="0"/>
    <n v="0"/>
    <n v="1"/>
    <n v="1"/>
    <n v="0"/>
    <n v="1"/>
    <n v="0"/>
    <n v="1"/>
    <n v="1"/>
    <n v="0"/>
    <n v="0"/>
    <n v="0"/>
    <s v="-"/>
    <s v="-"/>
    <n v="1.3263888888888891E-2"/>
    <n v="0"/>
    <n v="1"/>
    <n v="1"/>
  </r>
  <r>
    <x v="17"/>
    <x v="2"/>
    <s v="University Hospital Of Wales"/>
    <s v="Major A&amp;E Units"/>
    <s v="Vale Of Glamorgan"/>
    <n v="33.725833333333334"/>
    <d v="1899-12-30T03:03:38"/>
    <n v="4"/>
    <n v="4"/>
    <n v="0"/>
    <n v="15"/>
    <n v="15"/>
    <n v="0"/>
    <n v="9"/>
    <n v="5"/>
    <n v="9"/>
    <n v="10"/>
    <n v="1"/>
    <n v="0"/>
    <n v="0"/>
    <n v="5.4861111111111117E-3"/>
    <n v="0.6"/>
    <n v="0.10984953703703704"/>
    <n v="0"/>
    <n v="10"/>
    <n v="15"/>
  </r>
  <r>
    <x v="17"/>
    <x v="3"/>
    <s v="Prince Charles Hosp Merthyr"/>
    <s v="Major A&amp;E Units"/>
    <s v="Blaenau Gwent"/>
    <n v="0.76583333333333337"/>
    <d v="1899-12-30T00:40:55"/>
    <n v="0"/>
    <n v="0"/>
    <n v="0"/>
    <n v="2"/>
    <n v="2"/>
    <n v="0"/>
    <n v="1"/>
    <n v="1"/>
    <n v="1"/>
    <n v="1"/>
    <n v="0"/>
    <n v="0"/>
    <n v="0"/>
    <n v="2.5000000000000001E-3"/>
    <n v="1"/>
    <n v="0.11591435185185185"/>
    <n v="0"/>
    <n v="1"/>
    <n v="2"/>
  </r>
  <r>
    <x v="17"/>
    <x v="3"/>
    <s v="Princess Of Wales Bridgend"/>
    <s v="Major A&amp;E Units"/>
    <s v="Bridgend"/>
    <n v="82.091386999999997"/>
    <d v="1899-12-30T04:44:13"/>
    <n v="5"/>
    <n v="4"/>
    <n v="3"/>
    <n v="18"/>
    <n v="17"/>
    <n v="5"/>
    <n v="11"/>
    <n v="6"/>
    <n v="8"/>
    <n v="10"/>
    <n v="2"/>
    <n v="1"/>
    <n v="1"/>
    <n v="6.2210648148148138E-3"/>
    <n v="0.33333333333333331"/>
    <n v="8.7488425925925928E-2"/>
    <n v="2"/>
    <n v="10"/>
    <n v="17"/>
  </r>
  <r>
    <x v="17"/>
    <x v="3"/>
    <s v="Prince Charles Hosp Merthyr"/>
    <s v="Major A&amp;E Units"/>
    <s v="Caerphilly"/>
    <n v="15.741387833333334"/>
    <d v="1899-12-30T04:10:52"/>
    <n v="1"/>
    <n v="1"/>
    <n v="1"/>
    <n v="4"/>
    <n v="4"/>
    <n v="1"/>
    <n v="3"/>
    <n v="2"/>
    <n v="2"/>
    <n v="2"/>
    <n v="0"/>
    <n v="0"/>
    <n v="0"/>
    <n v="8.7789351851851865E-3"/>
    <n v="0.5"/>
    <n v="0.22026041666666668"/>
    <n v="0"/>
    <n v="2"/>
    <n v="4"/>
  </r>
  <r>
    <x v="17"/>
    <x v="3"/>
    <s v="Royal Glamorgan Hosp Pontyclun"/>
    <s v="Major A&amp;E Units"/>
    <s v="Caerphilly"/>
    <n v="0"/>
    <d v="1899-12-30T00:08:42"/>
    <n v="0"/>
    <n v="0"/>
    <n v="0"/>
    <n v="1"/>
    <n v="1"/>
    <n v="1"/>
    <n v="1"/>
    <n v="0"/>
    <n v="1"/>
    <n v="1"/>
    <n v="0"/>
    <n v="0"/>
    <n v="0"/>
    <s v="-"/>
    <s v="-"/>
    <n v="0.1413425925925926"/>
    <n v="0"/>
    <n v="1"/>
    <n v="1"/>
  </r>
  <r>
    <x v="17"/>
    <x v="3"/>
    <s v="Prince Charles Hosp Merthyr"/>
    <s v="Major A&amp;E Units"/>
    <s v="Cardiff"/>
    <n v="0"/>
    <d v="1899-12-30T00:10:32"/>
    <n v="0"/>
    <n v="0"/>
    <n v="0"/>
    <n v="1"/>
    <n v="1"/>
    <n v="1"/>
    <n v="1"/>
    <n v="0"/>
    <n v="1"/>
    <n v="1"/>
    <n v="0"/>
    <n v="0"/>
    <n v="0"/>
    <s v="-"/>
    <s v="-"/>
    <n v="0.15502314814814813"/>
    <n v="0"/>
    <n v="1"/>
    <n v="1"/>
  </r>
  <r>
    <x v="17"/>
    <x v="3"/>
    <s v="Prince Charles Hosp Merthyr"/>
    <s v="Major A&amp;E Units"/>
    <s v="Merthyr Tydfil"/>
    <n v="24.603333333333332"/>
    <d v="1899-12-30T02:20:50"/>
    <n v="2"/>
    <n v="1"/>
    <n v="0"/>
    <n v="10"/>
    <n v="10"/>
    <n v="1"/>
    <n v="6"/>
    <n v="7"/>
    <n v="2"/>
    <n v="3"/>
    <n v="1"/>
    <n v="0"/>
    <n v="0"/>
    <n v="9.1435185185185178E-3"/>
    <n v="0.2857142857142857"/>
    <n v="0.10041666666666667"/>
    <n v="0"/>
    <n v="3"/>
    <n v="10"/>
  </r>
  <r>
    <x v="17"/>
    <x v="3"/>
    <s v="Royal Glamorgan Hosp Pontyclun"/>
    <s v="Major A&amp;E Units"/>
    <s v="Merthyr Tydfil"/>
    <n v="0"/>
    <d v="1899-12-30T00:12:55"/>
    <n v="0"/>
    <n v="0"/>
    <n v="0"/>
    <n v="1"/>
    <n v="1"/>
    <n v="1"/>
    <n v="1"/>
    <n v="0"/>
    <n v="1"/>
    <n v="1"/>
    <n v="0"/>
    <n v="0"/>
    <n v="0"/>
    <s v="-"/>
    <s v="-"/>
    <n v="6.1446759259259263E-2"/>
    <n v="0"/>
    <n v="1"/>
    <n v="1"/>
  </r>
  <r>
    <x v="17"/>
    <x v="3"/>
    <s v="Prince Charles Hosp Merthyr"/>
    <s v="Major A&amp;E Units"/>
    <s v="Powys"/>
    <n v="42.331110166666669"/>
    <d v="1899-12-30T04:56:14"/>
    <n v="3"/>
    <n v="3"/>
    <n v="1"/>
    <n v="4"/>
    <n v="4"/>
    <n v="0"/>
    <n v="1"/>
    <n v="0"/>
    <n v="4"/>
    <n v="4"/>
    <n v="0"/>
    <n v="0"/>
    <n v="0"/>
    <s v="-"/>
    <s v="-"/>
    <n v="0.1578761574074074"/>
    <n v="0"/>
    <n v="4"/>
    <n v="4"/>
  </r>
  <r>
    <x v="17"/>
    <x v="3"/>
    <s v="Prince Charles Hosp Merthyr"/>
    <s v="Major A&amp;E Units"/>
    <s v="Rhondda Cynon Taff"/>
    <n v="10.091111000000001"/>
    <d v="1899-12-30T02:15:06"/>
    <n v="1"/>
    <n v="1"/>
    <n v="0"/>
    <n v="6"/>
    <n v="6"/>
    <n v="2"/>
    <n v="4"/>
    <n v="1"/>
    <n v="3"/>
    <n v="5"/>
    <n v="2"/>
    <n v="0"/>
    <n v="0"/>
    <n v="6.2500000000000003E-3"/>
    <n v="0"/>
    <n v="0.10621527777777777"/>
    <n v="0"/>
    <n v="5"/>
    <n v="6"/>
  </r>
  <r>
    <x v="17"/>
    <x v="3"/>
    <s v="Royal Glamorgan Hosp Pontyclun"/>
    <s v="Major A&amp;E Units"/>
    <s v="Rhondda Cynon Taff"/>
    <n v="10.516944333333331"/>
    <d v="1899-12-30T00:53:49"/>
    <n v="1"/>
    <n v="0"/>
    <n v="0"/>
    <n v="18"/>
    <n v="18"/>
    <n v="12"/>
    <n v="16"/>
    <n v="5"/>
    <n v="10"/>
    <n v="12"/>
    <n v="2"/>
    <n v="0"/>
    <n v="1"/>
    <n v="6.3194444444444444E-3"/>
    <n v="0.4"/>
    <n v="0.13171296296296298"/>
    <n v="1"/>
    <n v="12"/>
    <n v="18"/>
  </r>
  <r>
    <x v="17"/>
    <x v="3"/>
    <s v="Princess Of Wales Bridgend"/>
    <s v="Major A&amp;E Units"/>
    <s v="Vale Of Glamorgan"/>
    <n v="3.9494444999999998"/>
    <d v="1899-12-30T02:13:29"/>
    <n v="0"/>
    <n v="0"/>
    <n v="0"/>
    <n v="2"/>
    <n v="2"/>
    <n v="0"/>
    <n v="0"/>
    <n v="1"/>
    <n v="1"/>
    <n v="1"/>
    <n v="0"/>
    <n v="0"/>
    <n v="0"/>
    <n v="9.3402777777777772E-3"/>
    <n v="0"/>
    <n v="2.6736111111111114E-3"/>
    <n v="0"/>
    <n v="1"/>
    <n v="2"/>
  </r>
  <r>
    <x v="17"/>
    <x v="4"/>
    <s v="Glangwili Hospital Carmarthen"/>
    <s v="Major A&amp;E Units"/>
    <s v="Carmarthenshire"/>
    <n v="77.856109166666656"/>
    <d v="1899-12-30T03:21:07"/>
    <n v="3"/>
    <n v="2"/>
    <n v="2"/>
    <n v="17"/>
    <n v="17"/>
    <n v="2"/>
    <n v="7"/>
    <n v="5"/>
    <n v="8"/>
    <n v="10"/>
    <n v="2"/>
    <n v="1"/>
    <n v="1"/>
    <n v="4.5717592592592589E-3"/>
    <n v="0.6"/>
    <n v="5.0694444444444445E-2"/>
    <n v="2"/>
    <n v="10"/>
    <n v="17"/>
  </r>
  <r>
    <x v="17"/>
    <x v="4"/>
    <s v="Prince Philip Hosp Llanelli"/>
    <s v="Major acute"/>
    <s v="Carmarthenshire"/>
    <n v="7.2016666666666662"/>
    <d v="1899-12-30T01:16:44"/>
    <n v="0"/>
    <n v="0"/>
    <n v="0"/>
    <n v="6"/>
    <n v="6"/>
    <n v="0"/>
    <n v="4"/>
    <n v="1"/>
    <n v="4"/>
    <n v="5"/>
    <n v="1"/>
    <n v="0"/>
    <n v="0"/>
    <n v="5.2083333333333333E-4"/>
    <n v="1"/>
    <n v="6.8993055555555557E-2"/>
    <n v="0"/>
    <n v="5"/>
    <n v="6"/>
  </r>
  <r>
    <x v="17"/>
    <x v="4"/>
    <s v="Glangwili Hospital Carmarthen"/>
    <s v="Major A&amp;E Units"/>
    <s v="Ceredigion"/>
    <n v="66.7080555"/>
    <d v="1899-12-30T05:48:16"/>
    <n v="3"/>
    <n v="3"/>
    <n v="2"/>
    <n v="8"/>
    <n v="8"/>
    <n v="2"/>
    <n v="3"/>
    <n v="1"/>
    <n v="4"/>
    <n v="7"/>
    <n v="3"/>
    <n v="0"/>
    <n v="0"/>
    <n v="5.0694444444444441E-3"/>
    <n v="1"/>
    <n v="7.2175925925925935E-2"/>
    <n v="0"/>
    <n v="7"/>
    <n v="8"/>
  </r>
  <r>
    <x v="17"/>
    <x v="4"/>
    <s v="Bronglais Gen Hosp Aberystwyth"/>
    <s v="Major A&amp;E Units"/>
    <s v="Ceredigion"/>
    <n v="0.52999816666666666"/>
    <d v="1899-12-30T00:14:41"/>
    <n v="0"/>
    <n v="0"/>
    <n v="0"/>
    <n v="7"/>
    <n v="7"/>
    <n v="5"/>
    <n v="7"/>
    <n v="0"/>
    <n v="6"/>
    <n v="7"/>
    <n v="1"/>
    <n v="0"/>
    <n v="0"/>
    <s v="-"/>
    <s v="-"/>
    <n v="2.0682870370370372E-2"/>
    <n v="0"/>
    <n v="7"/>
    <n v="7"/>
  </r>
  <r>
    <x v="17"/>
    <x v="4"/>
    <s v="Bronglais Gen Hosp Aberystwyth"/>
    <s v="Major A&amp;E Units"/>
    <s v="Gwynedd"/>
    <n v="0.28916666666666668"/>
    <d v="1899-12-30T00:32:21"/>
    <n v="0"/>
    <n v="0"/>
    <n v="0"/>
    <n v="1"/>
    <n v="1"/>
    <n v="0"/>
    <n v="1"/>
    <n v="0"/>
    <n v="0"/>
    <n v="1"/>
    <n v="1"/>
    <n v="0"/>
    <n v="0"/>
    <s v="-"/>
    <s v="-"/>
    <n v="1.1944444444444445E-2"/>
    <n v="0"/>
    <n v="1"/>
    <n v="1"/>
  </r>
  <r>
    <x v="17"/>
    <x v="4"/>
    <s v="Withybush Hosp Haverfordwest"/>
    <s v="Major A&amp;E Units"/>
    <s v="Pembrokeshire"/>
    <n v="11.161385833333332"/>
    <d v="1899-12-30T00:48:10"/>
    <n v="0"/>
    <n v="0"/>
    <n v="0"/>
    <n v="19"/>
    <n v="19"/>
    <n v="6"/>
    <n v="13"/>
    <n v="3"/>
    <n v="11"/>
    <n v="13"/>
    <n v="2"/>
    <n v="0"/>
    <n v="3"/>
    <n v="2.8240740740740739E-3"/>
    <n v="1"/>
    <n v="3.078703703703704E-2"/>
    <n v="3"/>
    <n v="13"/>
    <n v="19"/>
  </r>
  <r>
    <x v="17"/>
    <x v="4"/>
    <s v="Glangwili Hospital Carmarthen"/>
    <s v="Major A&amp;E Units"/>
    <s v="Pembrokeshire"/>
    <n v="1.2366666666666668"/>
    <d v="1899-12-30T00:31:59"/>
    <n v="0"/>
    <n v="0"/>
    <n v="0"/>
    <n v="5"/>
    <n v="5"/>
    <n v="1"/>
    <n v="5"/>
    <n v="0"/>
    <n v="3"/>
    <n v="4"/>
    <n v="1"/>
    <n v="0"/>
    <n v="1"/>
    <s v="-"/>
    <s v="-"/>
    <n v="4.3767361111111111E-2"/>
    <n v="1"/>
    <n v="4"/>
    <n v="5"/>
  </r>
  <r>
    <x v="17"/>
    <x v="4"/>
    <s v="Bronglais Gen Hosp Aberystwyth"/>
    <s v="Major A&amp;E Units"/>
    <s v="Powys"/>
    <n v="0.221111"/>
    <d v="1899-12-30T00:21:38"/>
    <n v="0"/>
    <n v="0"/>
    <n v="0"/>
    <n v="2"/>
    <n v="2"/>
    <n v="0"/>
    <n v="2"/>
    <n v="0"/>
    <n v="2"/>
    <n v="2"/>
    <n v="0"/>
    <n v="0"/>
    <n v="0"/>
    <s v="-"/>
    <s v="-"/>
    <n v="2.6927083333333334E-2"/>
    <n v="0"/>
    <n v="2"/>
    <n v="2"/>
  </r>
  <r>
    <x v="17"/>
    <x v="5"/>
    <s v="Southmead Hospital Bristol"/>
    <s v="Hospital not In Wales"/>
    <s v="Carmarthenshire"/>
    <n v="0"/>
    <d v="1899-12-30T00:22:14"/>
    <n v="0"/>
    <n v="0"/>
    <n v="0"/>
    <n v="1"/>
    <n v="1"/>
    <n v="0"/>
    <n v="1"/>
    <n v="1"/>
    <n v="0"/>
    <n v="0"/>
    <n v="0"/>
    <n v="0"/>
    <n v="0"/>
    <n v="1.2037037037037038E-3"/>
    <n v="1"/>
    <s v="-"/>
    <n v="0"/>
    <n v="0"/>
    <n v="1"/>
  </r>
  <r>
    <x v="17"/>
    <x v="5"/>
    <s v="Whiston Hospital Prescot"/>
    <s v="Hospital not In Wales"/>
    <s v="Denbighshire"/>
    <n v="0"/>
    <d v="1899-12-30T00:28:43"/>
    <n v="0"/>
    <n v="0"/>
    <n v="0"/>
    <n v="1"/>
    <n v="1"/>
    <n v="0"/>
    <n v="1"/>
    <n v="0"/>
    <n v="1"/>
    <n v="1"/>
    <n v="0"/>
    <n v="0"/>
    <n v="0"/>
    <s v="-"/>
    <s v="-"/>
    <n v="0.13055555555555556"/>
    <n v="0"/>
    <n v="1"/>
    <n v="1"/>
  </r>
  <r>
    <x v="17"/>
    <x v="5"/>
    <s v="Liverpool Heart And Chest Hospital Broadgreen"/>
    <s v="-"/>
    <s v="Denbighshire"/>
    <n v="0"/>
    <d v="1899-12-30T00:27:03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</r>
  <r>
    <x v="17"/>
    <x v="5"/>
    <s v="Countess Of Chester Hospital"/>
    <s v="Hospital not In Wales"/>
    <s v="Flintshire"/>
    <n v="2.4052766666666665"/>
    <d v="1899-12-30T00:27:35"/>
    <n v="0"/>
    <n v="0"/>
    <n v="0"/>
    <n v="10"/>
    <n v="10"/>
    <n v="1"/>
    <n v="10"/>
    <n v="2"/>
    <n v="5"/>
    <n v="7"/>
    <n v="2"/>
    <n v="1"/>
    <n v="0"/>
    <n v="1.0815972222222222E-2"/>
    <n v="0"/>
    <n v="9.3067129629629639E-2"/>
    <n v="1"/>
    <n v="7"/>
    <n v="10"/>
  </r>
  <r>
    <x v="17"/>
    <x v="5"/>
    <s v="Univ North Staff City Hospital"/>
    <s v="Hospital not In Wales"/>
    <s v="Isle Of Anglesey"/>
    <n v="0"/>
    <d v="1899-12-30T00:13:00"/>
    <n v="0"/>
    <n v="0"/>
    <n v="0"/>
    <n v="1"/>
    <n v="1"/>
    <n v="0"/>
    <n v="1"/>
    <n v="0"/>
    <n v="1"/>
    <n v="1"/>
    <n v="0"/>
    <n v="0"/>
    <n v="0"/>
    <s v="-"/>
    <s v="-"/>
    <n v="1.6643518518518519E-2"/>
    <n v="0"/>
    <n v="1"/>
    <n v="1"/>
  </r>
  <r>
    <x v="17"/>
    <x v="5"/>
    <s v="Royal Shrewsbury Hospital"/>
    <s v="Hospital not In Wales"/>
    <s v="Powys"/>
    <n v="9.3986113333333314"/>
    <d v="1899-12-30T01:25:29"/>
    <n v="0"/>
    <n v="0"/>
    <n v="0"/>
    <n v="8"/>
    <n v="8"/>
    <n v="0"/>
    <n v="3"/>
    <n v="0"/>
    <n v="5"/>
    <n v="5"/>
    <n v="0"/>
    <n v="1"/>
    <n v="2"/>
    <s v="-"/>
    <s v="-"/>
    <n v="4.0671296296296303E-2"/>
    <n v="3"/>
    <n v="5"/>
    <n v="8"/>
  </r>
  <r>
    <x v="17"/>
    <x v="5"/>
    <s v="Hereford County Hospital"/>
    <s v="Hospital not In Wales"/>
    <s v="Powys"/>
    <n v="4.9249999999999998"/>
    <d v="1899-12-30T00:53:26"/>
    <n v="0"/>
    <n v="0"/>
    <n v="0"/>
    <n v="7"/>
    <n v="7"/>
    <n v="3"/>
    <n v="5"/>
    <n v="2"/>
    <n v="4"/>
    <n v="5"/>
    <n v="1"/>
    <n v="0"/>
    <n v="0"/>
    <n v="1.5723379629629629E-2"/>
    <n v="0"/>
    <n v="2.9988425925925925E-2"/>
    <n v="0"/>
    <n v="5"/>
    <n v="7"/>
  </r>
  <r>
    <x v="17"/>
    <x v="7"/>
    <s v="Morriston Hospital Swansea"/>
    <s v="Major A&amp;E Units"/>
    <s v="Carmarthenshire"/>
    <n v="0"/>
    <d v="1899-12-30T00:05:11"/>
    <n v="0"/>
    <n v="0"/>
    <n v="0"/>
    <n v="1"/>
    <n v="1"/>
    <n v="1"/>
    <n v="1"/>
    <n v="0"/>
    <n v="0"/>
    <n v="1"/>
    <n v="1"/>
    <n v="0"/>
    <n v="0"/>
    <s v="-"/>
    <s v="-"/>
    <n v="3.4062500000000002E-2"/>
    <n v="0"/>
    <n v="1"/>
    <n v="1"/>
  </r>
  <r>
    <x v="17"/>
    <x v="7"/>
    <s v="Morriston Hospital Swansea"/>
    <s v="Major A&amp;E Units"/>
    <s v="Ceredigion"/>
    <n v="0"/>
    <d v="1899-12-30T00:29:53"/>
    <n v="0"/>
    <n v="0"/>
    <n v="0"/>
    <n v="1"/>
    <n v="1"/>
    <n v="0"/>
    <n v="1"/>
    <n v="1"/>
    <n v="0"/>
    <n v="0"/>
    <n v="0"/>
    <n v="0"/>
    <n v="0"/>
    <n v="0"/>
    <n v="1"/>
    <s v="-"/>
    <n v="0"/>
    <n v="0"/>
    <n v="1"/>
  </r>
  <r>
    <x v="17"/>
    <x v="7"/>
    <s v="Morriston Hospital Swansea"/>
    <s v="Major A&amp;E Units"/>
    <s v="Neath Port Talbot"/>
    <n v="19.445555833333334"/>
    <d v="1899-12-30T02:11:36"/>
    <n v="2"/>
    <n v="0"/>
    <n v="0"/>
    <n v="12"/>
    <n v="12"/>
    <n v="3"/>
    <n v="5"/>
    <n v="3"/>
    <n v="5"/>
    <n v="7"/>
    <n v="2"/>
    <n v="0"/>
    <n v="2"/>
    <n v="0"/>
    <n v="1"/>
    <n v="0.21775462962962963"/>
    <n v="2"/>
    <n v="7"/>
    <n v="12"/>
  </r>
  <r>
    <x v="17"/>
    <x v="7"/>
    <s v="Neath Port Talbot Hospital"/>
    <s v="Minor Injuries Unit (MIU)"/>
    <s v="Neath Port Talbot"/>
    <n v="0"/>
    <s v="-"/>
    <n v="0"/>
    <n v="0"/>
    <n v="0"/>
    <n v="1"/>
    <n v="1"/>
    <n v="0"/>
    <n v="1"/>
    <n v="0"/>
    <n v="1"/>
    <n v="1"/>
    <n v="0"/>
    <n v="0"/>
    <n v="0"/>
    <s v="-"/>
    <s v="-"/>
    <n v="0.30600694444444443"/>
    <n v="0"/>
    <n v="1"/>
    <n v="1"/>
  </r>
  <r>
    <x v="17"/>
    <x v="7"/>
    <s v="Singleton Hospital Swansea"/>
    <s v="Minor Injuries Unit (MIU)"/>
    <s v="Pembrokeshire"/>
    <n v="0"/>
    <d v="1899-12-30T00:25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7"/>
    <x v="7"/>
    <s v="Morriston Hospital Swansea"/>
    <s v="Major A&amp;E Units"/>
    <s v="Powys"/>
    <n v="0"/>
    <d v="1899-12-30T00:11:26"/>
    <n v="0"/>
    <n v="0"/>
    <n v="0"/>
    <n v="1"/>
    <n v="1"/>
    <n v="1"/>
    <n v="1"/>
    <n v="1"/>
    <n v="0"/>
    <n v="0"/>
    <n v="0"/>
    <n v="0"/>
    <n v="0"/>
    <n v="4.8495370370370376E-3"/>
    <n v="1"/>
    <s v="-"/>
    <n v="0"/>
    <n v="0"/>
    <n v="1"/>
  </r>
  <r>
    <x v="17"/>
    <x v="7"/>
    <s v="Morriston Hospital Swansea"/>
    <s v="Major A&amp;E Units"/>
    <s v="Swansea"/>
    <n v="18.444164833333335"/>
    <d v="1899-12-30T00:50:02"/>
    <n v="0"/>
    <n v="0"/>
    <n v="0"/>
    <n v="32"/>
    <n v="32"/>
    <n v="14"/>
    <n v="25"/>
    <n v="16"/>
    <n v="12"/>
    <n v="15"/>
    <n v="3"/>
    <n v="1"/>
    <n v="0"/>
    <n v="3.5474537037037037E-3"/>
    <n v="0.6875"/>
    <n v="9.0300925925925923E-2"/>
    <n v="1"/>
    <n v="15"/>
    <n v="32"/>
  </r>
  <r>
    <x v="17"/>
    <x v="7"/>
    <s v="Singleton Hospital Swansea"/>
    <s v="Minor Injuries Unit (MIU)"/>
    <s v="Swansea"/>
    <n v="5.388883333333333E-2"/>
    <d v="1899-12-30T00:15:52"/>
    <n v="0"/>
    <n v="0"/>
    <n v="0"/>
    <n v="3"/>
    <n v="3"/>
    <n v="0"/>
    <n v="3"/>
    <n v="0"/>
    <n v="3"/>
    <n v="3"/>
    <n v="0"/>
    <n v="0"/>
    <n v="0"/>
    <s v="-"/>
    <s v="-"/>
    <n v="0.3079513888888889"/>
    <n v="0"/>
    <n v="3"/>
    <n v="3"/>
  </r>
  <r>
    <x v="17"/>
    <x v="8"/>
    <s v="-"/>
    <s v="-"/>
    <s v="Blaenau Gwent"/>
    <n v="0"/>
    <s v="-"/>
    <n v="0"/>
    <n v="0"/>
    <n v="0"/>
    <n v="29"/>
    <n v="4"/>
    <n v="0"/>
    <n v="0"/>
    <n v="3"/>
    <n v="15"/>
    <n v="19"/>
    <n v="4"/>
    <n v="1"/>
    <n v="6"/>
    <n v="3.0555555555555557E-3"/>
    <n v="0.66666666666666663"/>
    <n v="0.20079282407407406"/>
    <n v="7"/>
    <n v="19"/>
    <n v="7"/>
  </r>
  <r>
    <x v="17"/>
    <x v="8"/>
    <s v="-"/>
    <s v="-"/>
    <s v="Bridgend"/>
    <n v="0"/>
    <s v="-"/>
    <n v="0"/>
    <n v="0"/>
    <n v="0"/>
    <n v="46"/>
    <n v="9"/>
    <n v="0"/>
    <n v="0"/>
    <n v="6"/>
    <n v="31"/>
    <n v="37"/>
    <n v="6"/>
    <n v="2"/>
    <n v="1"/>
    <n v="6.556712962962963E-3"/>
    <n v="0.16666666666666666"/>
    <n v="0.20550925925925928"/>
    <n v="3"/>
    <n v="37"/>
    <n v="21"/>
  </r>
  <r>
    <x v="17"/>
    <x v="8"/>
    <s v="-"/>
    <s v="-"/>
    <s v="Caerphilly"/>
    <n v="0"/>
    <s v="-"/>
    <n v="0"/>
    <n v="0"/>
    <n v="0"/>
    <n v="58"/>
    <n v="13"/>
    <n v="0"/>
    <n v="0"/>
    <n v="7"/>
    <n v="26"/>
    <n v="38"/>
    <n v="12"/>
    <n v="6"/>
    <n v="7"/>
    <n v="9.0046296296296298E-3"/>
    <n v="0.14285714285714285"/>
    <n v="0.17846064814814816"/>
    <n v="13"/>
    <n v="38"/>
    <n v="20"/>
  </r>
  <r>
    <x v="17"/>
    <x v="8"/>
    <s v="-"/>
    <s v="-"/>
    <s v="Cardiff"/>
    <n v="0"/>
    <s v="-"/>
    <n v="0"/>
    <n v="0"/>
    <n v="0"/>
    <n v="101"/>
    <n v="16"/>
    <n v="0"/>
    <n v="0"/>
    <n v="12"/>
    <n v="50"/>
    <n v="74"/>
    <n v="24"/>
    <n v="6"/>
    <n v="9"/>
    <n v="4.2881944444444443E-3"/>
    <n v="0.66666666666666663"/>
    <n v="8.1134259259259253E-2"/>
    <n v="15"/>
    <n v="74"/>
    <n v="38"/>
  </r>
  <r>
    <x v="17"/>
    <x v="8"/>
    <s v="-"/>
    <s v="-"/>
    <s v="Carmarthenshire"/>
    <n v="0"/>
    <s v="-"/>
    <n v="0"/>
    <n v="0"/>
    <n v="0"/>
    <n v="51"/>
    <n v="9"/>
    <n v="0"/>
    <n v="0"/>
    <n v="9"/>
    <n v="24"/>
    <n v="31"/>
    <n v="7"/>
    <n v="3"/>
    <n v="8"/>
    <n v="1.119212962962963E-2"/>
    <n v="0.22222222222222221"/>
    <n v="6.7390046296296302E-2"/>
    <n v="11"/>
    <n v="31"/>
    <n v="19"/>
  </r>
  <r>
    <x v="17"/>
    <x v="8"/>
    <s v="-"/>
    <s v="-"/>
    <s v="Ceredigion"/>
    <n v="0"/>
    <s v="-"/>
    <n v="0"/>
    <n v="0"/>
    <n v="0"/>
    <n v="22"/>
    <n v="7"/>
    <n v="0"/>
    <n v="0"/>
    <n v="1"/>
    <n v="8"/>
    <n v="15"/>
    <n v="7"/>
    <n v="2"/>
    <n v="4"/>
    <n v="0"/>
    <n v="1"/>
    <n v="4.5457175925925922E-2"/>
    <n v="6"/>
    <n v="15"/>
    <n v="10"/>
  </r>
  <r>
    <x v="17"/>
    <x v="8"/>
    <s v="-"/>
    <s v="-"/>
    <s v="Conwy"/>
    <n v="0"/>
    <s v="-"/>
    <n v="0"/>
    <n v="0"/>
    <n v="0"/>
    <n v="51"/>
    <n v="14"/>
    <n v="0"/>
    <n v="0"/>
    <n v="3"/>
    <n v="27"/>
    <n v="40"/>
    <n v="13"/>
    <n v="1"/>
    <n v="7"/>
    <n v="2.7893518518518519E-3"/>
    <n v="1"/>
    <n v="5.603587962962963E-2"/>
    <n v="8"/>
    <n v="40"/>
    <n v="30"/>
  </r>
  <r>
    <x v="17"/>
    <x v="8"/>
    <s v="-"/>
    <s v="-"/>
    <s v="Denbighshire"/>
    <n v="0"/>
    <s v="-"/>
    <n v="0"/>
    <n v="0"/>
    <n v="0"/>
    <n v="54"/>
    <n v="10"/>
    <n v="0"/>
    <n v="0"/>
    <n v="4"/>
    <n v="26"/>
    <n v="39"/>
    <n v="13"/>
    <n v="1"/>
    <n v="10"/>
    <n v="8.5995370370370375E-3"/>
    <n v="0.33333333333333331"/>
    <n v="5.4722222222222221E-2"/>
    <n v="11"/>
    <n v="39"/>
    <n v="20"/>
  </r>
  <r>
    <x v="17"/>
    <x v="8"/>
    <s v="-"/>
    <s v="-"/>
    <s v="Flintshire"/>
    <n v="0"/>
    <s v="-"/>
    <n v="0"/>
    <n v="0"/>
    <n v="0"/>
    <n v="50"/>
    <n v="17"/>
    <n v="0"/>
    <n v="0"/>
    <n v="7"/>
    <n v="22"/>
    <n v="34"/>
    <n v="12"/>
    <n v="4"/>
    <n v="5"/>
    <n v="7.2222222222222228E-3"/>
    <n v="0.42857142857142855"/>
    <n v="8.9322916666666669E-2"/>
    <n v="9"/>
    <n v="34"/>
    <n v="30"/>
  </r>
  <r>
    <x v="17"/>
    <x v="8"/>
    <s v="-"/>
    <s v="-"/>
    <s v="Gwynedd"/>
    <n v="0"/>
    <s v="-"/>
    <n v="0"/>
    <n v="0"/>
    <n v="0"/>
    <n v="43"/>
    <n v="8"/>
    <n v="0"/>
    <n v="0"/>
    <n v="7"/>
    <n v="20"/>
    <n v="27"/>
    <n v="7"/>
    <n v="3"/>
    <n v="6"/>
    <n v="6.8750000000000009E-3"/>
    <n v="0.42857142857142855"/>
    <n v="2.2986111111111113E-2"/>
    <n v="9"/>
    <n v="27"/>
    <n v="31"/>
  </r>
  <r>
    <x v="17"/>
    <x v="8"/>
    <s v="-"/>
    <s v="-"/>
    <s v="Isle Of Anglesey"/>
    <n v="0"/>
    <s v="-"/>
    <n v="0"/>
    <n v="0"/>
    <n v="0"/>
    <n v="23"/>
    <n v="4"/>
    <n v="0"/>
    <n v="0"/>
    <n v="1"/>
    <n v="10"/>
    <n v="17"/>
    <n v="7"/>
    <n v="1"/>
    <n v="4"/>
    <n v="6.6666666666666671E-3"/>
    <n v="0"/>
    <n v="1.6041666666666669E-2"/>
    <n v="5"/>
    <n v="17"/>
    <n v="12"/>
  </r>
  <r>
    <x v="17"/>
    <x v="8"/>
    <s v="-"/>
    <s v="-"/>
    <s v="Merthyr Tydfil"/>
    <n v="0"/>
    <s v="-"/>
    <n v="0"/>
    <n v="0"/>
    <n v="0"/>
    <n v="15"/>
    <n v="9"/>
    <n v="0"/>
    <n v="0"/>
    <n v="5"/>
    <n v="7"/>
    <n v="9"/>
    <n v="2"/>
    <n v="1"/>
    <n v="0"/>
    <n v="8.0787037037037043E-3"/>
    <n v="0.4"/>
    <n v="0.13495949074074073"/>
    <n v="1"/>
    <n v="9"/>
    <n v="12"/>
  </r>
  <r>
    <x v="17"/>
    <x v="8"/>
    <s v="-"/>
    <s v="-"/>
    <s v="Monmouthshire"/>
    <n v="0"/>
    <s v="-"/>
    <n v="0"/>
    <n v="0"/>
    <n v="0"/>
    <n v="18"/>
    <n v="3"/>
    <n v="0"/>
    <n v="0"/>
    <n v="4"/>
    <n v="6"/>
    <n v="11"/>
    <n v="5"/>
    <n v="3"/>
    <n v="0"/>
    <n v="1.4114583333333333E-2"/>
    <n v="0.25"/>
    <n v="0.10666666666666667"/>
    <n v="3"/>
    <n v="11"/>
    <n v="8"/>
  </r>
  <r>
    <x v="17"/>
    <x v="8"/>
    <s v="-"/>
    <s v="-"/>
    <s v="Neath Port Talbot"/>
    <n v="0"/>
    <s v="-"/>
    <n v="0"/>
    <n v="0"/>
    <n v="0"/>
    <n v="38"/>
    <n v="7"/>
    <n v="0"/>
    <n v="0"/>
    <n v="4"/>
    <n v="25"/>
    <n v="30"/>
    <n v="5"/>
    <n v="0"/>
    <n v="4"/>
    <n v="2.5462962962962965E-3"/>
    <n v="0.75"/>
    <n v="0.19649305555555555"/>
    <n v="4"/>
    <n v="30"/>
    <n v="14"/>
  </r>
  <r>
    <x v="17"/>
    <x v="8"/>
    <s v="-"/>
    <s v="-"/>
    <s v="Newport"/>
    <n v="0"/>
    <s v="-"/>
    <n v="0"/>
    <n v="0"/>
    <n v="0"/>
    <n v="52"/>
    <n v="12"/>
    <n v="0"/>
    <n v="0"/>
    <n v="7"/>
    <n v="32"/>
    <n v="39"/>
    <n v="7"/>
    <n v="2"/>
    <n v="4"/>
    <n v="4.8032407407407407E-3"/>
    <n v="0.5714285714285714"/>
    <n v="0.15253472222222222"/>
    <n v="6"/>
    <n v="39"/>
    <n v="22"/>
  </r>
  <r>
    <x v="17"/>
    <x v="8"/>
    <s v="-"/>
    <s v="-"/>
    <s v="Out of Area"/>
    <n v="0"/>
    <s v="-"/>
    <n v="0"/>
    <n v="0"/>
    <n v="0"/>
    <n v="1"/>
    <n v="0"/>
    <n v="0"/>
    <n v="0"/>
    <n v="0"/>
    <n v="1"/>
    <n v="1"/>
    <n v="0"/>
    <n v="0"/>
    <n v="0"/>
    <s v="-"/>
    <s v="-"/>
    <s v="-"/>
    <n v="0"/>
    <n v="1"/>
    <n v="0"/>
  </r>
  <r>
    <x v="17"/>
    <x v="8"/>
    <s v="-"/>
    <s v="-"/>
    <s v="Pembrokeshire"/>
    <n v="0"/>
    <s v="-"/>
    <n v="0"/>
    <n v="0"/>
    <n v="0"/>
    <n v="42"/>
    <n v="10"/>
    <n v="0"/>
    <n v="0"/>
    <n v="5"/>
    <n v="20"/>
    <n v="28"/>
    <n v="8"/>
    <n v="0"/>
    <n v="9"/>
    <n v="3.6458333333333334E-3"/>
    <n v="1"/>
    <n v="4.0162037037037038E-2"/>
    <n v="9"/>
    <n v="28"/>
    <n v="21"/>
  </r>
  <r>
    <x v="17"/>
    <x v="8"/>
    <s v="-"/>
    <s v="-"/>
    <s v="Powys"/>
    <n v="0"/>
    <s v="-"/>
    <n v="0"/>
    <n v="0"/>
    <n v="0"/>
    <n v="55"/>
    <n v="13"/>
    <n v="0"/>
    <n v="0"/>
    <n v="6"/>
    <n v="30"/>
    <n v="39"/>
    <n v="9"/>
    <n v="1"/>
    <n v="9"/>
    <n v="1.166087962962963E-2"/>
    <n v="0.16666666666666666"/>
    <n v="4.1817129629629635E-2"/>
    <n v="10"/>
    <n v="39"/>
    <n v="27"/>
  </r>
  <r>
    <x v="17"/>
    <x v="8"/>
    <s v="-"/>
    <s v="-"/>
    <s v="Rhondda Cynon Taff"/>
    <n v="0"/>
    <s v="-"/>
    <n v="0"/>
    <n v="0"/>
    <n v="0"/>
    <n v="65"/>
    <n v="11"/>
    <n v="0"/>
    <n v="0"/>
    <n v="7"/>
    <n v="31"/>
    <n v="41"/>
    <n v="10"/>
    <n v="7"/>
    <n v="10"/>
    <n v="5.6597222222222231E-3"/>
    <n v="0.42857142857142855"/>
    <n v="0.16319444444444445"/>
    <n v="17"/>
    <n v="41"/>
    <n v="17"/>
  </r>
  <r>
    <x v="17"/>
    <x v="8"/>
    <s v="-"/>
    <s v="-"/>
    <s v="Swansea"/>
    <n v="0"/>
    <s v="-"/>
    <n v="0"/>
    <n v="0"/>
    <n v="0"/>
    <n v="88"/>
    <n v="21"/>
    <n v="0"/>
    <n v="0"/>
    <n v="17"/>
    <n v="48"/>
    <n v="59"/>
    <n v="11"/>
    <n v="2"/>
    <n v="10"/>
    <n v="5.5208333333333333E-3"/>
    <n v="0.58823529411764708"/>
    <n v="0.20489583333333336"/>
    <n v="12"/>
    <n v="59"/>
    <n v="39"/>
  </r>
  <r>
    <x v="17"/>
    <x v="8"/>
    <s v="-"/>
    <s v="-"/>
    <s v="Torfaen"/>
    <n v="0"/>
    <s v="-"/>
    <n v="0"/>
    <n v="0"/>
    <n v="0"/>
    <n v="34"/>
    <n v="8"/>
    <n v="0"/>
    <n v="0"/>
    <n v="2"/>
    <n v="21"/>
    <n v="27"/>
    <n v="6"/>
    <n v="2"/>
    <n v="3"/>
    <n v="5.5150462962962965E-3"/>
    <n v="0.5"/>
    <n v="3.1412037037037037E-2"/>
    <n v="5"/>
    <n v="27"/>
    <n v="16"/>
  </r>
  <r>
    <x v="17"/>
    <x v="8"/>
    <s v="-"/>
    <s v="-"/>
    <s v="Vale Of Glamorgan"/>
    <n v="0"/>
    <s v="-"/>
    <n v="0"/>
    <n v="0"/>
    <n v="0"/>
    <n v="47"/>
    <n v="9"/>
    <n v="0"/>
    <n v="0"/>
    <n v="5"/>
    <n v="29"/>
    <n v="38"/>
    <n v="9"/>
    <n v="1"/>
    <n v="3"/>
    <n v="5.4861111111111117E-3"/>
    <n v="0.6"/>
    <n v="0.15903935185185186"/>
    <n v="4"/>
    <n v="38"/>
    <n v="22"/>
  </r>
  <r>
    <x v="17"/>
    <x v="8"/>
    <s v="-"/>
    <s v="-"/>
    <s v="Wrexham"/>
    <n v="0"/>
    <s v="-"/>
    <n v="0"/>
    <n v="0"/>
    <n v="0"/>
    <n v="34"/>
    <n v="8"/>
    <n v="0"/>
    <n v="0"/>
    <n v="3"/>
    <n v="20"/>
    <n v="27"/>
    <n v="7"/>
    <n v="0"/>
    <n v="4"/>
    <n v="8.0208333333333347E-3"/>
    <n v="0.33333333333333331"/>
    <n v="9.3553240740740742E-2"/>
    <n v="4"/>
    <n v="27"/>
    <n v="19"/>
  </r>
  <r>
    <x v="18"/>
    <x v="0"/>
    <s v="Grange University Hospital Cwmbran"/>
    <s v="Major A&amp;E Units"/>
    <s v="Blaenau Gwent"/>
    <n v="0.82277783333333332"/>
    <d v="1899-12-30T01:03:29"/>
    <n v="0"/>
    <n v="0"/>
    <n v="0"/>
    <n v="4"/>
    <n v="4"/>
    <n v="1"/>
    <n v="4"/>
    <n v="1"/>
    <n v="0"/>
    <n v="1"/>
    <n v="1"/>
    <n v="0"/>
    <n v="2"/>
    <n v="1.0046296296296296E-2"/>
    <n v="0"/>
    <n v="7.7071759259259257E-2"/>
    <n v="2"/>
    <n v="1"/>
    <n v="4"/>
  </r>
  <r>
    <x v="18"/>
    <x v="0"/>
    <s v="Nevill Hall Hosp Abergavenny"/>
    <s v="Major A&amp;E Units"/>
    <s v="Blaenau Gwent"/>
    <n v="0"/>
    <d v="1899-12-30T01:40:16"/>
    <n v="0"/>
    <n v="0"/>
    <n v="0"/>
    <n v="5"/>
    <n v="5"/>
    <n v="0"/>
    <n v="0"/>
    <n v="1"/>
    <n v="4"/>
    <n v="4"/>
    <n v="0"/>
    <n v="0"/>
    <n v="0"/>
    <n v="2.7893518518518519E-3"/>
    <n v="1"/>
    <n v="9.8773148148148138E-2"/>
    <n v="0"/>
    <n v="4"/>
    <n v="5"/>
  </r>
  <r>
    <x v="18"/>
    <x v="0"/>
    <s v="Royal Gwent Hospital Newport"/>
    <s v="Major A&amp;E Units"/>
    <s v="Blaenau Gwent"/>
    <n v="0"/>
    <d v="1899-12-30T00:46:04"/>
    <n v="0"/>
    <n v="0"/>
    <n v="0"/>
    <n v="1"/>
    <n v="1"/>
    <n v="0"/>
    <n v="1"/>
    <n v="0"/>
    <n v="1"/>
    <n v="1"/>
    <n v="0"/>
    <n v="0"/>
    <n v="0"/>
    <s v="-"/>
    <s v="-"/>
    <n v="2.2037037037037039E-2"/>
    <n v="0"/>
    <n v="1"/>
    <n v="1"/>
  </r>
  <r>
    <x v="18"/>
    <x v="0"/>
    <s v="Ysbyty Ystrad Fawr Hospital"/>
    <s v="Minor Injuries Unit (MIU)"/>
    <s v="Blaenau Gwent"/>
    <n v="0"/>
    <d v="1899-12-30T00:25:31"/>
    <n v="0"/>
    <n v="0"/>
    <n v="0"/>
    <n v="1"/>
    <n v="1"/>
    <n v="0"/>
    <n v="1"/>
    <n v="0"/>
    <n v="1"/>
    <n v="1"/>
    <n v="0"/>
    <n v="0"/>
    <n v="0"/>
    <s v="-"/>
    <s v="-"/>
    <n v="2.642361111111111E-2"/>
    <n v="0"/>
    <n v="1"/>
    <n v="1"/>
  </r>
  <r>
    <x v="18"/>
    <x v="0"/>
    <s v="Grange University Hospital Cwmbran"/>
    <s v="Major A&amp;E Units"/>
    <s v="Caerphilly"/>
    <n v="8.4180546666666682"/>
    <d v="1899-12-30T01:10:52"/>
    <n v="0"/>
    <n v="0"/>
    <n v="0"/>
    <n v="12"/>
    <n v="12"/>
    <n v="2"/>
    <n v="8"/>
    <n v="3"/>
    <n v="7"/>
    <n v="8"/>
    <n v="1"/>
    <n v="0"/>
    <n v="1"/>
    <n v="4.2129629629629626E-3"/>
    <n v="0.66666666666666663"/>
    <n v="8.2586805555555559E-2"/>
    <n v="1"/>
    <n v="8"/>
    <n v="12"/>
  </r>
  <r>
    <x v="18"/>
    <x v="0"/>
    <s v="Ysbyty Ystrad Fawr Hospital"/>
    <s v="Minor Injuries Unit (MIU)"/>
    <s v="Caerphilly"/>
    <n v="0"/>
    <d v="1899-12-30T00:35:04"/>
    <n v="0"/>
    <n v="0"/>
    <n v="0"/>
    <n v="8"/>
    <n v="8"/>
    <n v="0"/>
    <n v="7"/>
    <n v="1"/>
    <n v="5"/>
    <n v="6"/>
    <n v="1"/>
    <n v="0"/>
    <n v="1"/>
    <n v="9.6412037037037039E-3"/>
    <n v="0"/>
    <n v="0.14722222222222223"/>
    <n v="1"/>
    <n v="6"/>
    <n v="8"/>
  </r>
  <r>
    <x v="18"/>
    <x v="0"/>
    <s v="Royal Gwent Hospital Newport"/>
    <s v="Major A&amp;E Units"/>
    <s v="Caerphilly"/>
    <n v="0"/>
    <d v="1899-12-30T00:11:02"/>
    <n v="0"/>
    <n v="0"/>
    <n v="0"/>
    <n v="3"/>
    <n v="3"/>
    <n v="0"/>
    <n v="3"/>
    <n v="0"/>
    <n v="2"/>
    <n v="2"/>
    <n v="0"/>
    <n v="0"/>
    <n v="1"/>
    <s v="-"/>
    <s v="-"/>
    <n v="6.4629629629629634E-2"/>
    <n v="1"/>
    <n v="2"/>
    <n v="3"/>
  </r>
  <r>
    <x v="18"/>
    <x v="0"/>
    <s v="Grange University Hospital Cwmbran"/>
    <s v="Major A&amp;E Units"/>
    <s v="Monmouthshire"/>
    <n v="8.5911111666666677"/>
    <d v="1899-12-30T01:05:22"/>
    <n v="0"/>
    <n v="0"/>
    <n v="0"/>
    <n v="11"/>
    <n v="11"/>
    <n v="2"/>
    <n v="8"/>
    <n v="1"/>
    <n v="9"/>
    <n v="9"/>
    <n v="0"/>
    <n v="0"/>
    <n v="1"/>
    <n v="1.4143518518518519E-2"/>
    <n v="0"/>
    <n v="2.97337962962963E-2"/>
    <n v="1"/>
    <n v="9"/>
    <n v="11"/>
  </r>
  <r>
    <x v="18"/>
    <x v="0"/>
    <s v="Nevill Hall Hosp Abergavenny"/>
    <s v="Major A&amp;E Units"/>
    <s v="Monmouthshire"/>
    <n v="0"/>
    <d v="1899-12-30T00:23:57"/>
    <n v="0"/>
    <n v="0"/>
    <n v="0"/>
    <n v="1"/>
    <n v="1"/>
    <n v="0"/>
    <n v="1"/>
    <n v="1"/>
    <n v="0"/>
    <n v="0"/>
    <n v="0"/>
    <n v="0"/>
    <n v="0"/>
    <n v="9.9768518518518531E-3"/>
    <n v="0"/>
    <s v="-"/>
    <n v="0"/>
    <n v="0"/>
    <n v="1"/>
  </r>
  <r>
    <x v="18"/>
    <x v="0"/>
    <s v="Royal Gwent Hospital Newport"/>
    <s v="Major A&amp;E Units"/>
    <s v="Monmouthshire"/>
    <n v="0"/>
    <d v="1899-12-30T00:17:35"/>
    <n v="0"/>
    <n v="0"/>
    <n v="0"/>
    <n v="1"/>
    <n v="1"/>
    <n v="0"/>
    <n v="1"/>
    <n v="0"/>
    <n v="1"/>
    <n v="1"/>
    <n v="0"/>
    <n v="0"/>
    <n v="0"/>
    <s v="-"/>
    <s v="-"/>
    <n v="0.12039351851851852"/>
    <n v="0"/>
    <n v="1"/>
    <n v="1"/>
  </r>
  <r>
    <x v="18"/>
    <x v="0"/>
    <s v="St Cadocs Hospital Caerleon"/>
    <s v="Unknown"/>
    <s v="Monmouthshire"/>
    <n v="0"/>
    <d v="1899-12-30T00:00:00"/>
    <n v="0"/>
    <n v="0"/>
    <n v="0"/>
    <n v="1"/>
    <n v="1"/>
    <n v="0"/>
    <n v="1"/>
    <n v="0"/>
    <n v="0"/>
    <n v="1"/>
    <n v="1"/>
    <n v="0"/>
    <n v="0"/>
    <s v="-"/>
    <s v="-"/>
    <n v="0.20018518518518519"/>
    <n v="0"/>
    <n v="1"/>
    <n v="1"/>
  </r>
  <r>
    <x v="18"/>
    <x v="0"/>
    <s v="Grange University Hospital Cwmbran"/>
    <s v="Major A&amp;E Units"/>
    <s v="Newport"/>
    <n v="6.6583316666666654"/>
    <d v="1899-12-30T00:51:40"/>
    <n v="0"/>
    <n v="0"/>
    <n v="0"/>
    <n v="14"/>
    <n v="14"/>
    <n v="0"/>
    <n v="10"/>
    <n v="5"/>
    <n v="9"/>
    <n v="9"/>
    <n v="0"/>
    <n v="0"/>
    <n v="0"/>
    <n v="4.3750000000000004E-3"/>
    <n v="1"/>
    <n v="5.7175925925925922E-2"/>
    <n v="0"/>
    <n v="9"/>
    <n v="14"/>
  </r>
  <r>
    <x v="18"/>
    <x v="0"/>
    <s v="Royal Gwent Hospital Newport"/>
    <s v="Major A&amp;E Units"/>
    <s v="Newport"/>
    <n v="0"/>
    <d v="1899-12-30T00:49:30"/>
    <n v="0"/>
    <n v="0"/>
    <n v="0"/>
    <n v="8"/>
    <n v="8"/>
    <n v="0"/>
    <n v="5"/>
    <n v="1"/>
    <n v="6"/>
    <n v="6"/>
    <n v="0"/>
    <n v="0"/>
    <n v="1"/>
    <n v="5.9375000000000009E-3"/>
    <n v="0"/>
    <n v="7.0127314814814823E-2"/>
    <n v="1"/>
    <n v="6"/>
    <n v="8"/>
  </r>
  <r>
    <x v="18"/>
    <x v="0"/>
    <s v="Grange University Hospital Cwmbran"/>
    <s v="Major A&amp;E Units"/>
    <s v="Powys"/>
    <n v="6.1775000000000002"/>
    <d v="1899-12-30T03:20:20"/>
    <n v="1"/>
    <n v="0"/>
    <n v="0"/>
    <n v="1"/>
    <n v="1"/>
    <n v="0"/>
    <n v="0"/>
    <n v="0"/>
    <n v="1"/>
    <n v="1"/>
    <n v="0"/>
    <n v="0"/>
    <n v="0"/>
    <s v="-"/>
    <s v="-"/>
    <n v="0.1238888888888889"/>
    <n v="0"/>
    <n v="1"/>
    <n v="1"/>
  </r>
  <r>
    <x v="18"/>
    <x v="0"/>
    <s v="Grange University Hospital Cwmbran"/>
    <s v="Major A&amp;E Units"/>
    <s v="Rhondda Cynon Taff"/>
    <n v="1.9666666666666666"/>
    <d v="1899-12-30T02:13:00"/>
    <n v="0"/>
    <n v="0"/>
    <n v="0"/>
    <n v="1"/>
    <n v="1"/>
    <n v="0"/>
    <n v="0"/>
    <n v="0"/>
    <n v="0"/>
    <n v="1"/>
    <n v="1"/>
    <n v="0"/>
    <n v="0"/>
    <s v="-"/>
    <s v="-"/>
    <n v="0.10285879629629631"/>
    <n v="0"/>
    <n v="1"/>
    <n v="1"/>
  </r>
  <r>
    <x v="18"/>
    <x v="0"/>
    <s v="Grange University Hospital Cwmbran"/>
    <s v="Major A&amp;E Units"/>
    <s v="Torfaen"/>
    <n v="4.8391665000000001"/>
    <d v="1899-12-30T00:59:41"/>
    <n v="0"/>
    <n v="0"/>
    <n v="0"/>
    <n v="9"/>
    <n v="9"/>
    <n v="1"/>
    <n v="6"/>
    <n v="4"/>
    <n v="4"/>
    <n v="5"/>
    <n v="1"/>
    <n v="0"/>
    <n v="0"/>
    <n v="4.2997685185185187E-3"/>
    <n v="1"/>
    <n v="0.20048611111111111"/>
    <n v="0"/>
    <n v="5"/>
    <n v="9"/>
  </r>
  <r>
    <x v="18"/>
    <x v="0"/>
    <s v="Royal Gwent Hospital Newport"/>
    <s v="Major A&amp;E Units"/>
    <s v="Torfaen"/>
    <n v="0"/>
    <d v="1899-12-30T00:13:31"/>
    <n v="0"/>
    <n v="0"/>
    <n v="0"/>
    <n v="4"/>
    <n v="4"/>
    <n v="0"/>
    <n v="4"/>
    <n v="0"/>
    <n v="3"/>
    <n v="3"/>
    <n v="0"/>
    <n v="0"/>
    <n v="1"/>
    <s v="-"/>
    <s v="-"/>
    <n v="0.14775462962962965"/>
    <n v="1"/>
    <n v="3"/>
    <n v="4"/>
  </r>
  <r>
    <x v="18"/>
    <x v="0"/>
    <s v="Nevill Hall Hosp Abergavenny"/>
    <s v="Major A&amp;E Units"/>
    <s v="Torfaen"/>
    <n v="0"/>
    <d v="1899-12-30T00:11:26"/>
    <n v="0"/>
    <n v="0"/>
    <n v="0"/>
    <n v="8"/>
    <n v="8"/>
    <n v="0"/>
    <n v="8"/>
    <n v="0"/>
    <n v="0"/>
    <n v="0"/>
    <n v="0"/>
    <n v="0"/>
    <n v="8"/>
    <s v="-"/>
    <s v="-"/>
    <s v="-"/>
    <n v="8"/>
    <n v="0"/>
    <n v="8"/>
  </r>
  <r>
    <x v="18"/>
    <x v="0"/>
    <s v="Ysbyty Aneurin Bevan Hospital"/>
    <s v="Minor Injuries Unit (MIU)"/>
    <s v="Torfaen"/>
    <n v="0"/>
    <d v="1899-12-30T00:05:1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8"/>
    <x v="1"/>
    <s v="Glan Clwyd Hosp Bodelwyddan"/>
    <s v="Major A&amp;E Units"/>
    <s v="Conwy"/>
    <n v="17.557497833333333"/>
    <d v="1899-12-30T01:22:26"/>
    <n v="0"/>
    <n v="0"/>
    <n v="0"/>
    <n v="16"/>
    <n v="16"/>
    <n v="2"/>
    <n v="8"/>
    <n v="4"/>
    <n v="9"/>
    <n v="11"/>
    <n v="2"/>
    <n v="0"/>
    <n v="1"/>
    <n v="5.9085648148148144E-3"/>
    <n v="0.5"/>
    <n v="6.2835648148148154E-2"/>
    <n v="1"/>
    <n v="11"/>
    <n v="16"/>
  </r>
  <r>
    <x v="18"/>
    <x v="1"/>
    <s v="Ysbyty Gwynedd Hosp Bangor"/>
    <s v="Major A&amp;E Units"/>
    <s v="Conwy"/>
    <n v="10.726944666666666"/>
    <d v="1899-12-30T01:28:56"/>
    <n v="1"/>
    <n v="0"/>
    <n v="0"/>
    <n v="9"/>
    <n v="9"/>
    <n v="3"/>
    <n v="5"/>
    <n v="3"/>
    <n v="4"/>
    <n v="6"/>
    <n v="2"/>
    <n v="0"/>
    <n v="0"/>
    <n v="8.9351851851851866E-3"/>
    <n v="0.33333333333333331"/>
    <n v="1.9843750000000004E-2"/>
    <n v="0"/>
    <n v="6"/>
    <n v="9"/>
  </r>
  <r>
    <x v="18"/>
    <x v="1"/>
    <s v="Maelor General Hosp Wrecsam"/>
    <s v="Major A&amp;E Units"/>
    <s v="Denbighshire"/>
    <n v="8.4130554999999987"/>
    <d v="1899-12-30T04:27:23"/>
    <n v="1"/>
    <n v="1"/>
    <n v="0"/>
    <n v="2"/>
    <n v="2"/>
    <n v="0"/>
    <n v="0"/>
    <n v="1"/>
    <n v="1"/>
    <n v="1"/>
    <n v="0"/>
    <n v="0"/>
    <n v="0"/>
    <n v="1.170138888888889E-2"/>
    <n v="0"/>
    <n v="2.8587962962962961E-2"/>
    <n v="0"/>
    <n v="1"/>
    <n v="2"/>
  </r>
  <r>
    <x v="18"/>
    <x v="1"/>
    <s v="Glan Clwyd Hosp Bodelwyddan"/>
    <s v="Major A&amp;E Units"/>
    <s v="Denbighshire"/>
    <n v="15.915278000000001"/>
    <d v="1899-12-30T01:41:43"/>
    <n v="0"/>
    <n v="0"/>
    <n v="0"/>
    <n v="11"/>
    <n v="11"/>
    <n v="1"/>
    <n v="5"/>
    <n v="0"/>
    <n v="9"/>
    <n v="10"/>
    <n v="1"/>
    <n v="1"/>
    <n v="0"/>
    <s v="-"/>
    <s v="-"/>
    <n v="5.0740740740740739E-2"/>
    <n v="1"/>
    <n v="10"/>
    <n v="11"/>
  </r>
  <r>
    <x v="18"/>
    <x v="1"/>
    <s v="Maelor General Hosp Wrecsam"/>
    <s v="Major A&amp;E Units"/>
    <s v="Flintshire"/>
    <n v="24.939442333333332"/>
    <d v="1899-12-30T03:48:46"/>
    <n v="3"/>
    <n v="3"/>
    <n v="0"/>
    <n v="7"/>
    <n v="7"/>
    <n v="0"/>
    <n v="2"/>
    <n v="0"/>
    <n v="6"/>
    <n v="6"/>
    <n v="0"/>
    <n v="0"/>
    <n v="1"/>
    <s v="-"/>
    <s v="-"/>
    <n v="2.9901620370370374E-2"/>
    <n v="1"/>
    <n v="6"/>
    <n v="7"/>
  </r>
  <r>
    <x v="18"/>
    <x v="1"/>
    <s v="Glan Clwyd Hosp Bodelwyddan"/>
    <s v="Major A&amp;E Units"/>
    <s v="Flintshire"/>
    <n v="13.648611166666667"/>
    <d v="1899-12-30T02:44:38"/>
    <n v="2"/>
    <n v="1"/>
    <n v="0"/>
    <n v="5"/>
    <n v="5"/>
    <n v="1"/>
    <n v="2"/>
    <n v="0"/>
    <n v="5"/>
    <n v="5"/>
    <n v="0"/>
    <n v="0"/>
    <n v="0"/>
    <s v="-"/>
    <s v="-"/>
    <n v="6.2094907407407411E-2"/>
    <n v="0"/>
    <n v="5"/>
    <n v="5"/>
  </r>
  <r>
    <x v="18"/>
    <x v="1"/>
    <s v="Ysbyty Gwynedd Hosp Bangor"/>
    <s v="Major A&amp;E Units"/>
    <s v="Gwynedd"/>
    <n v="22.252500499999996"/>
    <d v="1899-12-30T01:17:25"/>
    <n v="2"/>
    <n v="1"/>
    <n v="0"/>
    <n v="18"/>
    <n v="18"/>
    <n v="5"/>
    <n v="14"/>
    <n v="4"/>
    <n v="4"/>
    <n v="12"/>
    <n v="8"/>
    <n v="1"/>
    <n v="1"/>
    <n v="8.1250000000000003E-3"/>
    <n v="0.25"/>
    <n v="3.950810185185185E-2"/>
    <n v="2"/>
    <n v="12"/>
    <n v="18"/>
  </r>
  <r>
    <x v="18"/>
    <x v="1"/>
    <s v="Ysbyty Gwynedd Hosp Bangor"/>
    <s v="Major A&amp;E Units"/>
    <s v="Isle Of Anglesey"/>
    <n v="29.589721333333337"/>
    <d v="1899-12-30T02:12:17"/>
    <n v="2"/>
    <n v="0"/>
    <n v="0"/>
    <n v="12"/>
    <n v="12"/>
    <n v="2"/>
    <n v="5"/>
    <n v="2"/>
    <n v="5"/>
    <n v="8"/>
    <n v="3"/>
    <n v="1"/>
    <n v="1"/>
    <n v="6.4236111111111117E-3"/>
    <n v="0.5"/>
    <n v="4.9982638888888889E-2"/>
    <n v="2"/>
    <n v="8"/>
    <n v="12"/>
  </r>
  <r>
    <x v="18"/>
    <x v="1"/>
    <s v="Maelor General Hosp Wrecsam"/>
    <s v="Major A&amp;E Units"/>
    <s v="Wrexham"/>
    <n v="60.633331333333338"/>
    <d v="1899-12-30T03:02:03"/>
    <n v="3"/>
    <n v="3"/>
    <n v="1"/>
    <n v="18"/>
    <n v="18"/>
    <n v="7"/>
    <n v="11"/>
    <n v="4"/>
    <n v="11"/>
    <n v="13"/>
    <n v="2"/>
    <n v="1"/>
    <n v="0"/>
    <n v="1.2517361111111111E-2"/>
    <n v="0"/>
    <n v="6.7673611111111115E-2"/>
    <n v="1"/>
    <n v="13"/>
    <n v="18"/>
  </r>
  <r>
    <x v="18"/>
    <x v="1"/>
    <s v="Glan Clwyd Hosp Bodelwyddan"/>
    <s v="Major A&amp;E Units"/>
    <s v="Wrexham"/>
    <n v="0"/>
    <d v="1899-12-30T00:18:55"/>
    <n v="0"/>
    <n v="0"/>
    <n v="0"/>
    <n v="1"/>
    <n v="1"/>
    <n v="1"/>
    <n v="1"/>
    <n v="0"/>
    <n v="1"/>
    <n v="1"/>
    <n v="0"/>
    <n v="0"/>
    <n v="0"/>
    <s v="-"/>
    <s v="-"/>
    <n v="1.2442129629629631E-2"/>
    <n v="0"/>
    <n v="1"/>
    <n v="1"/>
  </r>
  <r>
    <x v="18"/>
    <x v="2"/>
    <s v="University Hospital Of Wales"/>
    <s v="Major A&amp;E Units"/>
    <s v="Caerphilly"/>
    <n v="0.47250000000000003"/>
    <d v="1899-12-30T00:43:21"/>
    <n v="0"/>
    <n v="0"/>
    <n v="0"/>
    <n v="1"/>
    <n v="1"/>
    <n v="0"/>
    <n v="1"/>
    <n v="1"/>
    <n v="0"/>
    <n v="0"/>
    <n v="0"/>
    <n v="0"/>
    <n v="0"/>
    <n v="7.1990740740740747E-3"/>
    <n v="0"/>
    <s v="-"/>
    <n v="0"/>
    <n v="0"/>
    <n v="1"/>
  </r>
  <r>
    <x v="18"/>
    <x v="2"/>
    <s v="University Hospital Of Wales"/>
    <s v="Major A&amp;E Units"/>
    <s v="Cardiff"/>
    <n v="61.754165000000008"/>
    <d v="1899-12-30T02:31:05"/>
    <n v="8"/>
    <n v="5"/>
    <n v="0"/>
    <n v="27"/>
    <n v="27"/>
    <n v="5"/>
    <n v="19"/>
    <n v="9"/>
    <n v="12"/>
    <n v="16"/>
    <n v="4"/>
    <n v="2"/>
    <n v="0"/>
    <n v="4.9305555555555552E-3"/>
    <n v="0.66666666666666663"/>
    <n v="5.3333333333333337E-2"/>
    <n v="2"/>
    <n v="16"/>
    <n v="27"/>
  </r>
  <r>
    <x v="18"/>
    <x v="2"/>
    <s v="Llandough Hospital"/>
    <s v="Major acute"/>
    <s v="Cardiff"/>
    <n v="0"/>
    <d v="1899-12-30T00:32:20"/>
    <n v="0"/>
    <n v="0"/>
    <n v="0"/>
    <n v="2"/>
    <n v="2"/>
    <n v="0"/>
    <n v="2"/>
    <n v="0"/>
    <n v="1"/>
    <n v="1"/>
    <n v="0"/>
    <n v="1"/>
    <n v="0"/>
    <s v="-"/>
    <s v="-"/>
    <n v="0.22543981481481482"/>
    <n v="1"/>
    <n v="1"/>
    <n v="2"/>
  </r>
  <r>
    <x v="18"/>
    <x v="2"/>
    <s v="Childrens Hosp Wales Cardiff"/>
    <s v="Unknown"/>
    <s v="Cardiff"/>
    <n v="0"/>
    <s v="-"/>
    <n v="0"/>
    <n v="0"/>
    <n v="0"/>
    <n v="1"/>
    <n v="1"/>
    <n v="0"/>
    <n v="1"/>
    <n v="1"/>
    <n v="0"/>
    <n v="0"/>
    <n v="0"/>
    <n v="0"/>
    <n v="0"/>
    <n v="4.3981481481481484E-3"/>
    <n v="1"/>
    <s v="-"/>
    <n v="0"/>
    <n v="0"/>
    <n v="1"/>
  </r>
  <r>
    <x v="18"/>
    <x v="2"/>
    <s v="University Hospital Of Wales"/>
    <s v="Major A&amp;E Units"/>
    <s v="Merthyr Tydfil"/>
    <n v="0"/>
    <d v="1899-12-30T01:15:02"/>
    <n v="0"/>
    <n v="0"/>
    <n v="0"/>
    <n v="1"/>
    <n v="1"/>
    <n v="0"/>
    <n v="0"/>
    <n v="1"/>
    <n v="0"/>
    <n v="0"/>
    <n v="0"/>
    <n v="0"/>
    <n v="0"/>
    <n v="6.9444444444444444E-5"/>
    <n v="1"/>
    <s v="-"/>
    <n v="0"/>
    <n v="0"/>
    <n v="1"/>
  </r>
  <r>
    <x v="18"/>
    <x v="2"/>
    <s v="University Hospital Of Wales"/>
    <s v="Major A&amp;E Units"/>
    <s v="Rhondda Cynon Taff"/>
    <n v="0"/>
    <d v="1899-12-30T00:40:52"/>
    <n v="0"/>
    <n v="0"/>
    <n v="0"/>
    <n v="1"/>
    <n v="1"/>
    <n v="0"/>
    <n v="1"/>
    <n v="0"/>
    <n v="0"/>
    <n v="1"/>
    <n v="1"/>
    <n v="0"/>
    <n v="0"/>
    <s v="-"/>
    <s v="-"/>
    <n v="0.3873032407407408"/>
    <n v="0"/>
    <n v="1"/>
    <n v="1"/>
  </r>
  <r>
    <x v="18"/>
    <x v="2"/>
    <s v="Llandough Hospital"/>
    <s v="Major acute"/>
    <s v="Torfaen"/>
    <n v="0"/>
    <d v="1899-12-30T00:23:40"/>
    <n v="0"/>
    <n v="0"/>
    <n v="0"/>
    <n v="2"/>
    <n v="2"/>
    <n v="0"/>
    <n v="2"/>
    <n v="0"/>
    <n v="2"/>
    <n v="2"/>
    <n v="0"/>
    <n v="0"/>
    <n v="0"/>
    <s v="-"/>
    <s v="-"/>
    <n v="4.3391203703703703E-2"/>
    <n v="0"/>
    <n v="2"/>
    <n v="2"/>
  </r>
  <r>
    <x v="18"/>
    <x v="2"/>
    <s v="University Hospital Of Wales"/>
    <s v="Major A&amp;E Units"/>
    <s v="Vale Of Glamorgan"/>
    <n v="31.775277666666664"/>
    <d v="1899-12-30T03:20:21"/>
    <n v="4"/>
    <n v="1"/>
    <n v="0"/>
    <n v="11"/>
    <n v="11"/>
    <n v="1"/>
    <n v="3"/>
    <n v="3"/>
    <n v="5"/>
    <n v="7"/>
    <n v="2"/>
    <n v="0"/>
    <n v="1"/>
    <n v="7.6851851851851855E-3"/>
    <n v="0.33333333333333331"/>
    <n v="3.2048611111111111E-2"/>
    <n v="1"/>
    <n v="7"/>
    <n v="11"/>
  </r>
  <r>
    <x v="18"/>
    <x v="3"/>
    <s v="Princess Of Wales Bridgend"/>
    <s v="Major A&amp;E Units"/>
    <s v="Bridgend"/>
    <n v="70.751387833333339"/>
    <d v="1899-12-30T07:26:29"/>
    <n v="5"/>
    <n v="4"/>
    <n v="4"/>
    <n v="16"/>
    <n v="16"/>
    <n v="3"/>
    <n v="9"/>
    <n v="5"/>
    <n v="8"/>
    <n v="10"/>
    <n v="2"/>
    <n v="0"/>
    <n v="1"/>
    <n v="8.9930555555555562E-3"/>
    <n v="0.4"/>
    <n v="0.19787037037037039"/>
    <n v="1"/>
    <n v="10"/>
    <n v="16"/>
  </r>
  <r>
    <x v="18"/>
    <x v="3"/>
    <s v="Royal Glamorgan Hosp Pontyclun"/>
    <s v="Major A&amp;E Units"/>
    <s v="Bridgend"/>
    <n v="7.6572221666666671"/>
    <d v="1899-12-30T01:45:01"/>
    <n v="1"/>
    <n v="0"/>
    <n v="0"/>
    <n v="5"/>
    <n v="5"/>
    <n v="1"/>
    <n v="2"/>
    <n v="2"/>
    <n v="2"/>
    <n v="2"/>
    <n v="0"/>
    <n v="0"/>
    <n v="1"/>
    <n v="1.6498842592592593E-2"/>
    <n v="0"/>
    <n v="0.26296296296296301"/>
    <n v="1"/>
    <n v="2"/>
    <n v="5"/>
  </r>
  <r>
    <x v="18"/>
    <x v="3"/>
    <s v="Prince Charles Hosp Merthyr"/>
    <s v="Major A&amp;E Units"/>
    <s v="Caerphilly"/>
    <n v="0"/>
    <d v="1899-12-30T00:04:07"/>
    <n v="0"/>
    <n v="0"/>
    <n v="0"/>
    <n v="1"/>
    <n v="1"/>
    <n v="1"/>
    <n v="1"/>
    <n v="1"/>
    <n v="0"/>
    <n v="0"/>
    <n v="0"/>
    <n v="0"/>
    <n v="0"/>
    <n v="8.0324074074074082E-3"/>
    <n v="0"/>
    <s v="-"/>
    <n v="0"/>
    <n v="0"/>
    <n v="1"/>
  </r>
  <r>
    <x v="18"/>
    <x v="3"/>
    <s v="Prince Charles Hosp Merthyr"/>
    <s v="Major A&amp;E Units"/>
    <s v="Merthyr Tydfil"/>
    <n v="36.487777999999992"/>
    <d v="1899-12-30T03:32:30"/>
    <n v="4"/>
    <n v="3"/>
    <n v="0"/>
    <n v="10"/>
    <n v="9"/>
    <n v="2"/>
    <n v="4"/>
    <n v="0"/>
    <n v="7"/>
    <n v="9"/>
    <n v="2"/>
    <n v="0"/>
    <n v="1"/>
    <s v="-"/>
    <s v="-"/>
    <n v="7.6956018518518521E-2"/>
    <n v="1"/>
    <n v="9"/>
    <n v="10"/>
  </r>
  <r>
    <x v="18"/>
    <x v="3"/>
    <s v="Prince Charles Hosp Merthyr"/>
    <s v="Major A&amp;E Units"/>
    <s v="Powys"/>
    <n v="0"/>
    <d v="1899-12-30T00:00:28"/>
    <n v="0"/>
    <n v="0"/>
    <n v="0"/>
    <n v="1"/>
    <n v="1"/>
    <n v="1"/>
    <n v="1"/>
    <n v="0"/>
    <n v="1"/>
    <n v="1"/>
    <n v="0"/>
    <n v="0"/>
    <n v="0"/>
    <s v="-"/>
    <s v="-"/>
    <n v="7.5462962962962966E-3"/>
    <n v="0"/>
    <n v="1"/>
    <n v="1"/>
  </r>
  <r>
    <x v="18"/>
    <x v="3"/>
    <s v="Royal Glamorgan Hosp Pontyclun"/>
    <s v="Major A&amp;E Units"/>
    <s v="Rhondda Cynon Taff"/>
    <n v="66.793610999999999"/>
    <d v="1899-12-30T02:31:47"/>
    <n v="4"/>
    <n v="3"/>
    <n v="2"/>
    <n v="24"/>
    <n v="24"/>
    <n v="6"/>
    <n v="16"/>
    <n v="10"/>
    <n v="13"/>
    <n v="14"/>
    <n v="1"/>
    <n v="0"/>
    <n v="0"/>
    <n v="9.2824074074074076E-3"/>
    <n v="0.3"/>
    <n v="7.439236111111111E-2"/>
    <n v="0"/>
    <n v="14"/>
    <n v="24"/>
  </r>
  <r>
    <x v="18"/>
    <x v="3"/>
    <s v="Prince Charles Hosp Merthyr"/>
    <s v="Major A&amp;E Units"/>
    <s v="Rhondda Cynon Taff"/>
    <n v="22.844998999999998"/>
    <d v="1899-12-30T02:08:23"/>
    <n v="2"/>
    <n v="0"/>
    <n v="0"/>
    <n v="9"/>
    <n v="9"/>
    <n v="1"/>
    <n v="5"/>
    <n v="2"/>
    <n v="5"/>
    <n v="6"/>
    <n v="1"/>
    <n v="0"/>
    <n v="1"/>
    <n v="9.2476851851851852E-3"/>
    <n v="0.5"/>
    <n v="0.20427662037037037"/>
    <n v="1"/>
    <n v="6"/>
    <n v="9"/>
  </r>
  <r>
    <x v="18"/>
    <x v="3"/>
    <s v="Princess Of Wales Bridgend"/>
    <s v="Major A&amp;E Units"/>
    <s v="Vale Of Glamorgan"/>
    <n v="42.535833500000003"/>
    <d v="1899-12-30T10:51:15"/>
    <n v="2"/>
    <n v="2"/>
    <n v="2"/>
    <n v="3"/>
    <n v="3"/>
    <n v="1"/>
    <n v="1"/>
    <n v="0"/>
    <n v="3"/>
    <n v="3"/>
    <n v="0"/>
    <n v="0"/>
    <n v="0"/>
    <s v="-"/>
    <s v="-"/>
    <n v="0.10377314814814816"/>
    <n v="0"/>
    <n v="3"/>
    <n v="3"/>
  </r>
  <r>
    <x v="18"/>
    <x v="4"/>
    <s v="Prince Philip Hosp Llanelli"/>
    <s v="Major acute"/>
    <s v="Carmarthenshire"/>
    <n v="45.484166666666667"/>
    <d v="1899-12-30T05:17:23"/>
    <n v="4"/>
    <n v="3"/>
    <n v="2"/>
    <n v="9"/>
    <n v="9"/>
    <n v="1"/>
    <n v="3"/>
    <n v="3"/>
    <n v="6"/>
    <n v="6"/>
    <n v="0"/>
    <n v="0"/>
    <n v="0"/>
    <n v="1.0162037037037037E-2"/>
    <n v="0.33333333333333331"/>
    <n v="0.14201388888888888"/>
    <n v="0"/>
    <n v="6"/>
    <n v="9"/>
  </r>
  <r>
    <x v="18"/>
    <x v="4"/>
    <s v="Glangwili Hospital Carmarthen"/>
    <s v="Major A&amp;E Units"/>
    <s v="Carmarthenshire"/>
    <n v="33.049165666666667"/>
    <d v="1899-12-30T03:00:08"/>
    <n v="2"/>
    <n v="1"/>
    <n v="1"/>
    <n v="11"/>
    <n v="11"/>
    <n v="1"/>
    <n v="4"/>
    <n v="2"/>
    <n v="6"/>
    <n v="8"/>
    <n v="2"/>
    <n v="0"/>
    <n v="1"/>
    <n v="4.7222222222222231E-3"/>
    <n v="0.5"/>
    <n v="0.10590277777777778"/>
    <n v="1"/>
    <n v="8"/>
    <n v="11"/>
  </r>
  <r>
    <x v="18"/>
    <x v="4"/>
    <s v="Bronglais Gen Hosp Aberystwyth"/>
    <s v="Major A&amp;E Units"/>
    <s v="Ceredigion"/>
    <n v="1.0349999999999999"/>
    <d v="1899-12-30T00:21:35"/>
    <n v="0"/>
    <n v="0"/>
    <n v="0"/>
    <n v="7"/>
    <n v="7"/>
    <n v="2"/>
    <n v="7"/>
    <n v="1"/>
    <n v="6"/>
    <n v="6"/>
    <n v="0"/>
    <n v="0"/>
    <n v="0"/>
    <n v="8.819444444444444E-3"/>
    <n v="0"/>
    <n v="3.8877314814814816E-2"/>
    <n v="0"/>
    <n v="6"/>
    <n v="7"/>
  </r>
  <r>
    <x v="18"/>
    <x v="4"/>
    <s v="Bronglais Gen Hosp Aberystwyth"/>
    <s v="Major A&amp;E Units"/>
    <s v="Gwynedd"/>
    <n v="0.78194449999999993"/>
    <d v="1899-12-30T00:29:01"/>
    <n v="0"/>
    <n v="0"/>
    <n v="0"/>
    <n v="4"/>
    <n v="4"/>
    <n v="0"/>
    <n v="4"/>
    <n v="0"/>
    <n v="3"/>
    <n v="4"/>
    <n v="1"/>
    <n v="0"/>
    <n v="0"/>
    <s v="-"/>
    <s v="-"/>
    <n v="2.7390046296296294E-2"/>
    <n v="0"/>
    <n v="4"/>
    <n v="4"/>
  </r>
  <r>
    <x v="18"/>
    <x v="4"/>
    <s v="Glangwili Hospital Carmarthen"/>
    <s v="Major A&amp;E Units"/>
    <s v="Neath Port Talbot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18"/>
    <x v="4"/>
    <s v="Withybush Hosp Haverfordwest"/>
    <s v="Major A&amp;E Units"/>
    <s v="Pembrokeshire"/>
    <n v="33.212221166666666"/>
    <d v="1899-12-30T03:00:58"/>
    <n v="4"/>
    <n v="1"/>
    <n v="0"/>
    <n v="12"/>
    <n v="12"/>
    <n v="1"/>
    <n v="3"/>
    <n v="0"/>
    <n v="9"/>
    <n v="9"/>
    <n v="0"/>
    <n v="2"/>
    <n v="1"/>
    <s v="-"/>
    <s v="-"/>
    <n v="2.1944444444444447E-2"/>
    <n v="3"/>
    <n v="9"/>
    <n v="12"/>
  </r>
  <r>
    <x v="18"/>
    <x v="4"/>
    <s v="Glangwili Hospital Carmarthen"/>
    <s v="Major A&amp;E Units"/>
    <s v="Pembrokeshire"/>
    <n v="10.123887833333333"/>
    <d v="1899-12-30T01:56:14"/>
    <n v="0"/>
    <n v="0"/>
    <n v="0"/>
    <n v="5"/>
    <n v="5"/>
    <n v="1"/>
    <n v="3"/>
    <n v="2"/>
    <n v="2"/>
    <n v="3"/>
    <n v="1"/>
    <n v="0"/>
    <n v="0"/>
    <n v="9.9942129629629634E-3"/>
    <n v="0.5"/>
    <n v="1.6134259259259261E-2"/>
    <n v="0"/>
    <n v="3"/>
    <n v="5"/>
  </r>
  <r>
    <x v="18"/>
    <x v="4"/>
    <s v="Bronglais Gen Hosp Aberystwyth"/>
    <s v="Major A&amp;E Units"/>
    <s v="Powys"/>
    <n v="0.52027766666666664"/>
    <d v="1899-12-30T00:22:08"/>
    <n v="0"/>
    <n v="0"/>
    <n v="0"/>
    <n v="3"/>
    <n v="3"/>
    <n v="1"/>
    <n v="3"/>
    <n v="0"/>
    <n v="3"/>
    <n v="3"/>
    <n v="0"/>
    <n v="0"/>
    <n v="0"/>
    <s v="-"/>
    <s v="-"/>
    <n v="2.71875E-2"/>
    <n v="0"/>
    <n v="3"/>
    <n v="3"/>
  </r>
  <r>
    <x v="18"/>
    <x v="5"/>
    <s v="Nearest Suitablew A+E Or Miu"/>
    <s v="-"/>
    <s v="Blaenau Gwent"/>
    <n v="0"/>
    <s v="-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8"/>
    <x v="5"/>
    <s v="Nearest Suitablew A+E Or Miu"/>
    <s v="-"/>
    <s v="Bridgend"/>
    <n v="0"/>
    <s v="-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8"/>
    <x v="5"/>
    <s v="Nearest Suitablew A+E Or Miu"/>
    <s v="-"/>
    <s v="Ceredigion"/>
    <n v="0"/>
    <s v="-"/>
    <n v="0"/>
    <n v="0"/>
    <n v="0"/>
    <n v="1"/>
    <n v="0"/>
    <n v="0"/>
    <n v="0"/>
    <n v="0"/>
    <n v="1"/>
    <n v="1"/>
    <n v="0"/>
    <n v="0"/>
    <n v="0"/>
    <s v="-"/>
    <s v="-"/>
    <n v="3.0092592592592593E-3"/>
    <n v="0"/>
    <n v="1"/>
    <n v="1"/>
  </r>
  <r>
    <x v="18"/>
    <x v="5"/>
    <s v="Nearest Suitablew A+E Or Miu"/>
    <s v="-"/>
    <s v="Conwy"/>
    <n v="0"/>
    <s v="-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8"/>
    <x v="5"/>
    <s v="Univ North Staff City Hospital"/>
    <s v="Hospital not In Wales"/>
    <s v="Denbighshire"/>
    <n v="0"/>
    <d v="1899-12-30T00:14:30"/>
    <n v="0"/>
    <n v="0"/>
    <n v="0"/>
    <n v="2"/>
    <n v="2"/>
    <n v="0"/>
    <n v="2"/>
    <n v="0"/>
    <n v="2"/>
    <n v="2"/>
    <n v="0"/>
    <n v="0"/>
    <n v="0"/>
    <s v="-"/>
    <s v="-"/>
    <n v="1.5028935185185185E-2"/>
    <n v="0"/>
    <n v="2"/>
    <n v="2"/>
  </r>
  <r>
    <x v="18"/>
    <x v="5"/>
    <s v="Countess Of Chester Hospital"/>
    <s v="Hospital not In Wales"/>
    <s v="Flintshire"/>
    <n v="1.0827770000000001"/>
    <d v="1899-12-30T00:21:20"/>
    <n v="0"/>
    <n v="0"/>
    <n v="0"/>
    <n v="9"/>
    <n v="9"/>
    <n v="2"/>
    <n v="9"/>
    <n v="0"/>
    <n v="8"/>
    <n v="9"/>
    <n v="1"/>
    <n v="0"/>
    <n v="0"/>
    <s v="-"/>
    <s v="-"/>
    <n v="6.050925925925927E-2"/>
    <n v="0"/>
    <n v="9"/>
    <n v="9"/>
  </r>
  <r>
    <x v="18"/>
    <x v="5"/>
    <s v="Nearest Suitablew A+E Or Miu"/>
    <s v="-"/>
    <s v="Gwynedd"/>
    <n v="0"/>
    <s v="-"/>
    <n v="0"/>
    <n v="0"/>
    <n v="0"/>
    <n v="1"/>
    <n v="1"/>
    <n v="0"/>
    <n v="0"/>
    <n v="0"/>
    <n v="1"/>
    <n v="1"/>
    <n v="0"/>
    <n v="0"/>
    <n v="0"/>
    <s v="-"/>
    <s v="-"/>
    <n v="9.7916666666666673E-3"/>
    <n v="0"/>
    <n v="1"/>
    <n v="1"/>
  </r>
  <r>
    <x v="18"/>
    <x v="5"/>
    <s v="Royal Shrewsbury Hospital"/>
    <s v="Hospital not In Wales"/>
    <s v="Powys"/>
    <n v="4.6849983333333327"/>
    <d v="1899-12-30T00:50:08"/>
    <n v="0"/>
    <n v="0"/>
    <n v="0"/>
    <n v="7"/>
    <n v="7"/>
    <n v="0"/>
    <n v="6"/>
    <n v="1"/>
    <n v="5"/>
    <n v="6"/>
    <n v="1"/>
    <n v="0"/>
    <n v="0"/>
    <n v="2.0138888888888888E-3"/>
    <n v="1"/>
    <n v="1.5081018518518518E-2"/>
    <n v="0"/>
    <n v="6"/>
    <n v="7"/>
  </r>
  <r>
    <x v="18"/>
    <x v="5"/>
    <s v="Hereford County Hospital"/>
    <s v="Hospital not In Wales"/>
    <s v="Powys"/>
    <n v="0.85805566666666666"/>
    <d v="1899-12-30T00:31:37"/>
    <n v="0"/>
    <n v="0"/>
    <n v="0"/>
    <n v="3"/>
    <n v="3"/>
    <n v="0"/>
    <n v="3"/>
    <n v="0"/>
    <n v="2"/>
    <n v="3"/>
    <n v="1"/>
    <n v="0"/>
    <n v="0"/>
    <s v="-"/>
    <s v="-"/>
    <n v="0.12200231481481483"/>
    <n v="0"/>
    <n v="3"/>
    <n v="3"/>
  </r>
  <r>
    <x v="18"/>
    <x v="5"/>
    <s v="Univ North Staff City Hospital"/>
    <s v="Hospital not In Wales"/>
    <s v="Powys"/>
    <n v="0"/>
    <d v="1899-12-30T00:50:00"/>
    <n v="0"/>
    <n v="0"/>
    <n v="0"/>
    <n v="1"/>
    <n v="1"/>
    <n v="0"/>
    <n v="1"/>
    <n v="0"/>
    <n v="0"/>
    <n v="1"/>
    <n v="1"/>
    <n v="0"/>
    <n v="0"/>
    <s v="-"/>
    <s v="-"/>
    <n v="5.8530092592592592E-2"/>
    <n v="0"/>
    <n v="1"/>
    <n v="1"/>
  </r>
  <r>
    <x v="18"/>
    <x v="5"/>
    <s v="Princess Royal Hosp Telford"/>
    <s v="Hospital not In Wales"/>
    <s v="Powys"/>
    <n v="0"/>
    <d v="1899-12-30T00:12:33"/>
    <n v="0"/>
    <n v="0"/>
    <n v="0"/>
    <n v="1"/>
    <n v="1"/>
    <n v="0"/>
    <n v="1"/>
    <n v="0"/>
    <n v="1"/>
    <n v="1"/>
    <n v="0"/>
    <n v="0"/>
    <n v="0"/>
    <s v="-"/>
    <s v="-"/>
    <n v="3.4143518518518517E-2"/>
    <n v="0"/>
    <n v="1"/>
    <n v="1"/>
  </r>
  <r>
    <x v="18"/>
    <x v="5"/>
    <s v="Alcohol Treatment Centre"/>
    <s v="-"/>
    <s v="Swansea"/>
    <n v="0"/>
    <s v="-"/>
    <n v="0"/>
    <n v="0"/>
    <n v="0"/>
    <n v="1"/>
    <n v="1"/>
    <n v="0"/>
    <n v="1"/>
    <n v="0"/>
    <n v="1"/>
    <n v="1"/>
    <n v="0"/>
    <n v="0"/>
    <n v="0"/>
    <s v="-"/>
    <s v="-"/>
    <n v="2.7939814814814817E-2"/>
    <n v="0"/>
    <n v="1"/>
    <n v="1"/>
  </r>
  <r>
    <x v="18"/>
    <x v="7"/>
    <s v="Morriston Hospital Swansea"/>
    <s v="Major A&amp;E Units"/>
    <s v="Carmarthenshire"/>
    <n v="11.922222166666666"/>
    <d v="1899-12-30T01:46:02"/>
    <n v="1"/>
    <n v="0"/>
    <n v="0"/>
    <n v="6"/>
    <n v="6"/>
    <n v="2"/>
    <n v="4"/>
    <n v="2"/>
    <n v="2"/>
    <n v="3"/>
    <n v="1"/>
    <n v="0"/>
    <n v="1"/>
    <n v="2.5000000000000001E-3"/>
    <n v="1"/>
    <n v="0.17274305555555555"/>
    <n v="1"/>
    <n v="3"/>
    <n v="6"/>
  </r>
  <r>
    <x v="18"/>
    <x v="7"/>
    <s v="Morriston Hospital Swansea"/>
    <s v="Major A&amp;E Units"/>
    <s v="Neath Port Talbot"/>
    <n v="63.850277666666663"/>
    <d v="1899-12-30T05:31:54"/>
    <n v="5"/>
    <n v="4"/>
    <n v="2"/>
    <n v="10"/>
    <n v="10"/>
    <n v="4"/>
    <n v="4"/>
    <n v="3"/>
    <n v="6"/>
    <n v="7"/>
    <n v="1"/>
    <n v="0"/>
    <n v="0"/>
    <n v="1.3321759259259261E-2"/>
    <n v="0.33333333333333331"/>
    <n v="0.28250000000000003"/>
    <n v="0"/>
    <n v="7"/>
    <n v="10"/>
  </r>
  <r>
    <x v="18"/>
    <x v="7"/>
    <s v="Singleton Hospital Swansea"/>
    <s v="Minor Injuries Unit (MIU)"/>
    <s v="Neath Port Talbot"/>
    <n v="0.62694450000000002"/>
    <d v="1899-12-30T00:52:37"/>
    <n v="0"/>
    <n v="0"/>
    <n v="0"/>
    <n v="2"/>
    <n v="2"/>
    <n v="0"/>
    <n v="2"/>
    <n v="0"/>
    <n v="1"/>
    <n v="2"/>
    <n v="1"/>
    <n v="0"/>
    <n v="0"/>
    <s v="-"/>
    <s v="-"/>
    <n v="0.24254629629629629"/>
    <n v="0"/>
    <n v="2"/>
    <n v="2"/>
  </r>
  <r>
    <x v="18"/>
    <x v="7"/>
    <s v="Morriston Hospital Swansea"/>
    <s v="Major A&amp;E Units"/>
    <s v="Rhondda Cynon Taff"/>
    <n v="1.0436111666666665"/>
    <d v="1899-12-30T01:17:37"/>
    <n v="0"/>
    <n v="0"/>
    <n v="0"/>
    <n v="1"/>
    <n v="1"/>
    <n v="0"/>
    <n v="0"/>
    <n v="1"/>
    <n v="0"/>
    <n v="0"/>
    <n v="0"/>
    <n v="0"/>
    <n v="0"/>
    <n v="5.2083333333333333E-4"/>
    <n v="1"/>
    <s v="-"/>
    <n v="0"/>
    <n v="0"/>
    <n v="1"/>
  </r>
  <r>
    <x v="18"/>
    <x v="7"/>
    <s v="Morriston Hospital Swansea"/>
    <s v="Major A&amp;E Units"/>
    <s v="Swansea"/>
    <n v="60.492777666666662"/>
    <d v="1899-12-30T03:16:16"/>
    <n v="5"/>
    <n v="3"/>
    <n v="1"/>
    <n v="24"/>
    <n v="24"/>
    <n v="6"/>
    <n v="13"/>
    <n v="6"/>
    <n v="14"/>
    <n v="15"/>
    <n v="1"/>
    <n v="3"/>
    <n v="0"/>
    <n v="5.4513888888888884E-3"/>
    <n v="0.5"/>
    <n v="7.7442129629629639E-2"/>
    <n v="3"/>
    <n v="15"/>
    <n v="24"/>
  </r>
  <r>
    <x v="18"/>
    <x v="8"/>
    <s v="-"/>
    <s v="-"/>
    <s v="Blaenau Gwent"/>
    <n v="0"/>
    <s v="-"/>
    <n v="0"/>
    <n v="0"/>
    <n v="0"/>
    <n v="25"/>
    <n v="6"/>
    <n v="0"/>
    <n v="0"/>
    <n v="3"/>
    <n v="12"/>
    <n v="18"/>
    <n v="6"/>
    <n v="1"/>
    <n v="3"/>
    <n v="4.8032407407407407E-3"/>
    <n v="0.66666666666666663"/>
    <n v="6.4849537037037039E-2"/>
    <n v="4"/>
    <n v="18"/>
    <n v="14"/>
  </r>
  <r>
    <x v="18"/>
    <x v="8"/>
    <s v="-"/>
    <s v="-"/>
    <s v="Bridgend"/>
    <n v="0"/>
    <s v="-"/>
    <n v="0"/>
    <n v="0"/>
    <n v="0"/>
    <n v="51"/>
    <n v="15"/>
    <n v="0"/>
    <n v="0"/>
    <n v="8"/>
    <n v="30"/>
    <n v="39"/>
    <n v="9"/>
    <n v="2"/>
    <n v="2"/>
    <n v="9.2129629629629627E-3"/>
    <n v="0.25"/>
    <n v="0.24246527777777777"/>
    <n v="4"/>
    <n v="39"/>
    <n v="21"/>
  </r>
  <r>
    <x v="18"/>
    <x v="8"/>
    <s v="-"/>
    <s v="-"/>
    <s v="Caerphilly"/>
    <n v="0"/>
    <s v="-"/>
    <n v="0"/>
    <n v="0"/>
    <n v="0"/>
    <n v="59"/>
    <n v="13"/>
    <n v="0"/>
    <n v="0"/>
    <n v="7"/>
    <n v="33"/>
    <n v="41"/>
    <n v="8"/>
    <n v="1"/>
    <n v="10"/>
    <n v="8.0324074074074082E-3"/>
    <n v="0.42857142857142855"/>
    <n v="8.6018518518518522E-2"/>
    <n v="11"/>
    <n v="41"/>
    <n v="31"/>
  </r>
  <r>
    <x v="18"/>
    <x v="8"/>
    <s v="-"/>
    <s v="-"/>
    <s v="Cardiff"/>
    <n v="0"/>
    <s v="-"/>
    <n v="0"/>
    <n v="0"/>
    <n v="0"/>
    <n v="106"/>
    <n v="16"/>
    <n v="0"/>
    <n v="0"/>
    <n v="13"/>
    <n v="56"/>
    <n v="72"/>
    <n v="16"/>
    <n v="5"/>
    <n v="16"/>
    <n v="4.7106481481481478E-3"/>
    <n v="0.69230769230769229"/>
    <n v="0.1040914351851852"/>
    <n v="21"/>
    <n v="72"/>
    <n v="36"/>
  </r>
  <r>
    <x v="18"/>
    <x v="8"/>
    <s v="-"/>
    <s v="-"/>
    <s v="Carmarthenshire"/>
    <n v="0"/>
    <s v="-"/>
    <n v="0"/>
    <n v="0"/>
    <n v="0"/>
    <n v="62"/>
    <n v="9"/>
    <n v="0"/>
    <n v="0"/>
    <n v="8"/>
    <n v="26"/>
    <n v="37"/>
    <n v="11"/>
    <n v="6"/>
    <n v="11"/>
    <n v="7.3842592592592588E-3"/>
    <n v="0.2857142857142857"/>
    <n v="0.10021990740740741"/>
    <n v="17"/>
    <n v="37"/>
    <n v="20"/>
  </r>
  <r>
    <x v="18"/>
    <x v="8"/>
    <s v="-"/>
    <s v="-"/>
    <s v="Ceredigion"/>
    <n v="0"/>
    <s v="-"/>
    <n v="0"/>
    <n v="0"/>
    <n v="0"/>
    <n v="20"/>
    <n v="4"/>
    <n v="0"/>
    <n v="0"/>
    <n v="0"/>
    <n v="13"/>
    <n v="18"/>
    <n v="5"/>
    <n v="0"/>
    <n v="2"/>
    <s v="-"/>
    <s v="-"/>
    <n v="4.175925925925926E-2"/>
    <n v="2"/>
    <n v="18"/>
    <n v="13"/>
  </r>
  <r>
    <x v="18"/>
    <x v="8"/>
    <s v="-"/>
    <s v="-"/>
    <s v="Conwy"/>
    <n v="0"/>
    <s v="-"/>
    <n v="0"/>
    <n v="0"/>
    <n v="0"/>
    <n v="52"/>
    <n v="10"/>
    <n v="0"/>
    <n v="0"/>
    <n v="7"/>
    <n v="26"/>
    <n v="38"/>
    <n v="12"/>
    <n v="1"/>
    <n v="6"/>
    <n v="4.9074074074074072E-3"/>
    <n v="0.5714285714285714"/>
    <n v="3.2673611111111112E-2"/>
    <n v="7"/>
    <n v="38"/>
    <n v="26"/>
  </r>
  <r>
    <x v="18"/>
    <x v="8"/>
    <s v="-"/>
    <s v="-"/>
    <s v="Denbighshire"/>
    <n v="0"/>
    <s v="-"/>
    <n v="0"/>
    <n v="0"/>
    <n v="0"/>
    <n v="32"/>
    <n v="8"/>
    <n v="0"/>
    <n v="0"/>
    <n v="3"/>
    <n v="15"/>
    <n v="21"/>
    <n v="6"/>
    <n v="1"/>
    <n v="7"/>
    <n v="1.170138888888889E-2"/>
    <n v="0"/>
    <n v="5.6261574074074075E-2"/>
    <n v="8"/>
    <n v="21"/>
    <n v="15"/>
  </r>
  <r>
    <x v="18"/>
    <x v="8"/>
    <s v="-"/>
    <s v="-"/>
    <s v="Flintshire"/>
    <n v="0"/>
    <s v="-"/>
    <n v="0"/>
    <n v="0"/>
    <n v="0"/>
    <n v="35"/>
    <n v="8"/>
    <n v="0"/>
    <n v="0"/>
    <n v="1"/>
    <n v="18"/>
    <n v="26"/>
    <n v="8"/>
    <n v="3"/>
    <n v="5"/>
    <n v="4.5023148148148149E-3"/>
    <n v="1"/>
    <n v="3.6423611111111115E-2"/>
    <n v="8"/>
    <n v="26"/>
    <n v="14"/>
  </r>
  <r>
    <x v="18"/>
    <x v="8"/>
    <s v="-"/>
    <s v="-"/>
    <s v="Gwynedd"/>
    <n v="0"/>
    <s v="-"/>
    <n v="0"/>
    <n v="0"/>
    <n v="0"/>
    <n v="48"/>
    <n v="12"/>
    <n v="0"/>
    <n v="0"/>
    <n v="5"/>
    <n v="24"/>
    <n v="38"/>
    <n v="14"/>
    <n v="1"/>
    <n v="4"/>
    <n v="9.6412037037037039E-3"/>
    <n v="0.2"/>
    <n v="2.9097222222222222E-2"/>
    <n v="5"/>
    <n v="38"/>
    <n v="30"/>
  </r>
  <r>
    <x v="18"/>
    <x v="8"/>
    <s v="-"/>
    <s v="-"/>
    <s v="Isle Of Anglesey"/>
    <n v="0"/>
    <s v="-"/>
    <n v="0"/>
    <n v="0"/>
    <n v="0"/>
    <n v="23"/>
    <n v="6"/>
    <n v="0"/>
    <n v="0"/>
    <n v="2"/>
    <n v="11"/>
    <n v="16"/>
    <n v="5"/>
    <n v="1"/>
    <n v="4"/>
    <n v="6.4236111111111117E-3"/>
    <n v="0.5"/>
    <n v="3.7604166666666675E-2"/>
    <n v="5"/>
    <n v="16"/>
    <n v="14"/>
  </r>
  <r>
    <x v="18"/>
    <x v="8"/>
    <s v="-"/>
    <s v="-"/>
    <s v="Merthyr Tydfil"/>
    <n v="0"/>
    <s v="-"/>
    <n v="0"/>
    <n v="0"/>
    <n v="0"/>
    <n v="17"/>
    <n v="3"/>
    <n v="0"/>
    <n v="0"/>
    <n v="2"/>
    <n v="8"/>
    <n v="11"/>
    <n v="3"/>
    <n v="1"/>
    <n v="3"/>
    <n v="7.4826388888888894E-3"/>
    <n v="0.5"/>
    <n v="0.11384837962962963"/>
    <n v="4"/>
    <n v="11"/>
    <n v="10"/>
  </r>
  <r>
    <x v="18"/>
    <x v="8"/>
    <s v="-"/>
    <s v="-"/>
    <s v="Monmouthshire"/>
    <n v="0"/>
    <s v="-"/>
    <n v="0"/>
    <n v="0"/>
    <n v="0"/>
    <n v="15"/>
    <n v="5"/>
    <n v="0"/>
    <n v="0"/>
    <n v="2"/>
    <n v="9"/>
    <n v="11"/>
    <n v="2"/>
    <n v="0"/>
    <n v="2"/>
    <n v="9.3402777777777772E-3"/>
    <n v="0"/>
    <n v="3.2025462962962964E-2"/>
    <n v="2"/>
    <n v="11"/>
    <n v="10"/>
  </r>
  <r>
    <x v="18"/>
    <x v="8"/>
    <s v="-"/>
    <s v="-"/>
    <s v="Neath Port Talbot"/>
    <n v="0"/>
    <s v="-"/>
    <n v="0"/>
    <n v="0"/>
    <n v="0"/>
    <n v="42"/>
    <n v="4"/>
    <n v="0"/>
    <n v="0"/>
    <n v="2"/>
    <n v="28"/>
    <n v="31"/>
    <n v="3"/>
    <n v="3"/>
    <n v="6"/>
    <n v="1.1822916666666666E-2"/>
    <n v="0"/>
    <n v="0.23177083333333334"/>
    <n v="9"/>
    <n v="31"/>
    <n v="12"/>
  </r>
  <r>
    <x v="18"/>
    <x v="8"/>
    <s v="-"/>
    <s v="-"/>
    <s v="Newport"/>
    <n v="0"/>
    <s v="-"/>
    <n v="0"/>
    <n v="0"/>
    <n v="0"/>
    <n v="44"/>
    <n v="8"/>
    <n v="0"/>
    <n v="0"/>
    <n v="8"/>
    <n v="27"/>
    <n v="30"/>
    <n v="3"/>
    <n v="2"/>
    <n v="4"/>
    <n v="4.9421296296296305E-3"/>
    <n v="0.625"/>
    <n v="4.760416666666667E-2"/>
    <n v="6"/>
    <n v="30"/>
    <n v="19"/>
  </r>
  <r>
    <x v="18"/>
    <x v="8"/>
    <s v="-"/>
    <s v="-"/>
    <s v="Out of Area"/>
    <n v="0"/>
    <s v="-"/>
    <n v="0"/>
    <n v="0"/>
    <n v="0"/>
    <n v="3"/>
    <n v="0"/>
    <n v="0"/>
    <n v="0"/>
    <n v="0"/>
    <n v="3"/>
    <n v="3"/>
    <n v="0"/>
    <n v="0"/>
    <n v="0"/>
    <s v="-"/>
    <s v="-"/>
    <s v="-"/>
    <n v="0"/>
    <n v="3"/>
    <n v="0"/>
  </r>
  <r>
    <x v="18"/>
    <x v="8"/>
    <s v="-"/>
    <s v="-"/>
    <s v="Pembrokeshire"/>
    <n v="0"/>
    <s v="-"/>
    <n v="0"/>
    <n v="0"/>
    <n v="0"/>
    <n v="31"/>
    <n v="4"/>
    <n v="0"/>
    <n v="0"/>
    <n v="2"/>
    <n v="16"/>
    <n v="20"/>
    <n v="4"/>
    <n v="2"/>
    <n v="7"/>
    <n v="5.6597222222222231E-3"/>
    <n v="0.5"/>
    <n v="3.3437500000000002E-2"/>
    <n v="9"/>
    <n v="20"/>
    <n v="16"/>
  </r>
  <r>
    <x v="18"/>
    <x v="8"/>
    <s v="-"/>
    <s v="-"/>
    <s v="Powys"/>
    <n v="0"/>
    <s v="-"/>
    <n v="0"/>
    <n v="0"/>
    <n v="0"/>
    <n v="39"/>
    <n v="5"/>
    <n v="0"/>
    <n v="0"/>
    <n v="4"/>
    <n v="15"/>
    <n v="29"/>
    <n v="14"/>
    <n v="2"/>
    <n v="4"/>
    <n v="2.5578703703703705E-3"/>
    <n v="0.75"/>
    <n v="5.8379629629629629E-2"/>
    <n v="6"/>
    <n v="29"/>
    <n v="20"/>
  </r>
  <r>
    <x v="18"/>
    <x v="8"/>
    <s v="-"/>
    <s v="-"/>
    <s v="Rhondda Cynon Taff"/>
    <n v="0"/>
    <s v="-"/>
    <n v="0"/>
    <n v="0"/>
    <n v="0"/>
    <n v="63"/>
    <n v="19"/>
    <n v="0"/>
    <n v="0"/>
    <n v="10"/>
    <n v="32"/>
    <n v="43"/>
    <n v="11"/>
    <n v="2"/>
    <n v="8"/>
    <n v="7.7546296296296304E-3"/>
    <n v="0.4"/>
    <n v="0.15015046296296297"/>
    <n v="10"/>
    <n v="43"/>
    <n v="31"/>
  </r>
  <r>
    <x v="18"/>
    <x v="8"/>
    <s v="-"/>
    <s v="-"/>
    <s v="Swansea"/>
    <n v="0"/>
    <s v="-"/>
    <n v="0"/>
    <n v="0"/>
    <n v="0"/>
    <n v="66"/>
    <n v="9"/>
    <n v="0"/>
    <n v="0"/>
    <n v="5"/>
    <n v="34"/>
    <n v="47"/>
    <n v="13"/>
    <n v="8"/>
    <n v="6"/>
    <n v="5.3935185185185188E-3"/>
    <n v="0.6"/>
    <n v="0.15390046296296298"/>
    <n v="14"/>
    <n v="47"/>
    <n v="20"/>
  </r>
  <r>
    <x v="18"/>
    <x v="8"/>
    <s v="-"/>
    <s v="-"/>
    <s v="Torfaen"/>
    <n v="0"/>
    <s v="-"/>
    <n v="0"/>
    <n v="0"/>
    <n v="0"/>
    <n v="31"/>
    <n v="10"/>
    <n v="0"/>
    <n v="0"/>
    <n v="4"/>
    <n v="18"/>
    <n v="22"/>
    <n v="4"/>
    <n v="1"/>
    <n v="4"/>
    <n v="4.2997685185185187E-3"/>
    <n v="1"/>
    <n v="0.10023148148148148"/>
    <n v="5"/>
    <n v="22"/>
    <n v="15"/>
  </r>
  <r>
    <x v="18"/>
    <x v="8"/>
    <s v="-"/>
    <s v="-"/>
    <s v="Vale Of Glamorgan"/>
    <n v="0"/>
    <s v="-"/>
    <n v="0"/>
    <n v="0"/>
    <n v="0"/>
    <n v="46"/>
    <n v="4"/>
    <n v="0"/>
    <n v="0"/>
    <n v="3"/>
    <n v="26"/>
    <n v="34"/>
    <n v="8"/>
    <n v="4"/>
    <n v="5"/>
    <n v="9.5949074074074079E-3"/>
    <n v="0"/>
    <n v="9.9681712962962979E-2"/>
    <n v="9"/>
    <n v="34"/>
    <n v="13"/>
  </r>
  <r>
    <x v="18"/>
    <x v="8"/>
    <s v="-"/>
    <s v="-"/>
    <s v="Wrexham"/>
    <n v="0"/>
    <s v="-"/>
    <n v="0"/>
    <n v="0"/>
    <n v="0"/>
    <n v="28"/>
    <n v="11"/>
    <n v="0"/>
    <n v="0"/>
    <n v="4"/>
    <n v="12"/>
    <n v="17"/>
    <n v="5"/>
    <n v="4"/>
    <n v="3"/>
    <n v="1.0543981481481482E-2"/>
    <n v="0.25"/>
    <n v="6.8026620370370383E-2"/>
    <n v="7"/>
    <n v="17"/>
    <n v="15"/>
  </r>
  <r>
    <x v="19"/>
    <x v="0"/>
    <s v="Grange University Hospital Cwmbran"/>
    <s v="Major A&amp;E Units"/>
    <s v="Blaenau Gwent"/>
    <n v="1.9905554999999999"/>
    <d v="1899-12-30T00:55:20"/>
    <n v="0"/>
    <n v="0"/>
    <n v="0"/>
    <n v="8"/>
    <n v="8"/>
    <n v="1"/>
    <n v="5"/>
    <n v="2"/>
    <n v="5"/>
    <n v="6"/>
    <n v="1"/>
    <n v="0"/>
    <n v="0"/>
    <n v="3.3275462962962959E-3"/>
    <n v="1"/>
    <n v="9.3530092592592595E-2"/>
    <n v="0"/>
    <n v="6"/>
    <n v="8"/>
  </r>
  <r>
    <x v="19"/>
    <x v="0"/>
    <s v="Ysbyty Ystrad Fawr Hospital"/>
    <s v="Minor Injuries Unit (MIU)"/>
    <s v="Blaenau Gwent"/>
    <n v="0"/>
    <d v="1899-12-30T02:03:12"/>
    <n v="0"/>
    <n v="0"/>
    <n v="0"/>
    <n v="1"/>
    <n v="1"/>
    <n v="0"/>
    <n v="0"/>
    <n v="0"/>
    <n v="1"/>
    <n v="1"/>
    <n v="0"/>
    <n v="0"/>
    <n v="0"/>
    <s v="-"/>
    <s v="-"/>
    <n v="2.2442129629629631E-2"/>
    <n v="0"/>
    <n v="1"/>
    <n v="1"/>
  </r>
  <r>
    <x v="19"/>
    <x v="0"/>
    <s v="Nevill Hall Hosp Abergavenny"/>
    <s v="Major A&amp;E Units"/>
    <s v="Blaenau Gwent"/>
    <n v="0"/>
    <d v="1899-12-30T01:09:16"/>
    <n v="0"/>
    <n v="0"/>
    <n v="0"/>
    <n v="6"/>
    <n v="6"/>
    <n v="0"/>
    <n v="3"/>
    <n v="1"/>
    <n v="2"/>
    <n v="3"/>
    <n v="1"/>
    <n v="0"/>
    <n v="2"/>
    <n v="5.1273148148148154E-3"/>
    <n v="1"/>
    <n v="0.11630787037037037"/>
    <n v="2"/>
    <n v="3"/>
    <n v="6"/>
  </r>
  <r>
    <x v="19"/>
    <x v="0"/>
    <s v="Grange University Hospital Cwmbran"/>
    <s v="Major A&amp;E Units"/>
    <s v="Caerphilly"/>
    <n v="36.496111000000006"/>
    <d v="1899-12-30T02:18:50"/>
    <n v="4"/>
    <n v="3"/>
    <n v="0"/>
    <n v="18"/>
    <n v="18"/>
    <n v="7"/>
    <n v="8"/>
    <n v="3"/>
    <n v="11"/>
    <n v="12"/>
    <n v="1"/>
    <n v="0"/>
    <n v="3"/>
    <n v="5.4398148148148149E-3"/>
    <n v="0.66666666666666663"/>
    <n v="9.6168981481481494E-2"/>
    <n v="3"/>
    <n v="12"/>
    <n v="18"/>
  </r>
  <r>
    <x v="19"/>
    <x v="0"/>
    <s v="Ysbyty Ystrad Fawr Hospital"/>
    <s v="Minor Injuries Unit (MIU)"/>
    <s v="Caerphilly"/>
    <n v="0"/>
    <d v="1899-12-30T01:21:30"/>
    <n v="0"/>
    <n v="0"/>
    <n v="0"/>
    <n v="5"/>
    <n v="5"/>
    <n v="0"/>
    <n v="1"/>
    <n v="0"/>
    <n v="3"/>
    <n v="5"/>
    <n v="2"/>
    <n v="0"/>
    <n v="0"/>
    <s v="-"/>
    <s v="-"/>
    <n v="8.4849537037037043E-2"/>
    <n v="0"/>
    <n v="5"/>
    <n v="5"/>
  </r>
  <r>
    <x v="19"/>
    <x v="0"/>
    <s v="Nevill Hall Hosp Abergavenny"/>
    <s v="Major A&amp;E Units"/>
    <s v="Merthyr Tydfil"/>
    <n v="0"/>
    <d v="1899-12-30T00:36:40"/>
    <n v="0"/>
    <n v="0"/>
    <n v="0"/>
    <n v="1"/>
    <n v="1"/>
    <n v="0"/>
    <n v="1"/>
    <n v="0"/>
    <n v="1"/>
    <n v="1"/>
    <n v="0"/>
    <n v="0"/>
    <n v="0"/>
    <s v="-"/>
    <s v="-"/>
    <n v="0.16181712962962966"/>
    <n v="0"/>
    <n v="1"/>
    <n v="1"/>
  </r>
  <r>
    <x v="19"/>
    <x v="0"/>
    <s v="Grange University Hospital Cwmbran"/>
    <s v="Major A&amp;E Units"/>
    <s v="Monmouthshire"/>
    <n v="4.7497221666666665"/>
    <d v="1899-12-30T01:11:26"/>
    <n v="0"/>
    <n v="0"/>
    <n v="0"/>
    <n v="9"/>
    <n v="8"/>
    <n v="2"/>
    <n v="5"/>
    <n v="1"/>
    <n v="5"/>
    <n v="8"/>
    <n v="3"/>
    <n v="0"/>
    <n v="0"/>
    <n v="1.2939814814814815E-2"/>
    <n v="0"/>
    <n v="8.7667824074074086E-2"/>
    <n v="0"/>
    <n v="8"/>
    <n v="9"/>
  </r>
  <r>
    <x v="19"/>
    <x v="0"/>
    <s v="Royal Gwent Hospital Newport"/>
    <s v="Major A&amp;E Units"/>
    <s v="Monmouthshire"/>
    <n v="0"/>
    <d v="1899-12-30T00:19:59"/>
    <n v="0"/>
    <n v="0"/>
    <n v="0"/>
    <n v="2"/>
    <n v="2"/>
    <n v="0"/>
    <n v="2"/>
    <n v="0"/>
    <n v="2"/>
    <n v="2"/>
    <n v="0"/>
    <n v="0"/>
    <n v="0"/>
    <s v="-"/>
    <s v="-"/>
    <n v="0.17558449074074076"/>
    <n v="0"/>
    <n v="2"/>
    <n v="2"/>
  </r>
  <r>
    <x v="19"/>
    <x v="0"/>
    <s v="Grange University Hospital Cwmbran"/>
    <s v="Major A&amp;E Units"/>
    <s v="Newport"/>
    <n v="14.426387333333333"/>
    <d v="1899-12-30T01:33:01"/>
    <n v="3"/>
    <n v="1"/>
    <n v="0"/>
    <n v="20"/>
    <n v="20"/>
    <n v="3"/>
    <n v="15"/>
    <n v="5"/>
    <n v="13"/>
    <n v="13"/>
    <n v="0"/>
    <n v="0"/>
    <n v="2"/>
    <n v="5.9722222222222225E-3"/>
    <n v="0.4"/>
    <n v="7.2916666666666671E-2"/>
    <n v="2"/>
    <n v="13"/>
    <n v="20"/>
  </r>
  <r>
    <x v="19"/>
    <x v="0"/>
    <s v="Royal Gwent Hospital Newport"/>
    <s v="Major A&amp;E Units"/>
    <s v="Newport"/>
    <n v="0"/>
    <d v="1899-12-30T00:43:42"/>
    <n v="0"/>
    <n v="0"/>
    <n v="0"/>
    <n v="4"/>
    <n v="4"/>
    <n v="0"/>
    <n v="3"/>
    <n v="2"/>
    <n v="2"/>
    <n v="2"/>
    <n v="0"/>
    <n v="0"/>
    <n v="0"/>
    <n v="5.2719907407407412E-3"/>
    <n v="0.5"/>
    <n v="9.0434027777777773E-2"/>
    <n v="0"/>
    <n v="2"/>
    <n v="4"/>
  </r>
  <r>
    <x v="19"/>
    <x v="0"/>
    <s v="Grange University Hospital Cwmbran"/>
    <s v="Major A&amp;E Units"/>
    <s v="Powys"/>
    <n v="0.70361116666666668"/>
    <d v="1899-12-30T00:57:13"/>
    <n v="0"/>
    <n v="0"/>
    <n v="0"/>
    <n v="1"/>
    <n v="1"/>
    <n v="0"/>
    <n v="1"/>
    <n v="0"/>
    <n v="1"/>
    <n v="1"/>
    <n v="0"/>
    <n v="0"/>
    <n v="0"/>
    <s v="-"/>
    <s v="-"/>
    <n v="0.23065972222222222"/>
    <n v="0"/>
    <n v="1"/>
    <n v="1"/>
  </r>
  <r>
    <x v="19"/>
    <x v="0"/>
    <s v="Grange University Hospital Cwmbran"/>
    <s v="Major A&amp;E Units"/>
    <s v="Torfaen"/>
    <n v="5.7880544999999994"/>
    <d v="1899-12-30T01:12:53"/>
    <n v="0"/>
    <n v="0"/>
    <n v="0"/>
    <n v="9"/>
    <n v="9"/>
    <n v="3"/>
    <n v="6"/>
    <n v="3"/>
    <n v="5"/>
    <n v="5"/>
    <n v="0"/>
    <n v="1"/>
    <n v="0"/>
    <n v="1.2118055555555556E-2"/>
    <n v="0.33333333333333331"/>
    <n v="0.10864583333333333"/>
    <n v="1"/>
    <n v="5"/>
    <n v="9"/>
  </r>
  <r>
    <x v="19"/>
    <x v="0"/>
    <s v="Royal Gwent Hospital Newport"/>
    <s v="Major A&amp;E Units"/>
    <s v="Torfaen"/>
    <n v="0"/>
    <d v="1899-12-30T00:49:44"/>
    <n v="0"/>
    <n v="0"/>
    <n v="0"/>
    <n v="5"/>
    <n v="5"/>
    <n v="0"/>
    <n v="3"/>
    <n v="1"/>
    <n v="3"/>
    <n v="3"/>
    <n v="0"/>
    <n v="0"/>
    <n v="1"/>
    <n v="8.3217592592592596E-3"/>
    <n v="0"/>
    <n v="7.0532407407407405E-2"/>
    <n v="1"/>
    <n v="3"/>
    <n v="5"/>
  </r>
  <r>
    <x v="19"/>
    <x v="0"/>
    <s v="Nevill Hall Hosp Abergavenny"/>
    <s v="Major A&amp;E Units"/>
    <s v="Torfaen"/>
    <n v="0"/>
    <d v="1899-12-30T00:11:24"/>
    <n v="0"/>
    <n v="0"/>
    <n v="0"/>
    <n v="1"/>
    <n v="1"/>
    <n v="0"/>
    <n v="1"/>
    <n v="0"/>
    <n v="1"/>
    <n v="1"/>
    <n v="0"/>
    <n v="0"/>
    <n v="0"/>
    <s v="-"/>
    <s v="-"/>
    <n v="8.5324074074074066E-2"/>
    <n v="0"/>
    <n v="1"/>
    <n v="1"/>
  </r>
  <r>
    <x v="19"/>
    <x v="0"/>
    <s v="Ysbyty Ystrad Fawr Hospital"/>
    <s v="Minor Injuries Unit (MIU)"/>
    <s v="Torfaen"/>
    <n v="0"/>
    <d v="1899-12-30T00:09:4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9"/>
    <x v="1"/>
    <s v="Glan Clwyd Hosp Bodelwyddan"/>
    <s v="Major A&amp;E Units"/>
    <s v="Conwy"/>
    <n v="31.16861033333333"/>
    <d v="1899-12-30T01:58:02"/>
    <n v="2"/>
    <n v="0"/>
    <n v="0"/>
    <n v="17"/>
    <n v="17"/>
    <n v="3"/>
    <n v="6"/>
    <n v="3"/>
    <n v="10"/>
    <n v="13"/>
    <n v="3"/>
    <n v="0"/>
    <n v="1"/>
    <n v="4.5138888888888893E-3"/>
    <n v="0.66666666666666663"/>
    <n v="5.0636574074074077E-2"/>
    <n v="1"/>
    <n v="13"/>
    <n v="17"/>
  </r>
  <r>
    <x v="19"/>
    <x v="1"/>
    <s v="Maelor General Hosp Wrecsam"/>
    <s v="Major A&amp;E Units"/>
    <s v="Denbighshire"/>
    <n v="22.265277833333336"/>
    <d v="1899-12-30T11:22:58"/>
    <n v="2"/>
    <n v="2"/>
    <n v="1"/>
    <n v="2"/>
    <n v="2"/>
    <n v="1"/>
    <n v="1"/>
    <n v="0"/>
    <n v="2"/>
    <n v="2"/>
    <n v="0"/>
    <n v="0"/>
    <n v="0"/>
    <s v="-"/>
    <s v="-"/>
    <n v="2.3900462962962967E-2"/>
    <n v="0"/>
    <n v="2"/>
    <n v="2"/>
  </r>
  <r>
    <x v="19"/>
    <x v="1"/>
    <s v="Glan Clwyd Hosp Bodelwyddan"/>
    <s v="Major A&amp;E Units"/>
    <s v="Denbighshire"/>
    <n v="47.294719333333326"/>
    <d v="1899-12-30T01:53:03"/>
    <n v="3"/>
    <n v="1"/>
    <n v="0"/>
    <n v="25"/>
    <n v="25"/>
    <n v="1"/>
    <n v="10"/>
    <n v="5"/>
    <n v="16"/>
    <n v="18"/>
    <n v="2"/>
    <n v="0"/>
    <n v="2"/>
    <n v="3.0902777777777782E-3"/>
    <n v="0.8"/>
    <n v="4.8292824074074078E-2"/>
    <n v="2"/>
    <n v="18"/>
    <n v="25"/>
  </r>
  <r>
    <x v="19"/>
    <x v="1"/>
    <s v="Maelor General Hosp Wrecsam"/>
    <s v="Major A&amp;E Units"/>
    <s v="Flintshire"/>
    <n v="33.831111166666666"/>
    <d v="1899-12-30T04:28:44"/>
    <n v="2"/>
    <n v="2"/>
    <n v="1"/>
    <n v="7"/>
    <n v="7"/>
    <n v="0"/>
    <n v="2"/>
    <n v="1"/>
    <n v="4"/>
    <n v="5"/>
    <n v="1"/>
    <n v="0"/>
    <n v="1"/>
    <n v="1.2453703703703705E-2"/>
    <n v="0"/>
    <n v="5.5972222222222222E-2"/>
    <n v="1"/>
    <n v="5"/>
    <n v="7"/>
  </r>
  <r>
    <x v="19"/>
    <x v="1"/>
    <s v="Glan Clwyd Hosp Bodelwyddan"/>
    <s v="Major A&amp;E Units"/>
    <s v="Flintshire"/>
    <n v="6.9947221666666657"/>
    <d v="1899-12-30T01:24:57"/>
    <n v="0"/>
    <n v="0"/>
    <n v="0"/>
    <n v="6"/>
    <n v="6"/>
    <n v="0"/>
    <n v="3"/>
    <n v="1"/>
    <n v="5"/>
    <n v="5"/>
    <n v="0"/>
    <n v="0"/>
    <n v="0"/>
    <n v="1.2129629629629629E-2"/>
    <n v="0"/>
    <n v="0.11131944444444446"/>
    <n v="0"/>
    <n v="5"/>
    <n v="6"/>
  </r>
  <r>
    <x v="19"/>
    <x v="1"/>
    <s v="Ysbyty Gwynedd Hosp Bangor"/>
    <s v="Major A&amp;E Units"/>
    <s v="Gwynedd"/>
    <n v="10.522777333333334"/>
    <d v="1899-12-30T00:47:52"/>
    <n v="0"/>
    <n v="0"/>
    <n v="0"/>
    <n v="16"/>
    <n v="16"/>
    <n v="5"/>
    <n v="12"/>
    <n v="2"/>
    <n v="11"/>
    <n v="11"/>
    <n v="0"/>
    <n v="2"/>
    <n v="1"/>
    <n v="1.6793981481481483E-2"/>
    <n v="0"/>
    <n v="9.5833333333333343E-3"/>
    <n v="3"/>
    <n v="11"/>
    <n v="16"/>
  </r>
  <r>
    <x v="19"/>
    <x v="1"/>
    <s v="Glan Clwyd Hosp Bodelwyddan"/>
    <s v="Major A&amp;E Units"/>
    <s v="Gwynedd"/>
    <n v="6.3888833333333339E-2"/>
    <d v="1899-12-30T00:18:50"/>
    <n v="0"/>
    <n v="0"/>
    <n v="0"/>
    <n v="3"/>
    <n v="1"/>
    <n v="0"/>
    <n v="1"/>
    <n v="1"/>
    <n v="2"/>
    <n v="2"/>
    <n v="0"/>
    <n v="0"/>
    <n v="0"/>
    <n v="6.018518518518519E-4"/>
    <n v="1"/>
    <n v="1.3368055555555557E-2"/>
    <n v="0"/>
    <n v="2"/>
    <n v="3"/>
  </r>
  <r>
    <x v="19"/>
    <x v="1"/>
    <s v="Ysbyty Gwynedd Hosp Bangor"/>
    <s v="Major A&amp;E Units"/>
    <s v="Isle Of Anglesey"/>
    <n v="13.247222166666663"/>
    <d v="1899-12-30T00:52:45"/>
    <n v="0"/>
    <n v="0"/>
    <n v="0"/>
    <n v="19"/>
    <n v="19"/>
    <n v="4"/>
    <n v="13"/>
    <n v="2"/>
    <n v="11"/>
    <n v="13"/>
    <n v="2"/>
    <n v="1"/>
    <n v="3"/>
    <n v="3.4780092592592592E-3"/>
    <n v="1"/>
    <n v="4.4641203703703704E-2"/>
    <n v="4"/>
    <n v="13"/>
    <n v="19"/>
  </r>
  <r>
    <x v="19"/>
    <x v="1"/>
    <s v="Maelor General Hosp Wrecsam"/>
    <s v="Major A&amp;E Units"/>
    <s v="Wrexham"/>
    <n v="102.65222133333333"/>
    <d v="1899-12-30T04:21:20"/>
    <n v="9"/>
    <n v="6"/>
    <n v="1"/>
    <n v="18"/>
    <n v="18"/>
    <n v="1"/>
    <n v="7"/>
    <n v="3"/>
    <n v="13"/>
    <n v="14"/>
    <n v="1"/>
    <n v="0"/>
    <n v="1"/>
    <n v="7.0486111111111114E-3"/>
    <n v="0.33333333333333331"/>
    <n v="3.9681712962962967E-2"/>
    <n v="1"/>
    <n v="14"/>
    <n v="18"/>
  </r>
  <r>
    <x v="19"/>
    <x v="2"/>
    <s v="University Hospital Of Wales"/>
    <s v="Major A&amp;E Units"/>
    <s v="Caerphilly"/>
    <n v="1.6744435"/>
    <d v="1899-12-30T01:55:28"/>
    <n v="0"/>
    <n v="0"/>
    <n v="0"/>
    <n v="1"/>
    <n v="1"/>
    <n v="0"/>
    <n v="0"/>
    <n v="0"/>
    <n v="1"/>
    <n v="1"/>
    <n v="0"/>
    <n v="0"/>
    <n v="0"/>
    <s v="-"/>
    <s v="-"/>
    <n v="0.39445601851851853"/>
    <n v="0"/>
    <n v="1"/>
    <n v="1"/>
  </r>
  <r>
    <x v="19"/>
    <x v="2"/>
    <s v="University Hospital Of Wales"/>
    <s v="Major A&amp;E Units"/>
    <s v="Cardiff"/>
    <n v="59.036386166666666"/>
    <d v="1899-12-30T01:52:43"/>
    <n v="3"/>
    <n v="1"/>
    <n v="0"/>
    <n v="38"/>
    <n v="37"/>
    <n v="9"/>
    <n v="20"/>
    <n v="13"/>
    <n v="17"/>
    <n v="23"/>
    <n v="6"/>
    <n v="0"/>
    <n v="2"/>
    <n v="3.6226851851851854E-3"/>
    <n v="0.76923076923076927"/>
    <n v="0.11523148148148149"/>
    <n v="2"/>
    <n v="23"/>
    <n v="38"/>
  </r>
  <r>
    <x v="19"/>
    <x v="2"/>
    <s v="Llandough Hospital"/>
    <s v="Major acute"/>
    <s v="Cardiff"/>
    <n v="0"/>
    <d v="1899-12-30T02:10:00"/>
    <n v="0"/>
    <n v="0"/>
    <n v="0"/>
    <n v="1"/>
    <n v="1"/>
    <n v="0"/>
    <n v="0"/>
    <n v="0"/>
    <n v="1"/>
    <n v="1"/>
    <n v="0"/>
    <n v="0"/>
    <n v="0"/>
    <s v="-"/>
    <s v="-"/>
    <n v="0.15590277777777778"/>
    <n v="0"/>
    <n v="1"/>
    <n v="1"/>
  </r>
  <r>
    <x v="19"/>
    <x v="2"/>
    <s v="University Hospital Of Wales"/>
    <s v="Major A&amp;E Units"/>
    <s v="Carmarthenshire"/>
    <n v="0.184999"/>
    <d v="1899-12-30T00:47:03"/>
    <n v="0"/>
    <n v="0"/>
    <n v="0"/>
    <n v="1"/>
    <n v="1"/>
    <n v="0"/>
    <n v="1"/>
    <n v="1"/>
    <n v="0"/>
    <n v="0"/>
    <n v="0"/>
    <n v="0"/>
    <n v="0"/>
    <n v="1.7638888888888888E-2"/>
    <n v="0"/>
    <s v="-"/>
    <n v="0"/>
    <n v="0"/>
    <n v="1"/>
  </r>
  <r>
    <x v="19"/>
    <x v="2"/>
    <s v="University Hospital Of Wales"/>
    <s v="Major A&amp;E Units"/>
    <s v="Ceredigion"/>
    <n v="0"/>
    <d v="1899-12-30T00:17:00"/>
    <n v="0"/>
    <n v="0"/>
    <n v="0"/>
    <n v="1"/>
    <n v="1"/>
    <n v="0"/>
    <n v="1"/>
    <n v="1"/>
    <n v="0"/>
    <n v="0"/>
    <n v="0"/>
    <n v="0"/>
    <n v="0"/>
    <n v="1.8969907407407408E-2"/>
    <n v="0"/>
    <s v="-"/>
    <n v="0"/>
    <n v="0"/>
    <n v="1"/>
  </r>
  <r>
    <x v="19"/>
    <x v="2"/>
    <s v="University Hospital Of Wales"/>
    <s v="Major A&amp;E Units"/>
    <s v="Merthyr Tydfil"/>
    <n v="0.89500000000000002"/>
    <d v="1899-12-30T00:49:59"/>
    <n v="0"/>
    <n v="0"/>
    <n v="0"/>
    <n v="3"/>
    <n v="3"/>
    <n v="0"/>
    <n v="2"/>
    <n v="1"/>
    <n v="2"/>
    <n v="2"/>
    <n v="0"/>
    <n v="0"/>
    <n v="0"/>
    <n v="1.6435185185185185E-3"/>
    <n v="1"/>
    <n v="5.6718749999999998E-2"/>
    <n v="0"/>
    <n v="2"/>
    <n v="3"/>
  </r>
  <r>
    <x v="19"/>
    <x v="2"/>
    <s v="University Hospital Of Wales"/>
    <s v="Major A&amp;E Units"/>
    <s v="Monmouthshire"/>
    <n v="0"/>
    <d v="1899-12-30T00:56:32"/>
    <n v="0"/>
    <n v="0"/>
    <n v="0"/>
    <n v="2"/>
    <n v="2"/>
    <n v="1"/>
    <n v="2"/>
    <n v="1"/>
    <n v="1"/>
    <n v="1"/>
    <n v="0"/>
    <n v="0"/>
    <n v="0"/>
    <n v="1.0289351851851852E-2"/>
    <n v="0"/>
    <n v="0.17037037037037039"/>
    <n v="0"/>
    <n v="1"/>
    <n v="2"/>
  </r>
  <r>
    <x v="19"/>
    <x v="2"/>
    <s v="University Hospital Of Wales"/>
    <s v="Major A&amp;E Units"/>
    <s v="Neath Port Talbot"/>
    <n v="0.16083333333333333"/>
    <d v="1899-12-30T00:24:39"/>
    <n v="0"/>
    <n v="0"/>
    <n v="0"/>
    <n v="1"/>
    <n v="1"/>
    <n v="0"/>
    <n v="1"/>
    <n v="0"/>
    <n v="0"/>
    <n v="1"/>
    <n v="1"/>
    <n v="0"/>
    <n v="0"/>
    <s v="-"/>
    <s v="-"/>
    <n v="5.8136574074074077E-2"/>
    <n v="0"/>
    <n v="1"/>
    <n v="1"/>
  </r>
  <r>
    <x v="19"/>
    <x v="2"/>
    <s v="University Hospital Of Wales"/>
    <s v="Major A&amp;E Units"/>
    <s v="Pembrokeshire"/>
    <n v="0.12583233333333332"/>
    <d v="1899-12-30T00:21:46"/>
    <n v="0"/>
    <n v="0"/>
    <n v="0"/>
    <n v="1"/>
    <n v="1"/>
    <n v="0"/>
    <n v="1"/>
    <n v="1"/>
    <n v="0"/>
    <n v="0"/>
    <n v="0"/>
    <n v="0"/>
    <n v="0"/>
    <n v="1.3136574074074075E-2"/>
    <n v="0"/>
    <s v="-"/>
    <n v="0"/>
    <n v="0"/>
    <n v="1"/>
  </r>
  <r>
    <x v="19"/>
    <x v="2"/>
    <s v="University Hospital Of Wales"/>
    <s v="Major A&amp;E Units"/>
    <s v="Rhondda Cynon Taff"/>
    <n v="0.72277783333333334"/>
    <d v="1899-12-30T00:25:51"/>
    <n v="0"/>
    <n v="0"/>
    <n v="0"/>
    <n v="2"/>
    <n v="2"/>
    <n v="0"/>
    <n v="2"/>
    <n v="2"/>
    <n v="0"/>
    <n v="0"/>
    <n v="0"/>
    <n v="0"/>
    <n v="0"/>
    <n v="6.9849537037037042E-3"/>
    <n v="0"/>
    <s v="-"/>
    <n v="0"/>
    <n v="0"/>
    <n v="2"/>
  </r>
  <r>
    <x v="19"/>
    <x v="2"/>
    <s v="University Hospital Of Wales"/>
    <s v="Major A&amp;E Units"/>
    <s v="Torfaen"/>
    <n v="0.24194449999999998"/>
    <d v="1899-12-30T00:29:31"/>
    <n v="0"/>
    <n v="0"/>
    <n v="0"/>
    <n v="1"/>
    <n v="1"/>
    <n v="0"/>
    <n v="1"/>
    <n v="0"/>
    <n v="1"/>
    <n v="1"/>
    <n v="0"/>
    <n v="0"/>
    <n v="0"/>
    <s v="-"/>
    <s v="-"/>
    <n v="0.17672453703703703"/>
    <n v="0"/>
    <n v="1"/>
    <n v="1"/>
  </r>
  <r>
    <x v="19"/>
    <x v="2"/>
    <s v="University Hospital Of Wales"/>
    <s v="Major A&amp;E Units"/>
    <s v="Vale Of Glamorgan"/>
    <n v="9.5633335000000006"/>
    <d v="1899-12-30T01:02:32"/>
    <n v="0"/>
    <n v="0"/>
    <n v="0"/>
    <n v="9"/>
    <n v="9"/>
    <n v="1"/>
    <n v="8"/>
    <n v="2"/>
    <n v="6"/>
    <n v="6"/>
    <n v="0"/>
    <n v="0"/>
    <n v="1"/>
    <n v="5.8043981481481488E-3"/>
    <n v="0.5"/>
    <n v="0.10649884259259258"/>
    <n v="1"/>
    <n v="6"/>
    <n v="9"/>
  </r>
  <r>
    <x v="19"/>
    <x v="2"/>
    <s v="Llandough Hospital"/>
    <s v="Major acute"/>
    <s v="Vale Of Glamorgan"/>
    <n v="0"/>
    <d v="1899-12-30T00:14:39"/>
    <n v="0"/>
    <n v="0"/>
    <n v="0"/>
    <n v="1"/>
    <n v="1"/>
    <n v="0"/>
    <n v="1"/>
    <n v="0"/>
    <n v="1"/>
    <n v="1"/>
    <n v="0"/>
    <n v="0"/>
    <n v="0"/>
    <s v="-"/>
    <s v="-"/>
    <n v="8.729166666666667E-2"/>
    <n v="0"/>
    <n v="1"/>
    <n v="1"/>
  </r>
  <r>
    <x v="19"/>
    <x v="3"/>
    <s v="Princess Of Wales Bridgend"/>
    <s v="Major A&amp;E Units"/>
    <s v="Bridgend"/>
    <n v="48.433332499999999"/>
    <d v="1899-12-30T03:28:33"/>
    <n v="5"/>
    <n v="3"/>
    <n v="1"/>
    <n v="16"/>
    <n v="15"/>
    <n v="4"/>
    <n v="8"/>
    <n v="2"/>
    <n v="10"/>
    <n v="12"/>
    <n v="2"/>
    <n v="0"/>
    <n v="2"/>
    <n v="1.0393518518518521E-2"/>
    <n v="0"/>
    <n v="0.14911458333333336"/>
    <n v="2"/>
    <n v="12"/>
    <n v="15"/>
  </r>
  <r>
    <x v="19"/>
    <x v="3"/>
    <s v="Royal Glamorgan Hosp Pontyclun"/>
    <s v="Major A&amp;E Units"/>
    <s v="Bridgend"/>
    <n v="6.3449999999999998"/>
    <d v="1899-12-30T04:54:01"/>
    <n v="1"/>
    <n v="1"/>
    <n v="0"/>
    <n v="2"/>
    <n v="2"/>
    <n v="0"/>
    <n v="0"/>
    <n v="1"/>
    <n v="1"/>
    <n v="1"/>
    <n v="0"/>
    <n v="0"/>
    <n v="0"/>
    <n v="1.2962962962962964E-2"/>
    <n v="0"/>
    <n v="0.20070601851851852"/>
    <n v="0"/>
    <n v="1"/>
    <n v="2"/>
  </r>
  <r>
    <x v="19"/>
    <x v="3"/>
    <s v="Prince Charles Hosp Merthyr"/>
    <s v="Major A&amp;E Units"/>
    <s v="Caerphilly"/>
    <n v="7.9694444999999989"/>
    <d v="1899-12-30T02:14:33"/>
    <n v="1"/>
    <n v="1"/>
    <n v="0"/>
    <n v="3"/>
    <n v="3"/>
    <n v="0"/>
    <n v="2"/>
    <n v="3"/>
    <n v="0"/>
    <n v="0"/>
    <n v="0"/>
    <n v="0"/>
    <n v="0"/>
    <n v="4.4444444444444444E-3"/>
    <n v="1"/>
    <s v="-"/>
    <n v="0"/>
    <n v="0"/>
    <n v="3"/>
  </r>
  <r>
    <x v="19"/>
    <x v="3"/>
    <s v="Prince Charles Hosp Merthyr"/>
    <s v="Major A&amp;E Units"/>
    <s v="Merthyr Tydfil"/>
    <n v="46.997500166666669"/>
    <d v="1899-12-30T03:40:12"/>
    <n v="4"/>
    <n v="2"/>
    <n v="0"/>
    <n v="10"/>
    <n v="10"/>
    <n v="0"/>
    <n v="3"/>
    <n v="3"/>
    <n v="6"/>
    <n v="7"/>
    <n v="1"/>
    <n v="0"/>
    <n v="0"/>
    <n v="5.7407407407407416E-3"/>
    <n v="0.33333333333333331"/>
    <n v="7.5578703703703703E-2"/>
    <n v="0"/>
    <n v="7"/>
    <n v="10"/>
  </r>
  <r>
    <x v="19"/>
    <x v="3"/>
    <s v="Princess Of Wales Bridgend"/>
    <s v="Major A&amp;E Units"/>
    <s v="Merthyr Tydfil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19"/>
    <x v="3"/>
    <s v="Princess Of Wales Bridgend"/>
    <s v="Major A&amp;E Units"/>
    <s v="Neath Port Talbot"/>
    <n v="10.605832333333334"/>
    <d v="1899-12-30T03:47:07"/>
    <n v="1"/>
    <n v="1"/>
    <n v="0"/>
    <n v="2"/>
    <n v="2"/>
    <n v="0"/>
    <n v="1"/>
    <n v="0"/>
    <n v="2"/>
    <n v="2"/>
    <n v="0"/>
    <n v="0"/>
    <n v="0"/>
    <s v="-"/>
    <s v="-"/>
    <n v="5.46875E-2"/>
    <n v="0"/>
    <n v="2"/>
    <n v="2"/>
  </r>
  <r>
    <x v="19"/>
    <x v="3"/>
    <s v="Prince Charles Hosp Merthyr"/>
    <s v="Major A&amp;E Units"/>
    <s v="Powys"/>
    <n v="14.4825"/>
    <d v="1899-12-30T03:52:14"/>
    <n v="1"/>
    <n v="1"/>
    <n v="1"/>
    <n v="2"/>
    <n v="2"/>
    <n v="0"/>
    <n v="1"/>
    <n v="0"/>
    <n v="1"/>
    <n v="2"/>
    <n v="1"/>
    <n v="0"/>
    <n v="0"/>
    <s v="-"/>
    <s v="-"/>
    <n v="0.27241898148148153"/>
    <n v="0"/>
    <n v="2"/>
    <n v="2"/>
  </r>
  <r>
    <x v="19"/>
    <x v="3"/>
    <s v="Prince Charles Hosp Merthyr"/>
    <s v="Major A&amp;E Units"/>
    <s v="Rhondda Cynon Taff"/>
    <n v="8.5011109999999999"/>
    <d v="1899-12-30T01:50:49"/>
    <n v="1"/>
    <n v="1"/>
    <n v="0"/>
    <n v="7"/>
    <n v="7"/>
    <n v="4"/>
    <n v="5"/>
    <n v="1"/>
    <n v="2"/>
    <n v="5"/>
    <n v="3"/>
    <n v="1"/>
    <n v="0"/>
    <n v="5.6018518518518518E-3"/>
    <n v="0"/>
    <n v="7.5810185185185189E-2"/>
    <n v="1"/>
    <n v="5"/>
    <n v="7"/>
  </r>
  <r>
    <x v="19"/>
    <x v="3"/>
    <s v="Royal Glamorgan Hosp Pontyclun"/>
    <s v="Major A&amp;E Units"/>
    <s v="Rhondda Cynon Taff"/>
    <n v="12.349166500000001"/>
    <d v="1899-12-30T00:54:04"/>
    <n v="0"/>
    <n v="0"/>
    <n v="0"/>
    <n v="17"/>
    <n v="17"/>
    <n v="8"/>
    <n v="12"/>
    <n v="4"/>
    <n v="10"/>
    <n v="13"/>
    <n v="3"/>
    <n v="0"/>
    <n v="0"/>
    <n v="7.5115740740740742E-3"/>
    <n v="0.25"/>
    <n v="0.15524305555555556"/>
    <n v="0"/>
    <n v="13"/>
    <n v="17"/>
  </r>
  <r>
    <x v="19"/>
    <x v="4"/>
    <s v="Glangwili Hospital Carmarthen"/>
    <s v="Major A&amp;E Units"/>
    <s v="Carmarthenshire"/>
    <n v="54.090831333333327"/>
    <d v="1899-12-30T03:51:06"/>
    <n v="6"/>
    <n v="5"/>
    <n v="1"/>
    <n v="15"/>
    <n v="15"/>
    <n v="2"/>
    <n v="6"/>
    <n v="2"/>
    <n v="9"/>
    <n v="13"/>
    <n v="4"/>
    <n v="0"/>
    <n v="0"/>
    <n v="1.5370370370370371E-2"/>
    <n v="0"/>
    <n v="8.0451388888888892E-2"/>
    <n v="0"/>
    <n v="13"/>
    <n v="15"/>
  </r>
  <r>
    <x v="19"/>
    <x v="4"/>
    <s v="Prince Philip Hosp Llanelli"/>
    <s v="Major acute"/>
    <s v="Carmarthenshire"/>
    <n v="21.676388833333331"/>
    <d v="1899-12-30T03:51:46"/>
    <n v="3"/>
    <n v="1"/>
    <n v="0"/>
    <n v="4"/>
    <n v="4"/>
    <n v="0"/>
    <n v="1"/>
    <n v="0"/>
    <n v="2"/>
    <n v="4"/>
    <n v="2"/>
    <n v="0"/>
    <n v="0"/>
    <s v="-"/>
    <s v="-"/>
    <n v="0.26222800925925926"/>
    <n v="0"/>
    <n v="4"/>
    <n v="4"/>
  </r>
  <r>
    <x v="19"/>
    <x v="4"/>
    <s v="Glangwili Hospital Carmarthen"/>
    <s v="Major A&amp;E Units"/>
    <s v="Ceredigion"/>
    <n v="19.332499999999996"/>
    <d v="1899-12-30T03:28:19"/>
    <n v="2"/>
    <n v="1"/>
    <n v="0"/>
    <n v="4"/>
    <n v="4"/>
    <n v="0"/>
    <n v="2"/>
    <n v="1"/>
    <n v="2"/>
    <n v="2"/>
    <n v="0"/>
    <n v="1"/>
    <n v="0"/>
    <n v="1.4363425925925927E-2"/>
    <n v="0"/>
    <n v="2.4560185185185185E-2"/>
    <n v="1"/>
    <n v="2"/>
    <n v="4"/>
  </r>
  <r>
    <x v="19"/>
    <x v="4"/>
    <s v="Bronglais Gen Hosp Aberystwyth"/>
    <s v="Major A&amp;E Units"/>
    <s v="Ceredigion"/>
    <n v="3.5102778333333333"/>
    <d v="1899-12-30T00:45:05"/>
    <n v="0"/>
    <n v="0"/>
    <n v="0"/>
    <n v="7"/>
    <n v="7"/>
    <n v="0"/>
    <n v="5"/>
    <n v="1"/>
    <n v="5"/>
    <n v="5"/>
    <n v="0"/>
    <n v="1"/>
    <n v="0"/>
    <n v="7.7083333333333335E-3"/>
    <n v="0"/>
    <n v="2.1400462962962965E-2"/>
    <n v="1"/>
    <n v="5"/>
    <n v="7"/>
  </r>
  <r>
    <x v="19"/>
    <x v="4"/>
    <s v="Withybush Hosp Haverfordwest"/>
    <s v="Major A&amp;E Units"/>
    <s v="Ceredigion"/>
    <n v="2.4738888333333335"/>
    <d v="1899-12-30T02:43:26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19"/>
    <x v="4"/>
    <s v="Withybush Hosp Haverfordwest"/>
    <s v="Major A&amp;E Units"/>
    <s v="Pembrokeshire"/>
    <n v="18.731944333333335"/>
    <d v="1899-12-30T01:24:07"/>
    <n v="0"/>
    <n v="0"/>
    <n v="0"/>
    <n v="16"/>
    <n v="15"/>
    <n v="2"/>
    <n v="7"/>
    <n v="3"/>
    <n v="8"/>
    <n v="11"/>
    <n v="3"/>
    <n v="1"/>
    <n v="1"/>
    <n v="7.5231481481481486E-3"/>
    <n v="0.33333333333333331"/>
    <n v="8.4236111111111109E-2"/>
    <n v="2"/>
    <n v="11"/>
    <n v="16"/>
  </r>
  <r>
    <x v="19"/>
    <x v="4"/>
    <s v="Glangwili Hospital Carmarthen"/>
    <s v="Major A&amp;E Units"/>
    <s v="Pembrokeshire"/>
    <n v="3.0594435"/>
    <d v="1899-12-30T00:58:13"/>
    <n v="0"/>
    <n v="0"/>
    <n v="0"/>
    <n v="4"/>
    <n v="4"/>
    <n v="1"/>
    <n v="3"/>
    <n v="3"/>
    <n v="1"/>
    <n v="1"/>
    <n v="0"/>
    <n v="0"/>
    <n v="0"/>
    <n v="1.0717592592592593E-2"/>
    <n v="0.33333333333333331"/>
    <n v="2.638888888888889E-3"/>
    <n v="0"/>
    <n v="1"/>
    <n v="4"/>
  </r>
  <r>
    <x v="19"/>
    <x v="4"/>
    <s v="Bronglais Gen Hosp Aberystwyth"/>
    <s v="Major A&amp;E Units"/>
    <s v="Powys"/>
    <n v="0.43861099999999997"/>
    <d v="1899-12-30T00:28:09"/>
    <n v="0"/>
    <n v="0"/>
    <n v="0"/>
    <n v="2"/>
    <n v="2"/>
    <n v="0"/>
    <n v="2"/>
    <n v="0"/>
    <n v="1"/>
    <n v="1"/>
    <n v="0"/>
    <n v="0"/>
    <n v="1"/>
    <s v="-"/>
    <s v="-"/>
    <n v="2.9953703703703705E-2"/>
    <n v="1"/>
    <n v="1"/>
    <n v="2"/>
  </r>
  <r>
    <x v="19"/>
    <x v="5"/>
    <s v="Nearest Suitablew A+E Or Miu"/>
    <s v="-"/>
    <s v="Conwy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19"/>
    <x v="5"/>
    <s v="Countess Of Chester Hospital"/>
    <s v="Hospital not In Wales"/>
    <s v="Denbighshire"/>
    <n v="0"/>
    <s v="-"/>
    <n v="0"/>
    <n v="0"/>
    <n v="0"/>
    <n v="1"/>
    <n v="1"/>
    <n v="1"/>
    <n v="1"/>
    <n v="0"/>
    <n v="0"/>
    <n v="1"/>
    <n v="1"/>
    <n v="0"/>
    <n v="0"/>
    <s v="-"/>
    <s v="-"/>
    <n v="0.19256944444444446"/>
    <n v="0"/>
    <n v="1"/>
    <n v="1"/>
  </r>
  <r>
    <x v="19"/>
    <x v="5"/>
    <s v="Countess Of Chester Hospital"/>
    <s v="Hospital not In Wales"/>
    <s v="Flintshire"/>
    <n v="0.94527766666666657"/>
    <d v="1899-12-30T00:33:54"/>
    <n v="0"/>
    <n v="0"/>
    <n v="0"/>
    <n v="4"/>
    <n v="4"/>
    <n v="1"/>
    <n v="3"/>
    <n v="1"/>
    <n v="2"/>
    <n v="2"/>
    <n v="0"/>
    <n v="0"/>
    <n v="1"/>
    <n v="5.4166666666666669E-3"/>
    <n v="1"/>
    <n v="5.4768518518518529E-2"/>
    <n v="1"/>
    <n v="2"/>
    <n v="4"/>
  </r>
  <r>
    <x v="19"/>
    <x v="5"/>
    <s v="Univ North Staff City Hospital"/>
    <s v="Hospital not In Wales"/>
    <s v="Gwynedd"/>
    <n v="0"/>
    <d v="1899-12-30T00:50:2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9"/>
    <x v="5"/>
    <s v="Alderhey Hospital Liverpool"/>
    <s v="Hospital not In Wales"/>
    <s v="Gwynedd"/>
    <n v="0"/>
    <d v="1899-12-30T00:39:29"/>
    <n v="0"/>
    <n v="0"/>
    <n v="0"/>
    <n v="1"/>
    <n v="1"/>
    <n v="0"/>
    <n v="1"/>
    <n v="0"/>
    <n v="1"/>
    <n v="1"/>
    <n v="0"/>
    <n v="0"/>
    <n v="0"/>
    <s v="-"/>
    <s v="-"/>
    <n v="8.0821759259259274E-2"/>
    <n v="0"/>
    <n v="1"/>
    <n v="1"/>
  </r>
  <r>
    <x v="19"/>
    <x v="5"/>
    <s v="Royal Shrewsbury Hospital"/>
    <s v="Hospital not In Wales"/>
    <s v="Powys"/>
    <n v="12.083610999999999"/>
    <d v="1899-12-30T02:15:50"/>
    <n v="0"/>
    <n v="0"/>
    <n v="0"/>
    <n v="5"/>
    <n v="5"/>
    <n v="0"/>
    <n v="0"/>
    <n v="1"/>
    <n v="2"/>
    <n v="2"/>
    <n v="0"/>
    <n v="1"/>
    <n v="1"/>
    <n v="4.8611111111111112E-3"/>
    <n v="1"/>
    <n v="3.066550925925926E-2"/>
    <n v="2"/>
    <n v="2"/>
    <n v="5"/>
  </r>
  <r>
    <x v="19"/>
    <x v="5"/>
    <s v="Hereford County Hospital"/>
    <s v="Hospital not In Wales"/>
    <s v="Powys"/>
    <n v="0.66388883333333326"/>
    <d v="1899-12-30T00:19:29"/>
    <n v="0"/>
    <n v="0"/>
    <n v="0"/>
    <n v="5"/>
    <n v="5"/>
    <n v="2"/>
    <n v="5"/>
    <n v="1"/>
    <n v="3"/>
    <n v="4"/>
    <n v="1"/>
    <n v="0"/>
    <n v="0"/>
    <n v="6.3078703703703708E-3"/>
    <n v="0"/>
    <n v="7.8211805555555555E-2"/>
    <n v="0"/>
    <n v="4"/>
    <n v="5"/>
  </r>
  <r>
    <x v="19"/>
    <x v="5"/>
    <s v="Princess Royal Hosp Telford"/>
    <s v="Hospital not In Wales"/>
    <s v="Powys"/>
    <n v="0"/>
    <d v="1899-12-30T00:23:10"/>
    <n v="0"/>
    <n v="0"/>
    <n v="0"/>
    <n v="1"/>
    <n v="1"/>
    <n v="0"/>
    <n v="1"/>
    <n v="0"/>
    <n v="1"/>
    <n v="1"/>
    <n v="0"/>
    <n v="0"/>
    <n v="0"/>
    <s v="-"/>
    <s v="-"/>
    <n v="0.17584490740740741"/>
    <n v="0"/>
    <n v="1"/>
    <n v="1"/>
  </r>
  <r>
    <x v="19"/>
    <x v="5"/>
    <s v="Addenbrookes Hosp Cambridge"/>
    <s v="Hospital not In Wales"/>
    <s v="Wrexham"/>
    <n v="0"/>
    <d v="1899-12-30T00:55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9"/>
    <x v="5"/>
    <s v="Walton Centre Fazackerley"/>
    <s v="Hospital not In Wales"/>
    <s v="Wrexham"/>
    <n v="0"/>
    <s v="-"/>
    <n v="0"/>
    <n v="0"/>
    <n v="0"/>
    <n v="1"/>
    <n v="0"/>
    <n v="0"/>
    <n v="0"/>
    <n v="1"/>
    <n v="0"/>
    <n v="0"/>
    <n v="0"/>
    <n v="0"/>
    <n v="0"/>
    <n v="1.2962962962962963E-3"/>
    <n v="1"/>
    <s v="-"/>
    <n v="0"/>
    <n v="0"/>
    <n v="1"/>
  </r>
  <r>
    <x v="19"/>
    <x v="7"/>
    <s v="Morriston Hospital Swansea"/>
    <s v="Major A&amp;E Units"/>
    <s v="Carmarthenshire"/>
    <n v="5.1111111666666664"/>
    <d v="1899-12-30T01:53:45"/>
    <n v="1"/>
    <n v="0"/>
    <n v="0"/>
    <n v="3"/>
    <n v="3"/>
    <n v="1"/>
    <n v="2"/>
    <n v="0"/>
    <n v="1"/>
    <n v="1"/>
    <n v="0"/>
    <n v="0"/>
    <n v="2"/>
    <s v="-"/>
    <s v="-"/>
    <n v="1.6562500000000001E-2"/>
    <n v="2"/>
    <n v="1"/>
    <n v="3"/>
  </r>
  <r>
    <x v="19"/>
    <x v="7"/>
    <s v="Singleton Hospital Swansea"/>
    <s v="Minor Injuries Unit (MIU)"/>
    <s v="Carmarthenshire"/>
    <n v="0"/>
    <d v="1899-12-30T00:20:2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19"/>
    <x v="7"/>
    <s v="Morriston Hospital Swansea"/>
    <s v="Major A&amp;E Units"/>
    <s v="Neath Port Talbot"/>
    <n v="44.854166666666664"/>
    <d v="1899-12-30T04:44:08"/>
    <n v="4"/>
    <n v="4"/>
    <n v="0"/>
    <n v="10"/>
    <n v="10"/>
    <n v="1"/>
    <n v="4"/>
    <n v="1"/>
    <n v="8"/>
    <n v="8"/>
    <n v="0"/>
    <n v="0"/>
    <n v="1"/>
    <n v="1.329861111111111E-2"/>
    <n v="0"/>
    <n v="0.15537615740740743"/>
    <n v="1"/>
    <n v="8"/>
    <n v="10"/>
  </r>
  <r>
    <x v="19"/>
    <x v="7"/>
    <s v="Singleton Hospital Swansea"/>
    <s v="Minor Injuries Unit (MIU)"/>
    <s v="Neath Port Talbot"/>
    <n v="0"/>
    <d v="1899-12-30T01:37:44"/>
    <n v="0"/>
    <n v="0"/>
    <n v="0"/>
    <n v="1"/>
    <n v="1"/>
    <n v="0"/>
    <n v="0"/>
    <n v="0"/>
    <n v="1"/>
    <n v="1"/>
    <n v="0"/>
    <n v="0"/>
    <n v="0"/>
    <s v="-"/>
    <s v="-"/>
    <n v="0.15655092592592593"/>
    <n v="0"/>
    <n v="1"/>
    <n v="1"/>
  </r>
  <r>
    <x v="19"/>
    <x v="7"/>
    <s v="Morriston Hospital Swansea"/>
    <s v="Major A&amp;E Units"/>
    <s v="Pembrokeshire"/>
    <n v="0"/>
    <d v="1899-12-30T00:15:27"/>
    <n v="0"/>
    <n v="0"/>
    <n v="0"/>
    <n v="1"/>
    <n v="1"/>
    <n v="0"/>
    <n v="1"/>
    <n v="1"/>
    <n v="0"/>
    <n v="0"/>
    <n v="0"/>
    <n v="0"/>
    <n v="0"/>
    <n v="5.4166666666666669E-3"/>
    <n v="1"/>
    <s v="-"/>
    <n v="0"/>
    <n v="0"/>
    <n v="1"/>
  </r>
  <r>
    <x v="19"/>
    <x v="7"/>
    <s v="Morriston Hospital Swansea"/>
    <s v="Major A&amp;E Units"/>
    <s v="Powys"/>
    <n v="3.8541666666666665"/>
    <d v="1899-12-30T04:06:15"/>
    <n v="1"/>
    <n v="0"/>
    <n v="0"/>
    <n v="1"/>
    <n v="1"/>
    <n v="0"/>
    <n v="0"/>
    <n v="0"/>
    <n v="1"/>
    <n v="1"/>
    <n v="0"/>
    <n v="0"/>
    <n v="0"/>
    <s v="-"/>
    <s v="-"/>
    <n v="4.6886574074074074E-2"/>
    <n v="0"/>
    <n v="1"/>
    <n v="1"/>
  </r>
  <r>
    <x v="19"/>
    <x v="7"/>
    <s v="Morriston Hospital Swansea"/>
    <s v="Major A&amp;E Units"/>
    <s v="Swansea"/>
    <n v="66.286109833333327"/>
    <d v="1899-12-30T03:44:32"/>
    <n v="7"/>
    <n v="4"/>
    <n v="1"/>
    <n v="19"/>
    <n v="19"/>
    <n v="7"/>
    <n v="11"/>
    <n v="3"/>
    <n v="13"/>
    <n v="14"/>
    <n v="1"/>
    <n v="1"/>
    <n v="1"/>
    <n v="7.5810185185185182E-3"/>
    <n v="0.33333333333333331"/>
    <n v="0.18298032407407408"/>
    <n v="2"/>
    <n v="14"/>
    <n v="19"/>
  </r>
  <r>
    <x v="19"/>
    <x v="7"/>
    <s v="Singleton Hospital Swansea"/>
    <s v="Minor Injuries Unit (MIU)"/>
    <s v="Swansea"/>
    <n v="2.3019444999999998"/>
    <d v="1899-12-30T01:28:24"/>
    <n v="0"/>
    <n v="0"/>
    <n v="0"/>
    <n v="4"/>
    <n v="4"/>
    <n v="0"/>
    <n v="2"/>
    <n v="0"/>
    <n v="1"/>
    <n v="1"/>
    <n v="0"/>
    <n v="0"/>
    <n v="3"/>
    <s v="-"/>
    <s v="-"/>
    <n v="0.42712962962962969"/>
    <n v="3"/>
    <n v="1"/>
    <n v="4"/>
  </r>
  <r>
    <x v="19"/>
    <x v="8"/>
    <s v="-"/>
    <s v="-"/>
    <s v="Blaenau Gwent"/>
    <n v="0"/>
    <s v="-"/>
    <n v="0"/>
    <n v="0"/>
    <n v="0"/>
    <n v="25"/>
    <n v="7"/>
    <n v="0"/>
    <n v="0"/>
    <n v="4"/>
    <n v="11"/>
    <n v="15"/>
    <n v="4"/>
    <n v="2"/>
    <n v="4"/>
    <n v="4.4270833333333332E-3"/>
    <n v="0.75"/>
    <n v="5.9583333333333335E-2"/>
    <n v="6"/>
    <n v="15"/>
    <n v="12"/>
  </r>
  <r>
    <x v="19"/>
    <x v="8"/>
    <s v="-"/>
    <s v="-"/>
    <s v="Bridgend"/>
    <n v="0"/>
    <s v="-"/>
    <n v="0"/>
    <n v="0"/>
    <n v="0"/>
    <n v="52"/>
    <n v="6"/>
    <n v="0"/>
    <n v="0"/>
    <n v="6"/>
    <n v="26"/>
    <n v="40"/>
    <n v="14"/>
    <n v="3"/>
    <n v="3"/>
    <n v="3.2407407407407411E-3"/>
    <n v="0.6"/>
    <n v="0.15877314814814814"/>
    <n v="6"/>
    <n v="40"/>
    <n v="14"/>
  </r>
  <r>
    <x v="19"/>
    <x v="8"/>
    <s v="-"/>
    <s v="-"/>
    <s v="Caerphilly"/>
    <n v="0"/>
    <s v="-"/>
    <n v="0"/>
    <n v="0"/>
    <n v="0"/>
    <n v="51"/>
    <n v="12"/>
    <n v="0"/>
    <n v="0"/>
    <n v="5"/>
    <n v="34"/>
    <n v="39"/>
    <n v="5"/>
    <n v="2"/>
    <n v="5"/>
    <n v="4.4444444444444444E-3"/>
    <n v="1"/>
    <n v="7.0358796296296294E-2"/>
    <n v="7"/>
    <n v="39"/>
    <n v="29"/>
  </r>
  <r>
    <x v="19"/>
    <x v="8"/>
    <s v="-"/>
    <s v="-"/>
    <s v="Cardiff"/>
    <n v="0"/>
    <s v="-"/>
    <n v="0"/>
    <n v="0"/>
    <n v="0"/>
    <n v="126"/>
    <n v="25"/>
    <n v="0"/>
    <n v="0"/>
    <n v="18"/>
    <n v="79"/>
    <n v="95"/>
    <n v="16"/>
    <n v="6"/>
    <n v="7"/>
    <n v="3.6226851851851854E-3"/>
    <n v="0.82352941176470584"/>
    <n v="0.11436921296296297"/>
    <n v="13"/>
    <n v="95"/>
    <n v="50"/>
  </r>
  <r>
    <x v="19"/>
    <x v="8"/>
    <s v="-"/>
    <s v="-"/>
    <s v="Carmarthenshire"/>
    <n v="0"/>
    <s v="-"/>
    <n v="0"/>
    <n v="0"/>
    <n v="0"/>
    <n v="65"/>
    <n v="8"/>
    <n v="0"/>
    <n v="1"/>
    <n v="2"/>
    <n v="31"/>
    <n v="47"/>
    <n v="16"/>
    <n v="8"/>
    <n v="8"/>
    <n v="1.0850694444444444E-2"/>
    <n v="0.5"/>
    <n v="0.1082638888888889"/>
    <n v="16"/>
    <n v="47"/>
    <n v="24"/>
  </r>
  <r>
    <x v="19"/>
    <x v="8"/>
    <s v="-"/>
    <s v="-"/>
    <s v="Ceredigion"/>
    <n v="0"/>
    <s v="-"/>
    <n v="0"/>
    <n v="0"/>
    <n v="0"/>
    <n v="19"/>
    <n v="5"/>
    <n v="0"/>
    <n v="0"/>
    <n v="1"/>
    <n v="6"/>
    <n v="10"/>
    <n v="4"/>
    <n v="4"/>
    <n v="4"/>
    <n v="1.8969907407407408E-2"/>
    <n v="0"/>
    <n v="1.6412037037037037E-2"/>
    <n v="8"/>
    <n v="10"/>
    <n v="11"/>
  </r>
  <r>
    <x v="19"/>
    <x v="8"/>
    <s v="-"/>
    <s v="-"/>
    <s v="Conwy"/>
    <n v="0"/>
    <s v="-"/>
    <n v="0"/>
    <n v="0"/>
    <n v="0"/>
    <n v="44"/>
    <n v="6"/>
    <n v="0"/>
    <n v="0"/>
    <n v="3"/>
    <n v="22"/>
    <n v="31"/>
    <n v="9"/>
    <n v="1"/>
    <n v="9"/>
    <n v="4.5138888888888893E-3"/>
    <n v="0.66666666666666663"/>
    <n v="2.3315972222222224E-2"/>
    <n v="10"/>
    <n v="31"/>
    <n v="19"/>
  </r>
  <r>
    <x v="19"/>
    <x v="8"/>
    <s v="-"/>
    <s v="-"/>
    <s v="Denbighshire"/>
    <n v="0"/>
    <s v="-"/>
    <n v="0"/>
    <n v="0"/>
    <n v="0"/>
    <n v="52"/>
    <n v="17"/>
    <n v="0"/>
    <n v="0"/>
    <n v="3"/>
    <n v="34"/>
    <n v="42"/>
    <n v="8"/>
    <n v="1"/>
    <n v="6"/>
    <n v="3.0902777777777782E-3"/>
    <n v="0.66666666666666663"/>
    <n v="4.0092592592592596E-2"/>
    <n v="7"/>
    <n v="42"/>
    <n v="33"/>
  </r>
  <r>
    <x v="19"/>
    <x v="8"/>
    <s v="-"/>
    <s v="-"/>
    <s v="Flintshire"/>
    <n v="0"/>
    <s v="-"/>
    <n v="0"/>
    <n v="0"/>
    <n v="0"/>
    <n v="38"/>
    <n v="6"/>
    <n v="0"/>
    <n v="0"/>
    <n v="4"/>
    <n v="22"/>
    <n v="28"/>
    <n v="6"/>
    <n v="2"/>
    <n v="4"/>
    <n v="1.4224537037037039E-2"/>
    <n v="0"/>
    <n v="5.541666666666667E-2"/>
    <n v="6"/>
    <n v="28"/>
    <n v="17"/>
  </r>
  <r>
    <x v="19"/>
    <x v="8"/>
    <s v="-"/>
    <s v="-"/>
    <s v="Gwynedd"/>
    <n v="0"/>
    <d v="1899-12-30T00:04:24"/>
    <n v="0"/>
    <n v="0"/>
    <n v="0"/>
    <n v="28"/>
    <n v="8"/>
    <n v="0"/>
    <n v="1"/>
    <n v="6"/>
    <n v="13"/>
    <n v="20"/>
    <n v="7"/>
    <n v="1"/>
    <n v="1"/>
    <n v="1.0034722222222223E-2"/>
    <n v="0.2"/>
    <n v="2.3368055555555562E-2"/>
    <n v="2"/>
    <n v="20"/>
    <n v="18"/>
  </r>
  <r>
    <x v="19"/>
    <x v="8"/>
    <s v="-"/>
    <s v="-"/>
    <s v="Isle Of Anglesey"/>
    <n v="0"/>
    <s v="-"/>
    <n v="0"/>
    <n v="0"/>
    <n v="0"/>
    <n v="25"/>
    <n v="7"/>
    <n v="0"/>
    <n v="0"/>
    <n v="3"/>
    <n v="11"/>
    <n v="18"/>
    <n v="7"/>
    <n v="2"/>
    <n v="2"/>
    <n v="3.7152777777777778E-3"/>
    <n v="0.66666666666666663"/>
    <n v="2.9814814814814815E-2"/>
    <n v="4"/>
    <n v="18"/>
    <n v="15"/>
  </r>
  <r>
    <x v="19"/>
    <x v="8"/>
    <s v="-"/>
    <s v="-"/>
    <s v="Merthyr Tydfil"/>
    <n v="0"/>
    <s v="-"/>
    <n v="0"/>
    <n v="0"/>
    <n v="0"/>
    <n v="22"/>
    <n v="8"/>
    <n v="0"/>
    <n v="0"/>
    <n v="3"/>
    <n v="10"/>
    <n v="15"/>
    <n v="5"/>
    <n v="2"/>
    <n v="2"/>
    <n v="5.7407407407407416E-3"/>
    <n v="0.33333333333333331"/>
    <n v="8.74363425925926E-2"/>
    <n v="4"/>
    <n v="15"/>
    <n v="12"/>
  </r>
  <r>
    <x v="19"/>
    <x v="8"/>
    <s v="-"/>
    <s v="-"/>
    <s v="Monmouthshire"/>
    <n v="0"/>
    <s v="-"/>
    <n v="0"/>
    <n v="0"/>
    <n v="0"/>
    <n v="30"/>
    <n v="4"/>
    <n v="0"/>
    <n v="0"/>
    <n v="3"/>
    <n v="16"/>
    <n v="23"/>
    <n v="7"/>
    <n v="2"/>
    <n v="2"/>
    <n v="1.0289351851851852E-2"/>
    <n v="0.33333333333333331"/>
    <n v="8.3657407407407416E-2"/>
    <n v="4"/>
    <n v="23"/>
    <n v="15"/>
  </r>
  <r>
    <x v="19"/>
    <x v="8"/>
    <s v="-"/>
    <s v="-"/>
    <s v="Neath Port Talbot"/>
    <n v="0"/>
    <s v="-"/>
    <n v="0"/>
    <n v="0"/>
    <n v="0"/>
    <n v="53"/>
    <n v="9"/>
    <n v="0"/>
    <n v="0"/>
    <n v="1"/>
    <n v="35"/>
    <n v="44"/>
    <n v="9"/>
    <n v="2"/>
    <n v="6"/>
    <n v="6.7592592592592591E-3"/>
    <n v="0"/>
    <n v="8.8576388888888885E-2"/>
    <n v="8"/>
    <n v="44"/>
    <n v="15"/>
  </r>
  <r>
    <x v="19"/>
    <x v="8"/>
    <s v="-"/>
    <s v="-"/>
    <s v="Newport"/>
    <n v="0"/>
    <s v="-"/>
    <n v="0"/>
    <n v="0"/>
    <n v="0"/>
    <n v="47"/>
    <n v="14"/>
    <n v="0"/>
    <n v="0"/>
    <n v="9"/>
    <n v="23"/>
    <n v="31"/>
    <n v="8"/>
    <n v="0"/>
    <n v="7"/>
    <n v="4.2592592592592595E-3"/>
    <n v="0.66666666666666663"/>
    <n v="0.11721643518518521"/>
    <n v="7"/>
    <n v="31"/>
    <n v="26"/>
  </r>
  <r>
    <x v="19"/>
    <x v="8"/>
    <s v="-"/>
    <s v="-"/>
    <s v="Out of Area"/>
    <n v="0"/>
    <s v="-"/>
    <n v="0"/>
    <n v="0"/>
    <n v="0"/>
    <n v="4"/>
    <n v="0"/>
    <n v="0"/>
    <n v="0"/>
    <n v="0"/>
    <n v="4"/>
    <n v="4"/>
    <n v="0"/>
    <n v="0"/>
    <n v="0"/>
    <s v="-"/>
    <s v="-"/>
    <s v="-"/>
    <n v="0"/>
    <n v="4"/>
    <n v="0"/>
  </r>
  <r>
    <x v="19"/>
    <x v="8"/>
    <s v="-"/>
    <s v="-"/>
    <s v="Pembrokeshire"/>
    <n v="0"/>
    <s v="-"/>
    <n v="0"/>
    <n v="0"/>
    <n v="0"/>
    <n v="37"/>
    <n v="8"/>
    <n v="0"/>
    <n v="0"/>
    <n v="7"/>
    <n v="22"/>
    <n v="27"/>
    <n v="5"/>
    <n v="0"/>
    <n v="3"/>
    <n v="7.5231481481481486E-3"/>
    <n v="0.42857142857142855"/>
    <n v="9.2662037037037043E-2"/>
    <n v="3"/>
    <n v="27"/>
    <n v="20"/>
  </r>
  <r>
    <x v="19"/>
    <x v="8"/>
    <s v="-"/>
    <s v="-"/>
    <s v="Powys"/>
    <n v="0"/>
    <s v="-"/>
    <n v="0"/>
    <n v="0"/>
    <n v="0"/>
    <n v="39"/>
    <n v="5"/>
    <n v="0"/>
    <n v="0"/>
    <n v="7"/>
    <n v="11"/>
    <n v="19"/>
    <n v="8"/>
    <n v="5"/>
    <n v="8"/>
    <n v="1.0578703703703703E-2"/>
    <n v="0.2857142857142857"/>
    <n v="2.5758101851851855E-2"/>
    <n v="13"/>
    <n v="19"/>
    <n v="21"/>
  </r>
  <r>
    <x v="19"/>
    <x v="8"/>
    <s v="-"/>
    <s v="-"/>
    <s v="Rhondda Cynon Taff"/>
    <n v="0"/>
    <s v="-"/>
    <n v="0"/>
    <n v="0"/>
    <n v="0"/>
    <n v="79"/>
    <n v="14"/>
    <n v="0"/>
    <n v="0"/>
    <n v="12"/>
    <n v="40"/>
    <n v="58"/>
    <n v="18"/>
    <n v="2"/>
    <n v="7"/>
    <n v="6.7650462962962968E-3"/>
    <n v="0.25"/>
    <n v="0.14899884259259261"/>
    <n v="9"/>
    <n v="58"/>
    <n v="31"/>
  </r>
  <r>
    <x v="19"/>
    <x v="8"/>
    <s v="-"/>
    <s v="-"/>
    <s v="Swansea"/>
    <n v="0"/>
    <s v="-"/>
    <n v="0"/>
    <n v="0"/>
    <n v="0"/>
    <n v="78"/>
    <n v="6"/>
    <n v="0"/>
    <n v="0"/>
    <n v="6"/>
    <n v="41"/>
    <n v="53"/>
    <n v="12"/>
    <n v="6"/>
    <n v="13"/>
    <n v="8.2233796296296308E-3"/>
    <n v="0.16666666666666666"/>
    <n v="0.15927083333333333"/>
    <n v="19"/>
    <n v="53"/>
    <n v="23"/>
  </r>
  <r>
    <x v="19"/>
    <x v="8"/>
    <s v="-"/>
    <s v="-"/>
    <s v="Torfaen"/>
    <n v="0"/>
    <s v="-"/>
    <n v="0"/>
    <n v="0"/>
    <n v="0"/>
    <n v="41"/>
    <n v="7"/>
    <n v="0"/>
    <n v="0"/>
    <n v="5"/>
    <n v="25"/>
    <n v="33"/>
    <n v="8"/>
    <n v="1"/>
    <n v="2"/>
    <n v="8.3217592592592596E-3"/>
    <n v="0.4"/>
    <n v="9.0653935185185178E-2"/>
    <n v="3"/>
    <n v="33"/>
    <n v="13"/>
  </r>
  <r>
    <x v="19"/>
    <x v="8"/>
    <s v="-"/>
    <s v="-"/>
    <s v="Vale Of Glamorgan"/>
    <n v="0"/>
    <s v="-"/>
    <n v="0"/>
    <n v="0"/>
    <n v="0"/>
    <n v="40"/>
    <n v="6"/>
    <n v="0"/>
    <n v="0"/>
    <n v="2"/>
    <n v="27"/>
    <n v="31"/>
    <n v="4"/>
    <n v="2"/>
    <n v="5"/>
    <n v="5.8043981481481488E-3"/>
    <n v="0.5"/>
    <n v="9.2766203703703712E-2"/>
    <n v="7"/>
    <n v="31"/>
    <n v="18"/>
  </r>
  <r>
    <x v="19"/>
    <x v="8"/>
    <s v="-"/>
    <s v="-"/>
    <s v="Wrexham"/>
    <n v="0"/>
    <s v="-"/>
    <n v="0"/>
    <n v="0"/>
    <n v="0"/>
    <n v="50"/>
    <n v="10"/>
    <n v="0"/>
    <n v="0"/>
    <n v="5"/>
    <n v="23"/>
    <n v="34"/>
    <n v="11"/>
    <n v="4"/>
    <n v="7"/>
    <n v="7.0486111111111114E-3"/>
    <n v="0.4"/>
    <n v="3.7210648148148152E-2"/>
    <n v="11"/>
    <n v="34"/>
    <n v="27"/>
  </r>
  <r>
    <x v="20"/>
    <x v="0"/>
    <s v="Grange University Hospital Cwmbran"/>
    <s v="Major A&amp;E Units"/>
    <s v="Blaenau Gwent"/>
    <n v="9.3369444999999995"/>
    <d v="1899-12-30T01:22:15"/>
    <n v="1"/>
    <n v="0"/>
    <n v="0"/>
    <n v="8"/>
    <n v="8"/>
    <n v="1"/>
    <n v="6"/>
    <n v="2"/>
    <n v="6"/>
    <n v="6"/>
    <n v="0"/>
    <n v="0"/>
    <n v="0"/>
    <n v="5.4398148148148149E-3"/>
    <n v="0.5"/>
    <n v="7.9606481481481473E-2"/>
    <n v="0"/>
    <n v="6"/>
    <n v="8"/>
  </r>
  <r>
    <x v="20"/>
    <x v="0"/>
    <s v="Nevill Hall Hosp Abergavenny"/>
    <s v="Major A&amp;E Units"/>
    <s v="Blaenau Gwent"/>
    <n v="0"/>
    <d v="1899-12-30T00:56:18"/>
    <n v="0"/>
    <n v="0"/>
    <n v="0"/>
    <n v="1"/>
    <n v="1"/>
    <n v="0"/>
    <n v="1"/>
    <n v="1"/>
    <n v="0"/>
    <n v="0"/>
    <n v="0"/>
    <n v="0"/>
    <n v="0"/>
    <n v="5.4050925925925924E-3"/>
    <n v="1"/>
    <s v="-"/>
    <n v="0"/>
    <n v="0"/>
    <n v="1"/>
  </r>
  <r>
    <x v="20"/>
    <x v="0"/>
    <s v="Grange University Hospital Cwmbran"/>
    <s v="Major A&amp;E Units"/>
    <s v="Caerphilly"/>
    <n v="20.658887833333331"/>
    <d v="1899-12-30T02:37:17"/>
    <n v="3"/>
    <n v="1"/>
    <n v="0"/>
    <n v="9"/>
    <n v="9"/>
    <n v="1"/>
    <n v="4"/>
    <n v="2"/>
    <n v="5"/>
    <n v="6"/>
    <n v="1"/>
    <n v="0"/>
    <n v="1"/>
    <n v="9.7858796296296305E-3"/>
    <n v="0"/>
    <n v="0.20504629629629628"/>
    <n v="1"/>
    <n v="6"/>
    <n v="9"/>
  </r>
  <r>
    <x v="20"/>
    <x v="0"/>
    <s v="Ysbyty Ystrad Fawr Hospital"/>
    <s v="Minor Injuries Unit (MIU)"/>
    <s v="Caerphilly"/>
    <n v="0"/>
    <d v="1899-12-30T00:56:16"/>
    <n v="0"/>
    <n v="0"/>
    <n v="0"/>
    <n v="4"/>
    <n v="4"/>
    <n v="0"/>
    <n v="3"/>
    <n v="0"/>
    <n v="3"/>
    <n v="4"/>
    <n v="1"/>
    <n v="0"/>
    <n v="0"/>
    <s v="-"/>
    <s v="-"/>
    <n v="0.18555555555555558"/>
    <n v="0"/>
    <n v="4"/>
    <n v="4"/>
  </r>
  <r>
    <x v="20"/>
    <x v="0"/>
    <s v="Royal Gwent Hospital Newport"/>
    <s v="Major A&amp;E Units"/>
    <s v="Caerphilly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0"/>
    <x v="0"/>
    <s v="Grange University Hospital Cwmbran"/>
    <s v="Major A&amp;E Units"/>
    <s v="Monmouthshire"/>
    <n v="19.365832333333337"/>
    <d v="1899-12-30T01:54:49"/>
    <n v="3"/>
    <n v="0"/>
    <n v="0"/>
    <n v="12"/>
    <n v="12"/>
    <n v="1"/>
    <n v="6"/>
    <n v="1"/>
    <n v="9"/>
    <n v="9"/>
    <n v="0"/>
    <n v="0"/>
    <n v="2"/>
    <n v="5.2777777777777779E-3"/>
    <n v="1"/>
    <n v="8.2534722222222218E-2"/>
    <n v="2"/>
    <n v="9"/>
    <n v="12"/>
  </r>
  <r>
    <x v="20"/>
    <x v="0"/>
    <s v="Royal Gwent Hospital Newport"/>
    <s v="Major A&amp;E Units"/>
    <s v="Monmouthshire"/>
    <n v="0"/>
    <d v="1899-12-30T02:08:21"/>
    <n v="0"/>
    <n v="0"/>
    <n v="0"/>
    <n v="2"/>
    <n v="1"/>
    <n v="0"/>
    <n v="0"/>
    <n v="0"/>
    <n v="0"/>
    <n v="0"/>
    <n v="0"/>
    <n v="0"/>
    <n v="2"/>
    <s v="-"/>
    <s v="-"/>
    <s v="-"/>
    <n v="2"/>
    <n v="0"/>
    <n v="2"/>
  </r>
  <r>
    <x v="20"/>
    <x v="0"/>
    <s v="Nevill Hall Hosp Abergavenny"/>
    <s v="Major A&amp;E Units"/>
    <s v="Monmouthshire"/>
    <n v="0"/>
    <d v="1899-12-30T00:41:53"/>
    <n v="0"/>
    <n v="0"/>
    <n v="0"/>
    <n v="2"/>
    <n v="2"/>
    <n v="0"/>
    <n v="2"/>
    <n v="0"/>
    <n v="1"/>
    <n v="1"/>
    <n v="0"/>
    <n v="0"/>
    <n v="1"/>
    <s v="-"/>
    <s v="-"/>
    <n v="1.6620370370370372E-2"/>
    <n v="1"/>
    <n v="1"/>
    <n v="2"/>
  </r>
  <r>
    <x v="20"/>
    <x v="0"/>
    <s v="Ysbyty Ystrad Fawr Hospital"/>
    <s v="Minor Injuries Unit (MIU)"/>
    <s v="Monmouthshire"/>
    <n v="0"/>
    <d v="1899-12-30T00:09:5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0"/>
    <x v="0"/>
    <s v="Ysbyty Tre Cwm Ebbw Vale"/>
    <s v="Unknown"/>
    <s v="Monmouthshire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20"/>
    <x v="0"/>
    <s v="Grange University Hospital Cwmbran"/>
    <s v="Major A&amp;E Units"/>
    <s v="Newport"/>
    <n v="25.084721166666668"/>
    <d v="1899-12-30T01:52:27"/>
    <n v="3"/>
    <n v="1"/>
    <n v="0"/>
    <n v="20"/>
    <n v="18"/>
    <n v="5"/>
    <n v="10"/>
    <n v="3"/>
    <n v="7"/>
    <n v="12"/>
    <n v="5"/>
    <n v="1"/>
    <n v="4"/>
    <n v="1.6898148148148148E-3"/>
    <n v="0.66666666666666663"/>
    <n v="9.1267361111111125E-2"/>
    <n v="5"/>
    <n v="12"/>
    <n v="19"/>
  </r>
  <r>
    <x v="20"/>
    <x v="0"/>
    <s v="Royal Gwent Hospital Newport"/>
    <s v="Major A&amp;E Units"/>
    <s v="Newport"/>
    <n v="0"/>
    <d v="1899-12-30T00:30:20"/>
    <n v="0"/>
    <n v="0"/>
    <n v="0"/>
    <n v="4"/>
    <n v="4"/>
    <n v="0"/>
    <n v="4"/>
    <n v="1"/>
    <n v="1"/>
    <n v="2"/>
    <n v="1"/>
    <n v="0"/>
    <n v="1"/>
    <n v="1.261574074074074E-3"/>
    <n v="1"/>
    <n v="8.700231481481481E-2"/>
    <n v="1"/>
    <n v="2"/>
    <n v="4"/>
  </r>
  <r>
    <x v="20"/>
    <x v="0"/>
    <s v="Ysbyty Ystrad Fawr Hospital"/>
    <s v="Minor Injuries Unit (MIU)"/>
    <s v="Newport"/>
    <n v="0"/>
    <d v="1899-12-30T00:27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0"/>
    <x v="0"/>
    <s v="St Woolos Hospital Newport"/>
    <s v="Acute"/>
    <s v="Newport"/>
    <n v="0"/>
    <d v="1899-12-30T00:04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0"/>
    <x v="0"/>
    <s v="Grange University Hospital Cwmbran"/>
    <s v="Major A&amp;E Units"/>
    <s v="Powys"/>
    <n v="0"/>
    <d v="1899-12-30T00:11:50"/>
    <n v="0"/>
    <n v="0"/>
    <n v="0"/>
    <n v="1"/>
    <n v="1"/>
    <n v="1"/>
    <n v="1"/>
    <n v="1"/>
    <n v="0"/>
    <n v="0"/>
    <n v="0"/>
    <n v="0"/>
    <n v="0"/>
    <n v="1.1689814814814816E-3"/>
    <n v="1"/>
    <s v="-"/>
    <n v="0"/>
    <n v="0"/>
    <n v="1"/>
  </r>
  <r>
    <x v="20"/>
    <x v="0"/>
    <s v="Grange University Hospital Cwmbran"/>
    <s v="Major A&amp;E Units"/>
    <s v="Torfaen"/>
    <n v="17.528610333333337"/>
    <d v="1899-12-30T02:16:06"/>
    <n v="1"/>
    <n v="0"/>
    <n v="0"/>
    <n v="11"/>
    <n v="11"/>
    <n v="3"/>
    <n v="4"/>
    <n v="0"/>
    <n v="11"/>
    <n v="11"/>
    <n v="0"/>
    <n v="0"/>
    <n v="0"/>
    <s v="-"/>
    <s v="-"/>
    <n v="7.8750000000000001E-2"/>
    <n v="0"/>
    <n v="11"/>
    <n v="11"/>
  </r>
  <r>
    <x v="20"/>
    <x v="0"/>
    <s v="Nevill Hall Hosp Abergavenny"/>
    <s v="Major A&amp;E Units"/>
    <s v="Torfaen"/>
    <n v="0"/>
    <d v="1899-12-30T00:20:56"/>
    <n v="0"/>
    <n v="0"/>
    <n v="0"/>
    <n v="9"/>
    <n v="8"/>
    <n v="0"/>
    <n v="7"/>
    <n v="0"/>
    <n v="0"/>
    <n v="0"/>
    <n v="0"/>
    <n v="0"/>
    <n v="9"/>
    <s v="-"/>
    <s v="-"/>
    <s v="-"/>
    <n v="9"/>
    <n v="0"/>
    <n v="9"/>
  </r>
  <r>
    <x v="20"/>
    <x v="0"/>
    <s v="Ysbyty Ystrad Fawr Hospital"/>
    <s v="Minor Injuries Unit (MIU)"/>
    <s v="Torfaen"/>
    <n v="0"/>
    <d v="1899-12-30T00:19:17"/>
    <n v="0"/>
    <n v="0"/>
    <n v="0"/>
    <n v="3"/>
    <n v="1"/>
    <n v="0"/>
    <n v="1"/>
    <n v="0"/>
    <n v="0"/>
    <n v="0"/>
    <n v="0"/>
    <n v="0"/>
    <n v="3"/>
    <s v="-"/>
    <s v="-"/>
    <s v="-"/>
    <n v="3"/>
    <n v="0"/>
    <n v="3"/>
  </r>
  <r>
    <x v="20"/>
    <x v="0"/>
    <s v="Royal Gwent Hospital Newport"/>
    <s v="Major A&amp;E Units"/>
    <s v="Torfaen"/>
    <n v="0"/>
    <d v="1899-12-30T00:18:07"/>
    <n v="0"/>
    <n v="0"/>
    <n v="0"/>
    <n v="5"/>
    <n v="4"/>
    <n v="0"/>
    <n v="4"/>
    <n v="0"/>
    <n v="3"/>
    <n v="3"/>
    <n v="0"/>
    <n v="0"/>
    <n v="2"/>
    <s v="-"/>
    <s v="-"/>
    <n v="7.6504629629629639E-3"/>
    <n v="2"/>
    <n v="3"/>
    <n v="5"/>
  </r>
  <r>
    <x v="20"/>
    <x v="0"/>
    <s v="Ysbyty Aneurin Bevan Hospital"/>
    <s v="Minor Injuries Unit (MIU)"/>
    <s v="Torfaen"/>
    <n v="0"/>
    <d v="1899-12-30T00:10:33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</r>
  <r>
    <x v="20"/>
    <x v="0"/>
    <s v="St Woolos Hospital Newport"/>
    <s v="Acute"/>
    <s v="Torfaen"/>
    <n v="0"/>
    <d v="1899-12-30T00:04:01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</r>
  <r>
    <x v="20"/>
    <x v="1"/>
    <s v="Glan Clwyd Hosp Bodelwyddan"/>
    <s v="Major A&amp;E Units"/>
    <s v="Conwy"/>
    <n v="21.646387833333332"/>
    <d v="1899-12-30T01:10:53"/>
    <n v="1"/>
    <n v="0"/>
    <n v="0"/>
    <n v="21"/>
    <n v="21"/>
    <n v="3"/>
    <n v="12"/>
    <n v="5"/>
    <n v="13"/>
    <n v="15"/>
    <n v="2"/>
    <n v="0"/>
    <n v="1"/>
    <n v="6.0648148148148145E-3"/>
    <n v="0.4"/>
    <n v="2.6840277777777779E-2"/>
    <n v="1"/>
    <n v="15"/>
    <n v="21"/>
  </r>
  <r>
    <x v="20"/>
    <x v="1"/>
    <s v="Ysbyty Gwynedd Hosp Bangor"/>
    <s v="Major A&amp;E Units"/>
    <s v="Conwy"/>
    <n v="2.4436109999999998"/>
    <d v="1899-12-30T00:34:14"/>
    <n v="0"/>
    <n v="0"/>
    <n v="0"/>
    <n v="7"/>
    <n v="7"/>
    <n v="1"/>
    <n v="6"/>
    <n v="0"/>
    <n v="6"/>
    <n v="6"/>
    <n v="0"/>
    <n v="0"/>
    <n v="1"/>
    <s v="-"/>
    <s v="-"/>
    <n v="5.4091435185185187E-2"/>
    <n v="1"/>
    <n v="6"/>
    <n v="7"/>
  </r>
  <r>
    <x v="20"/>
    <x v="1"/>
    <s v="Glan Clwyd Hosp Bodelwyddan"/>
    <s v="Major A&amp;E Units"/>
    <s v="Denbighshire"/>
    <n v="25.461386999999998"/>
    <d v="1899-12-30T02:04:07"/>
    <n v="2"/>
    <n v="0"/>
    <n v="0"/>
    <n v="13"/>
    <n v="13"/>
    <n v="0"/>
    <n v="6"/>
    <n v="0"/>
    <n v="12"/>
    <n v="13"/>
    <n v="1"/>
    <n v="0"/>
    <n v="0"/>
    <s v="-"/>
    <s v="-"/>
    <n v="2.5266203703703704E-2"/>
    <n v="0"/>
    <n v="13"/>
    <n v="13"/>
  </r>
  <r>
    <x v="20"/>
    <x v="1"/>
    <s v="Maelor General Hosp Wrecsam"/>
    <s v="Major A&amp;E Units"/>
    <s v="Flintshire"/>
    <n v="23.029999999999998"/>
    <d v="1899-12-30T02:46:52"/>
    <n v="3"/>
    <n v="2"/>
    <n v="0"/>
    <n v="7"/>
    <n v="7"/>
    <n v="1"/>
    <n v="3"/>
    <n v="1"/>
    <n v="4"/>
    <n v="4"/>
    <n v="0"/>
    <n v="0"/>
    <n v="2"/>
    <n v="5.5208333333333333E-3"/>
    <n v="1"/>
    <n v="0.11727430555555556"/>
    <n v="2"/>
    <n v="4"/>
    <n v="7"/>
  </r>
  <r>
    <x v="20"/>
    <x v="1"/>
    <s v="Glan Clwyd Hosp Bodelwyddan"/>
    <s v="Major A&amp;E Units"/>
    <s v="Flintshire"/>
    <n v="6.2261083333333334"/>
    <d v="1899-12-30T00:51:11"/>
    <n v="0"/>
    <n v="0"/>
    <n v="0"/>
    <n v="12"/>
    <n v="12"/>
    <n v="1"/>
    <n v="10"/>
    <n v="4"/>
    <n v="4"/>
    <n v="6"/>
    <n v="2"/>
    <n v="0"/>
    <n v="2"/>
    <n v="1.1799768518518518E-2"/>
    <n v="0.25"/>
    <n v="3.7482638888888892E-2"/>
    <n v="2"/>
    <n v="6"/>
    <n v="12"/>
  </r>
  <r>
    <x v="20"/>
    <x v="1"/>
    <s v="Ysbyty Gwynedd Hosp Bangor"/>
    <s v="Major A&amp;E Units"/>
    <s v="Gwynedd"/>
    <n v="3.1452776666666669"/>
    <d v="1899-12-30T00:26:24"/>
    <n v="0"/>
    <n v="0"/>
    <n v="0"/>
    <n v="18"/>
    <n v="18"/>
    <n v="3"/>
    <n v="18"/>
    <n v="2"/>
    <n v="10"/>
    <n v="13"/>
    <n v="3"/>
    <n v="1"/>
    <n v="2"/>
    <n v="7.7777777777777776E-3"/>
    <n v="0.5"/>
    <n v="2.0046296296296298E-2"/>
    <n v="3"/>
    <n v="13"/>
    <n v="18"/>
  </r>
  <r>
    <x v="20"/>
    <x v="1"/>
    <s v="Maelor General Hosp Wrecsam"/>
    <s v="Major A&amp;E Units"/>
    <s v="Gwynedd"/>
    <n v="0"/>
    <s v="-"/>
    <n v="0"/>
    <n v="0"/>
    <n v="0"/>
    <n v="1"/>
    <n v="1"/>
    <n v="1"/>
    <n v="1"/>
    <n v="1"/>
    <n v="0"/>
    <n v="0"/>
    <n v="0"/>
    <n v="0"/>
    <n v="0"/>
    <n v="1.2199074074074074E-2"/>
    <n v="0"/>
    <s v="-"/>
    <n v="0"/>
    <n v="0"/>
    <n v="1"/>
  </r>
  <r>
    <x v="20"/>
    <x v="1"/>
    <s v="Ysbyty Gwynedd Hosp Bangor"/>
    <s v="Major A&amp;E Units"/>
    <s v="Isle Of Anglesey"/>
    <n v="2.0019428333333331"/>
    <d v="1899-12-30T00:41:12"/>
    <n v="0"/>
    <n v="0"/>
    <n v="0"/>
    <n v="15"/>
    <n v="14"/>
    <n v="2"/>
    <n v="12"/>
    <n v="2"/>
    <n v="11"/>
    <n v="11"/>
    <n v="0"/>
    <n v="0"/>
    <n v="2"/>
    <n v="5.5671296296296302E-3"/>
    <n v="0.5"/>
    <n v="3.8576388888888889E-2"/>
    <n v="2"/>
    <n v="11"/>
    <n v="15"/>
  </r>
  <r>
    <x v="20"/>
    <x v="1"/>
    <s v="Glan Clwyd Hosp Bodelwyddan"/>
    <s v="Major A&amp;E Units"/>
    <s v="Isle Of Anglesey"/>
    <n v="0"/>
    <s v="-"/>
    <n v="0"/>
    <n v="0"/>
    <n v="0"/>
    <n v="1"/>
    <n v="1"/>
    <n v="0"/>
    <n v="1"/>
    <n v="0"/>
    <n v="1"/>
    <n v="1"/>
    <n v="0"/>
    <n v="0"/>
    <n v="0"/>
    <s v="-"/>
    <s v="-"/>
    <n v="5.2662037037037035E-3"/>
    <n v="0"/>
    <n v="1"/>
    <n v="1"/>
  </r>
  <r>
    <x v="20"/>
    <x v="1"/>
    <s v="Maelor General Hosp Wrecsam"/>
    <s v="Major A&amp;E Units"/>
    <s v="Wrexham"/>
    <n v="61.104998166666668"/>
    <d v="1899-12-30T03:08:33"/>
    <n v="8"/>
    <n v="3"/>
    <n v="0"/>
    <n v="16"/>
    <n v="16"/>
    <n v="2"/>
    <n v="6"/>
    <n v="2"/>
    <n v="7"/>
    <n v="11"/>
    <n v="4"/>
    <n v="0"/>
    <n v="3"/>
    <n v="4.9768518518518512E-3"/>
    <n v="0.5"/>
    <n v="7.3055555555555554E-2"/>
    <n v="3"/>
    <n v="11"/>
    <n v="16"/>
  </r>
  <r>
    <x v="20"/>
    <x v="2"/>
    <s v="University Hospital Of Wales"/>
    <s v="Major A&amp;E Units"/>
    <s v="Blaenau Gwent"/>
    <n v="0"/>
    <d v="1899-12-30T00:04:54"/>
    <n v="0"/>
    <n v="0"/>
    <n v="0"/>
    <n v="1"/>
    <n v="1"/>
    <n v="1"/>
    <n v="1"/>
    <n v="1"/>
    <n v="0"/>
    <n v="0"/>
    <n v="0"/>
    <n v="0"/>
    <n v="0"/>
    <n v="1.5509259259259261E-3"/>
    <n v="1"/>
    <s v="-"/>
    <n v="0"/>
    <n v="0"/>
    <n v="1"/>
  </r>
  <r>
    <x v="20"/>
    <x v="2"/>
    <s v="University Hospital Of Wales"/>
    <s v="Major A&amp;E Units"/>
    <s v="Bridgend"/>
    <n v="0"/>
    <d v="1899-12-30T00:00:46"/>
    <n v="0"/>
    <n v="0"/>
    <n v="0"/>
    <n v="1"/>
    <n v="1"/>
    <n v="1"/>
    <n v="1"/>
    <n v="0"/>
    <n v="1"/>
    <n v="1"/>
    <n v="0"/>
    <n v="0"/>
    <n v="0"/>
    <s v="-"/>
    <s v="-"/>
    <n v="0.57490740740740742"/>
    <n v="0"/>
    <n v="1"/>
    <n v="1"/>
  </r>
  <r>
    <x v="20"/>
    <x v="2"/>
    <s v="University Hospital Of Wales"/>
    <s v="Major A&amp;E Units"/>
    <s v="Caerphilly"/>
    <n v="0.56222216666666669"/>
    <d v="1899-12-30T00:48:44"/>
    <n v="0"/>
    <n v="0"/>
    <n v="0"/>
    <n v="1"/>
    <n v="1"/>
    <n v="0"/>
    <n v="1"/>
    <n v="0"/>
    <n v="1"/>
    <n v="1"/>
    <n v="0"/>
    <n v="0"/>
    <n v="0"/>
    <s v="-"/>
    <s v="-"/>
    <n v="0.18886574074074072"/>
    <n v="0"/>
    <n v="1"/>
    <n v="1"/>
  </r>
  <r>
    <x v="20"/>
    <x v="2"/>
    <s v="University Hospital Of Wales"/>
    <s v="Major A&amp;E Units"/>
    <s v="Cardiff"/>
    <n v="53.765831333333352"/>
    <d v="1899-12-30T02:02:52"/>
    <n v="6"/>
    <n v="0"/>
    <n v="0"/>
    <n v="37"/>
    <n v="33"/>
    <n v="7"/>
    <n v="17"/>
    <n v="7"/>
    <n v="21"/>
    <n v="28"/>
    <n v="7"/>
    <n v="0"/>
    <n v="2"/>
    <n v="3.6921296296296294E-3"/>
    <n v="0.8571428571428571"/>
    <n v="7.3807870370370371E-2"/>
    <n v="2"/>
    <n v="28"/>
    <n v="37"/>
  </r>
  <r>
    <x v="20"/>
    <x v="2"/>
    <s v="Llandough Hospital"/>
    <s v="Major acute"/>
    <s v="Cardiff"/>
    <n v="0"/>
    <d v="1899-12-30T00:32:13"/>
    <n v="0"/>
    <n v="0"/>
    <n v="0"/>
    <n v="2"/>
    <n v="2"/>
    <n v="0"/>
    <n v="2"/>
    <n v="0"/>
    <n v="2"/>
    <n v="2"/>
    <n v="0"/>
    <n v="0"/>
    <n v="0"/>
    <s v="-"/>
    <s v="-"/>
    <n v="0.23302083333333334"/>
    <n v="0"/>
    <n v="2"/>
    <n v="2"/>
  </r>
  <r>
    <x v="20"/>
    <x v="2"/>
    <s v="Childrens Hosp Wales Cardiff"/>
    <s v="Unknown"/>
    <s v="Cardiff"/>
    <n v="0"/>
    <d v="1899-12-30T00:28:30"/>
    <n v="0"/>
    <n v="0"/>
    <n v="0"/>
    <n v="1"/>
    <n v="1"/>
    <n v="0"/>
    <n v="1"/>
    <n v="1"/>
    <n v="0"/>
    <n v="0"/>
    <n v="0"/>
    <n v="0"/>
    <n v="0"/>
    <n v="4.9074074074074072E-3"/>
    <n v="1"/>
    <s v="-"/>
    <n v="0"/>
    <n v="0"/>
    <n v="1"/>
  </r>
  <r>
    <x v="20"/>
    <x v="2"/>
    <s v="University Hospital Of Wales"/>
    <s v="Major A&amp;E Units"/>
    <s v="Newport"/>
    <n v="0.40444450000000004"/>
    <d v="1899-12-30T00:39:16"/>
    <n v="0"/>
    <n v="0"/>
    <n v="0"/>
    <n v="1"/>
    <n v="1"/>
    <n v="0"/>
    <n v="1"/>
    <n v="1"/>
    <n v="0"/>
    <n v="0"/>
    <n v="0"/>
    <n v="0"/>
    <n v="0"/>
    <n v="5.6828703703703711E-3"/>
    <n v="0"/>
    <s v="-"/>
    <n v="0"/>
    <n v="0"/>
    <n v="1"/>
  </r>
  <r>
    <x v="20"/>
    <x v="2"/>
    <s v="University Hospital Of Wales"/>
    <s v="Major A&amp;E Units"/>
    <s v="Powys"/>
    <n v="0.12"/>
    <d v="1899-12-30T00:22:12"/>
    <n v="0"/>
    <n v="0"/>
    <n v="0"/>
    <n v="1"/>
    <n v="1"/>
    <n v="0"/>
    <n v="1"/>
    <n v="1"/>
    <n v="0"/>
    <n v="0"/>
    <n v="0"/>
    <n v="0"/>
    <n v="0"/>
    <n v="1.6087962962962965E-3"/>
    <n v="1"/>
    <s v="-"/>
    <n v="0"/>
    <n v="0"/>
    <n v="1"/>
  </r>
  <r>
    <x v="20"/>
    <x v="2"/>
    <s v="Velindre Hospital Cardiff"/>
    <s v="Unknown"/>
    <s v="Torfaen"/>
    <n v="0"/>
    <d v="1899-12-30T00:40:04"/>
    <n v="0"/>
    <n v="0"/>
    <n v="0"/>
    <n v="1"/>
    <n v="1"/>
    <n v="0"/>
    <n v="1"/>
    <n v="0"/>
    <n v="1"/>
    <n v="1"/>
    <n v="0"/>
    <n v="0"/>
    <n v="0"/>
    <s v="-"/>
    <s v="-"/>
    <n v="0.18993055555555557"/>
    <n v="0"/>
    <n v="1"/>
    <n v="1"/>
  </r>
  <r>
    <x v="20"/>
    <x v="2"/>
    <s v="University Hospital Of Wales"/>
    <s v="Major A&amp;E Units"/>
    <s v="Vale Of Glamorgan"/>
    <n v="24.995832499999999"/>
    <d v="1899-12-30T02:18:23"/>
    <n v="3"/>
    <n v="2"/>
    <n v="0"/>
    <n v="13"/>
    <n v="13"/>
    <n v="4"/>
    <n v="7"/>
    <n v="3"/>
    <n v="7"/>
    <n v="8"/>
    <n v="1"/>
    <n v="0"/>
    <n v="2"/>
    <n v="4.9537037037037041E-3"/>
    <n v="0.66666666666666663"/>
    <n v="7.7557870370370374E-2"/>
    <n v="2"/>
    <n v="8"/>
    <n v="13"/>
  </r>
  <r>
    <x v="20"/>
    <x v="2"/>
    <s v="Llandough Hospital"/>
    <s v="Major acute"/>
    <s v="Vale Of Glamorgan"/>
    <n v="0"/>
    <d v="1899-12-30T01:00:31"/>
    <n v="0"/>
    <n v="0"/>
    <n v="0"/>
    <n v="3"/>
    <n v="3"/>
    <n v="0"/>
    <n v="2"/>
    <n v="1"/>
    <n v="1"/>
    <n v="2"/>
    <n v="1"/>
    <n v="0"/>
    <n v="0"/>
    <n v="4.2708333333333339E-3"/>
    <n v="1"/>
    <n v="0.24394097222222222"/>
    <n v="0"/>
    <n v="2"/>
    <n v="3"/>
  </r>
  <r>
    <x v="20"/>
    <x v="3"/>
    <s v="Prince Charles Hosp Merthyr"/>
    <s v="Major A&amp;E Units"/>
    <s v="Blaenau Gwent"/>
    <n v="6.3833333333333329"/>
    <d v="1899-12-30T03:26:30"/>
    <n v="1"/>
    <n v="0"/>
    <n v="0"/>
    <n v="1"/>
    <n v="1"/>
    <n v="0"/>
    <n v="0"/>
    <n v="0"/>
    <n v="1"/>
    <n v="1"/>
    <n v="0"/>
    <n v="0"/>
    <n v="0"/>
    <s v="-"/>
    <s v="-"/>
    <n v="5.3819444444444448E-2"/>
    <n v="0"/>
    <n v="1"/>
    <n v="1"/>
  </r>
  <r>
    <x v="20"/>
    <x v="3"/>
    <s v="Princess Of Wales Bridgend"/>
    <s v="Major A&amp;E Units"/>
    <s v="Bridgend"/>
    <n v="54.328053666666669"/>
    <d v="1899-12-30T04:04:45"/>
    <n v="6"/>
    <n v="3"/>
    <n v="0"/>
    <n v="13"/>
    <n v="12"/>
    <n v="3"/>
    <n v="5"/>
    <n v="3"/>
    <n v="8"/>
    <n v="10"/>
    <n v="2"/>
    <n v="0"/>
    <n v="0"/>
    <n v="1.9328703703703704E-3"/>
    <n v="0.66666666666666663"/>
    <n v="0.20415509259259262"/>
    <n v="0"/>
    <n v="10"/>
    <n v="12"/>
  </r>
  <r>
    <x v="20"/>
    <x v="3"/>
    <s v="Royal Glamorgan Hosp Pontyclun"/>
    <s v="Major A&amp;E Units"/>
    <s v="Bridgend"/>
    <n v="0.15111116666666666"/>
    <d v="1899-12-30T00:24:04"/>
    <n v="0"/>
    <n v="0"/>
    <n v="0"/>
    <n v="1"/>
    <n v="1"/>
    <n v="0"/>
    <n v="1"/>
    <n v="0"/>
    <n v="1"/>
    <n v="1"/>
    <n v="0"/>
    <n v="0"/>
    <n v="0"/>
    <s v="-"/>
    <s v="-"/>
    <n v="3.7951388888888889E-2"/>
    <n v="0"/>
    <n v="1"/>
    <n v="1"/>
  </r>
  <r>
    <x v="20"/>
    <x v="3"/>
    <s v="Prince Charles Hosp Merthyr"/>
    <s v="Major A&amp;E Units"/>
    <s v="Caerphilly"/>
    <n v="13.224722166666666"/>
    <d v="1899-12-30T06:51:44"/>
    <n v="1"/>
    <n v="1"/>
    <n v="0"/>
    <n v="1"/>
    <n v="1"/>
    <n v="0"/>
    <n v="0"/>
    <n v="0"/>
    <n v="1"/>
    <n v="1"/>
    <n v="0"/>
    <n v="0"/>
    <n v="0"/>
    <s v="-"/>
    <s v="-"/>
    <n v="2.1562500000000002E-2"/>
    <n v="0"/>
    <n v="1"/>
    <n v="1"/>
  </r>
  <r>
    <x v="20"/>
    <x v="3"/>
    <s v="Prince Charles Hosp Merthyr"/>
    <s v="Major A&amp;E Units"/>
    <s v="Merthyr Tydfil"/>
    <n v="26.1930555"/>
    <d v="1899-12-30T05:29:19"/>
    <n v="2"/>
    <n v="2"/>
    <n v="0"/>
    <n v="4"/>
    <n v="4"/>
    <n v="0"/>
    <n v="0"/>
    <n v="1"/>
    <n v="3"/>
    <n v="3"/>
    <n v="0"/>
    <n v="0"/>
    <n v="0"/>
    <n v="4.085648148148149E-3"/>
    <n v="1"/>
    <n v="7.8275462962962963E-2"/>
    <n v="0"/>
    <n v="3"/>
    <n v="4"/>
  </r>
  <r>
    <x v="20"/>
    <x v="3"/>
    <s v="Royal Glamorgan Hosp Pontyclun"/>
    <s v="Major A&amp;E Units"/>
    <s v="Merthyr Tydfil"/>
    <n v="0.38999999999999996"/>
    <d v="1899-12-30T00:38:24"/>
    <n v="0"/>
    <n v="0"/>
    <n v="0"/>
    <n v="1"/>
    <n v="1"/>
    <n v="0"/>
    <n v="1"/>
    <n v="0"/>
    <n v="1"/>
    <n v="1"/>
    <n v="0"/>
    <n v="0"/>
    <n v="0"/>
    <s v="-"/>
    <s v="-"/>
    <n v="0.7669097222222222"/>
    <n v="0"/>
    <n v="1"/>
    <n v="1"/>
  </r>
  <r>
    <x v="20"/>
    <x v="3"/>
    <s v="Prince Charles Hosp Merthyr"/>
    <s v="Major A&amp;E Units"/>
    <s v="Powys"/>
    <n v="23.327499833333334"/>
    <d v="1899-12-30T04:22:56"/>
    <n v="2"/>
    <n v="1"/>
    <n v="1"/>
    <n v="5"/>
    <n v="5"/>
    <n v="1"/>
    <n v="3"/>
    <n v="1"/>
    <n v="4"/>
    <n v="4"/>
    <n v="0"/>
    <n v="0"/>
    <n v="0"/>
    <n v="1.6087962962962965E-3"/>
    <n v="1"/>
    <n v="0.15340277777777778"/>
    <n v="0"/>
    <n v="4"/>
    <n v="5"/>
  </r>
  <r>
    <x v="20"/>
    <x v="3"/>
    <s v="Royal Glamorgan Hosp Pontyclun"/>
    <s v="Major A&amp;E Units"/>
    <s v="Rhondda Cynon Taff"/>
    <n v="61.254722166666667"/>
    <d v="1899-12-30T02:45:36"/>
    <n v="7"/>
    <n v="2"/>
    <n v="1"/>
    <n v="20"/>
    <n v="20"/>
    <n v="10"/>
    <n v="12"/>
    <n v="6"/>
    <n v="12"/>
    <n v="13"/>
    <n v="1"/>
    <n v="0"/>
    <n v="1"/>
    <n v="6.5740740740740742E-3"/>
    <n v="0.5"/>
    <n v="0.15635416666666668"/>
    <n v="1"/>
    <n v="13"/>
    <n v="20"/>
  </r>
  <r>
    <x v="20"/>
    <x v="3"/>
    <s v="Prince Charles Hosp Merthyr"/>
    <s v="Major A&amp;E Units"/>
    <s v="Rhondda Cynon Taff"/>
    <n v="35.001111000000002"/>
    <d v="1899-12-30T03:25:00"/>
    <n v="3"/>
    <n v="2"/>
    <n v="0"/>
    <n v="9"/>
    <n v="9"/>
    <n v="2"/>
    <n v="5"/>
    <n v="2"/>
    <n v="6"/>
    <n v="7"/>
    <n v="1"/>
    <n v="0"/>
    <n v="0"/>
    <n v="1.0052083333333333E-2"/>
    <n v="0.5"/>
    <n v="0.15011574074074074"/>
    <n v="0"/>
    <n v="7"/>
    <n v="9"/>
  </r>
  <r>
    <x v="20"/>
    <x v="3"/>
    <s v="Princess Of Wales Bridgend"/>
    <s v="Major A&amp;E Units"/>
    <s v="Vale Of Glamorgan"/>
    <n v="19.454444500000001"/>
    <d v="1899-12-30T19:42:16"/>
    <n v="1"/>
    <n v="1"/>
    <n v="1"/>
    <n v="1"/>
    <n v="1"/>
    <n v="0"/>
    <n v="0"/>
    <n v="1"/>
    <n v="0"/>
    <n v="0"/>
    <n v="0"/>
    <n v="0"/>
    <n v="0"/>
    <n v="1.5543981481481482E-2"/>
    <n v="0"/>
    <s v="-"/>
    <n v="0"/>
    <n v="0"/>
    <n v="1"/>
  </r>
  <r>
    <x v="20"/>
    <x v="4"/>
    <s v="Bronglais Gen Hosp Aberystwyth"/>
    <s v="Major A&amp;E Units"/>
    <s v="Cardiff"/>
    <n v="0"/>
    <d v="1899-12-30T00:03:00"/>
    <n v="0"/>
    <n v="0"/>
    <n v="0"/>
    <n v="1"/>
    <n v="1"/>
    <n v="0"/>
    <n v="1"/>
    <n v="1"/>
    <n v="0"/>
    <n v="0"/>
    <n v="0"/>
    <n v="0"/>
    <n v="0"/>
    <n v="1.6550925925925927E-2"/>
    <n v="0"/>
    <s v="-"/>
    <n v="0"/>
    <n v="0"/>
    <n v="1"/>
  </r>
  <r>
    <x v="20"/>
    <x v="4"/>
    <s v="Glangwili Hospital Carmarthen"/>
    <s v="Major A&amp;E Units"/>
    <s v="Carmarthenshire"/>
    <n v="11.125277666666667"/>
    <d v="1899-12-30T01:29:10"/>
    <n v="1"/>
    <n v="0"/>
    <n v="0"/>
    <n v="10"/>
    <n v="10"/>
    <n v="2"/>
    <n v="7"/>
    <n v="1"/>
    <n v="7"/>
    <n v="9"/>
    <n v="2"/>
    <n v="0"/>
    <n v="0"/>
    <n v="1.5995370370370372E-2"/>
    <n v="0"/>
    <n v="0.1395601851851852"/>
    <n v="0"/>
    <n v="9"/>
    <n v="10"/>
  </r>
  <r>
    <x v="20"/>
    <x v="4"/>
    <s v="Prince Philip Hosp Llanelli"/>
    <s v="Major acute"/>
    <s v="Carmarthenshire"/>
    <n v="8.2055556666666654"/>
    <d v="1899-12-30T01:24:59"/>
    <n v="1"/>
    <n v="0"/>
    <n v="0"/>
    <n v="5"/>
    <n v="5"/>
    <n v="1"/>
    <n v="4"/>
    <n v="1"/>
    <n v="4"/>
    <n v="4"/>
    <n v="0"/>
    <n v="0"/>
    <n v="0"/>
    <n v="9.7337962962962977E-3"/>
    <n v="0"/>
    <n v="0.10179398148148147"/>
    <n v="0"/>
    <n v="4"/>
    <n v="5"/>
  </r>
  <r>
    <x v="20"/>
    <x v="4"/>
    <s v="Glangwili Hospital Carmarthen"/>
    <s v="Major A&amp;E Units"/>
    <s v="Ceredigion"/>
    <n v="5.8824999999999994"/>
    <d v="1899-12-30T03:11:29"/>
    <n v="1"/>
    <n v="0"/>
    <n v="0"/>
    <n v="1"/>
    <n v="1"/>
    <n v="0"/>
    <n v="1"/>
    <n v="0"/>
    <n v="0"/>
    <n v="1"/>
    <n v="1"/>
    <n v="0"/>
    <n v="0"/>
    <s v="-"/>
    <s v="-"/>
    <n v="2.6400462962962962E-2"/>
    <n v="0"/>
    <n v="1"/>
    <n v="1"/>
  </r>
  <r>
    <x v="20"/>
    <x v="4"/>
    <s v="Bronglais Gen Hosp Aberystwyth"/>
    <s v="Major A&amp;E Units"/>
    <s v="Ceredigion"/>
    <n v="2.3752766666666667"/>
    <d v="1899-12-30T00:30:26"/>
    <n v="0"/>
    <n v="0"/>
    <n v="0"/>
    <n v="9"/>
    <n v="9"/>
    <n v="2"/>
    <n v="8"/>
    <n v="1"/>
    <n v="6"/>
    <n v="7"/>
    <n v="1"/>
    <n v="0"/>
    <n v="1"/>
    <n v="1.8402777777777777E-3"/>
    <n v="1"/>
    <n v="3.4386574074074076E-2"/>
    <n v="1"/>
    <n v="7"/>
    <n v="9"/>
  </r>
  <r>
    <x v="20"/>
    <x v="4"/>
    <s v="Bronglais Gen Hosp Aberystwyth"/>
    <s v="Major A&amp;E Units"/>
    <s v="Gwynedd"/>
    <n v="0.62166666666666659"/>
    <d v="1899-12-30T00:20:44"/>
    <n v="0"/>
    <n v="0"/>
    <n v="0"/>
    <n v="4"/>
    <n v="4"/>
    <n v="1"/>
    <n v="4"/>
    <n v="1"/>
    <n v="1"/>
    <n v="2"/>
    <n v="1"/>
    <n v="0"/>
    <n v="1"/>
    <n v="1.232638888888889E-2"/>
    <n v="0"/>
    <n v="2.7482638888888893E-2"/>
    <n v="1"/>
    <n v="2"/>
    <n v="4"/>
  </r>
  <r>
    <x v="20"/>
    <x v="4"/>
    <s v="Withybush Hosp Haverfordwest"/>
    <s v="Major A&amp;E Units"/>
    <s v="Pembrokeshire"/>
    <n v="19.414721833333335"/>
    <d v="1899-12-30T01:14:46"/>
    <n v="0"/>
    <n v="0"/>
    <n v="0"/>
    <n v="17"/>
    <n v="17"/>
    <n v="5"/>
    <n v="11"/>
    <n v="2"/>
    <n v="14"/>
    <n v="14"/>
    <n v="0"/>
    <n v="0"/>
    <n v="1"/>
    <n v="1.5665509259259261E-2"/>
    <n v="0"/>
    <n v="7.1527777777777787E-2"/>
    <n v="1"/>
    <n v="14"/>
    <n v="17"/>
  </r>
  <r>
    <x v="20"/>
    <x v="4"/>
    <s v="Glangwili Hospital Carmarthen"/>
    <s v="Major A&amp;E Units"/>
    <s v="Pembrokeshire"/>
    <n v="0.60333333333333328"/>
    <d v="1899-12-30T00:15:02"/>
    <n v="0"/>
    <n v="0"/>
    <n v="0"/>
    <n v="7"/>
    <n v="7"/>
    <n v="5"/>
    <n v="7"/>
    <n v="3"/>
    <n v="2"/>
    <n v="2"/>
    <n v="0"/>
    <n v="0"/>
    <n v="2"/>
    <n v="1.1041666666666667E-2"/>
    <n v="0.33333333333333331"/>
    <n v="2.9068287037037038E-2"/>
    <n v="2"/>
    <n v="2"/>
    <n v="7"/>
  </r>
  <r>
    <x v="20"/>
    <x v="4"/>
    <s v="Bronglais Gen Hosp Aberystwyth"/>
    <s v="Major A&amp;E Units"/>
    <s v="Powys"/>
    <n v="1.576111"/>
    <d v="1899-12-30T00:33:55"/>
    <n v="0"/>
    <n v="0"/>
    <n v="0"/>
    <n v="5"/>
    <n v="5"/>
    <n v="0"/>
    <n v="5"/>
    <n v="2"/>
    <n v="3"/>
    <n v="3"/>
    <n v="0"/>
    <n v="0"/>
    <n v="0"/>
    <n v="1.0729166666666666E-2"/>
    <n v="0"/>
    <n v="4.7476851851851846E-2"/>
    <n v="0"/>
    <n v="3"/>
    <n v="5"/>
  </r>
  <r>
    <x v="20"/>
    <x v="5"/>
    <s v="Southmead Hospital Bristol"/>
    <s v="Hospital not In Wales"/>
    <s v="Cardiff"/>
    <n v="0"/>
    <d v="1899-12-30T00:08:06"/>
    <n v="0"/>
    <n v="0"/>
    <n v="0"/>
    <n v="1"/>
    <n v="1"/>
    <n v="0"/>
    <n v="1"/>
    <n v="1"/>
    <n v="0"/>
    <n v="0"/>
    <n v="0"/>
    <n v="0"/>
    <n v="0"/>
    <n v="8.7962962962962962E-4"/>
    <n v="1"/>
    <s v="-"/>
    <n v="0"/>
    <n v="0"/>
    <n v="1"/>
  </r>
  <r>
    <x v="20"/>
    <x v="5"/>
    <s v="Univ North Staff City Hospital"/>
    <s v="Hospital not In Wales"/>
    <s v="Conwy"/>
    <n v="0"/>
    <d v="1899-12-30T00:27:00"/>
    <n v="0"/>
    <n v="0"/>
    <n v="0"/>
    <n v="1"/>
    <n v="1"/>
    <n v="0"/>
    <n v="1"/>
    <n v="0"/>
    <n v="1"/>
    <n v="1"/>
    <n v="0"/>
    <n v="0"/>
    <n v="0"/>
    <s v="-"/>
    <s v="-"/>
    <n v="2.5567129629629634E-2"/>
    <n v="0"/>
    <n v="1"/>
    <n v="1"/>
  </r>
  <r>
    <x v="20"/>
    <x v="5"/>
    <s v="Countess Of Chester Hospital"/>
    <s v="Hospital not In Wales"/>
    <s v="Flintshire"/>
    <n v="3.1555546666666667"/>
    <d v="1899-12-30T00:30:24"/>
    <n v="0"/>
    <n v="0"/>
    <n v="0"/>
    <n v="10"/>
    <n v="10"/>
    <n v="2"/>
    <n v="10"/>
    <n v="5"/>
    <n v="5"/>
    <n v="5"/>
    <n v="0"/>
    <n v="0"/>
    <n v="0"/>
    <n v="7.3148148148148148E-3"/>
    <n v="0.2"/>
    <n v="6.3750000000000001E-2"/>
    <n v="0"/>
    <n v="5"/>
    <n v="10"/>
  </r>
  <r>
    <x v="20"/>
    <x v="5"/>
    <s v="Nearest Suitablew A+E Or Miu"/>
    <s v="-"/>
    <s v="Newport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20"/>
    <x v="5"/>
    <s v="Southmead Hospital Bristol"/>
    <s v="Hospital not In Wales"/>
    <s v="Pembrokeshire"/>
    <n v="0"/>
    <d v="1899-12-30T01:10:31"/>
    <n v="0"/>
    <n v="0"/>
    <n v="0"/>
    <n v="1"/>
    <n v="1"/>
    <n v="0"/>
    <n v="0"/>
    <n v="1"/>
    <n v="0"/>
    <n v="0"/>
    <n v="0"/>
    <n v="0"/>
    <n v="0"/>
    <n v="3.0092592592592595E-4"/>
    <n v="1"/>
    <s v="-"/>
    <n v="0"/>
    <n v="0"/>
    <n v="1"/>
  </r>
  <r>
    <x v="20"/>
    <x v="5"/>
    <s v="Royal Shrewsbury Hospital"/>
    <s v="Hospital not In Wales"/>
    <s v="Powys"/>
    <n v="17.392777666666671"/>
    <d v="1899-12-30T02:09:45"/>
    <n v="1"/>
    <n v="1"/>
    <n v="0"/>
    <n v="9"/>
    <n v="9"/>
    <n v="1"/>
    <n v="4"/>
    <n v="1"/>
    <n v="7"/>
    <n v="8"/>
    <n v="1"/>
    <n v="0"/>
    <n v="0"/>
    <n v="1.5277777777777779E-2"/>
    <n v="0"/>
    <n v="0.17611111111111113"/>
    <n v="0"/>
    <n v="8"/>
    <n v="9"/>
  </r>
  <r>
    <x v="20"/>
    <x v="5"/>
    <s v="Hereford County Hospital"/>
    <s v="Hospital not In Wales"/>
    <s v="Powys"/>
    <n v="1.4516656666666667"/>
    <d v="1899-12-30T00:23:28"/>
    <n v="0"/>
    <n v="0"/>
    <n v="0"/>
    <n v="6"/>
    <n v="6"/>
    <n v="4"/>
    <n v="5"/>
    <n v="0"/>
    <n v="5"/>
    <n v="6"/>
    <n v="1"/>
    <n v="0"/>
    <n v="0"/>
    <s v="-"/>
    <s v="-"/>
    <n v="0.12505787037037036"/>
    <n v="0"/>
    <n v="6"/>
    <n v="6"/>
  </r>
  <r>
    <x v="20"/>
    <x v="5"/>
    <s v="Princess Royal Hosp Telford"/>
    <s v="Hospital not In Wales"/>
    <s v="Powys"/>
    <n v="0"/>
    <d v="1899-12-30T02:44:17"/>
    <n v="1"/>
    <n v="0"/>
    <n v="0"/>
    <n v="3"/>
    <n v="3"/>
    <n v="0"/>
    <n v="1"/>
    <n v="1"/>
    <n v="1"/>
    <n v="2"/>
    <n v="1"/>
    <n v="0"/>
    <n v="0"/>
    <n v="4.0046296296296297E-3"/>
    <n v="1"/>
    <n v="0.19104166666666664"/>
    <n v="0"/>
    <n v="2"/>
    <n v="3"/>
  </r>
  <r>
    <x v="20"/>
    <x v="6"/>
    <s v="Llandrindod Wells War Mem Hosp"/>
    <s v="Unknown"/>
    <s v="Monmouthshire"/>
    <n v="0"/>
    <d v="1899-12-30T00:12:3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0"/>
    <x v="7"/>
    <s v="Singleton Hospital Swansea"/>
    <s v="Minor Injuries Unit (MIU)"/>
    <s v="Bridgend"/>
    <n v="0"/>
    <d v="1899-12-30T00:23:59"/>
    <n v="0"/>
    <n v="0"/>
    <n v="0"/>
    <n v="1"/>
    <n v="1"/>
    <n v="0"/>
    <n v="1"/>
    <n v="1"/>
    <n v="0"/>
    <n v="0"/>
    <n v="0"/>
    <n v="0"/>
    <n v="0"/>
    <n v="1.2268518518518518E-3"/>
    <n v="1"/>
    <s v="-"/>
    <n v="0"/>
    <n v="0"/>
    <n v="1"/>
  </r>
  <r>
    <x v="20"/>
    <x v="7"/>
    <s v="Morriston Hospital Swansea"/>
    <s v="Major A&amp;E Units"/>
    <s v="Carmarthenshire"/>
    <n v="11.1130555"/>
    <d v="1899-12-30T11:21:47"/>
    <n v="1"/>
    <n v="1"/>
    <n v="0"/>
    <n v="1"/>
    <n v="1"/>
    <n v="0"/>
    <n v="0"/>
    <n v="0"/>
    <n v="1"/>
    <n v="1"/>
    <n v="0"/>
    <n v="0"/>
    <n v="0"/>
    <s v="-"/>
    <s v="-"/>
    <n v="0.13405092592592593"/>
    <n v="0"/>
    <n v="1"/>
    <n v="1"/>
  </r>
  <r>
    <x v="20"/>
    <x v="7"/>
    <s v="Morriston Hospital Swansea"/>
    <s v="Major A&amp;E Units"/>
    <s v="Ceredigion"/>
    <n v="0"/>
    <d v="1899-12-30T00:11:31"/>
    <n v="0"/>
    <n v="0"/>
    <n v="0"/>
    <n v="1"/>
    <n v="1"/>
    <n v="0"/>
    <n v="1"/>
    <n v="0"/>
    <n v="0"/>
    <n v="1"/>
    <n v="1"/>
    <n v="0"/>
    <n v="0"/>
    <s v="-"/>
    <s v="-"/>
    <n v="1.2210648148148148E-2"/>
    <n v="0"/>
    <n v="1"/>
    <n v="1"/>
  </r>
  <r>
    <x v="20"/>
    <x v="7"/>
    <s v="Morriston Hospital Swansea"/>
    <s v="Major A&amp;E Units"/>
    <s v="Merthyr Tydfil"/>
    <n v="0"/>
    <d v="1899-12-30T00:00:47"/>
    <n v="0"/>
    <n v="0"/>
    <n v="0"/>
    <n v="1"/>
    <n v="1"/>
    <n v="1"/>
    <n v="1"/>
    <n v="0"/>
    <n v="0"/>
    <n v="1"/>
    <n v="1"/>
    <n v="0"/>
    <n v="0"/>
    <s v="-"/>
    <s v="-"/>
    <n v="2.7719907407407408E-2"/>
    <n v="0"/>
    <n v="1"/>
    <n v="1"/>
  </r>
  <r>
    <x v="20"/>
    <x v="7"/>
    <s v="Morriston Hospital Swansea"/>
    <s v="Major A&amp;E Units"/>
    <s v="Neath Port Talbot"/>
    <n v="87.360277833333328"/>
    <d v="1899-12-30T07:31:48"/>
    <n v="6"/>
    <n v="5"/>
    <n v="3"/>
    <n v="11"/>
    <n v="11"/>
    <n v="0"/>
    <n v="1"/>
    <n v="0"/>
    <n v="11"/>
    <n v="11"/>
    <n v="0"/>
    <n v="0"/>
    <n v="0"/>
    <s v="-"/>
    <s v="-"/>
    <n v="0.16189814814814815"/>
    <n v="0"/>
    <n v="11"/>
    <n v="11"/>
  </r>
  <r>
    <x v="20"/>
    <x v="7"/>
    <s v="Morriston Hospital Swansea"/>
    <s v="Major A&amp;E Units"/>
    <s v="Powys"/>
    <n v="13.8169445"/>
    <d v="1899-12-30T04:51:20"/>
    <n v="1"/>
    <n v="1"/>
    <n v="0"/>
    <n v="3"/>
    <n v="3"/>
    <n v="0"/>
    <n v="0"/>
    <n v="0"/>
    <n v="3"/>
    <n v="3"/>
    <n v="0"/>
    <n v="0"/>
    <n v="0"/>
    <s v="-"/>
    <s v="-"/>
    <n v="0.25936342592592593"/>
    <n v="0"/>
    <n v="3"/>
    <n v="3"/>
  </r>
  <r>
    <x v="20"/>
    <x v="7"/>
    <s v="Morriston Hospital Swansea"/>
    <s v="Major A&amp;E Units"/>
    <s v="Swansea"/>
    <n v="73.148888999999997"/>
    <d v="1899-12-30T03:07:23"/>
    <n v="7"/>
    <n v="5"/>
    <n v="2"/>
    <n v="28"/>
    <n v="28"/>
    <n v="8"/>
    <n v="15"/>
    <n v="9"/>
    <n v="15"/>
    <n v="19"/>
    <n v="4"/>
    <n v="0"/>
    <n v="0"/>
    <n v="7.1759259259259267E-3"/>
    <n v="0.33333333333333331"/>
    <n v="7.3877314814814826E-2"/>
    <n v="0"/>
    <n v="19"/>
    <n v="28"/>
  </r>
  <r>
    <x v="20"/>
    <x v="7"/>
    <s v="Singleton Hospital Swansea"/>
    <s v="Minor Injuries Unit (MIU)"/>
    <s v="Swansea"/>
    <n v="0.71583233333333329"/>
    <d v="1899-12-30T00:57:57"/>
    <n v="0"/>
    <n v="0"/>
    <n v="0"/>
    <n v="1"/>
    <n v="1"/>
    <n v="0"/>
    <n v="1"/>
    <n v="1"/>
    <n v="0"/>
    <n v="0"/>
    <n v="0"/>
    <n v="0"/>
    <n v="0"/>
    <n v="9.2129629629629645E-3"/>
    <n v="0"/>
    <s v="-"/>
    <n v="0"/>
    <n v="0"/>
    <n v="1"/>
  </r>
  <r>
    <x v="20"/>
    <x v="8"/>
    <s v="-"/>
    <s v="-"/>
    <s v="Blaenau Gwent"/>
    <n v="0"/>
    <s v="-"/>
    <n v="0"/>
    <n v="0"/>
    <n v="0"/>
    <n v="30"/>
    <n v="6"/>
    <n v="0"/>
    <n v="0"/>
    <n v="6"/>
    <n v="13"/>
    <n v="17"/>
    <n v="4"/>
    <n v="2"/>
    <n v="5"/>
    <n v="1.4178240740740744E-3"/>
    <n v="0.83333333333333337"/>
    <n v="7.1238425925925927E-2"/>
    <n v="7"/>
    <n v="17"/>
    <n v="13"/>
  </r>
  <r>
    <x v="20"/>
    <x v="8"/>
    <s v="-"/>
    <s v="-"/>
    <s v="Bridgend"/>
    <n v="0"/>
    <s v="-"/>
    <n v="0"/>
    <n v="0"/>
    <n v="0"/>
    <n v="45"/>
    <n v="4"/>
    <n v="0"/>
    <n v="0"/>
    <n v="4"/>
    <n v="24"/>
    <n v="33"/>
    <n v="9"/>
    <n v="4"/>
    <n v="4"/>
    <n v="2.6793981481481482E-3"/>
    <n v="0.75"/>
    <n v="0.54565972222222225"/>
    <n v="8"/>
    <n v="33"/>
    <n v="14"/>
  </r>
  <r>
    <x v="20"/>
    <x v="8"/>
    <s v="-"/>
    <s v="-"/>
    <s v="Caerphilly"/>
    <n v="0"/>
    <s v="-"/>
    <n v="0"/>
    <n v="0"/>
    <n v="0"/>
    <n v="46"/>
    <n v="8"/>
    <n v="0"/>
    <n v="0"/>
    <n v="4"/>
    <n v="24"/>
    <n v="32"/>
    <n v="8"/>
    <n v="3"/>
    <n v="7"/>
    <n v="7.2916666666666668E-3"/>
    <n v="0.25"/>
    <n v="9.7569444444444445E-2"/>
    <n v="10"/>
    <n v="32"/>
    <n v="17"/>
  </r>
  <r>
    <x v="20"/>
    <x v="8"/>
    <s v="-"/>
    <s v="-"/>
    <s v="Cardiff"/>
    <n v="0"/>
    <s v="-"/>
    <n v="0"/>
    <n v="0"/>
    <n v="0"/>
    <n v="113"/>
    <n v="16"/>
    <n v="0"/>
    <n v="0"/>
    <n v="15"/>
    <n v="65"/>
    <n v="78"/>
    <n v="13"/>
    <n v="9"/>
    <n v="11"/>
    <n v="4.1030092592592594E-3"/>
    <n v="0.7142857142857143"/>
    <n v="0.10181712962962963"/>
    <n v="20"/>
    <n v="78"/>
    <n v="39"/>
  </r>
  <r>
    <x v="20"/>
    <x v="8"/>
    <s v="-"/>
    <s v="-"/>
    <s v="Carmarthenshire"/>
    <n v="0"/>
    <s v="-"/>
    <n v="0"/>
    <n v="0"/>
    <n v="0"/>
    <n v="46"/>
    <n v="9"/>
    <n v="0"/>
    <n v="0"/>
    <n v="6"/>
    <n v="22"/>
    <n v="30"/>
    <n v="8"/>
    <n v="3"/>
    <n v="7"/>
    <n v="1.0908564814814814E-2"/>
    <n v="0"/>
    <n v="7.4699074074074071E-2"/>
    <n v="10"/>
    <n v="30"/>
    <n v="22"/>
  </r>
  <r>
    <x v="20"/>
    <x v="8"/>
    <s v="-"/>
    <s v="-"/>
    <s v="Ceredigion"/>
    <n v="0"/>
    <s v="-"/>
    <n v="0"/>
    <n v="0"/>
    <n v="0"/>
    <n v="28"/>
    <n v="2"/>
    <n v="0"/>
    <n v="0"/>
    <n v="2"/>
    <n v="8"/>
    <n v="13"/>
    <n v="5"/>
    <n v="5"/>
    <n v="8"/>
    <n v="1.25E-3"/>
    <n v="1"/>
    <n v="2.6915509259259261E-2"/>
    <n v="13"/>
    <n v="13"/>
    <n v="10"/>
  </r>
  <r>
    <x v="20"/>
    <x v="8"/>
    <s v="-"/>
    <s v="-"/>
    <s v="Conwy"/>
    <n v="0"/>
    <s v="-"/>
    <n v="0"/>
    <n v="0"/>
    <n v="0"/>
    <n v="47"/>
    <n v="10"/>
    <n v="0"/>
    <n v="0"/>
    <n v="4"/>
    <n v="23"/>
    <n v="34"/>
    <n v="11"/>
    <n v="3"/>
    <n v="6"/>
    <n v="8.4606481481481494E-3"/>
    <n v="0.25"/>
    <n v="5.1574074074074078E-2"/>
    <n v="9"/>
    <n v="34"/>
    <n v="20"/>
  </r>
  <r>
    <x v="20"/>
    <x v="8"/>
    <s v="-"/>
    <s v="-"/>
    <s v="Denbighshire"/>
    <n v="0"/>
    <s v="-"/>
    <n v="0"/>
    <n v="0"/>
    <n v="0"/>
    <n v="34"/>
    <n v="9"/>
    <n v="0"/>
    <n v="0"/>
    <n v="0"/>
    <n v="23"/>
    <n v="31"/>
    <n v="8"/>
    <n v="1"/>
    <n v="2"/>
    <s v="-"/>
    <s v="-"/>
    <n v="4.6145833333333337E-2"/>
    <n v="3"/>
    <n v="31"/>
    <n v="19"/>
  </r>
  <r>
    <x v="20"/>
    <x v="8"/>
    <s v="-"/>
    <s v="-"/>
    <s v="Flintshire"/>
    <n v="0"/>
    <s v="-"/>
    <n v="0"/>
    <n v="0"/>
    <n v="0"/>
    <n v="58"/>
    <n v="12"/>
    <n v="0"/>
    <n v="0"/>
    <n v="9"/>
    <n v="22"/>
    <n v="35"/>
    <n v="13"/>
    <n v="7"/>
    <n v="7"/>
    <n v="5.6828703703703711E-3"/>
    <n v="0.33333333333333331"/>
    <n v="9.0196759259259254E-2"/>
    <n v="14"/>
    <n v="35"/>
    <n v="32"/>
  </r>
  <r>
    <x v="20"/>
    <x v="8"/>
    <s v="-"/>
    <s v="-"/>
    <s v="Gwynedd"/>
    <n v="0"/>
    <s v="-"/>
    <n v="0"/>
    <n v="0"/>
    <n v="0"/>
    <n v="34"/>
    <n v="5"/>
    <n v="0"/>
    <n v="0"/>
    <n v="3"/>
    <n v="17"/>
    <n v="27"/>
    <n v="10"/>
    <n v="4"/>
    <n v="0"/>
    <n v="1.2199074074074074E-2"/>
    <n v="0"/>
    <n v="6.3738425925925921E-2"/>
    <n v="4"/>
    <n v="27"/>
    <n v="16"/>
  </r>
  <r>
    <x v="20"/>
    <x v="8"/>
    <s v="-"/>
    <s v="-"/>
    <s v="Isle Of Anglesey"/>
    <n v="0"/>
    <s v="-"/>
    <n v="0"/>
    <n v="0"/>
    <n v="0"/>
    <n v="23"/>
    <n v="6"/>
    <n v="0"/>
    <n v="1"/>
    <n v="3"/>
    <n v="14"/>
    <n v="16"/>
    <n v="2"/>
    <n v="1"/>
    <n v="3"/>
    <n v="7.3032407407407412E-3"/>
    <n v="0.33333333333333331"/>
    <n v="3.6273148148148152E-2"/>
    <n v="4"/>
    <n v="16"/>
    <n v="12"/>
  </r>
  <r>
    <x v="20"/>
    <x v="8"/>
    <s v="-"/>
    <s v="-"/>
    <s v="Merthyr Tydfil"/>
    <n v="0"/>
    <s v="-"/>
    <n v="0"/>
    <n v="0"/>
    <n v="0"/>
    <n v="18"/>
    <n v="2"/>
    <n v="0"/>
    <n v="0"/>
    <n v="0"/>
    <n v="12"/>
    <n v="16"/>
    <n v="4"/>
    <n v="1"/>
    <n v="1"/>
    <s v="-"/>
    <s v="-"/>
    <n v="5.4837962962962963E-2"/>
    <n v="2"/>
    <n v="16"/>
    <n v="3"/>
  </r>
  <r>
    <x v="20"/>
    <x v="8"/>
    <s v="-"/>
    <s v="-"/>
    <s v="Monmouthshire"/>
    <n v="0"/>
    <s v="-"/>
    <n v="0"/>
    <n v="0"/>
    <n v="0"/>
    <n v="26"/>
    <n v="7"/>
    <n v="0"/>
    <n v="0"/>
    <n v="2"/>
    <n v="16"/>
    <n v="19"/>
    <n v="3"/>
    <n v="1"/>
    <n v="4"/>
    <n v="1.0688657407407407E-2"/>
    <n v="0.5"/>
    <n v="4.536458333333334E-2"/>
    <n v="5"/>
    <n v="19"/>
    <n v="14"/>
  </r>
  <r>
    <x v="20"/>
    <x v="8"/>
    <s v="-"/>
    <s v="-"/>
    <s v="Neath Port Talbot"/>
    <n v="0"/>
    <s v="-"/>
    <n v="0"/>
    <n v="0"/>
    <n v="0"/>
    <n v="48"/>
    <n v="6"/>
    <n v="0"/>
    <n v="0"/>
    <n v="6"/>
    <n v="27"/>
    <n v="31"/>
    <n v="4"/>
    <n v="2"/>
    <n v="9"/>
    <n v="7.2106481481481483E-3"/>
    <n v="0.4"/>
    <n v="0.14739583333333334"/>
    <n v="11"/>
    <n v="31"/>
    <n v="16"/>
  </r>
  <r>
    <x v="20"/>
    <x v="8"/>
    <s v="-"/>
    <s v="-"/>
    <s v="Newport"/>
    <n v="0"/>
    <s v="-"/>
    <n v="0"/>
    <n v="0"/>
    <n v="0"/>
    <n v="52"/>
    <n v="10"/>
    <n v="0"/>
    <n v="0"/>
    <n v="4"/>
    <n v="27"/>
    <n v="40"/>
    <n v="13"/>
    <n v="4"/>
    <n v="4"/>
    <n v="3.6863425925925931E-3"/>
    <n v="0.5"/>
    <n v="0.10364583333333334"/>
    <n v="8"/>
    <n v="40"/>
    <n v="17"/>
  </r>
  <r>
    <x v="20"/>
    <x v="8"/>
    <s v="-"/>
    <s v="-"/>
    <s v="Out of Area"/>
    <n v="0"/>
    <s v="-"/>
    <n v="0"/>
    <n v="0"/>
    <n v="0"/>
    <n v="4"/>
    <n v="0"/>
    <n v="0"/>
    <n v="0"/>
    <n v="0"/>
    <n v="4"/>
    <n v="4"/>
    <n v="0"/>
    <n v="0"/>
    <n v="0"/>
    <s v="-"/>
    <s v="-"/>
    <s v="-"/>
    <n v="0"/>
    <n v="4"/>
    <n v="0"/>
  </r>
  <r>
    <x v="20"/>
    <x v="8"/>
    <s v="-"/>
    <s v="-"/>
    <s v="Pembrokeshire"/>
    <n v="0"/>
    <s v="-"/>
    <n v="0"/>
    <n v="0"/>
    <n v="0"/>
    <n v="56"/>
    <n v="13"/>
    <n v="0"/>
    <n v="0"/>
    <n v="9"/>
    <n v="27"/>
    <n v="34"/>
    <n v="7"/>
    <n v="1"/>
    <n v="12"/>
    <n v="1.1041666666666667E-2"/>
    <n v="0.44444444444444442"/>
    <n v="7.5046296296296292E-2"/>
    <n v="13"/>
    <n v="34"/>
    <n v="25"/>
  </r>
  <r>
    <x v="20"/>
    <x v="8"/>
    <s v="-"/>
    <s v="-"/>
    <s v="Powys"/>
    <n v="0"/>
    <s v="-"/>
    <n v="0"/>
    <n v="0"/>
    <n v="0"/>
    <n v="65"/>
    <n v="17"/>
    <n v="0"/>
    <n v="0"/>
    <n v="7"/>
    <n v="37"/>
    <n v="50"/>
    <n v="13"/>
    <n v="2"/>
    <n v="6"/>
    <n v="5.7754629629629631E-3"/>
    <n v="0.42857142857142855"/>
    <n v="0.11731481481481482"/>
    <n v="8"/>
    <n v="50"/>
    <n v="28"/>
  </r>
  <r>
    <x v="20"/>
    <x v="8"/>
    <s v="-"/>
    <s v="-"/>
    <s v="Rhondda Cynon Taff"/>
    <n v="0"/>
    <s v="-"/>
    <n v="0"/>
    <n v="0"/>
    <n v="0"/>
    <n v="75"/>
    <n v="15"/>
    <n v="0"/>
    <n v="0"/>
    <n v="8"/>
    <n v="43"/>
    <n v="56"/>
    <n v="13"/>
    <n v="5"/>
    <n v="6"/>
    <n v="8.6921296296296295E-3"/>
    <n v="0.375"/>
    <n v="0.12024305555555556"/>
    <n v="11"/>
    <n v="56"/>
    <n v="22"/>
  </r>
  <r>
    <x v="20"/>
    <x v="8"/>
    <s v="-"/>
    <s v="-"/>
    <s v="Swansea"/>
    <n v="0"/>
    <s v="-"/>
    <n v="0"/>
    <n v="0"/>
    <n v="0"/>
    <n v="82"/>
    <n v="16"/>
    <n v="0"/>
    <n v="0"/>
    <n v="13"/>
    <n v="40"/>
    <n v="54"/>
    <n v="14"/>
    <n v="6"/>
    <n v="9"/>
    <n v="7.1296296296296307E-3"/>
    <n v="0.38461538461538464"/>
    <n v="0.1073726851851852"/>
    <n v="15"/>
    <n v="54"/>
    <n v="39"/>
  </r>
  <r>
    <x v="20"/>
    <x v="8"/>
    <s v="-"/>
    <s v="-"/>
    <s v="Torfaen"/>
    <n v="0"/>
    <s v="-"/>
    <n v="0"/>
    <n v="0"/>
    <n v="0"/>
    <n v="47"/>
    <n v="11"/>
    <n v="0"/>
    <n v="0"/>
    <n v="1"/>
    <n v="23"/>
    <n v="34"/>
    <n v="11"/>
    <n v="2"/>
    <n v="10"/>
    <n v="3.2407407407407406E-4"/>
    <n v="1"/>
    <n v="0.10196759259259261"/>
    <n v="12"/>
    <n v="34"/>
    <n v="22"/>
  </r>
  <r>
    <x v="20"/>
    <x v="8"/>
    <s v="-"/>
    <s v="-"/>
    <s v="Vale Of Glamorgan"/>
    <n v="0"/>
    <s v="-"/>
    <n v="0"/>
    <n v="0"/>
    <n v="0"/>
    <n v="45"/>
    <n v="10"/>
    <n v="0"/>
    <n v="0"/>
    <n v="8"/>
    <n v="26"/>
    <n v="33"/>
    <n v="7"/>
    <n v="1"/>
    <n v="3"/>
    <n v="5.3819444444444444E-3"/>
    <n v="0.5"/>
    <n v="0.16149305555555557"/>
    <n v="4"/>
    <n v="33"/>
    <n v="22"/>
  </r>
  <r>
    <x v="20"/>
    <x v="8"/>
    <s v="-"/>
    <s v="-"/>
    <s v="Wrexham"/>
    <n v="0"/>
    <s v="-"/>
    <n v="0"/>
    <n v="0"/>
    <n v="0"/>
    <n v="38"/>
    <n v="4"/>
    <n v="0"/>
    <n v="0"/>
    <n v="3"/>
    <n v="18"/>
    <n v="27"/>
    <n v="9"/>
    <n v="2"/>
    <n v="6"/>
    <n v="4.2824074074074075E-3"/>
    <n v="0.66666666666666663"/>
    <n v="7.6898148148148146E-2"/>
    <n v="8"/>
    <n v="27"/>
    <n v="16"/>
  </r>
  <r>
    <x v="21"/>
    <x v="0"/>
    <s v="Grange University Hospital Cwmbran"/>
    <s v="Major A&amp;E Units"/>
    <s v="Blaenau Gwent"/>
    <n v="1.7641666666666664"/>
    <d v="1899-12-30T00:43:04"/>
    <n v="0"/>
    <n v="0"/>
    <n v="0"/>
    <n v="3"/>
    <n v="3"/>
    <n v="1"/>
    <n v="2"/>
    <n v="2"/>
    <n v="0"/>
    <n v="0"/>
    <n v="0"/>
    <n v="0"/>
    <n v="1"/>
    <n v="6.325231481481482E-3"/>
    <n v="0"/>
    <s v="-"/>
    <n v="1"/>
    <n v="0"/>
    <n v="3"/>
  </r>
  <r>
    <x v="21"/>
    <x v="0"/>
    <s v="Nevill Hall Hosp Abergavenny"/>
    <s v="Major A&amp;E Units"/>
    <s v="Blaenau Gwent"/>
    <n v="0"/>
    <d v="1899-12-30T01:59:43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21"/>
    <x v="0"/>
    <s v="Royal Gwent Hospital Newport"/>
    <s v="Major A&amp;E Units"/>
    <s v="Blaenau Gwent"/>
    <n v="0"/>
    <d v="1899-12-30T00:10:57"/>
    <n v="0"/>
    <n v="0"/>
    <n v="0"/>
    <n v="1"/>
    <n v="1"/>
    <n v="0"/>
    <n v="1"/>
    <n v="1"/>
    <n v="0"/>
    <n v="0"/>
    <n v="0"/>
    <n v="0"/>
    <n v="0"/>
    <n v="6.0879629629629634E-3"/>
    <n v="0"/>
    <s v="-"/>
    <n v="0"/>
    <n v="0"/>
    <n v="1"/>
  </r>
  <r>
    <x v="21"/>
    <x v="0"/>
    <s v="Grange University Hospital Cwmbran"/>
    <s v="Major A&amp;E Units"/>
    <s v="Caerphilly"/>
    <n v="12.344444500000002"/>
    <d v="1899-12-30T01:32:21"/>
    <n v="0"/>
    <n v="0"/>
    <n v="0"/>
    <n v="11"/>
    <n v="11"/>
    <n v="1"/>
    <n v="4"/>
    <n v="2"/>
    <n v="8"/>
    <n v="8"/>
    <n v="0"/>
    <n v="0"/>
    <n v="1"/>
    <n v="4.5833333333333334E-3"/>
    <n v="1"/>
    <n v="0.11026041666666668"/>
    <n v="1"/>
    <n v="8"/>
    <n v="11"/>
  </r>
  <r>
    <x v="21"/>
    <x v="0"/>
    <s v="Ysbyty Ystrad Fawr Hospital"/>
    <s v="Minor Injuries Unit (MIU)"/>
    <s v="Caerphilly"/>
    <n v="0"/>
    <d v="1899-12-30T00:47:11"/>
    <n v="0"/>
    <n v="0"/>
    <n v="0"/>
    <n v="7"/>
    <n v="7"/>
    <n v="0"/>
    <n v="5"/>
    <n v="3"/>
    <n v="2"/>
    <n v="2"/>
    <n v="0"/>
    <n v="1"/>
    <n v="1"/>
    <n v="4.6643518518518518E-3"/>
    <n v="0.66666666666666663"/>
    <n v="8.9398148148148157E-2"/>
    <n v="2"/>
    <n v="2"/>
    <n v="7"/>
  </r>
  <r>
    <x v="21"/>
    <x v="0"/>
    <s v="Royal Gwent Hospital Newport"/>
    <s v="Major A&amp;E Units"/>
    <s v="Caerphilly"/>
    <n v="0"/>
    <d v="1899-12-30T00:13:07"/>
    <n v="0"/>
    <n v="0"/>
    <n v="0"/>
    <n v="1"/>
    <n v="1"/>
    <n v="0"/>
    <n v="1"/>
    <n v="0"/>
    <n v="0"/>
    <n v="1"/>
    <n v="1"/>
    <n v="0"/>
    <n v="0"/>
    <s v="-"/>
    <s v="-"/>
    <n v="0.24429398148148151"/>
    <n v="0"/>
    <n v="1"/>
    <n v="1"/>
  </r>
  <r>
    <x v="21"/>
    <x v="0"/>
    <s v="Grange University Hospital Cwmbran"/>
    <s v="Major A&amp;E Units"/>
    <s v="Monmouthshire"/>
    <n v="7.5549999999999997"/>
    <d v="1899-12-30T01:19:47"/>
    <n v="0"/>
    <n v="0"/>
    <n v="0"/>
    <n v="10"/>
    <n v="9"/>
    <n v="5"/>
    <n v="9"/>
    <n v="3"/>
    <n v="2"/>
    <n v="3"/>
    <n v="1"/>
    <n v="0"/>
    <n v="4"/>
    <n v="8.2754629629629636E-3"/>
    <n v="0"/>
    <n v="8.4097222222222226E-2"/>
    <n v="4"/>
    <n v="3"/>
    <n v="10"/>
  </r>
  <r>
    <x v="21"/>
    <x v="0"/>
    <s v="Royal Gwent Hospital Newport"/>
    <s v="Major A&amp;E Units"/>
    <s v="Monmouthshire"/>
    <n v="0"/>
    <d v="1899-12-30T01:01:35"/>
    <n v="0"/>
    <n v="0"/>
    <n v="0"/>
    <n v="1"/>
    <n v="1"/>
    <n v="0"/>
    <n v="0"/>
    <n v="0"/>
    <n v="1"/>
    <n v="1"/>
    <n v="0"/>
    <n v="0"/>
    <n v="0"/>
    <s v="-"/>
    <s v="-"/>
    <n v="2.0925925925925928E-2"/>
    <n v="0"/>
    <n v="1"/>
    <n v="1"/>
  </r>
  <r>
    <x v="21"/>
    <x v="0"/>
    <s v="Nevill Hall Hosp Abergavenny"/>
    <s v="Major A&amp;E Units"/>
    <s v="Monmouthshire"/>
    <n v="0"/>
    <d v="1899-12-30T00:56:51"/>
    <n v="0"/>
    <n v="0"/>
    <n v="0"/>
    <n v="1"/>
    <n v="1"/>
    <n v="0"/>
    <n v="1"/>
    <n v="1"/>
    <n v="0"/>
    <n v="0"/>
    <n v="0"/>
    <n v="0"/>
    <n v="0"/>
    <n v="1.1909722222222221E-2"/>
    <n v="0"/>
    <s v="-"/>
    <n v="0"/>
    <n v="0"/>
    <n v="1"/>
  </r>
  <r>
    <x v="21"/>
    <x v="0"/>
    <s v="Ysbyty Ystrad Fawr Hospital"/>
    <s v="Minor Injuries Unit (MIU)"/>
    <s v="Monmouthshire"/>
    <n v="0"/>
    <d v="1899-12-30T00:03:35"/>
    <n v="0"/>
    <n v="0"/>
    <n v="0"/>
    <n v="1"/>
    <n v="1"/>
    <n v="0"/>
    <n v="1"/>
    <n v="0"/>
    <n v="1"/>
    <n v="1"/>
    <n v="0"/>
    <n v="0"/>
    <n v="0"/>
    <s v="-"/>
    <s v="-"/>
    <n v="0.26400462962962967"/>
    <n v="0"/>
    <n v="1"/>
    <n v="1"/>
  </r>
  <r>
    <x v="21"/>
    <x v="0"/>
    <s v="Grange University Hospital Cwmbran"/>
    <s v="Major A&amp;E Units"/>
    <s v="Newport"/>
    <n v="11.511944333333334"/>
    <d v="1899-12-30T01:23:45"/>
    <n v="2"/>
    <n v="0"/>
    <n v="0"/>
    <n v="10"/>
    <n v="10"/>
    <n v="1"/>
    <n v="7"/>
    <n v="3"/>
    <n v="2"/>
    <n v="4"/>
    <n v="2"/>
    <n v="0"/>
    <n v="3"/>
    <n v="4.31712962962963E-3"/>
    <n v="0.66666666666666663"/>
    <n v="0.14729166666666668"/>
    <n v="3"/>
    <n v="4"/>
    <n v="10"/>
  </r>
  <r>
    <x v="21"/>
    <x v="0"/>
    <s v="St Woolos Hospital Newport"/>
    <s v="Acute"/>
    <s v="Newport"/>
    <n v="0"/>
    <d v="1899-12-30T01:05:02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21"/>
    <x v="0"/>
    <s v="Royal Gwent Hospital Newport"/>
    <s v="Major A&amp;E Units"/>
    <s v="Newport"/>
    <n v="0"/>
    <d v="1899-12-30T00:39:15"/>
    <n v="0"/>
    <n v="0"/>
    <n v="0"/>
    <n v="7"/>
    <n v="7"/>
    <n v="1"/>
    <n v="7"/>
    <n v="1"/>
    <n v="5"/>
    <n v="5"/>
    <n v="0"/>
    <n v="0"/>
    <n v="1"/>
    <n v="1.0671296296296297E-2"/>
    <n v="0"/>
    <n v="6.4409722222222229E-2"/>
    <n v="1"/>
    <n v="5"/>
    <n v="7"/>
  </r>
  <r>
    <x v="21"/>
    <x v="0"/>
    <s v="Chepstow Community Hospital"/>
    <s v="Community"/>
    <s v="Newport"/>
    <n v="0"/>
    <d v="1899-12-30T00:09:3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1"/>
    <x v="0"/>
    <s v="Grange University Hospital Cwmbran"/>
    <s v="Major A&amp;E Units"/>
    <s v="Torfaen"/>
    <n v="6.9049990000000001"/>
    <d v="1899-12-30T01:24:03"/>
    <n v="1"/>
    <n v="0"/>
    <n v="0"/>
    <n v="8"/>
    <n v="8"/>
    <n v="3"/>
    <n v="6"/>
    <n v="1"/>
    <n v="3"/>
    <n v="6"/>
    <n v="3"/>
    <n v="0"/>
    <n v="1"/>
    <n v="7.5000000000000006E-3"/>
    <n v="0"/>
    <n v="5.3148148148148146E-2"/>
    <n v="1"/>
    <n v="6"/>
    <n v="8"/>
  </r>
  <r>
    <x v="21"/>
    <x v="0"/>
    <s v="Nevill Hall Hosp Abergavenny"/>
    <s v="Major A&amp;E Units"/>
    <s v="Torfaen"/>
    <n v="0"/>
    <d v="1899-12-30T00:33:32"/>
    <n v="0"/>
    <n v="0"/>
    <n v="0"/>
    <n v="4"/>
    <n v="4"/>
    <n v="0"/>
    <n v="3"/>
    <n v="0"/>
    <n v="1"/>
    <n v="1"/>
    <n v="0"/>
    <n v="0"/>
    <n v="3"/>
    <s v="-"/>
    <s v="-"/>
    <n v="0.12947916666666667"/>
    <n v="3"/>
    <n v="1"/>
    <n v="4"/>
  </r>
  <r>
    <x v="21"/>
    <x v="0"/>
    <s v="Royal Gwent Hospital Newport"/>
    <s v="Major A&amp;E Units"/>
    <s v="Torfaen"/>
    <n v="0"/>
    <d v="1899-12-30T00:22:57"/>
    <n v="0"/>
    <n v="0"/>
    <n v="0"/>
    <n v="9"/>
    <n v="8"/>
    <n v="0"/>
    <n v="8"/>
    <n v="0"/>
    <n v="1"/>
    <n v="3"/>
    <n v="2"/>
    <n v="1"/>
    <n v="5"/>
    <s v="-"/>
    <s v="-"/>
    <n v="0.26862268518518517"/>
    <n v="6"/>
    <n v="3"/>
    <n v="9"/>
  </r>
  <r>
    <x v="21"/>
    <x v="0"/>
    <s v="Ysbyty Ystrad Fawr Hospital"/>
    <s v="Minor Injuries Unit (MIU)"/>
    <s v="Torfaen"/>
    <n v="0"/>
    <d v="1899-12-30T00:20:52"/>
    <n v="0"/>
    <n v="0"/>
    <n v="0"/>
    <n v="2"/>
    <n v="2"/>
    <n v="0"/>
    <n v="2"/>
    <n v="0"/>
    <n v="0"/>
    <n v="1"/>
    <n v="1"/>
    <n v="0"/>
    <n v="1"/>
    <s v="-"/>
    <s v="-"/>
    <n v="0"/>
    <n v="1"/>
    <n v="1"/>
    <n v="2"/>
  </r>
  <r>
    <x v="21"/>
    <x v="0"/>
    <s v="Chepstow Community Hospital"/>
    <s v="Community"/>
    <s v="Torfaen"/>
    <n v="0"/>
    <d v="1899-12-30T00:19:2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1"/>
    <x v="1"/>
    <s v="Glan Clwyd Hosp Bodelwyddan"/>
    <s v="Major A&amp;E Units"/>
    <s v="Conwy"/>
    <n v="30.474163999999998"/>
    <d v="1899-12-30T02:25:36"/>
    <n v="2"/>
    <n v="1"/>
    <n v="0"/>
    <n v="15"/>
    <n v="15"/>
    <n v="4"/>
    <n v="8"/>
    <n v="2"/>
    <n v="8"/>
    <n v="13"/>
    <n v="5"/>
    <n v="0"/>
    <n v="0"/>
    <n v="4.7685185185185192E-3"/>
    <n v="0.5"/>
    <n v="5.2256944444444446E-2"/>
    <n v="0"/>
    <n v="13"/>
    <n v="15"/>
  </r>
  <r>
    <x v="21"/>
    <x v="1"/>
    <s v="Ysbyty Gwynedd Hosp Bangor"/>
    <s v="Major A&amp;E Units"/>
    <s v="Conwy"/>
    <n v="1.7180555"/>
    <d v="1899-12-30T00:47:02"/>
    <n v="0"/>
    <n v="0"/>
    <n v="0"/>
    <n v="3"/>
    <n v="3"/>
    <n v="2"/>
    <n v="2"/>
    <n v="1"/>
    <n v="2"/>
    <n v="2"/>
    <n v="0"/>
    <n v="0"/>
    <n v="0"/>
    <n v="1.2847222222222223E-2"/>
    <n v="0"/>
    <n v="1.2505787037037037E-2"/>
    <n v="0"/>
    <n v="2"/>
    <n v="3"/>
  </r>
  <r>
    <x v="21"/>
    <x v="1"/>
    <s v="Maelor General Hosp Wrecsam"/>
    <s v="Major A&amp;E Units"/>
    <s v="Denbighshire"/>
    <n v="28.308887833333333"/>
    <d v="1899-12-30T04:58:05"/>
    <n v="2"/>
    <n v="2"/>
    <n v="1"/>
    <n v="4"/>
    <n v="4"/>
    <n v="2"/>
    <n v="3"/>
    <n v="1"/>
    <n v="3"/>
    <n v="3"/>
    <n v="0"/>
    <n v="0"/>
    <n v="0"/>
    <n v="0"/>
    <n v="1"/>
    <n v="0.21953703703703703"/>
    <n v="0"/>
    <n v="3"/>
    <n v="4"/>
  </r>
  <r>
    <x v="21"/>
    <x v="1"/>
    <s v="Glan Clwyd Hosp Bodelwyddan"/>
    <s v="Major A&amp;E Units"/>
    <s v="Denbighshire"/>
    <n v="23.995554333333338"/>
    <d v="1899-12-30T01:29:52"/>
    <n v="1"/>
    <n v="0"/>
    <n v="0"/>
    <n v="16"/>
    <n v="16"/>
    <n v="5"/>
    <n v="8"/>
    <n v="1"/>
    <n v="12"/>
    <n v="13"/>
    <n v="1"/>
    <n v="0"/>
    <n v="2"/>
    <n v="8.2175925925925927E-4"/>
    <n v="1"/>
    <n v="2.9409722222222226E-2"/>
    <n v="2"/>
    <n v="13"/>
    <n v="16"/>
  </r>
  <r>
    <x v="21"/>
    <x v="1"/>
    <s v="Maelor General Hosp Wrecsam"/>
    <s v="Major A&amp;E Units"/>
    <s v="Flintshire"/>
    <n v="19.156111166666665"/>
    <d v="1899-12-30T02:22:42"/>
    <n v="2"/>
    <n v="2"/>
    <n v="0"/>
    <n v="7"/>
    <n v="7"/>
    <n v="0"/>
    <n v="4"/>
    <n v="0"/>
    <n v="5"/>
    <n v="7"/>
    <n v="2"/>
    <n v="0"/>
    <n v="0"/>
    <s v="-"/>
    <s v="-"/>
    <n v="3.7291666666666667E-2"/>
    <n v="0"/>
    <n v="7"/>
    <n v="7"/>
  </r>
  <r>
    <x v="21"/>
    <x v="1"/>
    <s v="Glan Clwyd Hosp Bodelwyddan"/>
    <s v="Major A&amp;E Units"/>
    <s v="Flintshire"/>
    <n v="24.764998166666665"/>
    <d v="1899-12-30T02:15:45"/>
    <n v="2"/>
    <n v="0"/>
    <n v="0"/>
    <n v="10"/>
    <n v="10"/>
    <n v="1"/>
    <n v="5"/>
    <n v="3"/>
    <n v="3"/>
    <n v="5"/>
    <n v="2"/>
    <n v="1"/>
    <n v="1"/>
    <n v="1.3402777777777779E-2"/>
    <n v="0"/>
    <n v="0.13524305555555555"/>
    <n v="2"/>
    <n v="5"/>
    <n v="10"/>
  </r>
  <r>
    <x v="21"/>
    <x v="1"/>
    <s v="Ysbyty Gwynedd Hosp Bangor"/>
    <s v="Major A&amp;E Units"/>
    <s v="Gwynedd"/>
    <n v="11.303610333333333"/>
    <d v="1899-12-30T00:47:40"/>
    <n v="1"/>
    <n v="0"/>
    <n v="0"/>
    <n v="16"/>
    <n v="16"/>
    <n v="4"/>
    <n v="14"/>
    <n v="2"/>
    <n v="10"/>
    <n v="11"/>
    <n v="1"/>
    <n v="2"/>
    <n v="1"/>
    <n v="1.9670138888888893E-2"/>
    <n v="0"/>
    <n v="2.3194444444444445E-2"/>
    <n v="3"/>
    <n v="11"/>
    <n v="16"/>
  </r>
  <r>
    <x v="21"/>
    <x v="1"/>
    <s v="Dolgellau Hospital"/>
    <s v="Minor Injuries Unit (MIU)"/>
    <s v="Gwynedd"/>
    <n v="0"/>
    <d v="1899-12-30T00:27:09"/>
    <n v="0"/>
    <n v="0"/>
    <n v="0"/>
    <n v="1"/>
    <n v="1"/>
    <n v="0"/>
    <n v="1"/>
    <n v="0"/>
    <n v="0"/>
    <n v="1"/>
    <n v="1"/>
    <n v="0"/>
    <n v="0"/>
    <s v="-"/>
    <s v="-"/>
    <n v="5.3090277777777785E-2"/>
    <n v="0"/>
    <n v="1"/>
    <n v="1"/>
  </r>
  <r>
    <x v="21"/>
    <x v="1"/>
    <s v="Glan Clwyd Hosp Bodelwyddan"/>
    <s v="Major A&amp;E Units"/>
    <s v="Gwynedd"/>
    <n v="0"/>
    <d v="1899-12-30T00:07:39"/>
    <n v="0"/>
    <n v="0"/>
    <n v="0"/>
    <n v="2"/>
    <n v="2"/>
    <n v="0"/>
    <n v="2"/>
    <n v="0"/>
    <n v="1"/>
    <n v="1"/>
    <n v="0"/>
    <n v="0"/>
    <n v="1"/>
    <s v="-"/>
    <s v="-"/>
    <n v="3.2615740740740744E-2"/>
    <n v="1"/>
    <n v="1"/>
    <n v="2"/>
  </r>
  <r>
    <x v="21"/>
    <x v="1"/>
    <s v="Ysbyty Gwynedd Hosp Bangor"/>
    <s v="Major A&amp;E Units"/>
    <s v="Isle Of Anglesey"/>
    <n v="9.5499988333333334"/>
    <d v="1899-12-30T00:47:59"/>
    <n v="0"/>
    <n v="0"/>
    <n v="0"/>
    <n v="14"/>
    <n v="14"/>
    <n v="2"/>
    <n v="10"/>
    <n v="2"/>
    <n v="9"/>
    <n v="11"/>
    <n v="2"/>
    <n v="0"/>
    <n v="1"/>
    <n v="1.6221064814814817E-2"/>
    <n v="0"/>
    <n v="2.0949074074074075E-2"/>
    <n v="1"/>
    <n v="11"/>
    <n v="14"/>
  </r>
  <r>
    <x v="21"/>
    <x v="1"/>
    <s v="Glan Clwyd Hosp Bodelwyddan"/>
    <s v="Major A&amp;E Units"/>
    <s v="Out of Area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21"/>
    <x v="1"/>
    <s v="Maelor General Hosp Wrecsam"/>
    <s v="Major A&amp;E Units"/>
    <s v="Wrexham"/>
    <n v="80.323331166666648"/>
    <d v="1899-12-30T03:43:41"/>
    <n v="9"/>
    <n v="7"/>
    <n v="1"/>
    <n v="17"/>
    <n v="17"/>
    <n v="2"/>
    <n v="8"/>
    <n v="3"/>
    <n v="10"/>
    <n v="12"/>
    <n v="2"/>
    <n v="0"/>
    <n v="2"/>
    <n v="5.7407407407407416E-3"/>
    <n v="0.33333333333333331"/>
    <n v="7.527199074074073E-2"/>
    <n v="2"/>
    <n v="12"/>
    <n v="17"/>
  </r>
  <r>
    <x v="21"/>
    <x v="1"/>
    <s v="Glan Clwyd Hosp Bodelwyddan"/>
    <s v="Major A&amp;E Units"/>
    <s v="Wrexham"/>
    <n v="0"/>
    <d v="1899-12-30T00:05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1"/>
    <x v="2"/>
    <s v="University Hospital Of Wales"/>
    <s v="Major A&amp;E Units"/>
    <s v="Blaenau Gwent"/>
    <n v="0.29416666666666663"/>
    <d v="1899-12-30T00:32:39"/>
    <n v="0"/>
    <n v="0"/>
    <n v="0"/>
    <n v="1"/>
    <n v="1"/>
    <n v="0"/>
    <n v="1"/>
    <n v="0"/>
    <n v="1"/>
    <n v="1"/>
    <n v="0"/>
    <n v="0"/>
    <n v="0"/>
    <s v="-"/>
    <s v="-"/>
    <n v="4.386574074074074E-3"/>
    <n v="0"/>
    <n v="1"/>
    <n v="1"/>
  </r>
  <r>
    <x v="21"/>
    <x v="2"/>
    <s v="University Hospital Of Wales"/>
    <s v="Major A&amp;E Units"/>
    <s v="Bridgend"/>
    <n v="0"/>
    <d v="1899-12-30T00:12:00"/>
    <n v="0"/>
    <n v="0"/>
    <n v="0"/>
    <n v="2"/>
    <n v="2"/>
    <n v="2"/>
    <n v="2"/>
    <n v="1"/>
    <n v="1"/>
    <n v="1"/>
    <n v="0"/>
    <n v="0"/>
    <n v="0"/>
    <n v="3.4490740740740745E-3"/>
    <n v="1"/>
    <n v="2.0856481481481483E-2"/>
    <n v="0"/>
    <n v="1"/>
    <n v="2"/>
  </r>
  <r>
    <x v="21"/>
    <x v="2"/>
    <s v="University Hospital Of Wales"/>
    <s v="Major A&amp;E Units"/>
    <s v="Caerphilly"/>
    <n v="11.125833333333333"/>
    <d v="1899-12-30T05:48:47"/>
    <n v="1"/>
    <n v="1"/>
    <n v="0"/>
    <n v="1"/>
    <n v="1"/>
    <n v="0"/>
    <n v="0"/>
    <n v="0"/>
    <n v="1"/>
    <n v="1"/>
    <n v="0"/>
    <n v="0"/>
    <n v="0"/>
    <s v="-"/>
    <s v="-"/>
    <n v="5.9131944444444452E-2"/>
    <n v="0"/>
    <n v="1"/>
    <n v="1"/>
  </r>
  <r>
    <x v="21"/>
    <x v="2"/>
    <s v="University Hospital Of Wales"/>
    <s v="Major A&amp;E Units"/>
    <s v="Cardiff"/>
    <n v="101.60999749999996"/>
    <d v="1899-12-30T02:47:02"/>
    <n v="11"/>
    <n v="5"/>
    <n v="0"/>
    <n v="39"/>
    <n v="38"/>
    <n v="9"/>
    <n v="22"/>
    <n v="8"/>
    <n v="25"/>
    <n v="27"/>
    <n v="2"/>
    <n v="1"/>
    <n v="3"/>
    <n v="6.8113425925925928E-3"/>
    <n v="0.125"/>
    <n v="0.16683449074074075"/>
    <n v="4"/>
    <n v="27"/>
    <n v="38"/>
  </r>
  <r>
    <x v="21"/>
    <x v="2"/>
    <s v="Llandough Hospital"/>
    <s v="Major acute"/>
    <s v="Cardiff"/>
    <n v="0"/>
    <d v="1899-12-30T00:30:37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</r>
  <r>
    <x v="21"/>
    <x v="2"/>
    <s v="University Hospital Of Wales"/>
    <s v="Major A&amp;E Units"/>
    <s v="Carmarthenshire"/>
    <n v="0.75555549999999994"/>
    <d v="1899-12-30T01:00:20"/>
    <n v="0"/>
    <n v="0"/>
    <n v="0"/>
    <n v="1"/>
    <n v="1"/>
    <n v="0"/>
    <n v="0"/>
    <n v="0"/>
    <n v="1"/>
    <n v="1"/>
    <n v="0"/>
    <n v="0"/>
    <n v="0"/>
    <s v="-"/>
    <s v="-"/>
    <n v="9.0787037037037027E-2"/>
    <n v="0"/>
    <n v="1"/>
    <n v="1"/>
  </r>
  <r>
    <x v="21"/>
    <x v="2"/>
    <s v="University Hospital Of Wales"/>
    <s v="Major A&amp;E Units"/>
    <s v="Merthyr Tydfil"/>
    <n v="0.01"/>
    <d v="1899-12-30T00:15:36"/>
    <n v="0"/>
    <n v="0"/>
    <n v="0"/>
    <n v="1"/>
    <n v="1"/>
    <n v="0"/>
    <n v="1"/>
    <n v="0"/>
    <n v="1"/>
    <n v="1"/>
    <n v="0"/>
    <n v="0"/>
    <n v="0"/>
    <s v="-"/>
    <s v="-"/>
    <n v="0.15918981481481481"/>
    <n v="0"/>
    <n v="1"/>
    <n v="1"/>
  </r>
  <r>
    <x v="21"/>
    <x v="2"/>
    <s v="University Hospital Of Wales"/>
    <s v="Major A&amp;E Units"/>
    <s v="Neath Port Talbot"/>
    <n v="0"/>
    <d v="1899-12-30T00:09:46"/>
    <n v="0"/>
    <n v="0"/>
    <n v="0"/>
    <n v="1"/>
    <n v="1"/>
    <n v="1"/>
    <n v="1"/>
    <n v="0"/>
    <n v="1"/>
    <n v="1"/>
    <n v="0"/>
    <n v="0"/>
    <n v="0"/>
    <s v="-"/>
    <s v="-"/>
    <n v="5.2696759259259263E-2"/>
    <n v="0"/>
    <n v="1"/>
    <n v="1"/>
  </r>
  <r>
    <x v="21"/>
    <x v="2"/>
    <s v="University Hospital Of Wales"/>
    <s v="Major A&amp;E Units"/>
    <s v="Rhondda Cynon Taff"/>
    <n v="0.20138883333333332"/>
    <d v="1899-12-30T00:27:05"/>
    <n v="0"/>
    <n v="0"/>
    <n v="0"/>
    <n v="1"/>
    <n v="1"/>
    <n v="0"/>
    <n v="1"/>
    <n v="0"/>
    <n v="1"/>
    <n v="1"/>
    <n v="0"/>
    <n v="0"/>
    <n v="0"/>
    <s v="-"/>
    <s v="-"/>
    <n v="5.5300925925925934E-2"/>
    <n v="0"/>
    <n v="1"/>
    <n v="1"/>
  </r>
  <r>
    <x v="21"/>
    <x v="2"/>
    <s v="University Hospital Of Wales"/>
    <s v="Major A&amp;E Units"/>
    <s v="Vale Of Glamorgan"/>
    <n v="35.509998833333341"/>
    <d v="1899-12-30T02:36:11"/>
    <n v="3"/>
    <n v="3"/>
    <n v="0"/>
    <n v="10"/>
    <n v="10"/>
    <n v="2"/>
    <n v="7"/>
    <n v="4"/>
    <n v="6"/>
    <n v="6"/>
    <n v="0"/>
    <n v="0"/>
    <n v="0"/>
    <n v="4.5196759259259261E-3"/>
    <n v="0.75"/>
    <n v="0.11748842592592593"/>
    <n v="0"/>
    <n v="6"/>
    <n v="10"/>
  </r>
  <r>
    <x v="21"/>
    <x v="2"/>
    <s v="Llandough Hospital"/>
    <s v="Major acute"/>
    <s v="Vale Of Glamorgan"/>
    <n v="0"/>
    <d v="1899-12-30T01:08:21"/>
    <n v="0"/>
    <n v="0"/>
    <n v="0"/>
    <n v="2"/>
    <n v="2"/>
    <n v="0"/>
    <n v="1"/>
    <n v="1"/>
    <n v="0"/>
    <n v="0"/>
    <n v="0"/>
    <n v="0"/>
    <n v="1"/>
    <n v="2.7430555555555559E-3"/>
    <n v="1"/>
    <s v="-"/>
    <n v="1"/>
    <n v="0"/>
    <n v="2"/>
  </r>
  <r>
    <x v="21"/>
    <x v="3"/>
    <s v="Princess Of Wales Bridgend"/>
    <s v="Major A&amp;E Units"/>
    <s v="Bridgend"/>
    <n v="61.556943166666663"/>
    <d v="1899-12-30T06:38:35"/>
    <n v="4"/>
    <n v="4"/>
    <n v="2"/>
    <n v="13"/>
    <n v="13"/>
    <n v="4"/>
    <n v="6"/>
    <n v="5"/>
    <n v="5"/>
    <n v="6"/>
    <n v="1"/>
    <n v="1"/>
    <n v="1"/>
    <n v="6.3425925925925924E-3"/>
    <n v="0.2"/>
    <n v="4.1788194444444447E-2"/>
    <n v="2"/>
    <n v="6"/>
    <n v="13"/>
  </r>
  <r>
    <x v="21"/>
    <x v="3"/>
    <s v="Royal Glamorgan Hosp Pontyclun"/>
    <s v="Major A&amp;E Units"/>
    <s v="Bridgend"/>
    <n v="0.1105555"/>
    <d v="1899-12-30T00:21:38"/>
    <n v="0"/>
    <n v="0"/>
    <n v="0"/>
    <n v="1"/>
    <n v="1"/>
    <n v="0"/>
    <n v="1"/>
    <n v="0"/>
    <n v="1"/>
    <n v="1"/>
    <n v="0"/>
    <n v="0"/>
    <n v="0"/>
    <s v="-"/>
    <s v="-"/>
    <n v="0.31240740740740741"/>
    <n v="0"/>
    <n v="1"/>
    <n v="1"/>
  </r>
  <r>
    <x v="21"/>
    <x v="3"/>
    <s v="Prince Charles Hosp Merthyr"/>
    <s v="Major A&amp;E Units"/>
    <s v="Caerphilly"/>
    <n v="0"/>
    <s v="-"/>
    <n v="0"/>
    <n v="0"/>
    <n v="0"/>
    <n v="1"/>
    <n v="1"/>
    <n v="0"/>
    <n v="1"/>
    <n v="0"/>
    <n v="1"/>
    <n v="1"/>
    <n v="0"/>
    <n v="0"/>
    <n v="0"/>
    <s v="-"/>
    <s v="-"/>
    <n v="0.12582175925925926"/>
    <n v="0"/>
    <n v="1"/>
    <n v="1"/>
  </r>
  <r>
    <x v="21"/>
    <x v="3"/>
    <s v="Princess Of Wales Bridgend"/>
    <s v="Major A&amp;E Units"/>
    <s v="Cardiff"/>
    <n v="0"/>
    <s v="-"/>
    <n v="0"/>
    <n v="0"/>
    <n v="0"/>
    <n v="1"/>
    <n v="1"/>
    <n v="1"/>
    <n v="1"/>
    <n v="0"/>
    <n v="1"/>
    <n v="1"/>
    <n v="0"/>
    <n v="0"/>
    <n v="0"/>
    <s v="-"/>
    <s v="-"/>
    <n v="1.3888888888888889E-3"/>
    <n v="0"/>
    <n v="1"/>
    <n v="1"/>
  </r>
  <r>
    <x v="21"/>
    <x v="3"/>
    <s v="Prince Charles Hosp Merthyr"/>
    <s v="Major A&amp;E Units"/>
    <s v="Merthyr Tydfil"/>
    <n v="2.0361111666666667"/>
    <d v="1899-12-30T00:39:26"/>
    <n v="0"/>
    <n v="0"/>
    <n v="0"/>
    <n v="5"/>
    <n v="5"/>
    <n v="0"/>
    <n v="4"/>
    <n v="1"/>
    <n v="4"/>
    <n v="4"/>
    <n v="0"/>
    <n v="0"/>
    <n v="0"/>
    <n v="8.7962962962962968E-3"/>
    <n v="0"/>
    <n v="0.17255787037037038"/>
    <n v="0"/>
    <n v="4"/>
    <n v="5"/>
  </r>
  <r>
    <x v="21"/>
    <x v="3"/>
    <s v="Princess Of Wales Bridgend"/>
    <s v="Major A&amp;E Units"/>
    <s v="Neath Port Talbot"/>
    <n v="0"/>
    <s v="-"/>
    <n v="0"/>
    <n v="0"/>
    <n v="0"/>
    <n v="1"/>
    <n v="1"/>
    <n v="1"/>
    <n v="1"/>
    <n v="0"/>
    <n v="1"/>
    <n v="1"/>
    <n v="0"/>
    <n v="0"/>
    <n v="0"/>
    <s v="-"/>
    <s v="-"/>
    <n v="2.0185185185185184E-2"/>
    <n v="0"/>
    <n v="1"/>
    <n v="1"/>
  </r>
  <r>
    <x v="21"/>
    <x v="3"/>
    <s v="Prince Charles Hosp Merthyr"/>
    <s v="Major A&amp;E Units"/>
    <s v="Rhondda Cynon Taff"/>
    <n v="18.75222216666667"/>
    <d v="1899-12-30T01:47:36"/>
    <n v="2"/>
    <n v="2"/>
    <n v="0"/>
    <n v="13"/>
    <n v="12"/>
    <n v="3"/>
    <n v="7"/>
    <n v="2"/>
    <n v="6"/>
    <n v="9"/>
    <n v="3"/>
    <n v="0"/>
    <n v="2"/>
    <n v="3.3391203703703708E-3"/>
    <n v="1"/>
    <n v="0.16525462962962964"/>
    <n v="2"/>
    <n v="9"/>
    <n v="12"/>
  </r>
  <r>
    <x v="21"/>
    <x v="3"/>
    <s v="Royal Glamorgan Hosp Pontyclun"/>
    <s v="Major A&amp;E Units"/>
    <s v="Rhondda Cynon Taff"/>
    <n v="30.026943833333334"/>
    <d v="1899-12-30T01:34:20"/>
    <n v="4"/>
    <n v="1"/>
    <n v="0"/>
    <n v="24"/>
    <n v="24"/>
    <n v="11"/>
    <n v="17"/>
    <n v="5"/>
    <n v="15"/>
    <n v="17"/>
    <n v="2"/>
    <n v="1"/>
    <n v="1"/>
    <n v="7.6157407407407415E-3"/>
    <n v="0.4"/>
    <n v="0.18231481481481485"/>
    <n v="2"/>
    <n v="17"/>
    <n v="24"/>
  </r>
  <r>
    <x v="21"/>
    <x v="4"/>
    <s v="Glangwili Hospital Carmarthen"/>
    <s v="Major A&amp;E Units"/>
    <s v="Carmarthenshire"/>
    <n v="27.9394445"/>
    <d v="1899-12-30T02:15:18"/>
    <n v="3"/>
    <n v="2"/>
    <n v="0"/>
    <n v="16"/>
    <n v="16"/>
    <n v="3"/>
    <n v="8"/>
    <n v="2"/>
    <n v="11"/>
    <n v="13"/>
    <n v="2"/>
    <n v="0"/>
    <n v="1"/>
    <n v="3.813657407407408E-3"/>
    <n v="1"/>
    <n v="9.1365740740740747E-2"/>
    <n v="1"/>
    <n v="13"/>
    <n v="16"/>
  </r>
  <r>
    <x v="21"/>
    <x v="4"/>
    <s v="Prince Philip Hosp Llanelli"/>
    <s v="Major acute"/>
    <s v="Carmarthenshire"/>
    <n v="7.1461111666666666"/>
    <d v="1899-12-30T01:40:04"/>
    <n v="1"/>
    <n v="0"/>
    <n v="0"/>
    <n v="5"/>
    <n v="5"/>
    <n v="1"/>
    <n v="3"/>
    <n v="1"/>
    <n v="4"/>
    <n v="4"/>
    <n v="0"/>
    <n v="0"/>
    <n v="0"/>
    <n v="1.2129629629629629E-2"/>
    <n v="0"/>
    <n v="1.9861111111111114E-2"/>
    <n v="0"/>
    <n v="4"/>
    <n v="5"/>
  </r>
  <r>
    <x v="21"/>
    <x v="4"/>
    <s v="Bronglais Gen Hosp Aberystwyth"/>
    <s v="Major A&amp;E Units"/>
    <s v="Ceredigion"/>
    <n v="5.773055666666667"/>
    <d v="1899-12-30T00:53:29"/>
    <n v="0"/>
    <n v="0"/>
    <n v="0"/>
    <n v="8"/>
    <n v="8"/>
    <n v="2"/>
    <n v="7"/>
    <n v="0"/>
    <n v="8"/>
    <n v="8"/>
    <n v="0"/>
    <n v="0"/>
    <n v="0"/>
    <s v="-"/>
    <s v="-"/>
    <n v="2.3692129629629632E-2"/>
    <n v="0"/>
    <n v="8"/>
    <n v="8"/>
  </r>
  <r>
    <x v="21"/>
    <x v="4"/>
    <s v="Glangwili Hospital Carmarthen"/>
    <s v="Major A&amp;E Units"/>
    <s v="Ceredigion"/>
    <n v="4.9177768333333329"/>
    <d v="1899-12-30T02:42:32"/>
    <n v="0"/>
    <n v="0"/>
    <n v="0"/>
    <n v="1"/>
    <n v="1"/>
    <n v="0"/>
    <n v="0"/>
    <n v="0"/>
    <n v="0"/>
    <n v="1"/>
    <n v="1"/>
    <n v="0"/>
    <n v="0"/>
    <s v="-"/>
    <s v="-"/>
    <n v="5.6134259259259262E-3"/>
    <n v="0"/>
    <n v="1"/>
    <n v="1"/>
  </r>
  <r>
    <x v="21"/>
    <x v="4"/>
    <s v="Cardigan Hospital"/>
    <s v="Unknown"/>
    <s v="Ceredigion"/>
    <n v="0"/>
    <d v="1899-12-30T00:10:41"/>
    <n v="0"/>
    <n v="0"/>
    <n v="0"/>
    <n v="1"/>
    <n v="1"/>
    <n v="0"/>
    <n v="1"/>
    <n v="0"/>
    <n v="0"/>
    <n v="1"/>
    <n v="1"/>
    <n v="0"/>
    <n v="0"/>
    <s v="-"/>
    <s v="-"/>
    <n v="5.5555555555555558E-3"/>
    <n v="0"/>
    <n v="1"/>
    <n v="1"/>
  </r>
  <r>
    <x v="21"/>
    <x v="4"/>
    <s v="Bronglais Gen Hosp Aberystwyth"/>
    <s v="Major A&amp;E Units"/>
    <s v="Gwynedd"/>
    <n v="3.7019444999999997"/>
    <d v="1899-12-30T01:10:07"/>
    <n v="0"/>
    <n v="0"/>
    <n v="0"/>
    <n v="4"/>
    <n v="4"/>
    <n v="1"/>
    <n v="2"/>
    <n v="1"/>
    <n v="2"/>
    <n v="3"/>
    <n v="1"/>
    <n v="0"/>
    <n v="0"/>
    <n v="4.085648148148149E-3"/>
    <n v="1"/>
    <n v="4.4513888888888888E-2"/>
    <n v="0"/>
    <n v="3"/>
    <n v="4"/>
  </r>
  <r>
    <x v="21"/>
    <x v="4"/>
    <s v="Withybush Hosp Haverfordwest"/>
    <s v="Major A&amp;E Units"/>
    <s v="Pembrokeshire"/>
    <n v="15.634719666666669"/>
    <d v="1899-12-30T00:54:23"/>
    <n v="0"/>
    <n v="0"/>
    <n v="0"/>
    <n v="20"/>
    <n v="20"/>
    <n v="6"/>
    <n v="13"/>
    <n v="3"/>
    <n v="14"/>
    <n v="16"/>
    <n v="2"/>
    <n v="0"/>
    <n v="1"/>
    <n v="2.9166666666666668E-3"/>
    <n v="0.66666666666666663"/>
    <n v="4.8269675925925924E-2"/>
    <n v="1"/>
    <n v="16"/>
    <n v="20"/>
  </r>
  <r>
    <x v="21"/>
    <x v="4"/>
    <s v="Glangwili Hospital Carmarthen"/>
    <s v="Major A&amp;E Units"/>
    <s v="Pembrokeshire"/>
    <n v="0.42777783333333325"/>
    <d v="1899-12-30T00:27:50"/>
    <n v="0"/>
    <n v="0"/>
    <n v="0"/>
    <n v="2"/>
    <n v="2"/>
    <n v="0"/>
    <n v="2"/>
    <n v="0"/>
    <n v="1"/>
    <n v="1"/>
    <n v="0"/>
    <n v="0"/>
    <n v="1"/>
    <s v="-"/>
    <s v="-"/>
    <n v="2.9988425925925925E-2"/>
    <n v="1"/>
    <n v="1"/>
    <n v="2"/>
  </r>
  <r>
    <x v="21"/>
    <x v="4"/>
    <s v="Bronglais Gen Hosp Aberystwyth"/>
    <s v="Major A&amp;E Units"/>
    <s v="Pembrokeshire"/>
    <n v="0.3175"/>
    <d v="1899-12-30T00:34:03"/>
    <n v="0"/>
    <n v="0"/>
    <n v="0"/>
    <n v="1"/>
    <n v="1"/>
    <n v="0"/>
    <n v="1"/>
    <n v="0"/>
    <n v="0"/>
    <n v="1"/>
    <n v="1"/>
    <n v="0"/>
    <n v="0"/>
    <s v="-"/>
    <s v="-"/>
    <n v="7.9583333333333339E-2"/>
    <n v="0"/>
    <n v="1"/>
    <n v="1"/>
  </r>
  <r>
    <x v="21"/>
    <x v="4"/>
    <s v="Bronglais Gen Hosp Aberystwyth"/>
    <s v="Major A&amp;E Units"/>
    <s v="Powys"/>
    <n v="0"/>
    <d v="1899-12-30T00:11:00"/>
    <n v="0"/>
    <n v="0"/>
    <n v="0"/>
    <n v="1"/>
    <n v="1"/>
    <n v="1"/>
    <n v="1"/>
    <n v="0"/>
    <n v="1"/>
    <n v="1"/>
    <n v="0"/>
    <n v="0"/>
    <n v="0"/>
    <s v="-"/>
    <s v="-"/>
    <n v="0.13351851851851854"/>
    <n v="0"/>
    <n v="1"/>
    <n v="1"/>
  </r>
  <r>
    <x v="21"/>
    <x v="5"/>
    <s v="St Bartholomews Hosp London"/>
    <s v="Hospital not In Wales"/>
    <s v="Cardiff"/>
    <n v="0"/>
    <d v="1899-12-30T01:28:12"/>
    <n v="0"/>
    <n v="0"/>
    <n v="0"/>
    <n v="1"/>
    <n v="1"/>
    <n v="0"/>
    <n v="0"/>
    <n v="0"/>
    <n v="1"/>
    <n v="1"/>
    <n v="0"/>
    <n v="0"/>
    <n v="0"/>
    <s v="-"/>
    <s v="-"/>
    <n v="0.13061342592592592"/>
    <n v="0"/>
    <n v="1"/>
    <n v="1"/>
  </r>
  <r>
    <x v="21"/>
    <x v="5"/>
    <s v="Charing Cross Hospital London"/>
    <s v="Hospital not In Wales"/>
    <s v="Cardiff"/>
    <n v="0"/>
    <d v="1899-12-30T01:04:57"/>
    <n v="0"/>
    <n v="0"/>
    <n v="0"/>
    <n v="1"/>
    <n v="1"/>
    <n v="0"/>
    <n v="0"/>
    <n v="0"/>
    <n v="0"/>
    <n v="1"/>
    <n v="1"/>
    <n v="0"/>
    <n v="0"/>
    <s v="-"/>
    <s v="-"/>
    <n v="0.84870370370370385"/>
    <n v="0"/>
    <n v="1"/>
    <n v="1"/>
  </r>
  <r>
    <x v="21"/>
    <x v="5"/>
    <s v="Univ North Staff City Hospital"/>
    <s v="Hospital not In Wales"/>
    <s v="Conwy"/>
    <n v="0"/>
    <d v="1899-12-30T00:44:00"/>
    <n v="0"/>
    <n v="0"/>
    <n v="0"/>
    <n v="1"/>
    <n v="1"/>
    <n v="0"/>
    <n v="1"/>
    <n v="1"/>
    <n v="0"/>
    <n v="0"/>
    <n v="0"/>
    <n v="0"/>
    <n v="0"/>
    <n v="7.9282407407407409E-3"/>
    <n v="0"/>
    <s v="-"/>
    <n v="0"/>
    <n v="0"/>
    <n v="1"/>
  </r>
  <r>
    <x v="21"/>
    <x v="5"/>
    <s v="Royal Liverpool University Hsp"/>
    <s v="Hospital not In Wales"/>
    <s v="Denbighshire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21"/>
    <x v="5"/>
    <s v="Countess Of Chester Hospital"/>
    <s v="Hospital not In Wales"/>
    <s v="Flintshire"/>
    <n v="2.1402779999999999"/>
    <d v="1899-12-30T00:26:51"/>
    <n v="0"/>
    <n v="0"/>
    <n v="0"/>
    <n v="12"/>
    <n v="11"/>
    <n v="4"/>
    <n v="11"/>
    <n v="4"/>
    <n v="5"/>
    <n v="6"/>
    <n v="1"/>
    <n v="1"/>
    <n v="1"/>
    <n v="6.3368055555555556E-3"/>
    <n v="0.25"/>
    <n v="2.0109953703703706E-2"/>
    <n v="2"/>
    <n v="6"/>
    <n v="12"/>
  </r>
  <r>
    <x v="21"/>
    <x v="5"/>
    <s v="Walton Centre Fazackerley"/>
    <s v="Hospital not In Wales"/>
    <s v="Gwynedd"/>
    <n v="0"/>
    <d v="1899-12-30T01:33:46"/>
    <n v="0"/>
    <n v="0"/>
    <n v="0"/>
    <n v="1"/>
    <n v="1"/>
    <n v="0"/>
    <n v="0"/>
    <n v="1"/>
    <n v="0"/>
    <n v="0"/>
    <n v="0"/>
    <n v="0"/>
    <n v="0"/>
    <n v="2.9050925925925928E-3"/>
    <n v="1"/>
    <s v="-"/>
    <n v="0"/>
    <n v="0"/>
    <n v="1"/>
  </r>
  <r>
    <x v="21"/>
    <x v="5"/>
    <s v="Univ North Staff City Hospital"/>
    <s v="Hospital not In Wales"/>
    <s v="Gwynedd"/>
    <n v="0"/>
    <d v="1899-12-30T00:32:09"/>
    <n v="0"/>
    <n v="0"/>
    <n v="0"/>
    <n v="1"/>
    <n v="1"/>
    <n v="0"/>
    <n v="1"/>
    <n v="0"/>
    <n v="1"/>
    <n v="1"/>
    <n v="0"/>
    <n v="0"/>
    <n v="0"/>
    <s v="-"/>
    <s v="-"/>
    <n v="6.3067129629629626E-2"/>
    <n v="0"/>
    <n v="1"/>
    <n v="1"/>
  </r>
  <r>
    <x v="21"/>
    <x v="5"/>
    <s v="Royal Shrewsbury Hospital"/>
    <s v="Hospital not In Wales"/>
    <s v="Powys"/>
    <n v="18.790832333333334"/>
    <d v="1899-12-30T02:56:04"/>
    <n v="2"/>
    <n v="2"/>
    <n v="0"/>
    <n v="7"/>
    <n v="6"/>
    <n v="0"/>
    <n v="2"/>
    <n v="3"/>
    <n v="3"/>
    <n v="4"/>
    <n v="1"/>
    <n v="0"/>
    <n v="0"/>
    <n v="3.5879629629629634E-3"/>
    <n v="0.66666666666666663"/>
    <n v="5.1759259259259262E-2"/>
    <n v="0"/>
    <n v="4"/>
    <n v="7"/>
  </r>
  <r>
    <x v="21"/>
    <x v="5"/>
    <s v="Hereford County Hospital"/>
    <s v="Hospital not In Wales"/>
    <s v="Powys"/>
    <n v="0.66055566666666665"/>
    <d v="1899-12-30T00:28:13"/>
    <n v="0"/>
    <n v="0"/>
    <n v="0"/>
    <n v="3"/>
    <n v="3"/>
    <n v="0"/>
    <n v="3"/>
    <n v="0"/>
    <n v="3"/>
    <n v="3"/>
    <n v="0"/>
    <n v="0"/>
    <n v="0"/>
    <s v="-"/>
    <s v="-"/>
    <n v="3.3657407407407407E-2"/>
    <n v="0"/>
    <n v="3"/>
    <n v="3"/>
  </r>
  <r>
    <x v="21"/>
    <x v="5"/>
    <s v="Princess Royal Hosp Telford"/>
    <s v="Hospital not In Wales"/>
    <s v="Powys"/>
    <n v="0"/>
    <d v="1899-12-30T00:34:30"/>
    <n v="0"/>
    <n v="0"/>
    <n v="0"/>
    <n v="2"/>
    <n v="2"/>
    <n v="0"/>
    <n v="2"/>
    <n v="2"/>
    <n v="0"/>
    <n v="0"/>
    <n v="0"/>
    <n v="0"/>
    <n v="0"/>
    <n v="3.3738425925925923E-3"/>
    <n v="0.5"/>
    <s v="-"/>
    <n v="0"/>
    <n v="0"/>
    <n v="2"/>
  </r>
  <r>
    <x v="21"/>
    <x v="5"/>
    <s v="Univ North Staff City Hospital"/>
    <s v="Hospital not In Wales"/>
    <s v="Wrexham"/>
    <n v="0"/>
    <d v="1899-12-30T00:56:30"/>
    <n v="0"/>
    <n v="0"/>
    <n v="0"/>
    <n v="1"/>
    <n v="1"/>
    <n v="0"/>
    <n v="1"/>
    <n v="1"/>
    <n v="0"/>
    <n v="0"/>
    <n v="0"/>
    <n v="0"/>
    <n v="0"/>
    <n v="3.1944444444444442E-3"/>
    <n v="1"/>
    <s v="-"/>
    <n v="0"/>
    <n v="0"/>
    <n v="1"/>
  </r>
  <r>
    <x v="21"/>
    <x v="7"/>
    <s v="Singleton Hospital Swansea"/>
    <s v="Minor Injuries Unit (MIU)"/>
    <s v="Carmarthenshire"/>
    <n v="0"/>
    <d v="1899-12-30T00:14:15"/>
    <n v="0"/>
    <n v="0"/>
    <n v="0"/>
    <n v="1"/>
    <n v="1"/>
    <n v="1"/>
    <n v="1"/>
    <n v="1"/>
    <n v="0"/>
    <n v="0"/>
    <n v="0"/>
    <n v="0"/>
    <n v="0"/>
    <n v="5.5439814814814813E-3"/>
    <n v="1"/>
    <s v="-"/>
    <n v="0"/>
    <n v="0"/>
    <n v="1"/>
  </r>
  <r>
    <x v="21"/>
    <x v="7"/>
    <s v="Morriston Hospital Swansea"/>
    <s v="Major A&amp;E Units"/>
    <s v="Neath Port Talbot"/>
    <n v="50.479166833333331"/>
    <d v="1899-12-30T04:26:10"/>
    <n v="6"/>
    <n v="6"/>
    <n v="0"/>
    <n v="12"/>
    <n v="12"/>
    <n v="2"/>
    <n v="5"/>
    <n v="1"/>
    <n v="7"/>
    <n v="10"/>
    <n v="3"/>
    <n v="0"/>
    <n v="1"/>
    <n v="1.6793981481481483E-2"/>
    <n v="0"/>
    <n v="8.5572916666666665E-2"/>
    <n v="1"/>
    <n v="10"/>
    <n v="12"/>
  </r>
  <r>
    <x v="21"/>
    <x v="7"/>
    <s v="Singleton Hospital Swansea"/>
    <s v="Minor Injuries Unit (MIU)"/>
    <s v="Neath Port Talbot"/>
    <n v="0"/>
    <s v="-"/>
    <n v="0"/>
    <n v="0"/>
    <n v="0"/>
    <n v="1"/>
    <n v="1"/>
    <n v="1"/>
    <n v="1"/>
    <n v="0"/>
    <n v="1"/>
    <n v="1"/>
    <n v="0"/>
    <n v="0"/>
    <n v="0"/>
    <s v="-"/>
    <s v="-"/>
    <n v="8.2372685185185188E-2"/>
    <n v="0"/>
    <n v="1"/>
    <n v="1"/>
  </r>
  <r>
    <x v="21"/>
    <x v="7"/>
    <s v="Neath Port Talbot Hospital"/>
    <s v="Minor Injuries Unit (MIU)"/>
    <s v="Neath Port Talbot"/>
    <n v="0"/>
    <s v="-"/>
    <n v="0"/>
    <n v="0"/>
    <n v="0"/>
    <n v="1"/>
    <n v="1"/>
    <n v="0"/>
    <n v="1"/>
    <n v="0"/>
    <n v="0"/>
    <n v="1"/>
    <n v="1"/>
    <n v="0"/>
    <n v="0"/>
    <s v="-"/>
    <s v="-"/>
    <n v="6.6261574074074084E-2"/>
    <n v="0"/>
    <n v="1"/>
    <n v="1"/>
  </r>
  <r>
    <x v="21"/>
    <x v="7"/>
    <s v="Morriston Hospital Swansea"/>
    <s v="Major A&amp;E Units"/>
    <s v="Newport"/>
    <n v="0.51583333333333337"/>
    <d v="1899-12-30T00:45:5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1"/>
    <x v="7"/>
    <s v="Morriston Hospital Swansea"/>
    <s v="Major A&amp;E Units"/>
    <s v="Powys"/>
    <n v="14.540555666666664"/>
    <d v="1899-12-30T07:31:13"/>
    <n v="2"/>
    <n v="1"/>
    <n v="0"/>
    <n v="2"/>
    <n v="2"/>
    <n v="0"/>
    <n v="0"/>
    <n v="0"/>
    <n v="1"/>
    <n v="2"/>
    <n v="1"/>
    <n v="0"/>
    <n v="0"/>
    <s v="-"/>
    <s v="-"/>
    <n v="0.15282986111111113"/>
    <n v="0"/>
    <n v="2"/>
    <n v="2"/>
  </r>
  <r>
    <x v="21"/>
    <x v="7"/>
    <s v="Morriston Hospital Swansea"/>
    <s v="Major A&amp;E Units"/>
    <s v="Swansea"/>
    <n v="54.578610333333337"/>
    <d v="1899-12-30T03:07:16"/>
    <n v="5"/>
    <n v="4"/>
    <n v="1"/>
    <n v="22"/>
    <n v="21"/>
    <n v="5"/>
    <n v="12"/>
    <n v="3"/>
    <n v="15"/>
    <n v="19"/>
    <n v="4"/>
    <n v="0"/>
    <n v="0"/>
    <n v="3.5416666666666665E-3"/>
    <n v="1"/>
    <n v="7.8356481481481485E-2"/>
    <n v="0"/>
    <n v="19"/>
    <n v="21"/>
  </r>
  <r>
    <x v="21"/>
    <x v="7"/>
    <s v="Singleton Hospital Swansea"/>
    <s v="Minor Injuries Unit (MIU)"/>
    <s v="Swansea"/>
    <n v="0.18444450000000001"/>
    <d v="1899-12-30T00:45:54"/>
    <n v="0"/>
    <n v="0"/>
    <n v="0"/>
    <n v="3"/>
    <n v="3"/>
    <n v="0"/>
    <n v="1"/>
    <n v="0"/>
    <n v="3"/>
    <n v="3"/>
    <n v="0"/>
    <n v="0"/>
    <n v="0"/>
    <s v="-"/>
    <s v="-"/>
    <n v="7.8541666666666662E-2"/>
    <n v="0"/>
    <n v="3"/>
    <n v="3"/>
  </r>
  <r>
    <x v="21"/>
    <x v="8"/>
    <s v="-"/>
    <s v="-"/>
    <s v="Blaenau Gwent"/>
    <n v="0"/>
    <s v="-"/>
    <n v="0"/>
    <n v="0"/>
    <n v="0"/>
    <n v="24"/>
    <n v="4"/>
    <n v="0"/>
    <n v="0"/>
    <n v="4"/>
    <n v="13"/>
    <n v="14"/>
    <n v="1"/>
    <n v="3"/>
    <n v="3"/>
    <n v="6.325231481481482E-3"/>
    <n v="0"/>
    <n v="3.8229166666666668E-2"/>
    <n v="6"/>
    <n v="14"/>
    <n v="8"/>
  </r>
  <r>
    <x v="21"/>
    <x v="8"/>
    <s v="-"/>
    <s v="-"/>
    <s v="Bridgend"/>
    <n v="0"/>
    <s v="-"/>
    <n v="0"/>
    <n v="0"/>
    <n v="0"/>
    <n v="48"/>
    <n v="12"/>
    <n v="0"/>
    <n v="0"/>
    <n v="6"/>
    <n v="23"/>
    <n v="34"/>
    <n v="11"/>
    <n v="4"/>
    <n v="4"/>
    <n v="6.9039351851851857E-3"/>
    <n v="0.16666666666666666"/>
    <n v="8.6886574074074074E-2"/>
    <n v="8"/>
    <n v="34"/>
    <n v="20"/>
  </r>
  <r>
    <x v="21"/>
    <x v="8"/>
    <s v="-"/>
    <s v="-"/>
    <s v="Caerphilly"/>
    <n v="0"/>
    <s v="-"/>
    <n v="0"/>
    <n v="0"/>
    <n v="0"/>
    <n v="65"/>
    <n v="13"/>
    <n v="0"/>
    <n v="0"/>
    <n v="4"/>
    <n v="38"/>
    <n v="48"/>
    <n v="10"/>
    <n v="3"/>
    <n v="10"/>
    <n v="4.4849537037037045E-3"/>
    <n v="0.75"/>
    <n v="0.18699074074074074"/>
    <n v="13"/>
    <n v="48"/>
    <n v="25"/>
  </r>
  <r>
    <x v="21"/>
    <x v="8"/>
    <s v="-"/>
    <s v="-"/>
    <s v="Cardiff"/>
    <n v="0"/>
    <s v="-"/>
    <n v="0"/>
    <n v="0"/>
    <n v="0"/>
    <n v="117"/>
    <n v="20"/>
    <n v="0"/>
    <n v="0"/>
    <n v="12"/>
    <n v="73"/>
    <n v="90"/>
    <n v="17"/>
    <n v="7"/>
    <n v="8"/>
    <n v="6.6377314814814823E-3"/>
    <n v="0.25"/>
    <n v="0.13199074074074074"/>
    <n v="15"/>
    <n v="90"/>
    <n v="40"/>
  </r>
  <r>
    <x v="21"/>
    <x v="8"/>
    <s v="-"/>
    <s v="-"/>
    <s v="Carmarthenshire"/>
    <n v="0"/>
    <s v="-"/>
    <n v="0"/>
    <n v="0"/>
    <n v="0"/>
    <n v="57"/>
    <n v="10"/>
    <n v="0"/>
    <n v="0"/>
    <n v="5"/>
    <n v="33"/>
    <n v="38"/>
    <n v="5"/>
    <n v="3"/>
    <n v="11"/>
    <n v="5.2893518518518515E-3"/>
    <n v="0.8"/>
    <n v="7.3645833333333341E-2"/>
    <n v="14"/>
    <n v="38"/>
    <n v="21"/>
  </r>
  <r>
    <x v="21"/>
    <x v="8"/>
    <s v="-"/>
    <s v="-"/>
    <s v="Ceredigion"/>
    <n v="0"/>
    <s v="-"/>
    <n v="0"/>
    <n v="0"/>
    <n v="0"/>
    <n v="22"/>
    <n v="1"/>
    <n v="0"/>
    <n v="0"/>
    <n v="0"/>
    <n v="8"/>
    <n v="17"/>
    <n v="9"/>
    <n v="1"/>
    <n v="4"/>
    <s v="-"/>
    <s v="-"/>
    <n v="2.6070601851851852E-2"/>
    <n v="5"/>
    <n v="17"/>
    <n v="11"/>
  </r>
  <r>
    <x v="21"/>
    <x v="8"/>
    <s v="-"/>
    <s v="-"/>
    <s v="Conwy"/>
    <n v="0"/>
    <s v="-"/>
    <n v="0"/>
    <n v="0"/>
    <n v="0"/>
    <n v="51"/>
    <n v="6"/>
    <n v="0"/>
    <n v="0"/>
    <n v="4"/>
    <n v="24"/>
    <n v="33"/>
    <n v="9"/>
    <n v="4"/>
    <n v="10"/>
    <n v="7.4305555555555557E-3"/>
    <n v="0.25"/>
    <n v="4.3923611111111115E-2"/>
    <n v="14"/>
    <n v="33"/>
    <n v="28"/>
  </r>
  <r>
    <x v="21"/>
    <x v="8"/>
    <s v="-"/>
    <s v="-"/>
    <s v="Denbighshire"/>
    <n v="0"/>
    <s v="-"/>
    <n v="0"/>
    <n v="0"/>
    <n v="0"/>
    <n v="31"/>
    <n v="8"/>
    <n v="0"/>
    <n v="0"/>
    <n v="3"/>
    <n v="19"/>
    <n v="27"/>
    <n v="8"/>
    <n v="0"/>
    <n v="1"/>
    <n v="1.1574074074074075E-5"/>
    <n v="1"/>
    <n v="2.8206018518518516E-2"/>
    <n v="1"/>
    <n v="27"/>
    <n v="22"/>
  </r>
  <r>
    <x v="21"/>
    <x v="8"/>
    <s v="-"/>
    <s v="-"/>
    <s v="Flintshire"/>
    <n v="0"/>
    <s v="-"/>
    <n v="0"/>
    <n v="0"/>
    <n v="0"/>
    <n v="46"/>
    <n v="13"/>
    <n v="0"/>
    <n v="0"/>
    <n v="7"/>
    <n v="25"/>
    <n v="33"/>
    <n v="8"/>
    <n v="1"/>
    <n v="5"/>
    <n v="6.9560185185185194E-3"/>
    <n v="0.14285714285714285"/>
    <n v="4.7106481481481492E-2"/>
    <n v="6"/>
    <n v="33"/>
    <n v="24"/>
  </r>
  <r>
    <x v="21"/>
    <x v="8"/>
    <s v="-"/>
    <s v="-"/>
    <s v="Gwynedd"/>
    <n v="0"/>
    <s v="-"/>
    <n v="0"/>
    <n v="0"/>
    <n v="0"/>
    <n v="36"/>
    <n v="7"/>
    <n v="0"/>
    <n v="0"/>
    <n v="1"/>
    <n v="24"/>
    <n v="30"/>
    <n v="6"/>
    <n v="2"/>
    <n v="3"/>
    <s v="-"/>
    <s v="-"/>
    <n v="2.5873842592592594E-2"/>
    <n v="5"/>
    <n v="30"/>
    <n v="20"/>
  </r>
  <r>
    <x v="21"/>
    <x v="8"/>
    <s v="-"/>
    <s v="-"/>
    <s v="Isle Of Anglesey"/>
    <n v="0"/>
    <s v="-"/>
    <n v="0"/>
    <n v="0"/>
    <n v="0"/>
    <n v="21"/>
    <n v="4"/>
    <n v="0"/>
    <n v="0"/>
    <n v="3"/>
    <n v="8"/>
    <n v="14"/>
    <n v="6"/>
    <n v="0"/>
    <n v="4"/>
    <n v="6.7245370370370375E-3"/>
    <n v="0.33333333333333331"/>
    <n v="2.9519675925925928E-2"/>
    <n v="4"/>
    <n v="14"/>
    <n v="11"/>
  </r>
  <r>
    <x v="21"/>
    <x v="8"/>
    <s v="-"/>
    <s v="-"/>
    <s v="Merthyr Tydfil"/>
    <n v="0"/>
    <s v="-"/>
    <n v="0"/>
    <n v="0"/>
    <n v="0"/>
    <n v="17"/>
    <n v="3"/>
    <n v="0"/>
    <n v="0"/>
    <n v="1"/>
    <n v="9"/>
    <n v="12"/>
    <n v="3"/>
    <n v="1"/>
    <n v="3"/>
    <n v="8.7962962962962968E-3"/>
    <n v="0"/>
    <n v="0.23138888888888889"/>
    <n v="4"/>
    <n v="12"/>
    <n v="4"/>
  </r>
  <r>
    <x v="21"/>
    <x v="8"/>
    <s v="-"/>
    <s v="-"/>
    <s v="Monmouthshire"/>
    <n v="0"/>
    <s v="-"/>
    <n v="0"/>
    <n v="0"/>
    <n v="0"/>
    <n v="20"/>
    <n v="6"/>
    <n v="0"/>
    <n v="0"/>
    <n v="6"/>
    <n v="8"/>
    <n v="13"/>
    <n v="5"/>
    <n v="1"/>
    <n v="0"/>
    <n v="9.6469907407407407E-3"/>
    <n v="0.16666666666666666"/>
    <n v="3.397569444444444E-2"/>
    <n v="1"/>
    <n v="13"/>
    <n v="12"/>
  </r>
  <r>
    <x v="21"/>
    <x v="8"/>
    <s v="-"/>
    <s v="-"/>
    <s v="Neath Port Talbot"/>
    <n v="0"/>
    <s v="-"/>
    <n v="0"/>
    <n v="0"/>
    <n v="0"/>
    <n v="41"/>
    <n v="10"/>
    <n v="0"/>
    <n v="0"/>
    <n v="3"/>
    <n v="27"/>
    <n v="35"/>
    <n v="8"/>
    <n v="3"/>
    <n v="0"/>
    <n v="9.9652777777777778E-3"/>
    <n v="0.33333333333333331"/>
    <n v="6.806712962962963E-2"/>
    <n v="3"/>
    <n v="35"/>
    <n v="20"/>
  </r>
  <r>
    <x v="21"/>
    <x v="8"/>
    <s v="-"/>
    <s v="-"/>
    <s v="Newport"/>
    <n v="0"/>
    <s v="-"/>
    <n v="0"/>
    <n v="0"/>
    <n v="0"/>
    <n v="54"/>
    <n v="6"/>
    <n v="0"/>
    <n v="0"/>
    <n v="4"/>
    <n v="35"/>
    <n v="43"/>
    <n v="8"/>
    <n v="1"/>
    <n v="6"/>
    <n v="3.0671296296296302E-3"/>
    <n v="0.75"/>
    <n v="3.8726851851851853E-2"/>
    <n v="7"/>
    <n v="43"/>
    <n v="21"/>
  </r>
  <r>
    <x v="21"/>
    <x v="8"/>
    <s v="-"/>
    <s v="-"/>
    <s v="Out of Area"/>
    <n v="0"/>
    <s v="-"/>
    <n v="0"/>
    <n v="0"/>
    <n v="0"/>
    <n v="5"/>
    <n v="0"/>
    <n v="0"/>
    <n v="0"/>
    <n v="0"/>
    <n v="5"/>
    <n v="5"/>
    <n v="0"/>
    <n v="0"/>
    <n v="0"/>
    <s v="-"/>
    <s v="-"/>
    <s v="-"/>
    <n v="0"/>
    <n v="5"/>
    <n v="0"/>
  </r>
  <r>
    <x v="21"/>
    <x v="8"/>
    <s v="-"/>
    <s v="-"/>
    <s v="Pembrokeshire"/>
    <n v="0"/>
    <s v="-"/>
    <n v="0"/>
    <n v="0"/>
    <n v="0"/>
    <n v="35"/>
    <n v="9"/>
    <n v="0"/>
    <n v="0"/>
    <n v="4"/>
    <n v="16"/>
    <n v="21"/>
    <n v="5"/>
    <n v="3"/>
    <n v="7"/>
    <n v="6.8634259259259256E-3"/>
    <n v="0.33333333333333331"/>
    <n v="4.9907407407407407E-2"/>
    <n v="10"/>
    <n v="21"/>
    <n v="15"/>
  </r>
  <r>
    <x v="21"/>
    <x v="8"/>
    <s v="-"/>
    <s v="-"/>
    <s v="Powys"/>
    <n v="0"/>
    <s v="-"/>
    <n v="0"/>
    <n v="0"/>
    <n v="0"/>
    <n v="50"/>
    <n v="11"/>
    <n v="0"/>
    <n v="0"/>
    <n v="6"/>
    <n v="28"/>
    <n v="39"/>
    <n v="11"/>
    <n v="1"/>
    <n v="4"/>
    <n v="2.8067129629629631E-3"/>
    <n v="0.66666666666666663"/>
    <n v="9.3668981481481478E-2"/>
    <n v="5"/>
    <n v="39"/>
    <n v="31"/>
  </r>
  <r>
    <x v="21"/>
    <x v="8"/>
    <s v="-"/>
    <s v="-"/>
    <s v="Rhondda Cynon Taff"/>
    <n v="0"/>
    <s v="-"/>
    <n v="0"/>
    <n v="0"/>
    <n v="0"/>
    <n v="60"/>
    <n v="12"/>
    <n v="0"/>
    <n v="0"/>
    <n v="5"/>
    <n v="29"/>
    <n v="41"/>
    <n v="12"/>
    <n v="6"/>
    <n v="8"/>
    <n v="4.4328703703703709E-3"/>
    <n v="0.6"/>
    <n v="6.9398148148148153E-2"/>
    <n v="14"/>
    <n v="41"/>
    <n v="16"/>
  </r>
  <r>
    <x v="21"/>
    <x v="8"/>
    <s v="-"/>
    <s v="-"/>
    <s v="Swansea"/>
    <n v="0"/>
    <s v="-"/>
    <n v="0"/>
    <n v="0"/>
    <n v="0"/>
    <n v="68"/>
    <n v="5"/>
    <n v="0"/>
    <n v="0"/>
    <n v="4"/>
    <n v="37"/>
    <n v="49"/>
    <n v="12"/>
    <n v="3"/>
    <n v="12"/>
    <n v="7.719907407407408E-3"/>
    <n v="0.25"/>
    <n v="6.582175925925926E-2"/>
    <n v="15"/>
    <n v="49"/>
    <n v="25"/>
  </r>
  <r>
    <x v="21"/>
    <x v="8"/>
    <s v="-"/>
    <s v="-"/>
    <s v="Torfaen"/>
    <n v="0"/>
    <s v="-"/>
    <n v="0"/>
    <n v="0"/>
    <n v="0"/>
    <n v="34"/>
    <n v="6"/>
    <n v="0"/>
    <n v="0"/>
    <n v="5"/>
    <n v="22"/>
    <n v="28"/>
    <n v="6"/>
    <n v="1"/>
    <n v="0"/>
    <n v="7.4421296296296301E-3"/>
    <n v="0.4"/>
    <n v="5.9976851851851851E-2"/>
    <n v="1"/>
    <n v="28"/>
    <n v="22"/>
  </r>
  <r>
    <x v="21"/>
    <x v="8"/>
    <s v="-"/>
    <s v="-"/>
    <s v="Vale Of Glamorgan"/>
    <n v="0"/>
    <s v="-"/>
    <n v="0"/>
    <n v="0"/>
    <n v="0"/>
    <n v="47"/>
    <n v="6"/>
    <n v="0"/>
    <n v="0"/>
    <n v="6"/>
    <n v="26"/>
    <n v="33"/>
    <n v="7"/>
    <n v="3"/>
    <n v="5"/>
    <n v="4.4733796296296292E-3"/>
    <n v="0.66666666666666663"/>
    <n v="9.5538194444444446E-2"/>
    <n v="8"/>
    <n v="33"/>
    <n v="17"/>
  </r>
  <r>
    <x v="21"/>
    <x v="8"/>
    <s v="-"/>
    <s v="-"/>
    <s v="Wrexham"/>
    <n v="0"/>
    <s v="-"/>
    <n v="0"/>
    <n v="0"/>
    <n v="0"/>
    <n v="42"/>
    <n v="9"/>
    <n v="0"/>
    <n v="0"/>
    <n v="6"/>
    <n v="17"/>
    <n v="27"/>
    <n v="10"/>
    <n v="4"/>
    <n v="5"/>
    <n v="6.3136574074074076E-3"/>
    <n v="0.5"/>
    <n v="5.2216435185185185E-2"/>
    <n v="9"/>
    <n v="27"/>
    <n v="22"/>
  </r>
  <r>
    <x v="22"/>
    <x v="0"/>
    <s v="Grange University Hospital Cwmbran"/>
    <s v="Major A&amp;E Units"/>
    <s v="Blaenau Gwent"/>
    <n v="21.749722166666668"/>
    <d v="1899-12-30T01:54:40"/>
    <n v="2"/>
    <n v="1"/>
    <n v="0"/>
    <n v="12"/>
    <n v="12"/>
    <n v="1"/>
    <n v="6"/>
    <n v="1"/>
    <n v="7"/>
    <n v="9"/>
    <n v="2"/>
    <n v="0"/>
    <n v="2"/>
    <n v="9.6412037037037039E-3"/>
    <n v="0"/>
    <n v="3.6238425925925924E-2"/>
    <n v="2"/>
    <n v="9"/>
    <n v="12"/>
  </r>
  <r>
    <x v="22"/>
    <x v="0"/>
    <s v="Nevill Hall Hosp Abergavenny"/>
    <s v="Major A&amp;E Units"/>
    <s v="Blaenau Gwent"/>
    <n v="0"/>
    <d v="1899-12-30T01:06:08"/>
    <n v="0"/>
    <n v="0"/>
    <n v="0"/>
    <n v="6"/>
    <n v="6"/>
    <n v="0"/>
    <n v="3"/>
    <n v="0"/>
    <n v="2"/>
    <n v="3"/>
    <n v="1"/>
    <n v="1"/>
    <n v="2"/>
    <s v="-"/>
    <s v="-"/>
    <n v="2.0543981481481483E-2"/>
    <n v="3"/>
    <n v="3"/>
    <n v="6"/>
  </r>
  <r>
    <x v="22"/>
    <x v="0"/>
    <s v="St Woolos Hospital Newport"/>
    <s v="Acute"/>
    <s v="Blaenau Gwent"/>
    <n v="0"/>
    <d v="1899-12-30T00:16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2"/>
    <x v="0"/>
    <s v="Grange University Hospital Cwmbran"/>
    <s v="Major A&amp;E Units"/>
    <s v="Caerphilly"/>
    <n v="24.049996"/>
    <d v="1899-12-30T01:54:59"/>
    <n v="2"/>
    <n v="1"/>
    <n v="0"/>
    <n v="15"/>
    <n v="15"/>
    <n v="2"/>
    <n v="7"/>
    <n v="4"/>
    <n v="8"/>
    <n v="9"/>
    <n v="1"/>
    <n v="0"/>
    <n v="2"/>
    <n v="4.0972222222222217E-3"/>
    <n v="0.5"/>
    <n v="2.3217592592592592E-2"/>
    <n v="2"/>
    <n v="9"/>
    <n v="15"/>
  </r>
  <r>
    <x v="22"/>
    <x v="0"/>
    <s v="Ysbyty Ystrad Fawr Hospital"/>
    <s v="Minor Injuries Unit (MIU)"/>
    <s v="Caerphilly"/>
    <n v="0"/>
    <d v="1899-12-30T00:47:33"/>
    <n v="0"/>
    <n v="0"/>
    <n v="0"/>
    <n v="5"/>
    <n v="5"/>
    <n v="0"/>
    <n v="3"/>
    <n v="0"/>
    <n v="4"/>
    <n v="4"/>
    <n v="0"/>
    <n v="0"/>
    <n v="1"/>
    <s v="-"/>
    <s v="-"/>
    <n v="3.032986111111111E-2"/>
    <n v="1"/>
    <n v="4"/>
    <n v="5"/>
  </r>
  <r>
    <x v="22"/>
    <x v="0"/>
    <s v="Grange University Hospital Cwmbran"/>
    <s v="Major A&amp;E Units"/>
    <s v="Monmouthshire"/>
    <n v="17.221664833333332"/>
    <d v="1899-12-30T02:25:34"/>
    <n v="3"/>
    <n v="1"/>
    <n v="0"/>
    <n v="11"/>
    <n v="11"/>
    <n v="3"/>
    <n v="6"/>
    <n v="0"/>
    <n v="6"/>
    <n v="9"/>
    <n v="3"/>
    <n v="0"/>
    <n v="2"/>
    <s v="-"/>
    <s v="-"/>
    <n v="6.2569444444444441E-2"/>
    <n v="2"/>
    <n v="9"/>
    <n v="11"/>
  </r>
  <r>
    <x v="22"/>
    <x v="0"/>
    <s v="Nevill Hall Hosp Abergavenny"/>
    <s v="Major A&amp;E Units"/>
    <s v="Monmouthshire"/>
    <n v="0"/>
    <d v="1899-12-30T00:51:0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2"/>
    <x v="0"/>
    <s v="Royal Gwent Hospital Newport"/>
    <s v="Major A&amp;E Units"/>
    <s v="Monmouthshire"/>
    <n v="0"/>
    <d v="1899-12-30T00:30:47"/>
    <n v="0"/>
    <n v="0"/>
    <n v="0"/>
    <n v="2"/>
    <n v="2"/>
    <n v="0"/>
    <n v="2"/>
    <n v="0"/>
    <n v="2"/>
    <n v="2"/>
    <n v="0"/>
    <n v="0"/>
    <n v="0"/>
    <s v="-"/>
    <s v="-"/>
    <n v="2.5260416666666667E-2"/>
    <n v="0"/>
    <n v="2"/>
    <n v="2"/>
  </r>
  <r>
    <x v="22"/>
    <x v="0"/>
    <s v="Grange University Hospital Cwmbran"/>
    <s v="Major A&amp;E Units"/>
    <s v="Newport"/>
    <n v="16.087776833333333"/>
    <d v="1899-12-30T01:25:22"/>
    <n v="1"/>
    <n v="0"/>
    <n v="0"/>
    <n v="12"/>
    <n v="12"/>
    <n v="4"/>
    <n v="7"/>
    <n v="3"/>
    <n v="9"/>
    <n v="9"/>
    <n v="0"/>
    <n v="0"/>
    <n v="0"/>
    <n v="2.3958333333333336E-3"/>
    <n v="1"/>
    <n v="6.0914351851851858E-2"/>
    <n v="0"/>
    <n v="9"/>
    <n v="12"/>
  </r>
  <r>
    <x v="22"/>
    <x v="0"/>
    <s v="St Woolos Hospital Newport"/>
    <s v="Acute"/>
    <s v="Newport"/>
    <n v="0"/>
    <d v="1899-12-30T00:21:50"/>
    <n v="0"/>
    <n v="0"/>
    <n v="0"/>
    <n v="1"/>
    <n v="1"/>
    <n v="0"/>
    <n v="1"/>
    <n v="0"/>
    <n v="0"/>
    <n v="1"/>
    <n v="1"/>
    <n v="0"/>
    <n v="0"/>
    <s v="-"/>
    <s v="-"/>
    <n v="0.43913194444444448"/>
    <n v="0"/>
    <n v="1"/>
    <n v="1"/>
  </r>
  <r>
    <x v="22"/>
    <x v="0"/>
    <s v="Royal Gwent Hospital Newport"/>
    <s v="Major A&amp;E Units"/>
    <s v="Newport"/>
    <n v="0"/>
    <d v="1899-12-30T00:17:19"/>
    <n v="0"/>
    <n v="0"/>
    <n v="0"/>
    <n v="3"/>
    <n v="3"/>
    <n v="0"/>
    <n v="3"/>
    <n v="2"/>
    <n v="0"/>
    <n v="1"/>
    <n v="1"/>
    <n v="0"/>
    <n v="0"/>
    <n v="4.6990740740740743E-3"/>
    <n v="1"/>
    <n v="0.336400462962963"/>
    <n v="0"/>
    <n v="1"/>
    <n v="3"/>
  </r>
  <r>
    <x v="22"/>
    <x v="0"/>
    <s v="Nevill Hall Hosp Abergavenny"/>
    <s v="Major A&amp;E Units"/>
    <s v="Powys"/>
    <n v="0"/>
    <d v="1899-12-30T00:47:50"/>
    <n v="0"/>
    <n v="0"/>
    <n v="0"/>
    <n v="1"/>
    <n v="1"/>
    <n v="0"/>
    <n v="1"/>
    <n v="0"/>
    <n v="1"/>
    <n v="1"/>
    <n v="0"/>
    <n v="0"/>
    <n v="0"/>
    <s v="-"/>
    <s v="-"/>
    <n v="0.26726851851851852"/>
    <n v="0"/>
    <n v="1"/>
    <n v="1"/>
  </r>
  <r>
    <x v="22"/>
    <x v="0"/>
    <s v="Grange University Hospital Cwmbran"/>
    <s v="Major A&amp;E Units"/>
    <s v="Torfaen"/>
    <n v="12.166388833333334"/>
    <d v="1899-12-30T02:16:40"/>
    <n v="1"/>
    <n v="0"/>
    <n v="0"/>
    <n v="8"/>
    <n v="7"/>
    <n v="2"/>
    <n v="4"/>
    <n v="2"/>
    <n v="4"/>
    <n v="6"/>
    <n v="2"/>
    <n v="0"/>
    <n v="0"/>
    <n v="5.1909722222222218E-3"/>
    <n v="0.5"/>
    <n v="8.4050925925925932E-2"/>
    <n v="0"/>
    <n v="6"/>
    <n v="7"/>
  </r>
  <r>
    <x v="22"/>
    <x v="0"/>
    <s v="Ysbyty Ystrad Fawr Hospital"/>
    <s v="Minor Injuries Unit (MIU)"/>
    <s v="Torfaen"/>
    <n v="0"/>
    <d v="1899-12-30T00:37:47"/>
    <n v="0"/>
    <n v="0"/>
    <n v="0"/>
    <n v="2"/>
    <n v="2"/>
    <n v="0"/>
    <n v="2"/>
    <n v="0"/>
    <n v="1"/>
    <n v="1"/>
    <n v="0"/>
    <n v="0"/>
    <n v="1"/>
    <s v="-"/>
    <s v="-"/>
    <n v="1.0069444444444445E-2"/>
    <n v="1"/>
    <n v="1"/>
    <n v="2"/>
  </r>
  <r>
    <x v="22"/>
    <x v="0"/>
    <s v="Royal Gwent Hospital Newport"/>
    <s v="Major A&amp;E Units"/>
    <s v="Torfaen"/>
    <n v="0"/>
    <d v="1899-12-30T00:35:49"/>
    <n v="0"/>
    <n v="0"/>
    <n v="0"/>
    <n v="4"/>
    <n v="4"/>
    <n v="0"/>
    <n v="3"/>
    <n v="1"/>
    <n v="0"/>
    <n v="0"/>
    <n v="0"/>
    <n v="0"/>
    <n v="3"/>
    <n v="1.2037037037037038E-3"/>
    <n v="1"/>
    <s v="-"/>
    <n v="3"/>
    <n v="0"/>
    <n v="4"/>
  </r>
  <r>
    <x v="22"/>
    <x v="0"/>
    <s v="St Woolos Hospital Newport"/>
    <s v="Acute"/>
    <s v="Torfaen"/>
    <n v="0"/>
    <d v="1899-12-30T00:33:5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2"/>
    <x v="0"/>
    <s v="Nevill Hall Hosp Abergavenny"/>
    <s v="Major A&amp;E Units"/>
    <s v="Torfaen"/>
    <n v="0"/>
    <d v="1899-12-30T00:11:3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2"/>
    <x v="1"/>
    <s v="Glan Clwyd Hosp Bodelwyddan"/>
    <s v="Major A&amp;E Units"/>
    <s v="Conwy"/>
    <n v="81.741665499999996"/>
    <d v="1899-12-30T02:46:25"/>
    <n v="10"/>
    <n v="1"/>
    <n v="0"/>
    <n v="22"/>
    <n v="22"/>
    <n v="6"/>
    <n v="9"/>
    <n v="3"/>
    <n v="16"/>
    <n v="17"/>
    <n v="1"/>
    <n v="1"/>
    <n v="1"/>
    <n v="4.0046296296296297E-3"/>
    <n v="0.66666666666666663"/>
    <n v="0.10565972222222222"/>
    <n v="2"/>
    <n v="17"/>
    <n v="22"/>
  </r>
  <r>
    <x v="22"/>
    <x v="1"/>
    <s v="Ysbyty Gwynedd Hosp Bangor"/>
    <s v="Major A&amp;E Units"/>
    <s v="Conwy"/>
    <n v="16.519165666666666"/>
    <d v="1899-12-30T02:18:24"/>
    <n v="2"/>
    <n v="1"/>
    <n v="0"/>
    <n v="9"/>
    <n v="8"/>
    <n v="2"/>
    <n v="4"/>
    <n v="1"/>
    <n v="8"/>
    <n v="8"/>
    <n v="0"/>
    <n v="0"/>
    <n v="0"/>
    <n v="2.2800925925925927E-3"/>
    <n v="1"/>
    <n v="0.18174768518518516"/>
    <n v="0"/>
    <n v="8"/>
    <n v="9"/>
  </r>
  <r>
    <x v="22"/>
    <x v="1"/>
    <s v="Glan Clwyd Hosp Bodelwyddan"/>
    <s v="Major A&amp;E Units"/>
    <s v="Denbighshire"/>
    <n v="27.118332666666664"/>
    <d v="1899-12-30T02:32:57"/>
    <n v="4"/>
    <n v="1"/>
    <n v="0"/>
    <n v="13"/>
    <n v="13"/>
    <n v="0"/>
    <n v="6"/>
    <n v="2"/>
    <n v="9"/>
    <n v="10"/>
    <n v="1"/>
    <n v="0"/>
    <n v="1"/>
    <n v="2.2916666666666667E-3"/>
    <n v="1"/>
    <n v="8.4120370370370373E-2"/>
    <n v="1"/>
    <n v="10"/>
    <n v="13"/>
  </r>
  <r>
    <x v="22"/>
    <x v="1"/>
    <s v="Maelor General Hosp Wrecsam"/>
    <s v="Major A&amp;E Units"/>
    <s v="Denbighshire"/>
    <n v="0.38500000000000001"/>
    <d v="1899-12-30T00:26:33"/>
    <n v="0"/>
    <n v="0"/>
    <n v="0"/>
    <n v="2"/>
    <n v="2"/>
    <n v="0"/>
    <n v="2"/>
    <n v="0"/>
    <n v="2"/>
    <n v="2"/>
    <n v="0"/>
    <n v="0"/>
    <n v="0"/>
    <s v="-"/>
    <s v="-"/>
    <n v="0.18910300925925927"/>
    <n v="0"/>
    <n v="2"/>
    <n v="2"/>
  </r>
  <r>
    <x v="22"/>
    <x v="1"/>
    <s v="Maelor General Hosp Wrecsam"/>
    <s v="Major A&amp;E Units"/>
    <s v="Flintshire"/>
    <n v="14.308611166666665"/>
    <d v="1899-12-30T02:02:19"/>
    <n v="2"/>
    <n v="0"/>
    <n v="0"/>
    <n v="7"/>
    <n v="7"/>
    <n v="0"/>
    <n v="2"/>
    <n v="0"/>
    <n v="4"/>
    <n v="5"/>
    <n v="1"/>
    <n v="1"/>
    <n v="1"/>
    <s v="-"/>
    <s v="-"/>
    <n v="0.1894328703703704"/>
    <n v="2"/>
    <n v="5"/>
    <n v="7"/>
  </r>
  <r>
    <x v="22"/>
    <x v="1"/>
    <s v="Glan Clwyd Hosp Bodelwyddan"/>
    <s v="Major A&amp;E Units"/>
    <s v="Flintshire"/>
    <n v="12.038333499999998"/>
    <d v="1899-12-30T01:56:03"/>
    <n v="1"/>
    <n v="0"/>
    <n v="0"/>
    <n v="6"/>
    <n v="6"/>
    <n v="1"/>
    <n v="2"/>
    <n v="3"/>
    <n v="2"/>
    <n v="2"/>
    <n v="0"/>
    <n v="1"/>
    <n v="0"/>
    <n v="9.571759259259259E-3"/>
    <n v="0.33333333333333331"/>
    <n v="9.7598379629629625E-2"/>
    <n v="1"/>
    <n v="2"/>
    <n v="6"/>
  </r>
  <r>
    <x v="22"/>
    <x v="1"/>
    <s v="Ysbyty Gwynedd Hosp Bangor"/>
    <s v="Major A&amp;E Units"/>
    <s v="Gwynedd"/>
    <n v="26.016665500000002"/>
    <d v="1899-12-30T01:15:10"/>
    <n v="3"/>
    <n v="1"/>
    <n v="0"/>
    <n v="23"/>
    <n v="23"/>
    <n v="6"/>
    <n v="17"/>
    <n v="1"/>
    <n v="15"/>
    <n v="22"/>
    <n v="7"/>
    <n v="0"/>
    <n v="0"/>
    <n v="1.1527777777777779E-2"/>
    <n v="0"/>
    <n v="5.4618055555555559E-2"/>
    <n v="0"/>
    <n v="22"/>
    <n v="23"/>
  </r>
  <r>
    <x v="22"/>
    <x v="1"/>
    <s v="Glan Clwyd Hosp Bodelwyddan"/>
    <s v="Major A&amp;E Units"/>
    <s v="Gwynedd"/>
    <n v="0"/>
    <d v="1899-12-30T00:28:47"/>
    <n v="0"/>
    <n v="0"/>
    <n v="0"/>
    <n v="1"/>
    <n v="1"/>
    <n v="0"/>
    <n v="1"/>
    <n v="1"/>
    <n v="0"/>
    <n v="0"/>
    <n v="0"/>
    <n v="0"/>
    <n v="0"/>
    <n v="5.5555555555555556E-4"/>
    <n v="1"/>
    <s v="-"/>
    <n v="0"/>
    <n v="0"/>
    <n v="1"/>
  </r>
  <r>
    <x v="22"/>
    <x v="1"/>
    <s v="North Wales Cancer Centre Gchl"/>
    <s v="Specialist acute"/>
    <s v="Gwynedd"/>
    <n v="0"/>
    <d v="1899-12-30T00:21:0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2"/>
    <x v="1"/>
    <s v="Ysbyty Gwynedd Hosp Bangor"/>
    <s v="Major A&amp;E Units"/>
    <s v="Isle Of Anglesey"/>
    <n v="14.075278000000001"/>
    <d v="1899-12-30T01:23:28"/>
    <n v="2"/>
    <n v="0"/>
    <n v="0"/>
    <n v="13"/>
    <n v="13"/>
    <n v="5"/>
    <n v="9"/>
    <n v="3"/>
    <n v="8"/>
    <n v="9"/>
    <n v="1"/>
    <n v="0"/>
    <n v="1"/>
    <n v="8.4143518518518517E-3"/>
    <n v="0.33333333333333331"/>
    <n v="3.1064814814814816E-2"/>
    <n v="1"/>
    <n v="9"/>
    <n v="13"/>
  </r>
  <r>
    <x v="22"/>
    <x v="1"/>
    <s v="Maelor General Hosp Wrecsam"/>
    <s v="Major A&amp;E Units"/>
    <s v="Wrexham"/>
    <n v="48.605275333333338"/>
    <d v="1899-12-30T02:57:01"/>
    <n v="5"/>
    <n v="2"/>
    <n v="0"/>
    <n v="17"/>
    <n v="15"/>
    <n v="2"/>
    <n v="7"/>
    <n v="5"/>
    <n v="10"/>
    <n v="10"/>
    <n v="0"/>
    <n v="1"/>
    <n v="1"/>
    <n v="4.6527777777777782E-3"/>
    <n v="0.8"/>
    <n v="0.11270833333333334"/>
    <n v="2"/>
    <n v="10"/>
    <n v="17"/>
  </r>
  <r>
    <x v="22"/>
    <x v="1"/>
    <s v="Glan Clwyd Hosp Bodelwyddan"/>
    <s v="Major A&amp;E Units"/>
    <s v="Wrexham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</r>
  <r>
    <x v="22"/>
    <x v="2"/>
    <s v="University Hospital Of Wales"/>
    <s v="Major A&amp;E Units"/>
    <s v="Bridgend"/>
    <n v="0"/>
    <d v="1899-12-30T00:04:55"/>
    <n v="0"/>
    <n v="0"/>
    <n v="0"/>
    <n v="1"/>
    <n v="1"/>
    <n v="1"/>
    <n v="1"/>
    <n v="0"/>
    <n v="1"/>
    <n v="1"/>
    <n v="0"/>
    <n v="0"/>
    <n v="0"/>
    <s v="-"/>
    <s v="-"/>
    <n v="1.7800925925925925E-2"/>
    <n v="0"/>
    <n v="1"/>
    <n v="1"/>
  </r>
  <r>
    <x v="22"/>
    <x v="2"/>
    <s v="University Hospital Of Wales"/>
    <s v="Major A&amp;E Units"/>
    <s v="Caerphilly"/>
    <n v="7.7008333333333336"/>
    <d v="1899-12-30T04:06:02"/>
    <n v="1"/>
    <n v="0"/>
    <n v="0"/>
    <n v="1"/>
    <n v="1"/>
    <n v="0"/>
    <n v="0"/>
    <n v="0"/>
    <n v="1"/>
    <n v="1"/>
    <n v="0"/>
    <n v="0"/>
    <n v="0"/>
    <s v="-"/>
    <s v="-"/>
    <n v="7.6157407407407415E-3"/>
    <n v="0"/>
    <n v="1"/>
    <n v="1"/>
  </r>
  <r>
    <x v="22"/>
    <x v="2"/>
    <s v="University Hospital Of Wales"/>
    <s v="Major A&amp;E Units"/>
    <s v="Cardiff"/>
    <n v="86.905273833333339"/>
    <d v="1899-12-30T02:04:55"/>
    <n v="9"/>
    <n v="4"/>
    <n v="0"/>
    <n v="42"/>
    <n v="39"/>
    <n v="10"/>
    <n v="23"/>
    <n v="14"/>
    <n v="17"/>
    <n v="20"/>
    <n v="3"/>
    <n v="0"/>
    <n v="8"/>
    <n v="5.0000000000000001E-3"/>
    <n v="0.5714285714285714"/>
    <n v="9.9108796296296306E-2"/>
    <n v="8"/>
    <n v="20"/>
    <n v="41"/>
  </r>
  <r>
    <x v="22"/>
    <x v="2"/>
    <s v="Llandough Hospital"/>
    <s v="Major acute"/>
    <s v="Cardiff"/>
    <n v="0"/>
    <d v="1899-12-30T00:24:38"/>
    <n v="0"/>
    <n v="0"/>
    <n v="0"/>
    <n v="2"/>
    <n v="2"/>
    <n v="0"/>
    <n v="2"/>
    <n v="0"/>
    <n v="2"/>
    <n v="2"/>
    <n v="0"/>
    <n v="0"/>
    <n v="0"/>
    <s v="-"/>
    <s v="-"/>
    <n v="6.3327546296296292E-2"/>
    <n v="0"/>
    <n v="2"/>
    <n v="2"/>
  </r>
  <r>
    <x v="22"/>
    <x v="2"/>
    <s v="University Hospital Of Wales"/>
    <s v="Major A&amp;E Units"/>
    <s v="Carmarthenshire"/>
    <n v="0.40583333333333332"/>
    <d v="1899-12-30T00:46:49"/>
    <n v="0"/>
    <n v="0"/>
    <n v="0"/>
    <n v="2"/>
    <n v="2"/>
    <n v="0"/>
    <n v="2"/>
    <n v="0"/>
    <n v="1"/>
    <n v="2"/>
    <n v="1"/>
    <n v="0"/>
    <n v="0"/>
    <s v="-"/>
    <s v="-"/>
    <n v="7.5561342592592604E-2"/>
    <n v="0"/>
    <n v="2"/>
    <n v="2"/>
  </r>
  <r>
    <x v="22"/>
    <x v="2"/>
    <s v="University Hospital Of Wales"/>
    <s v="Major A&amp;E Units"/>
    <s v="Merthyr Tydfil"/>
    <n v="0.12805549999999999"/>
    <d v="1899-12-30T00:22:41"/>
    <n v="0"/>
    <n v="0"/>
    <n v="0"/>
    <n v="2"/>
    <n v="1"/>
    <n v="0"/>
    <n v="1"/>
    <n v="0"/>
    <n v="1"/>
    <n v="1"/>
    <n v="0"/>
    <n v="0"/>
    <n v="1"/>
    <s v="-"/>
    <s v="-"/>
    <n v="0.16400462962962964"/>
    <n v="1"/>
    <n v="1"/>
    <n v="2"/>
  </r>
  <r>
    <x v="22"/>
    <x v="2"/>
    <s v="Velindre Hospital Cardiff"/>
    <s v="Unknown"/>
    <s v="Monmouthshire"/>
    <n v="0"/>
    <d v="1899-12-30T00:09:2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2"/>
    <x v="2"/>
    <s v="University Hospital Of Wales"/>
    <s v="Major A&amp;E Units"/>
    <s v="Newport"/>
    <n v="0.41527783333333335"/>
    <d v="1899-12-30T00:39:55"/>
    <n v="0"/>
    <n v="0"/>
    <n v="0"/>
    <n v="1"/>
    <n v="1"/>
    <n v="0"/>
    <n v="1"/>
    <n v="0"/>
    <n v="1"/>
    <n v="1"/>
    <n v="0"/>
    <n v="0"/>
    <n v="0"/>
    <s v="-"/>
    <s v="-"/>
    <n v="0.18218750000000003"/>
    <n v="0"/>
    <n v="1"/>
    <n v="1"/>
  </r>
  <r>
    <x v="22"/>
    <x v="2"/>
    <s v="University Hospital Of Wales"/>
    <s v="Major A&amp;E Units"/>
    <s v="Powys"/>
    <n v="0"/>
    <d v="1899-12-30T00:16:30"/>
    <n v="0"/>
    <n v="0"/>
    <n v="0"/>
    <n v="2"/>
    <n v="2"/>
    <n v="0"/>
    <n v="2"/>
    <n v="1"/>
    <n v="0"/>
    <n v="0"/>
    <n v="0"/>
    <n v="0"/>
    <n v="1"/>
    <n v="1.1921296296296298E-2"/>
    <n v="0"/>
    <s v="-"/>
    <n v="1"/>
    <n v="0"/>
    <n v="2"/>
  </r>
  <r>
    <x v="22"/>
    <x v="2"/>
    <s v="University Hospital Of Wales"/>
    <s v="Major A&amp;E Units"/>
    <s v="Rhondda Cynon Taff"/>
    <n v="0"/>
    <d v="1899-12-30T00:37:05"/>
    <n v="0"/>
    <n v="0"/>
    <n v="0"/>
    <n v="2"/>
    <n v="2"/>
    <n v="1"/>
    <n v="1"/>
    <n v="0"/>
    <n v="1"/>
    <n v="1"/>
    <n v="0"/>
    <n v="0"/>
    <n v="1"/>
    <s v="-"/>
    <s v="-"/>
    <n v="2.9016203703703704E-2"/>
    <n v="1"/>
    <n v="1"/>
    <n v="2"/>
  </r>
  <r>
    <x v="22"/>
    <x v="2"/>
    <s v="University Hospital Of Wales"/>
    <s v="Major A&amp;E Units"/>
    <s v="Swansea"/>
    <n v="0"/>
    <d v="1899-12-30T00:12:22"/>
    <n v="0"/>
    <n v="0"/>
    <n v="0"/>
    <n v="1"/>
    <n v="1"/>
    <n v="0"/>
    <n v="1"/>
    <n v="0"/>
    <n v="1"/>
    <n v="1"/>
    <n v="0"/>
    <n v="0"/>
    <n v="0"/>
    <s v="-"/>
    <s v="-"/>
    <n v="0.35944444444444446"/>
    <n v="0"/>
    <n v="1"/>
    <n v="1"/>
  </r>
  <r>
    <x v="22"/>
    <x v="2"/>
    <s v="University Hospital Of Wales"/>
    <s v="Major A&amp;E Units"/>
    <s v="Vale Of Glamorgan"/>
    <n v="26.666110000000003"/>
    <d v="1899-12-30T01:45:32"/>
    <n v="2"/>
    <n v="0"/>
    <n v="0"/>
    <n v="15"/>
    <n v="15"/>
    <n v="4"/>
    <n v="8"/>
    <n v="8"/>
    <n v="5"/>
    <n v="6"/>
    <n v="1"/>
    <n v="0"/>
    <n v="1"/>
    <n v="4.0046296296296297E-3"/>
    <n v="0.75"/>
    <n v="4.7100694444444445E-2"/>
    <n v="1"/>
    <n v="6"/>
    <n v="15"/>
  </r>
  <r>
    <x v="22"/>
    <x v="2"/>
    <s v="Llandough Hospital"/>
    <s v="Major acute"/>
    <s v="Vale Of Glamorgan"/>
    <n v="0"/>
    <d v="1899-12-30T01:03:57"/>
    <n v="0"/>
    <n v="0"/>
    <n v="0"/>
    <n v="2"/>
    <n v="2"/>
    <n v="0"/>
    <n v="1"/>
    <n v="0"/>
    <n v="2"/>
    <n v="2"/>
    <n v="0"/>
    <n v="0"/>
    <n v="0"/>
    <s v="-"/>
    <s v="-"/>
    <n v="7.4739583333333331E-2"/>
    <n v="0"/>
    <n v="2"/>
    <n v="2"/>
  </r>
  <r>
    <x v="22"/>
    <x v="3"/>
    <s v="Princess Of Wales Bridgend"/>
    <s v="Major A&amp;E Units"/>
    <s v="Bridgend"/>
    <n v="58.136389000000001"/>
    <d v="1899-12-30T04:07:33"/>
    <n v="4"/>
    <n v="4"/>
    <n v="0"/>
    <n v="14"/>
    <n v="14"/>
    <n v="1"/>
    <n v="4"/>
    <n v="2"/>
    <n v="10"/>
    <n v="12"/>
    <n v="2"/>
    <n v="0"/>
    <n v="0"/>
    <n v="6.8344907407407408E-3"/>
    <n v="0.5"/>
    <n v="0.14722800925925925"/>
    <n v="0"/>
    <n v="12"/>
    <n v="14"/>
  </r>
  <r>
    <x v="22"/>
    <x v="3"/>
    <s v="Royal Glamorgan Hosp Pontyclun"/>
    <s v="Major A&amp;E Units"/>
    <s v="Bridgend"/>
    <n v="0.52916666666666667"/>
    <d v="1899-12-30T00:46:45"/>
    <n v="0"/>
    <n v="0"/>
    <n v="0"/>
    <n v="2"/>
    <n v="1"/>
    <n v="0"/>
    <n v="1"/>
    <n v="0"/>
    <n v="2"/>
    <n v="2"/>
    <n v="0"/>
    <n v="0"/>
    <n v="0"/>
    <s v="-"/>
    <s v="-"/>
    <n v="0.16544560185185186"/>
    <n v="0"/>
    <n v="2"/>
    <n v="2"/>
  </r>
  <r>
    <x v="22"/>
    <x v="3"/>
    <s v="Prince Charles Hosp Merthyr"/>
    <s v="Major A&amp;E Units"/>
    <s v="Caerphilly"/>
    <n v="15.857777833333333"/>
    <d v="1899-12-30T02:47:13"/>
    <n v="2"/>
    <n v="1"/>
    <n v="0"/>
    <n v="5"/>
    <n v="5"/>
    <n v="0"/>
    <n v="2"/>
    <n v="1"/>
    <n v="3"/>
    <n v="3"/>
    <n v="0"/>
    <n v="0"/>
    <n v="1"/>
    <n v="1.3680555555555555E-2"/>
    <n v="0"/>
    <n v="5.9490740740740745E-3"/>
    <n v="1"/>
    <n v="3"/>
    <n v="5"/>
  </r>
  <r>
    <x v="22"/>
    <x v="3"/>
    <s v="Royal Glamorgan Hosp Pontyclun"/>
    <s v="Major A&amp;E Units"/>
    <s v="Cardiff"/>
    <n v="0.85916666666666663"/>
    <d v="1899-12-30T01:06:33"/>
    <n v="0"/>
    <n v="0"/>
    <n v="0"/>
    <n v="1"/>
    <n v="1"/>
    <n v="0"/>
    <n v="0"/>
    <n v="0"/>
    <n v="1"/>
    <n v="1"/>
    <n v="0"/>
    <n v="0"/>
    <n v="0"/>
    <s v="-"/>
    <s v="-"/>
    <n v="0.28502314814814816"/>
    <n v="0"/>
    <n v="1"/>
    <n v="1"/>
  </r>
  <r>
    <x v="22"/>
    <x v="3"/>
    <s v="Prince Charles Hosp Merthyr"/>
    <s v="Major A&amp;E Units"/>
    <s v="Merthyr Tydfil"/>
    <n v="40.318888000000001"/>
    <d v="1899-12-30T08:18:50"/>
    <n v="3"/>
    <n v="3"/>
    <n v="2"/>
    <n v="5"/>
    <n v="5"/>
    <n v="0"/>
    <n v="1"/>
    <n v="0"/>
    <n v="4"/>
    <n v="5"/>
    <n v="1"/>
    <n v="0"/>
    <n v="0"/>
    <s v="-"/>
    <s v="-"/>
    <n v="8.0879629629629635E-2"/>
    <n v="0"/>
    <n v="5"/>
    <n v="5"/>
  </r>
  <r>
    <x v="22"/>
    <x v="3"/>
    <s v="Princess Of Wales Bridgend"/>
    <s v="Major A&amp;E Units"/>
    <s v="Neath Port Talbot"/>
    <n v="16.082222166666664"/>
    <d v="1899-12-30T16:19:56"/>
    <n v="1"/>
    <n v="1"/>
    <n v="1"/>
    <n v="1"/>
    <n v="1"/>
    <n v="0"/>
    <n v="0"/>
    <n v="0"/>
    <n v="1"/>
    <n v="1"/>
    <n v="0"/>
    <n v="0"/>
    <n v="0"/>
    <s v="-"/>
    <s v="-"/>
    <n v="1.8749999999999999E-2"/>
    <n v="0"/>
    <n v="1"/>
    <n v="1"/>
  </r>
  <r>
    <x v="22"/>
    <x v="3"/>
    <s v="Prince Charles Hosp Merthyr"/>
    <s v="Major A&amp;E Units"/>
    <s v="Powys"/>
    <n v="35.422221166666667"/>
    <d v="1899-12-30T04:09:48"/>
    <n v="3"/>
    <n v="2"/>
    <n v="0"/>
    <n v="5"/>
    <n v="5"/>
    <n v="3"/>
    <n v="3"/>
    <n v="2"/>
    <n v="3"/>
    <n v="3"/>
    <n v="0"/>
    <n v="0"/>
    <n v="0"/>
    <n v="1.1932870370370371E-2"/>
    <n v="0"/>
    <n v="9.7997685185185188E-2"/>
    <n v="0"/>
    <n v="3"/>
    <n v="5"/>
  </r>
  <r>
    <x v="22"/>
    <x v="3"/>
    <s v="Royal Glamorgan Hosp Pontyclun"/>
    <s v="Major A&amp;E Units"/>
    <s v="Rhondda Cynon Taff"/>
    <n v="41.268887666666657"/>
    <d v="1899-12-30T01:33:27"/>
    <n v="2"/>
    <n v="2"/>
    <n v="0"/>
    <n v="28"/>
    <n v="27"/>
    <n v="10"/>
    <n v="19"/>
    <n v="12"/>
    <n v="16"/>
    <n v="16"/>
    <n v="0"/>
    <n v="0"/>
    <n v="0"/>
    <n v="5.8333333333333336E-3"/>
    <n v="0.5"/>
    <n v="0.12795138888888891"/>
    <n v="0"/>
    <n v="16"/>
    <n v="27"/>
  </r>
  <r>
    <x v="22"/>
    <x v="3"/>
    <s v="Prince Charles Hosp Merthyr"/>
    <s v="Major A&amp;E Units"/>
    <s v="Rhondda Cynon Taff"/>
    <n v="27.074721166666663"/>
    <d v="1899-12-30T04:07:04"/>
    <n v="4"/>
    <n v="1"/>
    <n v="0"/>
    <n v="5"/>
    <n v="5"/>
    <n v="0"/>
    <n v="1"/>
    <n v="1"/>
    <n v="3"/>
    <n v="3"/>
    <n v="0"/>
    <n v="0"/>
    <n v="1"/>
    <n v="2.0370370370370369E-3"/>
    <n v="1"/>
    <n v="0.12581018518518519"/>
    <n v="1"/>
    <n v="3"/>
    <n v="5"/>
  </r>
  <r>
    <x v="22"/>
    <x v="3"/>
    <s v="Princess Of Wales Bridgend"/>
    <s v="Major A&amp;E Units"/>
    <s v="Swansea"/>
    <n v="0"/>
    <d v="1899-12-30T00:14:19"/>
    <n v="0"/>
    <n v="0"/>
    <n v="0"/>
    <n v="1"/>
    <n v="1"/>
    <n v="1"/>
    <n v="1"/>
    <n v="0"/>
    <n v="1"/>
    <n v="1"/>
    <n v="0"/>
    <n v="0"/>
    <n v="0"/>
    <s v="-"/>
    <s v="-"/>
    <n v="0.27232638888888888"/>
    <n v="0"/>
    <n v="1"/>
    <n v="1"/>
  </r>
  <r>
    <x v="22"/>
    <x v="3"/>
    <s v="Princess Of Wales Bridgend"/>
    <s v="Major A&amp;E Units"/>
    <s v="Vale Of Glamorgan"/>
    <n v="3.0311110000000001"/>
    <d v="1899-12-30T01:13:33"/>
    <n v="0"/>
    <n v="0"/>
    <n v="0"/>
    <n v="2"/>
    <n v="2"/>
    <n v="1"/>
    <n v="1"/>
    <n v="1"/>
    <n v="1"/>
    <n v="1"/>
    <n v="0"/>
    <n v="0"/>
    <n v="0"/>
    <n v="7.4189814814814821E-3"/>
    <n v="0"/>
    <n v="2.5092592592592593E-2"/>
    <n v="0"/>
    <n v="1"/>
    <n v="2"/>
  </r>
  <r>
    <x v="22"/>
    <x v="4"/>
    <s v="Prince Philip Hosp Llanelli"/>
    <s v="Major acute"/>
    <s v="Carmarthenshire"/>
    <n v="37.545553833333337"/>
    <d v="1899-12-30T04:00:16"/>
    <n v="4"/>
    <n v="2"/>
    <n v="1"/>
    <n v="8"/>
    <n v="8"/>
    <n v="0"/>
    <n v="2"/>
    <n v="1"/>
    <n v="6"/>
    <n v="7"/>
    <n v="1"/>
    <n v="0"/>
    <n v="0"/>
    <n v="6.3657407407407413E-4"/>
    <n v="1"/>
    <n v="3.0150462962962962E-2"/>
    <n v="0"/>
    <n v="7"/>
    <n v="8"/>
  </r>
  <r>
    <x v="22"/>
    <x v="4"/>
    <s v="Glangwili Hospital Carmarthen"/>
    <s v="Major A&amp;E Units"/>
    <s v="Carmarthenshire"/>
    <n v="24.083332333333335"/>
    <d v="1899-12-30T01:25:49"/>
    <n v="1"/>
    <n v="0"/>
    <n v="0"/>
    <n v="15"/>
    <n v="15"/>
    <n v="5"/>
    <n v="8"/>
    <n v="4"/>
    <n v="5"/>
    <n v="7"/>
    <n v="2"/>
    <n v="1"/>
    <n v="3"/>
    <n v="1.1643518518518518E-2"/>
    <n v="0.25"/>
    <n v="7.4664351851851857E-2"/>
    <n v="4"/>
    <n v="7"/>
    <n v="15"/>
  </r>
  <r>
    <x v="22"/>
    <x v="4"/>
    <s v="Glangwili Hospital Carmarthen"/>
    <s v="Major A&amp;E Units"/>
    <s v="Ceredigion"/>
    <n v="14.352776833333335"/>
    <d v="1899-12-30T02:18:01"/>
    <n v="1"/>
    <n v="0"/>
    <n v="0"/>
    <n v="5"/>
    <n v="5"/>
    <n v="0"/>
    <n v="0"/>
    <n v="0"/>
    <n v="4"/>
    <n v="5"/>
    <n v="1"/>
    <n v="0"/>
    <n v="0"/>
    <s v="-"/>
    <s v="-"/>
    <n v="5.480324074074075E-2"/>
    <n v="0"/>
    <n v="5"/>
    <n v="5"/>
  </r>
  <r>
    <x v="22"/>
    <x v="4"/>
    <s v="Bronglais Gen Hosp Aberystwyth"/>
    <s v="Major A&amp;E Units"/>
    <s v="Ceredigion"/>
    <n v="3.2675000000000001"/>
    <d v="1899-12-30T00:47:31"/>
    <n v="0"/>
    <n v="0"/>
    <n v="0"/>
    <n v="6"/>
    <n v="6"/>
    <n v="1"/>
    <n v="5"/>
    <n v="0"/>
    <n v="3"/>
    <n v="5"/>
    <n v="2"/>
    <n v="1"/>
    <n v="0"/>
    <s v="-"/>
    <s v="-"/>
    <n v="3.7210648148148152E-2"/>
    <n v="1"/>
    <n v="5"/>
    <n v="6"/>
  </r>
  <r>
    <x v="22"/>
    <x v="4"/>
    <s v="Bronglais Gen Hosp Aberystwyth"/>
    <s v="Major A&amp;E Units"/>
    <s v="Gwynedd"/>
    <n v="1.9183333333333332"/>
    <d v="1899-12-30T02:10:06"/>
    <n v="0"/>
    <n v="0"/>
    <n v="0"/>
    <n v="1"/>
    <n v="1"/>
    <n v="0"/>
    <n v="0"/>
    <n v="0"/>
    <n v="1"/>
    <n v="1"/>
    <n v="0"/>
    <n v="0"/>
    <n v="0"/>
    <s v="-"/>
    <s v="-"/>
    <n v="1.8715277777777779E-2"/>
    <n v="0"/>
    <n v="1"/>
    <n v="1"/>
  </r>
  <r>
    <x v="22"/>
    <x v="4"/>
    <s v="Withybush Hosp Haverfordwest"/>
    <s v="Major A&amp;E Units"/>
    <s v="Pembrokeshire"/>
    <n v="49.454163999999999"/>
    <d v="1899-12-30T02:03:42"/>
    <n v="3"/>
    <n v="2"/>
    <n v="0"/>
    <n v="20"/>
    <n v="20"/>
    <n v="6"/>
    <n v="9"/>
    <n v="6"/>
    <n v="10"/>
    <n v="13"/>
    <n v="3"/>
    <n v="0"/>
    <n v="1"/>
    <n v="3.9467592592592592E-3"/>
    <n v="0.66666666666666663"/>
    <n v="4.3657407407407409E-2"/>
    <n v="1"/>
    <n v="13"/>
    <n v="20"/>
  </r>
  <r>
    <x v="22"/>
    <x v="4"/>
    <s v="Glangwili Hospital Carmarthen"/>
    <s v="Major A&amp;E Units"/>
    <s v="Pembrokeshire"/>
    <n v="4.1499998333333332"/>
    <d v="1899-12-30T00:47:48"/>
    <n v="0"/>
    <n v="0"/>
    <n v="0"/>
    <n v="7"/>
    <n v="7"/>
    <n v="4"/>
    <n v="6"/>
    <n v="2"/>
    <n v="4"/>
    <n v="4"/>
    <n v="0"/>
    <n v="0"/>
    <n v="1"/>
    <n v="8.2986111111111108E-3"/>
    <n v="0.5"/>
    <n v="1.8975694444444448E-2"/>
    <n v="1"/>
    <n v="4"/>
    <n v="7"/>
  </r>
  <r>
    <x v="22"/>
    <x v="4"/>
    <s v="Bronglais Gen Hosp Aberystwyth"/>
    <s v="Major A&amp;E Units"/>
    <s v="Powys"/>
    <n v="0.63249899999999992"/>
    <d v="1899-12-30T00:33:58"/>
    <n v="0"/>
    <n v="0"/>
    <n v="0"/>
    <n v="3"/>
    <n v="3"/>
    <n v="1"/>
    <n v="3"/>
    <n v="0"/>
    <n v="2"/>
    <n v="2"/>
    <n v="0"/>
    <n v="1"/>
    <n v="0"/>
    <s v="-"/>
    <s v="-"/>
    <n v="7.5740740740740747E-2"/>
    <n v="1"/>
    <n v="2"/>
    <n v="3"/>
  </r>
  <r>
    <x v="22"/>
    <x v="5"/>
    <s v="Countess Of Chester Hospital"/>
    <s v="Hospital not In Wales"/>
    <s v="Denbighshire"/>
    <n v="0.188888"/>
    <d v="1899-12-30T00:26:20"/>
    <n v="0"/>
    <n v="0"/>
    <n v="0"/>
    <n v="1"/>
    <n v="1"/>
    <n v="0"/>
    <n v="1"/>
    <n v="1"/>
    <n v="0"/>
    <n v="0"/>
    <n v="0"/>
    <n v="0"/>
    <n v="0"/>
    <n v="1.4930555555555556E-2"/>
    <n v="0"/>
    <s v="-"/>
    <n v="0"/>
    <n v="0"/>
    <n v="1"/>
  </r>
  <r>
    <x v="22"/>
    <x v="5"/>
    <s v="Walton Centre Fazackerley"/>
    <s v="Hospital not In Wales"/>
    <s v="Denbighshire"/>
    <n v="0"/>
    <d v="1899-12-30T01:58:45"/>
    <n v="0"/>
    <n v="0"/>
    <n v="0"/>
    <n v="1"/>
    <n v="1"/>
    <n v="0"/>
    <n v="0"/>
    <n v="1"/>
    <n v="0"/>
    <n v="0"/>
    <n v="0"/>
    <n v="0"/>
    <n v="0"/>
    <n v="0"/>
    <n v="1"/>
    <s v="-"/>
    <n v="0"/>
    <n v="0"/>
    <n v="1"/>
  </r>
  <r>
    <x v="22"/>
    <x v="5"/>
    <s v="Countess Of Chester Hospital"/>
    <s v="Hospital not In Wales"/>
    <s v="Flintshire"/>
    <n v="0.87777783333333326"/>
    <d v="1899-12-30T00:32:33"/>
    <n v="0"/>
    <n v="0"/>
    <n v="0"/>
    <n v="3"/>
    <n v="3"/>
    <n v="0"/>
    <n v="3"/>
    <n v="0"/>
    <n v="2"/>
    <n v="3"/>
    <n v="1"/>
    <n v="0"/>
    <n v="0"/>
    <s v="-"/>
    <s v="-"/>
    <n v="8.6400462962962971E-2"/>
    <n v="0"/>
    <n v="3"/>
    <n v="3"/>
  </r>
  <r>
    <x v="22"/>
    <x v="5"/>
    <s v="Royal Shrewsbury Hospital"/>
    <s v="Hospital not In Wales"/>
    <s v="Powys"/>
    <n v="5.3811111666666669"/>
    <d v="1899-12-30T01:35:43"/>
    <n v="0"/>
    <n v="0"/>
    <n v="0"/>
    <n v="4"/>
    <n v="4"/>
    <n v="0"/>
    <n v="2"/>
    <n v="1"/>
    <n v="3"/>
    <n v="3"/>
    <n v="0"/>
    <n v="0"/>
    <n v="0"/>
    <n v="2.3726851851851851E-3"/>
    <n v="1"/>
    <n v="5.3356481481481477E-2"/>
    <n v="0"/>
    <n v="3"/>
    <n v="4"/>
  </r>
  <r>
    <x v="22"/>
    <x v="5"/>
    <s v="Hereford County Hospital"/>
    <s v="Hospital not In Wales"/>
    <s v="Powys"/>
    <n v="0.47527766666666671"/>
    <d v="1899-12-30T00:15:15"/>
    <n v="0"/>
    <n v="0"/>
    <n v="0"/>
    <n v="7"/>
    <n v="7"/>
    <n v="4"/>
    <n v="7"/>
    <n v="1"/>
    <n v="6"/>
    <n v="6"/>
    <n v="0"/>
    <n v="0"/>
    <n v="0"/>
    <n v="1.4421296296296297E-2"/>
    <n v="0"/>
    <n v="8.9756944444444445E-2"/>
    <n v="0"/>
    <n v="6"/>
    <n v="7"/>
  </r>
  <r>
    <x v="22"/>
    <x v="5"/>
    <s v="Princess Royal Hosp Telford"/>
    <s v="Hospital not In Wales"/>
    <s v="Powys"/>
    <n v="0"/>
    <d v="1899-12-30T01:27:26"/>
    <n v="0"/>
    <n v="0"/>
    <n v="0"/>
    <n v="2"/>
    <n v="2"/>
    <n v="0"/>
    <n v="0"/>
    <n v="1"/>
    <n v="1"/>
    <n v="1"/>
    <n v="0"/>
    <n v="0"/>
    <n v="0"/>
    <n v="4.0625000000000001E-3"/>
    <n v="1"/>
    <n v="0.10377314814814816"/>
    <n v="0"/>
    <n v="1"/>
    <n v="2"/>
  </r>
  <r>
    <x v="22"/>
    <x v="5"/>
    <s v="Walton Centre Fazackerley"/>
    <s v="Hospital not In Wales"/>
    <s v="Wrexham"/>
    <n v="0"/>
    <d v="1899-12-30T00:52:24"/>
    <n v="0"/>
    <n v="0"/>
    <n v="0"/>
    <n v="1"/>
    <n v="1"/>
    <n v="0"/>
    <n v="1"/>
    <n v="0"/>
    <n v="1"/>
    <n v="1"/>
    <n v="0"/>
    <n v="0"/>
    <n v="0"/>
    <s v="-"/>
    <s v="-"/>
    <n v="1.8530092592592595E-2"/>
    <n v="0"/>
    <n v="1"/>
    <n v="1"/>
  </r>
  <r>
    <x v="22"/>
    <x v="6"/>
    <s v="Brecon War Memorial Hospital"/>
    <s v="Community"/>
    <s v="Powys"/>
    <n v="0"/>
    <d v="1899-12-30T01:07:11"/>
    <n v="0"/>
    <n v="0"/>
    <n v="0"/>
    <n v="1"/>
    <n v="1"/>
    <n v="0"/>
    <n v="0"/>
    <n v="0"/>
    <n v="0"/>
    <n v="0"/>
    <n v="0"/>
    <n v="1"/>
    <n v="0"/>
    <s v="-"/>
    <s v="-"/>
    <s v="-"/>
    <n v="1"/>
    <n v="0"/>
    <n v="1"/>
  </r>
  <r>
    <x v="22"/>
    <x v="7"/>
    <s v="Morriston Hospital Swansea"/>
    <s v="Major A&amp;E Units"/>
    <s v="Carmarthenshire"/>
    <n v="0.28583333333333333"/>
    <d v="1899-12-30T00:32:09"/>
    <n v="0"/>
    <n v="0"/>
    <n v="0"/>
    <n v="1"/>
    <n v="1"/>
    <n v="0"/>
    <n v="1"/>
    <n v="1"/>
    <n v="0"/>
    <n v="0"/>
    <n v="0"/>
    <n v="0"/>
    <n v="0"/>
    <n v="9.5138888888888894E-3"/>
    <n v="0"/>
    <s v="-"/>
    <n v="0"/>
    <n v="0"/>
    <n v="1"/>
  </r>
  <r>
    <x v="22"/>
    <x v="7"/>
    <s v="Morriston Hospital Swansea"/>
    <s v="Major A&amp;E Units"/>
    <s v="Ceredigion"/>
    <n v="0"/>
    <s v="-"/>
    <n v="0"/>
    <n v="0"/>
    <n v="0"/>
    <n v="1"/>
    <n v="1"/>
    <n v="0"/>
    <n v="1"/>
    <n v="1"/>
    <n v="0"/>
    <n v="0"/>
    <n v="0"/>
    <n v="0"/>
    <n v="0"/>
    <n v="1.3888888888888889E-4"/>
    <n v="1"/>
    <s v="-"/>
    <n v="0"/>
    <n v="0"/>
    <n v="1"/>
  </r>
  <r>
    <x v="22"/>
    <x v="7"/>
    <s v="Morriston Hospital Swansea"/>
    <s v="Major A&amp;E Units"/>
    <s v="Neath Port Talbot"/>
    <n v="73.522499166666663"/>
    <d v="1899-12-30T04:07:36"/>
    <n v="8"/>
    <n v="6"/>
    <n v="1"/>
    <n v="19"/>
    <n v="19"/>
    <n v="4"/>
    <n v="9"/>
    <n v="5"/>
    <n v="13"/>
    <n v="14"/>
    <n v="1"/>
    <n v="0"/>
    <n v="0"/>
    <n v="4.108796296296297E-3"/>
    <n v="0.8"/>
    <n v="9.3807870370370361E-2"/>
    <n v="0"/>
    <n v="14"/>
    <n v="19"/>
  </r>
  <r>
    <x v="22"/>
    <x v="7"/>
    <s v="Singleton Hospital Swansea"/>
    <s v="Minor Injuries Unit (MIU)"/>
    <s v="Neath Port Talbot"/>
    <n v="0.68055549999999998"/>
    <d v="1899-12-30T00:55:50"/>
    <n v="0"/>
    <n v="0"/>
    <n v="0"/>
    <n v="1"/>
    <n v="1"/>
    <n v="0"/>
    <n v="1"/>
    <n v="0"/>
    <n v="1"/>
    <n v="1"/>
    <n v="0"/>
    <n v="0"/>
    <n v="0"/>
    <s v="-"/>
    <s v="-"/>
    <n v="0.32778935185185187"/>
    <n v="0"/>
    <n v="1"/>
    <n v="1"/>
  </r>
  <r>
    <x v="22"/>
    <x v="7"/>
    <s v="Morriston Hospital Swansea"/>
    <s v="Major A&amp;E Units"/>
    <s v="Powys"/>
    <n v="2.8583333333333334"/>
    <d v="1899-12-30T01:40:45"/>
    <n v="0"/>
    <n v="0"/>
    <n v="0"/>
    <n v="2"/>
    <n v="2"/>
    <n v="1"/>
    <n v="1"/>
    <n v="0"/>
    <n v="0"/>
    <n v="2"/>
    <n v="2"/>
    <n v="0"/>
    <n v="0"/>
    <s v="-"/>
    <s v="-"/>
    <n v="0.20528356481481483"/>
    <n v="0"/>
    <n v="2"/>
    <n v="2"/>
  </r>
  <r>
    <x v="22"/>
    <x v="7"/>
    <s v="Singleton Hospital Swansea"/>
    <s v="Minor Injuries Unit (MIU)"/>
    <s v="Powys"/>
    <n v="0"/>
    <d v="1899-12-30T00:36:37"/>
    <n v="0"/>
    <n v="0"/>
    <n v="0"/>
    <n v="1"/>
    <n v="1"/>
    <n v="0"/>
    <n v="1"/>
    <n v="1"/>
    <n v="0"/>
    <n v="0"/>
    <n v="0"/>
    <n v="0"/>
    <n v="0"/>
    <n v="1.5000000000000001E-2"/>
    <n v="0"/>
    <s v="-"/>
    <n v="0"/>
    <n v="0"/>
    <n v="1"/>
  </r>
  <r>
    <x v="22"/>
    <x v="7"/>
    <s v="Morriston Hospital Swansea"/>
    <s v="Major A&amp;E Units"/>
    <s v="Swansea"/>
    <n v="95.550833333333316"/>
    <d v="1899-12-30T06:35:16"/>
    <n v="9"/>
    <n v="7"/>
    <n v="3"/>
    <n v="16"/>
    <n v="16"/>
    <n v="5"/>
    <n v="7"/>
    <n v="4"/>
    <n v="8"/>
    <n v="12"/>
    <n v="4"/>
    <n v="0"/>
    <n v="0"/>
    <n v="5.8506944444444448E-3"/>
    <n v="0.5"/>
    <n v="0.1271701388888889"/>
    <n v="0"/>
    <n v="12"/>
    <n v="16"/>
  </r>
  <r>
    <x v="22"/>
    <x v="7"/>
    <s v="Singleton Hospital Swansea"/>
    <s v="Minor Injuries Unit (MIU)"/>
    <s v="Swansea"/>
    <n v="0"/>
    <d v="1899-12-30T01:08:10"/>
    <n v="0"/>
    <n v="0"/>
    <n v="0"/>
    <n v="2"/>
    <n v="1"/>
    <n v="0"/>
    <n v="0"/>
    <n v="0"/>
    <n v="1"/>
    <n v="2"/>
    <n v="1"/>
    <n v="0"/>
    <n v="0"/>
    <s v="-"/>
    <s v="-"/>
    <n v="0.32677662037037036"/>
    <n v="0"/>
    <n v="2"/>
    <n v="2"/>
  </r>
  <r>
    <x v="22"/>
    <x v="8"/>
    <s v="-"/>
    <s v="-"/>
    <s v="Blaenau Gwent"/>
    <n v="0"/>
    <s v="-"/>
    <n v="0"/>
    <n v="0"/>
    <n v="0"/>
    <n v="30"/>
    <n v="10"/>
    <n v="0"/>
    <n v="0"/>
    <n v="1"/>
    <n v="18"/>
    <n v="23"/>
    <n v="5"/>
    <n v="1"/>
    <n v="5"/>
    <n v="9.6412037037037039E-3"/>
    <n v="0"/>
    <n v="1.3368055555555557E-2"/>
    <n v="6"/>
    <n v="23"/>
    <n v="14"/>
  </r>
  <r>
    <x v="22"/>
    <x v="8"/>
    <s v="-"/>
    <s v="-"/>
    <s v="Bridgend"/>
    <n v="0"/>
    <s v="-"/>
    <n v="0"/>
    <n v="0"/>
    <n v="0"/>
    <n v="43"/>
    <n v="9"/>
    <n v="0"/>
    <n v="0"/>
    <n v="3"/>
    <n v="24"/>
    <n v="34"/>
    <n v="10"/>
    <n v="1"/>
    <n v="5"/>
    <n v="8.0671296296296307E-3"/>
    <n v="0.33333333333333331"/>
    <n v="9.0833333333333349E-2"/>
    <n v="6"/>
    <n v="34"/>
    <n v="16"/>
  </r>
  <r>
    <x v="22"/>
    <x v="8"/>
    <s v="-"/>
    <s v="-"/>
    <s v="Caerphilly"/>
    <n v="0"/>
    <s v="-"/>
    <n v="0"/>
    <n v="0"/>
    <n v="0"/>
    <n v="60"/>
    <n v="15"/>
    <n v="0"/>
    <n v="0"/>
    <n v="8"/>
    <n v="35"/>
    <n v="45"/>
    <n v="10"/>
    <n v="1"/>
    <n v="6"/>
    <n v="5.1215277777777778E-3"/>
    <n v="0.625"/>
    <n v="2.0381944444444446E-2"/>
    <n v="7"/>
    <n v="45"/>
    <n v="32"/>
  </r>
  <r>
    <x v="22"/>
    <x v="8"/>
    <s v="-"/>
    <s v="-"/>
    <s v="Cardiff"/>
    <n v="0"/>
    <s v="-"/>
    <n v="0"/>
    <n v="0"/>
    <n v="0"/>
    <n v="117"/>
    <n v="21"/>
    <n v="0"/>
    <n v="0"/>
    <n v="15"/>
    <n v="61"/>
    <n v="85"/>
    <n v="24"/>
    <n v="6"/>
    <n v="11"/>
    <n v="5.3009259259259268E-3"/>
    <n v="0.53333333333333333"/>
    <n v="9.076388888888888E-2"/>
    <n v="17"/>
    <n v="85"/>
    <n v="44"/>
  </r>
  <r>
    <x v="22"/>
    <x v="8"/>
    <s v="-"/>
    <s v="-"/>
    <s v="Carmarthenshire"/>
    <n v="0"/>
    <s v="-"/>
    <n v="0"/>
    <n v="0"/>
    <n v="0"/>
    <n v="59"/>
    <n v="10"/>
    <n v="0"/>
    <n v="0"/>
    <n v="7"/>
    <n v="31"/>
    <n v="42"/>
    <n v="11"/>
    <n v="2"/>
    <n v="8"/>
    <n v="9.5138888888888894E-3"/>
    <n v="0.2857142857142857"/>
    <n v="4.1192129629629634E-2"/>
    <n v="10"/>
    <n v="42"/>
    <n v="21"/>
  </r>
  <r>
    <x v="22"/>
    <x v="8"/>
    <s v="-"/>
    <s v="-"/>
    <s v="Ceredigion"/>
    <n v="0"/>
    <s v="-"/>
    <n v="0"/>
    <n v="0"/>
    <n v="0"/>
    <n v="22"/>
    <n v="4"/>
    <n v="0"/>
    <n v="0"/>
    <n v="1"/>
    <n v="8"/>
    <n v="14"/>
    <n v="6"/>
    <n v="3"/>
    <n v="4"/>
    <n v="1.3888888888888889E-4"/>
    <n v="1"/>
    <n v="4.9322916666666675E-2"/>
    <n v="7"/>
    <n v="14"/>
    <n v="7"/>
  </r>
  <r>
    <x v="22"/>
    <x v="8"/>
    <s v="-"/>
    <s v="-"/>
    <s v="Conwy"/>
    <n v="0"/>
    <s v="-"/>
    <n v="0"/>
    <n v="0"/>
    <n v="0"/>
    <n v="51"/>
    <n v="13"/>
    <n v="0"/>
    <n v="0"/>
    <n v="4"/>
    <n v="27"/>
    <n v="36"/>
    <n v="9"/>
    <n v="2"/>
    <n v="9"/>
    <n v="3.859953703703704E-3"/>
    <n v="0.75"/>
    <n v="0.23447916666666666"/>
    <n v="11"/>
    <n v="36"/>
    <n v="23"/>
  </r>
  <r>
    <x v="22"/>
    <x v="8"/>
    <s v="-"/>
    <s v="-"/>
    <s v="Denbighshire"/>
    <n v="0"/>
    <s v="-"/>
    <n v="0"/>
    <n v="0"/>
    <n v="0"/>
    <n v="42"/>
    <n v="7"/>
    <n v="0"/>
    <n v="0"/>
    <n v="3"/>
    <n v="27"/>
    <n v="33"/>
    <n v="6"/>
    <n v="2"/>
    <n v="4"/>
    <n v="2.5347222222222221E-3"/>
    <n v="0.66666666666666663"/>
    <n v="6.9849537037037043E-2"/>
    <n v="6"/>
    <n v="33"/>
    <n v="18"/>
  </r>
  <r>
    <x v="22"/>
    <x v="8"/>
    <s v="-"/>
    <s v="-"/>
    <s v="Flintshire"/>
    <n v="0"/>
    <s v="-"/>
    <n v="0"/>
    <n v="0"/>
    <n v="0"/>
    <n v="47"/>
    <n v="8"/>
    <n v="0"/>
    <n v="0"/>
    <n v="3"/>
    <n v="28"/>
    <n v="35"/>
    <n v="7"/>
    <n v="4"/>
    <n v="5"/>
    <n v="1.5023148148148148E-2"/>
    <n v="0"/>
    <n v="9.6238425925925922E-2"/>
    <n v="9"/>
    <n v="35"/>
    <n v="20"/>
  </r>
  <r>
    <x v="22"/>
    <x v="8"/>
    <s v="-"/>
    <s v="-"/>
    <s v="Gwynedd"/>
    <n v="0"/>
    <s v="-"/>
    <n v="0"/>
    <n v="0"/>
    <n v="0"/>
    <n v="38"/>
    <n v="8"/>
    <n v="0"/>
    <n v="0"/>
    <n v="2"/>
    <n v="20"/>
    <n v="26"/>
    <n v="6"/>
    <n v="4"/>
    <n v="6"/>
    <n v="1.2962962962962964E-2"/>
    <n v="0"/>
    <n v="4.3148148148148151E-2"/>
    <n v="10"/>
    <n v="26"/>
    <n v="20"/>
  </r>
  <r>
    <x v="22"/>
    <x v="8"/>
    <s v="-"/>
    <s v="-"/>
    <s v="Isle Of Anglesey"/>
    <n v="0"/>
    <s v="-"/>
    <n v="0"/>
    <n v="0"/>
    <n v="0"/>
    <n v="21"/>
    <n v="6"/>
    <n v="0"/>
    <n v="0"/>
    <n v="3"/>
    <n v="7"/>
    <n v="14"/>
    <n v="7"/>
    <n v="0"/>
    <n v="4"/>
    <n v="8.4143518518518517E-3"/>
    <n v="0.33333333333333331"/>
    <n v="4.0700231481481483E-2"/>
    <n v="4"/>
    <n v="14"/>
    <n v="13"/>
  </r>
  <r>
    <x v="22"/>
    <x v="8"/>
    <s v="-"/>
    <s v="-"/>
    <s v="Merthyr Tydfil"/>
    <n v="0"/>
    <s v="-"/>
    <n v="0"/>
    <n v="0"/>
    <n v="0"/>
    <n v="28"/>
    <n v="4"/>
    <n v="0"/>
    <n v="0"/>
    <n v="0"/>
    <n v="16"/>
    <n v="23"/>
    <n v="7"/>
    <n v="3"/>
    <n v="2"/>
    <s v="-"/>
    <s v="-"/>
    <n v="0.16400462962962964"/>
    <n v="5"/>
    <n v="23"/>
    <n v="8"/>
  </r>
  <r>
    <x v="22"/>
    <x v="8"/>
    <s v="-"/>
    <s v="-"/>
    <s v="Monmouthshire"/>
    <n v="0"/>
    <s v="-"/>
    <n v="0"/>
    <n v="0"/>
    <n v="0"/>
    <n v="33"/>
    <n v="6"/>
    <n v="0"/>
    <n v="0"/>
    <n v="0"/>
    <n v="18"/>
    <n v="28"/>
    <n v="10"/>
    <n v="1"/>
    <n v="4"/>
    <s v="-"/>
    <s v="-"/>
    <n v="4.9756944444444451E-2"/>
    <n v="5"/>
    <n v="28"/>
    <n v="16"/>
  </r>
  <r>
    <x v="22"/>
    <x v="8"/>
    <s v="-"/>
    <s v="-"/>
    <s v="Neath Port Talbot"/>
    <n v="0"/>
    <s v="-"/>
    <n v="0"/>
    <n v="0"/>
    <n v="0"/>
    <n v="55"/>
    <n v="13"/>
    <n v="0"/>
    <n v="0"/>
    <n v="6"/>
    <n v="29"/>
    <n v="39"/>
    <n v="10"/>
    <n v="2"/>
    <n v="8"/>
    <n v="3.975694444444444E-3"/>
    <n v="0.83333333333333337"/>
    <n v="0.11782407407407409"/>
    <n v="10"/>
    <n v="39"/>
    <n v="24"/>
  </r>
  <r>
    <x v="22"/>
    <x v="8"/>
    <s v="-"/>
    <s v="-"/>
    <s v="Newport"/>
    <n v="0"/>
    <s v="-"/>
    <n v="0"/>
    <n v="0"/>
    <n v="0"/>
    <n v="41"/>
    <n v="9"/>
    <n v="0"/>
    <n v="0"/>
    <n v="7"/>
    <n v="21"/>
    <n v="24"/>
    <n v="3"/>
    <n v="1"/>
    <n v="9"/>
    <n v="2.3958333333333336E-3"/>
    <n v="1"/>
    <n v="9.8478009259259272E-2"/>
    <n v="10"/>
    <n v="24"/>
    <n v="18"/>
  </r>
  <r>
    <x v="22"/>
    <x v="8"/>
    <s v="-"/>
    <s v="-"/>
    <s v="Out of Area"/>
    <n v="0"/>
    <s v="-"/>
    <n v="0"/>
    <n v="0"/>
    <n v="0"/>
    <n v="5"/>
    <n v="0"/>
    <n v="0"/>
    <n v="0"/>
    <n v="0"/>
    <n v="5"/>
    <n v="5"/>
    <n v="0"/>
    <n v="0"/>
    <n v="0"/>
    <s v="-"/>
    <s v="-"/>
    <s v="-"/>
    <n v="0"/>
    <n v="5"/>
    <n v="0"/>
  </r>
  <r>
    <x v="22"/>
    <x v="8"/>
    <s v="-"/>
    <s v="-"/>
    <s v="Pembrokeshire"/>
    <n v="0"/>
    <s v="-"/>
    <n v="0"/>
    <n v="0"/>
    <n v="0"/>
    <n v="47"/>
    <n v="12"/>
    <n v="0"/>
    <n v="1"/>
    <n v="6"/>
    <n v="22"/>
    <n v="28"/>
    <n v="6"/>
    <n v="4"/>
    <n v="9"/>
    <n v="6.9039351851851857E-3"/>
    <n v="0.5"/>
    <n v="3.8715277777777779E-2"/>
    <n v="13"/>
    <n v="28"/>
    <n v="27"/>
  </r>
  <r>
    <x v="22"/>
    <x v="8"/>
    <s v="-"/>
    <s v="-"/>
    <s v="Powys"/>
    <n v="0"/>
    <s v="-"/>
    <n v="0"/>
    <n v="0"/>
    <n v="0"/>
    <n v="59"/>
    <n v="19"/>
    <n v="0"/>
    <n v="0"/>
    <n v="12"/>
    <n v="26"/>
    <n v="35"/>
    <n v="9"/>
    <n v="7"/>
    <n v="5"/>
    <n v="1.0416666666666668E-2"/>
    <n v="0.41666666666666669"/>
    <n v="0.11169560185185186"/>
    <n v="12"/>
    <n v="35"/>
    <n v="34"/>
  </r>
  <r>
    <x v="22"/>
    <x v="8"/>
    <s v="-"/>
    <s v="-"/>
    <s v="Rhondda Cynon Taff"/>
    <n v="0"/>
    <s v="-"/>
    <n v="0"/>
    <n v="0"/>
    <n v="0"/>
    <n v="74"/>
    <n v="20"/>
    <n v="0"/>
    <n v="0"/>
    <n v="12"/>
    <n v="35"/>
    <n v="53"/>
    <n v="18"/>
    <n v="3"/>
    <n v="6"/>
    <n v="5.1736111111111115E-3"/>
    <n v="0.58333333333333337"/>
    <n v="0.14504629629629631"/>
    <n v="9"/>
    <n v="53"/>
    <n v="31"/>
  </r>
  <r>
    <x v="22"/>
    <x v="8"/>
    <s v="-"/>
    <s v="-"/>
    <s v="Swansea"/>
    <n v="0"/>
    <s v="-"/>
    <n v="0"/>
    <n v="0"/>
    <n v="0"/>
    <n v="75"/>
    <n v="8"/>
    <n v="0"/>
    <n v="0"/>
    <n v="5"/>
    <n v="39"/>
    <n v="59"/>
    <n v="20"/>
    <n v="3"/>
    <n v="8"/>
    <n v="6.5162037037037037E-3"/>
    <n v="0.4"/>
    <n v="0.10530671296296296"/>
    <n v="11"/>
    <n v="59"/>
    <n v="23"/>
  </r>
  <r>
    <x v="22"/>
    <x v="8"/>
    <s v="-"/>
    <s v="-"/>
    <s v="Torfaen"/>
    <n v="0"/>
    <s v="-"/>
    <n v="0"/>
    <n v="0"/>
    <n v="0"/>
    <n v="20"/>
    <n v="5"/>
    <n v="0"/>
    <n v="0"/>
    <n v="3"/>
    <n v="10"/>
    <n v="16"/>
    <n v="6"/>
    <n v="0"/>
    <n v="1"/>
    <n v="3.1828703703703702E-3"/>
    <n v="0.66666666666666663"/>
    <n v="0.1049826388888889"/>
    <n v="1"/>
    <n v="16"/>
    <n v="12"/>
  </r>
  <r>
    <x v="22"/>
    <x v="8"/>
    <s v="-"/>
    <s v="-"/>
    <s v="Vale Of Glamorgan"/>
    <n v="0"/>
    <s v="-"/>
    <n v="0"/>
    <n v="0"/>
    <n v="0"/>
    <n v="39"/>
    <n v="14"/>
    <n v="0"/>
    <n v="0"/>
    <n v="10"/>
    <n v="19"/>
    <n v="25"/>
    <n v="6"/>
    <n v="2"/>
    <n v="2"/>
    <n v="4.7685185185185192E-3"/>
    <n v="0.6"/>
    <n v="0.10660879629629628"/>
    <n v="4"/>
    <n v="25"/>
    <n v="24"/>
  </r>
  <r>
    <x v="22"/>
    <x v="8"/>
    <s v="-"/>
    <s v="-"/>
    <s v="Wrexham"/>
    <n v="0"/>
    <s v="-"/>
    <n v="0"/>
    <n v="0"/>
    <n v="0"/>
    <n v="35"/>
    <n v="8"/>
    <n v="0"/>
    <n v="0"/>
    <n v="7"/>
    <n v="17"/>
    <n v="22"/>
    <n v="5"/>
    <n v="1"/>
    <n v="5"/>
    <n v="4.2708333333333339E-3"/>
    <n v="0.7142857142857143"/>
    <n v="8.487268518518519E-2"/>
    <n v="6"/>
    <n v="22"/>
    <n v="18"/>
  </r>
  <r>
    <x v="23"/>
    <x v="0"/>
    <s v="Grange University Hospital Cwmbran"/>
    <s v="Major A&amp;E Units"/>
    <s v="Blaenau Gwent"/>
    <n v="9.5949991666666659"/>
    <d v="1899-12-30T01:16:33"/>
    <n v="1"/>
    <n v="0"/>
    <n v="0"/>
    <n v="14"/>
    <n v="13"/>
    <n v="2"/>
    <n v="7"/>
    <n v="3"/>
    <n v="7"/>
    <n v="9"/>
    <n v="2"/>
    <n v="0"/>
    <n v="2"/>
    <n v="1.2511574074074074E-2"/>
    <n v="0"/>
    <n v="0.13005208333333332"/>
    <n v="2"/>
    <n v="9"/>
    <n v="13"/>
  </r>
  <r>
    <x v="23"/>
    <x v="0"/>
    <s v="Nevill Hall Hosp Abergavenny"/>
    <s v="Major A&amp;E Units"/>
    <s v="Blaenau Gwent"/>
    <n v="0"/>
    <d v="1899-12-30T00:47:26"/>
    <n v="0"/>
    <n v="0"/>
    <n v="0"/>
    <n v="3"/>
    <n v="3"/>
    <n v="0"/>
    <n v="2"/>
    <n v="1"/>
    <n v="2"/>
    <n v="2"/>
    <n v="0"/>
    <n v="0"/>
    <n v="0"/>
    <n v="2.3379629629629631E-3"/>
    <n v="1"/>
    <n v="0.17876736111111113"/>
    <n v="0"/>
    <n v="2"/>
    <n v="3"/>
  </r>
  <r>
    <x v="23"/>
    <x v="0"/>
    <s v="Grange University Hospital Cwmbran"/>
    <s v="Major A&amp;E Units"/>
    <s v="Caerphilly"/>
    <n v="13.609165666666664"/>
    <d v="1899-12-30T01:38:44"/>
    <n v="1"/>
    <n v="0"/>
    <n v="0"/>
    <n v="11"/>
    <n v="10"/>
    <n v="1"/>
    <n v="4"/>
    <n v="3"/>
    <n v="5"/>
    <n v="6"/>
    <n v="1"/>
    <n v="1"/>
    <n v="1"/>
    <n v="3.1712962962962962E-3"/>
    <n v="1"/>
    <n v="0.20117476851851851"/>
    <n v="2"/>
    <n v="6"/>
    <n v="11"/>
  </r>
  <r>
    <x v="23"/>
    <x v="0"/>
    <s v="Royal Gwent Hospital Newport"/>
    <s v="Major A&amp;E Units"/>
    <s v="Caerphilly"/>
    <n v="0"/>
    <d v="1899-12-30T00:18:03"/>
    <n v="0"/>
    <n v="0"/>
    <n v="0"/>
    <n v="1"/>
    <n v="1"/>
    <n v="0"/>
    <n v="1"/>
    <n v="0"/>
    <n v="1"/>
    <n v="1"/>
    <n v="0"/>
    <n v="0"/>
    <n v="0"/>
    <s v="-"/>
    <s v="-"/>
    <n v="5.4444444444444448E-2"/>
    <n v="0"/>
    <n v="1"/>
    <n v="1"/>
  </r>
  <r>
    <x v="23"/>
    <x v="0"/>
    <s v="Ysbyty Ystrad Fawr Hospital"/>
    <s v="Minor Injuries Unit (MIU)"/>
    <s v="Merthyr Tydfil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</r>
  <r>
    <x v="23"/>
    <x v="0"/>
    <s v="Grange University Hospital Cwmbran"/>
    <s v="Major A&amp;E Units"/>
    <s v="Monmouthshire"/>
    <n v="12.097777666666667"/>
    <d v="1899-12-30T02:16:57"/>
    <n v="1"/>
    <n v="0"/>
    <n v="0"/>
    <n v="9"/>
    <n v="9"/>
    <n v="1"/>
    <n v="3"/>
    <n v="0"/>
    <n v="4"/>
    <n v="6"/>
    <n v="2"/>
    <n v="0"/>
    <n v="3"/>
    <s v="-"/>
    <s v="-"/>
    <n v="0.14307870370370374"/>
    <n v="3"/>
    <n v="6"/>
    <n v="9"/>
  </r>
  <r>
    <x v="23"/>
    <x v="0"/>
    <s v="Nevill Hall Hosp Abergavenny"/>
    <s v="Major A&amp;E Units"/>
    <s v="Monmouthshire"/>
    <n v="0"/>
    <d v="1899-12-30T00:48:42"/>
    <n v="0"/>
    <n v="0"/>
    <n v="0"/>
    <n v="1"/>
    <n v="1"/>
    <n v="0"/>
    <n v="1"/>
    <n v="0"/>
    <n v="1"/>
    <n v="1"/>
    <n v="0"/>
    <n v="0"/>
    <n v="0"/>
    <s v="-"/>
    <s v="-"/>
    <n v="0.1176388888888889"/>
    <n v="0"/>
    <n v="1"/>
    <n v="1"/>
  </r>
  <r>
    <x v="23"/>
    <x v="0"/>
    <s v="Monnow Vale Health Facility"/>
    <s v="Unknown"/>
    <s v="Monmouthshire"/>
    <n v="0"/>
    <d v="1899-12-30T00:09:3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3"/>
    <x v="0"/>
    <s v="Grange University Hospital Cwmbran"/>
    <s v="Major A&amp;E Units"/>
    <s v="Newport"/>
    <n v="18.578333666666666"/>
    <d v="1899-12-30T01:26:32"/>
    <n v="2"/>
    <n v="0"/>
    <n v="0"/>
    <n v="17"/>
    <n v="17"/>
    <n v="1"/>
    <n v="9"/>
    <n v="4"/>
    <n v="8"/>
    <n v="11"/>
    <n v="3"/>
    <n v="0"/>
    <n v="2"/>
    <n v="4.1087962962962962E-3"/>
    <n v="1"/>
    <n v="6.4733796296296303E-2"/>
    <n v="2"/>
    <n v="11"/>
    <n v="17"/>
  </r>
  <r>
    <x v="23"/>
    <x v="0"/>
    <s v="Royal Gwent Hospital Newport"/>
    <s v="Major A&amp;E Units"/>
    <s v="Newport"/>
    <n v="0"/>
    <d v="1899-12-30T00:19:27"/>
    <n v="0"/>
    <n v="0"/>
    <n v="0"/>
    <n v="2"/>
    <n v="2"/>
    <n v="0"/>
    <n v="2"/>
    <n v="1"/>
    <n v="1"/>
    <n v="1"/>
    <n v="0"/>
    <n v="0"/>
    <n v="0"/>
    <n v="8.2986111111111108E-3"/>
    <n v="0"/>
    <n v="0.10262731481481482"/>
    <n v="0"/>
    <n v="1"/>
    <n v="2"/>
  </r>
  <r>
    <x v="23"/>
    <x v="0"/>
    <s v="Grange University Hospital Cwmbran"/>
    <s v="Major A&amp;E Units"/>
    <s v="Torfaen"/>
    <n v="16.524443666666667"/>
    <d v="1899-12-30T01:33:28"/>
    <n v="0"/>
    <n v="0"/>
    <n v="0"/>
    <n v="12"/>
    <n v="12"/>
    <n v="2"/>
    <n v="7"/>
    <n v="5"/>
    <n v="4"/>
    <n v="7"/>
    <n v="3"/>
    <n v="0"/>
    <n v="0"/>
    <n v="5.9143518518518529E-3"/>
    <n v="0.4"/>
    <n v="1.4965277777777779E-2"/>
    <n v="0"/>
    <n v="7"/>
    <n v="12"/>
  </r>
  <r>
    <x v="23"/>
    <x v="0"/>
    <s v="Royal Gwent Hospital Newport"/>
    <s v="Major A&amp;E Units"/>
    <s v="Torfaen"/>
    <n v="0"/>
    <d v="1899-12-30T00:36:09"/>
    <n v="0"/>
    <n v="0"/>
    <n v="0"/>
    <n v="3"/>
    <n v="3"/>
    <n v="0"/>
    <n v="3"/>
    <n v="0"/>
    <n v="1"/>
    <n v="2"/>
    <n v="1"/>
    <n v="0"/>
    <n v="1"/>
    <s v="-"/>
    <s v="-"/>
    <n v="1.2673611111111111E-2"/>
    <n v="1"/>
    <n v="2"/>
    <n v="3"/>
  </r>
  <r>
    <x v="23"/>
    <x v="0"/>
    <s v="Ysbyty Aneurin Bevan Hospital"/>
    <s v="Minor Injuries Unit (MIU)"/>
    <s v="Torfaen"/>
    <n v="0"/>
    <d v="1899-12-30T00:29:2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3"/>
    <x v="0"/>
    <s v="County Hospital Pontypool"/>
    <s v="Community"/>
    <s v="Torfaen"/>
    <n v="0"/>
    <d v="1899-12-30T00:09:26"/>
    <n v="0"/>
    <n v="0"/>
    <n v="0"/>
    <n v="2"/>
    <n v="1"/>
    <n v="0"/>
    <n v="1"/>
    <n v="0"/>
    <n v="0"/>
    <n v="0"/>
    <n v="0"/>
    <n v="0"/>
    <n v="2"/>
    <s v="-"/>
    <s v="-"/>
    <s v="-"/>
    <n v="2"/>
    <n v="0"/>
    <n v="2"/>
  </r>
  <r>
    <x v="23"/>
    <x v="0"/>
    <s v="Grange University Hospital Cwmbran"/>
    <s v="Major A&amp;E Units"/>
    <s v="Vale Of Glamorgan"/>
    <n v="2.6661111666666666"/>
    <d v="1899-12-30T01:34:59"/>
    <n v="0"/>
    <n v="0"/>
    <n v="0"/>
    <n v="2"/>
    <n v="2"/>
    <n v="0"/>
    <n v="1"/>
    <n v="0"/>
    <n v="2"/>
    <n v="2"/>
    <n v="0"/>
    <n v="0"/>
    <n v="0"/>
    <s v="-"/>
    <s v="-"/>
    <n v="0.22515046296296298"/>
    <n v="0"/>
    <n v="2"/>
    <n v="2"/>
  </r>
  <r>
    <x v="23"/>
    <x v="1"/>
    <s v="Glan Clwyd Hosp Bodelwyddan"/>
    <s v="Major A&amp;E Units"/>
    <s v="Conwy"/>
    <n v="50.973055833333326"/>
    <d v="1899-12-30T02:17:20"/>
    <n v="5"/>
    <n v="1"/>
    <n v="0"/>
    <n v="25"/>
    <n v="24"/>
    <n v="3"/>
    <n v="12"/>
    <n v="4"/>
    <n v="16"/>
    <n v="19"/>
    <n v="3"/>
    <n v="1"/>
    <n v="1"/>
    <n v="8.4548611111111126E-3"/>
    <n v="0.25"/>
    <n v="0.16912037037037037"/>
    <n v="2"/>
    <n v="19"/>
    <n v="25"/>
  </r>
  <r>
    <x v="23"/>
    <x v="1"/>
    <s v="Ysbyty Gwynedd Hosp Bangor"/>
    <s v="Major A&amp;E Units"/>
    <s v="Conwy"/>
    <n v="6.3141666666666669"/>
    <d v="1899-12-30T02:05:59"/>
    <n v="1"/>
    <n v="0"/>
    <n v="0"/>
    <n v="4"/>
    <n v="3"/>
    <n v="1"/>
    <n v="1"/>
    <n v="0"/>
    <n v="1"/>
    <n v="1"/>
    <n v="0"/>
    <n v="0"/>
    <n v="3"/>
    <s v="-"/>
    <s v="-"/>
    <n v="0.17111111111111113"/>
    <n v="3"/>
    <n v="1"/>
    <n v="4"/>
  </r>
  <r>
    <x v="23"/>
    <x v="1"/>
    <s v="Glan Clwyd Hosp Bodelwyddan"/>
    <s v="Major A&amp;E Units"/>
    <s v="Denbighshire"/>
    <n v="30.475552833333335"/>
    <d v="1899-12-30T01:45:07"/>
    <n v="3"/>
    <n v="0"/>
    <n v="0"/>
    <n v="16"/>
    <n v="15"/>
    <n v="3"/>
    <n v="7"/>
    <n v="3"/>
    <n v="11"/>
    <n v="12"/>
    <n v="1"/>
    <n v="0"/>
    <n v="1"/>
    <n v="9.3171296296296301E-3"/>
    <n v="0.33333333333333331"/>
    <n v="0.11854166666666667"/>
    <n v="1"/>
    <n v="12"/>
    <n v="15"/>
  </r>
  <r>
    <x v="23"/>
    <x v="1"/>
    <s v="Maelor General Hosp Wrecsam"/>
    <s v="Major A&amp;E Units"/>
    <s v="Denbighshire"/>
    <n v="5.4477776666666662"/>
    <d v="1899-12-30T02:58:26"/>
    <n v="1"/>
    <n v="0"/>
    <n v="0"/>
    <n v="2"/>
    <n v="2"/>
    <n v="0"/>
    <n v="0"/>
    <n v="1"/>
    <n v="1"/>
    <n v="1"/>
    <n v="0"/>
    <n v="0"/>
    <n v="0"/>
    <n v="2.0717592592592593E-3"/>
    <n v="1"/>
    <n v="6.8101851851851858E-2"/>
    <n v="0"/>
    <n v="1"/>
    <n v="2"/>
  </r>
  <r>
    <x v="23"/>
    <x v="1"/>
    <s v="Maelor General Hosp Wrecsam"/>
    <s v="Major A&amp;E Units"/>
    <s v="Flintshire"/>
    <n v="33.292776833333335"/>
    <d v="1899-12-30T03:15:49"/>
    <n v="4"/>
    <n v="1"/>
    <n v="0"/>
    <n v="10"/>
    <n v="10"/>
    <n v="2"/>
    <n v="3"/>
    <n v="1"/>
    <n v="8"/>
    <n v="8"/>
    <n v="0"/>
    <n v="0"/>
    <n v="1"/>
    <n v="1.019675925925926E-2"/>
    <n v="0"/>
    <n v="6.8917824074074069E-2"/>
    <n v="1"/>
    <n v="8"/>
    <n v="10"/>
  </r>
  <r>
    <x v="23"/>
    <x v="1"/>
    <s v="Glan Clwyd Hosp Bodelwyddan"/>
    <s v="Major A&amp;E Units"/>
    <s v="Flintshire"/>
    <n v="8.6630545000000012"/>
    <d v="1899-12-30T01:40:40"/>
    <n v="1"/>
    <n v="0"/>
    <n v="0"/>
    <n v="5"/>
    <n v="5"/>
    <n v="3"/>
    <n v="4"/>
    <n v="1"/>
    <n v="3"/>
    <n v="4"/>
    <n v="1"/>
    <n v="0"/>
    <n v="0"/>
    <n v="5.5324074074074078E-3"/>
    <n v="1"/>
    <n v="0.18262152777777779"/>
    <n v="0"/>
    <n v="4"/>
    <n v="5"/>
  </r>
  <r>
    <x v="23"/>
    <x v="1"/>
    <s v="Ysbyty Gwynedd Hosp Bangor"/>
    <s v="Major A&amp;E Units"/>
    <s v="Gwynedd"/>
    <n v="46.953333333333333"/>
    <d v="1899-12-30T03:08:57"/>
    <n v="6"/>
    <n v="4"/>
    <n v="0"/>
    <n v="11"/>
    <n v="11"/>
    <n v="4"/>
    <n v="6"/>
    <n v="1"/>
    <n v="6"/>
    <n v="8"/>
    <n v="2"/>
    <n v="1"/>
    <n v="1"/>
    <n v="2.2962962962962966E-2"/>
    <n v="0"/>
    <n v="3.7812499999999999E-2"/>
    <n v="2"/>
    <n v="8"/>
    <n v="11"/>
  </r>
  <r>
    <x v="23"/>
    <x v="1"/>
    <s v="Maelor General Hosp Wrecsam"/>
    <s v="Major A&amp;E Units"/>
    <s v="Gwynedd"/>
    <n v="0.66694449999999994"/>
    <d v="1899-12-30T00:55:01"/>
    <n v="0"/>
    <n v="0"/>
    <n v="0"/>
    <n v="1"/>
    <n v="1"/>
    <n v="0"/>
    <n v="1"/>
    <n v="0"/>
    <n v="0"/>
    <n v="1"/>
    <n v="1"/>
    <n v="0"/>
    <n v="0"/>
    <s v="-"/>
    <s v="-"/>
    <n v="0.11475694444444445"/>
    <n v="0"/>
    <n v="1"/>
    <n v="1"/>
  </r>
  <r>
    <x v="23"/>
    <x v="1"/>
    <s v="Glan Clwyd Hosp Bodelwyddan"/>
    <s v="Major A&amp;E Units"/>
    <s v="Gwynedd"/>
    <n v="0"/>
    <d v="1899-12-30T00:15:40"/>
    <n v="0"/>
    <n v="0"/>
    <n v="0"/>
    <n v="1"/>
    <n v="1"/>
    <n v="0"/>
    <n v="1"/>
    <n v="0"/>
    <n v="1"/>
    <n v="1"/>
    <n v="0"/>
    <n v="0"/>
    <n v="0"/>
    <s v="-"/>
    <s v="-"/>
    <n v="5.1909722222222225E-2"/>
    <n v="0"/>
    <n v="1"/>
    <n v="1"/>
  </r>
  <r>
    <x v="23"/>
    <x v="1"/>
    <s v="Hergest Psychiatric Bangor"/>
    <s v="Unknown"/>
    <s v="Gwynedd"/>
    <n v="0"/>
    <d v="1899-12-30T00:07:2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3"/>
    <x v="1"/>
    <s v="Ysbyty Gwynedd Hosp Bangor"/>
    <s v="Major A&amp;E Units"/>
    <s v="Isle Of Anglesey"/>
    <n v="40.733332499999996"/>
    <d v="1899-12-30T02:39:46"/>
    <n v="5"/>
    <n v="4"/>
    <n v="0"/>
    <n v="17"/>
    <n v="17"/>
    <n v="3"/>
    <n v="12"/>
    <n v="5"/>
    <n v="7"/>
    <n v="11"/>
    <n v="4"/>
    <n v="0"/>
    <n v="1"/>
    <n v="1.068287037037037E-2"/>
    <n v="0.4"/>
    <n v="6.4039351851851861E-2"/>
    <n v="1"/>
    <n v="11"/>
    <n v="17"/>
  </r>
  <r>
    <x v="23"/>
    <x v="1"/>
    <s v="Maelor General Hosp Wrecsam"/>
    <s v="Major A&amp;E Units"/>
    <s v="Powys"/>
    <n v="0"/>
    <s v="-"/>
    <n v="0"/>
    <n v="0"/>
    <n v="0"/>
    <n v="1"/>
    <n v="1"/>
    <n v="1"/>
    <n v="1"/>
    <n v="0"/>
    <n v="1"/>
    <n v="1"/>
    <n v="0"/>
    <n v="0"/>
    <n v="0"/>
    <s v="-"/>
    <s v="-"/>
    <n v="1.3877314814814816E-2"/>
    <n v="0"/>
    <n v="1"/>
    <n v="1"/>
  </r>
  <r>
    <x v="23"/>
    <x v="1"/>
    <s v="Maelor General Hosp Wrecsam"/>
    <s v="Major A&amp;E Units"/>
    <s v="Wrexham"/>
    <n v="26.647776999999994"/>
    <d v="1899-12-30T01:49:03"/>
    <n v="1"/>
    <n v="0"/>
    <n v="0"/>
    <n v="15"/>
    <n v="15"/>
    <n v="1"/>
    <n v="6"/>
    <n v="1"/>
    <n v="10"/>
    <n v="12"/>
    <n v="2"/>
    <n v="0"/>
    <n v="2"/>
    <n v="1.0960648148148148E-2"/>
    <n v="0"/>
    <n v="7.5086805555555552E-2"/>
    <n v="2"/>
    <n v="12"/>
    <n v="15"/>
  </r>
  <r>
    <x v="23"/>
    <x v="2"/>
    <s v="University Hospital Of Wales"/>
    <s v="Major A&amp;E Units"/>
    <s v="Blaenau Gwent"/>
    <n v="0"/>
    <d v="1899-12-30T00:14:26"/>
    <n v="0"/>
    <n v="0"/>
    <n v="0"/>
    <n v="1"/>
    <n v="1"/>
    <n v="1"/>
    <n v="1"/>
    <n v="1"/>
    <n v="0"/>
    <n v="0"/>
    <n v="0"/>
    <n v="0"/>
    <n v="0"/>
    <n v="3.9351851851851857E-3"/>
    <n v="1"/>
    <s v="-"/>
    <n v="0"/>
    <n v="0"/>
    <n v="1"/>
  </r>
  <r>
    <x v="23"/>
    <x v="2"/>
    <s v="University Hospital Of Wales"/>
    <s v="Major A&amp;E Units"/>
    <s v="Caerphilly"/>
    <n v="1.8361111666666667"/>
    <d v="1899-12-30T01:10:05"/>
    <n v="0"/>
    <n v="0"/>
    <n v="0"/>
    <n v="2"/>
    <n v="2"/>
    <n v="0"/>
    <n v="1"/>
    <n v="1"/>
    <n v="1"/>
    <n v="1"/>
    <n v="0"/>
    <n v="0"/>
    <n v="0"/>
    <n v="1.8055555555555557E-3"/>
    <n v="1"/>
    <n v="2.1574074074074075E-2"/>
    <n v="0"/>
    <n v="1"/>
    <n v="2"/>
  </r>
  <r>
    <x v="23"/>
    <x v="2"/>
    <s v="University Hospital Of Wales"/>
    <s v="Major A&amp;E Units"/>
    <s v="Cardiff"/>
    <n v="85.187219166666665"/>
    <d v="1899-12-30T02:46:04"/>
    <n v="7"/>
    <n v="5"/>
    <n v="0"/>
    <n v="34"/>
    <n v="33"/>
    <n v="5"/>
    <n v="18"/>
    <n v="13"/>
    <n v="18"/>
    <n v="21"/>
    <n v="3"/>
    <n v="0"/>
    <n v="0"/>
    <n v="4.2592592592592595E-3"/>
    <n v="0.84615384615384615"/>
    <n v="0.20797453703703705"/>
    <n v="0"/>
    <n v="21"/>
    <n v="33"/>
  </r>
  <r>
    <x v="23"/>
    <x v="2"/>
    <s v="Llandough Hospital"/>
    <s v="Major acute"/>
    <s v="Cardiff"/>
    <n v="0"/>
    <d v="1899-12-30T00:48:28"/>
    <n v="0"/>
    <n v="0"/>
    <n v="0"/>
    <n v="4"/>
    <n v="4"/>
    <n v="0"/>
    <n v="3"/>
    <n v="1"/>
    <n v="2"/>
    <n v="2"/>
    <n v="0"/>
    <n v="0"/>
    <n v="1"/>
    <n v="1.2175925925925927E-2"/>
    <n v="0"/>
    <n v="0.41821759259259261"/>
    <n v="1"/>
    <n v="2"/>
    <n v="4"/>
  </r>
  <r>
    <x v="23"/>
    <x v="2"/>
    <s v="University Hospital Of Wales"/>
    <s v="Major A&amp;E Units"/>
    <s v="Carmarthenshire"/>
    <n v="0.69055566666666668"/>
    <d v="1899-12-30T00:35:43"/>
    <n v="0"/>
    <n v="0"/>
    <n v="0"/>
    <n v="2"/>
    <n v="2"/>
    <n v="0"/>
    <n v="2"/>
    <n v="1"/>
    <n v="1"/>
    <n v="1"/>
    <n v="0"/>
    <n v="0"/>
    <n v="0"/>
    <n v="1.7708333333333332E-3"/>
    <n v="1"/>
    <n v="3.7534722222222219E-2"/>
    <n v="0"/>
    <n v="1"/>
    <n v="2"/>
  </r>
  <r>
    <x v="23"/>
    <x v="2"/>
    <s v="University Hospital Of Wales"/>
    <s v="Major A&amp;E Units"/>
    <s v="Merthyr Tydfil"/>
    <n v="2.4161109999999999"/>
    <d v="1899-12-30T01:03:19"/>
    <n v="0"/>
    <n v="0"/>
    <n v="0"/>
    <n v="2"/>
    <n v="2"/>
    <n v="0"/>
    <n v="1"/>
    <n v="1"/>
    <n v="1"/>
    <n v="1"/>
    <n v="0"/>
    <n v="0"/>
    <n v="0"/>
    <n v="6.2152777777777779E-3"/>
    <n v="0"/>
    <n v="4.4907407407407413E-3"/>
    <n v="0"/>
    <n v="1"/>
    <n v="2"/>
  </r>
  <r>
    <x v="23"/>
    <x v="2"/>
    <s v="University Hospital Of Wales"/>
    <s v="Major A&amp;E Units"/>
    <s v="Monmouthshire"/>
    <n v="0.68166566666666673"/>
    <d v="1899-12-30T00:55:5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3"/>
    <x v="2"/>
    <s v="University Hospital Of Wales"/>
    <s v="Major A&amp;E Units"/>
    <s v="Newport"/>
    <n v="0.34972216666666667"/>
    <d v="1899-12-30T00:35:59"/>
    <n v="0"/>
    <n v="0"/>
    <n v="0"/>
    <n v="1"/>
    <n v="1"/>
    <n v="0"/>
    <n v="1"/>
    <n v="1"/>
    <n v="0"/>
    <n v="0"/>
    <n v="0"/>
    <n v="0"/>
    <n v="0"/>
    <n v="4.7222222222222223E-3"/>
    <n v="1"/>
    <s v="-"/>
    <n v="0"/>
    <n v="0"/>
    <n v="1"/>
  </r>
  <r>
    <x v="23"/>
    <x v="2"/>
    <s v="University Hospital Of Wales"/>
    <s v="Major A&amp;E Units"/>
    <s v="Torfaen"/>
    <n v="1.3008333333333333"/>
    <d v="1899-12-30T00:54:02"/>
    <n v="0"/>
    <n v="0"/>
    <n v="0"/>
    <n v="2"/>
    <n v="2"/>
    <n v="0"/>
    <n v="1"/>
    <n v="0"/>
    <n v="2"/>
    <n v="2"/>
    <n v="0"/>
    <n v="0"/>
    <n v="0"/>
    <s v="-"/>
    <s v="-"/>
    <n v="2.6469907407407407E-2"/>
    <n v="0"/>
    <n v="2"/>
    <n v="2"/>
  </r>
  <r>
    <x v="23"/>
    <x v="2"/>
    <s v="University Hospital Of Wales"/>
    <s v="Major A&amp;E Units"/>
    <s v="Vale Of Glamorgan"/>
    <n v="31.51055466666666"/>
    <d v="1899-12-30T03:06:53"/>
    <n v="2"/>
    <n v="2"/>
    <n v="0"/>
    <n v="12"/>
    <n v="11"/>
    <n v="1"/>
    <n v="5"/>
    <n v="4"/>
    <n v="6"/>
    <n v="8"/>
    <n v="2"/>
    <n v="0"/>
    <n v="0"/>
    <n v="4.3460648148148148E-3"/>
    <n v="0.5"/>
    <n v="0.15467592592592591"/>
    <n v="0"/>
    <n v="8"/>
    <n v="11"/>
  </r>
  <r>
    <x v="23"/>
    <x v="2"/>
    <s v="Llandough Hospital"/>
    <s v="Major acute"/>
    <s v="Vale Of Glamorgan"/>
    <n v="0"/>
    <d v="1899-12-30T00:30:02"/>
    <n v="0"/>
    <n v="0"/>
    <n v="0"/>
    <n v="1"/>
    <n v="1"/>
    <n v="0"/>
    <n v="1"/>
    <n v="0"/>
    <n v="1"/>
    <n v="1"/>
    <n v="0"/>
    <n v="0"/>
    <n v="0"/>
    <s v="-"/>
    <s v="-"/>
    <n v="0.34802083333333333"/>
    <n v="0"/>
    <n v="1"/>
    <n v="1"/>
  </r>
  <r>
    <x v="23"/>
    <x v="3"/>
    <s v="Prince Charles Hosp Merthyr"/>
    <s v="Major A&amp;E Units"/>
    <s v="Blaenau Gwent"/>
    <n v="0.18305466666666667"/>
    <d v="1899-12-30T00:25:59"/>
    <n v="0"/>
    <n v="0"/>
    <n v="0"/>
    <n v="1"/>
    <n v="1"/>
    <n v="1"/>
    <n v="1"/>
    <n v="0"/>
    <n v="1"/>
    <n v="1"/>
    <n v="0"/>
    <n v="0"/>
    <n v="0"/>
    <s v="-"/>
    <s v="-"/>
    <n v="3.1736111111111118E-2"/>
    <n v="0"/>
    <n v="1"/>
    <n v="1"/>
  </r>
  <r>
    <x v="23"/>
    <x v="3"/>
    <s v="Princess Of Wales Bridgend"/>
    <s v="Major A&amp;E Units"/>
    <s v="Bridgend"/>
    <n v="41.726111166666669"/>
    <d v="1899-12-30T02:55:03"/>
    <n v="4"/>
    <n v="2"/>
    <n v="0"/>
    <n v="15"/>
    <n v="15"/>
    <n v="2"/>
    <n v="8"/>
    <n v="5"/>
    <n v="8"/>
    <n v="10"/>
    <n v="2"/>
    <n v="0"/>
    <n v="0"/>
    <n v="6.4467592592592597E-3"/>
    <n v="0.4"/>
    <n v="0.1982002314814815"/>
    <n v="0"/>
    <n v="10"/>
    <n v="15"/>
  </r>
  <r>
    <x v="23"/>
    <x v="3"/>
    <s v="Royal Glamorgan Hosp Pontyclun"/>
    <s v="Major A&amp;E Units"/>
    <s v="Bridgend"/>
    <n v="0.13666666666666666"/>
    <d v="1899-12-30T00:23:12"/>
    <n v="0"/>
    <n v="0"/>
    <n v="0"/>
    <n v="1"/>
    <n v="1"/>
    <n v="0"/>
    <n v="1"/>
    <n v="0"/>
    <n v="1"/>
    <n v="1"/>
    <n v="0"/>
    <n v="0"/>
    <n v="0"/>
    <s v="-"/>
    <s v="-"/>
    <n v="2.2592592592592591E-2"/>
    <n v="0"/>
    <n v="1"/>
    <n v="1"/>
  </r>
  <r>
    <x v="23"/>
    <x v="3"/>
    <s v="Prince Charles Hosp Merthyr"/>
    <s v="Major A&amp;E Units"/>
    <s v="Bridgend"/>
    <n v="0"/>
    <s v="-"/>
    <n v="0"/>
    <n v="0"/>
    <n v="0"/>
    <n v="1"/>
    <n v="0"/>
    <n v="0"/>
    <n v="0"/>
    <n v="1"/>
    <n v="0"/>
    <n v="0"/>
    <n v="0"/>
    <n v="0"/>
    <n v="0"/>
    <n v="7.8703703703703705E-4"/>
    <n v="1"/>
    <s v="-"/>
    <n v="0"/>
    <n v="0"/>
    <n v="1"/>
  </r>
  <r>
    <x v="23"/>
    <x v="3"/>
    <s v="Prince Charles Hosp Merthyr"/>
    <s v="Major A&amp;E Units"/>
    <s v="Caerphilly"/>
    <n v="4.5799990000000008"/>
    <d v="1899-12-30T00:59:58"/>
    <n v="0"/>
    <n v="0"/>
    <n v="0"/>
    <n v="6"/>
    <n v="6"/>
    <n v="2"/>
    <n v="6"/>
    <n v="3"/>
    <n v="3"/>
    <n v="3"/>
    <n v="0"/>
    <n v="0"/>
    <n v="0"/>
    <n v="6.6666666666666671E-3"/>
    <n v="0"/>
    <n v="0.18837962962962962"/>
    <n v="0"/>
    <n v="3"/>
    <n v="6"/>
  </r>
  <r>
    <x v="23"/>
    <x v="3"/>
    <s v="Prince Charles Hosp Merthyr"/>
    <s v="Major A&amp;E Units"/>
    <s v="Merthyr Tydfil"/>
    <n v="16.239722166666663"/>
    <d v="1899-12-30T03:29:53"/>
    <n v="2"/>
    <n v="0"/>
    <n v="0"/>
    <n v="3"/>
    <n v="3"/>
    <n v="0"/>
    <n v="1"/>
    <n v="0"/>
    <n v="3"/>
    <n v="3"/>
    <n v="0"/>
    <n v="0"/>
    <n v="0"/>
    <s v="-"/>
    <s v="-"/>
    <n v="0.28459490740740739"/>
    <n v="0"/>
    <n v="3"/>
    <n v="3"/>
  </r>
  <r>
    <x v="23"/>
    <x v="3"/>
    <s v="Princess Of Wales Bridgend"/>
    <s v="Major A&amp;E Units"/>
    <s v="Neath Port Talbot"/>
    <n v="3.0955554999999997"/>
    <d v="1899-12-30T03:20:44"/>
    <n v="0"/>
    <n v="0"/>
    <n v="0"/>
    <n v="1"/>
    <n v="1"/>
    <n v="0"/>
    <n v="0"/>
    <n v="0"/>
    <n v="0"/>
    <n v="1"/>
    <n v="1"/>
    <n v="0"/>
    <n v="0"/>
    <s v="-"/>
    <s v="-"/>
    <n v="0.2799537037037037"/>
    <n v="0"/>
    <n v="1"/>
    <n v="1"/>
  </r>
  <r>
    <x v="23"/>
    <x v="3"/>
    <s v="Prince Charles Hosp Merthyr"/>
    <s v="Major A&amp;E Units"/>
    <s v="Powys"/>
    <n v="0.92499999999999993"/>
    <d v="1899-12-30T01:10:30"/>
    <n v="0"/>
    <n v="0"/>
    <n v="0"/>
    <n v="1"/>
    <n v="1"/>
    <n v="0"/>
    <n v="0"/>
    <n v="0"/>
    <n v="1"/>
    <n v="1"/>
    <n v="0"/>
    <n v="0"/>
    <n v="0"/>
    <s v="-"/>
    <s v="-"/>
    <n v="6.3009259259259265E-2"/>
    <n v="0"/>
    <n v="1"/>
    <n v="1"/>
  </r>
  <r>
    <x v="23"/>
    <x v="3"/>
    <s v="Prince Charles Hosp Merthyr"/>
    <s v="Major A&amp;E Units"/>
    <s v="Rhondda Cynon Taff"/>
    <n v="29.58"/>
    <d v="1899-12-30T03:19:17"/>
    <n v="4"/>
    <n v="2"/>
    <n v="0"/>
    <n v="9"/>
    <n v="9"/>
    <n v="0"/>
    <n v="3"/>
    <n v="1"/>
    <n v="7"/>
    <n v="8"/>
    <n v="1"/>
    <n v="0"/>
    <n v="0"/>
    <n v="1.5682870370370371E-2"/>
    <n v="0"/>
    <n v="0.35160879629629632"/>
    <n v="0"/>
    <n v="8"/>
    <n v="9"/>
  </r>
  <r>
    <x v="23"/>
    <x v="3"/>
    <s v="Royal Glamorgan Hosp Pontyclun"/>
    <s v="Major A&amp;E Units"/>
    <s v="Rhondda Cynon Taff"/>
    <n v="17.760831499999998"/>
    <d v="1899-12-30T00:55:19"/>
    <n v="1"/>
    <n v="1"/>
    <n v="0"/>
    <n v="28"/>
    <n v="28"/>
    <n v="6"/>
    <n v="21"/>
    <n v="10"/>
    <n v="14"/>
    <n v="16"/>
    <n v="2"/>
    <n v="0"/>
    <n v="2"/>
    <n v="8.8425925925925929E-3"/>
    <n v="0.1"/>
    <n v="0.18592013888888892"/>
    <n v="2"/>
    <n v="16"/>
    <n v="28"/>
  </r>
  <r>
    <x v="23"/>
    <x v="3"/>
    <s v="Princess Of Wales Bridgend"/>
    <s v="Major A&amp;E Units"/>
    <s v="Vale Of Glamorgan"/>
    <n v="1.0205554999999999"/>
    <d v="1899-12-30T01:16:37"/>
    <n v="0"/>
    <n v="0"/>
    <n v="0"/>
    <n v="2"/>
    <n v="2"/>
    <n v="0"/>
    <n v="0"/>
    <n v="2"/>
    <n v="0"/>
    <n v="0"/>
    <n v="0"/>
    <n v="0"/>
    <n v="0"/>
    <n v="8.9467592592592585E-3"/>
    <n v="0.5"/>
    <s v="-"/>
    <n v="0"/>
    <n v="0"/>
    <n v="2"/>
  </r>
  <r>
    <x v="23"/>
    <x v="4"/>
    <s v="Glangwili Hospital Carmarthen"/>
    <s v="Major A&amp;E Units"/>
    <s v="Carmarthenshire"/>
    <n v="12.043610999999999"/>
    <d v="1899-12-30T00:50:17"/>
    <n v="0"/>
    <n v="0"/>
    <n v="0"/>
    <n v="20"/>
    <n v="20"/>
    <n v="5"/>
    <n v="13"/>
    <n v="4"/>
    <n v="9"/>
    <n v="13"/>
    <n v="4"/>
    <n v="1"/>
    <n v="2"/>
    <n v="1.2002314814814815E-2"/>
    <n v="0"/>
    <n v="2.6377314814814815E-2"/>
    <n v="3"/>
    <n v="13"/>
    <n v="20"/>
  </r>
  <r>
    <x v="23"/>
    <x v="4"/>
    <s v="Prince Philip Hosp Llanelli"/>
    <s v="Major acute"/>
    <s v="Carmarthenshire"/>
    <n v="7.4236111666666664"/>
    <d v="1899-12-30T01:15:22"/>
    <n v="0"/>
    <n v="0"/>
    <n v="0"/>
    <n v="6"/>
    <n v="6"/>
    <n v="4"/>
    <n v="3"/>
    <n v="2"/>
    <n v="3"/>
    <n v="4"/>
    <n v="1"/>
    <n v="0"/>
    <n v="0"/>
    <n v="6.3541666666666668E-3"/>
    <n v="0.5"/>
    <n v="2.2719907407407411E-2"/>
    <n v="0"/>
    <n v="4"/>
    <n v="6"/>
  </r>
  <r>
    <x v="23"/>
    <x v="4"/>
    <s v="Glangwili Hospital Carmarthen"/>
    <s v="Major A&amp;E Units"/>
    <s v="Ceredigion"/>
    <n v="1.7791666666666666"/>
    <d v="1899-12-30T00:50:35"/>
    <n v="0"/>
    <n v="0"/>
    <n v="0"/>
    <n v="2"/>
    <n v="2"/>
    <n v="0"/>
    <n v="1"/>
    <n v="0"/>
    <n v="1"/>
    <n v="2"/>
    <n v="1"/>
    <n v="0"/>
    <n v="0"/>
    <s v="-"/>
    <s v="-"/>
    <n v="1.019675925925926E-2"/>
    <n v="0"/>
    <n v="2"/>
    <n v="2"/>
  </r>
  <r>
    <x v="23"/>
    <x v="4"/>
    <s v="Bronglais Gen Hosp Aberystwyth"/>
    <s v="Major A&amp;E Units"/>
    <s v="Gwynedd"/>
    <n v="0.16555549999999999"/>
    <d v="1899-12-30T00:17:54"/>
    <n v="0"/>
    <n v="0"/>
    <n v="0"/>
    <n v="2"/>
    <n v="2"/>
    <n v="1"/>
    <n v="2"/>
    <n v="0"/>
    <n v="1"/>
    <n v="2"/>
    <n v="1"/>
    <n v="0"/>
    <n v="0"/>
    <s v="-"/>
    <s v="-"/>
    <n v="0.22048611111111113"/>
    <n v="0"/>
    <n v="2"/>
    <n v="2"/>
  </r>
  <r>
    <x v="23"/>
    <x v="4"/>
    <s v="Withybush Hosp Haverfordwest"/>
    <s v="Major A&amp;E Units"/>
    <s v="Pembrokeshire"/>
    <n v="13.813610500000003"/>
    <d v="1899-12-30T01:08:30"/>
    <n v="0"/>
    <n v="0"/>
    <n v="0"/>
    <n v="19"/>
    <n v="19"/>
    <n v="1"/>
    <n v="12"/>
    <n v="2"/>
    <n v="8"/>
    <n v="14"/>
    <n v="6"/>
    <n v="0"/>
    <n v="3"/>
    <n v="2.2731481481481484E-2"/>
    <n v="0"/>
    <n v="3.6863425925925931E-2"/>
    <n v="3"/>
    <n v="14"/>
    <n v="19"/>
  </r>
  <r>
    <x v="23"/>
    <x v="4"/>
    <s v="Glangwili Hospital Carmarthen"/>
    <s v="Major A&amp;E Units"/>
    <s v="Pembrokeshire"/>
    <n v="1.3791656666666665"/>
    <d v="1899-12-30T00:50:52"/>
    <n v="0"/>
    <n v="0"/>
    <n v="0"/>
    <n v="3"/>
    <n v="3"/>
    <n v="2"/>
    <n v="2"/>
    <n v="2"/>
    <n v="0"/>
    <n v="0"/>
    <n v="0"/>
    <n v="0"/>
    <n v="1"/>
    <n v="3.8657407407407408E-3"/>
    <n v="1"/>
    <s v="-"/>
    <n v="1"/>
    <n v="0"/>
    <n v="3"/>
  </r>
  <r>
    <x v="23"/>
    <x v="4"/>
    <s v="Bronglais Gen Hosp Aberystwyth"/>
    <s v="Major A&amp;E Units"/>
    <s v="Powys"/>
    <n v="0.3872221666666667"/>
    <d v="1899-12-30T00:26:37"/>
    <n v="0"/>
    <n v="0"/>
    <n v="0"/>
    <n v="2"/>
    <n v="2"/>
    <n v="0"/>
    <n v="2"/>
    <n v="0"/>
    <n v="2"/>
    <n v="2"/>
    <n v="0"/>
    <n v="0"/>
    <n v="0"/>
    <s v="-"/>
    <s v="-"/>
    <n v="7.8912037037037031E-2"/>
    <n v="0"/>
    <n v="2"/>
    <n v="2"/>
  </r>
  <r>
    <x v="23"/>
    <x v="5"/>
    <s v="Royal Liverpool University Hsp"/>
    <s v="Hospital not In Wales"/>
    <s v="Denbighshire"/>
    <n v="0"/>
    <d v="1899-12-30T00:59:02"/>
    <n v="0"/>
    <n v="0"/>
    <n v="0"/>
    <n v="1"/>
    <n v="1"/>
    <n v="0"/>
    <n v="1"/>
    <n v="0"/>
    <n v="0"/>
    <n v="1"/>
    <n v="1"/>
    <n v="0"/>
    <n v="0"/>
    <s v="-"/>
    <s v="-"/>
    <n v="0.3319212962962963"/>
    <n v="0"/>
    <n v="1"/>
    <n v="1"/>
  </r>
  <r>
    <x v="23"/>
    <x v="5"/>
    <s v="Countess Of Chester Hospital"/>
    <s v="Hospital not In Wales"/>
    <s v="Flintshire"/>
    <n v="2.6799991666666667"/>
    <d v="1899-12-30T00:37:16"/>
    <n v="0"/>
    <n v="0"/>
    <n v="0"/>
    <n v="5"/>
    <n v="5"/>
    <n v="1"/>
    <n v="4"/>
    <n v="1"/>
    <n v="3"/>
    <n v="4"/>
    <n v="1"/>
    <n v="0"/>
    <n v="0"/>
    <n v="7.5462962962962966E-3"/>
    <n v="0"/>
    <n v="8.9635416666666662E-2"/>
    <n v="0"/>
    <n v="4"/>
    <n v="5"/>
  </r>
  <r>
    <x v="23"/>
    <x v="5"/>
    <s v="Royal Shrewsbury Hospital"/>
    <s v="Hospital not In Wales"/>
    <s v="Powys"/>
    <n v="5.5352769999999989"/>
    <d v="1899-12-30T00:54:39"/>
    <n v="0"/>
    <n v="0"/>
    <n v="0"/>
    <n v="8"/>
    <n v="7"/>
    <n v="1"/>
    <n v="5"/>
    <n v="1"/>
    <n v="2"/>
    <n v="5"/>
    <n v="3"/>
    <n v="1"/>
    <n v="1"/>
    <n v="2.5231481481481481E-3"/>
    <n v="1"/>
    <n v="3.9050925925925926E-2"/>
    <n v="2"/>
    <n v="5"/>
    <n v="7"/>
  </r>
  <r>
    <x v="23"/>
    <x v="5"/>
    <s v="Hereford County Hospital"/>
    <s v="Hospital not In Wales"/>
    <s v="Powys"/>
    <n v="2.6836111666666667"/>
    <d v="1899-12-30T00:26:46"/>
    <n v="0"/>
    <n v="0"/>
    <n v="0"/>
    <n v="12"/>
    <n v="12"/>
    <n v="5"/>
    <n v="10"/>
    <n v="0"/>
    <n v="10"/>
    <n v="11"/>
    <n v="1"/>
    <n v="0"/>
    <n v="1"/>
    <s v="-"/>
    <s v="-"/>
    <n v="5.586805555555556E-2"/>
    <n v="1"/>
    <n v="11"/>
    <n v="12"/>
  </r>
  <r>
    <x v="23"/>
    <x v="5"/>
    <s v="Birmingham Childrens Hospital"/>
    <s v="Hospital not In Wales"/>
    <s v="Swansea"/>
    <n v="0"/>
    <d v="1899-12-30T00:27:32"/>
    <n v="0"/>
    <n v="0"/>
    <n v="0"/>
    <n v="1"/>
    <n v="1"/>
    <n v="0"/>
    <n v="1"/>
    <n v="0"/>
    <n v="1"/>
    <n v="1"/>
    <n v="0"/>
    <n v="0"/>
    <n v="0"/>
    <s v="-"/>
    <s v="-"/>
    <n v="4.704861111111111E-2"/>
    <n v="0"/>
    <n v="1"/>
    <n v="1"/>
  </r>
  <r>
    <x v="23"/>
    <x v="7"/>
    <s v="Morriston Hospital Swansea"/>
    <s v="Major A&amp;E Units"/>
    <s v="Bridgend"/>
    <n v="0.21305549999999998"/>
    <d v="1899-12-30T00:27:47"/>
    <n v="0"/>
    <n v="0"/>
    <n v="0"/>
    <n v="1"/>
    <n v="1"/>
    <n v="0"/>
    <n v="1"/>
    <n v="0"/>
    <n v="1"/>
    <n v="1"/>
    <n v="0"/>
    <n v="0"/>
    <n v="0"/>
    <s v="-"/>
    <s v="-"/>
    <n v="1.5740740740740741E-3"/>
    <n v="0"/>
    <n v="1"/>
    <n v="1"/>
  </r>
  <r>
    <x v="23"/>
    <x v="7"/>
    <s v="Morriston Hospital Swansea"/>
    <s v="Major A&amp;E Units"/>
    <s v="Carmarthenshire"/>
    <n v="0.70194449999999997"/>
    <d v="1899-12-30T00:34:55"/>
    <n v="0"/>
    <n v="0"/>
    <n v="0"/>
    <n v="2"/>
    <n v="2"/>
    <n v="1"/>
    <n v="2"/>
    <n v="1"/>
    <n v="1"/>
    <n v="1"/>
    <n v="0"/>
    <n v="0"/>
    <n v="0"/>
    <n v="3.5648148148148154E-3"/>
    <n v="1"/>
    <n v="0.10113425925925926"/>
    <n v="0"/>
    <n v="1"/>
    <n v="2"/>
  </r>
  <r>
    <x v="23"/>
    <x v="7"/>
    <s v="Morriston Hospital Swansea"/>
    <s v="Major A&amp;E Units"/>
    <s v="Ceredigion"/>
    <n v="0"/>
    <d v="1899-12-30T00:57:18"/>
    <n v="0"/>
    <n v="0"/>
    <n v="0"/>
    <n v="1"/>
    <n v="1"/>
    <n v="0"/>
    <n v="1"/>
    <n v="0"/>
    <n v="1"/>
    <n v="1"/>
    <n v="0"/>
    <n v="0"/>
    <n v="0"/>
    <s v="-"/>
    <s v="-"/>
    <n v="1.306712962962963E-2"/>
    <n v="0"/>
    <n v="1"/>
    <n v="1"/>
  </r>
  <r>
    <x v="23"/>
    <x v="7"/>
    <s v="Morriston Hospital Swansea"/>
    <s v="Major A&amp;E Units"/>
    <s v="Neath Port Talbot"/>
    <n v="50.35388566666667"/>
    <d v="1899-12-30T03:35:56"/>
    <n v="5"/>
    <n v="4"/>
    <n v="1"/>
    <n v="15"/>
    <n v="15"/>
    <n v="4"/>
    <n v="8"/>
    <n v="5"/>
    <n v="8"/>
    <n v="10"/>
    <n v="2"/>
    <n v="0"/>
    <n v="0"/>
    <n v="6.2037037037037043E-3"/>
    <n v="0.4"/>
    <n v="0.10102430555555557"/>
    <n v="0"/>
    <n v="10"/>
    <n v="15"/>
  </r>
  <r>
    <x v="23"/>
    <x v="7"/>
    <s v="Singleton Hospital Swansea"/>
    <s v="Minor Injuries Unit (MIU)"/>
    <s v="Neath Port Talbot"/>
    <n v="0.25861116666666667"/>
    <d v="1899-12-30T00:30:31"/>
    <n v="0"/>
    <n v="0"/>
    <n v="0"/>
    <n v="1"/>
    <n v="1"/>
    <n v="0"/>
    <n v="1"/>
    <n v="0"/>
    <n v="1"/>
    <n v="1"/>
    <n v="0"/>
    <n v="0"/>
    <n v="0"/>
    <s v="-"/>
    <s v="-"/>
    <n v="0.23979166666666668"/>
    <n v="0"/>
    <n v="1"/>
    <n v="1"/>
  </r>
  <r>
    <x v="23"/>
    <x v="7"/>
    <s v="Morriston Hospital Swansea"/>
    <s v="Major A&amp;E Units"/>
    <s v="Pembrokeshire"/>
    <n v="0"/>
    <d v="1899-12-30T00:34:37"/>
    <n v="0"/>
    <n v="0"/>
    <n v="0"/>
    <n v="2"/>
    <n v="2"/>
    <n v="0"/>
    <n v="2"/>
    <n v="0"/>
    <n v="2"/>
    <n v="2"/>
    <n v="0"/>
    <n v="0"/>
    <n v="0"/>
    <s v="-"/>
    <s v="-"/>
    <n v="1.9936342592592592E-2"/>
    <n v="0"/>
    <n v="2"/>
    <n v="2"/>
  </r>
  <r>
    <x v="23"/>
    <x v="7"/>
    <s v="Morriston Hospital Swansea"/>
    <s v="Major A&amp;E Units"/>
    <s v="Powys"/>
    <n v="0"/>
    <s v="-"/>
    <n v="0"/>
    <n v="0"/>
    <n v="0"/>
    <n v="1"/>
    <n v="1"/>
    <n v="1"/>
    <n v="1"/>
    <n v="0"/>
    <n v="1"/>
    <n v="1"/>
    <n v="0"/>
    <n v="0"/>
    <n v="0"/>
    <s v="-"/>
    <s v="-"/>
    <n v="0.1537037037037037"/>
    <n v="0"/>
    <n v="1"/>
    <n v="1"/>
  </r>
  <r>
    <x v="23"/>
    <x v="7"/>
    <s v="Morriston Hospital Swansea"/>
    <s v="Major A&amp;E Units"/>
    <s v="Swansea"/>
    <n v="92.631942833333326"/>
    <d v="1899-12-30T03:56:07"/>
    <n v="9"/>
    <n v="5"/>
    <n v="2"/>
    <n v="25"/>
    <n v="25"/>
    <n v="4"/>
    <n v="8"/>
    <n v="8"/>
    <n v="12"/>
    <n v="16"/>
    <n v="4"/>
    <n v="0"/>
    <n v="1"/>
    <n v="3.7962962962962963E-3"/>
    <n v="0.75"/>
    <n v="0.16694444444444442"/>
    <n v="1"/>
    <n v="16"/>
    <n v="25"/>
  </r>
  <r>
    <x v="23"/>
    <x v="7"/>
    <s v="Singleton Hospital Swansea"/>
    <s v="Minor Injuries Unit (MIU)"/>
    <s v="Swansea"/>
    <n v="0"/>
    <d v="1899-12-30T00:15:08"/>
    <n v="0"/>
    <n v="0"/>
    <n v="0"/>
    <n v="3"/>
    <n v="2"/>
    <n v="0"/>
    <n v="2"/>
    <n v="0"/>
    <n v="2"/>
    <n v="2"/>
    <n v="0"/>
    <n v="1"/>
    <n v="0"/>
    <s v="-"/>
    <s v="-"/>
    <n v="0.24671874999999999"/>
    <n v="1"/>
    <n v="2"/>
    <n v="3"/>
  </r>
  <r>
    <x v="23"/>
    <x v="8"/>
    <s v="-"/>
    <s v="-"/>
    <s v="Blaenau Gwent"/>
    <n v="0"/>
    <s v="-"/>
    <n v="0"/>
    <n v="0"/>
    <n v="0"/>
    <n v="29"/>
    <n v="7"/>
    <n v="0"/>
    <n v="0"/>
    <n v="3"/>
    <n v="13"/>
    <n v="21"/>
    <n v="8"/>
    <n v="3"/>
    <n v="2"/>
    <n v="3.9351851851851857E-3"/>
    <n v="0.66666666666666663"/>
    <n v="0.13625000000000001"/>
    <n v="5"/>
    <n v="21"/>
    <n v="13"/>
  </r>
  <r>
    <x v="23"/>
    <x v="8"/>
    <s v="-"/>
    <s v="-"/>
    <s v="Bridgend"/>
    <n v="0"/>
    <s v="-"/>
    <n v="0"/>
    <n v="0"/>
    <n v="0"/>
    <n v="42"/>
    <n v="10"/>
    <n v="0"/>
    <n v="0"/>
    <n v="6"/>
    <n v="19"/>
    <n v="31"/>
    <n v="12"/>
    <n v="1"/>
    <n v="4"/>
    <n v="4.3460648148148148E-3"/>
    <n v="0.5"/>
    <n v="0.23509837962962962"/>
    <n v="5"/>
    <n v="31"/>
    <n v="18"/>
  </r>
  <r>
    <x v="23"/>
    <x v="8"/>
    <s v="-"/>
    <s v="-"/>
    <s v="Caerphilly"/>
    <n v="0"/>
    <s v="-"/>
    <n v="0"/>
    <n v="0"/>
    <n v="0"/>
    <n v="48"/>
    <n v="13"/>
    <n v="0"/>
    <n v="0"/>
    <n v="8"/>
    <n v="25"/>
    <n v="35"/>
    <n v="10"/>
    <n v="2"/>
    <n v="3"/>
    <n v="4.9884259259259265E-3"/>
    <n v="0.5"/>
    <n v="6.431134259259258E-2"/>
    <n v="5"/>
    <n v="35"/>
    <n v="25"/>
  </r>
  <r>
    <x v="23"/>
    <x v="8"/>
    <s v="-"/>
    <s v="-"/>
    <s v="Cardiff"/>
    <n v="0"/>
    <s v="-"/>
    <n v="0"/>
    <n v="0"/>
    <n v="0"/>
    <n v="122"/>
    <n v="22"/>
    <n v="0"/>
    <n v="0"/>
    <n v="22"/>
    <n v="71"/>
    <n v="85"/>
    <n v="14"/>
    <n v="5"/>
    <n v="10"/>
    <n v="4.4965277777777781E-3"/>
    <n v="0.72727272727272729"/>
    <n v="0.1320601851851852"/>
    <n v="15"/>
    <n v="85"/>
    <n v="49"/>
  </r>
  <r>
    <x v="23"/>
    <x v="8"/>
    <s v="-"/>
    <s v="-"/>
    <s v="Carmarthenshire"/>
    <n v="0"/>
    <s v="-"/>
    <n v="0"/>
    <n v="0"/>
    <n v="0"/>
    <n v="60"/>
    <n v="14"/>
    <n v="0"/>
    <n v="0"/>
    <n v="6"/>
    <n v="25"/>
    <n v="42"/>
    <n v="17"/>
    <n v="3"/>
    <n v="9"/>
    <n v="5.7986111111111112E-3"/>
    <n v="0.5"/>
    <n v="3.4432870370370371E-2"/>
    <n v="12"/>
    <n v="42"/>
    <n v="34"/>
  </r>
  <r>
    <x v="23"/>
    <x v="8"/>
    <s v="-"/>
    <s v="-"/>
    <s v="Ceredigion"/>
    <n v="0"/>
    <s v="-"/>
    <n v="0"/>
    <n v="0"/>
    <n v="0"/>
    <n v="28"/>
    <n v="0"/>
    <n v="0"/>
    <n v="0"/>
    <n v="0"/>
    <n v="13"/>
    <n v="19"/>
    <n v="6"/>
    <n v="4"/>
    <n v="5"/>
    <s v="-"/>
    <s v="-"/>
    <n v="2.6521990740740738E-2"/>
    <n v="9"/>
    <n v="19"/>
    <n v="12"/>
  </r>
  <r>
    <x v="23"/>
    <x v="8"/>
    <s v="-"/>
    <s v="-"/>
    <s v="Conwy"/>
    <n v="0"/>
    <s v="-"/>
    <n v="0"/>
    <n v="0"/>
    <n v="0"/>
    <n v="70"/>
    <n v="11"/>
    <n v="0"/>
    <n v="0"/>
    <n v="4"/>
    <n v="36"/>
    <n v="47"/>
    <n v="11"/>
    <n v="4"/>
    <n v="15"/>
    <n v="8.4548611111111126E-3"/>
    <n v="0.25"/>
    <n v="0.16587962962962965"/>
    <n v="19"/>
    <n v="47"/>
    <n v="24"/>
  </r>
  <r>
    <x v="23"/>
    <x v="8"/>
    <s v="-"/>
    <s v="-"/>
    <s v="Denbighshire"/>
    <n v="0"/>
    <s v="-"/>
    <n v="0"/>
    <n v="0"/>
    <n v="0"/>
    <n v="44"/>
    <n v="8"/>
    <n v="0"/>
    <n v="0"/>
    <n v="5"/>
    <n v="23"/>
    <n v="31"/>
    <n v="8"/>
    <n v="2"/>
    <n v="6"/>
    <n v="2.0717592592592593E-3"/>
    <n v="0.6"/>
    <n v="0.15456597222222221"/>
    <n v="8"/>
    <n v="31"/>
    <n v="19"/>
  </r>
  <r>
    <x v="23"/>
    <x v="8"/>
    <s v="-"/>
    <s v="-"/>
    <s v="Flintshire"/>
    <n v="0"/>
    <s v="-"/>
    <n v="0"/>
    <n v="0"/>
    <n v="0"/>
    <n v="39"/>
    <n v="10"/>
    <n v="0"/>
    <n v="0"/>
    <n v="3"/>
    <n v="20"/>
    <n v="29"/>
    <n v="9"/>
    <n v="1"/>
    <n v="6"/>
    <n v="8.3680555555555557E-3"/>
    <n v="0.33333333333333331"/>
    <n v="5.3518518518518521E-2"/>
    <n v="7"/>
    <n v="29"/>
    <n v="18"/>
  </r>
  <r>
    <x v="23"/>
    <x v="8"/>
    <s v="-"/>
    <s v="-"/>
    <s v="Gwynedd"/>
    <n v="0"/>
    <s v="-"/>
    <n v="0"/>
    <n v="0"/>
    <n v="0"/>
    <n v="36"/>
    <n v="6"/>
    <n v="0"/>
    <n v="0"/>
    <n v="3"/>
    <n v="18"/>
    <n v="27"/>
    <n v="9"/>
    <n v="0"/>
    <n v="6"/>
    <n v="2.2962962962962966E-2"/>
    <n v="0"/>
    <n v="4.3651620370370375E-2"/>
    <n v="6"/>
    <n v="27"/>
    <n v="21"/>
  </r>
  <r>
    <x v="23"/>
    <x v="8"/>
    <s v="-"/>
    <s v="-"/>
    <s v="Isle Of Anglesey"/>
    <n v="0"/>
    <s v="-"/>
    <n v="0"/>
    <n v="0"/>
    <n v="0"/>
    <n v="31"/>
    <n v="9"/>
    <n v="0"/>
    <n v="0"/>
    <n v="4"/>
    <n v="10"/>
    <n v="17"/>
    <n v="7"/>
    <n v="1"/>
    <n v="9"/>
    <n v="7.4479166666666669E-3"/>
    <n v="0.5"/>
    <n v="6.4664351851851862E-2"/>
    <n v="10"/>
    <n v="17"/>
    <n v="15"/>
  </r>
  <r>
    <x v="23"/>
    <x v="8"/>
    <s v="-"/>
    <s v="-"/>
    <s v="Merthyr Tydfil"/>
    <n v="0"/>
    <s v="-"/>
    <n v="0"/>
    <n v="0"/>
    <n v="0"/>
    <n v="16"/>
    <n v="1"/>
    <n v="0"/>
    <n v="0"/>
    <n v="1"/>
    <n v="8"/>
    <n v="10"/>
    <n v="2"/>
    <n v="1"/>
    <n v="4"/>
    <n v="6.2152777777777779E-3"/>
    <n v="0"/>
    <n v="5.5775462962962964E-2"/>
    <n v="5"/>
    <n v="10"/>
    <n v="4"/>
  </r>
  <r>
    <x v="23"/>
    <x v="8"/>
    <s v="-"/>
    <s v="-"/>
    <s v="Monmouthshire"/>
    <n v="0"/>
    <s v="-"/>
    <n v="0"/>
    <n v="0"/>
    <n v="0"/>
    <n v="30"/>
    <n v="3"/>
    <n v="0"/>
    <n v="0"/>
    <n v="0"/>
    <n v="14"/>
    <n v="20"/>
    <n v="6"/>
    <n v="5"/>
    <n v="5"/>
    <s v="-"/>
    <s v="-"/>
    <n v="2.7650462962962967E-2"/>
    <n v="10"/>
    <n v="20"/>
    <n v="9"/>
  </r>
  <r>
    <x v="23"/>
    <x v="8"/>
    <s v="-"/>
    <s v="-"/>
    <s v="Neath Port Talbot"/>
    <n v="0"/>
    <s v="-"/>
    <n v="0"/>
    <n v="0"/>
    <n v="0"/>
    <n v="42"/>
    <n v="8"/>
    <n v="0"/>
    <n v="0"/>
    <n v="4"/>
    <n v="24"/>
    <n v="35"/>
    <n v="11"/>
    <n v="0"/>
    <n v="3"/>
    <n v="6.0590277777777778E-3"/>
    <n v="0.5"/>
    <n v="7.4820601851851853E-2"/>
    <n v="3"/>
    <n v="35"/>
    <n v="22"/>
  </r>
  <r>
    <x v="23"/>
    <x v="8"/>
    <s v="-"/>
    <s v="-"/>
    <s v="Newport"/>
    <n v="0"/>
    <s v="-"/>
    <n v="0"/>
    <n v="0"/>
    <n v="0"/>
    <n v="60"/>
    <n v="13"/>
    <n v="0"/>
    <n v="0"/>
    <n v="6"/>
    <n v="26"/>
    <n v="41"/>
    <n v="15"/>
    <n v="2"/>
    <n v="11"/>
    <n v="4.2824074074074075E-3"/>
    <n v="0.66666666666666663"/>
    <n v="7.8009259259259264E-2"/>
    <n v="13"/>
    <n v="41"/>
    <n v="23"/>
  </r>
  <r>
    <x v="23"/>
    <x v="8"/>
    <s v="-"/>
    <s v="-"/>
    <s v="Out of Area"/>
    <n v="0"/>
    <s v="-"/>
    <n v="0"/>
    <n v="0"/>
    <n v="0"/>
    <n v="6"/>
    <n v="0"/>
    <n v="0"/>
    <n v="0"/>
    <n v="0"/>
    <n v="6"/>
    <n v="6"/>
    <n v="0"/>
    <n v="0"/>
    <n v="0"/>
    <s v="-"/>
    <s v="-"/>
    <s v="-"/>
    <n v="0"/>
    <n v="6"/>
    <n v="0"/>
  </r>
  <r>
    <x v="23"/>
    <x v="8"/>
    <s v="-"/>
    <s v="-"/>
    <s v="Pembrokeshire"/>
    <n v="0"/>
    <s v="-"/>
    <n v="0"/>
    <n v="0"/>
    <n v="0"/>
    <n v="39"/>
    <n v="10"/>
    <n v="0"/>
    <n v="0"/>
    <n v="4"/>
    <n v="13"/>
    <n v="23"/>
    <n v="10"/>
    <n v="4"/>
    <n v="8"/>
    <n v="7.2222222222222228E-3"/>
    <n v="0.5"/>
    <n v="2.8576388888888887E-2"/>
    <n v="12"/>
    <n v="23"/>
    <n v="19"/>
  </r>
  <r>
    <x v="23"/>
    <x v="8"/>
    <s v="-"/>
    <s v="-"/>
    <s v="Powys"/>
    <n v="0"/>
    <s v="-"/>
    <n v="0"/>
    <n v="0"/>
    <n v="0"/>
    <n v="58"/>
    <n v="13"/>
    <n v="0"/>
    <n v="0"/>
    <n v="4"/>
    <n v="28"/>
    <n v="39"/>
    <n v="11"/>
    <n v="4"/>
    <n v="11"/>
    <n v="5.8680555555555552E-3"/>
    <n v="0.5"/>
    <n v="5.181712962962963E-2"/>
    <n v="15"/>
    <n v="39"/>
    <n v="31"/>
  </r>
  <r>
    <x v="23"/>
    <x v="8"/>
    <s v="-"/>
    <s v="-"/>
    <s v="Rhondda Cynon Taff"/>
    <n v="0"/>
    <s v="-"/>
    <n v="0"/>
    <n v="0"/>
    <n v="0"/>
    <n v="75"/>
    <n v="19"/>
    <n v="0"/>
    <n v="0"/>
    <n v="11"/>
    <n v="46"/>
    <n v="53"/>
    <n v="7"/>
    <n v="2"/>
    <n v="9"/>
    <n v="1.0798611111111111E-2"/>
    <n v="9.0909090909090912E-2"/>
    <n v="0.26384259259259263"/>
    <n v="11"/>
    <n v="53"/>
    <n v="29"/>
  </r>
  <r>
    <x v="23"/>
    <x v="8"/>
    <s v="-"/>
    <s v="-"/>
    <s v="Swansea"/>
    <n v="0"/>
    <s v="-"/>
    <n v="0"/>
    <n v="0"/>
    <n v="0"/>
    <n v="83"/>
    <n v="17"/>
    <n v="0"/>
    <n v="0"/>
    <n v="12"/>
    <n v="43"/>
    <n v="55"/>
    <n v="12"/>
    <n v="6"/>
    <n v="10"/>
    <n v="4.293981481481482E-3"/>
    <n v="0.54545454545454541"/>
    <n v="0.15101851851851852"/>
    <n v="16"/>
    <n v="55"/>
    <n v="39"/>
  </r>
  <r>
    <x v="23"/>
    <x v="8"/>
    <s v="-"/>
    <s v="-"/>
    <s v="Torfaen"/>
    <n v="0"/>
    <s v="-"/>
    <n v="0"/>
    <n v="0"/>
    <n v="0"/>
    <n v="25"/>
    <n v="11"/>
    <n v="0"/>
    <n v="0"/>
    <n v="5"/>
    <n v="13"/>
    <n v="17"/>
    <n v="4"/>
    <n v="1"/>
    <n v="2"/>
    <n v="4.9884259259259265E-3"/>
    <n v="0.6"/>
    <n v="2.5347222222222222E-2"/>
    <n v="3"/>
    <n v="17"/>
    <n v="14"/>
  </r>
  <r>
    <x v="23"/>
    <x v="8"/>
    <s v="-"/>
    <s v="-"/>
    <s v="Vale Of Glamorgan"/>
    <n v="0"/>
    <s v="-"/>
    <n v="0"/>
    <n v="0"/>
    <n v="0"/>
    <n v="46"/>
    <n v="10"/>
    <n v="0"/>
    <n v="0"/>
    <n v="6"/>
    <n v="27"/>
    <n v="35"/>
    <n v="8"/>
    <n v="1"/>
    <n v="4"/>
    <n v="6.8923611111111121E-3"/>
    <n v="0.33333333333333331"/>
    <n v="0.19706018518518517"/>
    <n v="5"/>
    <n v="35"/>
    <n v="19"/>
  </r>
  <r>
    <x v="23"/>
    <x v="8"/>
    <s v="-"/>
    <s v="-"/>
    <s v="Wrexham"/>
    <n v="0"/>
    <s v="-"/>
    <n v="0"/>
    <n v="0"/>
    <n v="0"/>
    <n v="55"/>
    <n v="10"/>
    <n v="0"/>
    <n v="0"/>
    <n v="2"/>
    <n v="28"/>
    <n v="39"/>
    <n v="11"/>
    <n v="5"/>
    <n v="9"/>
    <n v="1.0960648148148148E-2"/>
    <n v="0"/>
    <n v="7.5086805555555552E-2"/>
    <n v="14"/>
    <n v="39"/>
    <n v="19"/>
  </r>
  <r>
    <x v="24"/>
    <x v="0"/>
    <s v="Nevill Hall Hosp Abergavenny"/>
    <s v="Major A&amp;E Units"/>
    <s v="Blaenau Gwent"/>
    <n v="0"/>
    <d v="1899-12-30T00:59:05"/>
    <n v="0"/>
    <n v="0"/>
    <n v="0"/>
    <n v="4"/>
    <n v="4"/>
    <n v="1"/>
    <n v="2"/>
    <n v="0"/>
    <n v="3"/>
    <n v="4"/>
    <n v="1"/>
    <n v="0"/>
    <n v="0"/>
    <s v="-"/>
    <s v="-"/>
    <n v="0.13021990740740741"/>
    <n v="0"/>
    <n v="4"/>
    <n v="4"/>
  </r>
  <r>
    <x v="24"/>
    <x v="0"/>
    <s v="Grange University Hospital Cwmbran"/>
    <s v="Major A&amp;E Units"/>
    <s v="Blaenau Gwent"/>
    <n v="0"/>
    <d v="1899-12-30T00:35:05"/>
    <n v="0"/>
    <n v="0"/>
    <n v="0"/>
    <n v="5"/>
    <n v="4"/>
    <n v="2"/>
    <n v="3"/>
    <n v="1"/>
    <n v="4"/>
    <n v="4"/>
    <n v="0"/>
    <n v="0"/>
    <n v="0"/>
    <n v="4.3750000000000004E-3"/>
    <n v="1"/>
    <n v="0.12403356481481483"/>
    <n v="0"/>
    <n v="4"/>
    <n v="5"/>
  </r>
  <r>
    <x v="24"/>
    <x v="0"/>
    <s v="Grange University Hospital Cwmbran"/>
    <s v="Major A&amp;E Units"/>
    <s v="Caerphilly"/>
    <n v="2.8130528333333329"/>
    <d v="1899-12-30T01:08:01"/>
    <n v="0"/>
    <n v="0"/>
    <n v="0"/>
    <n v="8"/>
    <n v="8"/>
    <n v="0"/>
    <n v="4"/>
    <n v="1"/>
    <n v="6"/>
    <n v="7"/>
    <n v="1"/>
    <n v="0"/>
    <n v="0"/>
    <n v="4.7453703703703703E-3"/>
    <n v="1"/>
    <n v="6.7465277777777791E-2"/>
    <n v="0"/>
    <n v="7"/>
    <n v="8"/>
  </r>
  <r>
    <x v="24"/>
    <x v="0"/>
    <s v="Ysbyty Ystrad Fawr Hospital"/>
    <s v="Minor Injuries Unit (MIU)"/>
    <s v="Caerphilly"/>
    <n v="0"/>
    <d v="1899-12-30T00:27:47"/>
    <n v="0"/>
    <n v="0"/>
    <n v="0"/>
    <n v="2"/>
    <n v="2"/>
    <n v="0"/>
    <n v="2"/>
    <n v="0"/>
    <n v="2"/>
    <n v="2"/>
    <n v="0"/>
    <n v="0"/>
    <n v="0"/>
    <s v="-"/>
    <s v="-"/>
    <n v="2.1556712962962965E-2"/>
    <n v="0"/>
    <n v="2"/>
    <n v="2"/>
  </r>
  <r>
    <x v="24"/>
    <x v="0"/>
    <s v="Royal Gwent Hospital Newport"/>
    <s v="Major A&amp;E Units"/>
    <s v="Caerphilly"/>
    <n v="0"/>
    <d v="1899-12-30T00:20:2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4"/>
    <x v="0"/>
    <s v="Grange University Hospital Cwmbran"/>
    <s v="Major A&amp;E Units"/>
    <s v="Cardiff"/>
    <n v="1.2777833333333332E-2"/>
    <d v="1899-12-30T00:15:46"/>
    <n v="0"/>
    <n v="0"/>
    <n v="0"/>
    <n v="1"/>
    <n v="1"/>
    <n v="0"/>
    <n v="1"/>
    <n v="0"/>
    <n v="1"/>
    <n v="1"/>
    <n v="0"/>
    <n v="0"/>
    <n v="0"/>
    <s v="-"/>
    <s v="-"/>
    <n v="2.1354166666666667E-2"/>
    <n v="0"/>
    <n v="1"/>
    <n v="1"/>
  </r>
  <r>
    <x v="24"/>
    <x v="0"/>
    <s v="Grange University Hospital Cwmbran"/>
    <s v="Major A&amp;E Units"/>
    <s v="Monmouthshire"/>
    <n v="12.0119445"/>
    <d v="1899-12-30T01:40:33"/>
    <n v="0"/>
    <n v="0"/>
    <n v="0"/>
    <n v="8"/>
    <n v="8"/>
    <n v="1"/>
    <n v="3"/>
    <n v="1"/>
    <n v="6"/>
    <n v="6"/>
    <n v="0"/>
    <n v="1"/>
    <n v="0"/>
    <n v="1.3946759259259259E-2"/>
    <n v="0"/>
    <n v="6.5121527777777771E-2"/>
    <n v="1"/>
    <n v="6"/>
    <n v="8"/>
  </r>
  <r>
    <x v="24"/>
    <x v="0"/>
    <s v="Royal Gwent Hospital Newport"/>
    <s v="Major A&amp;E Units"/>
    <s v="Monmouthshire"/>
    <n v="0.28500000000000003"/>
    <d v="1899-12-30T00:32:06"/>
    <n v="0"/>
    <n v="0"/>
    <n v="0"/>
    <n v="1"/>
    <n v="1"/>
    <n v="0"/>
    <n v="1"/>
    <n v="0"/>
    <n v="1"/>
    <n v="1"/>
    <n v="0"/>
    <n v="0"/>
    <n v="0"/>
    <s v="-"/>
    <s v="-"/>
    <n v="0.12664351851851852"/>
    <n v="0"/>
    <n v="1"/>
    <n v="1"/>
  </r>
  <r>
    <x v="24"/>
    <x v="0"/>
    <s v="Nevill Hall Hosp Abergavenny"/>
    <s v="Major A&amp;E Units"/>
    <s v="Monmouthshire"/>
    <n v="0"/>
    <d v="1899-12-30T01:03:08"/>
    <n v="0"/>
    <n v="0"/>
    <n v="0"/>
    <n v="1"/>
    <n v="1"/>
    <n v="0"/>
    <n v="0"/>
    <n v="0"/>
    <n v="0"/>
    <n v="1"/>
    <n v="1"/>
    <n v="0"/>
    <n v="0"/>
    <s v="-"/>
    <s v="-"/>
    <n v="0.40240740740740744"/>
    <n v="0"/>
    <n v="1"/>
    <n v="1"/>
  </r>
  <r>
    <x v="24"/>
    <x v="0"/>
    <s v="Grange University Hospital Cwmbran"/>
    <s v="Major A&amp;E Units"/>
    <s v="Newport"/>
    <n v="12.422777833333333"/>
    <d v="1899-12-30T01:05:08"/>
    <n v="1"/>
    <n v="0"/>
    <n v="0"/>
    <n v="24"/>
    <n v="22"/>
    <n v="4"/>
    <n v="12"/>
    <n v="7"/>
    <n v="10"/>
    <n v="14"/>
    <n v="4"/>
    <n v="0"/>
    <n v="3"/>
    <n v="6.168981481481481E-3"/>
    <n v="0.42857142857142855"/>
    <n v="7.1828703703703714E-2"/>
    <n v="3"/>
    <n v="14"/>
    <n v="23"/>
  </r>
  <r>
    <x v="24"/>
    <x v="0"/>
    <s v="Royal Gwent Hospital Newport"/>
    <s v="Major A&amp;E Units"/>
    <s v="Newport"/>
    <n v="0"/>
    <d v="1899-12-30T00:59:29"/>
    <n v="0"/>
    <n v="0"/>
    <n v="0"/>
    <n v="2"/>
    <n v="2"/>
    <n v="0"/>
    <n v="1"/>
    <n v="0"/>
    <n v="2"/>
    <n v="2"/>
    <n v="0"/>
    <n v="0"/>
    <n v="0"/>
    <s v="-"/>
    <s v="-"/>
    <n v="4.099537037037037E-2"/>
    <n v="0"/>
    <n v="2"/>
    <n v="2"/>
  </r>
  <r>
    <x v="24"/>
    <x v="0"/>
    <s v="Grange University Hospital Cwmbran"/>
    <s v="Major A&amp;E Units"/>
    <s v="Torfaen"/>
    <n v="3.5169443333333335"/>
    <d v="1899-12-30T00:47:36"/>
    <n v="0"/>
    <n v="0"/>
    <n v="0"/>
    <n v="13"/>
    <n v="13"/>
    <n v="2"/>
    <n v="9"/>
    <n v="3"/>
    <n v="7"/>
    <n v="8"/>
    <n v="1"/>
    <n v="1"/>
    <n v="1"/>
    <n v="3.6921296296296294E-3"/>
    <n v="1"/>
    <n v="7.6012731481481494E-2"/>
    <n v="2"/>
    <n v="8"/>
    <n v="13"/>
  </r>
  <r>
    <x v="24"/>
    <x v="0"/>
    <s v="Nevill Hall Hosp Abergavenny"/>
    <s v="Major A&amp;E Units"/>
    <s v="Torfaen"/>
    <n v="0"/>
    <d v="1899-12-30T00:18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4"/>
    <x v="0"/>
    <s v="Royal Gwent Hospital Newport"/>
    <s v="Major A&amp;E Units"/>
    <s v="Torfaen"/>
    <n v="0"/>
    <d v="1899-12-30T00:13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4"/>
    <x v="1"/>
    <s v="Ysbyty Gwynedd Hosp Bangor"/>
    <s v="Major A&amp;E Units"/>
    <s v="Conwy"/>
    <n v="13.499166666666667"/>
    <d v="1899-12-30T03:37:29"/>
    <n v="2"/>
    <n v="1"/>
    <n v="0"/>
    <n v="4"/>
    <n v="4"/>
    <n v="0"/>
    <n v="1"/>
    <n v="0"/>
    <n v="3"/>
    <n v="3"/>
    <n v="0"/>
    <n v="1"/>
    <n v="0"/>
    <s v="-"/>
    <s v="-"/>
    <n v="9.3148148148148147E-2"/>
    <n v="1"/>
    <n v="3"/>
    <n v="4"/>
  </r>
  <r>
    <x v="24"/>
    <x v="1"/>
    <s v="Glan Clwyd Hosp Bodelwyddan"/>
    <s v="Major A&amp;E Units"/>
    <s v="Conwy"/>
    <n v="13.769999999999998"/>
    <d v="1899-12-30T01:46:48"/>
    <n v="0"/>
    <n v="0"/>
    <n v="0"/>
    <n v="10"/>
    <n v="10"/>
    <n v="1"/>
    <n v="5"/>
    <n v="0"/>
    <n v="7"/>
    <n v="9"/>
    <n v="2"/>
    <n v="0"/>
    <n v="1"/>
    <s v="-"/>
    <s v="-"/>
    <n v="9.7395833333333334E-2"/>
    <n v="1"/>
    <n v="9"/>
    <n v="10"/>
  </r>
  <r>
    <x v="24"/>
    <x v="1"/>
    <s v="Glan Clwyd Hosp Bodelwyddan"/>
    <s v="Major A&amp;E Units"/>
    <s v="Denbighshire"/>
    <n v="17.291110833333335"/>
    <d v="1899-12-30T01:15:41"/>
    <n v="1"/>
    <n v="0"/>
    <n v="0"/>
    <n v="17"/>
    <n v="17"/>
    <n v="2"/>
    <n v="9"/>
    <n v="5"/>
    <n v="8"/>
    <n v="10"/>
    <n v="2"/>
    <n v="1"/>
    <n v="1"/>
    <n v="3.1828703703703702E-3"/>
    <n v="0.6"/>
    <n v="4.1446759259259267E-2"/>
    <n v="2"/>
    <n v="10"/>
    <n v="17"/>
  </r>
  <r>
    <x v="24"/>
    <x v="1"/>
    <s v="Maelor General Hosp Wrecsam"/>
    <s v="Major A&amp;E Units"/>
    <s v="Denbighshire"/>
    <n v="0"/>
    <d v="1899-12-30T00:14:31"/>
    <n v="0"/>
    <n v="0"/>
    <n v="0"/>
    <n v="1"/>
    <n v="1"/>
    <n v="1"/>
    <n v="1"/>
    <n v="0"/>
    <n v="1"/>
    <n v="1"/>
    <n v="0"/>
    <n v="0"/>
    <n v="0"/>
    <s v="-"/>
    <s v="-"/>
    <n v="3.03587962962963E-2"/>
    <n v="0"/>
    <n v="1"/>
    <n v="1"/>
  </r>
  <r>
    <x v="24"/>
    <x v="1"/>
    <s v="Glan Clwyd Hosp Bodelwyddan"/>
    <s v="Major A&amp;E Units"/>
    <s v="Flintshire"/>
    <n v="3.853888833333333"/>
    <d v="1899-12-30T01:03:02"/>
    <n v="0"/>
    <n v="0"/>
    <n v="0"/>
    <n v="5"/>
    <n v="5"/>
    <n v="1"/>
    <n v="3"/>
    <n v="0"/>
    <n v="4"/>
    <n v="4"/>
    <n v="0"/>
    <n v="0"/>
    <n v="1"/>
    <s v="-"/>
    <s v="-"/>
    <n v="6.0462962962962961E-2"/>
    <n v="1"/>
    <n v="4"/>
    <n v="5"/>
  </r>
  <r>
    <x v="24"/>
    <x v="1"/>
    <s v="Maelor General Hosp Wrecsam"/>
    <s v="Major A&amp;E Units"/>
    <s v="Flintshire"/>
    <n v="3.1519443333333332"/>
    <d v="1899-12-30T00:44:07"/>
    <n v="0"/>
    <n v="0"/>
    <n v="0"/>
    <n v="6"/>
    <n v="6"/>
    <n v="1"/>
    <n v="4"/>
    <n v="1"/>
    <n v="4"/>
    <n v="4"/>
    <n v="0"/>
    <n v="0"/>
    <n v="1"/>
    <n v="7.6273148148148142E-3"/>
    <n v="0"/>
    <n v="7.1846064814814828E-2"/>
    <n v="1"/>
    <n v="4"/>
    <n v="6"/>
  </r>
  <r>
    <x v="24"/>
    <x v="1"/>
    <s v="Ysbyty Gwynedd Hosp Bangor"/>
    <s v="Major A&amp;E Units"/>
    <s v="Gwynedd"/>
    <n v="51.299720166666674"/>
    <d v="1899-12-30T02:56:38"/>
    <n v="6"/>
    <n v="4"/>
    <n v="0"/>
    <n v="16"/>
    <n v="16"/>
    <n v="2"/>
    <n v="10"/>
    <n v="7"/>
    <n v="7"/>
    <n v="8"/>
    <n v="1"/>
    <n v="0"/>
    <n v="1"/>
    <n v="4.340277777777778E-3"/>
    <n v="0.8571428571428571"/>
    <n v="6.4560185185185193E-2"/>
    <n v="1"/>
    <n v="8"/>
    <n v="16"/>
  </r>
  <r>
    <x v="24"/>
    <x v="1"/>
    <s v="Glan Clwyd Hosp Bodelwyddan"/>
    <s v="Major A&amp;E Units"/>
    <s v="Gwynedd"/>
    <n v="0"/>
    <d v="1899-12-30T00:23:09"/>
    <n v="0"/>
    <n v="0"/>
    <n v="0"/>
    <n v="2"/>
    <n v="2"/>
    <n v="0"/>
    <n v="2"/>
    <n v="0"/>
    <n v="2"/>
    <n v="2"/>
    <n v="0"/>
    <n v="0"/>
    <n v="0"/>
    <s v="-"/>
    <s v="-"/>
    <n v="0.1777835648148148"/>
    <n v="0"/>
    <n v="2"/>
    <n v="2"/>
  </r>
  <r>
    <x v="24"/>
    <x v="1"/>
    <s v="Ysbyty Gwynedd Hosp Bangor"/>
    <s v="Major A&amp;E Units"/>
    <s v="Isle Of Anglesey"/>
    <n v="58.831664666666676"/>
    <d v="1899-12-30T04:09:17"/>
    <n v="8"/>
    <n v="6"/>
    <n v="0"/>
    <n v="13"/>
    <n v="13"/>
    <n v="2"/>
    <n v="6"/>
    <n v="2"/>
    <n v="10"/>
    <n v="10"/>
    <n v="0"/>
    <n v="1"/>
    <n v="0"/>
    <n v="9.1898148148148156E-3"/>
    <n v="0"/>
    <n v="9.9265046296296303E-2"/>
    <n v="1"/>
    <n v="10"/>
    <n v="13"/>
  </r>
  <r>
    <x v="24"/>
    <x v="1"/>
    <s v="Glan Clwyd Hosp Bodelwyddan"/>
    <s v="Major A&amp;E Units"/>
    <s v="Out of Area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24"/>
    <x v="1"/>
    <s v="Maelor General Hosp Wrecsam"/>
    <s v="Major A&amp;E Units"/>
    <s v="Powys"/>
    <n v="0"/>
    <d v="1899-12-30T00:11:49"/>
    <n v="0"/>
    <n v="0"/>
    <n v="0"/>
    <n v="1"/>
    <n v="1"/>
    <n v="1"/>
    <n v="1"/>
    <n v="0"/>
    <n v="1"/>
    <n v="1"/>
    <n v="0"/>
    <n v="0"/>
    <n v="0"/>
    <s v="-"/>
    <s v="-"/>
    <n v="5.604166666666667E-2"/>
    <n v="0"/>
    <n v="1"/>
    <n v="1"/>
  </r>
  <r>
    <x v="24"/>
    <x v="1"/>
    <s v="Maelor General Hosp Wrecsam"/>
    <s v="Major A&amp;E Units"/>
    <s v="Wrexham"/>
    <n v="44.617776666666671"/>
    <d v="1899-12-30T01:53:46"/>
    <n v="7"/>
    <n v="2"/>
    <n v="0"/>
    <n v="24"/>
    <n v="24"/>
    <n v="2"/>
    <n v="14"/>
    <n v="9"/>
    <n v="14"/>
    <n v="14"/>
    <n v="0"/>
    <n v="0"/>
    <n v="1"/>
    <n v="4.5370370370370373E-3"/>
    <n v="0.55555555555555558"/>
    <n v="8.3726851851851858E-2"/>
    <n v="1"/>
    <n v="14"/>
    <n v="24"/>
  </r>
  <r>
    <x v="24"/>
    <x v="1"/>
    <s v="Glan Clwyd Hosp Bodelwyddan"/>
    <s v="Major A&amp;E Units"/>
    <s v="Wrexham"/>
    <n v="5.2988888333333337"/>
    <d v="1899-12-30T05:32:56"/>
    <n v="1"/>
    <n v="0"/>
    <n v="0"/>
    <n v="1"/>
    <n v="1"/>
    <n v="0"/>
    <n v="0"/>
    <n v="0"/>
    <n v="1"/>
    <n v="1"/>
    <n v="0"/>
    <n v="0"/>
    <n v="0"/>
    <s v="-"/>
    <s v="-"/>
    <n v="3.8796296296296301E-2"/>
    <n v="0"/>
    <n v="1"/>
    <n v="1"/>
  </r>
  <r>
    <x v="24"/>
    <x v="2"/>
    <s v="University Hospital Of Wales"/>
    <s v="Major A&amp;E Units"/>
    <s v="Caerphilly"/>
    <n v="2.6244445000000001"/>
    <d v="1899-12-30T01:28:04"/>
    <n v="0"/>
    <n v="0"/>
    <n v="0"/>
    <n v="2"/>
    <n v="2"/>
    <n v="1"/>
    <n v="1"/>
    <n v="1"/>
    <n v="1"/>
    <n v="1"/>
    <n v="0"/>
    <n v="0"/>
    <n v="0"/>
    <n v="8.3333333333333332E-3"/>
    <n v="0"/>
    <n v="3.3194444444444443E-2"/>
    <n v="0"/>
    <n v="1"/>
    <n v="2"/>
  </r>
  <r>
    <x v="24"/>
    <x v="2"/>
    <s v="University Hospital Of Wales"/>
    <s v="Major A&amp;E Units"/>
    <s v="Cardiff"/>
    <n v="46.903608000000013"/>
    <d v="1899-12-30T01:45:00"/>
    <n v="2"/>
    <n v="2"/>
    <n v="0"/>
    <n v="32"/>
    <n v="32"/>
    <n v="6"/>
    <n v="21"/>
    <n v="10"/>
    <n v="16"/>
    <n v="21"/>
    <n v="5"/>
    <n v="1"/>
    <n v="0"/>
    <n v="4.0335648148148153E-3"/>
    <n v="0.8"/>
    <n v="7.8009259259259264E-2"/>
    <n v="1"/>
    <n v="21"/>
    <n v="32"/>
  </r>
  <r>
    <x v="24"/>
    <x v="2"/>
    <s v="Llandough Hospital"/>
    <s v="Major acute"/>
    <s v="Cardiff"/>
    <n v="0"/>
    <d v="1899-12-30T03:45:25"/>
    <n v="1"/>
    <n v="1"/>
    <n v="0"/>
    <n v="2"/>
    <n v="2"/>
    <n v="0"/>
    <n v="1"/>
    <n v="0"/>
    <n v="2"/>
    <n v="2"/>
    <n v="0"/>
    <n v="0"/>
    <n v="0"/>
    <s v="-"/>
    <s v="-"/>
    <n v="6.2523148148148147E-2"/>
    <n v="0"/>
    <n v="2"/>
    <n v="2"/>
  </r>
  <r>
    <x v="24"/>
    <x v="2"/>
    <s v="University Hospital Of Wales"/>
    <s v="Major A&amp;E Units"/>
    <s v="Carmarthenshire"/>
    <n v="0"/>
    <d v="1899-12-30T00:12:43"/>
    <n v="0"/>
    <n v="0"/>
    <n v="0"/>
    <n v="1"/>
    <n v="1"/>
    <n v="1"/>
    <n v="1"/>
    <n v="1"/>
    <n v="0"/>
    <n v="0"/>
    <n v="0"/>
    <n v="0"/>
    <n v="0"/>
    <n v="0"/>
    <n v="1"/>
    <s v="-"/>
    <n v="0"/>
    <n v="0"/>
    <n v="1"/>
  </r>
  <r>
    <x v="24"/>
    <x v="2"/>
    <s v="University Hospital Of Wales"/>
    <s v="Major A&amp;E Units"/>
    <s v="Merthyr Tydfil"/>
    <n v="0.60499899999999995"/>
    <d v="1899-12-30T00:51:18"/>
    <n v="0"/>
    <n v="0"/>
    <n v="0"/>
    <n v="1"/>
    <n v="1"/>
    <n v="0"/>
    <n v="1"/>
    <n v="0"/>
    <n v="1"/>
    <n v="1"/>
    <n v="0"/>
    <n v="0"/>
    <n v="0"/>
    <s v="-"/>
    <s v="-"/>
    <n v="0.28546296296296297"/>
    <n v="0"/>
    <n v="1"/>
    <n v="1"/>
  </r>
  <r>
    <x v="24"/>
    <x v="2"/>
    <s v="University Hospital Of Wales"/>
    <s v="Major A&amp;E Units"/>
    <s v="Monmouthshire"/>
    <n v="0"/>
    <s v="-"/>
    <n v="0"/>
    <n v="0"/>
    <n v="0"/>
    <n v="1"/>
    <n v="1"/>
    <n v="1"/>
    <n v="1"/>
    <n v="1"/>
    <n v="0"/>
    <n v="0"/>
    <n v="0"/>
    <n v="0"/>
    <n v="0"/>
    <n v="2.3379629629629631E-3"/>
    <n v="1"/>
    <s v="-"/>
    <n v="0"/>
    <n v="0"/>
    <n v="1"/>
  </r>
  <r>
    <x v="24"/>
    <x v="2"/>
    <s v="University Hospital Of Wales"/>
    <s v="Major A&amp;E Units"/>
    <s v="Neath Port Talbot"/>
    <n v="0.86333333333333329"/>
    <d v="1899-12-30T01:06:48"/>
    <n v="0"/>
    <n v="0"/>
    <n v="0"/>
    <n v="1"/>
    <n v="1"/>
    <n v="0"/>
    <n v="0"/>
    <n v="1"/>
    <n v="0"/>
    <n v="0"/>
    <n v="0"/>
    <n v="0"/>
    <n v="0"/>
    <n v="7.3611111111111108E-3"/>
    <n v="0"/>
    <s v="-"/>
    <n v="0"/>
    <n v="0"/>
    <n v="1"/>
  </r>
  <r>
    <x v="24"/>
    <x v="2"/>
    <s v="University Hospital Of Wales"/>
    <s v="Major A&amp;E Units"/>
    <s v="Rhondda Cynon Taff"/>
    <n v="0.67416666666666669"/>
    <d v="1899-12-30T00:55:27"/>
    <n v="0"/>
    <n v="0"/>
    <n v="0"/>
    <n v="1"/>
    <n v="1"/>
    <n v="0"/>
    <n v="1"/>
    <n v="0"/>
    <n v="1"/>
    <n v="1"/>
    <n v="0"/>
    <n v="0"/>
    <n v="0"/>
    <s v="-"/>
    <s v="-"/>
    <n v="7.4988425925925931E-2"/>
    <n v="0"/>
    <n v="1"/>
    <n v="1"/>
  </r>
  <r>
    <x v="24"/>
    <x v="2"/>
    <s v="University Hospital Of Wales"/>
    <s v="Major A&amp;E Units"/>
    <s v="Torfaen"/>
    <n v="1.2275001666666667"/>
    <d v="1899-12-30T00:39:33"/>
    <n v="0"/>
    <n v="0"/>
    <n v="0"/>
    <n v="3"/>
    <n v="3"/>
    <n v="0"/>
    <n v="3"/>
    <n v="0"/>
    <n v="3"/>
    <n v="3"/>
    <n v="0"/>
    <n v="0"/>
    <n v="0"/>
    <s v="-"/>
    <s v="-"/>
    <n v="1.283564814814815E-2"/>
    <n v="0"/>
    <n v="3"/>
    <n v="3"/>
  </r>
  <r>
    <x v="24"/>
    <x v="2"/>
    <s v="University Hospital Of Wales"/>
    <s v="Major A&amp;E Units"/>
    <s v="Vale Of Glamorgan"/>
    <n v="21.060832333333334"/>
    <d v="1899-12-30T02:09:00"/>
    <n v="1"/>
    <n v="1"/>
    <n v="0"/>
    <n v="12"/>
    <n v="12"/>
    <n v="3"/>
    <n v="5"/>
    <n v="1"/>
    <n v="8"/>
    <n v="9"/>
    <n v="1"/>
    <n v="1"/>
    <n v="1"/>
    <n v="3.3564814814814816E-3"/>
    <n v="1"/>
    <n v="8.1967592592592592E-2"/>
    <n v="2"/>
    <n v="9"/>
    <n v="12"/>
  </r>
  <r>
    <x v="24"/>
    <x v="2"/>
    <s v="Llandough Hospital"/>
    <s v="Major acute"/>
    <s v="Vale Of Glamorgan"/>
    <n v="0"/>
    <s v="-"/>
    <n v="0"/>
    <n v="0"/>
    <n v="0"/>
    <n v="1"/>
    <n v="1"/>
    <n v="0"/>
    <n v="1"/>
    <n v="0"/>
    <n v="1"/>
    <n v="1"/>
    <n v="0"/>
    <n v="0"/>
    <n v="0"/>
    <s v="-"/>
    <s v="-"/>
    <n v="0.11807870370370371"/>
    <n v="0"/>
    <n v="1"/>
    <n v="1"/>
  </r>
  <r>
    <x v="24"/>
    <x v="3"/>
    <s v="Princess Of Wales Bridgend"/>
    <s v="Major A&amp;E Units"/>
    <s v="Bridgend"/>
    <n v="94.128610833333326"/>
    <d v="1899-12-30T05:48:02"/>
    <n v="7"/>
    <n v="7"/>
    <n v="3"/>
    <n v="16"/>
    <n v="16"/>
    <n v="0"/>
    <n v="7"/>
    <n v="5"/>
    <n v="10"/>
    <n v="11"/>
    <n v="1"/>
    <n v="0"/>
    <n v="0"/>
    <n v="6.6087962962962975E-3"/>
    <n v="0.2"/>
    <n v="0.23891203703703706"/>
    <n v="0"/>
    <n v="11"/>
    <n v="16"/>
  </r>
  <r>
    <x v="24"/>
    <x v="3"/>
    <s v="Royal Glamorgan Hosp Pontyclun"/>
    <s v="Major A&amp;E Units"/>
    <s v="Bridgend"/>
    <n v="15.988611166666665"/>
    <d v="1899-12-30T04:14:50"/>
    <n v="1"/>
    <n v="1"/>
    <n v="0"/>
    <n v="2"/>
    <n v="2"/>
    <n v="0"/>
    <n v="1"/>
    <n v="0"/>
    <n v="2"/>
    <n v="2"/>
    <n v="0"/>
    <n v="0"/>
    <n v="0"/>
    <s v="-"/>
    <s v="-"/>
    <n v="9.0225694444444435E-2"/>
    <n v="0"/>
    <n v="2"/>
    <n v="2"/>
  </r>
  <r>
    <x v="24"/>
    <x v="3"/>
    <s v="Prince Charles Hosp Merthyr"/>
    <s v="Major A&amp;E Units"/>
    <s v="Caerphilly"/>
    <n v="8.4922223333333324"/>
    <d v="1899-12-30T01:11:28"/>
    <n v="0"/>
    <n v="0"/>
    <n v="0"/>
    <n v="8"/>
    <n v="8"/>
    <n v="1"/>
    <n v="3"/>
    <n v="2"/>
    <n v="4"/>
    <n v="5"/>
    <n v="1"/>
    <n v="1"/>
    <n v="0"/>
    <n v="4.5254629629629629E-3"/>
    <n v="1"/>
    <n v="7.9594907407407406E-2"/>
    <n v="1"/>
    <n v="5"/>
    <n v="8"/>
  </r>
  <r>
    <x v="24"/>
    <x v="3"/>
    <s v="Royal Glamorgan Hosp Pontyclun"/>
    <s v="Major A&amp;E Units"/>
    <s v="Caerphilly"/>
    <n v="0.59472216666666666"/>
    <d v="1899-12-30T00:50:41"/>
    <n v="0"/>
    <n v="0"/>
    <n v="0"/>
    <n v="1"/>
    <n v="1"/>
    <n v="0"/>
    <n v="1"/>
    <n v="1"/>
    <n v="0"/>
    <n v="0"/>
    <n v="0"/>
    <n v="0"/>
    <n v="0"/>
    <n v="3.6805555555555554E-3"/>
    <n v="1"/>
    <s v="-"/>
    <n v="0"/>
    <n v="0"/>
    <n v="1"/>
  </r>
  <r>
    <x v="24"/>
    <x v="3"/>
    <s v="Prince Charles Hosp Merthyr"/>
    <s v="Major A&amp;E Units"/>
    <s v="Merthyr Tydfil"/>
    <n v="15.775555666666666"/>
    <d v="1899-12-30T02:53:25"/>
    <n v="1"/>
    <n v="1"/>
    <n v="1"/>
    <n v="5"/>
    <n v="5"/>
    <n v="1"/>
    <n v="3"/>
    <n v="1"/>
    <n v="3"/>
    <n v="3"/>
    <n v="0"/>
    <n v="0"/>
    <n v="1"/>
    <n v="9.6064814814814815E-3"/>
    <n v="0"/>
    <n v="0.13392361111111112"/>
    <n v="1"/>
    <n v="3"/>
    <n v="5"/>
  </r>
  <r>
    <x v="24"/>
    <x v="3"/>
    <s v="Royal Glamorgan Hosp Pontyclun"/>
    <s v="Major A&amp;E Units"/>
    <s v="Merthyr Tydfil"/>
    <n v="1.9322221666666666"/>
    <d v="1899-12-30T02:10:56"/>
    <n v="0"/>
    <n v="0"/>
    <n v="0"/>
    <n v="1"/>
    <n v="1"/>
    <n v="0"/>
    <n v="0"/>
    <n v="0"/>
    <n v="1"/>
    <n v="1"/>
    <n v="0"/>
    <n v="0"/>
    <n v="0"/>
    <s v="-"/>
    <s v="-"/>
    <n v="0.19255787037037039"/>
    <n v="0"/>
    <n v="1"/>
    <n v="1"/>
  </r>
  <r>
    <x v="24"/>
    <x v="3"/>
    <s v="Prince Charles Hosp Merthyr"/>
    <s v="Major A&amp;E Units"/>
    <s v="Powys"/>
    <n v="18.358054666666664"/>
    <d v="1899-12-30T02:32:41"/>
    <n v="1"/>
    <n v="1"/>
    <n v="0"/>
    <n v="4"/>
    <n v="4"/>
    <n v="0"/>
    <n v="1"/>
    <n v="2"/>
    <n v="2"/>
    <n v="2"/>
    <n v="0"/>
    <n v="0"/>
    <n v="0"/>
    <n v="7.4768518518518526E-3"/>
    <n v="0"/>
    <n v="0.10979745370370372"/>
    <n v="0"/>
    <n v="2"/>
    <n v="4"/>
  </r>
  <r>
    <x v="24"/>
    <x v="3"/>
    <s v="Royal Glamorgan Hosp Pontyclun"/>
    <s v="Major A&amp;E Units"/>
    <s v="Rhondda Cynon Taff"/>
    <n v="46.816111166666666"/>
    <d v="1899-12-30T02:19:55"/>
    <n v="4"/>
    <n v="3"/>
    <n v="1"/>
    <n v="18"/>
    <n v="18"/>
    <n v="11"/>
    <n v="13"/>
    <n v="5"/>
    <n v="10"/>
    <n v="12"/>
    <n v="2"/>
    <n v="0"/>
    <n v="1"/>
    <n v="7.1643518518518523E-3"/>
    <n v="0.2"/>
    <n v="9.7285879629629632E-2"/>
    <n v="1"/>
    <n v="12"/>
    <n v="18"/>
  </r>
  <r>
    <x v="24"/>
    <x v="3"/>
    <s v="Prince Charles Hosp Merthyr"/>
    <s v="Major A&amp;E Units"/>
    <s v="Rhondda Cynon Taff"/>
    <n v="33.09416683333334"/>
    <d v="1899-12-30T02:58:38"/>
    <n v="4"/>
    <n v="1"/>
    <n v="0"/>
    <n v="8"/>
    <n v="8"/>
    <n v="2"/>
    <n v="2"/>
    <n v="0"/>
    <n v="6"/>
    <n v="7"/>
    <n v="1"/>
    <n v="0"/>
    <n v="1"/>
    <s v="-"/>
    <s v="-"/>
    <n v="7.6030092592592594E-2"/>
    <n v="1"/>
    <n v="7"/>
    <n v="8"/>
  </r>
  <r>
    <x v="24"/>
    <x v="3"/>
    <s v="Princess Of Wales Bridgend"/>
    <s v="Major A&amp;E Units"/>
    <s v="Vale Of Glamorgan"/>
    <n v="1.6666656666666666"/>
    <d v="1899-12-30T01:46:52"/>
    <n v="0"/>
    <n v="0"/>
    <n v="0"/>
    <n v="1"/>
    <n v="1"/>
    <n v="0"/>
    <n v="0"/>
    <n v="0"/>
    <n v="0"/>
    <n v="1"/>
    <n v="1"/>
    <n v="0"/>
    <n v="0"/>
    <s v="-"/>
    <s v="-"/>
    <n v="3.5972222222222225E-2"/>
    <n v="0"/>
    <n v="1"/>
    <n v="1"/>
  </r>
  <r>
    <x v="24"/>
    <x v="4"/>
    <s v="Prince Philip Hosp Llanelli"/>
    <s v="Major acute"/>
    <s v="Carmarthenshire"/>
    <n v="21.816110000000002"/>
    <d v="1899-12-30T03:53:10"/>
    <n v="3"/>
    <n v="1"/>
    <n v="0"/>
    <n v="9"/>
    <n v="9"/>
    <n v="2"/>
    <n v="5"/>
    <n v="1"/>
    <n v="6"/>
    <n v="8"/>
    <n v="2"/>
    <n v="0"/>
    <n v="0"/>
    <n v="4.7916666666666672E-3"/>
    <n v="1"/>
    <n v="0.10734375"/>
    <n v="0"/>
    <n v="8"/>
    <n v="9"/>
  </r>
  <r>
    <x v="24"/>
    <x v="4"/>
    <s v="Glangwili Hospital Carmarthen"/>
    <s v="Major A&amp;E Units"/>
    <s v="Carmarthenshire"/>
    <n v="14.901388833333332"/>
    <d v="1899-12-30T01:10:05"/>
    <n v="1"/>
    <n v="0"/>
    <n v="0"/>
    <n v="18"/>
    <n v="18"/>
    <n v="3"/>
    <n v="14"/>
    <n v="3"/>
    <n v="13"/>
    <n v="15"/>
    <n v="2"/>
    <n v="0"/>
    <n v="0"/>
    <n v="8.5300925925925926E-3"/>
    <n v="0"/>
    <n v="4.8715277777777781E-2"/>
    <n v="0"/>
    <n v="15"/>
    <n v="18"/>
  </r>
  <r>
    <x v="24"/>
    <x v="4"/>
    <s v="Glangwili Hospital Carmarthen"/>
    <s v="Major A&amp;E Units"/>
    <s v="Ceredigion"/>
    <n v="7.1433333333333335"/>
    <d v="1899-12-30T01:14:02"/>
    <n v="0"/>
    <n v="0"/>
    <n v="0"/>
    <n v="7"/>
    <n v="7"/>
    <n v="3"/>
    <n v="5"/>
    <n v="1"/>
    <n v="2"/>
    <n v="4"/>
    <n v="2"/>
    <n v="0"/>
    <n v="2"/>
    <n v="1.8888888888888889E-2"/>
    <n v="0"/>
    <n v="6.295138888888889E-2"/>
    <n v="2"/>
    <n v="4"/>
    <n v="7"/>
  </r>
  <r>
    <x v="24"/>
    <x v="4"/>
    <s v="Bronglais Gen Hosp Aberystwyth"/>
    <s v="Major A&amp;E Units"/>
    <s v="Ceredigion"/>
    <n v="2.5363888333333335"/>
    <d v="1899-12-30T00:44:36"/>
    <n v="0"/>
    <n v="0"/>
    <n v="0"/>
    <n v="5"/>
    <n v="5"/>
    <n v="1"/>
    <n v="4"/>
    <n v="0"/>
    <n v="4"/>
    <n v="5"/>
    <n v="1"/>
    <n v="0"/>
    <n v="0"/>
    <s v="-"/>
    <s v="-"/>
    <n v="0.1300462962962963"/>
    <n v="0"/>
    <n v="5"/>
    <n v="5"/>
  </r>
  <r>
    <x v="24"/>
    <x v="4"/>
    <s v="Bronglais Gen Hosp Aberystwyth"/>
    <s v="Major A&amp;E Units"/>
    <s v="Gwynedd"/>
    <n v="1.6958333333333333"/>
    <d v="1899-12-30T01:05:53"/>
    <n v="0"/>
    <n v="0"/>
    <n v="0"/>
    <n v="2"/>
    <n v="2"/>
    <n v="0"/>
    <n v="1"/>
    <n v="1"/>
    <n v="1"/>
    <n v="1"/>
    <n v="0"/>
    <n v="0"/>
    <n v="0"/>
    <n v="7.9861111111111122E-3"/>
    <n v="0"/>
    <n v="5.3668981481481484E-2"/>
    <n v="0"/>
    <n v="1"/>
    <n v="2"/>
  </r>
  <r>
    <x v="24"/>
    <x v="4"/>
    <s v="Withybush Hosp Haverfordwest"/>
    <s v="Major A&amp;E Units"/>
    <s v="Pembrokeshire"/>
    <n v="10.298333333333336"/>
    <d v="1899-12-30T00:58:15"/>
    <n v="1"/>
    <n v="1"/>
    <n v="0"/>
    <n v="18"/>
    <n v="18"/>
    <n v="8"/>
    <n v="14"/>
    <n v="3"/>
    <n v="10"/>
    <n v="13"/>
    <n v="3"/>
    <n v="1"/>
    <n v="1"/>
    <n v="5.8333333333333336E-3"/>
    <n v="0.33333333333333331"/>
    <n v="6.3113425925925934E-2"/>
    <n v="2"/>
    <n v="13"/>
    <n v="18"/>
  </r>
  <r>
    <x v="24"/>
    <x v="4"/>
    <s v="Glangwili Hospital Carmarthen"/>
    <s v="Major A&amp;E Units"/>
    <s v="Pembrokeshire"/>
    <n v="1.7449990000000002"/>
    <d v="1899-12-30T00:41:10"/>
    <n v="0"/>
    <n v="0"/>
    <n v="0"/>
    <n v="5"/>
    <n v="5"/>
    <n v="1"/>
    <n v="5"/>
    <n v="1"/>
    <n v="1"/>
    <n v="1"/>
    <n v="0"/>
    <n v="0"/>
    <n v="3"/>
    <n v="1.2152777777777778E-2"/>
    <n v="0"/>
    <n v="9.4560185185185198E-3"/>
    <n v="3"/>
    <n v="1"/>
    <n v="5"/>
  </r>
  <r>
    <x v="24"/>
    <x v="4"/>
    <s v="Bronglais Gen Hosp Aberystwyth"/>
    <s v="Major A&amp;E Units"/>
    <s v="Powys"/>
    <n v="0"/>
    <d v="1899-12-30T00:03:46"/>
    <n v="0"/>
    <n v="0"/>
    <n v="0"/>
    <n v="1"/>
    <n v="1"/>
    <n v="1"/>
    <n v="1"/>
    <n v="0"/>
    <n v="1"/>
    <n v="1"/>
    <n v="0"/>
    <n v="0"/>
    <n v="0"/>
    <s v="-"/>
    <s v="-"/>
    <n v="2.0243055555555556E-2"/>
    <n v="0"/>
    <n v="1"/>
    <n v="1"/>
  </r>
  <r>
    <x v="24"/>
    <x v="5"/>
    <s v="Alcohol Treatment Centre"/>
    <s v="-"/>
    <s v="Cardiff"/>
    <n v="0"/>
    <d v="1899-12-30T00:08:55"/>
    <n v="0"/>
    <n v="0"/>
    <n v="0"/>
    <n v="3"/>
    <n v="3"/>
    <n v="0"/>
    <n v="3"/>
    <n v="2"/>
    <n v="1"/>
    <n v="1"/>
    <n v="0"/>
    <n v="0"/>
    <n v="0"/>
    <n v="3.8599537037037036E-3"/>
    <n v="0.5"/>
    <n v="4.6296296296296302E-3"/>
    <n v="0"/>
    <n v="1"/>
    <n v="3"/>
  </r>
  <r>
    <x v="24"/>
    <x v="5"/>
    <s v="Countess Of Chester Hospital"/>
    <s v="Hospital not In Wales"/>
    <s v="Flintshire"/>
    <n v="0.54083333333333339"/>
    <d v="1899-12-30T00:18:23"/>
    <n v="0"/>
    <n v="0"/>
    <n v="0"/>
    <n v="4"/>
    <n v="4"/>
    <n v="2"/>
    <n v="4"/>
    <n v="1"/>
    <n v="3"/>
    <n v="3"/>
    <n v="0"/>
    <n v="0"/>
    <n v="0"/>
    <n v="1.4745370370370372E-2"/>
    <n v="0"/>
    <n v="6.2766203703703713E-2"/>
    <n v="0"/>
    <n v="3"/>
    <n v="4"/>
  </r>
  <r>
    <x v="24"/>
    <x v="5"/>
    <s v="Wythenshawe Hosp Manchester"/>
    <s v="Hospital not In Wales"/>
    <s v="Gwynedd"/>
    <n v="0"/>
    <d v="1899-12-30T00:45:00"/>
    <n v="0"/>
    <n v="0"/>
    <n v="0"/>
    <n v="1"/>
    <n v="1"/>
    <n v="0"/>
    <n v="1"/>
    <n v="0"/>
    <n v="1"/>
    <n v="1"/>
    <n v="0"/>
    <n v="0"/>
    <n v="0"/>
    <s v="-"/>
    <s v="-"/>
    <n v="1.6018518518518519E-2"/>
    <n v="0"/>
    <n v="1"/>
    <n v="1"/>
  </r>
  <r>
    <x v="24"/>
    <x v="5"/>
    <s v="Royal Shrewsbury Hospital"/>
    <s v="Hospital not In Wales"/>
    <s v="Powys"/>
    <n v="4.4966656666666669"/>
    <d v="1899-12-30T00:41:12"/>
    <n v="0"/>
    <n v="0"/>
    <n v="0"/>
    <n v="10"/>
    <n v="10"/>
    <n v="2"/>
    <n v="8"/>
    <n v="1"/>
    <n v="8"/>
    <n v="9"/>
    <n v="1"/>
    <n v="0"/>
    <n v="0"/>
    <n v="3.2638888888888891E-3"/>
    <n v="1"/>
    <n v="4.6990740740740743E-2"/>
    <n v="0"/>
    <n v="9"/>
    <n v="10"/>
  </r>
  <r>
    <x v="24"/>
    <x v="5"/>
    <s v="Hereford County Hospital"/>
    <s v="Hospital not In Wales"/>
    <s v="Powys"/>
    <n v="2.4861109999999997"/>
    <d v="1899-12-30T00:35:49"/>
    <n v="0"/>
    <n v="0"/>
    <n v="0"/>
    <n v="7"/>
    <n v="7"/>
    <n v="2"/>
    <n v="6"/>
    <n v="1"/>
    <n v="4"/>
    <n v="6"/>
    <n v="2"/>
    <n v="0"/>
    <n v="0"/>
    <n v="1.7465277777777777E-2"/>
    <n v="0"/>
    <n v="5.4259259259259264E-2"/>
    <n v="0"/>
    <n v="6"/>
    <n v="7"/>
  </r>
  <r>
    <x v="24"/>
    <x v="5"/>
    <s v="Walton Centre Fazackerley"/>
    <s v="Hospital not In Wales"/>
    <s v="Wrexham"/>
    <n v="0"/>
    <d v="1899-12-30T01:51:39"/>
    <n v="0"/>
    <n v="0"/>
    <n v="0"/>
    <n v="1"/>
    <n v="1"/>
    <n v="0"/>
    <n v="0"/>
    <n v="1"/>
    <n v="0"/>
    <n v="0"/>
    <n v="0"/>
    <n v="0"/>
    <n v="0"/>
    <n v="4.1666666666666669E-4"/>
    <n v="1"/>
    <s v="-"/>
    <n v="0"/>
    <n v="0"/>
    <n v="1"/>
  </r>
  <r>
    <x v="24"/>
    <x v="5"/>
    <s v="Alderhey Hospital Liverpool"/>
    <s v="Hospital not In Wales"/>
    <s v="Wrexham"/>
    <n v="0"/>
    <d v="1899-12-30T00:25:1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</r>
  <r>
    <x v="24"/>
    <x v="7"/>
    <s v="Morriston Hospital Swansea"/>
    <s v="Major A&amp;E Units"/>
    <s v="Bridgend"/>
    <n v="0.23833333333333334"/>
    <d v="1899-12-30T00:29:18"/>
    <n v="0"/>
    <n v="0"/>
    <n v="0"/>
    <n v="1"/>
    <n v="1"/>
    <n v="0"/>
    <n v="1"/>
    <n v="1"/>
    <n v="0"/>
    <n v="0"/>
    <n v="0"/>
    <n v="0"/>
    <n v="0"/>
    <n v="3.7037037037037041E-4"/>
    <n v="1"/>
    <s v="-"/>
    <n v="0"/>
    <n v="0"/>
    <n v="1"/>
  </r>
  <r>
    <x v="24"/>
    <x v="7"/>
    <s v="Morriston Hospital Swansea"/>
    <s v="Major A&amp;E Units"/>
    <s v="Neath Port Talbot"/>
    <n v="65.452221166666661"/>
    <d v="1899-12-30T07:31:21"/>
    <n v="6"/>
    <n v="4"/>
    <n v="2"/>
    <n v="8"/>
    <n v="8"/>
    <n v="0"/>
    <n v="1"/>
    <n v="1"/>
    <n v="6"/>
    <n v="7"/>
    <n v="1"/>
    <n v="0"/>
    <n v="0"/>
    <n v="2.2337962962962967E-3"/>
    <n v="1"/>
    <n v="0.14587962962962964"/>
    <n v="0"/>
    <n v="7"/>
    <n v="8"/>
  </r>
  <r>
    <x v="24"/>
    <x v="7"/>
    <s v="Singleton Hospital Swansea"/>
    <s v="Minor Injuries Unit (MIU)"/>
    <s v="Neath Port Talbot"/>
    <n v="0.88694450000000002"/>
    <d v="1899-12-30T00:32:44"/>
    <n v="0"/>
    <n v="0"/>
    <n v="0"/>
    <n v="3"/>
    <n v="3"/>
    <n v="0"/>
    <n v="2"/>
    <n v="1"/>
    <n v="1"/>
    <n v="2"/>
    <n v="1"/>
    <n v="0"/>
    <n v="0"/>
    <n v="2.4421296296296296E-3"/>
    <n v="1"/>
    <n v="0.27537615740740745"/>
    <n v="0"/>
    <n v="2"/>
    <n v="3"/>
  </r>
  <r>
    <x v="24"/>
    <x v="7"/>
    <s v="Neath Port Talbot Hospital"/>
    <s v="Minor Injuries Unit (MIU)"/>
    <s v="Neath Port Talbot"/>
    <n v="0"/>
    <s v="-"/>
    <n v="0"/>
    <n v="0"/>
    <n v="0"/>
    <n v="1"/>
    <n v="1"/>
    <n v="0"/>
    <n v="1"/>
    <n v="0"/>
    <n v="0"/>
    <n v="1"/>
    <n v="1"/>
    <n v="0"/>
    <n v="0"/>
    <s v="-"/>
    <s v="-"/>
    <n v="0.10924768518518518"/>
    <n v="0"/>
    <n v="1"/>
    <n v="1"/>
  </r>
  <r>
    <x v="24"/>
    <x v="7"/>
    <s v="Morriston Hospital Swansea"/>
    <s v="Major A&amp;E Units"/>
    <s v="Powys"/>
    <n v="1.2891666666666666"/>
    <d v="1899-12-30T01:32:21"/>
    <n v="0"/>
    <n v="0"/>
    <n v="0"/>
    <n v="1"/>
    <n v="1"/>
    <n v="0"/>
    <n v="0"/>
    <n v="1"/>
    <n v="0"/>
    <n v="0"/>
    <n v="0"/>
    <n v="0"/>
    <n v="0"/>
    <n v="1.9050925925925926E-2"/>
    <n v="0"/>
    <s v="-"/>
    <n v="0"/>
    <n v="0"/>
    <n v="1"/>
  </r>
  <r>
    <x v="24"/>
    <x v="7"/>
    <s v="Morriston Hospital Swansea"/>
    <s v="Major A&amp;E Units"/>
    <s v="Rhondda Cynon Taff"/>
    <n v="0.65805550000000002"/>
    <d v="1899-12-30T00:54:29"/>
    <n v="0"/>
    <n v="0"/>
    <n v="0"/>
    <n v="1"/>
    <n v="1"/>
    <n v="0"/>
    <n v="1"/>
    <n v="0"/>
    <n v="1"/>
    <n v="1"/>
    <n v="0"/>
    <n v="0"/>
    <n v="0"/>
    <s v="-"/>
    <s v="-"/>
    <n v="0.29724537037037041"/>
    <n v="0"/>
    <n v="1"/>
    <n v="1"/>
  </r>
  <r>
    <x v="24"/>
    <x v="7"/>
    <s v="Morriston Hospital Swansea"/>
    <s v="Major A&amp;E Units"/>
    <s v="Swansea"/>
    <n v="73.336109833333325"/>
    <d v="1899-12-30T04:06:17"/>
    <n v="8"/>
    <n v="5"/>
    <n v="1"/>
    <n v="19"/>
    <n v="19"/>
    <n v="3"/>
    <n v="8"/>
    <n v="6"/>
    <n v="11"/>
    <n v="12"/>
    <n v="1"/>
    <n v="1"/>
    <n v="0"/>
    <n v="5.0231481481481481E-3"/>
    <n v="0.5"/>
    <n v="0.12795138888888891"/>
    <n v="1"/>
    <n v="12"/>
    <n v="19"/>
  </r>
  <r>
    <x v="24"/>
    <x v="7"/>
    <s v="Singleton Hospital Swansea"/>
    <s v="Minor Injuries Unit (MIU)"/>
    <s v="Swansea"/>
    <n v="3.6388833333333336E-2"/>
    <d v="1899-12-30T00:27:30"/>
    <n v="0"/>
    <n v="0"/>
    <n v="0"/>
    <n v="3"/>
    <n v="3"/>
    <n v="1"/>
    <n v="3"/>
    <n v="0"/>
    <n v="2"/>
    <n v="2"/>
    <n v="0"/>
    <n v="0"/>
    <n v="1"/>
    <s v="-"/>
    <s v="-"/>
    <n v="9.9895833333333336E-2"/>
    <n v="1"/>
    <n v="2"/>
    <n v="3"/>
  </r>
  <r>
    <x v="24"/>
    <x v="8"/>
    <s v="-"/>
    <s v="-"/>
    <s v="Blaenau Gwent"/>
    <n v="0"/>
    <s v="-"/>
    <n v="0"/>
    <n v="0"/>
    <n v="0"/>
    <n v="29"/>
    <n v="4"/>
    <n v="0"/>
    <n v="0"/>
    <n v="2"/>
    <n v="20"/>
    <n v="23"/>
    <n v="3"/>
    <n v="2"/>
    <n v="2"/>
    <n v="5.4108796296296292E-3"/>
    <n v="0.5"/>
    <n v="0.13836805555555556"/>
    <n v="4"/>
    <n v="23"/>
    <n v="13"/>
  </r>
  <r>
    <x v="24"/>
    <x v="8"/>
    <s v="-"/>
    <s v="-"/>
    <s v="Bridgend"/>
    <n v="0"/>
    <s v="-"/>
    <n v="0"/>
    <n v="0"/>
    <n v="0"/>
    <n v="50"/>
    <n v="12"/>
    <n v="0"/>
    <n v="0"/>
    <n v="5"/>
    <n v="35"/>
    <n v="38"/>
    <n v="3"/>
    <n v="2"/>
    <n v="5"/>
    <n v="6.6087962962962975E-3"/>
    <n v="0.2"/>
    <n v="0.20082175925925927"/>
    <n v="7"/>
    <n v="38"/>
    <n v="17"/>
  </r>
  <r>
    <x v="24"/>
    <x v="8"/>
    <s v="-"/>
    <s v="-"/>
    <s v="Caerphilly"/>
    <n v="0"/>
    <s v="-"/>
    <n v="0"/>
    <n v="0"/>
    <n v="0"/>
    <n v="47"/>
    <n v="11"/>
    <n v="0"/>
    <n v="0"/>
    <n v="6"/>
    <n v="23"/>
    <n v="32"/>
    <n v="9"/>
    <n v="2"/>
    <n v="7"/>
    <n v="5.0810185185185186E-3"/>
    <n v="0.66666666666666663"/>
    <n v="0.13236111111111112"/>
    <n v="9"/>
    <n v="32"/>
    <n v="20"/>
  </r>
  <r>
    <x v="24"/>
    <x v="8"/>
    <s v="-"/>
    <s v="-"/>
    <s v="Cardiff"/>
    <n v="0"/>
    <s v="-"/>
    <n v="0"/>
    <n v="0"/>
    <n v="0"/>
    <n v="123"/>
    <n v="19"/>
    <n v="0"/>
    <n v="0"/>
    <n v="10"/>
    <n v="68"/>
    <n v="87"/>
    <n v="19"/>
    <n v="10"/>
    <n v="16"/>
    <n v="5.1504629629629635E-3"/>
    <n v="0.6"/>
    <n v="7.928819444444446E-2"/>
    <n v="26"/>
    <n v="87"/>
    <n v="51"/>
  </r>
  <r>
    <x v="24"/>
    <x v="8"/>
    <s v="-"/>
    <s v="-"/>
    <s v="Carmarthenshire"/>
    <n v="0"/>
    <s v="-"/>
    <n v="0"/>
    <n v="0"/>
    <n v="0"/>
    <n v="63"/>
    <n v="10"/>
    <n v="0"/>
    <n v="0"/>
    <n v="8"/>
    <n v="35"/>
    <n v="47"/>
    <n v="12"/>
    <n v="1"/>
    <n v="7"/>
    <n v="8.4201388888888885E-3"/>
    <n v="0.25"/>
    <n v="0.11284722222222222"/>
    <n v="8"/>
    <n v="47"/>
    <n v="22"/>
  </r>
  <r>
    <x v="24"/>
    <x v="8"/>
    <s v="-"/>
    <s v="-"/>
    <s v="Ceredigion"/>
    <n v="0"/>
    <s v="-"/>
    <n v="0"/>
    <n v="0"/>
    <n v="0"/>
    <n v="24"/>
    <n v="2"/>
    <n v="0"/>
    <n v="0"/>
    <n v="2"/>
    <n v="13"/>
    <n v="15"/>
    <n v="2"/>
    <n v="2"/>
    <n v="5"/>
    <n v="9.5775462962962958E-3"/>
    <n v="0.5"/>
    <n v="5.1261574074074071E-2"/>
    <n v="7"/>
    <n v="15"/>
    <n v="11"/>
  </r>
  <r>
    <x v="24"/>
    <x v="8"/>
    <s v="-"/>
    <s v="-"/>
    <s v="Conwy"/>
    <n v="0"/>
    <s v="-"/>
    <n v="0"/>
    <n v="0"/>
    <n v="0"/>
    <n v="63"/>
    <n v="9"/>
    <n v="0"/>
    <n v="0"/>
    <n v="3"/>
    <n v="31"/>
    <n v="44"/>
    <n v="13"/>
    <n v="7"/>
    <n v="9"/>
    <n v="6.4699074074074077E-3"/>
    <n v="0.33333333333333331"/>
    <n v="0.10711805555555556"/>
    <n v="16"/>
    <n v="44"/>
    <n v="32"/>
  </r>
  <r>
    <x v="24"/>
    <x v="8"/>
    <s v="-"/>
    <s v="-"/>
    <s v="Denbighshire"/>
    <n v="0"/>
    <s v="-"/>
    <n v="0"/>
    <n v="0"/>
    <n v="0"/>
    <n v="44"/>
    <n v="14"/>
    <n v="0"/>
    <n v="1"/>
    <n v="9"/>
    <n v="21"/>
    <n v="30"/>
    <n v="9"/>
    <n v="1"/>
    <n v="4"/>
    <n v="7.1180555555555554E-3"/>
    <n v="0.44444444444444442"/>
    <n v="2.689814814814815E-2"/>
    <n v="5"/>
    <n v="30"/>
    <n v="24"/>
  </r>
  <r>
    <x v="24"/>
    <x v="8"/>
    <s v="-"/>
    <s v="-"/>
    <s v="Flintshire"/>
    <n v="0"/>
    <s v="-"/>
    <n v="0"/>
    <n v="0"/>
    <n v="0"/>
    <n v="46"/>
    <n v="7"/>
    <n v="0"/>
    <n v="0"/>
    <n v="2"/>
    <n v="23"/>
    <n v="33"/>
    <n v="10"/>
    <n v="3"/>
    <n v="8"/>
    <n v="1.1186342592592593E-2"/>
    <n v="0"/>
    <n v="5.1273148148148158E-2"/>
    <n v="11"/>
    <n v="33"/>
    <n v="18"/>
  </r>
  <r>
    <x v="24"/>
    <x v="8"/>
    <s v="-"/>
    <s v="-"/>
    <s v="Gwynedd"/>
    <n v="0"/>
    <s v="-"/>
    <n v="0"/>
    <n v="0"/>
    <n v="0"/>
    <n v="53"/>
    <n v="10"/>
    <n v="0"/>
    <n v="0"/>
    <n v="8"/>
    <n v="27"/>
    <n v="34"/>
    <n v="7"/>
    <n v="3"/>
    <n v="8"/>
    <n v="4.820601851851852E-3"/>
    <n v="0.75"/>
    <n v="8.1643518518518518E-2"/>
    <n v="11"/>
    <n v="34"/>
    <n v="28"/>
  </r>
  <r>
    <x v="24"/>
    <x v="8"/>
    <s v="-"/>
    <s v="-"/>
    <s v="Isle Of Anglesey"/>
    <n v="0"/>
    <s v="-"/>
    <n v="0"/>
    <n v="0"/>
    <n v="0"/>
    <n v="22"/>
    <n v="4"/>
    <n v="0"/>
    <n v="0"/>
    <n v="1"/>
    <n v="14"/>
    <n v="18"/>
    <n v="4"/>
    <n v="1"/>
    <n v="2"/>
    <n v="8.7615740740740744E-3"/>
    <n v="0"/>
    <n v="0.15814814814814815"/>
    <n v="3"/>
    <n v="18"/>
    <n v="8"/>
  </r>
  <r>
    <x v="24"/>
    <x v="8"/>
    <s v="-"/>
    <s v="-"/>
    <s v="Merthyr Tydfil"/>
    <n v="0"/>
    <s v="-"/>
    <n v="0"/>
    <n v="0"/>
    <n v="0"/>
    <n v="29"/>
    <n v="5"/>
    <n v="0"/>
    <n v="0"/>
    <n v="3"/>
    <n v="17"/>
    <n v="21"/>
    <n v="4"/>
    <n v="4"/>
    <n v="1"/>
    <n v="9.6064814814814815E-3"/>
    <n v="0.33333333333333331"/>
    <n v="0.13399884259259259"/>
    <n v="5"/>
    <n v="21"/>
    <n v="13"/>
  </r>
  <r>
    <x v="24"/>
    <x v="8"/>
    <s v="-"/>
    <s v="-"/>
    <s v="Monmouthshire"/>
    <n v="0"/>
    <s v="-"/>
    <n v="0"/>
    <n v="0"/>
    <n v="0"/>
    <n v="27"/>
    <n v="7"/>
    <n v="0"/>
    <n v="0"/>
    <n v="4"/>
    <n v="13"/>
    <n v="18"/>
    <n v="5"/>
    <n v="2"/>
    <n v="3"/>
    <n v="1.3842592592592594E-2"/>
    <n v="0.25"/>
    <n v="5.287037037037038E-2"/>
    <n v="5"/>
    <n v="18"/>
    <n v="14"/>
  </r>
  <r>
    <x v="24"/>
    <x v="8"/>
    <s v="-"/>
    <s v="-"/>
    <s v="Neath Port Talbot"/>
    <n v="0"/>
    <s v="-"/>
    <n v="0"/>
    <n v="0"/>
    <n v="0"/>
    <n v="50"/>
    <n v="10"/>
    <n v="0"/>
    <n v="0"/>
    <n v="3"/>
    <n v="29"/>
    <n v="40"/>
    <n v="11"/>
    <n v="3"/>
    <n v="4"/>
    <n v="4.1435185185185186E-3"/>
    <n v="0.66666666666666663"/>
    <n v="0.13826388888888888"/>
    <n v="7"/>
    <n v="40"/>
    <n v="17"/>
  </r>
  <r>
    <x v="24"/>
    <x v="8"/>
    <s v="-"/>
    <s v="-"/>
    <s v="Newport"/>
    <n v="0"/>
    <s v="-"/>
    <n v="0"/>
    <n v="0"/>
    <n v="0"/>
    <n v="50"/>
    <n v="7"/>
    <n v="0"/>
    <n v="0"/>
    <n v="9"/>
    <n v="22"/>
    <n v="33"/>
    <n v="11"/>
    <n v="1"/>
    <n v="7"/>
    <n v="6.168981481481481E-3"/>
    <n v="0.44444444444444442"/>
    <n v="0.11557291666666668"/>
    <n v="8"/>
    <n v="33"/>
    <n v="23"/>
  </r>
  <r>
    <x v="24"/>
    <x v="8"/>
    <s v="-"/>
    <s v="-"/>
    <s v="Out of Area"/>
    <n v="0"/>
    <s v="-"/>
    <n v="0"/>
    <n v="0"/>
    <n v="0"/>
    <n v="5"/>
    <n v="0"/>
    <n v="0"/>
    <n v="0"/>
    <n v="0"/>
    <n v="5"/>
    <n v="5"/>
    <n v="0"/>
    <n v="0"/>
    <n v="0"/>
    <s v="-"/>
    <s v="-"/>
    <s v="-"/>
    <n v="0"/>
    <n v="5"/>
    <n v="0"/>
  </r>
  <r>
    <x v="24"/>
    <x v="8"/>
    <s v="-"/>
    <s v="-"/>
    <s v="Pembrokeshire"/>
    <n v="0"/>
    <s v="-"/>
    <n v="0"/>
    <n v="0"/>
    <n v="0"/>
    <n v="44"/>
    <n v="10"/>
    <n v="0"/>
    <n v="0"/>
    <n v="5"/>
    <n v="24"/>
    <n v="30"/>
    <n v="6"/>
    <n v="1"/>
    <n v="8"/>
    <n v="8.1481481481481492E-3"/>
    <n v="0"/>
    <n v="1.4155092592592592E-2"/>
    <n v="9"/>
    <n v="30"/>
    <n v="23"/>
  </r>
  <r>
    <x v="24"/>
    <x v="8"/>
    <s v="-"/>
    <s v="-"/>
    <s v="Powys"/>
    <n v="0"/>
    <s v="-"/>
    <n v="0"/>
    <n v="0"/>
    <n v="0"/>
    <n v="37"/>
    <n v="11"/>
    <n v="0"/>
    <n v="0"/>
    <n v="9"/>
    <n v="14"/>
    <n v="21"/>
    <n v="7"/>
    <n v="3"/>
    <n v="4"/>
    <n v="7.1296296296296307E-3"/>
    <n v="0.33333333333333331"/>
    <n v="4.2951388888888893E-2"/>
    <n v="7"/>
    <n v="21"/>
    <n v="21"/>
  </r>
  <r>
    <x v="24"/>
    <x v="8"/>
    <s v="-"/>
    <s v="-"/>
    <s v="Rhondda Cynon Taff"/>
    <n v="0"/>
    <s v="-"/>
    <n v="0"/>
    <n v="0"/>
    <n v="0"/>
    <n v="71"/>
    <n v="13"/>
    <n v="0"/>
    <n v="0"/>
    <n v="7"/>
    <n v="41"/>
    <n v="55"/>
    <n v="14"/>
    <n v="5"/>
    <n v="4"/>
    <n v="7.1643518518518523E-3"/>
    <n v="0.2857142857142857"/>
    <n v="8.3576388888888895E-2"/>
    <n v="9"/>
    <n v="55"/>
    <n v="23"/>
  </r>
  <r>
    <x v="24"/>
    <x v="8"/>
    <s v="-"/>
    <s v="-"/>
    <s v="Swansea"/>
    <n v="0"/>
    <s v="-"/>
    <n v="0"/>
    <n v="0"/>
    <n v="0"/>
    <n v="67"/>
    <n v="6"/>
    <n v="0"/>
    <n v="0"/>
    <n v="5"/>
    <n v="39"/>
    <n v="49"/>
    <n v="10"/>
    <n v="2"/>
    <n v="11"/>
    <n v="3.8310185185185188E-3"/>
    <n v="0.6"/>
    <n v="0.10601851851851851"/>
    <n v="13"/>
    <n v="49"/>
    <n v="25"/>
  </r>
  <r>
    <x v="24"/>
    <x v="8"/>
    <s v="-"/>
    <s v="-"/>
    <s v="Torfaen"/>
    <n v="0"/>
    <s v="-"/>
    <n v="0"/>
    <n v="0"/>
    <n v="0"/>
    <n v="32"/>
    <n v="7"/>
    <n v="0"/>
    <n v="0"/>
    <n v="4"/>
    <n v="21"/>
    <n v="27"/>
    <n v="6"/>
    <n v="0"/>
    <n v="1"/>
    <n v="3.4664351851851857E-3"/>
    <n v="1"/>
    <n v="5.8773148148148144E-2"/>
    <n v="1"/>
    <n v="27"/>
    <n v="17"/>
  </r>
  <r>
    <x v="24"/>
    <x v="8"/>
    <s v="-"/>
    <s v="-"/>
    <s v="Vale Of Glamorgan"/>
    <n v="0"/>
    <s v="-"/>
    <n v="0"/>
    <n v="0"/>
    <n v="0"/>
    <n v="42"/>
    <n v="7"/>
    <n v="0"/>
    <n v="0"/>
    <n v="4"/>
    <n v="22"/>
    <n v="32"/>
    <n v="10"/>
    <n v="1"/>
    <n v="5"/>
    <n v="3.4432870370370368E-3"/>
    <n v="0.75"/>
    <n v="7.0086805555555562E-2"/>
    <n v="6"/>
    <n v="32"/>
    <n v="19"/>
  </r>
  <r>
    <x v="24"/>
    <x v="8"/>
    <s v="-"/>
    <s v="-"/>
    <s v="Wrexham"/>
    <n v="0"/>
    <s v="-"/>
    <n v="0"/>
    <n v="0"/>
    <n v="0"/>
    <n v="62"/>
    <n v="16"/>
    <n v="0"/>
    <n v="0"/>
    <n v="7"/>
    <n v="32"/>
    <n v="45"/>
    <n v="13"/>
    <n v="3"/>
    <n v="7"/>
    <n v="4.0972222222222226E-3"/>
    <n v="0.7142857142857143"/>
    <n v="6.366319444444446E-2"/>
    <n v="10"/>
    <n v="45"/>
    <n v="29"/>
  </r>
  <r>
    <x v="25"/>
    <x v="0"/>
    <s v="Grange University Hospital Cwmbran"/>
    <s v="Major A&amp;E Units"/>
    <s v="Blaenau Gwent"/>
    <n v="0.49722216666666669"/>
    <d v="1899-12-30T00:36:02"/>
    <n v="0"/>
    <n v="0"/>
    <n v="0"/>
    <n v="7"/>
    <n v="7"/>
    <n v="5"/>
    <n v="6"/>
    <n v="2"/>
    <n v="5"/>
    <n v="5"/>
    <n v="0"/>
    <n v="0"/>
    <n v="0"/>
    <n v="3.6053240740740742E-3"/>
    <n v="1"/>
    <n v="8.5428240740740749E-2"/>
    <n v="0"/>
    <n v="5"/>
    <n v="7"/>
  </r>
  <r>
    <x v="25"/>
    <x v="0"/>
    <s v="Nevill Hall Hosp Abergavenny"/>
    <s v="Major A&amp;E Units"/>
    <s v="Blaenau Gwent"/>
    <n v="0"/>
    <d v="1899-12-30T01:12:29"/>
    <n v="0"/>
    <n v="0"/>
    <n v="0"/>
    <n v="2"/>
    <n v="2"/>
    <n v="0"/>
    <n v="0"/>
    <n v="0"/>
    <n v="2"/>
    <n v="2"/>
    <n v="0"/>
    <n v="0"/>
    <n v="0"/>
    <s v="-"/>
    <s v="-"/>
    <n v="0.18734375"/>
    <n v="0"/>
    <n v="2"/>
    <n v="2"/>
  </r>
  <r>
    <x v="25"/>
    <x v="0"/>
    <s v="Grange University Hospital Cwmbran"/>
    <s v="Major A&amp;E Units"/>
    <s v="Caerphilly"/>
    <n v="14.053333333333335"/>
    <d v="1899-12-30T01:28:28"/>
    <n v="1"/>
    <n v="1"/>
    <n v="0"/>
    <n v="10"/>
    <n v="10"/>
    <n v="3"/>
    <n v="7"/>
    <n v="3"/>
    <n v="5"/>
    <n v="6"/>
    <n v="1"/>
    <n v="1"/>
    <n v="0"/>
    <n v="1.2129629629629629E-2"/>
    <n v="0"/>
    <n v="1.2025462962962963E-2"/>
    <n v="1"/>
    <n v="6"/>
    <n v="10"/>
  </r>
  <r>
    <x v="25"/>
    <x v="0"/>
    <s v="Ysbyty Ystrad Fawr Hospital"/>
    <s v="Minor Injuries Unit (MIU)"/>
    <s v="Caerphilly"/>
    <n v="0"/>
    <d v="1899-12-30T01:13:37"/>
    <n v="0"/>
    <n v="0"/>
    <n v="0"/>
    <n v="7"/>
    <n v="7"/>
    <n v="0"/>
    <n v="2"/>
    <n v="3"/>
    <n v="4"/>
    <n v="4"/>
    <n v="0"/>
    <n v="0"/>
    <n v="0"/>
    <n v="5.3009259259259268E-3"/>
    <n v="0.66666666666666663"/>
    <n v="0.18232638888888891"/>
    <n v="0"/>
    <n v="4"/>
    <n v="7"/>
  </r>
  <r>
    <x v="25"/>
    <x v="0"/>
    <s v="Nevill Hall Hosp Abergavenny"/>
    <s v="Major A&amp;E Units"/>
    <s v="Caerphilly"/>
    <n v="0"/>
    <d v="1899-12-30T01:08:40"/>
    <n v="0"/>
    <n v="0"/>
    <n v="0"/>
    <n v="1"/>
    <n v="1"/>
    <n v="0"/>
    <n v="0"/>
    <n v="0"/>
    <n v="1"/>
    <n v="1"/>
    <n v="0"/>
    <n v="0"/>
    <n v="0"/>
    <s v="-"/>
    <s v="-"/>
    <n v="0.16405092592592593"/>
    <n v="0"/>
    <n v="1"/>
    <n v="1"/>
  </r>
  <r>
    <x v="25"/>
    <x v="0"/>
    <s v="Grange University Hospital Cwmbran"/>
    <s v="Major A&amp;E Units"/>
    <s v="Monmouthshire"/>
    <n v="21.764444666666662"/>
    <d v="1899-12-30T02:31:40"/>
    <n v="3"/>
    <n v="1"/>
    <n v="0"/>
    <n v="11"/>
    <n v="10"/>
    <n v="2"/>
    <n v="6"/>
    <n v="3"/>
    <n v="7"/>
    <n v="7"/>
    <n v="0"/>
    <n v="0"/>
    <n v="1"/>
    <n v="1.818287037037037E-2"/>
    <n v="0"/>
    <n v="0.1277777777777778"/>
    <n v="1"/>
    <n v="7"/>
    <n v="11"/>
  </r>
  <r>
    <x v="25"/>
    <x v="0"/>
    <s v="Nevill Hall Hosp Abergavenny"/>
    <s v="Major A&amp;E Units"/>
    <s v="Monmouthshire"/>
    <n v="0"/>
    <d v="1899-12-30T02:16:55"/>
    <n v="0"/>
    <n v="0"/>
    <n v="0"/>
    <n v="2"/>
    <n v="2"/>
    <n v="0"/>
    <n v="1"/>
    <n v="0"/>
    <n v="2"/>
    <n v="2"/>
    <n v="0"/>
    <n v="0"/>
    <n v="0"/>
    <s v="-"/>
    <s v="-"/>
    <n v="0.10472800925925926"/>
    <n v="0"/>
    <n v="2"/>
    <n v="2"/>
  </r>
  <r>
    <x v="25"/>
    <x v="0"/>
    <s v="Royal Gwent Hospital Newport"/>
    <s v="Major A&amp;E Units"/>
    <s v="Monmouthshire"/>
    <n v="0"/>
    <d v="1899-12-30T01:28:15"/>
    <n v="0"/>
    <n v="0"/>
    <n v="0"/>
    <n v="3"/>
    <n v="3"/>
    <n v="0"/>
    <n v="1"/>
    <n v="1"/>
    <n v="2"/>
    <n v="2"/>
    <n v="0"/>
    <n v="0"/>
    <n v="0"/>
    <n v="9.7569444444444448E-3"/>
    <n v="0"/>
    <n v="0.12054976851851852"/>
    <n v="0"/>
    <n v="2"/>
    <n v="3"/>
  </r>
  <r>
    <x v="25"/>
    <x v="0"/>
    <s v="Grange University Hospital Cwmbran"/>
    <s v="Major A&amp;E Units"/>
    <s v="Newport"/>
    <n v="8.1097221666666677"/>
    <d v="1899-12-30T00:59:14"/>
    <n v="0"/>
    <n v="0"/>
    <n v="0"/>
    <n v="12"/>
    <n v="12"/>
    <n v="2"/>
    <n v="8"/>
    <n v="2"/>
    <n v="8"/>
    <n v="8"/>
    <n v="0"/>
    <n v="0"/>
    <n v="2"/>
    <n v="5.0405092592592593E-3"/>
    <n v="0.5"/>
    <n v="0.11881365740740742"/>
    <n v="2"/>
    <n v="8"/>
    <n v="12"/>
  </r>
  <r>
    <x v="25"/>
    <x v="0"/>
    <s v="Royal Gwent Hospital Newport"/>
    <s v="Major A&amp;E Units"/>
    <s v="Newport"/>
    <n v="0"/>
    <d v="1899-12-30T00:26:40"/>
    <n v="0"/>
    <n v="0"/>
    <n v="0"/>
    <n v="4"/>
    <n v="4"/>
    <n v="0"/>
    <n v="4"/>
    <n v="0"/>
    <n v="4"/>
    <n v="4"/>
    <n v="0"/>
    <n v="0"/>
    <n v="0"/>
    <s v="-"/>
    <s v="-"/>
    <n v="9.7974537037037041E-2"/>
    <n v="0"/>
    <n v="4"/>
    <n v="4"/>
  </r>
  <r>
    <x v="25"/>
    <x v="0"/>
    <s v="Grange University Hospital Cwmbran"/>
    <s v="Major A&amp;E Units"/>
    <s v="Torfaen"/>
    <n v="2.5622221666666669"/>
    <d v="1899-12-30T00:43:57"/>
    <n v="0"/>
    <n v="0"/>
    <n v="0"/>
    <n v="10"/>
    <n v="9"/>
    <n v="1"/>
    <n v="6"/>
    <n v="2"/>
    <n v="8"/>
    <n v="8"/>
    <n v="0"/>
    <n v="0"/>
    <n v="0"/>
    <n v="5.2256944444444451E-3"/>
    <n v="1"/>
    <n v="7.8993055555555552E-2"/>
    <n v="0"/>
    <n v="8"/>
    <n v="10"/>
  </r>
  <r>
    <x v="25"/>
    <x v="0"/>
    <s v="Nevill Hall Hosp Abergavenny"/>
    <s v="Major A&amp;E Units"/>
    <s v="Torfaen"/>
    <n v="0"/>
    <d v="1899-12-30T01:14:05"/>
    <n v="0"/>
    <n v="0"/>
    <n v="0"/>
    <n v="2"/>
    <n v="2"/>
    <n v="0"/>
    <n v="1"/>
    <n v="2"/>
    <n v="0"/>
    <n v="0"/>
    <n v="0"/>
    <n v="0"/>
    <n v="0"/>
    <n v="8.4027777777777798E-3"/>
    <n v="0"/>
    <s v="-"/>
    <n v="0"/>
    <n v="0"/>
    <n v="2"/>
  </r>
  <r>
    <x v="25"/>
    <x v="0"/>
    <s v="Royal Gwent Hospital Newport"/>
    <s v="Major A&amp;E Units"/>
    <s v="Torfaen"/>
    <n v="0"/>
    <d v="1899-12-30T00:10:11"/>
    <n v="0"/>
    <n v="0"/>
    <n v="0"/>
    <n v="2"/>
    <n v="2"/>
    <n v="0"/>
    <n v="2"/>
    <n v="0"/>
    <n v="1"/>
    <n v="1"/>
    <n v="0"/>
    <n v="0"/>
    <n v="1"/>
    <s v="-"/>
    <s v="-"/>
    <n v="0.13013888888888889"/>
    <n v="1"/>
    <n v="1"/>
    <n v="2"/>
  </r>
  <r>
    <x v="25"/>
    <x v="1"/>
    <s v="Glan Clwyd Hosp Bodelwyddan"/>
    <s v="Major A&amp;E Units"/>
    <s v="Conwy"/>
    <n v="45.12277783333333"/>
    <d v="1899-12-30T04:11:58"/>
    <n v="6"/>
    <n v="2"/>
    <n v="0"/>
    <n v="11"/>
    <n v="11"/>
    <n v="0"/>
    <n v="1"/>
    <n v="1"/>
    <n v="9"/>
    <n v="9"/>
    <n v="0"/>
    <n v="0"/>
    <n v="1"/>
    <n v="3.5300925925925925E-3"/>
    <n v="1"/>
    <n v="0.11546296296296298"/>
    <n v="1"/>
    <n v="9"/>
    <n v="11"/>
  </r>
  <r>
    <x v="25"/>
    <x v="1"/>
    <s v="Ysbyty Gwynedd Hosp Bangor"/>
    <s v="Major A&amp;E Units"/>
    <s v="Conwy"/>
    <n v="0"/>
    <d v="1899-12-30T00:01:00"/>
    <n v="0"/>
    <n v="0"/>
    <n v="0"/>
    <n v="2"/>
    <n v="2"/>
    <n v="1"/>
    <n v="1"/>
    <n v="0"/>
    <n v="1"/>
    <n v="2"/>
    <n v="1"/>
    <n v="0"/>
    <n v="0"/>
    <s v="-"/>
    <s v="-"/>
    <n v="5.2517361111111112E-2"/>
    <n v="0"/>
    <n v="2"/>
    <n v="2"/>
  </r>
  <r>
    <x v="25"/>
    <x v="1"/>
    <s v="Glan Clwyd Hosp Bodelwyddan"/>
    <s v="Major A&amp;E Units"/>
    <s v="Denbighshire"/>
    <n v="15.193888833333332"/>
    <d v="1899-12-30T02:01:14"/>
    <n v="2"/>
    <n v="1"/>
    <n v="0"/>
    <n v="10"/>
    <n v="10"/>
    <n v="2"/>
    <n v="5"/>
    <n v="2"/>
    <n v="8"/>
    <n v="8"/>
    <n v="0"/>
    <n v="0"/>
    <n v="0"/>
    <n v="8.0439814814814818E-3"/>
    <n v="0.5"/>
    <n v="0.1282638888888889"/>
    <n v="0"/>
    <n v="8"/>
    <n v="10"/>
  </r>
  <r>
    <x v="25"/>
    <x v="1"/>
    <s v="Glan Clwyd Hosp Bodelwyddan"/>
    <s v="Major A&amp;E Units"/>
    <s v="Flintshire"/>
    <n v="14.823055500000001"/>
    <d v="1899-12-30T03:13:42"/>
    <n v="2"/>
    <n v="2"/>
    <n v="0"/>
    <n v="5"/>
    <n v="5"/>
    <n v="0"/>
    <n v="3"/>
    <n v="2"/>
    <n v="2"/>
    <n v="2"/>
    <n v="0"/>
    <n v="1"/>
    <n v="0"/>
    <n v="2.4594907407407413E-3"/>
    <n v="1"/>
    <n v="8.4334490740740745E-2"/>
    <n v="1"/>
    <n v="2"/>
    <n v="5"/>
  </r>
  <r>
    <x v="25"/>
    <x v="1"/>
    <s v="Maelor General Hosp Wrecsam"/>
    <s v="Major A&amp;E Units"/>
    <s v="Flintshire"/>
    <n v="13.836943499999999"/>
    <d v="1899-12-30T03:01:03"/>
    <n v="1"/>
    <n v="0"/>
    <n v="0"/>
    <n v="7"/>
    <n v="7"/>
    <n v="1"/>
    <n v="1"/>
    <n v="2"/>
    <n v="4"/>
    <n v="5"/>
    <n v="1"/>
    <n v="0"/>
    <n v="0"/>
    <n v="1.277199074074074E-2"/>
    <n v="0"/>
    <n v="0.12804398148148149"/>
    <n v="0"/>
    <n v="5"/>
    <n v="7"/>
  </r>
  <r>
    <x v="25"/>
    <x v="1"/>
    <s v="Ysbyty Gwynedd Hosp Bangor"/>
    <s v="Major A&amp;E Units"/>
    <s v="Gwynedd"/>
    <n v="57.139999166666655"/>
    <d v="1899-12-30T03:18:08"/>
    <n v="6"/>
    <n v="6"/>
    <n v="0"/>
    <n v="17"/>
    <n v="17"/>
    <n v="4"/>
    <n v="11"/>
    <n v="2"/>
    <n v="13"/>
    <n v="15"/>
    <n v="2"/>
    <n v="0"/>
    <n v="0"/>
    <n v="6.006944444444445E-3"/>
    <n v="0.5"/>
    <n v="8.0706018518518524E-2"/>
    <n v="0"/>
    <n v="15"/>
    <n v="17"/>
  </r>
  <r>
    <x v="25"/>
    <x v="1"/>
    <s v="Ysbyty Gwynedd Hosp Bangor"/>
    <s v="Major A&amp;E Units"/>
    <s v="Isle Of Anglesey"/>
    <n v="23.918331333333334"/>
    <d v="1899-12-30T03:40:01"/>
    <n v="3"/>
    <n v="3"/>
    <n v="0"/>
    <n v="6"/>
    <n v="6"/>
    <n v="2"/>
    <n v="4"/>
    <n v="0"/>
    <n v="3"/>
    <n v="3"/>
    <n v="0"/>
    <n v="0"/>
    <n v="3"/>
    <s v="-"/>
    <s v="-"/>
    <n v="0.1721064814814815"/>
    <n v="3"/>
    <n v="3"/>
    <n v="6"/>
  </r>
  <r>
    <x v="25"/>
    <x v="1"/>
    <s v="Maelor General Hosp Wrecsam"/>
    <s v="Major A&amp;E Units"/>
    <s v="Out of Area"/>
    <n v="0"/>
    <d v="1899-12-30T00:06:42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</r>
  <r>
    <x v="25"/>
    <x v="1"/>
    <s v="Maelor General Hosp Wrecsam"/>
    <s v="Major A&amp;E Units"/>
    <s v="Wrexham"/>
    <n v="22.43527783333333"/>
    <d v="1899-12-30T01:57:50"/>
    <n v="3"/>
    <n v="1"/>
    <n v="0"/>
    <n v="12"/>
    <n v="12"/>
    <n v="3"/>
    <n v="7"/>
    <n v="2"/>
    <n v="10"/>
    <n v="10"/>
    <n v="0"/>
    <n v="0"/>
    <n v="0"/>
    <n v="8.4837962962962966E-3"/>
    <n v="0"/>
    <n v="0.10504050925925926"/>
    <n v="0"/>
    <n v="10"/>
    <n v="12"/>
  </r>
  <r>
    <x v="25"/>
    <x v="2"/>
    <s v="University Hospital Of Wales"/>
    <s v="Major A&amp;E Units"/>
    <s v="Blaenau Gwent"/>
    <n v="0.34222233333333335"/>
    <d v="1899-12-30T00:25:16"/>
    <n v="0"/>
    <n v="0"/>
    <n v="0"/>
    <n v="2"/>
    <n v="2"/>
    <n v="0"/>
    <n v="2"/>
    <n v="1"/>
    <n v="1"/>
    <n v="1"/>
    <n v="0"/>
    <n v="0"/>
    <n v="0"/>
    <n v="0.01"/>
    <n v="0"/>
    <n v="1.9594907407407408E-2"/>
    <n v="0"/>
    <n v="1"/>
    <n v="2"/>
  </r>
  <r>
    <x v="25"/>
    <x v="2"/>
    <s v="University Hospital Of Wales"/>
    <s v="Major A&amp;E Units"/>
    <s v="Caerphilly"/>
    <n v="1.1322221666666665"/>
    <d v="1899-12-30T00:48:58"/>
    <n v="0"/>
    <n v="0"/>
    <n v="0"/>
    <n v="1"/>
    <n v="1"/>
    <n v="0"/>
    <n v="1"/>
    <n v="1"/>
    <n v="0"/>
    <n v="0"/>
    <n v="0"/>
    <n v="0"/>
    <n v="0"/>
    <n v="7.5578703703703702E-3"/>
    <n v="0"/>
    <s v="-"/>
    <n v="0"/>
    <n v="0"/>
    <n v="1"/>
  </r>
  <r>
    <x v="25"/>
    <x v="2"/>
    <s v="University Hospital Of Wales"/>
    <s v="Major A&amp;E Units"/>
    <s v="Cardiff"/>
    <n v="34.533610166666669"/>
    <d v="1899-12-30T01:41:39"/>
    <n v="3"/>
    <n v="2"/>
    <n v="0"/>
    <n v="33"/>
    <n v="26"/>
    <n v="7"/>
    <n v="17"/>
    <n v="7"/>
    <n v="22"/>
    <n v="24"/>
    <n v="2"/>
    <n v="1"/>
    <n v="1"/>
    <n v="6.7592592592592591E-3"/>
    <n v="0.2857142857142857"/>
    <n v="0.10008101851851853"/>
    <n v="2"/>
    <n v="24"/>
    <n v="27"/>
  </r>
  <r>
    <x v="25"/>
    <x v="2"/>
    <s v="University Hospital Of Wales"/>
    <s v="Major A&amp;E Units"/>
    <s v="Ceredigion"/>
    <n v="0"/>
    <s v="-"/>
    <n v="0"/>
    <n v="0"/>
    <n v="0"/>
    <n v="1"/>
    <n v="1"/>
    <n v="0"/>
    <n v="0"/>
    <n v="0"/>
    <n v="1"/>
    <n v="1"/>
    <n v="0"/>
    <n v="0"/>
    <n v="0"/>
    <s v="-"/>
    <s v="-"/>
    <n v="8.4502314814814822E-2"/>
    <n v="0"/>
    <n v="1"/>
    <n v="1"/>
  </r>
  <r>
    <x v="25"/>
    <x v="2"/>
    <s v="University Hospital Of Wales"/>
    <s v="Major A&amp;E Units"/>
    <s v="Monmouthshire"/>
    <n v="0.86472216666666668"/>
    <d v="1899-12-30T01:06:53"/>
    <n v="0"/>
    <n v="0"/>
    <n v="0"/>
    <n v="1"/>
    <n v="1"/>
    <n v="0"/>
    <n v="0"/>
    <n v="1"/>
    <n v="0"/>
    <n v="0"/>
    <n v="0"/>
    <n v="0"/>
    <n v="0"/>
    <n v="8.8425925925925929E-3"/>
    <n v="0"/>
    <s v="-"/>
    <n v="0"/>
    <n v="0"/>
    <n v="1"/>
  </r>
  <r>
    <x v="25"/>
    <x v="2"/>
    <s v="University Hospital Of Wales"/>
    <s v="Major A&amp;E Units"/>
    <s v="Pembrokeshire"/>
    <n v="0"/>
    <d v="1899-12-30T00:13:22"/>
    <n v="0"/>
    <n v="0"/>
    <n v="0"/>
    <n v="1"/>
    <n v="1"/>
    <n v="0"/>
    <n v="1"/>
    <n v="1"/>
    <n v="0"/>
    <n v="0"/>
    <n v="0"/>
    <n v="0"/>
    <n v="0"/>
    <n v="1.4861111111111111E-2"/>
    <n v="0"/>
    <s v="-"/>
    <n v="0"/>
    <n v="0"/>
    <n v="1"/>
  </r>
  <r>
    <x v="25"/>
    <x v="2"/>
    <s v="University Hospital Of Wales"/>
    <s v="Major A&amp;E Units"/>
    <s v="Rhondda Cynon Taff"/>
    <n v="2.3008324999999998"/>
    <d v="1899-12-30T01:24:01"/>
    <n v="0"/>
    <n v="0"/>
    <n v="0"/>
    <n v="2"/>
    <n v="2"/>
    <n v="0"/>
    <n v="0"/>
    <n v="1"/>
    <n v="1"/>
    <n v="1"/>
    <n v="0"/>
    <n v="0"/>
    <n v="0"/>
    <n v="4.7800925925925927E-3"/>
    <n v="1"/>
    <n v="5.5740740740740743E-2"/>
    <n v="0"/>
    <n v="1"/>
    <n v="2"/>
  </r>
  <r>
    <x v="25"/>
    <x v="2"/>
    <s v="Llandough Hospital"/>
    <s v="Major acute"/>
    <s v="Torfaen"/>
    <n v="0"/>
    <d v="1899-12-30T00:19:07"/>
    <n v="0"/>
    <n v="0"/>
    <n v="0"/>
    <n v="1"/>
    <n v="1"/>
    <n v="0"/>
    <n v="1"/>
    <n v="0"/>
    <n v="1"/>
    <n v="1"/>
    <n v="0"/>
    <n v="0"/>
    <n v="0"/>
    <s v="-"/>
    <s v="-"/>
    <n v="7.1296296296296307E-3"/>
    <n v="0"/>
    <n v="1"/>
    <n v="1"/>
  </r>
  <r>
    <x v="25"/>
    <x v="2"/>
    <s v="University Hospital Of Wales"/>
    <s v="Major A&amp;E Units"/>
    <s v="Torfaen"/>
    <n v="0"/>
    <d v="1899-12-30T00:12:39"/>
    <n v="0"/>
    <n v="0"/>
    <n v="0"/>
    <n v="1"/>
    <n v="1"/>
    <n v="1"/>
    <n v="1"/>
    <n v="1"/>
    <n v="0"/>
    <n v="0"/>
    <n v="0"/>
    <n v="0"/>
    <n v="0"/>
    <n v="6.7129629629629635E-4"/>
    <n v="1"/>
    <s v="-"/>
    <n v="0"/>
    <n v="0"/>
    <n v="1"/>
  </r>
  <r>
    <x v="25"/>
    <x v="2"/>
    <s v="University Hospital Of Wales"/>
    <s v="Major A&amp;E Units"/>
    <s v="Vale Of Glamorgan"/>
    <n v="17.471388666666666"/>
    <d v="1899-12-30T02:42:36"/>
    <n v="2"/>
    <n v="1"/>
    <n v="0"/>
    <n v="10"/>
    <n v="7"/>
    <n v="2"/>
    <n v="4"/>
    <n v="2"/>
    <n v="8"/>
    <n v="8"/>
    <n v="0"/>
    <n v="0"/>
    <n v="0"/>
    <n v="2.3090277777777779E-3"/>
    <n v="1"/>
    <n v="9.836805555555557E-2"/>
    <n v="0"/>
    <n v="8"/>
    <n v="7"/>
  </r>
  <r>
    <x v="25"/>
    <x v="3"/>
    <s v="Princess Of Wales Bridgend"/>
    <s v="Major A&amp;E Units"/>
    <s v="Bridgend"/>
    <n v="1.1008333333333333"/>
    <d v="1899-12-30T00:43:53"/>
    <n v="0"/>
    <n v="0"/>
    <n v="0"/>
    <n v="5"/>
    <n v="5"/>
    <n v="1"/>
    <n v="2"/>
    <n v="2"/>
    <n v="2"/>
    <n v="3"/>
    <n v="1"/>
    <n v="0"/>
    <n v="0"/>
    <n v="9.8148148148148144E-3"/>
    <n v="0"/>
    <n v="0.14962962962962964"/>
    <n v="0"/>
    <n v="3"/>
    <n v="5"/>
  </r>
  <r>
    <x v="25"/>
    <x v="3"/>
    <s v="Royal Glamorgan Hosp Pontyclun"/>
    <s v="Major A&amp;E Units"/>
    <s v="Bridgend"/>
    <n v="0.94888883333333329"/>
    <d v="1899-12-30T01:11:56"/>
    <n v="0"/>
    <n v="0"/>
    <n v="0"/>
    <n v="1"/>
    <n v="1"/>
    <n v="0"/>
    <n v="0"/>
    <n v="0"/>
    <n v="1"/>
    <n v="1"/>
    <n v="0"/>
    <n v="0"/>
    <n v="0"/>
    <s v="-"/>
    <s v="-"/>
    <n v="8.2152777777777783E-2"/>
    <n v="0"/>
    <n v="1"/>
    <n v="1"/>
  </r>
  <r>
    <x v="25"/>
    <x v="3"/>
    <s v="Prince Charles Hosp Merthyr"/>
    <s v="Major A&amp;E Units"/>
    <s v="Merthyr Tydfil"/>
    <n v="8.7019444999999997"/>
    <d v="1899-12-30T02:00:34"/>
    <n v="2"/>
    <n v="0"/>
    <n v="0"/>
    <n v="6"/>
    <n v="5"/>
    <n v="2"/>
    <n v="3"/>
    <n v="1"/>
    <n v="5"/>
    <n v="5"/>
    <n v="0"/>
    <n v="0"/>
    <n v="0"/>
    <n v="1.3518518518518518E-2"/>
    <n v="0"/>
    <n v="0.23369212962962962"/>
    <n v="0"/>
    <n v="5"/>
    <n v="6"/>
  </r>
  <r>
    <x v="25"/>
    <x v="3"/>
    <s v="Prince Charles Hosp Merthyr"/>
    <s v="Major A&amp;E Units"/>
    <s v="Powys"/>
    <n v="0.64305466666666666"/>
    <d v="1899-12-30T00:53:35"/>
    <n v="0"/>
    <n v="0"/>
    <n v="0"/>
    <n v="1"/>
    <n v="1"/>
    <n v="0"/>
    <n v="1"/>
    <n v="0"/>
    <n v="1"/>
    <n v="1"/>
    <n v="0"/>
    <n v="0"/>
    <n v="0"/>
    <s v="-"/>
    <s v="-"/>
    <n v="4.7314814814814823E-2"/>
    <n v="0"/>
    <n v="1"/>
    <n v="1"/>
  </r>
  <r>
    <x v="25"/>
    <x v="3"/>
    <s v="Royal Glamorgan Hosp Pontyclun"/>
    <s v="Major A&amp;E Units"/>
    <s v="Rhondda Cynon Taff"/>
    <n v="15.696666833333335"/>
    <d v="1899-12-30T01:34:33"/>
    <n v="1"/>
    <n v="0"/>
    <n v="0"/>
    <n v="15"/>
    <n v="14"/>
    <n v="5"/>
    <n v="9"/>
    <n v="7"/>
    <n v="7"/>
    <n v="8"/>
    <n v="1"/>
    <n v="0"/>
    <n v="0"/>
    <n v="1.0567129629629629E-2"/>
    <n v="0.2857142857142857"/>
    <n v="0.15687500000000001"/>
    <n v="0"/>
    <n v="8"/>
    <n v="14"/>
  </r>
  <r>
    <x v="25"/>
    <x v="3"/>
    <s v="Prince Charles Hosp Merthyr"/>
    <s v="Major A&amp;E Units"/>
    <s v="Rhondda Cynon Taff"/>
    <n v="12.302222333333335"/>
    <d v="1899-12-30T03:19:16"/>
    <n v="1"/>
    <n v="0"/>
    <n v="0"/>
    <n v="5"/>
    <n v="5"/>
    <n v="2"/>
    <n v="3"/>
    <n v="0"/>
    <n v="4"/>
    <n v="4"/>
    <n v="0"/>
    <n v="0"/>
    <n v="1"/>
    <s v="-"/>
    <s v="-"/>
    <n v="0.26542245370370376"/>
    <n v="1"/>
    <n v="4"/>
    <n v="5"/>
  </r>
  <r>
    <x v="25"/>
    <x v="4"/>
    <s v="Prince Philip Hosp Llanelli"/>
    <s v="Major acute"/>
    <s v="Carmarthenshire"/>
    <n v="16.416943499999999"/>
    <d v="1899-12-30T03:32:00"/>
    <n v="1"/>
    <n v="0"/>
    <n v="0"/>
    <n v="5"/>
    <n v="5"/>
    <n v="0"/>
    <n v="0"/>
    <n v="1"/>
    <n v="4"/>
    <n v="4"/>
    <n v="0"/>
    <n v="0"/>
    <n v="0"/>
    <n v="3.8310185185185188E-3"/>
    <n v="1"/>
    <n v="6.4780092592592597E-2"/>
    <n v="0"/>
    <n v="4"/>
    <n v="5"/>
  </r>
  <r>
    <x v="25"/>
    <x v="4"/>
    <s v="Glangwili Hospital Carmarthen"/>
    <s v="Major A&amp;E Units"/>
    <s v="Carmarthenshire"/>
    <n v="7.1561101666666653"/>
    <d v="1899-12-30T00:50:21"/>
    <n v="0"/>
    <n v="0"/>
    <n v="0"/>
    <n v="12"/>
    <n v="12"/>
    <n v="3"/>
    <n v="10"/>
    <n v="1"/>
    <n v="9"/>
    <n v="10"/>
    <n v="1"/>
    <n v="0"/>
    <n v="1"/>
    <n v="4.7106481481481478E-3"/>
    <n v="1"/>
    <n v="4.7986111111111111E-2"/>
    <n v="1"/>
    <n v="10"/>
    <n v="12"/>
  </r>
  <r>
    <x v="25"/>
    <x v="4"/>
    <s v="Glangwili Hospital Carmarthen"/>
    <s v="Major A&amp;E Units"/>
    <s v="Ceredigion"/>
    <n v="3.3469443333333331"/>
    <d v="1899-12-30T00:45:24"/>
    <n v="0"/>
    <n v="0"/>
    <n v="0"/>
    <n v="6"/>
    <n v="6"/>
    <n v="2"/>
    <n v="4"/>
    <n v="2"/>
    <n v="3"/>
    <n v="3"/>
    <n v="0"/>
    <n v="0"/>
    <n v="1"/>
    <n v="1.7366898148148149E-2"/>
    <n v="0"/>
    <n v="9.2002314814814815E-2"/>
    <n v="1"/>
    <n v="3"/>
    <n v="6"/>
  </r>
  <r>
    <x v="25"/>
    <x v="4"/>
    <s v="Bronglais Gen Hosp Aberystwyth"/>
    <s v="Major A&amp;E Units"/>
    <s v="Ceredigion"/>
    <n v="0.14666666666666667"/>
    <d v="1899-12-30T00:14:37"/>
    <n v="0"/>
    <n v="0"/>
    <n v="0"/>
    <n v="6"/>
    <n v="6"/>
    <n v="3"/>
    <n v="6"/>
    <n v="0"/>
    <n v="4"/>
    <n v="4"/>
    <n v="0"/>
    <n v="0"/>
    <n v="2"/>
    <s v="-"/>
    <s v="-"/>
    <n v="3.9490740740740743E-2"/>
    <n v="2"/>
    <n v="4"/>
    <n v="6"/>
  </r>
  <r>
    <x v="25"/>
    <x v="4"/>
    <s v="Bronglais Gen Hosp Aberystwyth"/>
    <s v="Major A&amp;E Units"/>
    <s v="Gwynedd"/>
    <n v="0.3305555"/>
    <d v="1899-12-30T00:34:50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</r>
  <r>
    <x v="25"/>
    <x v="4"/>
    <s v="Withybush Hosp Haverfordwest"/>
    <s v="Major A&amp;E Units"/>
    <s v="Pembrokeshire"/>
    <n v="4.0702778333333329"/>
    <d v="1899-12-30T00:26:44"/>
    <n v="0"/>
    <n v="0"/>
    <n v="0"/>
    <n v="18"/>
    <n v="18"/>
    <n v="6"/>
    <n v="16"/>
    <n v="1"/>
    <n v="13"/>
    <n v="16"/>
    <n v="3"/>
    <n v="1"/>
    <n v="0"/>
    <n v="2.3148148148148149E-4"/>
    <n v="1"/>
    <n v="1.6116898148148151E-2"/>
    <n v="1"/>
    <n v="16"/>
    <n v="18"/>
  </r>
  <r>
    <x v="25"/>
    <x v="4"/>
    <s v="Glangwili Hospital Carmarthen"/>
    <s v="Major A&amp;E Units"/>
    <s v="Pembrokeshire"/>
    <n v="0.69388883333333329"/>
    <d v="1899-12-30T00:18:27"/>
    <n v="0"/>
    <n v="0"/>
    <n v="0"/>
    <n v="6"/>
    <n v="6"/>
    <n v="3"/>
    <n v="6"/>
    <n v="2"/>
    <n v="3"/>
    <n v="3"/>
    <n v="0"/>
    <n v="0"/>
    <n v="1"/>
    <n v="8.6458333333333335E-3"/>
    <n v="0"/>
    <n v="2.3090277777777779E-2"/>
    <n v="1"/>
    <n v="3"/>
    <n v="6"/>
  </r>
  <r>
    <x v="25"/>
    <x v="4"/>
    <s v="Glangwili Hospital Carmarthen"/>
    <s v="Major A&amp;E Units"/>
    <s v="Powys"/>
    <n v="2.0636109999999999"/>
    <d v="1899-12-30T01:16:54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</r>
  <r>
    <x v="25"/>
    <x v="4"/>
    <s v="Bronglais Gen Hosp Aberystwyth"/>
    <s v="Major A&amp;E Units"/>
    <s v="Powys"/>
    <n v="0"/>
    <s v="-"/>
    <n v="0"/>
    <n v="0"/>
    <n v="0"/>
    <n v="1"/>
    <n v="1"/>
    <n v="1"/>
    <n v="1"/>
    <n v="0"/>
    <n v="1"/>
    <n v="1"/>
    <n v="0"/>
    <n v="0"/>
    <n v="0"/>
    <s v="-"/>
    <s v="-"/>
    <n v="5.5393518518518522E-2"/>
    <n v="0"/>
    <n v="1"/>
    <n v="1"/>
  </r>
  <r>
    <x v="25"/>
    <x v="5"/>
    <s v="Alcohol Treatment Centre"/>
    <s v="-"/>
    <s v="Cardiff"/>
    <n v="0"/>
    <d v="1899-12-30T00:02:47"/>
    <n v="0"/>
    <n v="0"/>
    <n v="0"/>
    <n v="2"/>
    <n v="2"/>
    <n v="0"/>
    <n v="2"/>
    <n v="1"/>
    <n v="1"/>
    <n v="1"/>
    <n v="0"/>
    <n v="0"/>
    <n v="0"/>
    <n v="4.0509259259259264E-4"/>
    <n v="1"/>
    <n v="5.0810185185185186E-3"/>
    <n v="0"/>
    <n v="1"/>
    <n v="2"/>
  </r>
  <r>
    <x v="25"/>
    <x v="5"/>
    <s v="Nearest Suitablew A+E Or Miu"/>
    <s v="-"/>
    <s v="Conwy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</r>
  <r>
    <x v="25"/>
    <x v="5"/>
    <s v="Countess Of Chester Hospital"/>
    <s v="Hospital not In Wales"/>
    <s v="Flintshire"/>
    <n v="0"/>
    <d v="1899-12-30T00:03:00"/>
    <n v="0"/>
    <n v="0"/>
    <n v="0"/>
    <n v="1"/>
    <n v="1"/>
    <n v="1"/>
    <n v="1"/>
    <n v="0"/>
    <n v="1"/>
    <n v="1"/>
    <n v="0"/>
    <n v="0"/>
    <n v="0"/>
    <s v="-"/>
    <s v="-"/>
    <n v="8.638888888888889E-2"/>
    <n v="0"/>
    <n v="1"/>
    <n v="1"/>
  </r>
  <r>
    <x v="25"/>
    <x v="5"/>
    <s v="Walton Centre Fazackerley"/>
    <s v="Hospital not In Wales"/>
    <s v="Gwynedd"/>
    <n v="0"/>
    <d v="1899-12-30T00:49:30"/>
    <n v="0"/>
    <n v="0"/>
    <n v="0"/>
    <n v="2"/>
    <n v="2"/>
    <n v="0"/>
    <n v="1"/>
    <n v="0"/>
    <n v="2"/>
    <n v="2"/>
    <n v="0"/>
    <n v="0"/>
    <n v="0"/>
    <s v="-"/>
    <s v="-"/>
    <n v="0.12102430555555556"/>
    <n v="0"/>
    <n v="2"/>
    <n v="2"/>
  </r>
  <r>
    <x v="25"/>
    <x v="5"/>
    <s v="Royal Shrewsbury Hospital"/>
    <s v="Hospital not In Wales"/>
    <s v="Gwynedd"/>
    <n v="0"/>
    <d v="1899-12-30T00:31:42"/>
    <n v="0"/>
    <n v="0"/>
    <n v="0"/>
    <n v="1"/>
    <n v="1"/>
    <n v="0"/>
    <n v="1"/>
    <n v="0"/>
    <n v="0"/>
    <n v="1"/>
    <n v="1"/>
    <n v="0"/>
    <n v="0"/>
    <s v="-"/>
    <s v="-"/>
    <n v="2.013888888888889E-2"/>
    <n v="0"/>
    <n v="1"/>
    <n v="1"/>
  </r>
  <r>
    <x v="25"/>
    <x v="5"/>
    <s v="Univ North Staff City Hospital"/>
    <s v="Hospital not In Wales"/>
    <s v="Out of Area"/>
    <n v="0"/>
    <d v="1899-12-30T00:44:00"/>
    <n v="0"/>
    <n v="0"/>
    <n v="0"/>
    <n v="1"/>
    <n v="1"/>
    <n v="0"/>
    <n v="1"/>
    <n v="1"/>
    <n v="0"/>
    <n v="0"/>
    <n v="0"/>
    <n v="0"/>
    <n v="0"/>
    <n v="4.2824074074074075E-4"/>
    <s v="-"/>
    <s v="-"/>
    <n v="0"/>
    <n v="0"/>
    <n v="1"/>
  </r>
  <r>
    <x v="25"/>
    <x v="5"/>
    <s v="Royal Shrewsbury Hospital"/>
    <s v="Hospital not In Wales"/>
    <s v="Powys"/>
    <n v="3.3669443333333331"/>
    <d v="1899-12-30T01:05:30"/>
    <n v="0"/>
    <n v="0"/>
    <n v="0"/>
    <n v="4"/>
    <n v="4"/>
    <n v="0"/>
    <n v="3"/>
    <n v="1"/>
    <n v="1"/>
    <n v="3"/>
    <n v="2"/>
    <n v="0"/>
    <n v="0"/>
    <n v="2.7199074074074074E-3"/>
    <n v="1"/>
    <n v="2.6354166666666668E-2"/>
    <n v="0"/>
    <n v="3"/>
    <n v="4"/>
  </r>
  <r>
    <x v="25"/>
    <x v="5"/>
    <s v="Hereford County Hospital"/>
    <s v="Hospital not In Wales"/>
    <s v="Powys"/>
    <n v="2.4622221666666664"/>
    <d v="1899-12-30T00:29:09"/>
    <n v="0"/>
    <n v="0"/>
    <n v="0"/>
    <n v="9"/>
    <n v="9"/>
    <n v="2"/>
    <n v="8"/>
    <n v="0"/>
    <n v="8"/>
    <n v="8"/>
    <n v="0"/>
    <n v="0"/>
    <n v="1"/>
    <s v="-"/>
    <s v="-"/>
    <n v="4.0653935185185189E-2"/>
    <n v="1"/>
    <n v="8"/>
    <n v="9"/>
  </r>
  <r>
    <x v="25"/>
    <x v="6"/>
    <s v="Bronllys Hospital"/>
    <s v="Unknown"/>
    <s v="Powys"/>
    <n v="0"/>
    <d v="1899-12-30T00:27:52"/>
    <n v="0"/>
    <n v="0"/>
    <n v="0"/>
    <n v="2"/>
    <n v="2"/>
    <n v="0"/>
    <n v="2"/>
    <n v="0"/>
    <n v="0"/>
    <n v="1"/>
    <n v="1"/>
    <n v="0"/>
    <n v="1"/>
    <s v="-"/>
    <s v="-"/>
    <n v="0.27050925925925928"/>
    <n v="1"/>
    <n v="1"/>
    <n v="2"/>
  </r>
  <r>
    <x v="25"/>
    <x v="7"/>
    <s v="Morriston Hospital Swansea"/>
    <s v="Major A&amp;E Units"/>
    <s v="Bridgend"/>
    <n v="4.858055666666667"/>
    <d v="1899-12-30T01:26:45"/>
    <n v="0"/>
    <n v="0"/>
    <n v="0"/>
    <n v="3"/>
    <n v="3"/>
    <n v="1"/>
    <n v="2"/>
    <n v="1"/>
    <n v="2"/>
    <n v="2"/>
    <n v="0"/>
    <n v="0"/>
    <n v="0"/>
    <n v="1.9027777777777779E-2"/>
    <n v="0"/>
    <n v="3.0862268518518522E-2"/>
    <n v="0"/>
    <n v="2"/>
    <n v="3"/>
  </r>
  <r>
    <x v="25"/>
    <x v="7"/>
    <s v="Morriston Hospital Swansea"/>
    <s v="Major A&amp;E Units"/>
    <s v="Carmarthenshire"/>
    <n v="0"/>
    <d v="1899-12-30T00:07:23"/>
    <n v="0"/>
    <n v="0"/>
    <n v="0"/>
    <n v="3"/>
    <n v="3"/>
    <n v="2"/>
    <n v="3"/>
    <n v="2"/>
    <n v="0"/>
    <n v="1"/>
    <n v="1"/>
    <n v="0"/>
    <n v="0"/>
    <n v="3.859953703703704E-3"/>
    <n v="0.5"/>
    <n v="2.3263888888888891E-3"/>
    <n v="0"/>
    <n v="1"/>
    <n v="3"/>
  </r>
  <r>
    <x v="25"/>
    <x v="7"/>
    <s v="Morriston Hospital Swansea"/>
    <s v="Major A&amp;E Units"/>
    <s v="Neath Port Talbot"/>
    <n v="3.0649991666666669"/>
    <d v="1899-12-30T00:35:26"/>
    <n v="0"/>
    <n v="0"/>
    <n v="0"/>
    <n v="9"/>
    <n v="9"/>
    <n v="2"/>
    <n v="6"/>
    <n v="1"/>
    <n v="7"/>
    <n v="8"/>
    <n v="1"/>
    <n v="0"/>
    <n v="0"/>
    <n v="5.2893518518518515E-3"/>
    <n v="1"/>
    <n v="8.8275462962962972E-2"/>
    <n v="0"/>
    <n v="8"/>
    <n v="9"/>
  </r>
  <r>
    <x v="25"/>
    <x v="7"/>
    <s v="Morriston Hospital Swansea"/>
    <s v="Major A&amp;E Units"/>
    <s v="Powys"/>
    <n v="0"/>
    <d v="1899-12-30T00:13:57"/>
    <n v="0"/>
    <n v="0"/>
    <n v="0"/>
    <n v="1"/>
    <n v="1"/>
    <n v="1"/>
    <n v="1"/>
    <n v="0"/>
    <n v="1"/>
    <n v="1"/>
    <n v="0"/>
    <n v="0"/>
    <n v="0"/>
    <s v="-"/>
    <s v="-"/>
    <n v="5.1886574074074078E-2"/>
    <n v="0"/>
    <n v="1"/>
    <n v="1"/>
  </r>
  <r>
    <x v="25"/>
    <x v="7"/>
    <s v="Morriston Hospital Swansea"/>
    <s v="Major A&amp;E Units"/>
    <s v="Swansea"/>
    <n v="33.898332333333336"/>
    <d v="1899-12-30T02:08:18"/>
    <n v="2"/>
    <n v="2"/>
    <n v="0"/>
    <n v="23"/>
    <n v="23"/>
    <n v="6"/>
    <n v="16"/>
    <n v="5"/>
    <n v="13"/>
    <n v="17"/>
    <n v="4"/>
    <n v="1"/>
    <n v="0"/>
    <n v="3.7962962962962963E-3"/>
    <n v="0.8"/>
    <n v="9.0671296296296292E-2"/>
    <n v="1"/>
    <n v="17"/>
    <n v="23"/>
  </r>
  <r>
    <x v="25"/>
    <x v="7"/>
    <s v="Singleton Hospital Swansea"/>
    <s v="Minor Injuries Unit (MIU)"/>
    <s v="Swansea"/>
    <n v="8.8611166666666671E-2"/>
    <d v="1899-12-30T00:37:51"/>
    <n v="0"/>
    <n v="0"/>
    <n v="0"/>
    <n v="6"/>
    <n v="6"/>
    <n v="0"/>
    <n v="5"/>
    <n v="0"/>
    <n v="2"/>
    <n v="4"/>
    <n v="2"/>
    <n v="0"/>
    <n v="2"/>
    <s v="-"/>
    <s v="-"/>
    <n v="0.14789930555555558"/>
    <n v="2"/>
    <n v="4"/>
    <n v="6"/>
  </r>
  <r>
    <x v="25"/>
    <x v="8"/>
    <s v="-"/>
    <s v="-"/>
    <s v="Blaenau Gwent"/>
    <n v="0"/>
    <s v="-"/>
    <n v="0"/>
    <n v="0"/>
    <n v="0"/>
    <n v="37"/>
    <n v="4"/>
    <n v="0"/>
    <n v="0"/>
    <n v="5"/>
    <n v="13"/>
    <n v="24"/>
    <n v="11"/>
    <n v="3"/>
    <n v="5"/>
    <n v="3.1828703703703702E-3"/>
    <n v="0.8"/>
    <n v="0.1777488425925926"/>
    <n v="8"/>
    <n v="24"/>
    <n v="14"/>
  </r>
  <r>
    <x v="25"/>
    <x v="8"/>
    <s v="-"/>
    <s v="-"/>
    <s v="Bridgend"/>
    <n v="0"/>
    <s v="-"/>
    <n v="0"/>
    <n v="0"/>
    <n v="0"/>
    <n v="44"/>
    <n v="5"/>
    <n v="0"/>
    <n v="0"/>
    <n v="3"/>
    <n v="26"/>
    <n v="36"/>
    <n v="10"/>
    <n v="2"/>
    <n v="3"/>
    <n v="1.03125E-2"/>
    <n v="0"/>
    <n v="0.14962962962962964"/>
    <n v="5"/>
    <n v="36"/>
    <n v="9"/>
  </r>
  <r>
    <x v="25"/>
    <x v="8"/>
    <s v="-"/>
    <s v="-"/>
    <s v="Caerphilly"/>
    <n v="0"/>
    <s v="-"/>
    <n v="0"/>
    <n v="0"/>
    <n v="0"/>
    <n v="57"/>
    <n v="9"/>
    <n v="0"/>
    <n v="0"/>
    <n v="8"/>
    <n v="26"/>
    <n v="37"/>
    <n v="11"/>
    <n v="4"/>
    <n v="8"/>
    <n v="7.8935185185185185E-3"/>
    <n v="0.375"/>
    <n v="0.18444444444444447"/>
    <n v="12"/>
    <n v="37"/>
    <n v="15"/>
  </r>
  <r>
    <x v="25"/>
    <x v="8"/>
    <s v="-"/>
    <s v="-"/>
    <s v="Cardiff"/>
    <n v="0"/>
    <s v="-"/>
    <n v="0"/>
    <n v="0"/>
    <n v="0"/>
    <n v="125"/>
    <n v="12"/>
    <n v="0"/>
    <n v="0"/>
    <n v="12"/>
    <n v="68"/>
    <n v="91"/>
    <n v="23"/>
    <n v="6"/>
    <n v="16"/>
    <n v="3.7094907407407411E-3"/>
    <n v="0.58333333333333337"/>
    <n v="0.10222222222222221"/>
    <n v="22"/>
    <n v="91"/>
    <n v="34"/>
  </r>
  <r>
    <x v="25"/>
    <x v="8"/>
    <s v="-"/>
    <s v="-"/>
    <s v="Carmarthenshire"/>
    <n v="0"/>
    <s v="-"/>
    <n v="0"/>
    <n v="0"/>
    <n v="0"/>
    <n v="50"/>
    <n v="7"/>
    <n v="0"/>
    <n v="0"/>
    <n v="5"/>
    <n v="20"/>
    <n v="35"/>
    <n v="15"/>
    <n v="1"/>
    <n v="9"/>
    <n v="6.192129629629629E-3"/>
    <n v="0.4"/>
    <n v="5.8651620370370382E-2"/>
    <n v="10"/>
    <n v="35"/>
    <n v="22"/>
  </r>
  <r>
    <x v="25"/>
    <x v="8"/>
    <s v="-"/>
    <s v="-"/>
    <s v="Ceredigion"/>
    <n v="0"/>
    <s v="-"/>
    <n v="0"/>
    <n v="0"/>
    <n v="0"/>
    <n v="19"/>
    <n v="4"/>
    <n v="0"/>
    <n v="0"/>
    <n v="1"/>
    <n v="12"/>
    <n v="13"/>
    <n v="1"/>
    <n v="0"/>
    <n v="5"/>
    <n v="2.087962962962963E-2"/>
    <n v="0"/>
    <n v="4.8518518518518523E-2"/>
    <n v="5"/>
    <n v="13"/>
    <n v="8"/>
  </r>
  <r>
    <x v="25"/>
    <x v="8"/>
    <s v="-"/>
    <s v="-"/>
    <s v="Conwy"/>
    <n v="0"/>
    <s v="-"/>
    <n v="0"/>
    <n v="0"/>
    <n v="0"/>
    <n v="50"/>
    <n v="4"/>
    <n v="0"/>
    <n v="0"/>
    <n v="2"/>
    <n v="26"/>
    <n v="38"/>
    <n v="12"/>
    <n v="1"/>
    <n v="9"/>
    <n v="8.3622685185185189E-3"/>
    <n v="0.5"/>
    <n v="0.10448495370370371"/>
    <n v="10"/>
    <n v="38"/>
    <n v="11"/>
  </r>
  <r>
    <x v="25"/>
    <x v="8"/>
    <s v="-"/>
    <s v="-"/>
    <s v="Denbighshire"/>
    <n v="0"/>
    <s v="-"/>
    <n v="0"/>
    <n v="0"/>
    <n v="0"/>
    <n v="39"/>
    <n v="4"/>
    <n v="0"/>
    <n v="0"/>
    <n v="2"/>
    <n v="24"/>
    <n v="31"/>
    <n v="7"/>
    <n v="1"/>
    <n v="5"/>
    <n v="1.4849537037037038E-2"/>
    <n v="0"/>
    <n v="7.9548611111111112E-2"/>
    <n v="6"/>
    <n v="31"/>
    <n v="12"/>
  </r>
  <r>
    <x v="25"/>
    <x v="8"/>
    <s v="-"/>
    <s v="-"/>
    <s v="Flintshire"/>
    <n v="0"/>
    <s v="-"/>
    <n v="0"/>
    <n v="0"/>
    <n v="0"/>
    <n v="55"/>
    <n v="8"/>
    <n v="0"/>
    <n v="0"/>
    <n v="6"/>
    <n v="32"/>
    <n v="38"/>
    <n v="6"/>
    <n v="3"/>
    <n v="8"/>
    <n v="7.5983796296296294E-3"/>
    <n v="0.33333333333333331"/>
    <n v="0.12034722222222223"/>
    <n v="11"/>
    <n v="38"/>
    <n v="20"/>
  </r>
  <r>
    <x v="25"/>
    <x v="8"/>
    <s v="-"/>
    <s v="-"/>
    <s v="Gwynedd"/>
    <n v="0"/>
    <s v="-"/>
    <n v="0"/>
    <n v="0"/>
    <n v="0"/>
    <n v="58"/>
    <n v="12"/>
    <n v="0"/>
    <n v="0"/>
    <n v="4"/>
    <n v="28"/>
    <n v="40"/>
    <n v="12"/>
    <n v="5"/>
    <n v="9"/>
    <n v="4.0451388888888889E-3"/>
    <n v="0.5"/>
    <n v="8.3640046296296303E-2"/>
    <n v="14"/>
    <n v="40"/>
    <n v="27"/>
  </r>
  <r>
    <x v="25"/>
    <x v="8"/>
    <s v="-"/>
    <s v="-"/>
    <s v="Isle Of Anglesey"/>
    <n v="0"/>
    <s v="-"/>
    <n v="0"/>
    <n v="0"/>
    <n v="0"/>
    <n v="28"/>
    <n v="3"/>
    <n v="0"/>
    <n v="0"/>
    <n v="2"/>
    <n v="15"/>
    <n v="22"/>
    <n v="7"/>
    <n v="0"/>
    <n v="4"/>
    <n v="1.7974537037037039E-2"/>
    <n v="0"/>
    <n v="9.9317129629629644E-2"/>
    <n v="4"/>
    <n v="22"/>
    <n v="12"/>
  </r>
  <r>
    <x v="25"/>
    <x v="8"/>
    <s v="-"/>
    <s v="-"/>
    <s v="Merthyr Tydfil"/>
    <n v="0"/>
    <s v="-"/>
    <n v="0"/>
    <n v="0"/>
    <n v="0"/>
    <n v="14"/>
    <n v="3"/>
    <n v="0"/>
    <n v="0"/>
    <n v="1"/>
    <n v="8"/>
    <n v="12"/>
    <n v="4"/>
    <n v="1"/>
    <n v="0"/>
    <n v="1.3518518518518518E-2"/>
    <n v="0"/>
    <n v="0.13120370370370371"/>
    <n v="1"/>
    <n v="12"/>
    <n v="5"/>
  </r>
  <r>
    <x v="25"/>
    <x v="8"/>
    <s v="-"/>
    <s v="-"/>
    <s v="Monmouthshire"/>
    <n v="0"/>
    <s v="-"/>
    <n v="0"/>
    <n v="0"/>
    <n v="0"/>
    <n v="57"/>
    <n v="9"/>
    <n v="0"/>
    <n v="0"/>
    <n v="7"/>
    <n v="29"/>
    <n v="40"/>
    <n v="11"/>
    <n v="1"/>
    <n v="9"/>
    <n v="9.9189814814814817E-3"/>
    <n v="0"/>
    <n v="0.15989583333333335"/>
    <n v="10"/>
    <n v="40"/>
    <n v="16"/>
  </r>
  <r>
    <x v="25"/>
    <x v="8"/>
    <s v="-"/>
    <s v="-"/>
    <s v="Neath Port Talbot"/>
    <n v="0"/>
    <s v="-"/>
    <n v="0"/>
    <n v="0"/>
    <n v="0"/>
    <n v="58"/>
    <n v="4"/>
    <n v="0"/>
    <n v="0"/>
    <n v="2"/>
    <n v="30"/>
    <n v="43"/>
    <n v="13"/>
    <n v="7"/>
    <n v="6"/>
    <n v="6.7476851851851856E-3"/>
    <n v="0.5"/>
    <n v="0.16154513888888888"/>
    <n v="13"/>
    <n v="43"/>
    <n v="17"/>
  </r>
  <r>
    <x v="25"/>
    <x v="8"/>
    <s v="-"/>
    <s v="-"/>
    <s v="Newport"/>
    <n v="0"/>
    <s v="-"/>
    <n v="0"/>
    <n v="0"/>
    <n v="0"/>
    <n v="46"/>
    <n v="6"/>
    <n v="0"/>
    <n v="0"/>
    <n v="3"/>
    <n v="27"/>
    <n v="34"/>
    <n v="7"/>
    <n v="3"/>
    <n v="6"/>
    <n v="3.9814814814814817E-3"/>
    <n v="1"/>
    <n v="0.12252314814814816"/>
    <n v="9"/>
    <n v="34"/>
    <n v="18"/>
  </r>
  <r>
    <x v="25"/>
    <x v="8"/>
    <s v="-"/>
    <s v="-"/>
    <s v="Out of Area"/>
    <n v="0"/>
    <s v="-"/>
    <n v="0"/>
    <n v="0"/>
    <n v="0"/>
    <n v="7"/>
    <n v="1"/>
    <n v="0"/>
    <n v="0"/>
    <n v="1"/>
    <n v="6"/>
    <n v="6"/>
    <n v="0"/>
    <n v="0"/>
    <n v="0"/>
    <n v="4.2824074074074075E-4"/>
    <s v="-"/>
    <s v="-"/>
    <n v="0"/>
    <n v="6"/>
    <n v="1"/>
  </r>
  <r>
    <x v="25"/>
    <x v="8"/>
    <s v="-"/>
    <s v="-"/>
    <s v="Pembrokeshire"/>
    <n v="0"/>
    <s v="-"/>
    <n v="0"/>
    <n v="0"/>
    <n v="0"/>
    <n v="23"/>
    <n v="7"/>
    <n v="0"/>
    <n v="0"/>
    <n v="5"/>
    <n v="12"/>
    <n v="16"/>
    <n v="4"/>
    <n v="1"/>
    <n v="1"/>
    <n v="7.951388888888888E-3"/>
    <n v="0.2"/>
    <n v="2.8900462962962965E-2"/>
    <n v="2"/>
    <n v="16"/>
    <n v="15"/>
  </r>
  <r>
    <x v="25"/>
    <x v="8"/>
    <s v="-"/>
    <s v="-"/>
    <s v="Powys"/>
    <n v="0"/>
    <s v="-"/>
    <n v="0"/>
    <n v="0"/>
    <n v="0"/>
    <n v="32"/>
    <n v="9"/>
    <n v="0"/>
    <n v="0"/>
    <n v="2"/>
    <n v="19"/>
    <n v="24"/>
    <n v="5"/>
    <n v="1"/>
    <n v="5"/>
    <n v="1.5625000000000001E-3"/>
    <n v="1"/>
    <n v="3.7743055555555557E-2"/>
    <n v="6"/>
    <n v="24"/>
    <n v="20"/>
  </r>
  <r>
    <x v="25"/>
    <x v="8"/>
    <s v="-"/>
    <s v="-"/>
    <s v="Rhondda Cynon Taff"/>
    <n v="0"/>
    <s v="-"/>
    <n v="0"/>
    <n v="0"/>
    <n v="0"/>
    <n v="71"/>
    <n v="12"/>
    <n v="0"/>
    <n v="0"/>
    <n v="12"/>
    <n v="38"/>
    <n v="51"/>
    <n v="13"/>
    <n v="2"/>
    <n v="6"/>
    <n v="7.8645833333333328E-3"/>
    <n v="0.41666666666666669"/>
    <n v="0.26818287037037036"/>
    <n v="8"/>
    <n v="51"/>
    <n v="22"/>
  </r>
  <r>
    <x v="25"/>
    <x v="8"/>
    <s v="-"/>
    <s v="-"/>
    <s v="Swansea"/>
    <n v="0"/>
    <s v="-"/>
    <n v="0"/>
    <n v="0"/>
    <n v="0"/>
    <n v="73"/>
    <n v="14"/>
    <n v="0"/>
    <n v="0"/>
    <n v="8"/>
    <n v="35"/>
    <n v="54"/>
    <n v="19"/>
    <n v="4"/>
    <n v="7"/>
    <n v="3.8194444444444448E-3"/>
    <n v="0.75"/>
    <n v="0.11723379629629629"/>
    <n v="11"/>
    <n v="54"/>
    <n v="32"/>
  </r>
  <r>
    <x v="25"/>
    <x v="8"/>
    <s v="-"/>
    <s v="-"/>
    <s v="Torfaen"/>
    <n v="0"/>
    <s v="-"/>
    <n v="0"/>
    <n v="0"/>
    <n v="0"/>
    <n v="33"/>
    <n v="7"/>
    <n v="0"/>
    <n v="0"/>
    <n v="1"/>
    <n v="17"/>
    <n v="26"/>
    <n v="9"/>
    <n v="3"/>
    <n v="3"/>
    <n v="5.2546296296296299E-3"/>
    <n v="1"/>
    <n v="0.15574074074074074"/>
    <n v="6"/>
    <n v="26"/>
    <n v="11"/>
  </r>
  <r>
    <x v="25"/>
    <x v="8"/>
    <s v="-"/>
    <s v="-"/>
    <s v="Vale Of Glamorgan"/>
    <n v="0"/>
    <s v="-"/>
    <n v="0"/>
    <n v="0"/>
    <n v="0"/>
    <n v="39"/>
    <n v="2"/>
    <n v="0"/>
    <n v="0"/>
    <n v="4"/>
    <n v="26"/>
    <n v="33"/>
    <n v="7"/>
    <n v="0"/>
    <n v="2"/>
    <n v="5.115740740740741E-3"/>
    <n v="0.5"/>
    <n v="0.14311342592592594"/>
    <n v="2"/>
    <n v="33"/>
    <n v="12"/>
  </r>
  <r>
    <x v="25"/>
    <x v="8"/>
    <s v="-"/>
    <s v="-"/>
    <s v="Wrexham"/>
    <n v="0"/>
    <s v="-"/>
    <n v="0"/>
    <n v="0"/>
    <n v="0"/>
    <n v="52"/>
    <n v="5"/>
    <n v="0"/>
    <n v="0"/>
    <n v="5"/>
    <n v="24"/>
    <n v="37"/>
    <n v="13"/>
    <n v="4"/>
    <n v="6"/>
    <n v="8.4837962962962966E-3"/>
    <n v="0"/>
    <n v="0.11811342592592594"/>
    <n v="10"/>
    <n v="37"/>
    <n v="15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d v="2022-06-20T00:00:00"/>
    <x v="0"/>
    <n v="25"/>
    <n v="1"/>
    <x v="0"/>
    <x v="0"/>
    <n v="113"/>
    <n v="268.04055049999994"/>
    <d v="1899-12-30T02:20:14"/>
    <n v="111"/>
  </r>
  <r>
    <d v="2022-06-20T00:00:00"/>
    <x v="0"/>
    <n v="25"/>
    <n v="1"/>
    <x v="0"/>
    <x v="1"/>
    <n v="59"/>
    <n v="155.68388700000003"/>
    <d v="1899-12-30T02:45:30"/>
    <n v="58"/>
  </r>
  <r>
    <d v="2022-06-20T00:00:00"/>
    <x v="0"/>
    <n v="25"/>
    <n v="1"/>
    <x v="0"/>
    <x v="2"/>
    <n v="53"/>
    <n v="123.31388566666672"/>
    <d v="1899-12-30T02:24:14"/>
    <n v="52"/>
  </r>
  <r>
    <d v="2022-06-20T00:00:00"/>
    <x v="0"/>
    <n v="25"/>
    <n v="1"/>
    <x v="0"/>
    <x v="3"/>
    <n v="40"/>
    <n v="122.40749883333332"/>
    <d v="1899-12-30T03:27:57"/>
    <n v="40"/>
  </r>
  <r>
    <d v="2022-06-20T00:00:00"/>
    <x v="0"/>
    <n v="25"/>
    <n v="1"/>
    <x v="0"/>
    <x v="4"/>
    <n v="61"/>
    <n v="72.605550166666674"/>
    <d v="1899-12-30T01:24:39"/>
    <n v="60"/>
  </r>
  <r>
    <d v="2022-06-20T00:00:00"/>
    <x v="0"/>
    <n v="25"/>
    <n v="1"/>
    <x v="0"/>
    <x v="5"/>
    <n v="91"/>
    <n v="64.154441666666685"/>
    <d v="1899-12-30T01:28:17"/>
    <n v="90"/>
  </r>
  <r>
    <d v="2022-06-20T00:00:00"/>
    <x v="0"/>
    <n v="25"/>
    <n v="1"/>
    <x v="0"/>
    <x v="6"/>
    <n v="21"/>
    <n v="13.692777499999998"/>
    <d v="1899-12-30T01:05:43"/>
    <n v="19"/>
  </r>
  <r>
    <d v="2022-06-20T00:00:00"/>
    <x v="0"/>
    <n v="25"/>
    <n v="1"/>
    <x v="0"/>
    <x v="7"/>
    <n v="1045"/>
    <n v="0"/>
    <d v="1899-12-30T00:04:24"/>
    <n v="198"/>
  </r>
  <r>
    <d v="2022-06-21T00:00:00"/>
    <x v="0"/>
    <n v="25"/>
    <n v="2"/>
    <x v="1"/>
    <x v="1"/>
    <n v="56"/>
    <n v="239.70805333333334"/>
    <d v="1899-12-30T03:49:30"/>
    <n v="55"/>
  </r>
  <r>
    <d v="2022-06-21T00:00:00"/>
    <x v="0"/>
    <n v="25"/>
    <n v="2"/>
    <x v="1"/>
    <x v="3"/>
    <n v="47"/>
    <n v="186.15499916666667"/>
    <d v="1899-12-30T04:21:15"/>
    <n v="47"/>
  </r>
  <r>
    <d v="2022-06-21T00:00:00"/>
    <x v="0"/>
    <n v="25"/>
    <n v="2"/>
    <x v="1"/>
    <x v="0"/>
    <n v="110"/>
    <n v="145.05971283333332"/>
    <d v="1899-12-30T01:32:00"/>
    <n v="109"/>
  </r>
  <r>
    <d v="2022-06-21T00:00:00"/>
    <x v="0"/>
    <n v="25"/>
    <n v="2"/>
    <x v="1"/>
    <x v="5"/>
    <n v="99"/>
    <n v="91.974996166666656"/>
    <d v="1899-12-30T01:31:41"/>
    <n v="91"/>
  </r>
  <r>
    <d v="2022-06-21T00:00:00"/>
    <x v="0"/>
    <n v="25"/>
    <n v="2"/>
    <x v="1"/>
    <x v="4"/>
    <n v="62"/>
    <n v="79.848330500000003"/>
    <d v="1899-12-30T01:47:33"/>
    <n v="58"/>
  </r>
  <r>
    <d v="2022-06-21T00:00:00"/>
    <x v="0"/>
    <n v="25"/>
    <n v="2"/>
    <x v="1"/>
    <x v="2"/>
    <n v="59"/>
    <n v="49.804442833333347"/>
    <d v="1899-12-30T01:01:37"/>
    <n v="59"/>
  </r>
  <r>
    <d v="2022-06-21T00:00:00"/>
    <x v="0"/>
    <n v="25"/>
    <n v="2"/>
    <x v="1"/>
    <x v="6"/>
    <n v="32"/>
    <n v="21.999998000000001"/>
    <d v="1899-12-30T01:13:18"/>
    <n v="31"/>
  </r>
  <r>
    <d v="2022-06-21T00:00:00"/>
    <x v="0"/>
    <n v="25"/>
    <n v="2"/>
    <x v="1"/>
    <x v="7"/>
    <n v="1060"/>
    <n v="0"/>
    <s v="-"/>
    <n v="198"/>
  </r>
  <r>
    <d v="2022-06-21T00:00:00"/>
    <x v="0"/>
    <n v="25"/>
    <n v="2"/>
    <x v="1"/>
    <x v="8"/>
    <n v="1"/>
    <n v="0"/>
    <d v="1899-12-30T00:12:32"/>
    <n v="1"/>
  </r>
  <r>
    <d v="2022-06-22T00:00:00"/>
    <x v="0"/>
    <n v="25"/>
    <n v="3"/>
    <x v="2"/>
    <x v="0"/>
    <n v="107"/>
    <n v="229.59471133333321"/>
    <d v="1899-12-30T02:03:33"/>
    <n v="107"/>
  </r>
  <r>
    <d v="2022-06-22T00:00:00"/>
    <x v="0"/>
    <n v="25"/>
    <n v="3"/>
    <x v="2"/>
    <x v="4"/>
    <n v="61"/>
    <n v="149.50694066666668"/>
    <d v="1899-12-30T02:26:40"/>
    <n v="60"/>
  </r>
  <r>
    <d v="2022-06-22T00:00:00"/>
    <x v="0"/>
    <n v="25"/>
    <n v="3"/>
    <x v="2"/>
    <x v="3"/>
    <n v="42"/>
    <n v="120.29861066666665"/>
    <d v="1899-12-30T03:30:59"/>
    <n v="41"/>
  </r>
  <r>
    <d v="2022-06-22T00:00:00"/>
    <x v="0"/>
    <n v="25"/>
    <n v="3"/>
    <x v="2"/>
    <x v="1"/>
    <n v="59"/>
    <n v="112.48277583333331"/>
    <d v="1899-12-30T02:36:16"/>
    <n v="58"/>
  </r>
  <r>
    <d v="2022-06-22T00:00:00"/>
    <x v="0"/>
    <n v="25"/>
    <n v="3"/>
    <x v="2"/>
    <x v="2"/>
    <n v="59"/>
    <n v="65.858330166666661"/>
    <d v="1899-12-30T01:20:46"/>
    <n v="59"/>
  </r>
  <r>
    <d v="2022-06-22T00:00:00"/>
    <x v="0"/>
    <n v="25"/>
    <n v="3"/>
    <x v="2"/>
    <x v="5"/>
    <n v="80"/>
    <n v="40.080554500000005"/>
    <d v="1899-12-30T01:00:28"/>
    <n v="78"/>
  </r>
  <r>
    <d v="2022-06-22T00:00:00"/>
    <x v="0"/>
    <n v="25"/>
    <n v="3"/>
    <x v="2"/>
    <x v="6"/>
    <n v="31"/>
    <n v="21.591666"/>
    <d v="1899-12-30T01:12:39"/>
    <n v="28"/>
  </r>
  <r>
    <d v="2022-06-22T00:00:00"/>
    <x v="0"/>
    <n v="25"/>
    <n v="3"/>
    <x v="2"/>
    <x v="7"/>
    <n v="991"/>
    <n v="0"/>
    <s v="-"/>
    <n v="181"/>
  </r>
  <r>
    <d v="2022-06-23T00:00:00"/>
    <x v="0"/>
    <n v="25"/>
    <n v="4"/>
    <x v="3"/>
    <x v="0"/>
    <n v="115"/>
    <n v="240.80832733333344"/>
    <d v="1899-12-30T02:08:23"/>
    <n v="111"/>
  </r>
  <r>
    <d v="2022-06-23T00:00:00"/>
    <x v="0"/>
    <n v="25"/>
    <n v="4"/>
    <x v="3"/>
    <x v="1"/>
    <n v="69"/>
    <n v="238.58055133333335"/>
    <d v="1899-12-30T03:12:21"/>
    <n v="67"/>
  </r>
  <r>
    <d v="2022-06-23T00:00:00"/>
    <x v="0"/>
    <n v="25"/>
    <n v="4"/>
    <x v="3"/>
    <x v="3"/>
    <n v="43"/>
    <n v="172.8980546666667"/>
    <d v="1899-12-30T04:35:42"/>
    <n v="42"/>
  </r>
  <r>
    <d v="2022-06-23T00:00:00"/>
    <x v="0"/>
    <n v="25"/>
    <n v="4"/>
    <x v="3"/>
    <x v="2"/>
    <n v="65"/>
    <n v="135.40415916666666"/>
    <d v="1899-12-30T01:55:32"/>
    <n v="65"/>
  </r>
  <r>
    <d v="2022-06-23T00:00:00"/>
    <x v="0"/>
    <n v="25"/>
    <n v="4"/>
    <x v="3"/>
    <x v="4"/>
    <n v="74"/>
    <n v="122.22138383333329"/>
    <d v="1899-12-30T01:45:45"/>
    <n v="70"/>
  </r>
  <r>
    <d v="2022-06-23T00:00:00"/>
    <x v="0"/>
    <n v="25"/>
    <n v="4"/>
    <x v="3"/>
    <x v="5"/>
    <n v="86"/>
    <n v="91.275548666666694"/>
    <d v="1899-12-30T01:33:16"/>
    <n v="85"/>
  </r>
  <r>
    <d v="2022-06-23T00:00:00"/>
    <x v="0"/>
    <n v="25"/>
    <n v="4"/>
    <x v="3"/>
    <x v="6"/>
    <n v="19"/>
    <n v="6.9230546666666664"/>
    <d v="1899-12-30T00:50:31"/>
    <n v="19"/>
  </r>
  <r>
    <d v="2022-06-23T00:00:00"/>
    <x v="0"/>
    <n v="25"/>
    <n v="4"/>
    <x v="3"/>
    <x v="7"/>
    <n v="1041"/>
    <n v="0"/>
    <s v="-"/>
    <n v="229"/>
  </r>
  <r>
    <d v="2022-06-23T00:00:00"/>
    <x v="0"/>
    <n v="25"/>
    <n v="4"/>
    <x v="3"/>
    <x v="8"/>
    <n v="1"/>
    <n v="0"/>
    <d v="1899-12-30T01:07:11"/>
    <n v="1"/>
  </r>
  <r>
    <d v="2022-06-24T00:00:00"/>
    <x v="0"/>
    <n v="25"/>
    <n v="5"/>
    <x v="4"/>
    <x v="0"/>
    <n v="109"/>
    <n v="250.16777166666671"/>
    <d v="1899-12-30T02:19:03"/>
    <n v="106"/>
  </r>
  <r>
    <d v="2022-06-24T00:00:00"/>
    <x v="0"/>
    <n v="25"/>
    <n v="5"/>
    <x v="4"/>
    <x v="3"/>
    <n v="50"/>
    <n v="144.15943966666663"/>
    <d v="1899-12-30T03:12:23"/>
    <n v="49"/>
  </r>
  <r>
    <d v="2022-06-24T00:00:00"/>
    <x v="0"/>
    <n v="25"/>
    <n v="5"/>
    <x v="4"/>
    <x v="4"/>
    <n v="62"/>
    <n v="123.97277283333334"/>
    <d v="1899-12-30T02:20:05"/>
    <n v="60"/>
  </r>
  <r>
    <d v="2022-06-24T00:00:00"/>
    <x v="0"/>
    <n v="25"/>
    <n v="5"/>
    <x v="4"/>
    <x v="1"/>
    <n v="68"/>
    <n v="115.24749616666668"/>
    <d v="1899-12-30T01:58:40"/>
    <n v="67"/>
  </r>
  <r>
    <d v="2022-06-24T00:00:00"/>
    <x v="0"/>
    <n v="25"/>
    <n v="5"/>
    <x v="4"/>
    <x v="5"/>
    <n v="80"/>
    <n v="73.070831000000013"/>
    <d v="1899-12-30T01:24:16"/>
    <n v="76"/>
  </r>
  <r>
    <d v="2022-06-24T00:00:00"/>
    <x v="0"/>
    <n v="25"/>
    <n v="5"/>
    <x v="4"/>
    <x v="2"/>
    <n v="54"/>
    <n v="36.991942666666667"/>
    <d v="1899-12-30T00:57:46"/>
    <n v="54"/>
  </r>
  <r>
    <d v="2022-06-24T00:00:00"/>
    <x v="0"/>
    <n v="25"/>
    <n v="5"/>
    <x v="4"/>
    <x v="6"/>
    <n v="27"/>
    <n v="10.898887333333331"/>
    <d v="1899-12-30T00:38:08"/>
    <n v="26"/>
  </r>
  <r>
    <d v="2022-06-24T00:00:00"/>
    <x v="0"/>
    <n v="25"/>
    <n v="5"/>
    <x v="4"/>
    <x v="7"/>
    <n v="1084"/>
    <n v="0"/>
    <s v="-"/>
    <n v="225"/>
  </r>
  <r>
    <d v="2022-06-25T00:00:00"/>
    <x v="0"/>
    <n v="25"/>
    <n v="6"/>
    <x v="5"/>
    <x v="1"/>
    <n v="64"/>
    <n v="236.84694266666665"/>
    <d v="1899-12-30T03:08:31"/>
    <n v="64"/>
  </r>
  <r>
    <d v="2022-06-25T00:00:00"/>
    <x v="0"/>
    <n v="25"/>
    <n v="6"/>
    <x v="5"/>
    <x v="0"/>
    <n v="101"/>
    <n v="211.61416099999991"/>
    <d v="1899-12-30T02:13:22"/>
    <n v="101"/>
  </r>
  <r>
    <d v="2022-06-25T00:00:00"/>
    <x v="0"/>
    <n v="25"/>
    <n v="6"/>
    <x v="5"/>
    <x v="3"/>
    <n v="37"/>
    <n v="141.89721983333328"/>
    <d v="1899-12-30T04:05:54"/>
    <n v="37"/>
  </r>
  <r>
    <d v="2022-06-25T00:00:00"/>
    <x v="0"/>
    <n v="25"/>
    <n v="6"/>
    <x v="5"/>
    <x v="4"/>
    <n v="56"/>
    <n v="73.958883999999998"/>
    <d v="1899-12-30T01:45:46"/>
    <n v="56"/>
  </r>
  <r>
    <d v="2022-06-25T00:00:00"/>
    <x v="0"/>
    <n v="25"/>
    <n v="6"/>
    <x v="5"/>
    <x v="2"/>
    <n v="65"/>
    <n v="60.13638666666666"/>
    <d v="1899-12-30T01:18:08"/>
    <n v="65"/>
  </r>
  <r>
    <d v="2022-06-25T00:00:00"/>
    <x v="0"/>
    <n v="25"/>
    <n v="6"/>
    <x v="5"/>
    <x v="5"/>
    <n v="72"/>
    <n v="31.062497333333333"/>
    <d v="1899-12-30T01:00:45"/>
    <n v="69"/>
  </r>
  <r>
    <d v="2022-06-25T00:00:00"/>
    <x v="0"/>
    <n v="25"/>
    <n v="6"/>
    <x v="5"/>
    <x v="6"/>
    <n v="27"/>
    <n v="7.5236100000000006"/>
    <d v="1899-12-30T00:36:00"/>
    <n v="27"/>
  </r>
  <r>
    <d v="2022-06-25T00:00:00"/>
    <x v="0"/>
    <n v="25"/>
    <n v="6"/>
    <x v="5"/>
    <x v="7"/>
    <n v="1080"/>
    <n v="0"/>
    <s v="-"/>
    <n v="201"/>
  </r>
  <r>
    <d v="2022-06-26T00:00:00"/>
    <x v="0"/>
    <n v="25"/>
    <n v="7"/>
    <x v="6"/>
    <x v="0"/>
    <n v="71"/>
    <n v="192.47027400000007"/>
    <d v="1899-12-30T02:59:45"/>
    <n v="71"/>
  </r>
  <r>
    <d v="2022-06-26T00:00:00"/>
    <x v="0"/>
    <n v="25"/>
    <n v="7"/>
    <x v="6"/>
    <x v="4"/>
    <n v="53"/>
    <n v="56.644997999999994"/>
    <d v="1899-12-30T01:37:37"/>
    <n v="43"/>
  </r>
  <r>
    <d v="2022-06-26T00:00:00"/>
    <x v="0"/>
    <n v="25"/>
    <n v="7"/>
    <x v="6"/>
    <x v="5"/>
    <n v="73"/>
    <n v="46.986944499999993"/>
    <d v="1899-12-30T01:17:50"/>
    <n v="71"/>
  </r>
  <r>
    <d v="2022-06-26T00:00:00"/>
    <x v="0"/>
    <n v="25"/>
    <n v="7"/>
    <x v="6"/>
    <x v="3"/>
    <n v="45"/>
    <n v="41.909998333333334"/>
    <d v="1899-12-30T01:21:13"/>
    <n v="45"/>
  </r>
  <r>
    <d v="2022-06-26T00:00:00"/>
    <x v="0"/>
    <n v="25"/>
    <n v="7"/>
    <x v="6"/>
    <x v="1"/>
    <n v="33"/>
    <n v="39.393610499999994"/>
    <d v="1899-12-30T01:50:07"/>
    <n v="31"/>
  </r>
  <r>
    <d v="2022-06-26T00:00:00"/>
    <x v="0"/>
    <n v="25"/>
    <n v="7"/>
    <x v="6"/>
    <x v="2"/>
    <n v="56"/>
    <n v="34.224997833333326"/>
    <d v="1899-12-30T00:49:41"/>
    <n v="56"/>
  </r>
  <r>
    <d v="2022-06-26T00:00:00"/>
    <x v="0"/>
    <n v="25"/>
    <n v="7"/>
    <x v="6"/>
    <x v="6"/>
    <n v="21"/>
    <n v="5.8291664999999995"/>
    <d v="1899-12-30T00:37:06"/>
    <n v="20"/>
  </r>
  <r>
    <d v="2022-06-26T00:00:00"/>
    <x v="0"/>
    <n v="25"/>
    <n v="7"/>
    <x v="6"/>
    <x v="7"/>
    <n v="1067"/>
    <n v="0"/>
    <s v="-"/>
    <n v="151"/>
  </r>
  <r>
    <d v="2022-06-26T00:00:00"/>
    <x v="0"/>
    <n v="25"/>
    <n v="7"/>
    <x v="6"/>
    <x v="8"/>
    <n v="2"/>
    <n v="0"/>
    <d v="1899-12-30T00:27:52"/>
    <n v="2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n v="25"/>
    <x v="0"/>
    <n v="411"/>
    <n v="505.7341449999999"/>
    <n v="69"/>
    <n v="240"/>
    <n v="58"/>
    <n v="10"/>
    <n v="34"/>
    <n v="0.34782608695652173"/>
    <d v="1899-12-30T00:12:49"/>
    <d v="1899-12-30T00:13:34"/>
    <d v="1899-12-30T00:50:27"/>
    <n v="0.37681159420289856"/>
    <d v="1899-12-30T01:05:24"/>
    <d v="1899-12-30T01:35:39"/>
    <d v="1899-12-30T18:15:15"/>
    <d v="1899-12-30T01:25:25"/>
    <n v="33"/>
    <n v="15"/>
    <n v="2"/>
    <n v="410"/>
    <n v="102"/>
    <n v="273"/>
  </r>
  <r>
    <x v="0"/>
    <n v="25"/>
    <x v="1"/>
    <n v="408"/>
    <n v="1137.9433168333335"/>
    <n v="107"/>
    <n v="244"/>
    <n v="37"/>
    <n v="4"/>
    <n v="16"/>
    <n v="0.35514018691588783"/>
    <d v="1899-12-30T00:10:03"/>
    <d v="1899-12-30T00:11:13"/>
    <d v="1899-12-30T00:32:26"/>
    <n v="0.49532710280373832"/>
    <d v="1899-12-30T03:35:14"/>
    <d v="1899-12-30T04:52:02"/>
    <d v="1899-12-30T22:20:55"/>
    <d v="1899-12-30T02:52:15"/>
    <n v="99"/>
    <n v="62"/>
    <n v="15"/>
    <n v="400"/>
    <n v="105"/>
    <n v="221"/>
  </r>
  <r>
    <x v="0"/>
    <n v="25"/>
    <x v="2"/>
    <n v="726"/>
    <n v="1537.7555086666671"/>
    <n v="121"/>
    <n v="456"/>
    <n v="71"/>
    <n v="17"/>
    <n v="61"/>
    <n v="0.47933884297520662"/>
    <d v="1899-12-30T00:08:44"/>
    <d v="1899-12-30T00:10:43"/>
    <d v="1899-12-30T00:39:46"/>
    <n v="0.54545454545454541"/>
    <d v="1899-12-30T01:23:56"/>
    <d v="1899-12-30T02:21:05"/>
    <d v="1899-12-30T21:01:47"/>
    <d v="1899-12-30T02:11:19"/>
    <n v="155"/>
    <n v="72"/>
    <n v="5"/>
    <n v="716"/>
    <n v="123"/>
    <n v="403"/>
  </r>
  <r>
    <x v="0"/>
    <n v="25"/>
    <x v="3"/>
    <n v="7368"/>
    <n v="0"/>
    <n v="785"/>
    <n v="3910"/>
    <n v="1374"/>
    <n v="404"/>
    <n v="895"/>
    <n v="0.47409326424870468"/>
    <d v="1899-12-30T00:08:29"/>
    <d v="1899-12-30T00:09:54"/>
    <d v="1899-12-30T00:50:27"/>
    <n v="0.59067357512953367"/>
    <d v="1899-12-30T01:53:46"/>
    <d v="1899-12-30T02:52:01"/>
    <d v="1899-12-31T08:35:24"/>
    <d v="1899-12-30T00:04:24"/>
    <n v="0"/>
    <n v="0"/>
    <n v="0"/>
    <n v="1383"/>
    <n v="0"/>
    <n v="5"/>
  </r>
  <r>
    <x v="0"/>
    <n v="25"/>
    <x v="4"/>
    <n v="581"/>
    <n v="438.60581383333334"/>
    <n v="106"/>
    <n v="298"/>
    <n v="58"/>
    <n v="9"/>
    <n v="110"/>
    <n v="0.51886792452830188"/>
    <d v="1899-12-30T00:07:44"/>
    <d v="1899-12-30T00:09:27"/>
    <d v="1899-12-30T00:39:52"/>
    <n v="0.66981132075471694"/>
    <d v="1899-12-30T02:01:06"/>
    <d v="1899-12-30T03:08:18"/>
    <d v="1899-12-30T22:12:32"/>
    <d v="1899-12-30T01:20:39"/>
    <n v="40"/>
    <n v="11"/>
    <n v="0"/>
    <n v="560"/>
    <n v="82"/>
    <n v="354"/>
  </r>
  <r>
    <x v="0"/>
    <n v="25"/>
    <x v="5"/>
    <n v="304"/>
    <n v="929.72582116666695"/>
    <n v="66"/>
    <n v="178"/>
    <n v="42"/>
    <n v="4"/>
    <n v="14"/>
    <n v="0.5757575757575758"/>
    <d v="1899-12-30T00:07:32"/>
    <d v="1899-12-30T00:08:42"/>
    <d v="1899-12-30T00:27:26"/>
    <n v="0.65151515151515149"/>
    <d v="1899-12-30T02:33:14"/>
    <d v="1899-12-30T03:43:47"/>
    <d v="1899-12-31T03:54:38"/>
    <d v="1899-12-30T03:31:09"/>
    <n v="88"/>
    <n v="64"/>
    <n v="17"/>
    <n v="301"/>
    <n v="63"/>
    <n v="160"/>
  </r>
  <r>
    <x v="0"/>
    <n v="25"/>
    <x v="6"/>
    <n v="429"/>
    <n v="678.7588599999998"/>
    <n v="127"/>
    <n v="232"/>
    <n v="36"/>
    <n v="4"/>
    <n v="30"/>
    <n v="0.61417322834645671"/>
    <d v="1899-12-30T00:06:47"/>
    <d v="1899-12-30T00:08:08"/>
    <d v="1899-12-30T00:37:56"/>
    <n v="0.74015748031496065"/>
    <d v="1899-12-30T02:25:00"/>
    <d v="1899-12-30T03:52:32"/>
    <d v="1899-12-31T09:25:46"/>
    <d v="1899-12-30T01:53:36"/>
    <n v="57"/>
    <n v="30"/>
    <n v="0"/>
    <n v="407"/>
    <n v="83"/>
    <n v="255"/>
  </r>
  <r>
    <x v="0"/>
    <n v="25"/>
    <x v="7"/>
    <n v="178"/>
    <n v="88.459159999999997"/>
    <n v="41"/>
    <n v="100"/>
    <n v="21"/>
    <n v="3"/>
    <n v="13"/>
    <n v="0.55000000000000004"/>
    <d v="1899-12-30T00:05:51"/>
    <d v="1899-12-30T00:07:59"/>
    <d v="1899-12-30T00:25:09"/>
    <n v="0.67500000000000004"/>
    <d v="1899-12-30T01:31:40"/>
    <d v="1899-12-30T02:19:03"/>
    <d v="1899-12-30T20:22:08"/>
    <d v="1899-12-30T00:54:32"/>
    <n v="4"/>
    <n v="3"/>
    <n v="0"/>
    <n v="170"/>
    <n v="35"/>
    <n v="131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d v="2022-06-01T00:00:00"/>
    <n v="32629"/>
    <n v="19591.575810333332"/>
    <n v="3247"/>
    <n v="17623"/>
    <n v="6040"/>
    <n v="1572"/>
    <n v="4147"/>
    <n v="0.50750938673341672"/>
    <d v="1899-12-30T00:07:55"/>
    <d v="1899-12-30T00:09:50"/>
    <d v="1899-12-30T01:04:42"/>
    <n v="0.61639549436795993"/>
    <d v="1899-12-30T01:32:04"/>
    <d v="1899-12-30T02:25:02"/>
    <d v="1899-12-31T09:25:46"/>
    <d v="1899-12-30T01:53:36"/>
    <n v="1648"/>
    <n v="829"/>
    <n v="118"/>
    <n v="11792"/>
    <n v="2248"/>
    <n v="7258"/>
    <n v="11792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n v="25"/>
    <n v="9017"/>
    <n v="5316.9826254999944"/>
    <n v="918"/>
    <n v="4935"/>
    <n v="1574"/>
    <n v="439"/>
    <n v="1151"/>
    <n v="0.47734806629834253"/>
    <d v="1899-12-30T00:08:24"/>
    <d v="1899-12-30T00:09:59"/>
    <d v="1899-12-30T00:50:27"/>
    <n v="0.58895027624309393"/>
    <d v="1899-12-30T01:54:03"/>
    <d v="1899-12-30T02:56:23"/>
    <d v="1899-12-31T09:25:46"/>
    <d v="1899-12-30T02:01:58"/>
    <n v="476"/>
    <n v="257"/>
    <n v="39"/>
    <n v="2968"/>
    <n v="593"/>
    <n v="1801"/>
    <n v="2968"/>
    <n v="0.61501210653753025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d v="2022-05-01T00:00:00"/>
    <n v="37509"/>
    <n v="22194.474295833359"/>
    <n v="3604"/>
    <n v="19929"/>
    <n v="7050"/>
    <n v="1805"/>
    <n v="5121"/>
    <n v="0.54496908375491848"/>
    <d v="1899-12-30T00:07:23"/>
    <d v="1899-12-30T00:09:04"/>
    <d v="1899-12-30T01:13:35"/>
    <n v="0.66076447442383357"/>
    <d v="1899-12-30T01:17:53"/>
    <d v="1899-12-30T01:58:07"/>
    <d v="1899-12-31T13:21:25"/>
    <d v="1899-12-30T01:45:14"/>
    <n v="1860"/>
    <n v="868"/>
    <n v="109"/>
    <n v="14645"/>
    <n v="2784"/>
    <n v="9280"/>
    <n v="14645"/>
    <n v="0.61844550192612735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d v="2022-06-26T00:00:00"/>
    <x v="0"/>
    <n v="25"/>
    <n v="7"/>
    <s v="Sun"/>
    <n v="1267"/>
    <n v="417.45998966666667"/>
    <n v="120"/>
    <n v="703"/>
    <n v="237"/>
    <n v="57"/>
    <n v="150"/>
    <n v="0.42735042735042733"/>
    <d v="1899-12-30T00:09:46"/>
    <d v="1899-12-30T00:10:53"/>
    <d v="1899-12-30T00:39:52"/>
    <n v="0.50427350427350426"/>
    <d v="1899-12-30T02:18:44"/>
    <d v="1899-12-30T03:27:05"/>
    <d v="1899-12-30T23:31:25"/>
    <d v="1899-12-30T01:38:44"/>
    <n v="39"/>
    <n v="22"/>
    <n v="0"/>
    <n v="339"/>
    <n v="80"/>
    <n v="219"/>
  </r>
  <r>
    <d v="2022-06-22T00:00:00"/>
    <x v="0"/>
    <n v="25"/>
    <n v="3"/>
    <s v="Wed"/>
    <n v="1247"/>
    <n v="739.41358916666684"/>
    <n v="121"/>
    <n v="692"/>
    <n v="210"/>
    <n v="61"/>
    <n v="163"/>
    <n v="0.41176470588235292"/>
    <d v="1899-12-30T00:09:06"/>
    <d v="1899-12-30T00:10:09"/>
    <d v="1899-12-30T00:29:36"/>
    <n v="0.58823529411764708"/>
    <d v="1899-12-30T01:33:34"/>
    <d v="1899-12-30T02:26:52"/>
    <d v="1899-12-30T22:47:51"/>
    <d v="1899-12-30T01:57:32"/>
    <n v="66"/>
    <n v="43"/>
    <n v="5"/>
    <n v="430"/>
    <n v="96"/>
    <n v="282"/>
  </r>
  <r>
    <d v="2022-06-24T00:00:00"/>
    <x v="0"/>
    <n v="25"/>
    <n v="5"/>
    <s v="Fri"/>
    <n v="1308"/>
    <n v="754.50914133333322"/>
    <n v="141"/>
    <n v="682"/>
    <n v="243"/>
    <n v="60"/>
    <n v="182"/>
    <n v="0.46043165467625902"/>
    <d v="1899-12-30T00:08:54"/>
    <d v="1899-12-30T00:10:33"/>
    <d v="1899-12-30T00:50:27"/>
    <n v="0.5467625899280576"/>
    <d v="1899-12-30T02:10:40"/>
    <d v="1899-12-30T03:37:16"/>
    <d v="1899-12-31T08:35:24"/>
    <d v="1899-12-30T01:56:23"/>
    <n v="66"/>
    <n v="31"/>
    <n v="3"/>
    <n v="438"/>
    <n v="76"/>
    <n v="256"/>
  </r>
  <r>
    <d v="2022-06-21T00:00:00"/>
    <x v="0"/>
    <n v="25"/>
    <n v="2"/>
    <s v="Tue"/>
    <n v="1327"/>
    <n v="814.55053283333314"/>
    <n v="133"/>
    <n v="717"/>
    <n v="221"/>
    <n v="71"/>
    <n v="185"/>
    <n v="0.46564885496183206"/>
    <d v="1899-12-30T00:08:19"/>
    <d v="1899-12-30T00:09:56"/>
    <d v="1899-12-30T00:38:45"/>
    <n v="0.56488549618320616"/>
    <d v="1899-12-30T01:47:49"/>
    <d v="1899-12-30T02:56:47"/>
    <d v="1899-12-31T04:23:43"/>
    <d v="1899-12-30T02:03:39"/>
    <n v="77"/>
    <n v="34"/>
    <n v="8"/>
    <n v="451"/>
    <n v="87"/>
    <n v="288"/>
  </r>
  <r>
    <d v="2022-06-20T00:00:00"/>
    <x v="0"/>
    <n v="25"/>
    <n v="1"/>
    <s v="Mon"/>
    <n v="1283"/>
    <n v="819.89859133333346"/>
    <n v="130"/>
    <n v="715"/>
    <n v="221"/>
    <n v="64"/>
    <n v="153"/>
    <n v="0.48818897637795278"/>
    <d v="1899-12-30T00:08:10"/>
    <d v="1899-12-30T00:10:10"/>
    <d v="1899-12-30T00:39:46"/>
    <n v="0.60629921259842523"/>
    <d v="1899-12-30T01:49:37"/>
    <d v="1899-12-30T02:42:31"/>
    <d v="1899-12-31T09:25:46"/>
    <d v="1899-12-30T02:09:18"/>
    <n v="66"/>
    <n v="41"/>
    <n v="7"/>
    <n v="429"/>
    <n v="77"/>
    <n v="243"/>
  </r>
  <r>
    <d v="2022-06-25T00:00:00"/>
    <x v="0"/>
    <n v="25"/>
    <n v="6"/>
    <s v="Sat"/>
    <n v="1300"/>
    <n v="763.03970149999998"/>
    <n v="137"/>
    <n v="731"/>
    <n v="215"/>
    <n v="67"/>
    <n v="150"/>
    <n v="0.5"/>
    <d v="1899-12-30T00:07:56"/>
    <d v="1899-12-30T00:09:22"/>
    <d v="1899-12-30T00:34:19"/>
    <n v="0.63970588235294112"/>
    <d v="1899-12-30T01:52:17"/>
    <d v="1899-12-30T02:48:16"/>
    <d v="1899-12-31T02:51:00"/>
    <d v="1899-12-30T02:05:24"/>
    <n v="67"/>
    <n v="42"/>
    <n v="8"/>
    <n v="420"/>
    <n v="80"/>
    <n v="255"/>
  </r>
  <r>
    <d v="2022-06-23T00:00:00"/>
    <x v="0"/>
    <n v="25"/>
    <n v="4"/>
    <s v="Thu"/>
    <n v="1285"/>
    <n v="1008.1110796666663"/>
    <n v="136"/>
    <n v="695"/>
    <n v="227"/>
    <n v="59"/>
    <n v="168"/>
    <n v="0.57352941176470584"/>
    <d v="1899-12-30T00:07:08"/>
    <d v="1899-12-30T00:08:56"/>
    <d v="1899-12-30T00:31:41"/>
    <n v="0.66176470588235292"/>
    <d v="1899-12-30T01:55:00"/>
    <d v="1899-12-30T02:50:53"/>
    <d v="1899-12-31T03:54:38"/>
    <d v="1899-12-30T02:15:06"/>
    <n v="95"/>
    <n v="44"/>
    <n v="8"/>
    <n v="461"/>
    <n v="97"/>
    <n v="258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n v="25"/>
    <s v="HD"/>
    <x v="0"/>
    <n v="1098"/>
    <n v="511.57692233333319"/>
    <n v="104"/>
    <n v="566"/>
    <n v="200"/>
    <n v="59"/>
    <n v="169"/>
    <n v="0.40196078431372551"/>
    <d v="1899-12-30T00:11:07"/>
    <d v="1899-12-30T00:12:24"/>
    <d v="1899-12-30T00:50:27"/>
    <n v="0.46078431372549017"/>
    <d v="1899-12-30T01:04:30"/>
    <d v="1899-12-30T01:39:55"/>
    <d v="1899-12-30T18:15:15"/>
    <d v="1899-12-30T01:26:41"/>
    <n v="35"/>
    <n v="16"/>
    <n v="2"/>
    <n v="409"/>
    <n v="101"/>
    <n v="272"/>
    <n v="409"/>
    <n v="0.62624584717607978"/>
  </r>
  <r>
    <x v="0"/>
    <n v="25"/>
    <s v="CTM"/>
    <x v="1"/>
    <n v="1160"/>
    <n v="945.60498849999988"/>
    <n v="129"/>
    <n v="656"/>
    <n v="215"/>
    <n v="56"/>
    <n v="104"/>
    <n v="0.3671875"/>
    <d v="1899-12-30T00:09:59"/>
    <d v="1899-12-30T00:10:52"/>
    <d v="1899-12-30T00:32:26"/>
    <n v="0.5"/>
    <d v="1899-12-30T03:45:28"/>
    <d v="1899-12-30T05:35:41"/>
    <d v="1899-12-31T08:35:24"/>
    <d v="1899-12-30T02:39:50"/>
    <n v="84"/>
    <n v="51"/>
    <n v="11"/>
    <n v="368"/>
    <n v="100"/>
    <n v="213"/>
    <n v="368"/>
    <n v="0.71285140562248994"/>
  </r>
  <r>
    <x v="0"/>
    <n v="25"/>
    <s v="BC"/>
    <x v="2"/>
    <n v="2231"/>
    <n v="1556.7180061666666"/>
    <n v="199"/>
    <n v="1209"/>
    <n v="408"/>
    <n v="113"/>
    <n v="302"/>
    <n v="0.42783505154639173"/>
    <d v="1899-12-30T00:09:22"/>
    <d v="1899-12-30T00:11:08"/>
    <d v="1899-12-30T00:44:20"/>
    <n v="0.53092783505154639"/>
    <d v="1899-12-30T01:30:24"/>
    <d v="1899-12-30T02:21:29"/>
    <d v="1899-12-31T02:39:49"/>
    <d v="1899-12-30T02:03:52"/>
    <n v="155"/>
    <n v="72"/>
    <n v="5"/>
    <n v="785"/>
    <n v="133"/>
    <n v="462"/>
    <n v="785"/>
    <n v="0.59341563786008233"/>
  </r>
  <r>
    <x v="0"/>
    <n v="25"/>
    <s v="P"/>
    <x v="3"/>
    <n v="415"/>
    <n v="213.36971383333329"/>
    <n v="47"/>
    <n v="221"/>
    <n v="77"/>
    <n v="23"/>
    <n v="47"/>
    <n v="0.44680851063829785"/>
    <d v="1899-12-30T00:09:14"/>
    <d v="1899-12-30T00:10:42"/>
    <d v="1899-12-30T00:27:26"/>
    <n v="0.53191489361702127"/>
    <d v="1899-12-30T01:39:53"/>
    <d v="1899-12-30T02:39:43"/>
    <d v="1899-12-30T17:18:32"/>
    <d v="1899-12-30T01:35:15"/>
    <n v="15"/>
    <n v="10"/>
    <n v="2"/>
    <n v="158"/>
    <n v="37"/>
    <n v="109"/>
    <n v="158"/>
    <n v="0.59199999999999997"/>
  </r>
  <r>
    <x v="0"/>
    <n v="25"/>
    <s v="SB"/>
    <x v="4"/>
    <n v="1017"/>
    <n v="900.47915316666683"/>
    <n v="94"/>
    <n v="571"/>
    <n v="184"/>
    <n v="52"/>
    <n v="116"/>
    <n v="0.4891304347826087"/>
    <d v="1899-12-30T00:08:22"/>
    <d v="1899-12-30T00:08:52"/>
    <d v="1899-12-30T00:24:11"/>
    <n v="0.57608695652173914"/>
    <d v="1899-12-30T02:40:09"/>
    <d v="1899-12-30T03:38:46"/>
    <d v="1899-12-31T03:54:38"/>
    <d v="1899-12-30T03:44:34"/>
    <n v="84"/>
    <n v="63"/>
    <n v="18"/>
    <n v="273"/>
    <n v="56"/>
    <n v="139"/>
    <n v="273"/>
    <n v="0.56316916488222701"/>
  </r>
  <r>
    <x v="0"/>
    <n v="25"/>
    <s v="AB"/>
    <x v="5"/>
    <n v="1731"/>
    <n v="525.80303250000009"/>
    <n v="177"/>
    <n v="906"/>
    <n v="294"/>
    <n v="74"/>
    <n v="280"/>
    <n v="0.53107344632768361"/>
    <d v="1899-12-30T00:07:44"/>
    <d v="1899-12-30T00:09:07"/>
    <d v="1899-12-30T00:39:52"/>
    <n v="0.65536723163841804"/>
    <d v="1899-12-30T02:00:10"/>
    <d v="1899-12-30T03:14:53"/>
    <d v="1899-12-31T02:51:00"/>
    <d v="1899-12-30T01:22:49"/>
    <n v="47"/>
    <n v="15"/>
    <n v="0"/>
    <n v="614"/>
    <n v="91"/>
    <n v="391"/>
    <n v="614"/>
    <n v="0.64509169363538299"/>
  </r>
  <r>
    <x v="0"/>
    <n v="25"/>
    <s v="C&amp;V"/>
    <x v="6"/>
    <n v="1326"/>
    <n v="663.43080899999984"/>
    <n v="167"/>
    <n v="771"/>
    <n v="196"/>
    <n v="62"/>
    <n v="130"/>
    <n v="0.61212121212121207"/>
    <d v="1899-12-30T00:06:43"/>
    <d v="1899-12-30T00:07:49"/>
    <d v="1899-12-30T00:37:56"/>
    <n v="0.75757575757575757"/>
    <d v="1899-12-30T02:32:04"/>
    <d v="1899-12-30T03:44:33"/>
    <d v="1899-12-31T09:25:46"/>
    <d v="1899-12-30T02:06:13"/>
    <n v="56"/>
    <n v="30"/>
    <n v="1"/>
    <n v="357"/>
    <n v="72"/>
    <n v="211"/>
    <n v="357"/>
    <n v="0.56849315068493156"/>
  </r>
  <r>
    <x v="0"/>
    <n v="25"/>
    <s v="OOA"/>
    <x v="7"/>
    <n v="39"/>
    <n v="0"/>
    <n v="1"/>
    <n v="35"/>
    <n v="0"/>
    <n v="0"/>
    <n v="3"/>
    <s v="-"/>
    <d v="1899-12-30T00:00:37"/>
    <d v="1899-12-30T00:00:37"/>
    <d v="1899-12-30T00:00:37"/>
    <s v="-"/>
    <s v="-"/>
    <s v="-"/>
    <s v="-"/>
    <d v="1899-12-30T00:25:21"/>
    <n v="0"/>
    <n v="0"/>
    <n v="0"/>
    <n v="4"/>
    <n v="3"/>
    <n v="4"/>
    <n v="4"/>
    <s v="-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x v="0"/>
    <n v="25"/>
    <x v="0"/>
    <x v="0"/>
    <x v="0"/>
    <x v="0"/>
    <n v="44.933610166666661"/>
    <d v="1899-12-30T01:12:40"/>
    <n v="4"/>
    <n v="1"/>
    <n v="0"/>
    <n v="57"/>
    <n v="55"/>
    <n v="13"/>
    <n v="35"/>
    <n v="13"/>
    <n v="34"/>
    <n v="39"/>
    <n v="5"/>
    <n v="0"/>
    <n v="5"/>
    <n v="6.3194444444444444E-3"/>
    <n v="0.46153846153846156"/>
    <n v="8.8304398148148153E-2"/>
    <n v="5"/>
    <n v="39"/>
    <n v="56"/>
    <s v="Aneurin BevanBlaenau Gwent"/>
    <x v="0"/>
  </r>
  <r>
    <x v="0"/>
    <n v="25"/>
    <x v="0"/>
    <x v="1"/>
    <x v="1"/>
    <x v="0"/>
    <n v="0"/>
    <d v="1899-12-30T02:03:12"/>
    <n v="0"/>
    <n v="0"/>
    <n v="0"/>
    <n v="1"/>
    <n v="1"/>
    <n v="0"/>
    <n v="0"/>
    <n v="0"/>
    <n v="1"/>
    <n v="1"/>
    <n v="0"/>
    <n v="0"/>
    <n v="0"/>
    <s v="-"/>
    <s v="-"/>
    <n v="2.2442129629629631E-2"/>
    <n v="0"/>
    <n v="1"/>
    <n v="1"/>
    <s v="Aneurin BevanBlaenau Gwent"/>
    <x v="0"/>
  </r>
  <r>
    <x v="0"/>
    <n v="25"/>
    <x v="0"/>
    <x v="2"/>
    <x v="0"/>
    <x v="0"/>
    <n v="0"/>
    <d v="1899-12-30T01:05:53"/>
    <n v="0"/>
    <n v="0"/>
    <n v="0"/>
    <n v="23"/>
    <n v="23"/>
    <n v="1"/>
    <n v="11"/>
    <n v="3"/>
    <n v="11"/>
    <n v="14"/>
    <n v="3"/>
    <n v="1"/>
    <n v="5"/>
    <n v="5.1273148148148154E-3"/>
    <n v="1"/>
    <n v="0.13287037037037036"/>
    <n v="6"/>
    <n v="14"/>
    <n v="23"/>
    <s v="Aneurin BevanBlaenau Gwent"/>
    <x v="0"/>
  </r>
  <r>
    <x v="0"/>
    <n v="25"/>
    <x v="0"/>
    <x v="3"/>
    <x v="2"/>
    <x v="0"/>
    <n v="0"/>
    <d v="1899-12-30T00:16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Blaenau Gwent"/>
    <x v="0"/>
  </r>
  <r>
    <x v="0"/>
    <n v="25"/>
    <x v="0"/>
    <x v="4"/>
    <x v="0"/>
    <x v="0"/>
    <n v="0"/>
    <d v="1899-12-30T00:10:57"/>
    <n v="0"/>
    <n v="0"/>
    <n v="0"/>
    <n v="1"/>
    <n v="1"/>
    <n v="0"/>
    <n v="1"/>
    <n v="1"/>
    <n v="0"/>
    <n v="0"/>
    <n v="0"/>
    <n v="0"/>
    <n v="0"/>
    <n v="6.0879629629629634E-3"/>
    <n v="0"/>
    <s v="-"/>
    <n v="0"/>
    <n v="0"/>
    <n v="1"/>
    <s v="Aneurin BevanBlaenau Gwent"/>
    <x v="0"/>
  </r>
  <r>
    <x v="0"/>
    <n v="25"/>
    <x v="0"/>
    <x v="0"/>
    <x v="0"/>
    <x v="1"/>
    <n v="124.02499116666671"/>
    <d v="1899-12-30T01:54:26"/>
    <n v="11"/>
    <n v="6"/>
    <n v="0"/>
    <n v="82"/>
    <n v="81"/>
    <n v="15"/>
    <n v="38"/>
    <n v="18"/>
    <n v="48"/>
    <n v="54"/>
    <n v="6"/>
    <n v="2"/>
    <n v="8"/>
    <n v="5.3530092592592596E-3"/>
    <n v="0.55555555555555558"/>
    <n v="6.8061342592592583E-2"/>
    <n v="10"/>
    <n v="54"/>
    <n v="82"/>
    <s v="Aneurin BevanCaerphilly"/>
    <x v="0"/>
  </r>
  <r>
    <x v="0"/>
    <n v="25"/>
    <x v="0"/>
    <x v="2"/>
    <x v="0"/>
    <x v="1"/>
    <n v="0"/>
    <d v="1899-12-30T01:08:40"/>
    <n v="0"/>
    <n v="0"/>
    <n v="0"/>
    <n v="1"/>
    <n v="1"/>
    <n v="0"/>
    <n v="0"/>
    <n v="0"/>
    <n v="1"/>
    <n v="1"/>
    <n v="0"/>
    <n v="0"/>
    <n v="0"/>
    <s v="-"/>
    <s v="-"/>
    <n v="0.16405092592592593"/>
    <n v="0"/>
    <n v="1"/>
    <n v="1"/>
    <s v="Aneurin BevanCaerphilly"/>
    <x v="0"/>
  </r>
  <r>
    <x v="0"/>
    <n v="25"/>
    <x v="0"/>
    <x v="1"/>
    <x v="1"/>
    <x v="1"/>
    <n v="0"/>
    <d v="1899-12-30T00:57:41"/>
    <n v="0"/>
    <n v="0"/>
    <n v="0"/>
    <n v="30"/>
    <n v="30"/>
    <n v="0"/>
    <n v="16"/>
    <n v="6"/>
    <n v="18"/>
    <n v="21"/>
    <n v="3"/>
    <n v="1"/>
    <n v="2"/>
    <n v="4.9826388888888897E-3"/>
    <n v="0.66666666666666663"/>
    <n v="9.0358796296296298E-2"/>
    <n v="3"/>
    <n v="21"/>
    <n v="30"/>
    <s v="Aneurin BevanCaerphilly"/>
    <x v="0"/>
  </r>
  <r>
    <x v="0"/>
    <n v="25"/>
    <x v="0"/>
    <x v="4"/>
    <x v="0"/>
    <x v="1"/>
    <n v="0"/>
    <d v="1899-12-30T00:17:10"/>
    <n v="0"/>
    <n v="0"/>
    <n v="0"/>
    <n v="4"/>
    <n v="4"/>
    <n v="0"/>
    <n v="4"/>
    <n v="0"/>
    <n v="1"/>
    <n v="2"/>
    <n v="1"/>
    <n v="0"/>
    <n v="2"/>
    <s v="-"/>
    <s v="-"/>
    <n v="0.14936921296296299"/>
    <n v="2"/>
    <n v="2"/>
    <n v="4"/>
    <s v="Aneurin BevanCaerphilly"/>
    <x v="0"/>
  </r>
  <r>
    <x v="0"/>
    <n v="25"/>
    <x v="0"/>
    <x v="0"/>
    <x v="0"/>
    <x v="2"/>
    <n v="1.2777833333333332E-2"/>
    <d v="1899-12-30T00:15:46"/>
    <n v="0"/>
    <n v="0"/>
    <n v="0"/>
    <n v="1"/>
    <n v="1"/>
    <n v="0"/>
    <n v="1"/>
    <n v="0"/>
    <n v="1"/>
    <n v="1"/>
    <n v="0"/>
    <n v="0"/>
    <n v="0"/>
    <s v="-"/>
    <s v="-"/>
    <n v="2.1354166666666667E-2"/>
    <n v="0"/>
    <n v="1"/>
    <n v="1"/>
    <s v="Aneurin BevanCardiff"/>
    <x v="1"/>
  </r>
  <r>
    <x v="0"/>
    <n v="25"/>
    <x v="0"/>
    <x v="2"/>
    <x v="0"/>
    <x v="3"/>
    <n v="0"/>
    <d v="1899-12-30T00:36:40"/>
    <n v="0"/>
    <n v="0"/>
    <n v="0"/>
    <n v="1"/>
    <n v="1"/>
    <n v="0"/>
    <n v="1"/>
    <n v="0"/>
    <n v="1"/>
    <n v="1"/>
    <n v="0"/>
    <n v="0"/>
    <n v="0"/>
    <s v="-"/>
    <s v="-"/>
    <n v="0.16181712962962966"/>
    <n v="0"/>
    <n v="1"/>
    <n v="1"/>
    <s v="Aneurin BevanMerthyr Tydfil"/>
    <x v="1"/>
  </r>
  <r>
    <x v="0"/>
    <n v="25"/>
    <x v="0"/>
    <x v="1"/>
    <x v="1"/>
    <x v="3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  <s v="Aneurin BevanMerthyr Tydfil"/>
    <x v="1"/>
  </r>
  <r>
    <x v="0"/>
    <n v="25"/>
    <x v="0"/>
    <x v="0"/>
    <x v="0"/>
    <x v="4"/>
    <n v="94.766386166666678"/>
    <d v="1899-12-30T01:57:36"/>
    <n v="10"/>
    <n v="2"/>
    <n v="0"/>
    <n v="70"/>
    <n v="67"/>
    <n v="15"/>
    <n v="38"/>
    <n v="9"/>
    <n v="39"/>
    <n v="48"/>
    <n v="9"/>
    <n v="1"/>
    <n v="12"/>
    <n v="1.2939814814814815E-2"/>
    <n v="0.1111111111111111"/>
    <n v="0.10296296296296295"/>
    <n v="13"/>
    <n v="48"/>
    <n v="70"/>
    <s v="Aneurin BevanMonmouthshire"/>
    <x v="0"/>
  </r>
  <r>
    <x v="0"/>
    <n v="25"/>
    <x v="0"/>
    <x v="4"/>
    <x v="0"/>
    <x v="4"/>
    <n v="0.28500000000000003"/>
    <d v="1899-12-30T00:58:50"/>
    <n v="0"/>
    <n v="0"/>
    <n v="0"/>
    <n v="11"/>
    <n v="10"/>
    <n v="0"/>
    <n v="6"/>
    <n v="1"/>
    <n v="8"/>
    <n v="8"/>
    <n v="0"/>
    <n v="0"/>
    <n v="2"/>
    <n v="9.7569444444444448E-3"/>
    <n v="0"/>
    <n v="8.2540509259259265E-2"/>
    <n v="2"/>
    <n v="8"/>
    <n v="11"/>
    <s v="Aneurin BevanMonmouthshire"/>
    <x v="0"/>
  </r>
  <r>
    <x v="0"/>
    <n v="25"/>
    <x v="0"/>
    <x v="2"/>
    <x v="0"/>
    <x v="4"/>
    <n v="0"/>
    <d v="1899-12-30T01:12:11"/>
    <n v="0"/>
    <n v="0"/>
    <n v="0"/>
    <n v="8"/>
    <n v="8"/>
    <n v="0"/>
    <n v="6"/>
    <n v="1"/>
    <n v="4"/>
    <n v="5"/>
    <n v="1"/>
    <n v="0"/>
    <n v="2"/>
    <n v="1.1909722222222221E-2"/>
    <n v="0"/>
    <n v="0.1176388888888889"/>
    <n v="2"/>
    <n v="5"/>
    <n v="8"/>
    <s v="Aneurin BevanMonmouthshire"/>
    <x v="0"/>
  </r>
  <r>
    <x v="0"/>
    <n v="25"/>
    <x v="0"/>
    <x v="5"/>
    <x v="3"/>
    <x v="4"/>
    <n v="0"/>
    <d v="1899-12-30T00:09:3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0"/>
    <n v="25"/>
    <x v="0"/>
    <x v="1"/>
    <x v="1"/>
    <x v="4"/>
    <n v="0"/>
    <d v="1899-12-30T00:06:47"/>
    <n v="0"/>
    <n v="0"/>
    <n v="0"/>
    <n v="2"/>
    <n v="2"/>
    <n v="0"/>
    <n v="2"/>
    <n v="0"/>
    <n v="1"/>
    <n v="1"/>
    <n v="0"/>
    <n v="0"/>
    <n v="1"/>
    <s v="-"/>
    <s v="-"/>
    <n v="0.26400462962962967"/>
    <n v="1"/>
    <n v="1"/>
    <n v="2"/>
    <s v="Aneurin BevanMonmouthshire"/>
    <x v="0"/>
  </r>
  <r>
    <x v="0"/>
    <n v="25"/>
    <x v="0"/>
    <x v="6"/>
    <x v="3"/>
    <x v="4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Aneurin BevanMonmouthshire"/>
    <x v="0"/>
  </r>
  <r>
    <x v="0"/>
    <n v="25"/>
    <x v="0"/>
    <x v="0"/>
    <x v="0"/>
    <x v="5"/>
    <n v="106.22166333333332"/>
    <d v="1899-12-30T01:23:56"/>
    <n v="12"/>
    <n v="2"/>
    <n v="0"/>
    <n v="115"/>
    <n v="111"/>
    <n v="20"/>
    <n v="68"/>
    <n v="27"/>
    <n v="57"/>
    <n v="71"/>
    <n v="14"/>
    <n v="1"/>
    <n v="16"/>
    <n v="4.31712962962963E-3"/>
    <n v="0.62962962962962965"/>
    <n v="7.8547453703703696E-2"/>
    <n v="17"/>
    <n v="71"/>
    <n v="113"/>
    <s v="Aneurin BevanNewport"/>
    <x v="0"/>
  </r>
  <r>
    <x v="0"/>
    <n v="25"/>
    <x v="0"/>
    <x v="4"/>
    <x v="0"/>
    <x v="5"/>
    <n v="0"/>
    <d v="1899-12-30T00:34:48"/>
    <n v="0"/>
    <n v="0"/>
    <n v="0"/>
    <n v="26"/>
    <n v="26"/>
    <n v="1"/>
    <n v="24"/>
    <n v="7"/>
    <n v="15"/>
    <n v="17"/>
    <n v="2"/>
    <n v="0"/>
    <n v="2"/>
    <n v="5.3356481481481484E-3"/>
    <n v="0.5714285714285714"/>
    <n v="6.7291666666666666E-2"/>
    <n v="2"/>
    <n v="17"/>
    <n v="26"/>
    <s v="Aneurin BevanNewport"/>
    <x v="0"/>
  </r>
  <r>
    <x v="0"/>
    <n v="25"/>
    <x v="0"/>
    <x v="3"/>
    <x v="2"/>
    <x v="5"/>
    <n v="0"/>
    <d v="1899-12-30T00:30:37"/>
    <n v="0"/>
    <n v="0"/>
    <n v="0"/>
    <n v="3"/>
    <n v="3"/>
    <n v="0"/>
    <n v="2"/>
    <n v="0"/>
    <n v="0"/>
    <n v="1"/>
    <n v="1"/>
    <n v="0"/>
    <n v="2"/>
    <s v="-"/>
    <s v="-"/>
    <n v="0.43913194444444448"/>
    <n v="2"/>
    <n v="1"/>
    <n v="3"/>
    <s v="Aneurin BevanNewport"/>
    <x v="0"/>
  </r>
  <r>
    <x v="0"/>
    <n v="25"/>
    <x v="0"/>
    <x v="1"/>
    <x v="1"/>
    <x v="5"/>
    <n v="0"/>
    <d v="1899-12-30T00:27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0"/>
    <n v="25"/>
    <x v="0"/>
    <x v="7"/>
    <x v="4"/>
    <x v="5"/>
    <n v="0"/>
    <d v="1899-12-30T00:09:3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0"/>
    <n v="25"/>
    <x v="0"/>
    <x v="0"/>
    <x v="0"/>
    <x v="6"/>
    <n v="0.70361116666666668"/>
    <d v="1899-12-30T00:34:32"/>
    <n v="0"/>
    <n v="0"/>
    <n v="0"/>
    <n v="2"/>
    <n v="2"/>
    <n v="1"/>
    <n v="2"/>
    <n v="1"/>
    <n v="1"/>
    <n v="1"/>
    <n v="0"/>
    <n v="0"/>
    <n v="0"/>
    <n v="1.1689814814814816E-3"/>
    <n v="1"/>
    <n v="0.23065972222222222"/>
    <n v="0"/>
    <n v="1"/>
    <n v="2"/>
    <s v="Aneurin BevanPowys"/>
    <x v="1"/>
  </r>
  <r>
    <x v="0"/>
    <n v="25"/>
    <x v="0"/>
    <x v="2"/>
    <x v="0"/>
    <x v="6"/>
    <n v="0"/>
    <d v="1899-12-30T00:47:50"/>
    <n v="0"/>
    <n v="0"/>
    <n v="0"/>
    <n v="1"/>
    <n v="1"/>
    <n v="0"/>
    <n v="1"/>
    <n v="0"/>
    <n v="1"/>
    <n v="1"/>
    <n v="0"/>
    <n v="0"/>
    <n v="0"/>
    <s v="-"/>
    <s v="-"/>
    <n v="0.26726851851851852"/>
    <n v="0"/>
    <n v="1"/>
    <n v="1"/>
    <s v="Aneurin BevanPowys"/>
    <x v="1"/>
  </r>
  <r>
    <x v="0"/>
    <n v="25"/>
    <x v="0"/>
    <x v="0"/>
    <x v="0"/>
    <x v="7"/>
    <n v="64.991662833333365"/>
    <d v="1899-12-30T01:27:58"/>
    <n v="3"/>
    <n v="0"/>
    <n v="0"/>
    <n v="71"/>
    <n v="69"/>
    <n v="16"/>
    <n v="42"/>
    <n v="16"/>
    <n v="42"/>
    <n v="51"/>
    <n v="9"/>
    <n v="2"/>
    <n v="2"/>
    <n v="5.2777777777777779E-3"/>
    <n v="0.5625"/>
    <n v="7.394097222222222E-2"/>
    <n v="4"/>
    <n v="51"/>
    <n v="70"/>
    <s v="Aneurin BevanTorfaen"/>
    <x v="0"/>
  </r>
  <r>
    <x v="0"/>
    <n v="25"/>
    <x v="0"/>
    <x v="2"/>
    <x v="0"/>
    <x v="7"/>
    <n v="0"/>
    <d v="1899-12-30T00:31:23"/>
    <n v="0"/>
    <n v="0"/>
    <n v="0"/>
    <n v="18"/>
    <n v="17"/>
    <n v="0"/>
    <n v="14"/>
    <n v="2"/>
    <n v="2"/>
    <n v="2"/>
    <n v="0"/>
    <n v="0"/>
    <n v="14"/>
    <n v="8.4027777777777798E-3"/>
    <n v="0"/>
    <n v="0.10740162037037038"/>
    <n v="14"/>
    <n v="2"/>
    <n v="18"/>
    <s v="Aneurin BevanTorfaen"/>
    <x v="0"/>
  </r>
  <r>
    <x v="0"/>
    <n v="25"/>
    <x v="0"/>
    <x v="4"/>
    <x v="0"/>
    <x v="7"/>
    <n v="0"/>
    <d v="1899-12-30T00:29:20"/>
    <n v="0"/>
    <n v="0"/>
    <n v="0"/>
    <n v="29"/>
    <n v="27"/>
    <n v="0"/>
    <n v="24"/>
    <n v="2"/>
    <n v="9"/>
    <n v="12"/>
    <n v="3"/>
    <n v="1"/>
    <n v="14"/>
    <n v="4.7627314814814815E-3"/>
    <n v="0.5"/>
    <n v="4.9994212962962969E-2"/>
    <n v="15"/>
    <n v="12"/>
    <n v="29"/>
    <s v="Aneurin BevanTorfaen"/>
    <x v="0"/>
  </r>
  <r>
    <x v="0"/>
    <n v="25"/>
    <x v="0"/>
    <x v="1"/>
    <x v="1"/>
    <x v="7"/>
    <n v="0"/>
    <d v="1899-12-30T00:24:23"/>
    <n v="0"/>
    <n v="0"/>
    <n v="0"/>
    <n v="8"/>
    <n v="6"/>
    <n v="0"/>
    <n v="6"/>
    <n v="0"/>
    <n v="1"/>
    <n v="2"/>
    <n v="1"/>
    <n v="0"/>
    <n v="6"/>
    <s v="-"/>
    <s v="-"/>
    <n v="5.0347222222222225E-3"/>
    <n v="6"/>
    <n v="2"/>
    <n v="8"/>
    <s v="Aneurin BevanTorfaen"/>
    <x v="0"/>
  </r>
  <r>
    <x v="0"/>
    <n v="25"/>
    <x v="0"/>
    <x v="7"/>
    <x v="4"/>
    <x v="7"/>
    <n v="0"/>
    <d v="1899-12-30T00:19:2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0"/>
    <n v="25"/>
    <x v="0"/>
    <x v="8"/>
    <x v="1"/>
    <x v="7"/>
    <n v="0"/>
    <d v="1899-12-30T00:16:52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0"/>
    <n v="25"/>
    <x v="0"/>
    <x v="3"/>
    <x v="2"/>
    <x v="7"/>
    <n v="0"/>
    <d v="1899-12-30T00:13:57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0"/>
    <n v="25"/>
    <x v="0"/>
    <x v="9"/>
    <x v="4"/>
    <x v="7"/>
    <n v="0"/>
    <d v="1899-12-30T00:09:26"/>
    <n v="0"/>
    <n v="0"/>
    <n v="0"/>
    <n v="2"/>
    <n v="1"/>
    <n v="0"/>
    <n v="1"/>
    <n v="0"/>
    <n v="0"/>
    <n v="0"/>
    <n v="0"/>
    <n v="0"/>
    <n v="2"/>
    <s v="-"/>
    <s v="-"/>
    <s v="-"/>
    <n v="2"/>
    <n v="0"/>
    <n v="2"/>
    <s v="Aneurin BevanTorfaen"/>
    <x v="0"/>
  </r>
  <r>
    <x v="0"/>
    <n v="25"/>
    <x v="0"/>
    <x v="0"/>
    <x v="0"/>
    <x v="8"/>
    <n v="2.6661111666666666"/>
    <d v="1899-12-30T01:34:59"/>
    <n v="0"/>
    <n v="0"/>
    <n v="0"/>
    <n v="2"/>
    <n v="2"/>
    <n v="0"/>
    <n v="1"/>
    <n v="0"/>
    <n v="2"/>
    <n v="2"/>
    <n v="0"/>
    <n v="0"/>
    <n v="0"/>
    <s v="-"/>
    <s v="-"/>
    <n v="0.22515046296296298"/>
    <n v="0"/>
    <n v="2"/>
    <n v="2"/>
    <s v="Aneurin BevanVale Of Glamorgan"/>
    <x v="1"/>
  </r>
  <r>
    <x v="0"/>
    <n v="25"/>
    <x v="1"/>
    <x v="10"/>
    <x v="0"/>
    <x v="9"/>
    <n v="274.89666133333327"/>
    <d v="1899-12-30T02:20:13"/>
    <n v="26"/>
    <n v="5"/>
    <n v="0"/>
    <n v="121"/>
    <n v="120"/>
    <n v="20"/>
    <n v="53"/>
    <n v="18"/>
    <n v="79"/>
    <n v="95"/>
    <n v="16"/>
    <n v="2"/>
    <n v="6"/>
    <n v="5.2893518518518515E-3"/>
    <n v="0.5"/>
    <n v="8.2060185185185194E-2"/>
    <n v="8"/>
    <n v="95"/>
    <n v="121"/>
    <s v="Betsi CadwaladrConwy"/>
    <x v="0"/>
  </r>
  <r>
    <x v="0"/>
    <n v="25"/>
    <x v="1"/>
    <x v="11"/>
    <x v="0"/>
    <x v="9"/>
    <n v="40.494165499999994"/>
    <d v="1899-12-30T01:46:02"/>
    <n v="5"/>
    <n v="2"/>
    <n v="0"/>
    <n v="29"/>
    <n v="27"/>
    <n v="7"/>
    <n v="15"/>
    <n v="2"/>
    <n v="21"/>
    <n v="22"/>
    <n v="1"/>
    <n v="1"/>
    <n v="4"/>
    <n v="7.563657407407407E-3"/>
    <n v="0.5"/>
    <n v="7.0214120370370378E-2"/>
    <n v="5"/>
    <n v="22"/>
    <n v="29"/>
    <s v="Betsi CadwaladrConwy"/>
    <x v="0"/>
  </r>
  <r>
    <x v="0"/>
    <n v="25"/>
    <x v="1"/>
    <x v="12"/>
    <x v="0"/>
    <x v="10"/>
    <n v="56.406943333333331"/>
    <d v="1899-12-30T04:35:18"/>
    <n v="5"/>
    <n v="4"/>
    <n v="2"/>
    <n v="11"/>
    <n v="11"/>
    <n v="4"/>
    <n v="7"/>
    <n v="2"/>
    <n v="9"/>
    <n v="9"/>
    <n v="0"/>
    <n v="0"/>
    <n v="0"/>
    <n v="1.0358796296296297E-3"/>
    <n v="1"/>
    <n v="7.4791666666666673E-2"/>
    <n v="0"/>
    <n v="9"/>
    <n v="11"/>
    <s v="Betsi CadwaladrDenbighshire"/>
    <x v="0"/>
  </r>
  <r>
    <x v="0"/>
    <n v="25"/>
    <x v="1"/>
    <x v="10"/>
    <x v="0"/>
    <x v="10"/>
    <n v="186.83054583333336"/>
    <d v="1899-12-30T01:48:40"/>
    <n v="16"/>
    <n v="3"/>
    <n v="0"/>
    <n v="110"/>
    <n v="109"/>
    <n v="13"/>
    <n v="51"/>
    <n v="18"/>
    <n v="76"/>
    <n v="84"/>
    <n v="8"/>
    <n v="1"/>
    <n v="7"/>
    <n v="3.0150462962962965E-3"/>
    <n v="0.66666666666666663"/>
    <n v="4.5717592592592594E-2"/>
    <n v="8"/>
    <n v="84"/>
    <n v="109"/>
    <s v="Betsi CadwaladrDenbighshire"/>
    <x v="0"/>
  </r>
  <r>
    <x v="0"/>
    <n v="25"/>
    <x v="1"/>
    <x v="12"/>
    <x v="0"/>
    <x v="11"/>
    <n v="140.60749816666663"/>
    <d v="1899-12-30T02:44:58"/>
    <n v="14"/>
    <n v="7"/>
    <n v="1"/>
    <n v="51"/>
    <n v="51"/>
    <n v="5"/>
    <n v="19"/>
    <n v="6"/>
    <n v="33"/>
    <n v="38"/>
    <n v="5"/>
    <n v="1"/>
    <n v="6"/>
    <n v="1.0011574074074076E-2"/>
    <n v="0.16666666666666666"/>
    <n v="7.644675925925927E-2"/>
    <n v="7"/>
    <n v="38"/>
    <n v="51"/>
    <s v="Betsi CadwaladrFlintshire"/>
    <x v="0"/>
  </r>
  <r>
    <x v="0"/>
    <n v="25"/>
    <x v="1"/>
    <x v="10"/>
    <x v="0"/>
    <x v="11"/>
    <n v="77.364160999999996"/>
    <d v="1899-12-30T01:45:04"/>
    <n v="6"/>
    <n v="2"/>
    <n v="0"/>
    <n v="49"/>
    <n v="49"/>
    <n v="7"/>
    <n v="30"/>
    <n v="14"/>
    <n v="23"/>
    <n v="28"/>
    <n v="5"/>
    <n v="3"/>
    <n v="4"/>
    <n v="1.0839120370370372E-2"/>
    <n v="0.35714285714285715"/>
    <n v="9.7598379629629625E-2"/>
    <n v="7"/>
    <n v="28"/>
    <n v="49"/>
    <s v="Betsi CadwaladrFlintshire"/>
    <x v="0"/>
  </r>
  <r>
    <x v="0"/>
    <n v="25"/>
    <x v="1"/>
    <x v="11"/>
    <x v="0"/>
    <x v="12"/>
    <n v="206.38138349999997"/>
    <d v="1899-12-30T01:48:19"/>
    <n v="22"/>
    <n v="15"/>
    <n v="0"/>
    <n v="117"/>
    <n v="117"/>
    <n v="28"/>
    <n v="88"/>
    <n v="17"/>
    <n v="72"/>
    <n v="88"/>
    <n v="16"/>
    <n v="6"/>
    <n v="6"/>
    <n v="5.9722222222222225E-3"/>
    <n v="0.47058823529411764"/>
    <n v="3.3252314814814818E-2"/>
    <n v="12"/>
    <n v="88"/>
    <n v="117"/>
    <s v="Betsi CadwaladrGwynedd"/>
    <x v="0"/>
  </r>
  <r>
    <x v="0"/>
    <n v="25"/>
    <x v="1"/>
    <x v="12"/>
    <x v="0"/>
    <x v="12"/>
    <n v="0.66694449999999994"/>
    <d v="1899-12-30T00:55:01"/>
    <n v="0"/>
    <n v="0"/>
    <n v="0"/>
    <n v="2"/>
    <n v="2"/>
    <n v="1"/>
    <n v="2"/>
    <n v="1"/>
    <n v="0"/>
    <n v="1"/>
    <n v="1"/>
    <n v="0"/>
    <n v="0"/>
    <n v="1.2199074074074074E-2"/>
    <n v="0"/>
    <n v="0.11475694444444445"/>
    <n v="0"/>
    <n v="1"/>
    <n v="2"/>
    <s v="Betsi CadwaladrGwynedd"/>
    <x v="0"/>
  </r>
  <r>
    <x v="0"/>
    <n v="25"/>
    <x v="1"/>
    <x v="10"/>
    <x v="0"/>
    <x v="12"/>
    <n v="6.3888833333333339E-2"/>
    <d v="1899-12-30T00:19:32"/>
    <n v="0"/>
    <n v="0"/>
    <n v="0"/>
    <n v="9"/>
    <n v="7"/>
    <n v="0"/>
    <n v="7"/>
    <n v="2"/>
    <n v="6"/>
    <n v="6"/>
    <n v="0"/>
    <n v="0"/>
    <n v="1"/>
    <n v="5.7870370370370378E-4"/>
    <n v="1"/>
    <n v="3.0376157407407407E-2"/>
    <n v="1"/>
    <n v="6"/>
    <n v="9"/>
    <s v="Betsi CadwaladrGwynedd"/>
    <x v="0"/>
  </r>
  <r>
    <x v="0"/>
    <n v="25"/>
    <x v="1"/>
    <x v="13"/>
    <x v="1"/>
    <x v="12"/>
    <n v="0"/>
    <d v="1899-12-30T00:27:09"/>
    <n v="0"/>
    <n v="0"/>
    <n v="0"/>
    <n v="1"/>
    <n v="1"/>
    <n v="0"/>
    <n v="1"/>
    <n v="0"/>
    <n v="0"/>
    <n v="1"/>
    <n v="1"/>
    <n v="0"/>
    <n v="0"/>
    <s v="-"/>
    <s v="-"/>
    <n v="5.3090277777777785E-2"/>
    <n v="0"/>
    <n v="1"/>
    <n v="1"/>
    <s v="Betsi CadwaladrGwynedd"/>
    <x v="0"/>
  </r>
  <r>
    <x v="0"/>
    <n v="25"/>
    <x v="1"/>
    <x v="14"/>
    <x v="5"/>
    <x v="12"/>
    <n v="0"/>
    <d v="1899-12-30T00:21:0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Gwynedd"/>
    <x v="0"/>
  </r>
  <r>
    <x v="0"/>
    <n v="25"/>
    <x v="1"/>
    <x v="15"/>
    <x v="3"/>
    <x v="12"/>
    <n v="0"/>
    <d v="1899-12-30T00:07:2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Gwynedd"/>
    <x v="0"/>
  </r>
  <r>
    <x v="0"/>
    <n v="25"/>
    <x v="1"/>
    <x v="11"/>
    <x v="0"/>
    <x v="13"/>
    <n v="162.35777033333329"/>
    <d v="1899-12-30T01:50:57"/>
    <n v="18"/>
    <n v="13"/>
    <n v="0"/>
    <n v="97"/>
    <n v="96"/>
    <n v="20"/>
    <n v="66"/>
    <n v="16"/>
    <n v="59"/>
    <n v="68"/>
    <n v="9"/>
    <n v="2"/>
    <n v="11"/>
    <n v="8.5879629629629639E-3"/>
    <n v="0.375"/>
    <n v="4.6805555555555559E-2"/>
    <n v="13"/>
    <n v="68"/>
    <n v="97"/>
    <s v="Betsi CadwaladrIsle Of Anglesey"/>
    <x v="0"/>
  </r>
  <r>
    <x v="0"/>
    <n v="25"/>
    <x v="1"/>
    <x v="10"/>
    <x v="0"/>
    <x v="13"/>
    <n v="0"/>
    <s v="-"/>
    <n v="0"/>
    <n v="0"/>
    <n v="0"/>
    <n v="1"/>
    <n v="1"/>
    <n v="0"/>
    <n v="1"/>
    <n v="0"/>
    <n v="1"/>
    <n v="1"/>
    <n v="0"/>
    <n v="0"/>
    <n v="0"/>
    <s v="-"/>
    <s v="-"/>
    <n v="5.2662037037037035E-3"/>
    <n v="0"/>
    <n v="1"/>
    <n v="1"/>
    <s v="Betsi CadwaladrIsle Of Anglesey"/>
    <x v="0"/>
  </r>
  <r>
    <x v="0"/>
    <n v="25"/>
    <x v="1"/>
    <x v="12"/>
    <x v="0"/>
    <x v="14"/>
    <n v="0"/>
    <d v="1899-12-30T00:06:42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Betsi CadwaladrOut of Area"/>
    <x v="1"/>
  </r>
  <r>
    <x v="0"/>
    <n v="25"/>
    <x v="1"/>
    <x v="10"/>
    <x v="0"/>
    <x v="14"/>
    <n v="0"/>
    <s v="-"/>
    <n v="0"/>
    <n v="0"/>
    <n v="0"/>
    <n v="2"/>
    <n v="2"/>
    <n v="2"/>
    <n v="2"/>
    <n v="0"/>
    <n v="0"/>
    <n v="0"/>
    <n v="0"/>
    <n v="0"/>
    <n v="2"/>
    <s v="-"/>
    <s v="-"/>
    <s v="-"/>
    <n v="2"/>
    <n v="0"/>
    <n v="2"/>
    <s v="Betsi CadwaladrOut of Area"/>
    <x v="1"/>
  </r>
  <r>
    <x v="0"/>
    <n v="25"/>
    <x v="1"/>
    <x v="12"/>
    <x v="0"/>
    <x v="6"/>
    <n v="0"/>
    <d v="1899-12-30T00:11:49"/>
    <n v="0"/>
    <n v="0"/>
    <n v="0"/>
    <n v="2"/>
    <n v="2"/>
    <n v="2"/>
    <n v="2"/>
    <n v="0"/>
    <n v="2"/>
    <n v="2"/>
    <n v="0"/>
    <n v="0"/>
    <n v="0"/>
    <s v="-"/>
    <s v="-"/>
    <n v="3.4959490740740742E-2"/>
    <n v="0"/>
    <n v="2"/>
    <n v="2"/>
    <s v="Betsi CadwaladrPowys"/>
    <x v="1"/>
  </r>
  <r>
    <x v="0"/>
    <n v="25"/>
    <x v="1"/>
    <x v="12"/>
    <x v="0"/>
    <x v="15"/>
    <n v="386.38665749999967"/>
    <d v="1899-12-30T02:55:34"/>
    <n v="42"/>
    <n v="21"/>
    <n v="2"/>
    <n v="119"/>
    <n v="117"/>
    <n v="13"/>
    <n v="55"/>
    <n v="25"/>
    <n v="74"/>
    <n v="83"/>
    <n v="9"/>
    <n v="1"/>
    <n v="10"/>
    <n v="5.7407407407407416E-3"/>
    <n v="0.48"/>
    <n v="7.677083333333333E-2"/>
    <n v="11"/>
    <n v="83"/>
    <n v="119"/>
    <s v="Betsi CadwaladrWrexham"/>
    <x v="0"/>
  </r>
  <r>
    <x v="0"/>
    <n v="25"/>
    <x v="1"/>
    <x v="10"/>
    <x v="0"/>
    <x v="15"/>
    <n v="5.2988888333333337"/>
    <d v="1899-12-30T02:48:58"/>
    <n v="1"/>
    <n v="0"/>
    <n v="0"/>
    <n v="3"/>
    <n v="2"/>
    <n v="0"/>
    <n v="1"/>
    <n v="0"/>
    <n v="1"/>
    <n v="1"/>
    <n v="0"/>
    <n v="0"/>
    <n v="2"/>
    <s v="-"/>
    <s v="-"/>
    <n v="3.8796296296296301E-2"/>
    <n v="2"/>
    <n v="1"/>
    <n v="3"/>
    <s v="Betsi CadwaladrWrexham"/>
    <x v="0"/>
  </r>
  <r>
    <x v="0"/>
    <n v="25"/>
    <x v="2"/>
    <x v="16"/>
    <x v="0"/>
    <x v="0"/>
    <n v="0.63638899999999998"/>
    <d v="1899-12-30T00:20:30"/>
    <n v="0"/>
    <n v="0"/>
    <n v="0"/>
    <n v="5"/>
    <n v="5"/>
    <n v="2"/>
    <n v="5"/>
    <n v="3"/>
    <n v="2"/>
    <n v="2"/>
    <n v="0"/>
    <n v="0"/>
    <n v="0"/>
    <n v="3.9351851851851857E-3"/>
    <n v="0.66666666666666663"/>
    <n v="1.1990740740740741E-2"/>
    <n v="0"/>
    <n v="2"/>
    <n v="5"/>
    <s v="Cardiff And ValeBlaenau Gwent"/>
    <x v="1"/>
  </r>
  <r>
    <x v="0"/>
    <n v="25"/>
    <x v="2"/>
    <x v="16"/>
    <x v="0"/>
    <x v="16"/>
    <n v="0"/>
    <d v="1899-12-30T00:07:25"/>
    <n v="0"/>
    <n v="0"/>
    <n v="0"/>
    <n v="4"/>
    <n v="4"/>
    <n v="4"/>
    <n v="4"/>
    <n v="1"/>
    <n v="3"/>
    <n v="3"/>
    <n v="0"/>
    <n v="0"/>
    <n v="0"/>
    <n v="3.4490740740740745E-3"/>
    <n v="1"/>
    <n v="2.0856481481481483E-2"/>
    <n v="0"/>
    <n v="3"/>
    <n v="4"/>
    <s v="Cardiff And ValeBridgend"/>
    <x v="1"/>
  </r>
  <r>
    <x v="0"/>
    <n v="25"/>
    <x v="2"/>
    <x v="16"/>
    <x v="0"/>
    <x v="1"/>
    <n v="26.656110166666668"/>
    <d v="1899-12-30T02:27:20"/>
    <n v="2"/>
    <n v="1"/>
    <n v="0"/>
    <n v="9"/>
    <n v="9"/>
    <n v="1"/>
    <n v="4"/>
    <n v="3"/>
    <n v="6"/>
    <n v="6"/>
    <n v="0"/>
    <n v="0"/>
    <n v="0"/>
    <n v="7.5578703703703702E-3"/>
    <n v="0.33333333333333331"/>
    <n v="4.6163194444444444E-2"/>
    <n v="0"/>
    <n v="6"/>
    <n v="9"/>
    <s v="Cardiff And ValeCaerphilly"/>
    <x v="1"/>
  </r>
  <r>
    <x v="0"/>
    <n v="25"/>
    <x v="2"/>
    <x v="16"/>
    <x v="0"/>
    <x v="2"/>
    <n v="467.94192616666652"/>
    <d v="1899-12-30T02:11:05"/>
    <n v="41"/>
    <n v="19"/>
    <n v="0"/>
    <n v="255"/>
    <n v="238"/>
    <n v="53"/>
    <n v="138"/>
    <n v="72"/>
    <n v="136"/>
    <n v="164"/>
    <n v="28"/>
    <n v="3"/>
    <n v="16"/>
    <n v="4.7048611111111119E-3"/>
    <n v="0.63888888888888884"/>
    <n v="0.11310185185185186"/>
    <n v="19"/>
    <n v="164"/>
    <n v="246"/>
    <s v="Cardiff And ValeCardiff"/>
    <x v="0"/>
  </r>
  <r>
    <x v="0"/>
    <n v="25"/>
    <x v="2"/>
    <x v="17"/>
    <x v="6"/>
    <x v="2"/>
    <n v="0"/>
    <d v="1899-12-30T01:11:40"/>
    <n v="1"/>
    <n v="1"/>
    <n v="0"/>
    <n v="14"/>
    <n v="14"/>
    <n v="0"/>
    <n v="11"/>
    <n v="1"/>
    <n v="9"/>
    <n v="9"/>
    <n v="0"/>
    <n v="0"/>
    <n v="4"/>
    <n v="1.2175925925925927E-2"/>
    <n v="0"/>
    <n v="0.15590277777777778"/>
    <n v="4"/>
    <n v="9"/>
    <n v="14"/>
    <s v="Cardiff And ValeCardiff"/>
    <x v="0"/>
  </r>
  <r>
    <x v="0"/>
    <n v="25"/>
    <x v="2"/>
    <x v="18"/>
    <x v="3"/>
    <x v="2"/>
    <n v="0"/>
    <d v="1899-12-30T00:28:30"/>
    <n v="0"/>
    <n v="0"/>
    <n v="0"/>
    <n v="1"/>
    <n v="1"/>
    <n v="0"/>
    <n v="1"/>
    <n v="1"/>
    <n v="0"/>
    <n v="0"/>
    <n v="0"/>
    <n v="0"/>
    <n v="0"/>
    <n v="4.9074074074074072E-3"/>
    <n v="1"/>
    <s v="-"/>
    <n v="0"/>
    <n v="0"/>
    <n v="1"/>
    <s v="Cardiff And ValeCardiff"/>
    <x v="0"/>
  </r>
  <r>
    <x v="0"/>
    <n v="25"/>
    <x v="2"/>
    <x v="16"/>
    <x v="0"/>
    <x v="17"/>
    <n v="2.0369435"/>
    <d v="1899-12-30T00:42:07"/>
    <n v="0"/>
    <n v="0"/>
    <n v="0"/>
    <n v="7"/>
    <n v="7"/>
    <n v="1"/>
    <n v="6"/>
    <n v="3"/>
    <n v="3"/>
    <n v="4"/>
    <n v="1"/>
    <n v="0"/>
    <n v="0"/>
    <n v="1.7708333333333332E-3"/>
    <n v="0.66666666666666663"/>
    <n v="6.4160879629629616E-2"/>
    <n v="0"/>
    <n v="4"/>
    <n v="7"/>
    <s v="Cardiff And ValeCarmarthenshire"/>
    <x v="1"/>
  </r>
  <r>
    <x v="0"/>
    <n v="25"/>
    <x v="2"/>
    <x v="16"/>
    <x v="0"/>
    <x v="18"/>
    <n v="0"/>
    <d v="1899-12-30T00:17:00"/>
    <n v="0"/>
    <n v="0"/>
    <n v="0"/>
    <n v="2"/>
    <n v="2"/>
    <n v="0"/>
    <n v="1"/>
    <n v="1"/>
    <n v="1"/>
    <n v="1"/>
    <n v="0"/>
    <n v="0"/>
    <n v="0"/>
    <n v="1.8969907407407408E-2"/>
    <n v="0"/>
    <n v="8.4502314814814822E-2"/>
    <n v="0"/>
    <n v="1"/>
    <n v="2"/>
    <s v="Cardiff And ValeCeredigion"/>
    <x v="1"/>
  </r>
  <r>
    <x v="0"/>
    <n v="25"/>
    <x v="2"/>
    <x v="16"/>
    <x v="0"/>
    <x v="3"/>
    <n v="4.0541654999999999"/>
    <d v="1899-12-30T00:47:43"/>
    <n v="0"/>
    <n v="0"/>
    <n v="0"/>
    <n v="9"/>
    <n v="8"/>
    <n v="0"/>
    <n v="6"/>
    <n v="2"/>
    <n v="6"/>
    <n v="6"/>
    <n v="0"/>
    <n v="0"/>
    <n v="1"/>
    <n v="3.929398148148148E-3"/>
    <n v="0.5"/>
    <n v="0.12338541666666666"/>
    <n v="1"/>
    <n v="6"/>
    <n v="9"/>
    <s v="Cardiff And ValeMerthyr Tydfil"/>
    <x v="1"/>
  </r>
  <r>
    <x v="0"/>
    <n v="25"/>
    <x v="2"/>
    <x v="16"/>
    <x v="0"/>
    <x v="4"/>
    <n v="1.5463878333333334"/>
    <d v="1899-12-30T00:59:46"/>
    <n v="0"/>
    <n v="0"/>
    <n v="0"/>
    <n v="5"/>
    <n v="5"/>
    <n v="2"/>
    <n v="4"/>
    <n v="3"/>
    <n v="1"/>
    <n v="1"/>
    <n v="0"/>
    <n v="0"/>
    <n v="1"/>
    <n v="8.8425925925925929E-3"/>
    <n v="0.33333333333333331"/>
    <n v="0.17037037037037039"/>
    <n v="1"/>
    <n v="1"/>
    <n v="5"/>
    <s v="Cardiff And ValeMonmouthshire"/>
    <x v="1"/>
  </r>
  <r>
    <x v="0"/>
    <n v="25"/>
    <x v="2"/>
    <x v="19"/>
    <x v="3"/>
    <x v="4"/>
    <n v="0"/>
    <d v="1899-12-30T00:09:2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onmouthshire"/>
    <x v="1"/>
  </r>
  <r>
    <x v="0"/>
    <n v="25"/>
    <x v="2"/>
    <x v="16"/>
    <x v="0"/>
    <x v="19"/>
    <n v="1.0241666666666667"/>
    <d v="1899-12-30T00:33:44"/>
    <n v="0"/>
    <n v="0"/>
    <n v="0"/>
    <n v="3"/>
    <n v="3"/>
    <n v="1"/>
    <n v="2"/>
    <n v="1"/>
    <n v="1"/>
    <n v="2"/>
    <n v="1"/>
    <n v="0"/>
    <n v="0"/>
    <n v="7.3611111111111108E-3"/>
    <n v="0"/>
    <n v="5.5416666666666677E-2"/>
    <n v="0"/>
    <n v="2"/>
    <n v="3"/>
    <s v="Cardiff And ValeNeath Port Talbot"/>
    <x v="1"/>
  </r>
  <r>
    <x v="0"/>
    <n v="25"/>
    <x v="2"/>
    <x v="16"/>
    <x v="0"/>
    <x v="5"/>
    <n v="1.1694445"/>
    <d v="1899-12-30T00:38:23"/>
    <n v="0"/>
    <n v="0"/>
    <n v="0"/>
    <n v="3"/>
    <n v="3"/>
    <n v="0"/>
    <n v="3"/>
    <n v="2"/>
    <n v="1"/>
    <n v="1"/>
    <n v="0"/>
    <n v="0"/>
    <n v="0"/>
    <n v="5.2025462962962971E-3"/>
    <n v="0.5"/>
    <n v="0.18218750000000003"/>
    <n v="0"/>
    <n v="1"/>
    <n v="3"/>
    <s v="Cardiff And ValeNewport"/>
    <x v="1"/>
  </r>
  <r>
    <x v="0"/>
    <n v="25"/>
    <x v="2"/>
    <x v="16"/>
    <x v="0"/>
    <x v="20"/>
    <n v="0.12583233333333332"/>
    <d v="1899-12-30T00:18:58"/>
    <n v="0"/>
    <n v="0"/>
    <n v="0"/>
    <n v="2"/>
    <n v="2"/>
    <n v="0"/>
    <n v="2"/>
    <n v="2"/>
    <n v="0"/>
    <n v="0"/>
    <n v="0"/>
    <n v="0"/>
    <n v="0"/>
    <n v="1.3998842592592592E-2"/>
    <n v="0"/>
    <s v="-"/>
    <n v="0"/>
    <n v="0"/>
    <n v="2"/>
    <s v="Cardiff And ValePembrokeshire"/>
    <x v="1"/>
  </r>
  <r>
    <x v="0"/>
    <n v="25"/>
    <x v="2"/>
    <x v="16"/>
    <x v="0"/>
    <x v="6"/>
    <n v="0.12"/>
    <d v="1899-12-30T00:18:24"/>
    <n v="0"/>
    <n v="0"/>
    <n v="0"/>
    <n v="3"/>
    <n v="3"/>
    <n v="0"/>
    <n v="3"/>
    <n v="2"/>
    <n v="0"/>
    <n v="0"/>
    <n v="0"/>
    <n v="0"/>
    <n v="1"/>
    <n v="6.7650462962962968E-3"/>
    <n v="0.5"/>
    <s v="-"/>
    <n v="1"/>
    <n v="0"/>
    <n v="3"/>
    <s v="Cardiff And ValePowys"/>
    <x v="1"/>
  </r>
  <r>
    <x v="0"/>
    <n v="25"/>
    <x v="2"/>
    <x v="16"/>
    <x v="0"/>
    <x v="21"/>
    <n v="3.8991658333333334"/>
    <d v="1899-12-30T00:42:49"/>
    <n v="0"/>
    <n v="0"/>
    <n v="0"/>
    <n v="8"/>
    <n v="8"/>
    <n v="1"/>
    <n v="5"/>
    <n v="3"/>
    <n v="4"/>
    <n v="4"/>
    <n v="0"/>
    <n v="0"/>
    <n v="1"/>
    <n v="5.6712962962962958E-3"/>
    <n v="0.33333333333333331"/>
    <n v="5.5520833333333339E-2"/>
    <n v="1"/>
    <n v="4"/>
    <n v="8"/>
    <s v="Cardiff And ValeRhondda Cynon Taff"/>
    <x v="1"/>
  </r>
  <r>
    <x v="0"/>
    <n v="25"/>
    <x v="2"/>
    <x v="16"/>
    <x v="0"/>
    <x v="22"/>
    <n v="0"/>
    <d v="1899-12-30T00:12:22"/>
    <n v="0"/>
    <n v="0"/>
    <n v="0"/>
    <n v="1"/>
    <n v="1"/>
    <n v="0"/>
    <n v="1"/>
    <n v="0"/>
    <n v="1"/>
    <n v="1"/>
    <n v="0"/>
    <n v="0"/>
    <n v="0"/>
    <s v="-"/>
    <s v="-"/>
    <n v="0.35944444444444446"/>
    <n v="0"/>
    <n v="1"/>
    <n v="1"/>
    <s v="Cardiff And ValeSwansea"/>
    <x v="1"/>
  </r>
  <r>
    <x v="0"/>
    <n v="25"/>
    <x v="2"/>
    <x v="16"/>
    <x v="0"/>
    <x v="7"/>
    <n v="2.7702780000000002"/>
    <d v="1899-12-30T00:38:25"/>
    <n v="0"/>
    <n v="0"/>
    <n v="0"/>
    <n v="7"/>
    <n v="7"/>
    <n v="1"/>
    <n v="6"/>
    <n v="1"/>
    <n v="6"/>
    <n v="6"/>
    <n v="0"/>
    <n v="0"/>
    <n v="0"/>
    <n v="6.7129629629629635E-4"/>
    <n v="1"/>
    <n v="2.6469907407407407E-2"/>
    <n v="0"/>
    <n v="6"/>
    <n v="7"/>
    <s v="Cardiff And ValeTorfaen"/>
    <x v="1"/>
  </r>
  <r>
    <x v="0"/>
    <n v="25"/>
    <x v="2"/>
    <x v="19"/>
    <x v="3"/>
    <x v="7"/>
    <n v="0"/>
    <d v="1899-12-30T00:40:04"/>
    <n v="0"/>
    <n v="0"/>
    <n v="0"/>
    <n v="1"/>
    <n v="1"/>
    <n v="0"/>
    <n v="1"/>
    <n v="0"/>
    <n v="1"/>
    <n v="1"/>
    <n v="0"/>
    <n v="0"/>
    <n v="0"/>
    <s v="-"/>
    <s v="-"/>
    <n v="0.18993055555555557"/>
    <n v="0"/>
    <n v="1"/>
    <n v="1"/>
    <s v="Cardiff And ValeTorfaen"/>
    <x v="1"/>
  </r>
  <r>
    <x v="0"/>
    <n v="25"/>
    <x v="2"/>
    <x v="17"/>
    <x v="6"/>
    <x v="7"/>
    <n v="0"/>
    <d v="1899-12-30T00:19:07"/>
    <n v="0"/>
    <n v="0"/>
    <n v="0"/>
    <n v="1"/>
    <n v="1"/>
    <n v="0"/>
    <n v="1"/>
    <n v="0"/>
    <n v="1"/>
    <n v="1"/>
    <n v="0"/>
    <n v="0"/>
    <n v="0"/>
    <s v="-"/>
    <s v="-"/>
    <n v="7.1296296296296307E-3"/>
    <n v="0"/>
    <n v="1"/>
    <n v="1"/>
    <s v="Cardiff And ValeTorfaen"/>
    <x v="1"/>
  </r>
  <r>
    <x v="0"/>
    <n v="25"/>
    <x v="2"/>
    <x v="16"/>
    <x v="0"/>
    <x v="8"/>
    <n v="166.77805049999998"/>
    <d v="1899-12-30T02:11:18"/>
    <n v="13"/>
    <n v="9"/>
    <n v="0"/>
    <n v="81"/>
    <n v="77"/>
    <n v="17"/>
    <n v="44"/>
    <n v="24"/>
    <n v="46"/>
    <n v="51"/>
    <n v="5"/>
    <n v="1"/>
    <n v="5"/>
    <n v="4.1319444444444442E-3"/>
    <n v="0.70833333333333337"/>
    <n v="9.9814814814814815E-2"/>
    <n v="6"/>
    <n v="51"/>
    <n v="77"/>
    <s v="Cardiff And ValeVale Of Glamorgan"/>
    <x v="0"/>
  </r>
  <r>
    <x v="0"/>
    <n v="25"/>
    <x v="2"/>
    <x v="17"/>
    <x v="6"/>
    <x v="8"/>
    <n v="0"/>
    <d v="1899-12-30T00:54:33"/>
    <n v="0"/>
    <n v="0"/>
    <n v="0"/>
    <n v="10"/>
    <n v="10"/>
    <n v="0"/>
    <n v="7"/>
    <n v="2"/>
    <n v="6"/>
    <n v="7"/>
    <n v="1"/>
    <n v="0"/>
    <n v="1"/>
    <n v="3.5069444444444449E-3"/>
    <n v="1"/>
    <n v="0.11807870370370371"/>
    <n v="1"/>
    <n v="7"/>
    <n v="10"/>
    <s v="Cardiff And ValeVale Of Glamorgan"/>
    <x v="0"/>
  </r>
  <r>
    <x v="0"/>
    <n v="25"/>
    <x v="3"/>
    <x v="20"/>
    <x v="0"/>
    <x v="0"/>
    <n v="6.5663879999999999"/>
    <d v="1899-12-30T02:26:20"/>
    <n v="1"/>
    <n v="0"/>
    <n v="0"/>
    <n v="2"/>
    <n v="2"/>
    <n v="1"/>
    <n v="1"/>
    <n v="0"/>
    <n v="2"/>
    <n v="2"/>
    <n v="0"/>
    <n v="0"/>
    <n v="0"/>
    <s v="-"/>
    <s v="-"/>
    <n v="4.2777777777777783E-2"/>
    <n v="0"/>
    <n v="2"/>
    <n v="2"/>
    <s v="Cwm Taf MorgannwgBlaenau Gwent"/>
    <x v="1"/>
  </r>
  <r>
    <x v="0"/>
    <n v="25"/>
    <x v="3"/>
    <x v="21"/>
    <x v="0"/>
    <x v="16"/>
    <n v="359.41027366666657"/>
    <d v="1899-12-30T04:18:59"/>
    <n v="30"/>
    <n v="23"/>
    <n v="6"/>
    <n v="92"/>
    <n v="90"/>
    <n v="15"/>
    <n v="40"/>
    <n v="24"/>
    <n v="53"/>
    <n v="64"/>
    <n v="11"/>
    <n v="1"/>
    <n v="3"/>
    <n v="6.5277777777777782E-3"/>
    <n v="0.29166666666666669"/>
    <n v="0.16243055555555558"/>
    <n v="4"/>
    <n v="64"/>
    <n v="90"/>
    <s v="Cwm Taf MorgannwgBridgend"/>
    <x v="0"/>
  </r>
  <r>
    <x v="0"/>
    <n v="25"/>
    <x v="3"/>
    <x v="22"/>
    <x v="0"/>
    <x v="16"/>
    <n v="24.209999999999997"/>
    <d v="1899-12-30T02:54:05"/>
    <n v="2"/>
    <n v="2"/>
    <n v="0"/>
    <n v="10"/>
    <n v="9"/>
    <n v="0"/>
    <n v="5"/>
    <n v="1"/>
    <n v="9"/>
    <n v="9"/>
    <n v="0"/>
    <n v="0"/>
    <n v="0"/>
    <n v="1.2962962962962964E-2"/>
    <n v="0"/>
    <n v="8.2152777777777783E-2"/>
    <n v="0"/>
    <n v="9"/>
    <n v="10"/>
    <s v="Cwm Taf MorgannwgBridgend"/>
    <x v="0"/>
  </r>
  <r>
    <x v="0"/>
    <n v="25"/>
    <x v="3"/>
    <x v="20"/>
    <x v="0"/>
    <x v="16"/>
    <n v="0"/>
    <s v="-"/>
    <n v="0"/>
    <n v="0"/>
    <n v="0"/>
    <n v="1"/>
    <n v="0"/>
    <n v="0"/>
    <n v="0"/>
    <n v="1"/>
    <n v="0"/>
    <n v="0"/>
    <n v="0"/>
    <n v="0"/>
    <n v="0"/>
    <n v="7.8703703703703705E-4"/>
    <n v="1"/>
    <s v="-"/>
    <n v="0"/>
    <n v="0"/>
    <n v="1"/>
    <s v="Cwm Taf MorgannwgBridgend"/>
    <x v="0"/>
  </r>
  <r>
    <x v="0"/>
    <n v="25"/>
    <x v="3"/>
    <x v="20"/>
    <x v="0"/>
    <x v="1"/>
    <n v="50.124165833333336"/>
    <d v="1899-12-30T02:06:15"/>
    <n v="4"/>
    <n v="3"/>
    <n v="0"/>
    <n v="24"/>
    <n v="24"/>
    <n v="3"/>
    <n v="14"/>
    <n v="9"/>
    <n v="12"/>
    <n v="13"/>
    <n v="1"/>
    <n v="1"/>
    <n v="1"/>
    <n v="5.4166666666666669E-3"/>
    <n v="0.55555555555555558"/>
    <n v="5.1898148148148152E-2"/>
    <n v="2"/>
    <n v="13"/>
    <n v="24"/>
    <s v="Cwm Taf MorgannwgCaerphilly"/>
    <x v="1"/>
  </r>
  <r>
    <x v="0"/>
    <n v="25"/>
    <x v="3"/>
    <x v="22"/>
    <x v="0"/>
    <x v="1"/>
    <n v="0.59472216666666666"/>
    <d v="1899-12-30T00:50:41"/>
    <n v="0"/>
    <n v="0"/>
    <n v="0"/>
    <n v="1"/>
    <n v="1"/>
    <n v="0"/>
    <n v="1"/>
    <n v="1"/>
    <n v="0"/>
    <n v="0"/>
    <n v="0"/>
    <n v="0"/>
    <n v="0"/>
    <n v="3.6805555555555554E-3"/>
    <n v="1"/>
    <s v="-"/>
    <n v="0"/>
    <n v="0"/>
    <n v="1"/>
    <s v="Cwm Taf MorgannwgCaerphilly"/>
    <x v="1"/>
  </r>
  <r>
    <x v="0"/>
    <n v="25"/>
    <x v="3"/>
    <x v="22"/>
    <x v="0"/>
    <x v="2"/>
    <n v="0.85916666666666663"/>
    <d v="1899-12-30T01:06:33"/>
    <n v="0"/>
    <n v="0"/>
    <n v="0"/>
    <n v="1"/>
    <n v="1"/>
    <n v="0"/>
    <n v="0"/>
    <n v="0"/>
    <n v="1"/>
    <n v="1"/>
    <n v="0"/>
    <n v="0"/>
    <n v="0"/>
    <s v="-"/>
    <s v="-"/>
    <n v="0.28502314814814816"/>
    <n v="0"/>
    <n v="1"/>
    <n v="1"/>
    <s v="Cwm Taf MorgannwgCardiff"/>
    <x v="1"/>
  </r>
  <r>
    <x v="0"/>
    <n v="25"/>
    <x v="3"/>
    <x v="21"/>
    <x v="0"/>
    <x v="2"/>
    <n v="0"/>
    <s v="-"/>
    <n v="0"/>
    <n v="0"/>
    <n v="0"/>
    <n v="1"/>
    <n v="1"/>
    <n v="1"/>
    <n v="1"/>
    <n v="0"/>
    <n v="1"/>
    <n v="1"/>
    <n v="0"/>
    <n v="0"/>
    <n v="0"/>
    <s v="-"/>
    <s v="-"/>
    <n v="1.3888888888888889E-3"/>
    <n v="0"/>
    <n v="1"/>
    <n v="1"/>
    <s v="Cwm Taf MorgannwgCardiff"/>
    <x v="1"/>
  </r>
  <r>
    <x v="0"/>
    <n v="25"/>
    <x v="3"/>
    <x v="20"/>
    <x v="0"/>
    <x v="3"/>
    <n v="156.26277716666667"/>
    <d v="1899-12-30T03:40:19"/>
    <n v="14"/>
    <n v="8"/>
    <n v="3"/>
    <n v="38"/>
    <n v="37"/>
    <n v="3"/>
    <n v="15"/>
    <n v="7"/>
    <n v="28"/>
    <n v="30"/>
    <n v="2"/>
    <n v="0"/>
    <n v="1"/>
    <n v="6.8171296296296296E-3"/>
    <n v="0.2857142857142857"/>
    <n v="0.14275462962962962"/>
    <n v="1"/>
    <n v="30"/>
    <n v="38"/>
    <s v="Cwm Taf MorgannwgMerthyr Tydfil"/>
    <x v="0"/>
  </r>
  <r>
    <x v="0"/>
    <n v="25"/>
    <x v="3"/>
    <x v="22"/>
    <x v="0"/>
    <x v="3"/>
    <n v="2.3222221666666663"/>
    <d v="1899-12-30T01:24:40"/>
    <n v="0"/>
    <n v="0"/>
    <n v="0"/>
    <n v="2"/>
    <n v="2"/>
    <n v="0"/>
    <n v="1"/>
    <n v="0"/>
    <n v="2"/>
    <n v="2"/>
    <n v="0"/>
    <n v="0"/>
    <n v="0"/>
    <s v="-"/>
    <s v="-"/>
    <n v="0.47973379629629626"/>
    <n v="0"/>
    <n v="2"/>
    <n v="2"/>
    <s v="Cwm Taf MorgannwgMerthyr Tydfil"/>
    <x v="0"/>
  </r>
  <r>
    <x v="0"/>
    <n v="25"/>
    <x v="3"/>
    <x v="21"/>
    <x v="0"/>
    <x v="3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Cwm Taf MorgannwgMerthyr Tydfil"/>
    <x v="0"/>
  </r>
  <r>
    <x v="0"/>
    <n v="25"/>
    <x v="3"/>
    <x v="21"/>
    <x v="0"/>
    <x v="19"/>
    <n v="29.783609999999999"/>
    <d v="1899-12-30T06:12:24"/>
    <n v="2"/>
    <n v="2"/>
    <n v="1"/>
    <n v="5"/>
    <n v="5"/>
    <n v="1"/>
    <n v="2"/>
    <n v="0"/>
    <n v="4"/>
    <n v="5"/>
    <n v="1"/>
    <n v="0"/>
    <n v="0"/>
    <s v="-"/>
    <s v="-"/>
    <n v="2.0185185185185184E-2"/>
    <n v="0"/>
    <n v="5"/>
    <n v="5"/>
    <s v="Cwm Taf MorgannwgNeath Port Talbot"/>
    <x v="1"/>
  </r>
  <r>
    <x v="0"/>
    <n v="25"/>
    <x v="3"/>
    <x v="20"/>
    <x v="0"/>
    <x v="6"/>
    <n v="93.158330333333311"/>
    <d v="1899-12-30T03:30:21"/>
    <n v="7"/>
    <n v="5"/>
    <n v="2"/>
    <n v="18"/>
    <n v="18"/>
    <n v="4"/>
    <n v="9"/>
    <n v="5"/>
    <n v="12"/>
    <n v="13"/>
    <n v="1"/>
    <n v="0"/>
    <n v="0"/>
    <n v="7.8240740740740753E-3"/>
    <n v="0.2"/>
    <n v="9.7997685185185188E-2"/>
    <n v="0"/>
    <n v="13"/>
    <n v="18"/>
    <s v="Cwm Taf MorgannwgPowys"/>
    <x v="1"/>
  </r>
  <r>
    <x v="0"/>
    <n v="25"/>
    <x v="3"/>
    <x v="22"/>
    <x v="0"/>
    <x v="21"/>
    <n v="225.17332966666666"/>
    <d v="1899-12-30T01:40:26"/>
    <n v="19"/>
    <n v="9"/>
    <n v="2"/>
    <n v="150"/>
    <n v="148"/>
    <n v="61"/>
    <n v="103"/>
    <n v="49"/>
    <n v="84"/>
    <n v="95"/>
    <n v="11"/>
    <n v="1"/>
    <n v="5"/>
    <n v="7.9398148148148145E-3"/>
    <n v="0.32653061224489793"/>
    <n v="0.15687500000000001"/>
    <n v="6"/>
    <n v="95"/>
    <n v="148"/>
    <s v="Cwm Taf MorgannwgRhondda Cynon Taff"/>
    <x v="0"/>
  </r>
  <r>
    <x v="0"/>
    <n v="25"/>
    <x v="3"/>
    <x v="20"/>
    <x v="0"/>
    <x v="21"/>
    <n v="164.30555449999997"/>
    <d v="1899-12-30T02:56:49"/>
    <n v="19"/>
    <n v="9"/>
    <n v="0"/>
    <n v="56"/>
    <n v="55"/>
    <n v="13"/>
    <n v="26"/>
    <n v="7"/>
    <n v="34"/>
    <n v="43"/>
    <n v="9"/>
    <n v="1"/>
    <n v="5"/>
    <n v="4.4328703703703709E-3"/>
    <n v="0.5714285714285714"/>
    <n v="0.16525462962962964"/>
    <n v="6"/>
    <n v="43"/>
    <n v="55"/>
    <s v="Cwm Taf MorgannwgRhondda Cynon Taff"/>
    <x v="0"/>
  </r>
  <r>
    <x v="0"/>
    <n v="25"/>
    <x v="3"/>
    <x v="21"/>
    <x v="0"/>
    <x v="22"/>
    <n v="0"/>
    <d v="1899-12-30T00:14:19"/>
    <n v="0"/>
    <n v="0"/>
    <n v="0"/>
    <n v="1"/>
    <n v="1"/>
    <n v="1"/>
    <n v="1"/>
    <n v="0"/>
    <n v="1"/>
    <n v="1"/>
    <n v="0"/>
    <n v="0"/>
    <n v="0"/>
    <s v="-"/>
    <s v="-"/>
    <n v="0.27232638888888888"/>
    <n v="0"/>
    <n v="1"/>
    <n v="1"/>
    <s v="Cwm Taf MorgannwgSwansea"/>
    <x v="1"/>
  </r>
  <r>
    <x v="0"/>
    <n v="25"/>
    <x v="3"/>
    <x v="21"/>
    <x v="0"/>
    <x v="8"/>
    <n v="25.172776666666667"/>
    <d v="1899-12-30T03:41:14"/>
    <n v="1"/>
    <n v="1"/>
    <n v="1"/>
    <n v="6"/>
    <n v="6"/>
    <n v="1"/>
    <n v="1"/>
    <n v="4"/>
    <n v="1"/>
    <n v="2"/>
    <n v="1"/>
    <n v="0"/>
    <n v="0"/>
    <n v="1.1481481481481481E-2"/>
    <n v="0.25"/>
    <n v="3.0532407407407411E-2"/>
    <n v="0"/>
    <n v="2"/>
    <n v="6"/>
    <s v="Cwm Taf MorgannwgVale Of Glamorgan"/>
    <x v="1"/>
  </r>
  <r>
    <x v="0"/>
    <n v="25"/>
    <x v="4"/>
    <x v="23"/>
    <x v="0"/>
    <x v="2"/>
    <n v="0"/>
    <d v="1899-12-30T00:03:00"/>
    <n v="0"/>
    <n v="0"/>
    <n v="0"/>
    <n v="1"/>
    <n v="1"/>
    <n v="0"/>
    <n v="1"/>
    <n v="1"/>
    <n v="0"/>
    <n v="0"/>
    <n v="0"/>
    <n v="0"/>
    <n v="0"/>
    <n v="1.6550925925925927E-2"/>
    <n v="0"/>
    <s v="-"/>
    <n v="0"/>
    <n v="0"/>
    <n v="1"/>
    <s v="Hywel DdaCardiff"/>
    <x v="1"/>
  </r>
  <r>
    <x v="0"/>
    <n v="25"/>
    <x v="4"/>
    <x v="24"/>
    <x v="0"/>
    <x v="17"/>
    <n v="151.33999583333329"/>
    <d v="1899-12-30T01:41:04"/>
    <n v="12"/>
    <n v="7"/>
    <n v="1"/>
    <n v="106"/>
    <n v="106"/>
    <n v="23"/>
    <n v="66"/>
    <n v="17"/>
    <n v="63"/>
    <n v="80"/>
    <n v="17"/>
    <n v="2"/>
    <n v="7"/>
    <n v="9.7916666666666673E-3"/>
    <n v="0.23529411764705882"/>
    <n v="6.0457175925925928E-2"/>
    <n v="9"/>
    <n v="80"/>
    <n v="106"/>
    <s v="Hywel DdaCarmarthenshire"/>
    <x v="0"/>
  </r>
  <r>
    <x v="0"/>
    <n v="25"/>
    <x v="4"/>
    <x v="25"/>
    <x v="6"/>
    <x v="17"/>
    <n v="120.23027416666666"/>
    <d v="1899-12-30T02:51:12"/>
    <n v="13"/>
    <n v="4"/>
    <n v="1"/>
    <n v="42"/>
    <n v="42"/>
    <n v="8"/>
    <n v="18"/>
    <n v="7"/>
    <n v="29"/>
    <n v="35"/>
    <n v="6"/>
    <n v="0"/>
    <n v="0"/>
    <n v="4.7916666666666672E-3"/>
    <n v="0.5714285714285714"/>
    <n v="6.068287037037038E-2"/>
    <n v="0"/>
    <n v="35"/>
    <n v="42"/>
    <s v="Hywel DdaCarmarthenshire"/>
    <x v="0"/>
  </r>
  <r>
    <x v="0"/>
    <n v="25"/>
    <x v="4"/>
    <x v="24"/>
    <x v="0"/>
    <x v="18"/>
    <n v="56.754998000000001"/>
    <d v="1899-12-30T01:57:10"/>
    <n v="4"/>
    <n v="1"/>
    <n v="0"/>
    <n v="26"/>
    <n v="26"/>
    <n v="5"/>
    <n v="13"/>
    <n v="4"/>
    <n v="12"/>
    <n v="18"/>
    <n v="6"/>
    <n v="1"/>
    <n v="3"/>
    <n v="1.6626157407407409E-2"/>
    <n v="0"/>
    <n v="4.809027777777778E-2"/>
    <n v="4"/>
    <n v="18"/>
    <n v="26"/>
    <s v="Hywel DdaCeredigion"/>
    <x v="0"/>
  </r>
  <r>
    <x v="0"/>
    <n v="25"/>
    <x v="4"/>
    <x v="23"/>
    <x v="0"/>
    <x v="18"/>
    <n v="17.609165666666669"/>
    <d v="1899-12-30T00:39:41"/>
    <n v="0"/>
    <n v="0"/>
    <n v="0"/>
    <n v="41"/>
    <n v="41"/>
    <n v="9"/>
    <n v="35"/>
    <n v="2"/>
    <n v="30"/>
    <n v="34"/>
    <n v="4"/>
    <n v="2"/>
    <n v="3"/>
    <n v="4.7743055555555559E-3"/>
    <n v="0.5"/>
    <n v="3.575231481481482E-2"/>
    <n v="5"/>
    <n v="34"/>
    <n v="41"/>
    <s v="Hywel DdaCeredigion"/>
    <x v="0"/>
  </r>
  <r>
    <x v="0"/>
    <n v="25"/>
    <x v="4"/>
    <x v="26"/>
    <x v="0"/>
    <x v="18"/>
    <n v="2.4738888333333335"/>
    <d v="1899-12-30T02:43:26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Hywel DdaCeredigion"/>
    <x v="0"/>
  </r>
  <r>
    <x v="0"/>
    <n v="25"/>
    <x v="4"/>
    <x v="27"/>
    <x v="3"/>
    <x v="18"/>
    <n v="0"/>
    <d v="1899-12-30T00:10:41"/>
    <n v="0"/>
    <n v="0"/>
    <n v="0"/>
    <n v="1"/>
    <n v="1"/>
    <n v="0"/>
    <n v="1"/>
    <n v="0"/>
    <n v="0"/>
    <n v="1"/>
    <n v="1"/>
    <n v="0"/>
    <n v="0"/>
    <s v="-"/>
    <s v="-"/>
    <n v="5.5555555555555558E-3"/>
    <n v="0"/>
    <n v="1"/>
    <n v="1"/>
    <s v="Hywel DdaCeredigion"/>
    <x v="0"/>
  </r>
  <r>
    <x v="0"/>
    <n v="25"/>
    <x v="4"/>
    <x v="23"/>
    <x v="0"/>
    <x v="12"/>
    <n v="8.4338888333333326"/>
    <d v="1899-12-30T00:49:42"/>
    <n v="0"/>
    <n v="0"/>
    <n v="0"/>
    <n v="14"/>
    <n v="14"/>
    <n v="3"/>
    <n v="10"/>
    <n v="3"/>
    <n v="6"/>
    <n v="9"/>
    <n v="3"/>
    <n v="1"/>
    <n v="1"/>
    <n v="7.9861111111111122E-3"/>
    <n v="0.33333333333333331"/>
    <n v="4.4513888888888888E-2"/>
    <n v="2"/>
    <n v="9"/>
    <n v="14"/>
    <s v="Hywel DdaGwynedd"/>
    <x v="1"/>
  </r>
  <r>
    <x v="0"/>
    <n v="25"/>
    <x v="4"/>
    <x v="26"/>
    <x v="0"/>
    <x v="20"/>
    <n v="131.41777150000001"/>
    <d v="1899-12-30T01:12:27"/>
    <n v="4"/>
    <n v="3"/>
    <n v="0"/>
    <n v="128"/>
    <n v="127"/>
    <n v="34"/>
    <n v="82"/>
    <n v="20"/>
    <n v="77"/>
    <n v="97"/>
    <n v="20"/>
    <n v="3"/>
    <n v="8"/>
    <n v="6.6782407407407415E-3"/>
    <n v="0.45"/>
    <n v="4.4513888888888888E-2"/>
    <n v="11"/>
    <n v="97"/>
    <n v="128"/>
    <s v="Hywel DdaPembrokeshire"/>
    <x v="0"/>
  </r>
  <r>
    <x v="0"/>
    <n v="25"/>
    <x v="4"/>
    <x v="24"/>
    <x v="0"/>
    <x v="20"/>
    <n v="12.058607999999996"/>
    <d v="1899-12-30T00:35:11"/>
    <n v="0"/>
    <n v="0"/>
    <n v="0"/>
    <n v="34"/>
    <n v="34"/>
    <n v="16"/>
    <n v="31"/>
    <n v="13"/>
    <n v="12"/>
    <n v="12"/>
    <n v="0"/>
    <n v="0"/>
    <n v="9"/>
    <n v="1.0717592592592593E-2"/>
    <n v="0.38461538461538464"/>
    <n v="2.2233796296296297E-2"/>
    <n v="9"/>
    <n v="12"/>
    <n v="34"/>
    <s v="Hywel DdaPembrokeshire"/>
    <x v="0"/>
  </r>
  <r>
    <x v="0"/>
    <n v="25"/>
    <x v="4"/>
    <x v="23"/>
    <x v="0"/>
    <x v="20"/>
    <n v="0.3175"/>
    <d v="1899-12-30T00:34:03"/>
    <n v="0"/>
    <n v="0"/>
    <n v="0"/>
    <n v="1"/>
    <n v="1"/>
    <n v="0"/>
    <n v="1"/>
    <n v="0"/>
    <n v="0"/>
    <n v="1"/>
    <n v="1"/>
    <n v="0"/>
    <n v="0"/>
    <s v="-"/>
    <s v="-"/>
    <n v="7.9583333333333339E-2"/>
    <n v="0"/>
    <n v="1"/>
    <n v="1"/>
    <s v="Hywel DdaPembrokeshire"/>
    <x v="0"/>
  </r>
  <r>
    <x v="0"/>
    <n v="25"/>
    <x v="4"/>
    <x v="23"/>
    <x v="0"/>
    <x v="6"/>
    <n v="3.0344431666666667"/>
    <d v="1899-12-30T00:27:50"/>
    <n v="0"/>
    <n v="0"/>
    <n v="0"/>
    <n v="15"/>
    <n v="15"/>
    <n v="4"/>
    <n v="15"/>
    <n v="2"/>
    <n v="11"/>
    <n v="11"/>
    <n v="0"/>
    <n v="1"/>
    <n v="1"/>
    <n v="1.0729166666666666E-2"/>
    <n v="0"/>
    <n v="5.5393518518518522E-2"/>
    <n v="2"/>
    <n v="11"/>
    <n v="15"/>
    <s v="Hywel DdaPowys"/>
    <x v="1"/>
  </r>
  <r>
    <x v="0"/>
    <n v="25"/>
    <x v="4"/>
    <x v="24"/>
    <x v="0"/>
    <x v="6"/>
    <n v="2.0636109999999999"/>
    <d v="1899-12-30T01:16:54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Hywel DdaPowys"/>
    <x v="1"/>
  </r>
  <r>
    <x v="0"/>
    <n v="25"/>
    <x v="5"/>
    <x v="28"/>
    <x v="3"/>
    <x v="4"/>
    <n v="0"/>
    <d v="1899-12-30T00:12:3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Monmouthshire"/>
    <x v="1"/>
  </r>
  <r>
    <x v="0"/>
    <n v="25"/>
    <x v="5"/>
    <x v="29"/>
    <x v="4"/>
    <x v="6"/>
    <n v="0"/>
    <d v="1899-12-30T01:07:11"/>
    <n v="0"/>
    <n v="0"/>
    <n v="0"/>
    <n v="1"/>
    <n v="1"/>
    <n v="0"/>
    <n v="0"/>
    <n v="0"/>
    <n v="0"/>
    <n v="0"/>
    <n v="0"/>
    <n v="1"/>
    <n v="0"/>
    <s v="-"/>
    <s v="-"/>
    <s v="-"/>
    <n v="1"/>
    <n v="0"/>
    <n v="1"/>
    <s v="PowysPowys"/>
    <x v="0"/>
  </r>
  <r>
    <x v="0"/>
    <n v="25"/>
    <x v="5"/>
    <x v="30"/>
    <x v="3"/>
    <x v="6"/>
    <n v="0"/>
    <d v="1899-12-30T00:27:52"/>
    <n v="0"/>
    <n v="0"/>
    <n v="0"/>
    <n v="2"/>
    <n v="2"/>
    <n v="0"/>
    <n v="2"/>
    <n v="0"/>
    <n v="0"/>
    <n v="1"/>
    <n v="1"/>
    <n v="0"/>
    <n v="1"/>
    <s v="-"/>
    <s v="-"/>
    <n v="0.27050925925925928"/>
    <n v="1"/>
    <n v="1"/>
    <n v="2"/>
    <s v="PowysPowys"/>
    <x v="0"/>
  </r>
  <r>
    <x v="0"/>
    <n v="25"/>
    <x v="6"/>
    <x v="31"/>
    <x v="0"/>
    <x v="16"/>
    <n v="5.3094444999999997"/>
    <d v="1899-12-30T01:07:21"/>
    <n v="0"/>
    <n v="0"/>
    <n v="0"/>
    <n v="5"/>
    <n v="5"/>
    <n v="1"/>
    <n v="4"/>
    <n v="2"/>
    <n v="3"/>
    <n v="3"/>
    <n v="0"/>
    <n v="0"/>
    <n v="0"/>
    <n v="9.6990740740740752E-3"/>
    <n v="0.5"/>
    <n v="1.2627314814814815E-2"/>
    <n v="0"/>
    <n v="3"/>
    <n v="5"/>
    <s v="Swansea BayBridgend"/>
    <x v="1"/>
  </r>
  <r>
    <x v="0"/>
    <n v="25"/>
    <x v="6"/>
    <x v="32"/>
    <x v="1"/>
    <x v="16"/>
    <n v="0"/>
    <d v="1899-12-30T00:23:59"/>
    <n v="0"/>
    <n v="0"/>
    <n v="0"/>
    <n v="1"/>
    <n v="1"/>
    <n v="0"/>
    <n v="1"/>
    <n v="1"/>
    <n v="0"/>
    <n v="0"/>
    <n v="0"/>
    <n v="0"/>
    <n v="0"/>
    <n v="1.2268518518518518E-3"/>
    <n v="1"/>
    <s v="-"/>
    <n v="0"/>
    <n v="0"/>
    <n v="1"/>
    <s v="Swansea BayBridgend"/>
    <x v="1"/>
  </r>
  <r>
    <x v="0"/>
    <n v="25"/>
    <x v="6"/>
    <x v="31"/>
    <x v="0"/>
    <x v="17"/>
    <n v="17.211944500000001"/>
    <d v="1899-12-30T01:54:43"/>
    <n v="2"/>
    <n v="1"/>
    <n v="0"/>
    <n v="10"/>
    <n v="10"/>
    <n v="4"/>
    <n v="8"/>
    <n v="4"/>
    <n v="3"/>
    <n v="4"/>
    <n v="1"/>
    <n v="0"/>
    <n v="2"/>
    <n v="5.642361111111111E-3"/>
    <n v="0.5"/>
    <n v="5.8848379629629625E-2"/>
    <n v="2"/>
    <n v="4"/>
    <n v="10"/>
    <s v="Swansea BayCarmarthenshire"/>
    <x v="1"/>
  </r>
  <r>
    <x v="0"/>
    <n v="25"/>
    <x v="6"/>
    <x v="32"/>
    <x v="1"/>
    <x v="17"/>
    <n v="0"/>
    <d v="1899-12-30T00:17:20"/>
    <n v="0"/>
    <n v="0"/>
    <n v="0"/>
    <n v="2"/>
    <n v="2"/>
    <n v="1"/>
    <n v="2"/>
    <n v="1"/>
    <n v="0"/>
    <n v="0"/>
    <n v="0"/>
    <n v="0"/>
    <n v="1"/>
    <n v="5.5439814814814813E-3"/>
    <n v="1"/>
    <s v="-"/>
    <n v="1"/>
    <n v="0"/>
    <n v="2"/>
    <s v="Swansea BayCarmarthenshire"/>
    <x v="1"/>
  </r>
  <r>
    <x v="0"/>
    <n v="25"/>
    <x v="6"/>
    <x v="31"/>
    <x v="0"/>
    <x v="18"/>
    <n v="0"/>
    <d v="1899-12-30T00:34:25"/>
    <n v="0"/>
    <n v="0"/>
    <n v="0"/>
    <n v="3"/>
    <n v="3"/>
    <n v="0"/>
    <n v="3"/>
    <n v="1"/>
    <n v="1"/>
    <n v="2"/>
    <n v="1"/>
    <n v="0"/>
    <n v="0"/>
    <n v="1.3888888888888889E-4"/>
    <n v="1"/>
    <n v="1.2638888888888889E-2"/>
    <n v="0"/>
    <n v="2"/>
    <n v="3"/>
    <s v="Swansea BayCeredigion"/>
    <x v="1"/>
  </r>
  <r>
    <x v="0"/>
    <n v="25"/>
    <x v="6"/>
    <x v="31"/>
    <x v="0"/>
    <x v="3"/>
    <n v="0"/>
    <d v="1899-12-30T00:00:47"/>
    <n v="0"/>
    <n v="0"/>
    <n v="0"/>
    <n v="1"/>
    <n v="1"/>
    <n v="1"/>
    <n v="1"/>
    <n v="0"/>
    <n v="0"/>
    <n v="1"/>
    <n v="1"/>
    <n v="0"/>
    <n v="0"/>
    <s v="-"/>
    <s v="-"/>
    <n v="2.7719907407407408E-2"/>
    <n v="0"/>
    <n v="1"/>
    <n v="1"/>
    <s v="Swansea BayMerthyr Tydfil"/>
    <x v="1"/>
  </r>
  <r>
    <x v="0"/>
    <n v="25"/>
    <x v="6"/>
    <x v="31"/>
    <x v="0"/>
    <x v="19"/>
    <n v="375.08721650000001"/>
    <d v="1899-12-30T04:42:16"/>
    <n v="35"/>
    <n v="29"/>
    <n v="7"/>
    <n v="84"/>
    <n v="84"/>
    <n v="13"/>
    <n v="34"/>
    <n v="14"/>
    <n v="60"/>
    <n v="68"/>
    <n v="8"/>
    <n v="0"/>
    <n v="2"/>
    <n v="5.3414351851851852E-3"/>
    <n v="0.5714285714285714"/>
    <n v="0.10886574074074074"/>
    <n v="2"/>
    <n v="68"/>
    <n v="84"/>
    <s v="Swansea BayNeath Port Talbot"/>
    <x v="0"/>
  </r>
  <r>
    <x v="0"/>
    <n v="25"/>
    <x v="6"/>
    <x v="32"/>
    <x v="1"/>
    <x v="19"/>
    <n v="1.8261111666666665"/>
    <d v="1899-12-30T00:47:03"/>
    <n v="0"/>
    <n v="0"/>
    <n v="0"/>
    <n v="7"/>
    <n v="7"/>
    <n v="1"/>
    <n v="5"/>
    <n v="1"/>
    <n v="5"/>
    <n v="6"/>
    <n v="1"/>
    <n v="0"/>
    <n v="0"/>
    <n v="2.4421296296296296E-3"/>
    <n v="1"/>
    <n v="0.22498842592592594"/>
    <n v="0"/>
    <n v="6"/>
    <n v="7"/>
    <s v="Swansea BayNeath Port Talbot"/>
    <x v="0"/>
  </r>
  <r>
    <x v="0"/>
    <n v="25"/>
    <x v="6"/>
    <x v="33"/>
    <x v="1"/>
    <x v="19"/>
    <n v="0"/>
    <s v="-"/>
    <n v="0"/>
    <n v="0"/>
    <n v="0"/>
    <n v="2"/>
    <n v="2"/>
    <n v="0"/>
    <n v="2"/>
    <n v="0"/>
    <n v="0"/>
    <n v="2"/>
    <n v="2"/>
    <n v="0"/>
    <n v="0"/>
    <s v="-"/>
    <s v="-"/>
    <n v="8.7754629629629641E-2"/>
    <n v="0"/>
    <n v="2"/>
    <n v="2"/>
    <s v="Swansea BayNeath Port Talbot"/>
    <x v="0"/>
  </r>
  <r>
    <x v="0"/>
    <n v="25"/>
    <x v="6"/>
    <x v="31"/>
    <x v="0"/>
    <x v="5"/>
    <n v="0.51583333333333337"/>
    <d v="1899-12-30T00:45:5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Newport"/>
    <x v="1"/>
  </r>
  <r>
    <x v="0"/>
    <n v="25"/>
    <x v="6"/>
    <x v="31"/>
    <x v="0"/>
    <x v="20"/>
    <n v="0"/>
    <d v="1899-12-30T00:28:13"/>
    <n v="0"/>
    <n v="0"/>
    <n v="0"/>
    <n v="3"/>
    <n v="3"/>
    <n v="0"/>
    <n v="3"/>
    <n v="1"/>
    <n v="2"/>
    <n v="2"/>
    <n v="0"/>
    <n v="0"/>
    <n v="0"/>
    <n v="5.4166666666666669E-3"/>
    <n v="1"/>
    <n v="1.9936342592592592E-2"/>
    <n v="0"/>
    <n v="2"/>
    <n v="3"/>
    <s v="Swansea BayPembrokeshire"/>
    <x v="1"/>
  </r>
  <r>
    <x v="0"/>
    <n v="25"/>
    <x v="6"/>
    <x v="31"/>
    <x v="0"/>
    <x v="6"/>
    <n v="36.359166833333333"/>
    <d v="1899-12-30T03:53:03"/>
    <n v="4"/>
    <n v="2"/>
    <n v="0"/>
    <n v="11"/>
    <n v="11"/>
    <n v="3"/>
    <n v="3"/>
    <n v="1"/>
    <n v="7"/>
    <n v="10"/>
    <n v="3"/>
    <n v="0"/>
    <n v="0"/>
    <n v="1.9050925925925926E-2"/>
    <n v="0"/>
    <n v="0.11876157407407409"/>
    <n v="0"/>
    <n v="10"/>
    <n v="11"/>
    <s v="Swansea BayPowys"/>
    <x v="1"/>
  </r>
  <r>
    <x v="0"/>
    <n v="25"/>
    <x v="6"/>
    <x v="32"/>
    <x v="1"/>
    <x v="6"/>
    <n v="0"/>
    <d v="1899-12-30T00:36:37"/>
    <n v="0"/>
    <n v="0"/>
    <n v="0"/>
    <n v="1"/>
    <n v="1"/>
    <n v="0"/>
    <n v="1"/>
    <n v="1"/>
    <n v="0"/>
    <n v="0"/>
    <n v="0"/>
    <n v="0"/>
    <n v="0"/>
    <n v="1.5000000000000001E-2"/>
    <n v="0"/>
    <s v="-"/>
    <n v="0"/>
    <n v="0"/>
    <n v="1"/>
    <s v="Swansea BayPowys"/>
    <x v="1"/>
  </r>
  <r>
    <x v="0"/>
    <n v="25"/>
    <x v="6"/>
    <x v="31"/>
    <x v="0"/>
    <x v="21"/>
    <n v="0.65805550000000002"/>
    <d v="1899-12-30T00:54:29"/>
    <n v="0"/>
    <n v="0"/>
    <n v="0"/>
    <n v="1"/>
    <n v="1"/>
    <n v="0"/>
    <n v="1"/>
    <n v="0"/>
    <n v="1"/>
    <n v="1"/>
    <n v="0"/>
    <n v="0"/>
    <n v="0"/>
    <s v="-"/>
    <s v="-"/>
    <n v="0.29724537037037041"/>
    <n v="0"/>
    <n v="1"/>
    <n v="1"/>
    <s v="Swansea BayRhondda Cynon Taff"/>
    <x v="1"/>
  </r>
  <r>
    <x v="0"/>
    <n v="25"/>
    <x v="6"/>
    <x v="31"/>
    <x v="0"/>
    <x v="22"/>
    <n v="489.43082750000002"/>
    <d v="1899-12-30T03:43:47"/>
    <n v="47"/>
    <n v="32"/>
    <n v="10"/>
    <n v="152"/>
    <n v="151"/>
    <n v="38"/>
    <n v="77"/>
    <n v="38"/>
    <n v="87"/>
    <n v="109"/>
    <n v="22"/>
    <n v="3"/>
    <n v="2"/>
    <n v="4.4502314814814812E-3"/>
    <n v="0.57894736842105265"/>
    <n v="0.11209490740740742"/>
    <n v="5"/>
    <n v="109"/>
    <n v="151"/>
    <s v="Swansea BaySwansea"/>
    <x v="0"/>
  </r>
  <r>
    <x v="0"/>
    <n v="25"/>
    <x v="6"/>
    <x v="32"/>
    <x v="1"/>
    <x v="22"/>
    <n v="3.3272213333333331"/>
    <d v="1899-12-30T00:45:43"/>
    <n v="0"/>
    <n v="0"/>
    <n v="0"/>
    <n v="22"/>
    <n v="20"/>
    <n v="1"/>
    <n v="14"/>
    <n v="1"/>
    <n v="11"/>
    <n v="14"/>
    <n v="3"/>
    <n v="1"/>
    <n v="6"/>
    <n v="9.2129629629629645E-3"/>
    <n v="0"/>
    <n v="0.10408564814814815"/>
    <n v="7"/>
    <n v="14"/>
    <n v="22"/>
    <s v="Swansea BaySwansea"/>
    <x v="0"/>
  </r>
  <r>
    <x v="1"/>
    <n v="24"/>
    <x v="0"/>
    <x v="0"/>
    <x v="0"/>
    <x v="0"/>
    <n v="87.993330499999985"/>
    <d v="1899-12-30T01:58:11"/>
    <n v="5"/>
    <n v="1"/>
    <n v="0"/>
    <n v="57"/>
    <n v="57"/>
    <n v="8"/>
    <n v="25"/>
    <n v="10"/>
    <n v="28"/>
    <n v="36"/>
    <n v="8"/>
    <n v="3"/>
    <n v="8"/>
    <n v="4.0335648148148153E-3"/>
    <n v="0.7"/>
    <n v="7.1076388888888883E-2"/>
    <n v="11"/>
    <n v="36"/>
    <n v="57"/>
    <s v="Aneurin BevanBlaenau Gwent"/>
    <x v="0"/>
  </r>
  <r>
    <x v="1"/>
    <n v="24"/>
    <x v="0"/>
    <x v="2"/>
    <x v="0"/>
    <x v="0"/>
    <n v="0"/>
    <d v="1899-12-30T00:53:44"/>
    <n v="0"/>
    <n v="0"/>
    <n v="0"/>
    <n v="29"/>
    <n v="29"/>
    <n v="0"/>
    <n v="17"/>
    <n v="3"/>
    <n v="17"/>
    <n v="18"/>
    <n v="1"/>
    <n v="0"/>
    <n v="8"/>
    <n v="2.1990740740740742E-3"/>
    <n v="1"/>
    <n v="9.0376157407407426E-2"/>
    <n v="8"/>
    <n v="18"/>
    <n v="29"/>
    <s v="Aneurin BevanBlaenau Gwent"/>
    <x v="0"/>
  </r>
  <r>
    <x v="1"/>
    <n v="24"/>
    <x v="0"/>
    <x v="4"/>
    <x v="0"/>
    <x v="0"/>
    <n v="0"/>
    <d v="1899-12-30T00:30:32"/>
    <n v="0"/>
    <n v="0"/>
    <n v="0"/>
    <n v="2"/>
    <n v="2"/>
    <n v="0"/>
    <n v="2"/>
    <n v="0"/>
    <n v="1"/>
    <n v="1"/>
    <n v="0"/>
    <n v="0"/>
    <n v="1"/>
    <s v="-"/>
    <s v="-"/>
    <n v="2.2037037037037039E-2"/>
    <n v="1"/>
    <n v="1"/>
    <n v="2"/>
    <s v="Aneurin BevanBlaenau Gwent"/>
    <x v="0"/>
  </r>
  <r>
    <x v="1"/>
    <n v="24"/>
    <x v="0"/>
    <x v="1"/>
    <x v="1"/>
    <x v="0"/>
    <n v="0"/>
    <d v="1899-12-30T00:25:31"/>
    <n v="0"/>
    <n v="0"/>
    <n v="0"/>
    <n v="1"/>
    <n v="1"/>
    <n v="0"/>
    <n v="1"/>
    <n v="0"/>
    <n v="1"/>
    <n v="1"/>
    <n v="0"/>
    <n v="0"/>
    <n v="0"/>
    <s v="-"/>
    <s v="-"/>
    <n v="2.642361111111111E-2"/>
    <n v="0"/>
    <n v="1"/>
    <n v="1"/>
    <s v="Aneurin BevanBlaenau Gwent"/>
    <x v="0"/>
  </r>
  <r>
    <x v="1"/>
    <n v="24"/>
    <x v="0"/>
    <x v="8"/>
    <x v="1"/>
    <x v="0"/>
    <n v="0"/>
    <d v="1899-12-30T00:05:1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Blaenau Gwent"/>
    <x v="0"/>
  </r>
  <r>
    <x v="1"/>
    <n v="24"/>
    <x v="0"/>
    <x v="0"/>
    <x v="0"/>
    <x v="16"/>
    <n v="0.31777783333333331"/>
    <d v="1899-12-30T00:34:04"/>
    <n v="0"/>
    <n v="0"/>
    <n v="0"/>
    <n v="1"/>
    <n v="1"/>
    <n v="0"/>
    <n v="1"/>
    <n v="1"/>
    <n v="0"/>
    <n v="0"/>
    <n v="0"/>
    <n v="0"/>
    <n v="0"/>
    <n v="3.0092592592592595E-4"/>
    <n v="1"/>
    <s v="-"/>
    <n v="0"/>
    <n v="0"/>
    <n v="1"/>
    <s v="Aneurin BevanBridgend"/>
    <x v="1"/>
  </r>
  <r>
    <x v="1"/>
    <n v="24"/>
    <x v="0"/>
    <x v="0"/>
    <x v="0"/>
    <x v="1"/>
    <n v="133.40277083333336"/>
    <d v="1899-12-30T01:32:17"/>
    <n v="11"/>
    <n v="2"/>
    <n v="0"/>
    <n v="109"/>
    <n v="106"/>
    <n v="16"/>
    <n v="63"/>
    <n v="31"/>
    <n v="55"/>
    <n v="62"/>
    <n v="7"/>
    <n v="5"/>
    <n v="11"/>
    <n v="4.6759259259259263E-3"/>
    <n v="0.54838709677419351"/>
    <n v="5.7673611111111113E-2"/>
    <n v="16"/>
    <n v="62"/>
    <n v="107"/>
    <s v="Aneurin BevanCaerphilly"/>
    <x v="0"/>
  </r>
  <r>
    <x v="1"/>
    <n v="24"/>
    <x v="0"/>
    <x v="1"/>
    <x v="1"/>
    <x v="1"/>
    <n v="0"/>
    <d v="1899-12-30T00:46:22"/>
    <n v="0"/>
    <n v="0"/>
    <n v="0"/>
    <n v="38"/>
    <n v="38"/>
    <n v="0"/>
    <n v="27"/>
    <n v="4"/>
    <n v="27"/>
    <n v="29"/>
    <n v="2"/>
    <n v="0"/>
    <n v="5"/>
    <n v="5.6249999999999998E-3"/>
    <n v="0.5"/>
    <n v="9.6377314814814818E-2"/>
    <n v="5"/>
    <n v="29"/>
    <n v="38"/>
    <s v="Aneurin BevanCaerphilly"/>
    <x v="0"/>
  </r>
  <r>
    <x v="1"/>
    <n v="24"/>
    <x v="0"/>
    <x v="2"/>
    <x v="0"/>
    <x v="1"/>
    <n v="0"/>
    <d v="1899-12-30T00:24:48"/>
    <n v="0"/>
    <n v="0"/>
    <n v="0"/>
    <n v="3"/>
    <n v="3"/>
    <n v="0"/>
    <n v="3"/>
    <n v="0"/>
    <n v="2"/>
    <n v="2"/>
    <n v="0"/>
    <n v="0"/>
    <n v="1"/>
    <s v="-"/>
    <s v="-"/>
    <n v="0.13423611111111111"/>
    <n v="1"/>
    <n v="2"/>
    <n v="3"/>
    <s v="Aneurin BevanCaerphilly"/>
    <x v="0"/>
  </r>
  <r>
    <x v="1"/>
    <n v="24"/>
    <x v="0"/>
    <x v="4"/>
    <x v="0"/>
    <x v="1"/>
    <n v="0"/>
    <d v="1899-12-30T00:21:31"/>
    <n v="0"/>
    <n v="0"/>
    <n v="0"/>
    <n v="7"/>
    <n v="7"/>
    <n v="0"/>
    <n v="7"/>
    <n v="0"/>
    <n v="5"/>
    <n v="5"/>
    <n v="0"/>
    <n v="0"/>
    <n v="2"/>
    <s v="-"/>
    <s v="-"/>
    <n v="5.5196759259259265E-2"/>
    <n v="2"/>
    <n v="5"/>
    <n v="7"/>
    <s v="Aneurin BevanCaerphilly"/>
    <x v="0"/>
  </r>
  <r>
    <x v="1"/>
    <n v="24"/>
    <x v="0"/>
    <x v="6"/>
    <x v="3"/>
    <x v="1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Aneurin BevanCaerphilly"/>
    <x v="0"/>
  </r>
  <r>
    <x v="1"/>
    <n v="24"/>
    <x v="0"/>
    <x v="0"/>
    <x v="0"/>
    <x v="4"/>
    <n v="89.661661666666646"/>
    <d v="1899-12-30T01:52:49"/>
    <n v="5"/>
    <n v="3"/>
    <n v="0"/>
    <n v="66"/>
    <n v="66"/>
    <n v="6"/>
    <n v="33"/>
    <n v="11"/>
    <n v="42"/>
    <n v="49"/>
    <n v="7"/>
    <n v="0"/>
    <n v="6"/>
    <n v="1.0671296296296297E-2"/>
    <n v="0.18181818181818182"/>
    <n v="7.0069444444444448E-2"/>
    <n v="6"/>
    <n v="49"/>
    <n v="66"/>
    <s v="Aneurin BevanMonmouthshire"/>
    <x v="0"/>
  </r>
  <r>
    <x v="1"/>
    <n v="24"/>
    <x v="0"/>
    <x v="2"/>
    <x v="0"/>
    <x v="4"/>
    <n v="0"/>
    <d v="1899-12-30T00:52:31"/>
    <n v="0"/>
    <n v="0"/>
    <n v="0"/>
    <n v="11"/>
    <n v="11"/>
    <n v="0"/>
    <n v="7"/>
    <n v="2"/>
    <n v="7"/>
    <n v="7"/>
    <n v="0"/>
    <n v="0"/>
    <n v="2"/>
    <n v="1.1996527777777778E-2"/>
    <n v="0"/>
    <n v="6.1203703703703712E-2"/>
    <n v="2"/>
    <n v="7"/>
    <n v="11"/>
    <s v="Aneurin BevanMonmouthshire"/>
    <x v="0"/>
  </r>
  <r>
    <x v="1"/>
    <n v="24"/>
    <x v="0"/>
    <x v="4"/>
    <x v="0"/>
    <x v="4"/>
    <n v="0"/>
    <d v="1899-12-30T00:34:26"/>
    <n v="0"/>
    <n v="0"/>
    <n v="0"/>
    <n v="7"/>
    <n v="7"/>
    <n v="0"/>
    <n v="5"/>
    <n v="1"/>
    <n v="4"/>
    <n v="4"/>
    <n v="0"/>
    <n v="0"/>
    <n v="2"/>
    <n v="3.6921296296296294E-3"/>
    <n v="1"/>
    <n v="0.12352430555555556"/>
    <n v="2"/>
    <n v="4"/>
    <n v="7"/>
    <s v="Aneurin BevanMonmouthshire"/>
    <x v="0"/>
  </r>
  <r>
    <x v="1"/>
    <n v="24"/>
    <x v="0"/>
    <x v="34"/>
    <x v="3"/>
    <x v="4"/>
    <n v="0"/>
    <d v="1899-12-30T00:06:27"/>
    <n v="0"/>
    <n v="0"/>
    <n v="0"/>
    <n v="2"/>
    <n v="2"/>
    <n v="0"/>
    <n v="2"/>
    <n v="0"/>
    <n v="0"/>
    <n v="2"/>
    <n v="2"/>
    <n v="0"/>
    <n v="0"/>
    <s v="-"/>
    <s v="-"/>
    <n v="0.11178819444444445"/>
    <n v="0"/>
    <n v="2"/>
    <n v="2"/>
    <s v="Aneurin BevanMonmouthshire"/>
    <x v="0"/>
  </r>
  <r>
    <x v="1"/>
    <n v="24"/>
    <x v="0"/>
    <x v="8"/>
    <x v="1"/>
    <x v="4"/>
    <n v="0"/>
    <d v="1899-12-30T00:00:0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1"/>
    <n v="24"/>
    <x v="0"/>
    <x v="0"/>
    <x v="0"/>
    <x v="5"/>
    <n v="115.41555116666665"/>
    <d v="1899-12-30T01:25:01"/>
    <n v="7"/>
    <n v="0"/>
    <n v="0"/>
    <n v="118"/>
    <n v="113"/>
    <n v="14"/>
    <n v="69"/>
    <n v="24"/>
    <n v="67"/>
    <n v="73"/>
    <n v="6"/>
    <n v="6"/>
    <n v="15"/>
    <n v="4.2361111111111106E-3"/>
    <n v="0.79166666666666663"/>
    <n v="6.8032407407407416E-2"/>
    <n v="21"/>
    <n v="73"/>
    <n v="117"/>
    <s v="Aneurin BevanNewport"/>
    <x v="0"/>
  </r>
  <r>
    <x v="1"/>
    <n v="24"/>
    <x v="0"/>
    <x v="4"/>
    <x v="0"/>
    <x v="5"/>
    <n v="0"/>
    <d v="1899-12-30T01:03:10"/>
    <n v="0"/>
    <n v="0"/>
    <n v="0"/>
    <n v="34"/>
    <n v="34"/>
    <n v="0"/>
    <n v="21"/>
    <n v="4"/>
    <n v="19"/>
    <n v="21"/>
    <n v="2"/>
    <n v="0"/>
    <n v="9"/>
    <n v="5.0057870370370369E-3"/>
    <n v="0.5"/>
    <n v="7.8657407407407412E-2"/>
    <n v="9"/>
    <n v="21"/>
    <n v="34"/>
    <s v="Aneurin BevanNewport"/>
    <x v="0"/>
  </r>
  <r>
    <x v="1"/>
    <n v="24"/>
    <x v="0"/>
    <x v="3"/>
    <x v="2"/>
    <x v="5"/>
    <n v="0"/>
    <d v="1899-12-30T00:04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"/>
    <n v="24"/>
    <x v="0"/>
    <x v="2"/>
    <x v="0"/>
    <x v="5"/>
    <n v="0"/>
    <s v="-"/>
    <n v="0"/>
    <n v="0"/>
    <n v="0"/>
    <n v="1"/>
    <n v="1"/>
    <n v="0"/>
    <n v="0"/>
    <n v="0"/>
    <n v="1"/>
    <n v="1"/>
    <n v="0"/>
    <n v="0"/>
    <n v="0"/>
    <s v="-"/>
    <s v="-"/>
    <n v="0.11894675925925927"/>
    <n v="0"/>
    <n v="1"/>
    <n v="1"/>
    <s v="Aneurin BevanNewport"/>
    <x v="0"/>
  </r>
  <r>
    <x v="1"/>
    <n v="24"/>
    <x v="0"/>
    <x v="0"/>
    <x v="0"/>
    <x v="14"/>
    <n v="0"/>
    <d v="1899-12-30T00:12:35"/>
    <n v="0"/>
    <n v="0"/>
    <n v="0"/>
    <n v="1"/>
    <n v="1"/>
    <n v="1"/>
    <n v="1"/>
    <n v="1"/>
    <n v="0"/>
    <n v="0"/>
    <n v="0"/>
    <n v="0"/>
    <n v="0"/>
    <n v="2.9224537037037038E-2"/>
    <s v="-"/>
    <s v="-"/>
    <n v="0"/>
    <n v="0"/>
    <n v="1"/>
    <s v="Aneurin BevanOut of Area"/>
    <x v="1"/>
  </r>
  <r>
    <x v="1"/>
    <n v="24"/>
    <x v="0"/>
    <x v="0"/>
    <x v="0"/>
    <x v="6"/>
    <n v="6.6322221666666668"/>
    <d v="1899-12-30T02:27:39"/>
    <n v="1"/>
    <n v="0"/>
    <n v="0"/>
    <n v="2"/>
    <n v="2"/>
    <n v="0"/>
    <n v="1"/>
    <n v="0"/>
    <n v="2"/>
    <n v="2"/>
    <n v="0"/>
    <n v="0"/>
    <n v="0"/>
    <s v="-"/>
    <s v="-"/>
    <n v="9.6400462962962966E-2"/>
    <n v="0"/>
    <n v="2"/>
    <n v="2"/>
    <s v="Aneurin BevanPowys"/>
    <x v="1"/>
  </r>
  <r>
    <x v="1"/>
    <n v="24"/>
    <x v="0"/>
    <x v="0"/>
    <x v="0"/>
    <x v="21"/>
    <n v="1.9666666666666666"/>
    <d v="1899-12-30T02:13:00"/>
    <n v="0"/>
    <n v="0"/>
    <n v="0"/>
    <n v="1"/>
    <n v="1"/>
    <n v="0"/>
    <n v="0"/>
    <n v="0"/>
    <n v="0"/>
    <n v="1"/>
    <n v="1"/>
    <n v="0"/>
    <n v="0"/>
    <s v="-"/>
    <s v="-"/>
    <n v="0.10285879629629631"/>
    <n v="0"/>
    <n v="1"/>
    <n v="1"/>
    <s v="Aneurin BevanRhondda Cynon Taff"/>
    <x v="1"/>
  </r>
  <r>
    <x v="1"/>
    <n v="24"/>
    <x v="0"/>
    <x v="0"/>
    <x v="0"/>
    <x v="7"/>
    <n v="79.147215333333321"/>
    <d v="1899-12-30T01:45:58"/>
    <n v="6"/>
    <n v="3"/>
    <n v="0"/>
    <n v="65"/>
    <n v="63"/>
    <n v="4"/>
    <n v="30"/>
    <n v="17"/>
    <n v="39"/>
    <n v="47"/>
    <n v="8"/>
    <n v="0"/>
    <n v="1"/>
    <n v="5.7291666666666671E-3"/>
    <n v="0.47058823529411764"/>
    <n v="4.6556712962962966E-2"/>
    <n v="1"/>
    <n v="47"/>
    <n v="64"/>
    <s v="Aneurin BevanTorfaen"/>
    <x v="0"/>
  </r>
  <r>
    <x v="1"/>
    <n v="24"/>
    <x v="0"/>
    <x v="2"/>
    <x v="0"/>
    <x v="7"/>
    <n v="0"/>
    <d v="1899-12-30T00:27:12"/>
    <n v="0"/>
    <n v="0"/>
    <n v="0"/>
    <n v="34"/>
    <n v="33"/>
    <n v="0"/>
    <n v="27"/>
    <n v="0"/>
    <n v="6"/>
    <n v="6"/>
    <n v="0"/>
    <n v="1"/>
    <n v="27"/>
    <s v="-"/>
    <s v="-"/>
    <n v="0.12584490740740742"/>
    <n v="28"/>
    <n v="6"/>
    <n v="34"/>
    <s v="Aneurin BevanTorfaen"/>
    <x v="0"/>
  </r>
  <r>
    <x v="1"/>
    <n v="24"/>
    <x v="0"/>
    <x v="4"/>
    <x v="0"/>
    <x v="7"/>
    <n v="0"/>
    <d v="1899-12-30T00:18:15"/>
    <n v="0"/>
    <n v="0"/>
    <n v="0"/>
    <n v="34"/>
    <n v="33"/>
    <n v="0"/>
    <n v="33"/>
    <n v="2"/>
    <n v="10"/>
    <n v="10"/>
    <n v="0"/>
    <n v="0"/>
    <n v="22"/>
    <n v="4.1898148148148146E-3"/>
    <n v="0.5"/>
    <n v="7.061921296296296E-2"/>
    <n v="22"/>
    <n v="10"/>
    <n v="34"/>
    <s v="Aneurin BevanTorfaen"/>
    <x v="0"/>
  </r>
  <r>
    <x v="1"/>
    <n v="24"/>
    <x v="0"/>
    <x v="1"/>
    <x v="1"/>
    <x v="7"/>
    <n v="0"/>
    <d v="1899-12-30T00:16:20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1"/>
    <n v="24"/>
    <x v="0"/>
    <x v="8"/>
    <x v="1"/>
    <x v="7"/>
    <n v="0"/>
    <d v="1899-12-30T00:14:33"/>
    <n v="0"/>
    <n v="0"/>
    <n v="0"/>
    <n v="4"/>
    <n v="3"/>
    <n v="0"/>
    <n v="3"/>
    <n v="0"/>
    <n v="0"/>
    <n v="0"/>
    <n v="0"/>
    <n v="0"/>
    <n v="4"/>
    <s v="-"/>
    <s v="-"/>
    <s v="-"/>
    <n v="4"/>
    <n v="0"/>
    <n v="4"/>
    <s v="Aneurin BevanTorfaen"/>
    <x v="0"/>
  </r>
  <r>
    <x v="1"/>
    <n v="24"/>
    <x v="0"/>
    <x v="9"/>
    <x v="4"/>
    <x v="7"/>
    <n v="0"/>
    <d v="1899-12-30T00:14:13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1"/>
    <n v="24"/>
    <x v="0"/>
    <x v="35"/>
    <x v="3"/>
    <x v="7"/>
    <n v="0"/>
    <d v="1899-12-30T00:09:3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1"/>
    <n v="24"/>
    <x v="0"/>
    <x v="3"/>
    <x v="2"/>
    <x v="7"/>
    <n v="0"/>
    <d v="1899-12-30T00:05:36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1"/>
    <n v="24"/>
    <x v="1"/>
    <x v="10"/>
    <x v="0"/>
    <x v="9"/>
    <n v="282.74915950000002"/>
    <d v="1899-12-30T02:25:49"/>
    <n v="20"/>
    <n v="12"/>
    <n v="0"/>
    <n v="114"/>
    <n v="112"/>
    <n v="16"/>
    <n v="49"/>
    <n v="19"/>
    <n v="73"/>
    <n v="81"/>
    <n v="8"/>
    <n v="3"/>
    <n v="11"/>
    <n v="5.9490740740740745E-3"/>
    <n v="0.42105263157894735"/>
    <n v="6.9675925925925919E-2"/>
    <n v="14"/>
    <n v="81"/>
    <n v="113"/>
    <s v="Betsi CadwaladrConwy"/>
    <x v="0"/>
  </r>
  <r>
    <x v="1"/>
    <n v="24"/>
    <x v="1"/>
    <x v="11"/>
    <x v="0"/>
    <x v="9"/>
    <n v="72.39555416666667"/>
    <d v="1899-12-30T01:43:01"/>
    <n v="5"/>
    <n v="0"/>
    <n v="0"/>
    <n v="50"/>
    <n v="49"/>
    <n v="10"/>
    <n v="28"/>
    <n v="5"/>
    <n v="28"/>
    <n v="38"/>
    <n v="10"/>
    <n v="0"/>
    <n v="7"/>
    <n v="2.7893518518518519E-3"/>
    <n v="0.6"/>
    <n v="6.0787037037037035E-2"/>
    <n v="7"/>
    <n v="38"/>
    <n v="49"/>
    <s v="Betsi CadwaladrConwy"/>
    <x v="0"/>
  </r>
  <r>
    <x v="1"/>
    <n v="24"/>
    <x v="1"/>
    <x v="10"/>
    <x v="0"/>
    <x v="10"/>
    <n v="177.96305166666667"/>
    <d v="1899-12-30T01:50:55"/>
    <n v="11"/>
    <n v="3"/>
    <n v="0"/>
    <n v="98"/>
    <n v="97"/>
    <n v="14"/>
    <n v="44"/>
    <n v="16"/>
    <n v="64"/>
    <n v="75"/>
    <n v="11"/>
    <n v="2"/>
    <n v="5"/>
    <n v="3.0844907407407405E-3"/>
    <n v="0.8125"/>
    <n v="5.7592592592592598E-2"/>
    <n v="7"/>
    <n v="75"/>
    <n v="98"/>
    <s v="Betsi CadwaladrDenbighshire"/>
    <x v="0"/>
  </r>
  <r>
    <x v="1"/>
    <n v="24"/>
    <x v="1"/>
    <x v="12"/>
    <x v="0"/>
    <x v="10"/>
    <n v="19.161942333333332"/>
    <d v="1899-12-30T01:59:20"/>
    <n v="1"/>
    <n v="1"/>
    <n v="0"/>
    <n v="13"/>
    <n v="12"/>
    <n v="3"/>
    <n v="6"/>
    <n v="2"/>
    <n v="8"/>
    <n v="11"/>
    <n v="3"/>
    <n v="0"/>
    <n v="0"/>
    <n v="1.1168981481481483E-2"/>
    <n v="0"/>
    <n v="5.4722222222222221E-2"/>
    <n v="0"/>
    <n v="11"/>
    <n v="13"/>
    <s v="Betsi CadwaladrDenbighshire"/>
    <x v="0"/>
  </r>
  <r>
    <x v="1"/>
    <n v="24"/>
    <x v="1"/>
    <x v="12"/>
    <x v="0"/>
    <x v="11"/>
    <n v="116.12555116666663"/>
    <d v="1899-12-30T02:28:44"/>
    <n v="9"/>
    <n v="7"/>
    <n v="0"/>
    <n v="48"/>
    <n v="48"/>
    <n v="6"/>
    <n v="23"/>
    <n v="5"/>
    <n v="35"/>
    <n v="37"/>
    <n v="2"/>
    <n v="0"/>
    <n v="6"/>
    <n v="5.7407407407407416E-3"/>
    <n v="0.4"/>
    <n v="6.2928240740740743E-2"/>
    <n v="6"/>
    <n v="37"/>
    <n v="48"/>
    <s v="Betsi CadwaladrFlintshire"/>
    <x v="0"/>
  </r>
  <r>
    <x v="1"/>
    <n v="24"/>
    <x v="1"/>
    <x v="10"/>
    <x v="0"/>
    <x v="11"/>
    <n v="76.441388000000003"/>
    <d v="1899-12-30T01:53:11"/>
    <n v="6"/>
    <n v="3"/>
    <n v="0"/>
    <n v="43"/>
    <n v="42"/>
    <n v="9"/>
    <n v="21"/>
    <n v="5"/>
    <n v="31"/>
    <n v="32"/>
    <n v="1"/>
    <n v="1"/>
    <n v="5"/>
    <n v="8.6689814814814806E-3"/>
    <n v="0.2"/>
    <n v="8.7870370370370376E-2"/>
    <n v="6"/>
    <n v="32"/>
    <n v="43"/>
    <s v="Betsi CadwaladrFlintshire"/>
    <x v="0"/>
  </r>
  <r>
    <x v="1"/>
    <n v="24"/>
    <x v="1"/>
    <x v="36"/>
    <x v="3"/>
    <x v="11"/>
    <n v="0"/>
    <d v="1899-12-30T00:24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Flintshire"/>
    <x v="0"/>
  </r>
  <r>
    <x v="1"/>
    <n v="24"/>
    <x v="1"/>
    <x v="11"/>
    <x v="0"/>
    <x v="12"/>
    <n v="221.42471866666671"/>
    <d v="1899-12-30T01:38:52"/>
    <n v="18"/>
    <n v="5"/>
    <n v="0"/>
    <n v="143"/>
    <n v="142"/>
    <n v="21"/>
    <n v="85"/>
    <n v="25"/>
    <n v="80"/>
    <n v="104"/>
    <n v="24"/>
    <n v="5"/>
    <n v="9"/>
    <n v="8.0555555555555554E-3"/>
    <n v="0.36"/>
    <n v="4.3344907407407408E-2"/>
    <n v="14"/>
    <n v="104"/>
    <n v="142"/>
    <s v="Betsi CadwaladrGwynedd"/>
    <x v="0"/>
  </r>
  <r>
    <x v="1"/>
    <n v="24"/>
    <x v="1"/>
    <x v="10"/>
    <x v="0"/>
    <x v="12"/>
    <n v="1.3419445000000001"/>
    <d v="1899-12-30T01:01:02"/>
    <n v="0"/>
    <n v="0"/>
    <n v="0"/>
    <n v="2"/>
    <n v="2"/>
    <n v="0"/>
    <n v="1"/>
    <n v="0"/>
    <n v="1"/>
    <n v="1"/>
    <n v="0"/>
    <n v="0"/>
    <n v="1"/>
    <s v="-"/>
    <s v="-"/>
    <n v="8.262731481481482E-2"/>
    <n v="1"/>
    <n v="1"/>
    <n v="2"/>
    <s v="Betsi CadwaladrGwynedd"/>
    <x v="0"/>
  </r>
  <r>
    <x v="1"/>
    <n v="24"/>
    <x v="1"/>
    <x v="12"/>
    <x v="0"/>
    <x v="12"/>
    <n v="6.0277833333333336E-2"/>
    <d v="1899-12-30T00:18:3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Gwynedd"/>
    <x v="0"/>
  </r>
  <r>
    <x v="1"/>
    <n v="24"/>
    <x v="1"/>
    <x v="37"/>
    <x v="1"/>
    <x v="12"/>
    <n v="0"/>
    <d v="1899-12-30T00:12:41"/>
    <n v="0"/>
    <n v="0"/>
    <n v="0"/>
    <n v="1"/>
    <n v="1"/>
    <n v="0"/>
    <n v="1"/>
    <n v="0"/>
    <n v="0"/>
    <n v="1"/>
    <n v="1"/>
    <n v="0"/>
    <n v="0"/>
    <s v="-"/>
    <s v="-"/>
    <n v="1.1863425925925925E-2"/>
    <n v="0"/>
    <n v="1"/>
    <n v="1"/>
    <s v="Betsi CadwaladrGwynedd"/>
    <x v="0"/>
  </r>
  <r>
    <x v="1"/>
    <n v="24"/>
    <x v="1"/>
    <x v="11"/>
    <x v="0"/>
    <x v="13"/>
    <n v="123.51833016666664"/>
    <d v="1899-12-30T01:50:05"/>
    <n v="10"/>
    <n v="3"/>
    <n v="0"/>
    <n v="74"/>
    <n v="74"/>
    <n v="9"/>
    <n v="39"/>
    <n v="14"/>
    <n v="38"/>
    <n v="52"/>
    <n v="14"/>
    <n v="3"/>
    <n v="5"/>
    <n v="1.0283564814814815E-2"/>
    <n v="0.2857142857142857"/>
    <n v="4.4265046296296302E-2"/>
    <n v="8"/>
    <n v="52"/>
    <n v="74"/>
    <s v="Betsi CadwaladrIsle Of Anglesey"/>
    <x v="0"/>
  </r>
  <r>
    <x v="1"/>
    <n v="24"/>
    <x v="1"/>
    <x v="11"/>
    <x v="0"/>
    <x v="14"/>
    <n v="0"/>
    <d v="1899-12-30T00:13:15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Betsi CadwaladrOut of Area"/>
    <x v="1"/>
  </r>
  <r>
    <x v="1"/>
    <n v="24"/>
    <x v="1"/>
    <x v="10"/>
    <x v="0"/>
    <x v="14"/>
    <n v="0"/>
    <d v="1899-12-30T00:07:48"/>
    <n v="0"/>
    <n v="0"/>
    <n v="0"/>
    <n v="2"/>
    <n v="2"/>
    <n v="2"/>
    <n v="2"/>
    <n v="0"/>
    <n v="0"/>
    <n v="0"/>
    <n v="0"/>
    <n v="0"/>
    <n v="2"/>
    <s v="-"/>
    <s v="-"/>
    <s v="-"/>
    <n v="2"/>
    <n v="0"/>
    <n v="2"/>
    <s v="Betsi CadwaladrOut of Area"/>
    <x v="1"/>
  </r>
  <r>
    <x v="1"/>
    <n v="24"/>
    <x v="1"/>
    <x v="12"/>
    <x v="0"/>
    <x v="15"/>
    <n v="270.74610483333339"/>
    <d v="1899-12-30T02:12:09"/>
    <n v="25"/>
    <n v="11"/>
    <n v="1"/>
    <n v="122"/>
    <n v="122"/>
    <n v="23"/>
    <n v="72"/>
    <n v="24"/>
    <n v="84"/>
    <n v="95"/>
    <n v="11"/>
    <n v="1"/>
    <n v="2"/>
    <n v="5.7002314814814823E-3"/>
    <n v="0.5"/>
    <n v="8.0972222222222223E-2"/>
    <n v="3"/>
    <n v="95"/>
    <n v="122"/>
    <s v="Betsi CadwaladrWrexham"/>
    <x v="0"/>
  </r>
  <r>
    <x v="1"/>
    <n v="24"/>
    <x v="1"/>
    <x v="10"/>
    <x v="0"/>
    <x v="15"/>
    <n v="1.5152766666666664"/>
    <d v="1899-12-30T00:35:47"/>
    <n v="0"/>
    <n v="0"/>
    <n v="0"/>
    <n v="8"/>
    <n v="8"/>
    <n v="4"/>
    <n v="8"/>
    <n v="2"/>
    <n v="5"/>
    <n v="5"/>
    <n v="0"/>
    <n v="0"/>
    <n v="1"/>
    <n v="5.7928240740740744E-3"/>
    <n v="0.5"/>
    <n v="6.5046296296296297E-2"/>
    <n v="1"/>
    <n v="5"/>
    <n v="8"/>
    <s v="Betsi CadwaladrWrexham"/>
    <x v="0"/>
  </r>
  <r>
    <x v="1"/>
    <n v="24"/>
    <x v="2"/>
    <x v="16"/>
    <x v="0"/>
    <x v="0"/>
    <n v="0.28249999999999997"/>
    <d v="1899-12-30T00:21:31"/>
    <n v="0"/>
    <n v="0"/>
    <n v="0"/>
    <n v="1"/>
    <n v="1"/>
    <n v="1"/>
    <n v="1"/>
    <n v="1"/>
    <n v="0"/>
    <n v="0"/>
    <n v="0"/>
    <n v="0"/>
    <n v="0"/>
    <n v="4.6643518518518518E-3"/>
    <n v="1"/>
    <s v="-"/>
    <n v="0"/>
    <n v="0"/>
    <n v="1"/>
    <s v="Cardiff And ValeBlaenau Gwent"/>
    <x v="1"/>
  </r>
  <r>
    <x v="1"/>
    <n v="24"/>
    <x v="2"/>
    <x v="16"/>
    <x v="0"/>
    <x v="16"/>
    <n v="6.3333333333333325E-2"/>
    <d v="1899-12-30T00:13:29"/>
    <n v="0"/>
    <n v="0"/>
    <n v="0"/>
    <n v="3"/>
    <n v="2"/>
    <n v="2"/>
    <n v="2"/>
    <n v="2"/>
    <n v="1"/>
    <n v="1"/>
    <n v="0"/>
    <n v="0"/>
    <n v="0"/>
    <n v="3.9699074074074072E-3"/>
    <n v="1"/>
    <n v="0.33760416666666665"/>
    <n v="0"/>
    <n v="1"/>
    <n v="3"/>
    <s v="Cardiff And ValeBridgend"/>
    <x v="1"/>
  </r>
  <r>
    <x v="1"/>
    <n v="24"/>
    <x v="2"/>
    <x v="16"/>
    <x v="0"/>
    <x v="1"/>
    <n v="3.6319444999999999"/>
    <d v="1899-12-30T00:30:15"/>
    <n v="0"/>
    <n v="0"/>
    <n v="0"/>
    <n v="14"/>
    <n v="14"/>
    <n v="4"/>
    <n v="12"/>
    <n v="7"/>
    <n v="5"/>
    <n v="6"/>
    <n v="1"/>
    <n v="1"/>
    <n v="0"/>
    <n v="8.7384259259259273E-3"/>
    <n v="0.14285714285714285"/>
    <n v="3.7679398148148156E-2"/>
    <n v="1"/>
    <n v="6"/>
    <n v="14"/>
    <s v="Cardiff And ValeCaerphilly"/>
    <x v="1"/>
  </r>
  <r>
    <x v="1"/>
    <n v="24"/>
    <x v="2"/>
    <x v="16"/>
    <x v="0"/>
    <x v="2"/>
    <n v="476.45415349999996"/>
    <d v="1899-12-30T01:59:55"/>
    <n v="47"/>
    <n v="19"/>
    <n v="0"/>
    <n v="256"/>
    <n v="255"/>
    <n v="53"/>
    <n v="154"/>
    <n v="78"/>
    <n v="123"/>
    <n v="154"/>
    <n v="31"/>
    <n v="10"/>
    <n v="14"/>
    <n v="4.890046296296296E-3"/>
    <n v="0.61538461538461542"/>
    <n v="8.4704861111111113E-2"/>
    <n v="24"/>
    <n v="154"/>
    <n v="256"/>
    <s v="Cardiff And ValeCardiff"/>
    <x v="0"/>
  </r>
  <r>
    <x v="1"/>
    <n v="24"/>
    <x v="2"/>
    <x v="17"/>
    <x v="6"/>
    <x v="2"/>
    <n v="0"/>
    <d v="1899-12-30T01:22:54"/>
    <n v="1"/>
    <n v="0"/>
    <n v="0"/>
    <n v="24"/>
    <n v="23"/>
    <n v="0"/>
    <n v="15"/>
    <n v="4"/>
    <n v="13"/>
    <n v="14"/>
    <n v="1"/>
    <n v="2"/>
    <n v="4"/>
    <n v="4.1435185185185186E-3"/>
    <n v="0.75"/>
    <n v="0.13764467592592591"/>
    <n v="6"/>
    <n v="14"/>
    <n v="24"/>
    <s v="Cardiff And ValeCardiff"/>
    <x v="0"/>
  </r>
  <r>
    <x v="1"/>
    <n v="24"/>
    <x v="2"/>
    <x v="18"/>
    <x v="3"/>
    <x v="2"/>
    <n v="0"/>
    <s v="-"/>
    <n v="0"/>
    <n v="0"/>
    <n v="0"/>
    <n v="1"/>
    <n v="1"/>
    <n v="0"/>
    <n v="1"/>
    <n v="1"/>
    <n v="0"/>
    <n v="0"/>
    <n v="0"/>
    <n v="0"/>
    <n v="0"/>
    <n v="4.3981481481481484E-3"/>
    <n v="1"/>
    <s v="-"/>
    <n v="0"/>
    <n v="0"/>
    <n v="1"/>
    <s v="Cardiff And ValeCardiff"/>
    <x v="0"/>
  </r>
  <r>
    <x v="1"/>
    <n v="24"/>
    <x v="2"/>
    <x v="16"/>
    <x v="0"/>
    <x v="17"/>
    <n v="0.43722216666666663"/>
    <d v="1899-12-30T00:26:43"/>
    <n v="0"/>
    <n v="0"/>
    <n v="0"/>
    <n v="3"/>
    <n v="3"/>
    <n v="0"/>
    <n v="3"/>
    <n v="1"/>
    <n v="2"/>
    <n v="2"/>
    <n v="0"/>
    <n v="0"/>
    <n v="0"/>
    <n v="9.9421296296296306E-3"/>
    <n v="0"/>
    <n v="5.3084490740740738E-2"/>
    <n v="0"/>
    <n v="2"/>
    <n v="3"/>
    <s v="Cardiff And ValeCarmarthenshire"/>
    <x v="1"/>
  </r>
  <r>
    <x v="1"/>
    <n v="24"/>
    <x v="2"/>
    <x v="16"/>
    <x v="0"/>
    <x v="18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Cardiff And ValeCeredigion"/>
    <x v="1"/>
  </r>
  <r>
    <x v="1"/>
    <n v="24"/>
    <x v="2"/>
    <x v="16"/>
    <x v="0"/>
    <x v="3"/>
    <n v="0.47333333333333338"/>
    <d v="1899-12-30T00:31:34"/>
    <n v="0"/>
    <n v="0"/>
    <n v="0"/>
    <n v="5"/>
    <n v="5"/>
    <n v="2"/>
    <n v="4"/>
    <n v="3"/>
    <n v="1"/>
    <n v="1"/>
    <n v="0"/>
    <n v="0"/>
    <n v="1"/>
    <n v="1.7361111111111112E-4"/>
    <n v="1"/>
    <n v="9.8946759259259248E-2"/>
    <n v="1"/>
    <n v="1"/>
    <n v="5"/>
    <s v="Cardiff And ValeMerthyr Tydfil"/>
    <x v="1"/>
  </r>
  <r>
    <x v="1"/>
    <n v="24"/>
    <x v="2"/>
    <x v="16"/>
    <x v="0"/>
    <x v="19"/>
    <n v="0.20666666666666667"/>
    <d v="1899-12-30T00:27:24"/>
    <n v="0"/>
    <n v="0"/>
    <n v="0"/>
    <n v="1"/>
    <n v="1"/>
    <n v="0"/>
    <n v="1"/>
    <n v="0"/>
    <n v="0"/>
    <n v="1"/>
    <n v="1"/>
    <n v="0"/>
    <n v="0"/>
    <s v="-"/>
    <s v="-"/>
    <n v="1.0717592592592593E-2"/>
    <n v="0"/>
    <n v="1"/>
    <n v="1"/>
    <s v="Cardiff And ValeNeath Port Talbot"/>
    <x v="1"/>
  </r>
  <r>
    <x v="1"/>
    <n v="24"/>
    <x v="2"/>
    <x v="16"/>
    <x v="0"/>
    <x v="5"/>
    <n v="5.920555499999999"/>
    <d v="1899-12-30T02:13:25"/>
    <n v="1"/>
    <n v="0"/>
    <n v="0"/>
    <n v="3"/>
    <n v="3"/>
    <n v="0"/>
    <n v="2"/>
    <n v="2"/>
    <n v="1"/>
    <n v="1"/>
    <n v="0"/>
    <n v="0"/>
    <n v="0"/>
    <n v="5.5787037037037038E-3"/>
    <n v="0.5"/>
    <n v="0.30254629629629631"/>
    <n v="0"/>
    <n v="1"/>
    <n v="3"/>
    <s v="Cardiff And ValeNewport"/>
    <x v="1"/>
  </r>
  <r>
    <x v="1"/>
    <n v="24"/>
    <x v="2"/>
    <x v="16"/>
    <x v="0"/>
    <x v="20"/>
    <n v="1.9202778333333332"/>
    <d v="1899-12-30T02:10:13"/>
    <n v="0"/>
    <n v="0"/>
    <n v="0"/>
    <n v="1"/>
    <n v="1"/>
    <n v="0"/>
    <n v="0"/>
    <n v="0"/>
    <n v="1"/>
    <n v="1"/>
    <n v="0"/>
    <n v="0"/>
    <n v="0"/>
    <s v="-"/>
    <s v="-"/>
    <n v="0.16335648148148149"/>
    <n v="0"/>
    <n v="1"/>
    <n v="1"/>
    <s v="Cardiff And ValePembrokeshire"/>
    <x v="1"/>
  </r>
  <r>
    <x v="1"/>
    <n v="24"/>
    <x v="2"/>
    <x v="16"/>
    <x v="0"/>
    <x v="6"/>
    <n v="0"/>
    <d v="1899-12-30T01:16:24"/>
    <n v="0"/>
    <n v="0"/>
    <n v="0"/>
    <n v="1"/>
    <n v="1"/>
    <n v="0"/>
    <n v="0"/>
    <n v="0"/>
    <n v="1"/>
    <n v="1"/>
    <n v="0"/>
    <n v="0"/>
    <n v="0"/>
    <s v="-"/>
    <s v="-"/>
    <n v="1.8275462962962962E-2"/>
    <n v="0"/>
    <n v="1"/>
    <n v="1"/>
    <s v="Cardiff And ValePowys"/>
    <x v="1"/>
  </r>
  <r>
    <x v="1"/>
    <n v="24"/>
    <x v="2"/>
    <x v="16"/>
    <x v="0"/>
    <x v="21"/>
    <n v="3.8558331666666668"/>
    <d v="1899-12-30T00:43:35"/>
    <n v="0"/>
    <n v="0"/>
    <n v="0"/>
    <n v="8"/>
    <n v="8"/>
    <n v="1"/>
    <n v="7"/>
    <n v="1"/>
    <n v="5"/>
    <n v="7"/>
    <n v="2"/>
    <n v="0"/>
    <n v="0"/>
    <n v="5.6597222222222231E-3"/>
    <n v="0"/>
    <n v="3.1516203703703706E-2"/>
    <n v="0"/>
    <n v="7"/>
    <n v="8"/>
    <s v="Cardiff And ValeRhondda Cynon Taff"/>
    <x v="1"/>
  </r>
  <r>
    <x v="1"/>
    <n v="24"/>
    <x v="2"/>
    <x v="16"/>
    <x v="0"/>
    <x v="22"/>
    <n v="1.2638888333333334"/>
    <d v="1899-12-30T00:29:07"/>
    <n v="0"/>
    <n v="0"/>
    <n v="0"/>
    <n v="4"/>
    <n v="4"/>
    <n v="3"/>
    <n v="3"/>
    <n v="0"/>
    <n v="4"/>
    <n v="4"/>
    <n v="0"/>
    <n v="0"/>
    <n v="0"/>
    <s v="-"/>
    <s v="-"/>
    <n v="0.11807870370370371"/>
    <n v="0"/>
    <n v="4"/>
    <n v="4"/>
    <s v="Cardiff And ValeSwansea"/>
    <x v="1"/>
  </r>
  <r>
    <x v="1"/>
    <n v="24"/>
    <x v="2"/>
    <x v="18"/>
    <x v="3"/>
    <x v="22"/>
    <n v="0"/>
    <d v="1899-12-30T00:15:14"/>
    <n v="0"/>
    <n v="0"/>
    <n v="0"/>
    <n v="1"/>
    <n v="1"/>
    <n v="0"/>
    <n v="1"/>
    <n v="0"/>
    <n v="1"/>
    <n v="1"/>
    <n v="0"/>
    <n v="0"/>
    <n v="0"/>
    <s v="-"/>
    <s v="-"/>
    <n v="6.6597222222222224E-2"/>
    <n v="0"/>
    <n v="1"/>
    <n v="1"/>
    <s v="Cardiff And ValeSwansea"/>
    <x v="1"/>
  </r>
  <r>
    <x v="1"/>
    <n v="24"/>
    <x v="2"/>
    <x v="16"/>
    <x v="0"/>
    <x v="7"/>
    <n v="1.4872211666666666"/>
    <d v="1899-12-30T00:36:22"/>
    <n v="0"/>
    <n v="0"/>
    <n v="0"/>
    <n v="5"/>
    <n v="5"/>
    <n v="1"/>
    <n v="4"/>
    <n v="1"/>
    <n v="2"/>
    <n v="2"/>
    <n v="0"/>
    <n v="0"/>
    <n v="2"/>
    <n v="4.0625000000000001E-3"/>
    <n v="1"/>
    <n v="0.11214699074074075"/>
    <n v="2"/>
    <n v="2"/>
    <n v="5"/>
    <s v="Cardiff And ValeTorfaen"/>
    <x v="1"/>
  </r>
  <r>
    <x v="1"/>
    <n v="24"/>
    <x v="2"/>
    <x v="17"/>
    <x v="6"/>
    <x v="7"/>
    <n v="0"/>
    <d v="1899-12-30T00:29:38"/>
    <n v="0"/>
    <n v="0"/>
    <n v="0"/>
    <n v="3"/>
    <n v="3"/>
    <n v="0"/>
    <n v="3"/>
    <n v="0"/>
    <n v="3"/>
    <n v="3"/>
    <n v="0"/>
    <n v="0"/>
    <n v="0"/>
    <s v="-"/>
    <s v="-"/>
    <n v="8.1018518518518531E-2"/>
    <n v="0"/>
    <n v="3"/>
    <n v="3"/>
    <s v="Cardiff And ValeTorfaen"/>
    <x v="1"/>
  </r>
  <r>
    <x v="1"/>
    <n v="24"/>
    <x v="2"/>
    <x v="19"/>
    <x v="3"/>
    <x v="7"/>
    <n v="0"/>
    <d v="1899-12-30T00:09:4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Torfaen"/>
    <x v="1"/>
  </r>
  <r>
    <x v="1"/>
    <n v="24"/>
    <x v="2"/>
    <x v="16"/>
    <x v="0"/>
    <x v="8"/>
    <n v="183.49416116666669"/>
    <d v="1899-12-30T02:19:41"/>
    <n v="19"/>
    <n v="11"/>
    <n v="0"/>
    <n v="84"/>
    <n v="82"/>
    <n v="9"/>
    <n v="43"/>
    <n v="20"/>
    <n v="49"/>
    <n v="56"/>
    <n v="7"/>
    <n v="1"/>
    <n v="7"/>
    <n v="4.8032407407407407E-3"/>
    <n v="0.75"/>
    <n v="0.10073495370370371"/>
    <n v="8"/>
    <n v="56"/>
    <n v="84"/>
    <s v="Cardiff And ValeVale Of Glamorgan"/>
    <x v="0"/>
  </r>
  <r>
    <x v="1"/>
    <n v="24"/>
    <x v="2"/>
    <x v="17"/>
    <x v="6"/>
    <x v="8"/>
    <n v="0"/>
    <d v="1899-12-30T00:49:48"/>
    <n v="0"/>
    <n v="0"/>
    <n v="0"/>
    <n v="15"/>
    <n v="15"/>
    <n v="0"/>
    <n v="11"/>
    <n v="3"/>
    <n v="8"/>
    <n v="10"/>
    <n v="2"/>
    <n v="0"/>
    <n v="2"/>
    <n v="7.2569444444444443E-3"/>
    <n v="0.33333333333333331"/>
    <n v="5.9687499999999998E-2"/>
    <n v="2"/>
    <n v="10"/>
    <n v="15"/>
    <s v="Cardiff And ValeVale Of Glamorgan"/>
    <x v="0"/>
  </r>
  <r>
    <x v="1"/>
    <n v="24"/>
    <x v="3"/>
    <x v="20"/>
    <x v="0"/>
    <x v="0"/>
    <n v="0.76583333333333337"/>
    <d v="1899-12-30T00:31:57"/>
    <n v="0"/>
    <n v="0"/>
    <n v="0"/>
    <n v="4"/>
    <n v="4"/>
    <n v="1"/>
    <n v="3"/>
    <n v="3"/>
    <n v="1"/>
    <n v="1"/>
    <n v="0"/>
    <n v="0"/>
    <n v="0"/>
    <n v="4.5601851851851853E-3"/>
    <n v="1"/>
    <n v="0.11591435185185185"/>
    <n v="0"/>
    <n v="1"/>
    <n v="4"/>
    <s v="Cwm Taf MorgannwgBlaenau Gwent"/>
    <x v="1"/>
  </r>
  <r>
    <x v="1"/>
    <n v="24"/>
    <x v="3"/>
    <x v="21"/>
    <x v="0"/>
    <x v="16"/>
    <n v="323.32860366666671"/>
    <d v="1899-12-30T03:11:47"/>
    <n v="26"/>
    <n v="16"/>
    <n v="9"/>
    <n v="121"/>
    <n v="117"/>
    <n v="23"/>
    <n v="67"/>
    <n v="38"/>
    <n v="57"/>
    <n v="74"/>
    <n v="17"/>
    <n v="2"/>
    <n v="7"/>
    <n v="6.4293981481481485E-3"/>
    <n v="0.39473684210526316"/>
    <n v="8.8315972222222233E-2"/>
    <n v="9"/>
    <n v="74"/>
    <n v="119"/>
    <s v="Cwm Taf MorgannwgBridgend"/>
    <x v="0"/>
  </r>
  <r>
    <x v="1"/>
    <n v="24"/>
    <x v="3"/>
    <x v="22"/>
    <x v="0"/>
    <x v="16"/>
    <n v="7.894166666666667"/>
    <d v="1899-12-30T01:20:29"/>
    <n v="1"/>
    <n v="0"/>
    <n v="0"/>
    <n v="8"/>
    <n v="8"/>
    <n v="3"/>
    <n v="5"/>
    <n v="2"/>
    <n v="3"/>
    <n v="3"/>
    <n v="0"/>
    <n v="0"/>
    <n v="3"/>
    <n v="1.6498842592592593E-2"/>
    <n v="0"/>
    <n v="0.21964120370370374"/>
    <n v="3"/>
    <n v="3"/>
    <n v="8"/>
    <s v="Cwm Taf MorgannwgBridgend"/>
    <x v="0"/>
  </r>
  <r>
    <x v="1"/>
    <n v="24"/>
    <x v="3"/>
    <x v="20"/>
    <x v="0"/>
    <x v="1"/>
    <n v="71.546941166666656"/>
    <d v="1899-12-30T02:28:26"/>
    <n v="6"/>
    <n v="3"/>
    <n v="1"/>
    <n v="25"/>
    <n v="24"/>
    <n v="6"/>
    <n v="14"/>
    <n v="7"/>
    <n v="12"/>
    <n v="14"/>
    <n v="2"/>
    <n v="2"/>
    <n v="2"/>
    <n v="8.0324074074074082E-3"/>
    <n v="0.42857142857142855"/>
    <n v="9.2511574074074079E-2"/>
    <n v="4"/>
    <n v="14"/>
    <n v="24"/>
    <s v="Cwm Taf MorgannwgCaerphilly"/>
    <x v="1"/>
  </r>
  <r>
    <x v="1"/>
    <n v="24"/>
    <x v="3"/>
    <x v="22"/>
    <x v="0"/>
    <x v="1"/>
    <n v="0"/>
    <d v="1899-12-30T00:08:42"/>
    <n v="0"/>
    <n v="0"/>
    <n v="0"/>
    <n v="1"/>
    <n v="1"/>
    <n v="1"/>
    <n v="1"/>
    <n v="0"/>
    <n v="1"/>
    <n v="1"/>
    <n v="0"/>
    <n v="0"/>
    <n v="0"/>
    <s v="-"/>
    <s v="-"/>
    <n v="0.1413425925925926"/>
    <n v="0"/>
    <n v="1"/>
    <n v="1"/>
    <s v="Cwm Taf MorgannwgCaerphilly"/>
    <x v="1"/>
  </r>
  <r>
    <x v="1"/>
    <n v="24"/>
    <x v="3"/>
    <x v="21"/>
    <x v="0"/>
    <x v="2"/>
    <n v="0.15583333333333332"/>
    <d v="1899-12-30T00:24:21"/>
    <n v="0"/>
    <n v="0"/>
    <n v="0"/>
    <n v="1"/>
    <n v="1"/>
    <n v="0"/>
    <n v="1"/>
    <n v="0"/>
    <n v="0"/>
    <n v="1"/>
    <n v="1"/>
    <n v="0"/>
    <n v="0"/>
    <s v="-"/>
    <s v="-"/>
    <n v="0.72894675925925934"/>
    <n v="0"/>
    <n v="1"/>
    <n v="1"/>
    <s v="Cwm Taf MorgannwgCardiff"/>
    <x v="1"/>
  </r>
  <r>
    <x v="1"/>
    <n v="24"/>
    <x v="3"/>
    <x v="20"/>
    <x v="0"/>
    <x v="2"/>
    <n v="0"/>
    <d v="1899-12-30T00:10:32"/>
    <n v="0"/>
    <n v="0"/>
    <n v="0"/>
    <n v="1"/>
    <n v="1"/>
    <n v="1"/>
    <n v="1"/>
    <n v="0"/>
    <n v="1"/>
    <n v="1"/>
    <n v="0"/>
    <n v="0"/>
    <n v="0"/>
    <s v="-"/>
    <s v="-"/>
    <n v="0.15502314814814813"/>
    <n v="0"/>
    <n v="1"/>
    <n v="1"/>
    <s v="Cwm Taf MorgannwgCardiff"/>
    <x v="1"/>
  </r>
  <r>
    <x v="1"/>
    <n v="24"/>
    <x v="3"/>
    <x v="22"/>
    <x v="0"/>
    <x v="2"/>
    <n v="0"/>
    <d v="1899-12-30T00:03:36"/>
    <n v="0"/>
    <n v="0"/>
    <n v="0"/>
    <n v="1"/>
    <n v="1"/>
    <n v="1"/>
    <n v="1"/>
    <n v="0"/>
    <n v="1"/>
    <n v="1"/>
    <n v="0"/>
    <n v="0"/>
    <n v="0"/>
    <s v="-"/>
    <s v="-"/>
    <n v="0.19519675925925925"/>
    <n v="0"/>
    <n v="1"/>
    <n v="1"/>
    <s v="Cwm Taf MorgannwgCardiff"/>
    <x v="1"/>
  </r>
  <r>
    <x v="1"/>
    <n v="24"/>
    <x v="3"/>
    <x v="20"/>
    <x v="0"/>
    <x v="3"/>
    <n v="124.55610800000001"/>
    <d v="1899-12-30T02:33:13"/>
    <n v="12"/>
    <n v="8"/>
    <n v="0"/>
    <n v="49"/>
    <n v="47"/>
    <n v="11"/>
    <n v="24"/>
    <n v="11"/>
    <n v="25"/>
    <n v="32"/>
    <n v="7"/>
    <n v="0"/>
    <n v="6"/>
    <n v="8.0787037037037043E-3"/>
    <n v="0.18181818181818182"/>
    <n v="6.0642361111111105E-2"/>
    <n v="6"/>
    <n v="32"/>
    <n v="48"/>
    <s v="Cwm Taf MorgannwgMerthyr Tydfil"/>
    <x v="0"/>
  </r>
  <r>
    <x v="1"/>
    <n v="24"/>
    <x v="3"/>
    <x v="22"/>
    <x v="0"/>
    <x v="3"/>
    <n v="0.57361099999999998"/>
    <d v="1899-12-30T00:22:59"/>
    <n v="0"/>
    <n v="0"/>
    <n v="0"/>
    <n v="4"/>
    <n v="4"/>
    <n v="2"/>
    <n v="4"/>
    <n v="0"/>
    <n v="2"/>
    <n v="2"/>
    <n v="0"/>
    <n v="1"/>
    <n v="1"/>
    <s v="-"/>
    <s v="-"/>
    <n v="4.7586805555555563E-2"/>
    <n v="2"/>
    <n v="2"/>
    <n v="4"/>
    <s v="Cwm Taf MorgannwgMerthyr Tydfil"/>
    <x v="0"/>
  </r>
  <r>
    <x v="1"/>
    <n v="24"/>
    <x v="3"/>
    <x v="21"/>
    <x v="0"/>
    <x v="19"/>
    <n v="8.041385833333333"/>
    <d v="1899-12-30T01:22:56"/>
    <n v="0"/>
    <n v="0"/>
    <n v="0"/>
    <n v="7"/>
    <n v="7"/>
    <n v="3"/>
    <n v="5"/>
    <n v="1"/>
    <n v="4"/>
    <n v="6"/>
    <n v="2"/>
    <n v="0"/>
    <n v="0"/>
    <n v="3.5532407407407405E-3"/>
    <n v="1"/>
    <n v="4.1857638888888889E-2"/>
    <n v="0"/>
    <n v="6"/>
    <n v="7"/>
    <s v="Cwm Taf MorgannwgNeath Port Talbot"/>
    <x v="1"/>
  </r>
  <r>
    <x v="1"/>
    <n v="24"/>
    <x v="3"/>
    <x v="20"/>
    <x v="0"/>
    <x v="6"/>
    <n v="89.341104500000014"/>
    <d v="1899-12-30T02:51:18"/>
    <n v="7"/>
    <n v="4"/>
    <n v="1"/>
    <n v="23"/>
    <n v="23"/>
    <n v="3"/>
    <n v="11"/>
    <n v="1"/>
    <n v="17"/>
    <n v="21"/>
    <n v="4"/>
    <n v="0"/>
    <n v="1"/>
    <n v="1.681712962962963E-2"/>
    <n v="0"/>
    <n v="3.771990740740741E-2"/>
    <n v="1"/>
    <n v="21"/>
    <n v="23"/>
    <s v="Cwm Taf MorgannwgPowys"/>
    <x v="1"/>
  </r>
  <r>
    <x v="1"/>
    <n v="24"/>
    <x v="3"/>
    <x v="22"/>
    <x v="0"/>
    <x v="21"/>
    <n v="196.56916233333331"/>
    <d v="1899-12-30T01:24:22"/>
    <n v="16"/>
    <n v="6"/>
    <n v="2"/>
    <n v="157"/>
    <n v="155"/>
    <n v="71"/>
    <n v="122"/>
    <n v="40"/>
    <n v="95"/>
    <n v="109"/>
    <n v="14"/>
    <n v="1"/>
    <n v="7"/>
    <n v="8.2754629629629636E-3"/>
    <n v="0.35"/>
    <n v="8.0642361111111116E-2"/>
    <n v="8"/>
    <n v="109"/>
    <n v="156"/>
    <s v="Cwm Taf MorgannwgRhondda Cynon Taff"/>
    <x v="0"/>
  </r>
  <r>
    <x v="1"/>
    <n v="24"/>
    <x v="3"/>
    <x v="20"/>
    <x v="0"/>
    <x v="21"/>
    <n v="124.9205498333334"/>
    <d v="1899-12-30T02:05:58"/>
    <n v="10"/>
    <n v="3"/>
    <n v="0"/>
    <n v="53"/>
    <n v="52"/>
    <n v="7"/>
    <n v="26"/>
    <n v="10"/>
    <n v="28"/>
    <n v="37"/>
    <n v="9"/>
    <n v="3"/>
    <n v="3"/>
    <n v="5.8738425925925928E-3"/>
    <n v="0.5"/>
    <n v="5.3784722222222227E-2"/>
    <n v="6"/>
    <n v="37"/>
    <n v="53"/>
    <s v="Cwm Taf MorgannwgRhondda Cynon Taff"/>
    <x v="0"/>
  </r>
  <r>
    <x v="1"/>
    <n v="24"/>
    <x v="3"/>
    <x v="21"/>
    <x v="0"/>
    <x v="21"/>
    <n v="0"/>
    <d v="1899-12-30T04:00:13"/>
    <n v="1"/>
    <n v="0"/>
    <n v="0"/>
    <n v="1"/>
    <n v="1"/>
    <n v="0"/>
    <n v="0"/>
    <n v="1"/>
    <n v="0"/>
    <n v="0"/>
    <n v="0"/>
    <n v="0"/>
    <n v="0"/>
    <n v="2.0081018518518519E-2"/>
    <n v="0"/>
    <s v="-"/>
    <n v="0"/>
    <n v="0"/>
    <n v="1"/>
    <s v="Cwm Taf MorgannwgRhondda Cynon Taff"/>
    <x v="0"/>
  </r>
  <r>
    <x v="1"/>
    <n v="24"/>
    <x v="3"/>
    <x v="21"/>
    <x v="0"/>
    <x v="8"/>
    <n v="60.77194466666667"/>
    <d v="1899-12-30T03:36:18"/>
    <n v="3"/>
    <n v="2"/>
    <n v="2"/>
    <n v="14"/>
    <n v="14"/>
    <n v="3"/>
    <n v="7"/>
    <n v="5"/>
    <n v="7"/>
    <n v="8"/>
    <n v="1"/>
    <n v="0"/>
    <n v="1"/>
    <n v="8.9814814814814826E-3"/>
    <n v="0"/>
    <n v="8.3472222222222225E-2"/>
    <n v="1"/>
    <n v="8"/>
    <n v="14"/>
    <s v="Cwm Taf MorgannwgVale Of Glamorgan"/>
    <x v="1"/>
  </r>
  <r>
    <x v="1"/>
    <n v="24"/>
    <x v="4"/>
    <x v="24"/>
    <x v="0"/>
    <x v="17"/>
    <n v="386.44776949999982"/>
    <d v="1899-12-30T03:17:23"/>
    <n v="34"/>
    <n v="16"/>
    <n v="3"/>
    <n v="107"/>
    <n v="106"/>
    <n v="13"/>
    <n v="43"/>
    <n v="17"/>
    <n v="62"/>
    <n v="75"/>
    <n v="13"/>
    <n v="6"/>
    <n v="9"/>
    <n v="5.0578703703703706E-3"/>
    <n v="0.58823529411764708"/>
    <n v="9.2627314814814815E-2"/>
    <n v="15"/>
    <n v="75"/>
    <n v="106"/>
    <s v="Hywel DdaCarmarthenshire"/>
    <x v="0"/>
  </r>
  <r>
    <x v="1"/>
    <n v="24"/>
    <x v="4"/>
    <x v="25"/>
    <x v="6"/>
    <x v="17"/>
    <n v="139.71305466666666"/>
    <d v="1899-12-30T02:28:45"/>
    <n v="11"/>
    <n v="8"/>
    <n v="2"/>
    <n v="59"/>
    <n v="58"/>
    <n v="12"/>
    <n v="32"/>
    <n v="12"/>
    <n v="34"/>
    <n v="40"/>
    <n v="6"/>
    <n v="0"/>
    <n v="7"/>
    <n v="9.6006944444444447E-3"/>
    <n v="0.33333333333333331"/>
    <n v="7.7777777777777779E-2"/>
    <n v="7"/>
    <n v="40"/>
    <n v="59"/>
    <s v="Hywel DdaCarmarthenshire"/>
    <x v="0"/>
  </r>
  <r>
    <x v="1"/>
    <n v="24"/>
    <x v="4"/>
    <x v="23"/>
    <x v="0"/>
    <x v="17"/>
    <n v="0.30111116666666665"/>
    <d v="1899-12-30T00:33:04"/>
    <n v="0"/>
    <n v="0"/>
    <n v="0"/>
    <n v="1"/>
    <n v="1"/>
    <n v="0"/>
    <n v="1"/>
    <n v="0"/>
    <n v="0"/>
    <n v="1"/>
    <n v="1"/>
    <n v="0"/>
    <n v="0"/>
    <s v="-"/>
    <s v="-"/>
    <n v="0.1660763888888889"/>
    <n v="0"/>
    <n v="1"/>
    <n v="1"/>
    <s v="Hywel DdaCarmarthenshire"/>
    <x v="0"/>
  </r>
  <r>
    <x v="1"/>
    <n v="24"/>
    <x v="4"/>
    <x v="26"/>
    <x v="0"/>
    <x v="17"/>
    <n v="6.0555499999999998E-2"/>
    <d v="1899-12-30T00:18:38"/>
    <n v="0"/>
    <n v="0"/>
    <n v="0"/>
    <n v="1"/>
    <n v="1"/>
    <n v="0"/>
    <n v="1"/>
    <n v="0"/>
    <n v="1"/>
    <n v="1"/>
    <n v="0"/>
    <n v="0"/>
    <n v="0"/>
    <s v="-"/>
    <s v="-"/>
    <n v="3.3148148148148149E-2"/>
    <n v="0"/>
    <n v="1"/>
    <n v="1"/>
    <s v="Hywel DdaCarmarthenshire"/>
    <x v="0"/>
  </r>
  <r>
    <x v="1"/>
    <n v="24"/>
    <x v="4"/>
    <x v="38"/>
    <x v="4"/>
    <x v="17"/>
    <n v="0"/>
    <d v="1899-12-30T00:09:3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Carmarthenshire"/>
    <x v="0"/>
  </r>
  <r>
    <x v="1"/>
    <n v="24"/>
    <x v="4"/>
    <x v="24"/>
    <x v="0"/>
    <x v="18"/>
    <n v="96.736387833333325"/>
    <d v="1899-12-30T04:16:31"/>
    <n v="6"/>
    <n v="3"/>
    <n v="2"/>
    <n v="17"/>
    <n v="17"/>
    <n v="5"/>
    <n v="7"/>
    <n v="1"/>
    <n v="10"/>
    <n v="14"/>
    <n v="4"/>
    <n v="1"/>
    <n v="1"/>
    <n v="5.0694444444444441E-3"/>
    <n v="1"/>
    <n v="5.1059027777777787E-2"/>
    <n v="2"/>
    <n v="14"/>
    <n v="17"/>
    <s v="Hywel DdaCeredigion"/>
    <x v="0"/>
  </r>
  <r>
    <x v="1"/>
    <n v="24"/>
    <x v="4"/>
    <x v="23"/>
    <x v="0"/>
    <x v="18"/>
    <n v="37.868606499999984"/>
    <d v="1899-12-30T01:02:27"/>
    <n v="3"/>
    <n v="1"/>
    <n v="0"/>
    <n v="43"/>
    <n v="43"/>
    <n v="12"/>
    <n v="35"/>
    <n v="4"/>
    <n v="26"/>
    <n v="37"/>
    <n v="11"/>
    <n v="1"/>
    <n v="1"/>
    <n v="5.138888888888889E-3"/>
    <n v="0.5"/>
    <n v="2.7268518518518518E-2"/>
    <n v="2"/>
    <n v="37"/>
    <n v="43"/>
    <s v="Hywel DdaCeredigion"/>
    <x v="0"/>
  </r>
  <r>
    <x v="1"/>
    <n v="24"/>
    <x v="4"/>
    <x v="27"/>
    <x v="3"/>
    <x v="18"/>
    <n v="0"/>
    <d v="1899-12-30T00:12:12"/>
    <n v="0"/>
    <n v="0"/>
    <n v="0"/>
    <n v="1"/>
    <n v="1"/>
    <n v="0"/>
    <n v="1"/>
    <n v="0"/>
    <n v="0"/>
    <n v="1"/>
    <n v="1"/>
    <n v="0"/>
    <n v="0"/>
    <s v="-"/>
    <s v="-"/>
    <n v="0.12807870370370372"/>
    <n v="0"/>
    <n v="1"/>
    <n v="1"/>
    <s v="Hywel DdaCeredigion"/>
    <x v="0"/>
  </r>
  <r>
    <x v="1"/>
    <n v="24"/>
    <x v="4"/>
    <x v="26"/>
    <x v="0"/>
    <x v="18"/>
    <n v="0"/>
    <d v="1899-12-30T00:05:32"/>
    <n v="0"/>
    <n v="0"/>
    <n v="0"/>
    <n v="1"/>
    <n v="1"/>
    <n v="1"/>
    <n v="1"/>
    <n v="1"/>
    <n v="0"/>
    <n v="0"/>
    <n v="0"/>
    <n v="0"/>
    <n v="0"/>
    <n v="1.9016203703703705E-2"/>
    <n v="0"/>
    <s v="-"/>
    <n v="0"/>
    <n v="0"/>
    <n v="1"/>
    <s v="Hywel DdaCeredigion"/>
    <x v="0"/>
  </r>
  <r>
    <x v="1"/>
    <n v="24"/>
    <x v="4"/>
    <x v="23"/>
    <x v="0"/>
    <x v="12"/>
    <n v="18.079721333333335"/>
    <d v="1899-12-30T01:23:22"/>
    <n v="1"/>
    <n v="1"/>
    <n v="0"/>
    <n v="15"/>
    <n v="15"/>
    <n v="0"/>
    <n v="9"/>
    <n v="3"/>
    <n v="5"/>
    <n v="8"/>
    <n v="3"/>
    <n v="1"/>
    <n v="3"/>
    <n v="2.0995370370370373E-2"/>
    <n v="0"/>
    <n v="3.0283564814814815E-2"/>
    <n v="4"/>
    <n v="8"/>
    <n v="15"/>
    <s v="Hywel DdaGwynedd"/>
    <x v="1"/>
  </r>
  <r>
    <x v="1"/>
    <n v="24"/>
    <x v="4"/>
    <x v="24"/>
    <x v="0"/>
    <x v="19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Hywel DdaNeath Port Talbot"/>
    <x v="1"/>
  </r>
  <r>
    <x v="1"/>
    <n v="24"/>
    <x v="4"/>
    <x v="26"/>
    <x v="0"/>
    <x v="20"/>
    <n v="104.47277000000001"/>
    <d v="1899-12-30T01:00:03"/>
    <n v="5"/>
    <n v="1"/>
    <n v="0"/>
    <n v="131"/>
    <n v="131"/>
    <n v="38"/>
    <n v="95"/>
    <n v="9"/>
    <n v="84"/>
    <n v="104"/>
    <n v="20"/>
    <n v="4"/>
    <n v="14"/>
    <n v="4.2361111111111106E-3"/>
    <n v="0.55555555555555558"/>
    <n v="3.8078703703703705E-2"/>
    <n v="18"/>
    <n v="104"/>
    <n v="131"/>
    <s v="Hywel DdaPembrokeshire"/>
    <x v="0"/>
  </r>
  <r>
    <x v="1"/>
    <n v="24"/>
    <x v="4"/>
    <x v="24"/>
    <x v="0"/>
    <x v="20"/>
    <n v="27.61527666666667"/>
    <d v="1899-12-30T01:23:15"/>
    <n v="1"/>
    <n v="1"/>
    <n v="0"/>
    <n v="24"/>
    <n v="23"/>
    <n v="7"/>
    <n v="18"/>
    <n v="5"/>
    <n v="10"/>
    <n v="14"/>
    <n v="4"/>
    <n v="2"/>
    <n v="3"/>
    <n v="5.3125000000000004E-3"/>
    <n v="0.6"/>
    <n v="5.7378472222222227E-2"/>
    <n v="5"/>
    <n v="14"/>
    <n v="24"/>
    <s v="Hywel DdaPembrokeshire"/>
    <x v="0"/>
  </r>
  <r>
    <x v="1"/>
    <n v="24"/>
    <x v="4"/>
    <x v="25"/>
    <x v="6"/>
    <x v="20"/>
    <n v="0"/>
    <d v="1899-12-30T00:03:41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Hywel DdaPembrokeshire"/>
    <x v="0"/>
  </r>
  <r>
    <x v="1"/>
    <n v="24"/>
    <x v="4"/>
    <x v="23"/>
    <x v="0"/>
    <x v="6"/>
    <n v="8.620831166666667"/>
    <d v="1899-12-30T00:43:56"/>
    <n v="0"/>
    <n v="0"/>
    <n v="0"/>
    <n v="20"/>
    <n v="20"/>
    <n v="3"/>
    <n v="16"/>
    <n v="1"/>
    <n v="11"/>
    <n v="16"/>
    <n v="5"/>
    <n v="0"/>
    <n v="3"/>
    <n v="2.0324074074074074E-2"/>
    <n v="0"/>
    <n v="3.9936342592592593E-2"/>
    <n v="3"/>
    <n v="16"/>
    <n v="20"/>
    <s v="Hywel DdaPowys"/>
    <x v="1"/>
  </r>
  <r>
    <x v="1"/>
    <n v="24"/>
    <x v="5"/>
    <x v="28"/>
    <x v="3"/>
    <x v="6"/>
    <n v="0"/>
    <d v="1899-12-30T00:28:34"/>
    <n v="0"/>
    <n v="0"/>
    <n v="0"/>
    <n v="1"/>
    <n v="1"/>
    <n v="0"/>
    <n v="1"/>
    <n v="0"/>
    <n v="1"/>
    <n v="1"/>
    <n v="0"/>
    <n v="0"/>
    <n v="0"/>
    <s v="-"/>
    <s v="-"/>
    <n v="3.8402777777777779E-2"/>
    <n v="0"/>
    <n v="1"/>
    <n v="1"/>
    <s v="PowysPowys"/>
    <x v="0"/>
  </r>
  <r>
    <x v="1"/>
    <n v="24"/>
    <x v="5"/>
    <x v="39"/>
    <x v="4"/>
    <x v="6"/>
    <n v="0"/>
    <s v="-"/>
    <n v="0"/>
    <n v="0"/>
    <n v="0"/>
    <n v="1"/>
    <n v="1"/>
    <n v="0"/>
    <n v="1"/>
    <n v="0"/>
    <n v="1"/>
    <n v="1"/>
    <n v="0"/>
    <n v="0"/>
    <n v="0"/>
    <s v="-"/>
    <s v="-"/>
    <n v="1.429398148148148E-2"/>
    <n v="0"/>
    <n v="1"/>
    <n v="1"/>
    <s v="PowysPowys"/>
    <x v="0"/>
  </r>
  <r>
    <x v="1"/>
    <n v="24"/>
    <x v="5"/>
    <x v="40"/>
    <x v="4"/>
    <x v="6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  <s v="PowysPowys"/>
    <x v="0"/>
  </r>
  <r>
    <x v="1"/>
    <n v="24"/>
    <x v="6"/>
    <x v="31"/>
    <x v="0"/>
    <x v="16"/>
    <n v="0.49944450000000001"/>
    <d v="1899-12-30T00:29:59"/>
    <n v="0"/>
    <n v="0"/>
    <n v="0"/>
    <n v="3"/>
    <n v="2"/>
    <n v="0"/>
    <n v="2"/>
    <n v="0"/>
    <n v="0"/>
    <n v="0"/>
    <n v="0"/>
    <n v="0"/>
    <n v="3"/>
    <s v="-"/>
    <s v="-"/>
    <s v="-"/>
    <n v="3"/>
    <n v="0"/>
    <n v="2"/>
    <s v="Swansea BayBridgend"/>
    <x v="1"/>
  </r>
  <r>
    <x v="1"/>
    <n v="24"/>
    <x v="6"/>
    <x v="31"/>
    <x v="0"/>
    <x v="2"/>
    <n v="0.61222133333333328"/>
    <d v="1899-12-30T00:27:36"/>
    <n v="0"/>
    <n v="0"/>
    <n v="0"/>
    <n v="3"/>
    <n v="2"/>
    <n v="1"/>
    <n v="2"/>
    <n v="0"/>
    <n v="3"/>
    <n v="3"/>
    <n v="0"/>
    <n v="0"/>
    <n v="0"/>
    <s v="-"/>
    <s v="-"/>
    <n v="5.708333333333334E-2"/>
    <n v="0"/>
    <n v="3"/>
    <n v="3"/>
    <s v="Swansea BayCardiff"/>
    <x v="1"/>
  </r>
  <r>
    <x v="1"/>
    <n v="24"/>
    <x v="6"/>
    <x v="31"/>
    <x v="0"/>
    <x v="17"/>
    <n v="13.918333333333333"/>
    <d v="1899-12-30T01:29:57"/>
    <n v="1"/>
    <n v="0"/>
    <n v="0"/>
    <n v="13"/>
    <n v="13"/>
    <n v="7"/>
    <n v="10"/>
    <n v="3"/>
    <n v="5"/>
    <n v="8"/>
    <n v="3"/>
    <n v="0"/>
    <n v="2"/>
    <n v="2.4537037037037036E-3"/>
    <n v="1"/>
    <n v="0.10832175925925927"/>
    <n v="2"/>
    <n v="8"/>
    <n v="13"/>
    <s v="Swansea BayCarmarthenshire"/>
    <x v="1"/>
  </r>
  <r>
    <x v="1"/>
    <n v="24"/>
    <x v="6"/>
    <x v="31"/>
    <x v="0"/>
    <x v="18"/>
    <n v="0.74138783333333336"/>
    <d v="1899-12-30T00:37:32"/>
    <n v="0"/>
    <n v="0"/>
    <n v="0"/>
    <n v="6"/>
    <n v="6"/>
    <n v="0"/>
    <n v="5"/>
    <n v="2"/>
    <n v="2"/>
    <n v="3"/>
    <n v="1"/>
    <n v="0"/>
    <n v="1"/>
    <n v="4.1087962962962964E-4"/>
    <n v="1"/>
    <n v="3.1643518518518522E-2"/>
    <n v="1"/>
    <n v="3"/>
    <n v="6"/>
    <s v="Swansea BayCeredigion"/>
    <x v="1"/>
  </r>
  <r>
    <x v="1"/>
    <n v="24"/>
    <x v="6"/>
    <x v="31"/>
    <x v="0"/>
    <x v="19"/>
    <n v="327.03166483333342"/>
    <d v="1899-12-30T03:48:44"/>
    <n v="27"/>
    <n v="22"/>
    <n v="7"/>
    <n v="95"/>
    <n v="95"/>
    <n v="26"/>
    <n v="47"/>
    <n v="17"/>
    <n v="62"/>
    <n v="74"/>
    <n v="12"/>
    <n v="0"/>
    <n v="4"/>
    <n v="5.092592592592593E-3"/>
    <n v="0.52941176470588236"/>
    <n v="0.10587962962962963"/>
    <n v="4"/>
    <n v="74"/>
    <n v="95"/>
    <s v="Swansea BayNeath Port Talbot"/>
    <x v="0"/>
  </r>
  <r>
    <x v="1"/>
    <n v="24"/>
    <x v="6"/>
    <x v="32"/>
    <x v="1"/>
    <x v="19"/>
    <n v="1.5724999999999998"/>
    <d v="1899-12-30T01:11:14"/>
    <n v="0"/>
    <n v="0"/>
    <n v="0"/>
    <n v="9"/>
    <n v="8"/>
    <n v="0"/>
    <n v="3"/>
    <n v="0"/>
    <n v="6"/>
    <n v="7"/>
    <n v="1"/>
    <n v="0"/>
    <n v="2"/>
    <s v="-"/>
    <s v="-"/>
    <n v="0.16872685185185185"/>
    <n v="2"/>
    <n v="7"/>
    <n v="9"/>
    <s v="Swansea BayNeath Port Talbot"/>
    <x v="0"/>
  </r>
  <r>
    <x v="1"/>
    <n v="24"/>
    <x v="6"/>
    <x v="33"/>
    <x v="1"/>
    <x v="19"/>
    <n v="0"/>
    <s v="-"/>
    <n v="0"/>
    <n v="0"/>
    <n v="0"/>
    <n v="1"/>
    <n v="1"/>
    <n v="0"/>
    <n v="1"/>
    <n v="0"/>
    <n v="1"/>
    <n v="1"/>
    <n v="0"/>
    <n v="0"/>
    <n v="0"/>
    <s v="-"/>
    <s v="-"/>
    <n v="0.30600694444444443"/>
    <n v="0"/>
    <n v="1"/>
    <n v="1"/>
    <s v="Swansea BayNeath Port Talbot"/>
    <x v="0"/>
  </r>
  <r>
    <x v="1"/>
    <n v="24"/>
    <x v="6"/>
    <x v="32"/>
    <x v="1"/>
    <x v="20"/>
    <n v="0"/>
    <d v="1899-12-30T00:25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Pembrokeshire"/>
    <x v="1"/>
  </r>
  <r>
    <x v="1"/>
    <n v="24"/>
    <x v="6"/>
    <x v="31"/>
    <x v="0"/>
    <x v="20"/>
    <n v="0"/>
    <d v="1899-12-30T00:16:28"/>
    <n v="0"/>
    <n v="0"/>
    <n v="0"/>
    <n v="1"/>
    <n v="1"/>
    <n v="0"/>
    <n v="1"/>
    <n v="0"/>
    <n v="1"/>
    <n v="1"/>
    <n v="0"/>
    <n v="0"/>
    <n v="0"/>
    <s v="-"/>
    <s v="-"/>
    <n v="2.7638888888888886E-2"/>
    <n v="0"/>
    <n v="1"/>
    <n v="1"/>
    <s v="Swansea BayPembrokeshire"/>
    <x v="1"/>
  </r>
  <r>
    <x v="1"/>
    <n v="24"/>
    <x v="6"/>
    <x v="31"/>
    <x v="0"/>
    <x v="6"/>
    <n v="33.55416533333333"/>
    <d v="1899-12-30T03:02:53"/>
    <n v="3"/>
    <n v="2"/>
    <n v="0"/>
    <n v="10"/>
    <n v="10"/>
    <n v="2"/>
    <n v="4"/>
    <n v="2"/>
    <n v="4"/>
    <n v="5"/>
    <n v="1"/>
    <n v="1"/>
    <n v="2"/>
    <n v="3.0671296296296302E-3"/>
    <n v="1"/>
    <n v="2.7997685185185188E-2"/>
    <n v="3"/>
    <n v="5"/>
    <n v="10"/>
    <s v="Swansea BayPowys"/>
    <x v="1"/>
  </r>
  <r>
    <x v="1"/>
    <n v="24"/>
    <x v="6"/>
    <x v="31"/>
    <x v="0"/>
    <x v="21"/>
    <n v="1.0436111666666665"/>
    <d v="1899-12-30T01:17:37"/>
    <n v="0"/>
    <n v="0"/>
    <n v="0"/>
    <n v="1"/>
    <n v="1"/>
    <n v="0"/>
    <n v="0"/>
    <n v="1"/>
    <n v="0"/>
    <n v="0"/>
    <n v="0"/>
    <n v="0"/>
    <n v="0"/>
    <n v="5.2083333333333333E-4"/>
    <n v="1"/>
    <s v="-"/>
    <n v="0"/>
    <n v="0"/>
    <n v="1"/>
    <s v="Swansea BayRhondda Cynon Taff"/>
    <x v="1"/>
  </r>
  <r>
    <x v="1"/>
    <n v="24"/>
    <x v="6"/>
    <x v="31"/>
    <x v="0"/>
    <x v="22"/>
    <n v="423.8758223333333"/>
    <d v="1899-12-30T02:39:02"/>
    <n v="34"/>
    <n v="27"/>
    <n v="7"/>
    <n v="187"/>
    <n v="186"/>
    <n v="55"/>
    <n v="113"/>
    <n v="55"/>
    <n v="103"/>
    <n v="121"/>
    <n v="18"/>
    <n v="7"/>
    <n v="4"/>
    <n v="4.5023148148148149E-3"/>
    <n v="0.63636363636363635"/>
    <n v="8.8969907407407414E-2"/>
    <n v="11"/>
    <n v="121"/>
    <n v="187"/>
    <s v="Swansea BaySwansea"/>
    <x v="0"/>
  </r>
  <r>
    <x v="1"/>
    <n v="24"/>
    <x v="6"/>
    <x v="32"/>
    <x v="1"/>
    <x v="22"/>
    <n v="12.215277666666665"/>
    <d v="1899-12-30T01:44:20"/>
    <n v="2"/>
    <n v="0"/>
    <n v="0"/>
    <n v="15"/>
    <n v="15"/>
    <n v="1"/>
    <n v="6"/>
    <n v="1"/>
    <n v="10"/>
    <n v="12"/>
    <n v="2"/>
    <n v="0"/>
    <n v="2"/>
    <n v="9.5486111111111119E-3"/>
    <n v="0"/>
    <n v="0.20153935185185187"/>
    <n v="2"/>
    <n v="12"/>
    <n v="15"/>
    <s v="Swansea BaySwansea"/>
    <x v="0"/>
  </r>
  <r>
    <x v="1"/>
    <n v="24"/>
    <x v="6"/>
    <x v="41"/>
    <x v="3"/>
    <x v="22"/>
    <n v="0"/>
    <s v="-"/>
    <n v="0"/>
    <n v="0"/>
    <n v="0"/>
    <n v="1"/>
    <n v="1"/>
    <n v="0"/>
    <n v="1"/>
    <n v="0"/>
    <n v="0"/>
    <n v="1"/>
    <n v="1"/>
    <n v="0"/>
    <n v="0"/>
    <s v="-"/>
    <s v="-"/>
    <n v="0.12395833333333334"/>
    <n v="0"/>
    <n v="1"/>
    <n v="1"/>
    <s v="Swansea BaySwansea"/>
    <x v="0"/>
  </r>
  <r>
    <x v="1"/>
    <n v="24"/>
    <x v="6"/>
    <x v="31"/>
    <x v="0"/>
    <x v="7"/>
    <n v="0.10472216666666667"/>
    <d v="1899-12-30T00:21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Torfaen"/>
    <x v="1"/>
  </r>
  <r>
    <x v="2"/>
    <n v="23"/>
    <x v="0"/>
    <x v="0"/>
    <x v="0"/>
    <x v="0"/>
    <n v="55.03166499999999"/>
    <d v="1899-12-30T01:41:12"/>
    <n v="7"/>
    <n v="2"/>
    <n v="0"/>
    <n v="43"/>
    <n v="43"/>
    <n v="7"/>
    <n v="29"/>
    <n v="4"/>
    <n v="34"/>
    <n v="37"/>
    <n v="3"/>
    <n v="0"/>
    <n v="2"/>
    <n v="6.9675925925925929E-3"/>
    <n v="0.25"/>
    <n v="6.2106481481481485E-2"/>
    <n v="2"/>
    <n v="37"/>
    <n v="43"/>
    <s v="Aneurin BevanBlaenau Gwent"/>
    <x v="0"/>
  </r>
  <r>
    <x v="2"/>
    <n v="23"/>
    <x v="0"/>
    <x v="2"/>
    <x v="0"/>
    <x v="0"/>
    <n v="0"/>
    <d v="1899-12-30T00:52:50"/>
    <n v="0"/>
    <n v="0"/>
    <n v="0"/>
    <n v="15"/>
    <n v="15"/>
    <n v="0"/>
    <n v="9"/>
    <n v="2"/>
    <n v="6"/>
    <n v="9"/>
    <n v="3"/>
    <n v="1"/>
    <n v="3"/>
    <n v="6.3310185185185188E-3"/>
    <n v="0.5"/>
    <n v="5.9745370370370372E-2"/>
    <n v="4"/>
    <n v="9"/>
    <n v="15"/>
    <s v="Aneurin BevanBlaenau Gwent"/>
    <x v="0"/>
  </r>
  <r>
    <x v="2"/>
    <n v="23"/>
    <x v="0"/>
    <x v="4"/>
    <x v="0"/>
    <x v="0"/>
    <n v="0"/>
    <d v="1899-12-30T00:51:3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Blaenau Gwent"/>
    <x v="0"/>
  </r>
  <r>
    <x v="2"/>
    <n v="23"/>
    <x v="0"/>
    <x v="34"/>
    <x v="3"/>
    <x v="0"/>
    <n v="0"/>
    <s v="-"/>
    <n v="0"/>
    <n v="0"/>
    <n v="0"/>
    <n v="1"/>
    <n v="0"/>
    <n v="0"/>
    <n v="0"/>
    <n v="0"/>
    <n v="0"/>
    <n v="1"/>
    <n v="1"/>
    <n v="0"/>
    <n v="0"/>
    <s v="-"/>
    <s v="-"/>
    <s v="-"/>
    <n v="0"/>
    <n v="1"/>
    <n v="0"/>
    <s v="Aneurin BevanBlaenau Gwent"/>
    <x v="0"/>
  </r>
  <r>
    <x v="2"/>
    <n v="23"/>
    <x v="0"/>
    <x v="0"/>
    <x v="0"/>
    <x v="1"/>
    <n v="103.08638199999997"/>
    <d v="1899-12-30T01:54:47"/>
    <n v="10"/>
    <n v="8"/>
    <n v="0"/>
    <n v="73"/>
    <n v="71"/>
    <n v="11"/>
    <n v="38"/>
    <n v="8"/>
    <n v="50"/>
    <n v="55"/>
    <n v="5"/>
    <n v="2"/>
    <n v="8"/>
    <n v="6.4699074074074077E-3"/>
    <n v="0.375"/>
    <n v="5.4583333333333331E-2"/>
    <n v="10"/>
    <n v="55"/>
    <n v="73"/>
    <s v="Aneurin BevanCaerphilly"/>
    <x v="0"/>
  </r>
  <r>
    <x v="2"/>
    <n v="23"/>
    <x v="0"/>
    <x v="1"/>
    <x v="1"/>
    <x v="1"/>
    <n v="0"/>
    <d v="1899-12-30T00:53:31"/>
    <n v="0"/>
    <n v="0"/>
    <n v="0"/>
    <n v="34"/>
    <n v="34"/>
    <n v="0"/>
    <n v="24"/>
    <n v="7"/>
    <n v="17"/>
    <n v="22"/>
    <n v="5"/>
    <n v="0"/>
    <n v="5"/>
    <n v="6.9444444444444449E-3"/>
    <n v="0.2857142857142857"/>
    <n v="9.1932870370370373E-2"/>
    <n v="5"/>
    <n v="22"/>
    <n v="34"/>
    <s v="Aneurin BevanCaerphilly"/>
    <x v="0"/>
  </r>
  <r>
    <x v="2"/>
    <n v="23"/>
    <x v="0"/>
    <x v="4"/>
    <x v="0"/>
    <x v="1"/>
    <n v="0"/>
    <d v="1899-12-30T00:14:13"/>
    <n v="0"/>
    <n v="0"/>
    <n v="0"/>
    <n v="3"/>
    <n v="3"/>
    <n v="0"/>
    <n v="3"/>
    <n v="0"/>
    <n v="2"/>
    <n v="3"/>
    <n v="1"/>
    <n v="0"/>
    <n v="0"/>
    <s v="-"/>
    <s v="-"/>
    <n v="7.3738425925925929E-2"/>
    <n v="0"/>
    <n v="3"/>
    <n v="3"/>
    <s v="Aneurin BevanCaerphilly"/>
    <x v="0"/>
  </r>
  <r>
    <x v="2"/>
    <n v="23"/>
    <x v="0"/>
    <x v="6"/>
    <x v="3"/>
    <x v="1"/>
    <n v="0"/>
    <d v="1899-12-30T00:06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erphilly"/>
    <x v="0"/>
  </r>
  <r>
    <x v="2"/>
    <n v="23"/>
    <x v="0"/>
    <x v="0"/>
    <x v="0"/>
    <x v="2"/>
    <n v="0"/>
    <d v="1899-12-30T02:34:19"/>
    <n v="0"/>
    <n v="0"/>
    <n v="0"/>
    <n v="2"/>
    <n v="2"/>
    <n v="0"/>
    <n v="0"/>
    <n v="0"/>
    <n v="2"/>
    <n v="2"/>
    <n v="0"/>
    <n v="0"/>
    <n v="0"/>
    <s v="-"/>
    <s v="-"/>
    <n v="0.22181134259259258"/>
    <n v="0"/>
    <n v="2"/>
    <n v="2"/>
    <s v="Aneurin BevanCardiff"/>
    <x v="1"/>
  </r>
  <r>
    <x v="2"/>
    <n v="23"/>
    <x v="0"/>
    <x v="0"/>
    <x v="0"/>
    <x v="4"/>
    <n v="134.73833216666665"/>
    <d v="1899-12-30T01:56:02"/>
    <n v="12"/>
    <n v="5"/>
    <n v="0"/>
    <n v="71"/>
    <n v="70"/>
    <n v="10"/>
    <n v="40"/>
    <n v="11"/>
    <n v="36"/>
    <n v="43"/>
    <n v="7"/>
    <n v="2"/>
    <n v="15"/>
    <n v="1.0335648148148148E-2"/>
    <n v="0.18181818181818182"/>
    <n v="5.5081018518518515E-2"/>
    <n v="17"/>
    <n v="43"/>
    <n v="71"/>
    <s v="Aneurin BevanMonmouthshire"/>
    <x v="0"/>
  </r>
  <r>
    <x v="2"/>
    <n v="23"/>
    <x v="0"/>
    <x v="2"/>
    <x v="0"/>
    <x v="4"/>
    <n v="0"/>
    <d v="1899-12-30T01:02:12"/>
    <n v="0"/>
    <n v="0"/>
    <n v="0"/>
    <n v="11"/>
    <n v="11"/>
    <n v="0"/>
    <n v="8"/>
    <n v="0"/>
    <n v="7"/>
    <n v="8"/>
    <n v="1"/>
    <n v="1"/>
    <n v="2"/>
    <s v="-"/>
    <s v="-"/>
    <n v="6.4189814814814825E-2"/>
    <n v="3"/>
    <n v="8"/>
    <n v="11"/>
    <s v="Aneurin BevanMonmouthshire"/>
    <x v="0"/>
  </r>
  <r>
    <x v="2"/>
    <n v="23"/>
    <x v="0"/>
    <x v="4"/>
    <x v="0"/>
    <x v="4"/>
    <n v="0"/>
    <d v="1899-12-30T00:45:02"/>
    <n v="0"/>
    <n v="0"/>
    <n v="0"/>
    <n v="10"/>
    <n v="10"/>
    <n v="0"/>
    <n v="8"/>
    <n v="0"/>
    <n v="8"/>
    <n v="9"/>
    <n v="1"/>
    <n v="0"/>
    <n v="1"/>
    <s v="-"/>
    <s v="-"/>
    <n v="2.8344907407407412E-2"/>
    <n v="1"/>
    <n v="9"/>
    <n v="10"/>
    <s v="Aneurin BevanMonmouthshire"/>
    <x v="0"/>
  </r>
  <r>
    <x v="2"/>
    <n v="23"/>
    <x v="0"/>
    <x v="8"/>
    <x v="1"/>
    <x v="4"/>
    <n v="0"/>
    <d v="1899-12-30T00:12:1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2"/>
    <n v="23"/>
    <x v="0"/>
    <x v="9"/>
    <x v="4"/>
    <x v="4"/>
    <n v="0"/>
    <s v="-"/>
    <n v="0"/>
    <n v="0"/>
    <n v="0"/>
    <n v="1"/>
    <n v="1"/>
    <n v="0"/>
    <n v="1"/>
    <n v="0"/>
    <n v="0"/>
    <n v="1"/>
    <n v="1"/>
    <n v="0"/>
    <n v="0"/>
    <s v="-"/>
    <s v="-"/>
    <n v="0.18229166666666669"/>
    <n v="0"/>
    <n v="1"/>
    <n v="1"/>
    <s v="Aneurin BevanMonmouthshire"/>
    <x v="0"/>
  </r>
  <r>
    <x v="2"/>
    <n v="23"/>
    <x v="0"/>
    <x v="0"/>
    <x v="0"/>
    <x v="5"/>
    <n v="213.20415949999986"/>
    <d v="1899-12-30T01:49:07"/>
    <n v="19"/>
    <n v="8"/>
    <n v="0"/>
    <n v="151"/>
    <n v="148"/>
    <n v="19"/>
    <n v="83"/>
    <n v="35"/>
    <n v="76"/>
    <n v="92"/>
    <n v="16"/>
    <n v="3"/>
    <n v="21"/>
    <n v="3.3101851851851851E-3"/>
    <n v="0.74285714285714288"/>
    <n v="5.3472222222222227E-2"/>
    <n v="24"/>
    <n v="92"/>
    <n v="150"/>
    <s v="Aneurin BevanNewport"/>
    <x v="0"/>
  </r>
  <r>
    <x v="2"/>
    <n v="23"/>
    <x v="0"/>
    <x v="4"/>
    <x v="0"/>
    <x v="5"/>
    <n v="0"/>
    <d v="1899-12-30T01:04:34"/>
    <n v="0"/>
    <n v="0"/>
    <n v="0"/>
    <n v="37"/>
    <n v="37"/>
    <n v="1"/>
    <n v="20"/>
    <n v="3"/>
    <n v="18"/>
    <n v="21"/>
    <n v="3"/>
    <n v="1"/>
    <n v="12"/>
    <n v="3.0671296296296302E-3"/>
    <n v="0.66666666666666663"/>
    <n v="4.7060185185185184E-2"/>
    <n v="13"/>
    <n v="21"/>
    <n v="37"/>
    <s v="Aneurin BevanNewport"/>
    <x v="0"/>
  </r>
  <r>
    <x v="2"/>
    <n v="23"/>
    <x v="0"/>
    <x v="3"/>
    <x v="2"/>
    <x v="5"/>
    <n v="0"/>
    <d v="1899-12-30T00:10:0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2"/>
    <n v="23"/>
    <x v="0"/>
    <x v="1"/>
    <x v="1"/>
    <x v="5"/>
    <n v="0"/>
    <s v="-"/>
    <n v="0"/>
    <n v="0"/>
    <n v="0"/>
    <n v="1"/>
    <n v="1"/>
    <n v="0"/>
    <n v="0"/>
    <n v="0"/>
    <n v="0"/>
    <n v="1"/>
    <n v="1"/>
    <n v="0"/>
    <n v="0"/>
    <s v="-"/>
    <s v="-"/>
    <n v="9.2581018518518521E-2"/>
    <n v="0"/>
    <n v="1"/>
    <n v="1"/>
    <s v="Aneurin BevanNewport"/>
    <x v="0"/>
  </r>
  <r>
    <x v="2"/>
    <n v="23"/>
    <x v="0"/>
    <x v="0"/>
    <x v="0"/>
    <x v="6"/>
    <n v="0.71527783333333339"/>
    <d v="1899-12-30T00:57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Powys"/>
    <x v="1"/>
  </r>
  <r>
    <x v="2"/>
    <n v="23"/>
    <x v="0"/>
    <x v="2"/>
    <x v="0"/>
    <x v="6"/>
    <n v="0"/>
    <d v="1899-12-30T01:28:32"/>
    <n v="0"/>
    <n v="0"/>
    <n v="0"/>
    <n v="1"/>
    <n v="1"/>
    <n v="0"/>
    <n v="1"/>
    <n v="1"/>
    <n v="0"/>
    <n v="0"/>
    <n v="0"/>
    <n v="0"/>
    <n v="0"/>
    <n v="1.2152777777777778E-2"/>
    <n v="0"/>
    <s v="-"/>
    <n v="0"/>
    <n v="0"/>
    <n v="1"/>
    <s v="Aneurin BevanPowys"/>
    <x v="1"/>
  </r>
  <r>
    <x v="2"/>
    <n v="23"/>
    <x v="0"/>
    <x v="0"/>
    <x v="0"/>
    <x v="7"/>
    <n v="133.26971800000001"/>
    <d v="1899-12-30T01:51:57"/>
    <n v="12"/>
    <n v="7"/>
    <n v="0"/>
    <n v="81"/>
    <n v="81"/>
    <n v="11"/>
    <n v="43"/>
    <n v="13"/>
    <n v="53"/>
    <n v="61"/>
    <n v="8"/>
    <n v="2"/>
    <n v="5"/>
    <n v="3.6111111111111114E-3"/>
    <n v="0.53846153846153844"/>
    <n v="3.7048611111111115E-2"/>
    <n v="7"/>
    <n v="61"/>
    <n v="81"/>
    <s v="Aneurin BevanTorfaen"/>
    <x v="0"/>
  </r>
  <r>
    <x v="2"/>
    <n v="23"/>
    <x v="0"/>
    <x v="4"/>
    <x v="0"/>
    <x v="7"/>
    <n v="0"/>
    <d v="1899-12-30T00:39:41"/>
    <n v="0"/>
    <n v="0"/>
    <n v="0"/>
    <n v="27"/>
    <n v="27"/>
    <n v="0"/>
    <n v="22"/>
    <n v="0"/>
    <n v="8"/>
    <n v="11"/>
    <n v="3"/>
    <n v="0"/>
    <n v="16"/>
    <s v="-"/>
    <s v="-"/>
    <n v="0.12136574074074076"/>
    <n v="16"/>
    <n v="11"/>
    <n v="27"/>
    <s v="Aneurin BevanTorfaen"/>
    <x v="0"/>
  </r>
  <r>
    <x v="2"/>
    <n v="23"/>
    <x v="0"/>
    <x v="2"/>
    <x v="0"/>
    <x v="7"/>
    <n v="0"/>
    <d v="1899-12-30T00:38:03"/>
    <n v="0"/>
    <n v="0"/>
    <n v="0"/>
    <n v="36"/>
    <n v="34"/>
    <n v="0"/>
    <n v="29"/>
    <n v="2"/>
    <n v="5"/>
    <n v="7"/>
    <n v="2"/>
    <n v="1"/>
    <n v="26"/>
    <n v="1.2164351851851852E-2"/>
    <n v="0"/>
    <n v="8.3865740740740741E-2"/>
    <n v="27"/>
    <n v="7"/>
    <n v="36"/>
    <s v="Aneurin BevanTorfaen"/>
    <x v="0"/>
  </r>
  <r>
    <x v="2"/>
    <n v="23"/>
    <x v="0"/>
    <x v="8"/>
    <x v="1"/>
    <x v="7"/>
    <n v="0"/>
    <d v="1899-12-30T00:35:37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2"/>
    <n v="23"/>
    <x v="0"/>
    <x v="1"/>
    <x v="1"/>
    <x v="7"/>
    <n v="0"/>
    <d v="1899-12-30T00:27:06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2"/>
    <n v="23"/>
    <x v="0"/>
    <x v="7"/>
    <x v="4"/>
    <x v="7"/>
    <n v="0"/>
    <d v="1899-12-30T00:13:22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2"/>
    <n v="23"/>
    <x v="0"/>
    <x v="3"/>
    <x v="2"/>
    <x v="7"/>
    <n v="0"/>
    <d v="1899-12-30T00:11:06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2"/>
    <n v="23"/>
    <x v="0"/>
    <x v="9"/>
    <x v="4"/>
    <x v="7"/>
    <n v="0"/>
    <d v="1899-12-30T00:10:3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2"/>
    <n v="23"/>
    <x v="1"/>
    <x v="10"/>
    <x v="0"/>
    <x v="9"/>
    <n v="326.8830481666667"/>
    <d v="1899-12-30T02:24:28"/>
    <n v="30"/>
    <n v="14"/>
    <n v="0"/>
    <n v="125"/>
    <n v="125"/>
    <n v="22"/>
    <n v="52"/>
    <n v="15"/>
    <n v="82"/>
    <n v="102"/>
    <n v="20"/>
    <n v="4"/>
    <n v="4"/>
    <n v="5.4513888888888884E-3"/>
    <n v="0.6"/>
    <n v="7.633101851851852E-2"/>
    <n v="8"/>
    <n v="102"/>
    <n v="125"/>
    <s v="Betsi CadwaladrConwy"/>
    <x v="0"/>
  </r>
  <r>
    <x v="2"/>
    <n v="23"/>
    <x v="1"/>
    <x v="11"/>
    <x v="0"/>
    <x v="9"/>
    <n v="121.25638899999998"/>
    <d v="1899-12-30T03:03:11"/>
    <n v="14"/>
    <n v="7"/>
    <n v="0"/>
    <n v="36"/>
    <n v="36"/>
    <n v="8"/>
    <n v="17"/>
    <n v="4"/>
    <n v="27"/>
    <n v="29"/>
    <n v="2"/>
    <n v="0"/>
    <n v="3"/>
    <n v="1.0115740740740741E-2"/>
    <n v="0"/>
    <n v="6.475694444444445E-2"/>
    <n v="3"/>
    <n v="29"/>
    <n v="36"/>
    <s v="Betsi CadwaladrConwy"/>
    <x v="0"/>
  </r>
  <r>
    <x v="2"/>
    <n v="23"/>
    <x v="1"/>
    <x v="12"/>
    <x v="0"/>
    <x v="9"/>
    <n v="1.4877778333333334"/>
    <d v="1899-12-30T01:44:16"/>
    <n v="0"/>
    <n v="0"/>
    <n v="0"/>
    <n v="1"/>
    <n v="1"/>
    <n v="0"/>
    <n v="0"/>
    <n v="0"/>
    <n v="1"/>
    <n v="1"/>
    <n v="0"/>
    <n v="0"/>
    <n v="0"/>
    <s v="-"/>
    <s v="-"/>
    <n v="7.3182870370370384E-2"/>
    <n v="0"/>
    <n v="1"/>
    <n v="1"/>
    <s v="Betsi CadwaladrConwy"/>
    <x v="0"/>
  </r>
  <r>
    <x v="2"/>
    <n v="23"/>
    <x v="1"/>
    <x v="10"/>
    <x v="0"/>
    <x v="10"/>
    <n v="215.95971833333348"/>
    <d v="1899-12-30T02:05:09"/>
    <n v="22"/>
    <n v="6"/>
    <n v="0"/>
    <n v="105"/>
    <n v="102"/>
    <n v="12"/>
    <n v="44"/>
    <n v="25"/>
    <n v="67"/>
    <n v="71"/>
    <n v="4"/>
    <n v="1"/>
    <n v="8"/>
    <n v="6.6087962962962975E-3"/>
    <n v="0.4"/>
    <n v="9.1018518518518512E-2"/>
    <n v="9"/>
    <n v="71"/>
    <n v="105"/>
    <s v="Betsi CadwaladrDenbighshire"/>
    <x v="0"/>
  </r>
  <r>
    <x v="2"/>
    <n v="23"/>
    <x v="1"/>
    <x v="12"/>
    <x v="0"/>
    <x v="10"/>
    <n v="48.612221333333331"/>
    <d v="1899-12-30T03:17:15"/>
    <n v="5"/>
    <n v="2"/>
    <n v="0"/>
    <n v="14"/>
    <n v="13"/>
    <n v="2"/>
    <n v="5"/>
    <n v="2"/>
    <n v="10"/>
    <n v="10"/>
    <n v="0"/>
    <n v="1"/>
    <n v="1"/>
    <n v="8.0034722222222208E-3"/>
    <n v="0.5"/>
    <n v="0.1520775462962963"/>
    <n v="2"/>
    <n v="10"/>
    <n v="14"/>
    <s v="Betsi CadwaladrDenbighshire"/>
    <x v="0"/>
  </r>
  <r>
    <x v="2"/>
    <n v="23"/>
    <x v="1"/>
    <x v="11"/>
    <x v="0"/>
    <x v="10"/>
    <n v="0"/>
    <d v="1899-12-30T00:07:24"/>
    <n v="0"/>
    <n v="0"/>
    <n v="0"/>
    <n v="1"/>
    <n v="1"/>
    <n v="1"/>
    <n v="1"/>
    <n v="0"/>
    <n v="0"/>
    <n v="0"/>
    <n v="0"/>
    <n v="1"/>
    <n v="0"/>
    <s v="-"/>
    <s v="-"/>
    <s v="-"/>
    <n v="1"/>
    <n v="0"/>
    <n v="1"/>
    <s v="Betsi CadwaladrDenbighshire"/>
    <x v="0"/>
  </r>
  <r>
    <x v="2"/>
    <n v="23"/>
    <x v="1"/>
    <x v="12"/>
    <x v="0"/>
    <x v="11"/>
    <n v="135.6108298333333"/>
    <d v="1899-12-30T02:29:53"/>
    <n v="14"/>
    <n v="5"/>
    <n v="2"/>
    <n v="53"/>
    <n v="53"/>
    <n v="7"/>
    <n v="28"/>
    <n v="8"/>
    <n v="38"/>
    <n v="42"/>
    <n v="4"/>
    <n v="0"/>
    <n v="3"/>
    <n v="7.766203703703704E-3"/>
    <n v="0.25"/>
    <n v="8.5410879629629635E-2"/>
    <n v="3"/>
    <n v="42"/>
    <n v="53"/>
    <s v="Betsi CadwaladrFlintshire"/>
    <x v="0"/>
  </r>
  <r>
    <x v="2"/>
    <n v="23"/>
    <x v="1"/>
    <x v="10"/>
    <x v="0"/>
    <x v="11"/>
    <n v="118.07749799999998"/>
    <d v="1899-12-30T02:12:35"/>
    <n v="14"/>
    <n v="1"/>
    <n v="0"/>
    <n v="49"/>
    <n v="48"/>
    <n v="4"/>
    <n v="19"/>
    <n v="12"/>
    <n v="33"/>
    <n v="35"/>
    <n v="2"/>
    <n v="0"/>
    <n v="2"/>
    <n v="8.3912037037037028E-3"/>
    <n v="0.25"/>
    <n v="7.9965277777777788E-2"/>
    <n v="2"/>
    <n v="35"/>
    <n v="49"/>
    <s v="Betsi CadwaladrFlintshire"/>
    <x v="0"/>
  </r>
  <r>
    <x v="2"/>
    <n v="23"/>
    <x v="1"/>
    <x v="11"/>
    <x v="0"/>
    <x v="12"/>
    <n v="308.51138200000025"/>
    <d v="1899-12-30T02:24:35"/>
    <n v="33"/>
    <n v="18"/>
    <n v="0"/>
    <n v="121"/>
    <n v="119"/>
    <n v="25"/>
    <n v="60"/>
    <n v="21"/>
    <n v="75"/>
    <n v="91"/>
    <n v="16"/>
    <n v="3"/>
    <n v="6"/>
    <n v="9.3287037037037036E-3"/>
    <n v="0.23809523809523808"/>
    <n v="6.8946759259259263E-2"/>
    <n v="9"/>
    <n v="91"/>
    <n v="120"/>
    <s v="Betsi CadwaladrGwynedd"/>
    <x v="0"/>
  </r>
  <r>
    <x v="2"/>
    <n v="23"/>
    <x v="1"/>
    <x v="10"/>
    <x v="0"/>
    <x v="12"/>
    <n v="3.4211111666666665"/>
    <d v="1899-12-30T01:09:10"/>
    <n v="0"/>
    <n v="0"/>
    <n v="0"/>
    <n v="5"/>
    <n v="5"/>
    <n v="0"/>
    <n v="3"/>
    <n v="2"/>
    <n v="2"/>
    <n v="3"/>
    <n v="1"/>
    <n v="0"/>
    <n v="0"/>
    <n v="5.3240740740740744E-4"/>
    <n v="1"/>
    <n v="9.8379629629629633E-3"/>
    <n v="0"/>
    <n v="3"/>
    <n v="5"/>
    <s v="Betsi CadwaladrGwynedd"/>
    <x v="0"/>
  </r>
  <r>
    <x v="2"/>
    <n v="23"/>
    <x v="1"/>
    <x v="37"/>
    <x v="1"/>
    <x v="12"/>
    <n v="0"/>
    <d v="1899-12-30T03:38:46"/>
    <n v="0"/>
    <n v="0"/>
    <n v="0"/>
    <n v="1"/>
    <n v="1"/>
    <n v="0"/>
    <n v="0"/>
    <n v="0"/>
    <n v="1"/>
    <n v="1"/>
    <n v="0"/>
    <n v="0"/>
    <n v="0"/>
    <s v="-"/>
    <s v="-"/>
    <n v="6.5057870370370377E-2"/>
    <n v="0"/>
    <n v="1"/>
    <n v="1"/>
    <s v="Betsi CadwaladrGwynedd"/>
    <x v="0"/>
  </r>
  <r>
    <x v="2"/>
    <n v="23"/>
    <x v="1"/>
    <x v="12"/>
    <x v="0"/>
    <x v="12"/>
    <n v="0"/>
    <d v="1899-12-30T01:02:39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Betsi CadwaladrGwynedd"/>
    <x v="0"/>
  </r>
  <r>
    <x v="2"/>
    <n v="23"/>
    <x v="1"/>
    <x v="11"/>
    <x v="0"/>
    <x v="13"/>
    <n v="155.54222050000001"/>
    <d v="1899-12-30T02:09:42"/>
    <n v="14"/>
    <n v="6"/>
    <n v="0"/>
    <n v="73"/>
    <n v="73"/>
    <n v="12"/>
    <n v="41"/>
    <n v="13"/>
    <n v="41"/>
    <n v="53"/>
    <n v="12"/>
    <n v="2"/>
    <n v="5"/>
    <n v="1.0011574074074074E-2"/>
    <n v="0.46153846153846156"/>
    <n v="6.5069444444444444E-2"/>
    <n v="7"/>
    <n v="53"/>
    <n v="73"/>
    <s v="Betsi CadwaladrIsle Of Anglesey"/>
    <x v="0"/>
  </r>
  <r>
    <x v="2"/>
    <n v="23"/>
    <x v="1"/>
    <x v="10"/>
    <x v="0"/>
    <x v="13"/>
    <n v="1.3724999999999998"/>
    <d v="1899-12-30T01:37:21"/>
    <n v="0"/>
    <n v="0"/>
    <n v="0"/>
    <n v="1"/>
    <n v="1"/>
    <n v="0"/>
    <n v="0"/>
    <n v="0"/>
    <n v="1"/>
    <n v="1"/>
    <n v="0"/>
    <n v="0"/>
    <n v="0"/>
    <s v="-"/>
    <s v="-"/>
    <n v="0.16627314814814817"/>
    <n v="0"/>
    <n v="1"/>
    <n v="1"/>
    <s v="Betsi CadwaladrIsle Of Anglesey"/>
    <x v="0"/>
  </r>
  <r>
    <x v="2"/>
    <n v="23"/>
    <x v="1"/>
    <x v="12"/>
    <x v="0"/>
    <x v="14"/>
    <n v="0.14499899999999999"/>
    <d v="1899-12-30T00:23:4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Out of Area"/>
    <x v="1"/>
  </r>
  <r>
    <x v="2"/>
    <n v="23"/>
    <x v="1"/>
    <x v="12"/>
    <x v="0"/>
    <x v="15"/>
    <n v="206.02138566666665"/>
    <d v="1899-12-30T01:38:13"/>
    <n v="13"/>
    <n v="7"/>
    <n v="0"/>
    <n v="127"/>
    <n v="127"/>
    <n v="22"/>
    <n v="74"/>
    <n v="24"/>
    <n v="85"/>
    <n v="92"/>
    <n v="7"/>
    <n v="4"/>
    <n v="7"/>
    <n v="5.9664351851851857E-3"/>
    <n v="0.41666666666666669"/>
    <n v="6.7511574074074071E-2"/>
    <n v="11"/>
    <n v="92"/>
    <n v="127"/>
    <s v="Betsi CadwaladrWrexham"/>
    <x v="0"/>
  </r>
  <r>
    <x v="2"/>
    <n v="23"/>
    <x v="1"/>
    <x v="10"/>
    <x v="0"/>
    <x v="15"/>
    <n v="5.3638888333333332"/>
    <d v="1899-12-30T01:14:36"/>
    <n v="1"/>
    <n v="0"/>
    <n v="0"/>
    <n v="6"/>
    <n v="6"/>
    <n v="2"/>
    <n v="5"/>
    <n v="0"/>
    <n v="6"/>
    <n v="6"/>
    <n v="0"/>
    <n v="0"/>
    <n v="0"/>
    <s v="-"/>
    <s v="-"/>
    <n v="0.10770254629629628"/>
    <n v="0"/>
    <n v="6"/>
    <n v="6"/>
    <s v="Betsi CadwaladrWrexham"/>
    <x v="0"/>
  </r>
  <r>
    <x v="2"/>
    <n v="23"/>
    <x v="1"/>
    <x v="42"/>
    <x v="7"/>
    <x v="15"/>
    <n v="0"/>
    <d v="1899-12-30T00:05:33"/>
    <n v="0"/>
    <n v="0"/>
    <n v="0"/>
    <n v="1"/>
    <n v="1"/>
    <n v="0"/>
    <n v="1"/>
    <n v="0"/>
    <n v="1"/>
    <n v="1"/>
    <n v="0"/>
    <n v="0"/>
    <n v="0"/>
    <s v="-"/>
    <s v="-"/>
    <n v="0.84493055555555563"/>
    <n v="0"/>
    <n v="1"/>
    <n v="1"/>
    <s v="Betsi CadwaladrWrexham"/>
    <x v="0"/>
  </r>
  <r>
    <x v="2"/>
    <n v="23"/>
    <x v="2"/>
    <x v="16"/>
    <x v="0"/>
    <x v="16"/>
    <n v="0.19166666666666665"/>
    <d v="1899-12-30T00:26:30"/>
    <n v="0"/>
    <n v="0"/>
    <n v="0"/>
    <n v="2"/>
    <n v="2"/>
    <n v="1"/>
    <n v="2"/>
    <n v="0"/>
    <n v="1"/>
    <n v="1"/>
    <n v="0"/>
    <n v="0"/>
    <n v="1"/>
    <s v="-"/>
    <s v="-"/>
    <n v="3.5763888888888894E-3"/>
    <n v="1"/>
    <n v="1"/>
    <n v="2"/>
    <s v="Cardiff And ValeBridgend"/>
    <x v="1"/>
  </r>
  <r>
    <x v="2"/>
    <n v="23"/>
    <x v="2"/>
    <x v="18"/>
    <x v="3"/>
    <x v="16"/>
    <n v="0"/>
    <d v="1899-12-30T00:14:30"/>
    <n v="0"/>
    <n v="0"/>
    <n v="0"/>
    <n v="2"/>
    <n v="2"/>
    <n v="0"/>
    <n v="2"/>
    <n v="0"/>
    <n v="2"/>
    <n v="2"/>
    <n v="0"/>
    <n v="0"/>
    <n v="0"/>
    <s v="-"/>
    <s v="-"/>
    <n v="0.24115162037037038"/>
    <n v="0"/>
    <n v="2"/>
    <n v="2"/>
    <s v="Cardiff And ValeBridgend"/>
    <x v="1"/>
  </r>
  <r>
    <x v="2"/>
    <n v="23"/>
    <x v="2"/>
    <x v="16"/>
    <x v="0"/>
    <x v="1"/>
    <n v="6.7280556666666662"/>
    <d v="1899-12-30T00:54:57"/>
    <n v="1"/>
    <n v="0"/>
    <n v="0"/>
    <n v="10"/>
    <n v="10"/>
    <n v="2"/>
    <n v="9"/>
    <n v="4"/>
    <n v="3"/>
    <n v="6"/>
    <n v="3"/>
    <n v="0"/>
    <n v="0"/>
    <n v="6.278935185185186E-3"/>
    <n v="0.5"/>
    <n v="1.5167824074074073E-2"/>
    <n v="0"/>
    <n v="6"/>
    <n v="10"/>
    <s v="Cardiff And ValeCaerphilly"/>
    <x v="1"/>
  </r>
  <r>
    <x v="2"/>
    <n v="23"/>
    <x v="2"/>
    <x v="16"/>
    <x v="0"/>
    <x v="2"/>
    <n v="326.23721000000006"/>
    <d v="1899-12-30T01:24:41"/>
    <n v="13"/>
    <n v="2"/>
    <n v="0"/>
    <n v="280"/>
    <n v="276"/>
    <n v="52"/>
    <n v="174"/>
    <n v="67"/>
    <n v="150"/>
    <n v="186"/>
    <n v="36"/>
    <n v="7"/>
    <n v="20"/>
    <n v="4.5601851851851853E-3"/>
    <n v="0.61194029850746268"/>
    <n v="6.787615740740742E-2"/>
    <n v="27"/>
    <n v="186"/>
    <n v="279"/>
    <s v="Cardiff And ValeCardiff"/>
    <x v="0"/>
  </r>
  <r>
    <x v="2"/>
    <n v="23"/>
    <x v="2"/>
    <x v="17"/>
    <x v="6"/>
    <x v="2"/>
    <n v="0"/>
    <d v="1899-12-30T00:44:23"/>
    <n v="0"/>
    <n v="0"/>
    <n v="0"/>
    <n v="16"/>
    <n v="15"/>
    <n v="0"/>
    <n v="12"/>
    <n v="4"/>
    <n v="5"/>
    <n v="6"/>
    <n v="1"/>
    <n v="0"/>
    <n v="6"/>
    <n v="2.8819444444444448E-3"/>
    <n v="1"/>
    <n v="7.5439814814814807E-2"/>
    <n v="6"/>
    <n v="6"/>
    <n v="16"/>
    <s v="Cardiff And ValeCardiff"/>
    <x v="0"/>
  </r>
  <r>
    <x v="2"/>
    <n v="23"/>
    <x v="2"/>
    <x v="16"/>
    <x v="0"/>
    <x v="17"/>
    <n v="0"/>
    <d v="1899-12-30T00:59:00"/>
    <n v="0"/>
    <n v="0"/>
    <n v="0"/>
    <n v="1"/>
    <n v="1"/>
    <n v="0"/>
    <n v="1"/>
    <n v="0"/>
    <n v="1"/>
    <n v="1"/>
    <n v="0"/>
    <n v="0"/>
    <n v="0"/>
    <s v="-"/>
    <s v="-"/>
    <n v="3.4178240740740745E-2"/>
    <n v="0"/>
    <n v="1"/>
    <n v="1"/>
    <s v="Cardiff And ValeCarmarthenshire"/>
    <x v="1"/>
  </r>
  <r>
    <x v="2"/>
    <n v="23"/>
    <x v="2"/>
    <x v="16"/>
    <x v="0"/>
    <x v="18"/>
    <n v="0.27250000000000002"/>
    <d v="1899-12-30T00:31:47"/>
    <n v="0"/>
    <n v="0"/>
    <n v="0"/>
    <n v="2"/>
    <n v="2"/>
    <n v="0"/>
    <n v="2"/>
    <n v="0"/>
    <n v="2"/>
    <n v="2"/>
    <n v="0"/>
    <n v="0"/>
    <n v="0"/>
    <s v="-"/>
    <s v="-"/>
    <n v="5.7951388888888893E-2"/>
    <n v="0"/>
    <n v="2"/>
    <n v="2"/>
    <s v="Cardiff And ValeCeredigion"/>
    <x v="1"/>
  </r>
  <r>
    <x v="2"/>
    <n v="23"/>
    <x v="2"/>
    <x v="16"/>
    <x v="0"/>
    <x v="3"/>
    <n v="0.86277783333333335"/>
    <d v="1899-12-30T00:32:15"/>
    <n v="0"/>
    <n v="0"/>
    <n v="0"/>
    <n v="3"/>
    <n v="3"/>
    <n v="0"/>
    <n v="3"/>
    <n v="0"/>
    <n v="2"/>
    <n v="3"/>
    <n v="1"/>
    <n v="0"/>
    <n v="0"/>
    <s v="-"/>
    <s v="-"/>
    <n v="4.1226851851851855E-2"/>
    <n v="0"/>
    <n v="3"/>
    <n v="3"/>
    <s v="Cardiff And ValeMerthyr Tydfil"/>
    <x v="1"/>
  </r>
  <r>
    <x v="2"/>
    <n v="23"/>
    <x v="2"/>
    <x v="16"/>
    <x v="0"/>
    <x v="4"/>
    <n v="3.2094444999999996"/>
    <d v="1899-12-30T01:19:11"/>
    <n v="0"/>
    <n v="0"/>
    <n v="0"/>
    <n v="3"/>
    <n v="3"/>
    <n v="0"/>
    <n v="2"/>
    <n v="0"/>
    <n v="3"/>
    <n v="3"/>
    <n v="0"/>
    <n v="0"/>
    <n v="0"/>
    <s v="-"/>
    <s v="-"/>
    <n v="8.0787037037037043E-3"/>
    <n v="0"/>
    <n v="3"/>
    <n v="3"/>
    <s v="Cardiff And ValeMonmouthshire"/>
    <x v="1"/>
  </r>
  <r>
    <x v="2"/>
    <n v="23"/>
    <x v="2"/>
    <x v="16"/>
    <x v="0"/>
    <x v="19"/>
    <n v="0"/>
    <d v="1899-12-30T00:08:19"/>
    <n v="0"/>
    <n v="0"/>
    <n v="0"/>
    <n v="1"/>
    <n v="1"/>
    <n v="1"/>
    <n v="1"/>
    <n v="0"/>
    <n v="1"/>
    <n v="1"/>
    <n v="0"/>
    <n v="0"/>
    <n v="0"/>
    <s v="-"/>
    <s v="-"/>
    <n v="0.13954861111111111"/>
    <n v="0"/>
    <n v="1"/>
    <n v="1"/>
    <s v="Cardiff And ValeNeath Port Talbot"/>
    <x v="1"/>
  </r>
  <r>
    <x v="2"/>
    <n v="23"/>
    <x v="2"/>
    <x v="16"/>
    <x v="0"/>
    <x v="5"/>
    <n v="1.4033333333333333"/>
    <d v="1899-12-30T00:43:04"/>
    <n v="0"/>
    <n v="0"/>
    <n v="0"/>
    <n v="3"/>
    <n v="3"/>
    <n v="0"/>
    <n v="3"/>
    <n v="2"/>
    <n v="1"/>
    <n v="1"/>
    <n v="0"/>
    <n v="0"/>
    <n v="0"/>
    <n v="1.8692129629629631E-3"/>
    <n v="1"/>
    <n v="0.2088888888888889"/>
    <n v="0"/>
    <n v="1"/>
    <n v="3"/>
    <s v="Cardiff And ValeNewport"/>
    <x v="1"/>
  </r>
  <r>
    <x v="2"/>
    <n v="23"/>
    <x v="2"/>
    <x v="16"/>
    <x v="0"/>
    <x v="21"/>
    <n v="5.0699981666666671"/>
    <d v="1899-12-30T00:49:35"/>
    <n v="0"/>
    <n v="0"/>
    <n v="0"/>
    <n v="10"/>
    <n v="10"/>
    <n v="1"/>
    <n v="7"/>
    <n v="3"/>
    <n v="5"/>
    <n v="6"/>
    <n v="1"/>
    <n v="0"/>
    <n v="1"/>
    <n v="3.1250000000000001E-4"/>
    <n v="0.66666666666666663"/>
    <n v="2.3402777777777779E-2"/>
    <n v="1"/>
    <n v="6"/>
    <n v="10"/>
    <s v="Cardiff And ValeRhondda Cynon Taff"/>
    <x v="1"/>
  </r>
  <r>
    <x v="2"/>
    <n v="23"/>
    <x v="2"/>
    <x v="18"/>
    <x v="3"/>
    <x v="21"/>
    <n v="0"/>
    <d v="1899-12-30T00:23:20"/>
    <n v="0"/>
    <n v="0"/>
    <n v="0"/>
    <n v="1"/>
    <n v="1"/>
    <n v="0"/>
    <n v="1"/>
    <n v="0"/>
    <n v="1"/>
    <n v="1"/>
    <n v="0"/>
    <n v="0"/>
    <n v="0"/>
    <s v="-"/>
    <s v="-"/>
    <n v="7.4710648148148151E-2"/>
    <n v="0"/>
    <n v="1"/>
    <n v="1"/>
    <s v="Cardiff And ValeRhondda Cynon Taff"/>
    <x v="1"/>
  </r>
  <r>
    <x v="2"/>
    <n v="23"/>
    <x v="2"/>
    <x v="16"/>
    <x v="0"/>
    <x v="22"/>
    <n v="1.7180555"/>
    <d v="1899-12-30T00:35:45"/>
    <n v="0"/>
    <n v="0"/>
    <n v="0"/>
    <n v="6"/>
    <n v="6"/>
    <n v="0"/>
    <n v="6"/>
    <n v="1"/>
    <n v="3"/>
    <n v="4"/>
    <n v="1"/>
    <n v="0"/>
    <n v="1"/>
    <n v="1.9444444444444444E-3"/>
    <n v="1"/>
    <n v="7.1984953703703711E-2"/>
    <n v="1"/>
    <n v="4"/>
    <n v="6"/>
    <s v="Cardiff And ValeSwansea"/>
    <x v="1"/>
  </r>
  <r>
    <x v="2"/>
    <n v="23"/>
    <x v="2"/>
    <x v="16"/>
    <x v="0"/>
    <x v="7"/>
    <n v="0.73777783333333324"/>
    <d v="1899-12-30T00:25:02"/>
    <n v="0"/>
    <n v="0"/>
    <n v="0"/>
    <n v="5"/>
    <n v="4"/>
    <n v="1"/>
    <n v="4"/>
    <n v="0"/>
    <n v="4"/>
    <n v="4"/>
    <n v="0"/>
    <n v="0"/>
    <n v="1"/>
    <s v="-"/>
    <s v="-"/>
    <n v="2.7031250000000003E-2"/>
    <n v="1"/>
    <n v="4"/>
    <n v="5"/>
    <s v="Cardiff And ValeTorfaen"/>
    <x v="1"/>
  </r>
  <r>
    <x v="2"/>
    <n v="23"/>
    <x v="2"/>
    <x v="18"/>
    <x v="3"/>
    <x v="7"/>
    <n v="0"/>
    <d v="1899-12-30T00:13:36"/>
    <n v="0"/>
    <n v="0"/>
    <n v="0"/>
    <n v="1"/>
    <n v="1"/>
    <n v="0"/>
    <n v="1"/>
    <n v="0"/>
    <n v="1"/>
    <n v="1"/>
    <n v="0"/>
    <n v="0"/>
    <n v="0"/>
    <s v="-"/>
    <s v="-"/>
    <n v="3.6226851851851854E-3"/>
    <n v="0"/>
    <n v="1"/>
    <n v="1"/>
    <s v="Cardiff And ValeTorfaen"/>
    <x v="1"/>
  </r>
  <r>
    <x v="2"/>
    <n v="23"/>
    <x v="2"/>
    <x v="19"/>
    <x v="3"/>
    <x v="7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Cardiff And ValeTorfaen"/>
    <x v="1"/>
  </r>
  <r>
    <x v="2"/>
    <n v="23"/>
    <x v="2"/>
    <x v="16"/>
    <x v="0"/>
    <x v="8"/>
    <n v="81.510273166666664"/>
    <d v="1899-12-30T01:16:30"/>
    <n v="5"/>
    <n v="0"/>
    <n v="0"/>
    <n v="81"/>
    <n v="78"/>
    <n v="17"/>
    <n v="47"/>
    <n v="20"/>
    <n v="40"/>
    <n v="52"/>
    <n v="12"/>
    <n v="2"/>
    <n v="7"/>
    <n v="6.4756944444444445E-3"/>
    <n v="0.45"/>
    <n v="9.3478009259259268E-2"/>
    <n v="9"/>
    <n v="52"/>
    <n v="80"/>
    <s v="Cardiff And ValeVale Of Glamorgan"/>
    <x v="0"/>
  </r>
  <r>
    <x v="2"/>
    <n v="23"/>
    <x v="2"/>
    <x v="17"/>
    <x v="6"/>
    <x v="8"/>
    <n v="0"/>
    <d v="1899-12-30T00:30:16"/>
    <n v="0"/>
    <n v="0"/>
    <n v="0"/>
    <n v="23"/>
    <n v="22"/>
    <n v="0"/>
    <n v="21"/>
    <n v="5"/>
    <n v="12"/>
    <n v="15"/>
    <n v="3"/>
    <n v="0"/>
    <n v="3"/>
    <n v="4.4444444444444444E-3"/>
    <n v="0.6"/>
    <n v="9.3854166666666655E-2"/>
    <n v="3"/>
    <n v="15"/>
    <n v="22"/>
    <s v="Cardiff And ValeVale Of Glamorgan"/>
    <x v="0"/>
  </r>
  <r>
    <x v="2"/>
    <n v="23"/>
    <x v="3"/>
    <x v="20"/>
    <x v="0"/>
    <x v="0"/>
    <n v="0.72944449999999994"/>
    <d v="1899-12-30T00:22:02"/>
    <n v="0"/>
    <n v="0"/>
    <n v="0"/>
    <n v="4"/>
    <n v="4"/>
    <n v="3"/>
    <n v="4"/>
    <n v="1"/>
    <n v="2"/>
    <n v="3"/>
    <n v="1"/>
    <n v="0"/>
    <n v="0"/>
    <n v="1.0439814814814815E-2"/>
    <n v="0"/>
    <n v="3.4375000000000005E-3"/>
    <n v="0"/>
    <n v="3"/>
    <n v="4"/>
    <s v="Cwm Taf MorgannwgBlaenau Gwent"/>
    <x v="1"/>
  </r>
  <r>
    <x v="2"/>
    <n v="23"/>
    <x v="3"/>
    <x v="21"/>
    <x v="0"/>
    <x v="16"/>
    <n v="399.78499699999992"/>
    <d v="1899-12-30T04:05:00"/>
    <n v="40"/>
    <n v="32"/>
    <n v="10"/>
    <n v="105"/>
    <n v="103"/>
    <n v="24"/>
    <n v="51"/>
    <n v="20"/>
    <n v="66"/>
    <n v="79"/>
    <n v="13"/>
    <n v="4"/>
    <n v="2"/>
    <n v="5.5902777777777782E-3"/>
    <n v="0.5"/>
    <n v="7.6851851851851852E-2"/>
    <n v="6"/>
    <n v="79"/>
    <n v="104"/>
    <s v="Cwm Taf MorgannwgBridgend"/>
    <x v="0"/>
  </r>
  <r>
    <x v="2"/>
    <n v="23"/>
    <x v="3"/>
    <x v="22"/>
    <x v="0"/>
    <x v="16"/>
    <n v="9.0183333333333309"/>
    <d v="1899-12-30T03:15:22"/>
    <n v="2"/>
    <n v="0"/>
    <n v="0"/>
    <n v="2"/>
    <n v="2"/>
    <n v="0"/>
    <n v="1"/>
    <n v="0"/>
    <n v="2"/>
    <n v="2"/>
    <n v="0"/>
    <n v="0"/>
    <n v="0"/>
    <s v="-"/>
    <s v="-"/>
    <n v="0.12562500000000001"/>
    <n v="0"/>
    <n v="2"/>
    <n v="2"/>
    <s v="Cwm Taf MorgannwgBridgend"/>
    <x v="0"/>
  </r>
  <r>
    <x v="2"/>
    <n v="23"/>
    <x v="3"/>
    <x v="20"/>
    <x v="0"/>
    <x v="1"/>
    <n v="56.64555433333333"/>
    <d v="1899-12-30T02:33:33"/>
    <n v="5"/>
    <n v="2"/>
    <n v="2"/>
    <n v="22"/>
    <n v="22"/>
    <n v="7"/>
    <n v="15"/>
    <n v="8"/>
    <n v="11"/>
    <n v="12"/>
    <n v="1"/>
    <n v="1"/>
    <n v="1"/>
    <n v="6.0011574074074082E-3"/>
    <n v="0.5"/>
    <n v="7.3373842592592595E-2"/>
    <n v="2"/>
    <n v="12"/>
    <n v="22"/>
    <s v="Cwm Taf MorgannwgCaerphilly"/>
    <x v="1"/>
  </r>
  <r>
    <x v="2"/>
    <n v="23"/>
    <x v="3"/>
    <x v="22"/>
    <x v="0"/>
    <x v="2"/>
    <n v="2.4883333333333333"/>
    <d v="1899-12-30T01:24:59"/>
    <n v="0"/>
    <n v="0"/>
    <n v="0"/>
    <n v="3"/>
    <n v="3"/>
    <n v="2"/>
    <n v="2"/>
    <n v="1"/>
    <n v="2"/>
    <n v="2"/>
    <n v="0"/>
    <n v="0"/>
    <n v="0"/>
    <n v="4.2824074074074075E-3"/>
    <n v="1"/>
    <n v="5.7447916666666675E-2"/>
    <n v="0"/>
    <n v="2"/>
    <n v="3"/>
    <s v="Cwm Taf MorgannwgCardiff"/>
    <x v="1"/>
  </r>
  <r>
    <x v="2"/>
    <n v="23"/>
    <x v="3"/>
    <x v="20"/>
    <x v="0"/>
    <x v="3"/>
    <n v="127.61027233333336"/>
    <d v="1899-12-30T02:20:00"/>
    <n v="11"/>
    <n v="8"/>
    <n v="0"/>
    <n v="52"/>
    <n v="52"/>
    <n v="7"/>
    <n v="29"/>
    <n v="9"/>
    <n v="32"/>
    <n v="41"/>
    <n v="9"/>
    <n v="1"/>
    <n v="1"/>
    <n v="4.178240740740741E-3"/>
    <n v="0.55555555555555558"/>
    <n v="6.4201388888888891E-2"/>
    <n v="2"/>
    <n v="41"/>
    <n v="52"/>
    <s v="Cwm Taf MorgannwgMerthyr Tydfil"/>
    <x v="0"/>
  </r>
  <r>
    <x v="2"/>
    <n v="23"/>
    <x v="3"/>
    <x v="22"/>
    <x v="0"/>
    <x v="3"/>
    <n v="14.1275"/>
    <d v="1899-12-30T01:59:28"/>
    <n v="1"/>
    <n v="1"/>
    <n v="0"/>
    <n v="6"/>
    <n v="6"/>
    <n v="2"/>
    <n v="5"/>
    <n v="1"/>
    <n v="3"/>
    <n v="4"/>
    <n v="1"/>
    <n v="0"/>
    <n v="1"/>
    <n v="2.3611111111111111E-3"/>
    <n v="1"/>
    <n v="9.7135416666666669E-2"/>
    <n v="1"/>
    <n v="4"/>
    <n v="6"/>
    <s v="Cwm Taf MorgannwgMerthyr Tydfil"/>
    <x v="0"/>
  </r>
  <r>
    <x v="2"/>
    <n v="23"/>
    <x v="3"/>
    <x v="21"/>
    <x v="0"/>
    <x v="19"/>
    <n v="42.144721333333337"/>
    <d v="1899-12-30T03:45:43"/>
    <n v="3"/>
    <n v="2"/>
    <n v="0"/>
    <n v="9"/>
    <n v="9"/>
    <n v="0"/>
    <n v="4"/>
    <n v="2"/>
    <n v="5"/>
    <n v="6"/>
    <n v="1"/>
    <n v="1"/>
    <n v="0"/>
    <n v="8.8541666666666664E-3"/>
    <n v="0"/>
    <n v="3.0896990740740742E-2"/>
    <n v="1"/>
    <n v="6"/>
    <n v="9"/>
    <s v="Cwm Taf MorgannwgNeath Port Talbot"/>
    <x v="1"/>
  </r>
  <r>
    <x v="2"/>
    <n v="23"/>
    <x v="3"/>
    <x v="20"/>
    <x v="0"/>
    <x v="6"/>
    <n v="82.715276999999986"/>
    <d v="1899-12-30T03:41:27"/>
    <n v="4"/>
    <n v="4"/>
    <n v="1"/>
    <n v="15"/>
    <n v="15"/>
    <n v="1"/>
    <n v="6"/>
    <n v="1"/>
    <n v="8"/>
    <n v="13"/>
    <n v="5"/>
    <n v="0"/>
    <n v="1"/>
    <n v="2.6620370370370374E-3"/>
    <n v="1"/>
    <n v="5.3460648148148153E-2"/>
    <n v="1"/>
    <n v="13"/>
    <n v="15"/>
    <s v="Cwm Taf MorgannwgPowys"/>
    <x v="1"/>
  </r>
  <r>
    <x v="2"/>
    <n v="23"/>
    <x v="3"/>
    <x v="22"/>
    <x v="0"/>
    <x v="21"/>
    <n v="357.04971266666684"/>
    <d v="1899-12-30T02:17:20"/>
    <n v="31"/>
    <n v="16"/>
    <n v="6"/>
    <n v="155"/>
    <n v="155"/>
    <n v="60"/>
    <n v="103"/>
    <n v="30"/>
    <n v="91"/>
    <n v="108"/>
    <n v="17"/>
    <n v="3"/>
    <n v="14"/>
    <n v="7.6851851851851855E-3"/>
    <n v="0.36666666666666664"/>
    <n v="6.7054398148148148E-2"/>
    <n v="17"/>
    <n v="108"/>
    <n v="155"/>
    <s v="Cwm Taf MorgannwgRhondda Cynon Taff"/>
    <x v="0"/>
  </r>
  <r>
    <x v="2"/>
    <n v="23"/>
    <x v="3"/>
    <x v="20"/>
    <x v="0"/>
    <x v="21"/>
    <n v="124.39805316666664"/>
    <d v="1899-12-30T02:33:18"/>
    <n v="13"/>
    <n v="7"/>
    <n v="0"/>
    <n v="56"/>
    <n v="56"/>
    <n v="17"/>
    <n v="35"/>
    <n v="8"/>
    <n v="34"/>
    <n v="42"/>
    <n v="8"/>
    <n v="0"/>
    <n v="6"/>
    <n v="5.8101851851851856E-3"/>
    <n v="0.5"/>
    <n v="5.5248842592592599E-2"/>
    <n v="6"/>
    <n v="42"/>
    <n v="56"/>
    <s v="Cwm Taf MorgannwgRhondda Cynon Taff"/>
    <x v="0"/>
  </r>
  <r>
    <x v="2"/>
    <n v="23"/>
    <x v="3"/>
    <x v="21"/>
    <x v="0"/>
    <x v="21"/>
    <n v="6.9744434999999996"/>
    <d v="1899-12-30T03:44:14"/>
    <n v="1"/>
    <n v="1"/>
    <n v="0"/>
    <n v="1"/>
    <n v="1"/>
    <n v="0"/>
    <n v="1"/>
    <n v="0"/>
    <n v="1"/>
    <n v="1"/>
    <n v="0"/>
    <n v="0"/>
    <n v="0"/>
    <s v="-"/>
    <s v="-"/>
    <n v="2.9664351851851855E-2"/>
    <n v="0"/>
    <n v="1"/>
    <n v="1"/>
    <s v="Cwm Taf MorgannwgRhondda Cynon Taff"/>
    <x v="0"/>
  </r>
  <r>
    <x v="2"/>
    <n v="23"/>
    <x v="3"/>
    <x v="21"/>
    <x v="0"/>
    <x v="8"/>
    <n v="41.48472116666666"/>
    <d v="1899-12-30T04:45:03"/>
    <n v="3"/>
    <n v="2"/>
    <n v="2"/>
    <n v="8"/>
    <n v="8"/>
    <n v="0"/>
    <n v="1"/>
    <n v="0"/>
    <n v="7"/>
    <n v="8"/>
    <n v="1"/>
    <n v="0"/>
    <n v="0"/>
    <s v="-"/>
    <s v="-"/>
    <n v="6.9780092592592588E-2"/>
    <n v="0"/>
    <n v="8"/>
    <n v="8"/>
    <s v="Cwm Taf MorgannwgVale Of Glamorgan"/>
    <x v="1"/>
  </r>
  <r>
    <x v="2"/>
    <n v="23"/>
    <x v="4"/>
    <x v="24"/>
    <x v="0"/>
    <x v="17"/>
    <n v="537.4483224999999"/>
    <d v="1899-12-30T04:00:10"/>
    <n v="49"/>
    <n v="34"/>
    <n v="4"/>
    <n v="120"/>
    <n v="119"/>
    <n v="16"/>
    <n v="42"/>
    <n v="25"/>
    <n v="70"/>
    <n v="88"/>
    <n v="18"/>
    <n v="3"/>
    <n v="4"/>
    <n v="9.5949074074074079E-3"/>
    <n v="0.32"/>
    <n v="9.9050925925925931E-2"/>
    <n v="7"/>
    <n v="88"/>
    <n v="119"/>
    <s v="Hywel DdaCarmarthenshire"/>
    <x v="0"/>
  </r>
  <r>
    <x v="2"/>
    <n v="23"/>
    <x v="4"/>
    <x v="25"/>
    <x v="6"/>
    <x v="17"/>
    <n v="135.651386"/>
    <d v="1899-12-30T02:25:39"/>
    <n v="11"/>
    <n v="5"/>
    <n v="0"/>
    <n v="59"/>
    <n v="59"/>
    <n v="9"/>
    <n v="24"/>
    <n v="16"/>
    <n v="38"/>
    <n v="41"/>
    <n v="3"/>
    <n v="0"/>
    <n v="2"/>
    <n v="4.7453703703703703E-3"/>
    <n v="0.5625"/>
    <n v="8.8402777777777775E-2"/>
    <n v="2"/>
    <n v="41"/>
    <n v="59"/>
    <s v="Hywel DdaCarmarthenshire"/>
    <x v="0"/>
  </r>
  <r>
    <x v="2"/>
    <n v="23"/>
    <x v="4"/>
    <x v="26"/>
    <x v="0"/>
    <x v="17"/>
    <n v="1.8925000000000001"/>
    <d v="1899-12-30T01:33:52"/>
    <n v="0"/>
    <n v="0"/>
    <n v="0"/>
    <n v="3"/>
    <n v="3"/>
    <n v="1"/>
    <n v="2"/>
    <n v="0"/>
    <n v="3"/>
    <n v="3"/>
    <n v="0"/>
    <n v="0"/>
    <n v="0"/>
    <s v="-"/>
    <s v="-"/>
    <n v="8.4305555555555564E-2"/>
    <n v="0"/>
    <n v="3"/>
    <n v="3"/>
    <s v="Hywel DdaCarmarthenshire"/>
    <x v="0"/>
  </r>
  <r>
    <x v="2"/>
    <n v="23"/>
    <x v="4"/>
    <x v="24"/>
    <x v="0"/>
    <x v="18"/>
    <n v="68.469717666666668"/>
    <d v="1899-12-30T02:58:31"/>
    <n v="4"/>
    <n v="4"/>
    <n v="1"/>
    <n v="20"/>
    <n v="20"/>
    <n v="3"/>
    <n v="9"/>
    <n v="2"/>
    <n v="8"/>
    <n v="16"/>
    <n v="8"/>
    <n v="0"/>
    <n v="2"/>
    <n v="2.931712962962963E-2"/>
    <n v="0"/>
    <n v="6.430555555555556E-2"/>
    <n v="2"/>
    <n v="16"/>
    <n v="20"/>
    <s v="Hywel DdaCeredigion"/>
    <x v="0"/>
  </r>
  <r>
    <x v="2"/>
    <n v="23"/>
    <x v="4"/>
    <x v="23"/>
    <x v="0"/>
    <x v="18"/>
    <n v="77.483886333333317"/>
    <d v="1899-12-30T01:42:23"/>
    <n v="4"/>
    <n v="0"/>
    <n v="0"/>
    <n v="50"/>
    <n v="50"/>
    <n v="4"/>
    <n v="26"/>
    <n v="4"/>
    <n v="32"/>
    <n v="40"/>
    <n v="8"/>
    <n v="1"/>
    <n v="5"/>
    <n v="5.0520833333333329E-3"/>
    <n v="0.5"/>
    <n v="4.4716435185185185E-2"/>
    <n v="6"/>
    <n v="40"/>
    <n v="50"/>
    <s v="Hywel DdaCeredigion"/>
    <x v="0"/>
  </r>
  <r>
    <x v="2"/>
    <n v="23"/>
    <x v="4"/>
    <x v="24"/>
    <x v="0"/>
    <x v="10"/>
    <n v="0.49972216666666663"/>
    <d v="1899-12-30T00:59:59"/>
    <n v="0"/>
    <n v="0"/>
    <n v="0"/>
    <n v="1"/>
    <n v="1"/>
    <n v="0"/>
    <n v="1"/>
    <n v="0"/>
    <n v="1"/>
    <n v="1"/>
    <n v="0"/>
    <n v="0"/>
    <n v="0"/>
    <s v="-"/>
    <s v="-"/>
    <n v="9.5451388888888891E-2"/>
    <n v="0"/>
    <n v="1"/>
    <n v="1"/>
    <s v="Hywel DdaDenbighshire"/>
    <x v="1"/>
  </r>
  <r>
    <x v="2"/>
    <n v="23"/>
    <x v="4"/>
    <x v="23"/>
    <x v="0"/>
    <x v="12"/>
    <n v="26.874722333333334"/>
    <d v="1899-12-30T02:10:00"/>
    <n v="1"/>
    <n v="0"/>
    <n v="0"/>
    <n v="12"/>
    <n v="12"/>
    <n v="1"/>
    <n v="4"/>
    <n v="3"/>
    <n v="7"/>
    <n v="7"/>
    <n v="0"/>
    <n v="1"/>
    <n v="1"/>
    <n v="1.4537037037037038E-2"/>
    <n v="0.33333333333333331"/>
    <n v="2.1099537037037038E-2"/>
    <n v="2"/>
    <n v="7"/>
    <n v="12"/>
    <s v="Hywel DdaGwynedd"/>
    <x v="1"/>
  </r>
  <r>
    <x v="2"/>
    <n v="23"/>
    <x v="4"/>
    <x v="24"/>
    <x v="0"/>
    <x v="19"/>
    <n v="3.472499"/>
    <d v="1899-12-30T03:43:21"/>
    <n v="0"/>
    <n v="0"/>
    <n v="0"/>
    <n v="1"/>
    <n v="1"/>
    <n v="0"/>
    <n v="0"/>
    <n v="0"/>
    <n v="1"/>
    <n v="1"/>
    <n v="0"/>
    <n v="0"/>
    <n v="0"/>
    <s v="-"/>
    <s v="-"/>
    <n v="7.6249999999999998E-2"/>
    <n v="0"/>
    <n v="1"/>
    <n v="1"/>
    <s v="Hywel DdaNeath Port Talbot"/>
    <x v="1"/>
  </r>
  <r>
    <x v="2"/>
    <n v="23"/>
    <x v="4"/>
    <x v="26"/>
    <x v="0"/>
    <x v="20"/>
    <n v="230.70388266666671"/>
    <d v="1899-12-30T01:50:07"/>
    <n v="19"/>
    <n v="5"/>
    <n v="0"/>
    <n v="131"/>
    <n v="130"/>
    <n v="18"/>
    <n v="63"/>
    <n v="22"/>
    <n v="76"/>
    <n v="100"/>
    <n v="24"/>
    <n v="2"/>
    <n v="7"/>
    <n v="5.7812499999999999E-3"/>
    <n v="0.45454545454545453"/>
    <n v="6.0104166666666667E-2"/>
    <n v="9"/>
    <n v="100"/>
    <n v="130"/>
    <s v="Hywel DdaPembrokeshire"/>
    <x v="0"/>
  </r>
  <r>
    <x v="2"/>
    <n v="23"/>
    <x v="4"/>
    <x v="24"/>
    <x v="0"/>
    <x v="20"/>
    <n v="38.681388833333337"/>
    <d v="1899-12-30T01:20:50"/>
    <n v="2"/>
    <n v="2"/>
    <n v="0"/>
    <n v="29"/>
    <n v="29"/>
    <n v="12"/>
    <n v="22"/>
    <n v="8"/>
    <n v="11"/>
    <n v="13"/>
    <n v="2"/>
    <n v="1"/>
    <n v="7"/>
    <n v="9.9305555555555571E-3"/>
    <n v="0.375"/>
    <n v="1.4756944444444446E-2"/>
    <n v="8"/>
    <n v="13"/>
    <n v="29"/>
    <s v="Hywel DdaPembrokeshire"/>
    <x v="0"/>
  </r>
  <r>
    <x v="2"/>
    <n v="23"/>
    <x v="4"/>
    <x v="23"/>
    <x v="0"/>
    <x v="20"/>
    <n v="2.1111166666666667E-2"/>
    <d v="1899-12-30T00:16:16"/>
    <n v="0"/>
    <n v="0"/>
    <n v="0"/>
    <n v="1"/>
    <n v="1"/>
    <n v="0"/>
    <n v="1"/>
    <n v="0"/>
    <n v="0"/>
    <n v="1"/>
    <n v="1"/>
    <n v="0"/>
    <n v="0"/>
    <s v="-"/>
    <s v="-"/>
    <n v="0.19400462962962964"/>
    <n v="0"/>
    <n v="1"/>
    <n v="1"/>
    <s v="Hywel DdaPembrokeshire"/>
    <x v="0"/>
  </r>
  <r>
    <x v="2"/>
    <n v="23"/>
    <x v="4"/>
    <x v="27"/>
    <x v="3"/>
    <x v="20"/>
    <n v="0"/>
    <d v="1899-12-30T00:20:2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Pembrokeshire"/>
    <x v="0"/>
  </r>
  <r>
    <x v="2"/>
    <n v="23"/>
    <x v="4"/>
    <x v="23"/>
    <x v="0"/>
    <x v="6"/>
    <n v="29.024720333333338"/>
    <d v="1899-12-30T01:26:52"/>
    <n v="1"/>
    <n v="0"/>
    <n v="0"/>
    <n v="22"/>
    <n v="21"/>
    <n v="2"/>
    <n v="12"/>
    <n v="5"/>
    <n v="12"/>
    <n v="17"/>
    <n v="5"/>
    <n v="0"/>
    <n v="0"/>
    <n v="8.4259259259259253E-3"/>
    <n v="0.2"/>
    <n v="5.7372685185185179E-2"/>
    <n v="0"/>
    <n v="17"/>
    <n v="22"/>
    <s v="Hywel DdaPowys"/>
    <x v="1"/>
  </r>
  <r>
    <x v="2"/>
    <n v="23"/>
    <x v="5"/>
    <x v="28"/>
    <x v="3"/>
    <x v="6"/>
    <n v="0"/>
    <d v="1899-12-30T00:45:4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2"/>
    <n v="23"/>
    <x v="5"/>
    <x v="30"/>
    <x v="3"/>
    <x v="6"/>
    <n v="0"/>
    <d v="1899-12-30T00:29:4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2"/>
    <n v="23"/>
    <x v="6"/>
    <x v="31"/>
    <x v="0"/>
    <x v="16"/>
    <n v="0.69444449999999991"/>
    <d v="1899-12-30T01:04:01"/>
    <n v="0"/>
    <n v="0"/>
    <n v="0"/>
    <n v="3"/>
    <n v="3"/>
    <n v="0"/>
    <n v="1"/>
    <n v="2"/>
    <n v="1"/>
    <n v="1"/>
    <n v="0"/>
    <n v="0"/>
    <n v="0"/>
    <n v="3.1886574074074074E-3"/>
    <n v="0.5"/>
    <n v="3.6585648148148145E-2"/>
    <n v="0"/>
    <n v="1"/>
    <n v="3"/>
    <s v="Swansea BayBridgend"/>
    <x v="1"/>
  </r>
  <r>
    <x v="2"/>
    <n v="23"/>
    <x v="6"/>
    <x v="32"/>
    <x v="1"/>
    <x v="16"/>
    <n v="0"/>
    <d v="1899-12-30T00:04:2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Bridgend"/>
    <x v="1"/>
  </r>
  <r>
    <x v="2"/>
    <n v="23"/>
    <x v="6"/>
    <x v="31"/>
    <x v="0"/>
    <x v="1"/>
    <n v="0"/>
    <d v="1899-12-30T00:07:02"/>
    <n v="0"/>
    <n v="0"/>
    <n v="0"/>
    <n v="1"/>
    <n v="1"/>
    <n v="0"/>
    <n v="1"/>
    <n v="0"/>
    <n v="1"/>
    <n v="1"/>
    <n v="0"/>
    <n v="0"/>
    <n v="0"/>
    <s v="-"/>
    <s v="-"/>
    <n v="1.923611111111111E-2"/>
    <n v="0"/>
    <n v="1"/>
    <n v="1"/>
    <s v="Swansea BayCaerphilly"/>
    <x v="1"/>
  </r>
  <r>
    <x v="2"/>
    <n v="23"/>
    <x v="6"/>
    <x v="31"/>
    <x v="0"/>
    <x v="2"/>
    <n v="5.0833333333333328E-2"/>
    <d v="1899-12-30T00:16:31"/>
    <n v="0"/>
    <n v="0"/>
    <n v="0"/>
    <n v="2"/>
    <n v="2"/>
    <n v="1"/>
    <n v="2"/>
    <n v="0"/>
    <n v="2"/>
    <n v="2"/>
    <n v="0"/>
    <n v="0"/>
    <n v="0"/>
    <s v="-"/>
    <s v="-"/>
    <n v="7.825810185185185E-2"/>
    <n v="0"/>
    <n v="2"/>
    <n v="2"/>
    <s v="Swansea BayCardiff"/>
    <x v="1"/>
  </r>
  <r>
    <x v="2"/>
    <n v="23"/>
    <x v="6"/>
    <x v="31"/>
    <x v="0"/>
    <x v="17"/>
    <n v="7.6852776666666669"/>
    <d v="1899-12-30T00:58:29"/>
    <n v="1"/>
    <n v="0"/>
    <n v="0"/>
    <n v="13"/>
    <n v="13"/>
    <n v="4"/>
    <n v="10"/>
    <n v="3"/>
    <n v="7"/>
    <n v="8"/>
    <n v="1"/>
    <n v="0"/>
    <n v="2"/>
    <n v="6.2500000000000003E-3"/>
    <n v="0.33333333333333331"/>
    <n v="5.6689814814814811E-2"/>
    <n v="2"/>
    <n v="8"/>
    <n v="13"/>
    <s v="Swansea BayCarmarthenshire"/>
    <x v="1"/>
  </r>
  <r>
    <x v="2"/>
    <n v="23"/>
    <x v="6"/>
    <x v="32"/>
    <x v="1"/>
    <x v="17"/>
    <n v="0"/>
    <d v="1899-12-30T00:27:3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armarthenshire"/>
    <x v="1"/>
  </r>
  <r>
    <x v="2"/>
    <n v="23"/>
    <x v="6"/>
    <x v="31"/>
    <x v="0"/>
    <x v="3"/>
    <n v="0.10416666666666667"/>
    <d v="1899-12-30T00:21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Merthyr Tydfil"/>
    <x v="1"/>
  </r>
  <r>
    <x v="2"/>
    <n v="23"/>
    <x v="6"/>
    <x v="32"/>
    <x v="1"/>
    <x v="3"/>
    <n v="0"/>
    <d v="1899-12-30T00:53:37"/>
    <n v="0"/>
    <n v="0"/>
    <n v="0"/>
    <n v="2"/>
    <n v="2"/>
    <n v="0"/>
    <n v="2"/>
    <n v="2"/>
    <n v="0"/>
    <n v="0"/>
    <n v="0"/>
    <n v="0"/>
    <n v="0"/>
    <n v="1.8576388888888889E-3"/>
    <n v="1"/>
    <s v="-"/>
    <n v="0"/>
    <n v="0"/>
    <n v="2"/>
    <s v="Swansea BayMerthyr Tydfil"/>
    <x v="1"/>
  </r>
  <r>
    <x v="2"/>
    <n v="23"/>
    <x v="6"/>
    <x v="31"/>
    <x v="0"/>
    <x v="19"/>
    <n v="232.03110666666672"/>
    <d v="1899-12-30T02:22:12"/>
    <n v="24"/>
    <n v="16"/>
    <n v="2"/>
    <n v="121"/>
    <n v="120"/>
    <n v="35"/>
    <n v="80"/>
    <n v="24"/>
    <n v="78"/>
    <n v="91"/>
    <n v="13"/>
    <n v="2"/>
    <n v="4"/>
    <n v="5.9027777777777776E-3"/>
    <n v="0.45833333333333331"/>
    <n v="6.6168981481481481E-2"/>
    <n v="6"/>
    <n v="91"/>
    <n v="121"/>
    <s v="Swansea BayNeath Port Talbot"/>
    <x v="0"/>
  </r>
  <r>
    <x v="2"/>
    <n v="23"/>
    <x v="6"/>
    <x v="32"/>
    <x v="1"/>
    <x v="19"/>
    <n v="1.2044445000000001"/>
    <d v="1899-12-30T00:27:22"/>
    <n v="0"/>
    <n v="0"/>
    <n v="0"/>
    <n v="10"/>
    <n v="10"/>
    <n v="0"/>
    <n v="10"/>
    <n v="3"/>
    <n v="5"/>
    <n v="7"/>
    <n v="2"/>
    <n v="0"/>
    <n v="0"/>
    <n v="6.0185185185185185E-3"/>
    <n v="0.33333333333333331"/>
    <n v="5.8402777777777776E-2"/>
    <n v="0"/>
    <n v="7"/>
    <n v="10"/>
    <s v="Swansea BayNeath Port Talbot"/>
    <x v="0"/>
  </r>
  <r>
    <x v="2"/>
    <n v="23"/>
    <x v="6"/>
    <x v="33"/>
    <x v="1"/>
    <x v="19"/>
    <n v="0"/>
    <s v="-"/>
    <n v="0"/>
    <n v="0"/>
    <n v="0"/>
    <n v="1"/>
    <n v="1"/>
    <n v="0"/>
    <n v="1"/>
    <n v="0"/>
    <n v="0"/>
    <n v="1"/>
    <n v="1"/>
    <n v="0"/>
    <n v="0"/>
    <s v="-"/>
    <s v="-"/>
    <n v="0.26261574074074079"/>
    <n v="0"/>
    <n v="1"/>
    <n v="1"/>
    <s v="Swansea BayNeath Port Talbot"/>
    <x v="0"/>
  </r>
  <r>
    <x v="2"/>
    <n v="23"/>
    <x v="6"/>
    <x v="31"/>
    <x v="0"/>
    <x v="20"/>
    <n v="2.4811109999999998"/>
    <d v="1899-12-30T00:50:09"/>
    <n v="0"/>
    <n v="0"/>
    <n v="0"/>
    <n v="5"/>
    <n v="5"/>
    <n v="1"/>
    <n v="4"/>
    <n v="0"/>
    <n v="5"/>
    <n v="5"/>
    <n v="0"/>
    <n v="0"/>
    <n v="0"/>
    <s v="-"/>
    <s v="-"/>
    <n v="1.8298611111111113E-2"/>
    <n v="0"/>
    <n v="5"/>
    <n v="5"/>
    <s v="Swansea BayPembrokeshire"/>
    <x v="1"/>
  </r>
  <r>
    <x v="2"/>
    <n v="23"/>
    <x v="6"/>
    <x v="31"/>
    <x v="0"/>
    <x v="6"/>
    <n v="16.2355555"/>
    <d v="1899-12-30T01:51:15"/>
    <n v="1"/>
    <n v="0"/>
    <n v="0"/>
    <n v="11"/>
    <n v="11"/>
    <n v="2"/>
    <n v="4"/>
    <n v="3"/>
    <n v="6"/>
    <n v="7"/>
    <n v="1"/>
    <n v="1"/>
    <n v="0"/>
    <n v="2.2106481481481482E-3"/>
    <n v="0.66666666666666663"/>
    <n v="4.4791666666666667E-2"/>
    <n v="1"/>
    <n v="7"/>
    <n v="11"/>
    <s v="Swansea BayPowys"/>
    <x v="1"/>
  </r>
  <r>
    <x v="2"/>
    <n v="23"/>
    <x v="6"/>
    <x v="32"/>
    <x v="1"/>
    <x v="6"/>
    <n v="0"/>
    <d v="1899-12-30T00:34:12"/>
    <n v="0"/>
    <n v="0"/>
    <n v="0"/>
    <n v="1"/>
    <n v="1"/>
    <n v="0"/>
    <n v="1"/>
    <n v="0"/>
    <n v="1"/>
    <n v="1"/>
    <n v="0"/>
    <n v="0"/>
    <n v="0"/>
    <s v="-"/>
    <s v="-"/>
    <n v="2.2858796296296297E-2"/>
    <n v="0"/>
    <n v="1"/>
    <n v="1"/>
    <s v="Swansea BayPowys"/>
    <x v="1"/>
  </r>
  <r>
    <x v="2"/>
    <n v="23"/>
    <x v="6"/>
    <x v="31"/>
    <x v="0"/>
    <x v="22"/>
    <n v="306.78638050000001"/>
    <d v="1899-12-30T02:29:09"/>
    <n v="30"/>
    <n v="19"/>
    <n v="2"/>
    <n v="157"/>
    <n v="153"/>
    <n v="44"/>
    <n v="91"/>
    <n v="40"/>
    <n v="92"/>
    <n v="112"/>
    <n v="20"/>
    <n v="1"/>
    <n v="4"/>
    <n v="4.2245370370370379E-3"/>
    <n v="0.7"/>
    <n v="6.5659722222222217E-2"/>
    <n v="5"/>
    <n v="112"/>
    <n v="156"/>
    <s v="Swansea BaySwansea"/>
    <x v="0"/>
  </r>
  <r>
    <x v="2"/>
    <n v="23"/>
    <x v="6"/>
    <x v="32"/>
    <x v="1"/>
    <x v="22"/>
    <n v="2.8255554999999997"/>
    <d v="1899-12-30T00:44:59"/>
    <n v="0"/>
    <n v="0"/>
    <n v="0"/>
    <n v="20"/>
    <n v="20"/>
    <n v="0"/>
    <n v="16"/>
    <n v="1"/>
    <n v="13"/>
    <n v="15"/>
    <n v="2"/>
    <n v="0"/>
    <n v="4"/>
    <n v="6.8171296296296296E-3"/>
    <n v="0"/>
    <n v="9.8738425925925938E-2"/>
    <n v="4"/>
    <n v="15"/>
    <n v="20"/>
    <s v="Swansea BaySwansea"/>
    <x v="0"/>
  </r>
  <r>
    <x v="2"/>
    <n v="23"/>
    <x v="6"/>
    <x v="41"/>
    <x v="3"/>
    <x v="22"/>
    <n v="0"/>
    <d v="1899-12-30T00:16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Swansea"/>
    <x v="0"/>
  </r>
  <r>
    <x v="2"/>
    <n v="23"/>
    <x v="6"/>
    <x v="31"/>
    <x v="0"/>
    <x v="7"/>
    <n v="0.01"/>
    <d v="1899-12-30T00:15:36"/>
    <n v="0"/>
    <n v="0"/>
    <n v="0"/>
    <n v="1"/>
    <n v="1"/>
    <n v="0"/>
    <n v="1"/>
    <n v="0"/>
    <n v="1"/>
    <n v="1"/>
    <n v="0"/>
    <n v="0"/>
    <n v="0"/>
    <s v="-"/>
    <s v="-"/>
    <n v="5.1631944444444446E-2"/>
    <n v="0"/>
    <n v="1"/>
    <n v="1"/>
    <s v="Swansea BayTorfaen"/>
    <x v="1"/>
  </r>
  <r>
    <x v="3"/>
    <n v="22"/>
    <x v="0"/>
    <x v="0"/>
    <x v="0"/>
    <x v="0"/>
    <n v="68.841387833333343"/>
    <d v="1899-12-30T02:09:40"/>
    <n v="6"/>
    <n v="3"/>
    <n v="1"/>
    <n v="37"/>
    <n v="35"/>
    <n v="3"/>
    <n v="17"/>
    <n v="7"/>
    <n v="20"/>
    <n v="25"/>
    <n v="5"/>
    <n v="1"/>
    <n v="4"/>
    <n v="5.0000000000000001E-3"/>
    <n v="0.7142857142857143"/>
    <n v="3.7685185185185183E-2"/>
    <n v="5"/>
    <n v="25"/>
    <n v="37"/>
    <s v="Aneurin BevanBlaenau Gwent"/>
    <x v="0"/>
  </r>
  <r>
    <x v="3"/>
    <n v="22"/>
    <x v="0"/>
    <x v="1"/>
    <x v="1"/>
    <x v="0"/>
    <n v="0"/>
    <d v="1899-12-30T01:53:02"/>
    <n v="0"/>
    <n v="0"/>
    <n v="0"/>
    <n v="1"/>
    <n v="1"/>
    <n v="0"/>
    <n v="0"/>
    <n v="0"/>
    <n v="1"/>
    <n v="1"/>
    <n v="0"/>
    <n v="0"/>
    <n v="0"/>
    <s v="-"/>
    <s v="-"/>
    <n v="2.4363425925925927E-2"/>
    <n v="0"/>
    <n v="1"/>
    <n v="1"/>
    <s v="Aneurin BevanBlaenau Gwent"/>
    <x v="0"/>
  </r>
  <r>
    <x v="3"/>
    <n v="22"/>
    <x v="0"/>
    <x v="2"/>
    <x v="0"/>
    <x v="0"/>
    <n v="0"/>
    <d v="1899-12-30T00:44:52"/>
    <n v="0"/>
    <n v="0"/>
    <n v="0"/>
    <n v="18"/>
    <n v="18"/>
    <n v="0"/>
    <n v="14"/>
    <n v="3"/>
    <n v="10"/>
    <n v="10"/>
    <n v="0"/>
    <n v="0"/>
    <n v="5"/>
    <n v="3.9004629629629628E-3"/>
    <n v="0.66666666666666663"/>
    <n v="6.8790509259259267E-2"/>
    <n v="5"/>
    <n v="10"/>
    <n v="18"/>
    <s v="Aneurin BevanBlaenau Gwent"/>
    <x v="0"/>
  </r>
  <r>
    <x v="3"/>
    <n v="22"/>
    <x v="0"/>
    <x v="0"/>
    <x v="0"/>
    <x v="16"/>
    <n v="0"/>
    <d v="1899-12-30T00:03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Bridgend"/>
    <x v="1"/>
  </r>
  <r>
    <x v="3"/>
    <n v="22"/>
    <x v="0"/>
    <x v="0"/>
    <x v="0"/>
    <x v="1"/>
    <n v="109.40277483333332"/>
    <d v="1899-12-30T01:21:40"/>
    <n v="6"/>
    <n v="2"/>
    <n v="0"/>
    <n v="103"/>
    <n v="100"/>
    <n v="21"/>
    <n v="60"/>
    <n v="25"/>
    <n v="51"/>
    <n v="63"/>
    <n v="12"/>
    <n v="0"/>
    <n v="15"/>
    <n v="4.6759259259259263E-3"/>
    <n v="0.64"/>
    <n v="3.2754629629629627E-2"/>
    <n v="15"/>
    <n v="63"/>
    <n v="102"/>
    <s v="Aneurin BevanCaerphilly"/>
    <x v="0"/>
  </r>
  <r>
    <x v="3"/>
    <n v="22"/>
    <x v="0"/>
    <x v="1"/>
    <x v="1"/>
    <x v="1"/>
    <n v="0"/>
    <d v="1899-12-30T00:45:45"/>
    <n v="0"/>
    <n v="0"/>
    <n v="0"/>
    <n v="34"/>
    <n v="33"/>
    <n v="0"/>
    <n v="24"/>
    <n v="6"/>
    <n v="18"/>
    <n v="23"/>
    <n v="5"/>
    <n v="1"/>
    <n v="4"/>
    <n v="3.7673611111111111E-3"/>
    <n v="0.83333333333333337"/>
    <n v="6.056712962962963E-2"/>
    <n v="5"/>
    <n v="23"/>
    <n v="34"/>
    <s v="Aneurin BevanCaerphilly"/>
    <x v="0"/>
  </r>
  <r>
    <x v="3"/>
    <n v="22"/>
    <x v="0"/>
    <x v="4"/>
    <x v="0"/>
    <x v="1"/>
    <n v="0"/>
    <d v="1899-12-30T00:29:42"/>
    <n v="0"/>
    <n v="0"/>
    <n v="0"/>
    <n v="4"/>
    <n v="4"/>
    <n v="0"/>
    <n v="3"/>
    <n v="0"/>
    <n v="0"/>
    <n v="0"/>
    <n v="0"/>
    <n v="0"/>
    <n v="4"/>
    <s v="-"/>
    <s v="-"/>
    <s v="-"/>
    <n v="4"/>
    <n v="0"/>
    <n v="4"/>
    <s v="Aneurin BevanCaerphilly"/>
    <x v="0"/>
  </r>
  <r>
    <x v="3"/>
    <n v="22"/>
    <x v="0"/>
    <x v="0"/>
    <x v="0"/>
    <x v="2"/>
    <n v="1.0658333333333334"/>
    <d v="1899-12-30T00:46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rdiff"/>
    <x v="1"/>
  </r>
  <r>
    <x v="3"/>
    <n v="22"/>
    <x v="0"/>
    <x v="4"/>
    <x v="0"/>
    <x v="2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  <s v="Aneurin BevanCardiff"/>
    <x v="1"/>
  </r>
  <r>
    <x v="3"/>
    <n v="22"/>
    <x v="0"/>
    <x v="0"/>
    <x v="0"/>
    <x v="3"/>
    <n v="0.77805449999999998"/>
    <d v="1899-12-30T00:30:34"/>
    <n v="0"/>
    <n v="0"/>
    <n v="0"/>
    <n v="2"/>
    <n v="2"/>
    <n v="0"/>
    <n v="2"/>
    <n v="0"/>
    <n v="1"/>
    <n v="2"/>
    <n v="1"/>
    <n v="0"/>
    <n v="0"/>
    <s v="-"/>
    <s v="-"/>
    <n v="3.3836805555555557E-2"/>
    <n v="0"/>
    <n v="2"/>
    <n v="2"/>
    <s v="Aneurin BevanMerthyr Tydfil"/>
    <x v="1"/>
  </r>
  <r>
    <x v="3"/>
    <n v="22"/>
    <x v="0"/>
    <x v="0"/>
    <x v="0"/>
    <x v="4"/>
    <n v="106.29388116666668"/>
    <d v="1899-12-30T01:36:01"/>
    <n v="7"/>
    <n v="2"/>
    <n v="0"/>
    <n v="83"/>
    <n v="82"/>
    <n v="10"/>
    <n v="45"/>
    <n v="13"/>
    <n v="50"/>
    <n v="55"/>
    <n v="5"/>
    <n v="2"/>
    <n v="13"/>
    <n v="8.564814814814815E-3"/>
    <n v="0.38461538461538464"/>
    <n v="3.048611111111111E-2"/>
    <n v="15"/>
    <n v="55"/>
    <n v="83"/>
    <s v="Aneurin BevanMonmouthshire"/>
    <x v="0"/>
  </r>
  <r>
    <x v="3"/>
    <n v="22"/>
    <x v="0"/>
    <x v="4"/>
    <x v="0"/>
    <x v="4"/>
    <n v="0"/>
    <d v="1899-12-30T01:04:19"/>
    <n v="0"/>
    <n v="0"/>
    <n v="0"/>
    <n v="13"/>
    <n v="12"/>
    <n v="0"/>
    <n v="8"/>
    <n v="0"/>
    <n v="7"/>
    <n v="8"/>
    <n v="1"/>
    <n v="0"/>
    <n v="5"/>
    <s v="-"/>
    <s v="-"/>
    <n v="5.6261574074074075E-2"/>
    <n v="5"/>
    <n v="8"/>
    <n v="13"/>
    <s v="Aneurin BevanMonmouthshire"/>
    <x v="0"/>
  </r>
  <r>
    <x v="3"/>
    <n v="22"/>
    <x v="0"/>
    <x v="2"/>
    <x v="0"/>
    <x v="4"/>
    <n v="0"/>
    <d v="1899-12-30T00:51:11"/>
    <n v="0"/>
    <n v="0"/>
    <n v="0"/>
    <n v="5"/>
    <n v="5"/>
    <n v="0"/>
    <n v="4"/>
    <n v="0"/>
    <n v="3"/>
    <n v="4"/>
    <n v="1"/>
    <n v="0"/>
    <n v="1"/>
    <s v="-"/>
    <s v="-"/>
    <n v="7.4797453703703706E-2"/>
    <n v="1"/>
    <n v="4"/>
    <n v="5"/>
    <s v="Aneurin BevanMonmouthshire"/>
    <x v="0"/>
  </r>
  <r>
    <x v="3"/>
    <n v="22"/>
    <x v="0"/>
    <x v="8"/>
    <x v="1"/>
    <x v="4"/>
    <n v="0"/>
    <d v="1899-12-30T00:13:0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3"/>
    <n v="22"/>
    <x v="0"/>
    <x v="7"/>
    <x v="4"/>
    <x v="4"/>
    <n v="0"/>
    <d v="1899-12-30T00:05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3"/>
    <n v="22"/>
    <x v="0"/>
    <x v="9"/>
    <x v="4"/>
    <x v="4"/>
    <n v="0"/>
    <d v="1899-12-30T00:04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3"/>
    <n v="22"/>
    <x v="0"/>
    <x v="0"/>
    <x v="0"/>
    <x v="5"/>
    <n v="147.22471216666673"/>
    <d v="1899-12-30T01:27:17"/>
    <n v="11"/>
    <n v="4"/>
    <n v="0"/>
    <n v="140"/>
    <n v="139"/>
    <n v="27"/>
    <n v="92"/>
    <n v="28"/>
    <n v="72"/>
    <n v="89"/>
    <n v="17"/>
    <n v="3"/>
    <n v="20"/>
    <n v="3.6458333333333334E-3"/>
    <n v="0.8214285714285714"/>
    <n v="6.3738425925925921E-2"/>
    <n v="23"/>
    <n v="89"/>
    <n v="140"/>
    <s v="Aneurin BevanNewport"/>
    <x v="0"/>
  </r>
  <r>
    <x v="3"/>
    <n v="22"/>
    <x v="0"/>
    <x v="4"/>
    <x v="0"/>
    <x v="5"/>
    <n v="0.16333333333333333"/>
    <d v="1899-12-30T00:58:45"/>
    <n v="0"/>
    <n v="0"/>
    <n v="0"/>
    <n v="38"/>
    <n v="38"/>
    <n v="0"/>
    <n v="23"/>
    <n v="4"/>
    <n v="22"/>
    <n v="25"/>
    <n v="3"/>
    <n v="0"/>
    <n v="9"/>
    <n v="5.0347222222222225E-3"/>
    <n v="0.75"/>
    <n v="4.4710648148148152E-2"/>
    <n v="9"/>
    <n v="25"/>
    <n v="38"/>
    <s v="Aneurin BevanNewport"/>
    <x v="0"/>
  </r>
  <r>
    <x v="3"/>
    <n v="22"/>
    <x v="0"/>
    <x v="1"/>
    <x v="1"/>
    <x v="5"/>
    <n v="0"/>
    <d v="1899-12-30T00:37:47"/>
    <n v="0"/>
    <n v="0"/>
    <n v="0"/>
    <n v="2"/>
    <n v="2"/>
    <n v="0"/>
    <n v="1"/>
    <n v="0"/>
    <n v="1"/>
    <n v="1"/>
    <n v="0"/>
    <n v="0"/>
    <n v="1"/>
    <s v="-"/>
    <s v="-"/>
    <n v="3.7592592592592594E-2"/>
    <n v="1"/>
    <n v="1"/>
    <n v="2"/>
    <s v="Aneurin BevanNewport"/>
    <x v="0"/>
  </r>
  <r>
    <x v="3"/>
    <n v="22"/>
    <x v="0"/>
    <x v="7"/>
    <x v="4"/>
    <x v="5"/>
    <n v="0"/>
    <d v="1899-12-30T00:09:36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Newport"/>
    <x v="0"/>
  </r>
  <r>
    <x v="3"/>
    <n v="22"/>
    <x v="0"/>
    <x v="0"/>
    <x v="0"/>
    <x v="6"/>
    <n v="1.1666658333333333"/>
    <d v="1899-12-30T00:57:27"/>
    <n v="0"/>
    <n v="0"/>
    <n v="0"/>
    <n v="3"/>
    <n v="3"/>
    <n v="0"/>
    <n v="1"/>
    <n v="0"/>
    <n v="3"/>
    <n v="3"/>
    <n v="0"/>
    <n v="0"/>
    <n v="0"/>
    <s v="-"/>
    <s v="-"/>
    <n v="7.5659722222222225E-2"/>
    <n v="0"/>
    <n v="3"/>
    <n v="3"/>
    <s v="Aneurin BevanPowys"/>
    <x v="1"/>
  </r>
  <r>
    <x v="3"/>
    <n v="22"/>
    <x v="0"/>
    <x v="2"/>
    <x v="0"/>
    <x v="6"/>
    <n v="0"/>
    <d v="1899-12-30T00:31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Powys"/>
    <x v="1"/>
  </r>
  <r>
    <x v="3"/>
    <n v="22"/>
    <x v="0"/>
    <x v="0"/>
    <x v="0"/>
    <x v="7"/>
    <n v="95.322498833333327"/>
    <d v="1899-12-30T01:46:34"/>
    <n v="7"/>
    <n v="1"/>
    <n v="0"/>
    <n v="59"/>
    <n v="57"/>
    <n v="11"/>
    <n v="31"/>
    <n v="11"/>
    <n v="30"/>
    <n v="40"/>
    <n v="10"/>
    <n v="1"/>
    <n v="7"/>
    <n v="6.3657407407407404E-3"/>
    <n v="0.45454545454545453"/>
    <n v="7.4600694444444449E-2"/>
    <n v="8"/>
    <n v="40"/>
    <n v="58"/>
    <s v="Aneurin BevanTorfaen"/>
    <x v="0"/>
  </r>
  <r>
    <x v="3"/>
    <n v="22"/>
    <x v="0"/>
    <x v="2"/>
    <x v="0"/>
    <x v="7"/>
    <n v="0"/>
    <d v="1899-12-30T00:46:19"/>
    <n v="0"/>
    <n v="0"/>
    <n v="0"/>
    <n v="20"/>
    <n v="19"/>
    <n v="0"/>
    <n v="15"/>
    <n v="2"/>
    <n v="4"/>
    <n v="4"/>
    <n v="0"/>
    <n v="0"/>
    <n v="14"/>
    <n v="5.7060185185185191E-3"/>
    <n v="0.5"/>
    <n v="6.8362268518518524E-2"/>
    <n v="14"/>
    <n v="4"/>
    <n v="20"/>
    <s v="Aneurin BevanTorfaen"/>
    <x v="0"/>
  </r>
  <r>
    <x v="3"/>
    <n v="22"/>
    <x v="0"/>
    <x v="4"/>
    <x v="0"/>
    <x v="7"/>
    <n v="0"/>
    <d v="1899-12-30T00:36:59"/>
    <n v="0"/>
    <n v="0"/>
    <n v="0"/>
    <n v="32"/>
    <n v="29"/>
    <n v="0"/>
    <n v="24"/>
    <n v="1"/>
    <n v="12"/>
    <n v="13"/>
    <n v="1"/>
    <n v="0"/>
    <n v="18"/>
    <n v="5.9490740740740745E-3"/>
    <n v="0"/>
    <n v="3.9479166666666669E-2"/>
    <n v="18"/>
    <n v="13"/>
    <n v="32"/>
    <s v="Aneurin BevanTorfaen"/>
    <x v="0"/>
  </r>
  <r>
    <x v="3"/>
    <n v="22"/>
    <x v="0"/>
    <x v="8"/>
    <x v="1"/>
    <x v="7"/>
    <n v="0"/>
    <d v="1899-12-30T00:29:51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3"/>
    <n v="22"/>
    <x v="0"/>
    <x v="1"/>
    <x v="1"/>
    <x v="7"/>
    <n v="0"/>
    <d v="1899-12-30T00:24:03"/>
    <n v="0"/>
    <n v="0"/>
    <n v="0"/>
    <n v="6"/>
    <n v="6"/>
    <n v="0"/>
    <n v="6"/>
    <n v="0"/>
    <n v="0"/>
    <n v="0"/>
    <n v="0"/>
    <n v="0"/>
    <n v="6"/>
    <s v="-"/>
    <s v="-"/>
    <s v="-"/>
    <n v="6"/>
    <n v="0"/>
    <n v="6"/>
    <s v="Aneurin BevanTorfaen"/>
    <x v="0"/>
  </r>
  <r>
    <x v="3"/>
    <n v="22"/>
    <x v="0"/>
    <x v="3"/>
    <x v="2"/>
    <x v="7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Aneurin BevanTorfaen"/>
    <x v="0"/>
  </r>
  <r>
    <x v="3"/>
    <n v="22"/>
    <x v="1"/>
    <x v="10"/>
    <x v="0"/>
    <x v="9"/>
    <n v="233.92693633333326"/>
    <d v="1899-12-30T01:58:56"/>
    <n v="24"/>
    <n v="12"/>
    <n v="0"/>
    <n v="124"/>
    <n v="124"/>
    <n v="24"/>
    <n v="67"/>
    <n v="8"/>
    <n v="85"/>
    <n v="99"/>
    <n v="14"/>
    <n v="5"/>
    <n v="12"/>
    <n v="4.8958333333333336E-3"/>
    <n v="0.625"/>
    <n v="3.4606481481481481E-2"/>
    <n v="17"/>
    <n v="99"/>
    <n v="124"/>
    <s v="Betsi CadwaladrConwy"/>
    <x v="0"/>
  </r>
  <r>
    <x v="3"/>
    <n v="22"/>
    <x v="1"/>
    <x v="11"/>
    <x v="0"/>
    <x v="9"/>
    <n v="62.137776499999994"/>
    <d v="1899-12-30T01:45:03"/>
    <n v="3"/>
    <n v="1"/>
    <n v="0"/>
    <n v="39"/>
    <n v="39"/>
    <n v="6"/>
    <n v="18"/>
    <n v="6"/>
    <n v="25"/>
    <n v="29"/>
    <n v="4"/>
    <n v="2"/>
    <n v="2"/>
    <n v="9.3518518518518525E-3"/>
    <n v="0.16666666666666666"/>
    <n v="5.3287037037037042E-2"/>
    <n v="4"/>
    <n v="29"/>
    <n v="39"/>
    <s v="Betsi CadwaladrConwy"/>
    <x v="0"/>
  </r>
  <r>
    <x v="3"/>
    <n v="22"/>
    <x v="1"/>
    <x v="43"/>
    <x v="3"/>
    <x v="9"/>
    <n v="0"/>
    <d v="1899-12-30T00:37:39"/>
    <n v="0"/>
    <n v="0"/>
    <n v="0"/>
    <n v="1"/>
    <n v="1"/>
    <n v="0"/>
    <n v="1"/>
    <n v="0"/>
    <n v="1"/>
    <n v="1"/>
    <n v="0"/>
    <n v="0"/>
    <n v="0"/>
    <s v="-"/>
    <s v="-"/>
    <n v="9.0277777777777787E-3"/>
    <n v="0"/>
    <n v="1"/>
    <n v="1"/>
    <s v="Betsi CadwaladrConwy"/>
    <x v="0"/>
  </r>
  <r>
    <x v="3"/>
    <n v="22"/>
    <x v="1"/>
    <x v="10"/>
    <x v="0"/>
    <x v="10"/>
    <n v="240.43526716666676"/>
    <d v="1899-12-30T02:04:56"/>
    <n v="21"/>
    <n v="6"/>
    <n v="0"/>
    <n v="110"/>
    <n v="108"/>
    <n v="14"/>
    <n v="53"/>
    <n v="13"/>
    <n v="71"/>
    <n v="86"/>
    <n v="15"/>
    <n v="3"/>
    <n v="8"/>
    <n v="3.5069444444444445E-3"/>
    <n v="0.69230769230769229"/>
    <n v="3.7650462962962969E-2"/>
    <n v="11"/>
    <n v="86"/>
    <n v="109"/>
    <s v="Betsi CadwaladrDenbighshire"/>
    <x v="0"/>
  </r>
  <r>
    <x v="3"/>
    <n v="22"/>
    <x v="1"/>
    <x v="12"/>
    <x v="0"/>
    <x v="10"/>
    <n v="28.050276833333335"/>
    <d v="1899-12-30T03:45:23"/>
    <n v="3"/>
    <n v="2"/>
    <n v="0"/>
    <n v="7"/>
    <n v="7"/>
    <n v="1"/>
    <n v="3"/>
    <n v="0"/>
    <n v="4"/>
    <n v="6"/>
    <n v="2"/>
    <n v="0"/>
    <n v="1"/>
    <s v="-"/>
    <s v="-"/>
    <n v="8.6250000000000007E-2"/>
    <n v="1"/>
    <n v="6"/>
    <n v="7"/>
    <s v="Betsi CadwaladrDenbighshire"/>
    <x v="0"/>
  </r>
  <r>
    <x v="3"/>
    <n v="22"/>
    <x v="1"/>
    <x v="11"/>
    <x v="0"/>
    <x v="10"/>
    <n v="0.93972216666666664"/>
    <d v="1899-12-30T01:11:23"/>
    <n v="0"/>
    <n v="0"/>
    <n v="0"/>
    <n v="1"/>
    <n v="1"/>
    <n v="0"/>
    <n v="0"/>
    <n v="0"/>
    <n v="1"/>
    <n v="1"/>
    <n v="0"/>
    <n v="0"/>
    <n v="0"/>
    <s v="-"/>
    <s v="-"/>
    <n v="1.465277777777778E-2"/>
    <n v="0"/>
    <n v="1"/>
    <n v="1"/>
    <s v="Betsi CadwaladrDenbighshire"/>
    <x v="0"/>
  </r>
  <r>
    <x v="3"/>
    <n v="22"/>
    <x v="1"/>
    <x v="43"/>
    <x v="3"/>
    <x v="10"/>
    <n v="0"/>
    <d v="1899-12-30T00:36:28"/>
    <n v="0"/>
    <n v="0"/>
    <n v="0"/>
    <n v="1"/>
    <n v="1"/>
    <n v="0"/>
    <n v="1"/>
    <n v="0"/>
    <n v="1"/>
    <n v="1"/>
    <n v="0"/>
    <n v="0"/>
    <n v="0"/>
    <s v="-"/>
    <s v="-"/>
    <n v="2.1967592592592594E-2"/>
    <n v="0"/>
    <n v="1"/>
    <n v="1"/>
    <s v="Betsi CadwaladrDenbighshire"/>
    <x v="0"/>
  </r>
  <r>
    <x v="3"/>
    <n v="22"/>
    <x v="1"/>
    <x v="12"/>
    <x v="0"/>
    <x v="11"/>
    <n v="87.010276166666671"/>
    <d v="1899-12-30T01:34:19"/>
    <n v="7"/>
    <n v="3"/>
    <n v="0"/>
    <n v="60"/>
    <n v="59"/>
    <n v="10"/>
    <n v="41"/>
    <n v="6"/>
    <n v="41"/>
    <n v="48"/>
    <n v="7"/>
    <n v="1"/>
    <n v="5"/>
    <n v="4.0625000000000001E-3"/>
    <n v="0.66666666666666663"/>
    <n v="5.5034722222222221E-2"/>
    <n v="6"/>
    <n v="48"/>
    <n v="59"/>
    <s v="Betsi CadwaladrFlintshire"/>
    <x v="0"/>
  </r>
  <r>
    <x v="3"/>
    <n v="22"/>
    <x v="1"/>
    <x v="10"/>
    <x v="0"/>
    <x v="11"/>
    <n v="106.70444366666669"/>
    <d v="1899-12-30T02:07:00"/>
    <n v="9"/>
    <n v="1"/>
    <n v="0"/>
    <n v="53"/>
    <n v="53"/>
    <n v="4"/>
    <n v="25"/>
    <n v="7"/>
    <n v="37"/>
    <n v="42"/>
    <n v="5"/>
    <n v="1"/>
    <n v="3"/>
    <n v="5.4398148148148149E-3"/>
    <n v="0.7142857142857143"/>
    <n v="7.0295138888888886E-2"/>
    <n v="4"/>
    <n v="42"/>
    <n v="53"/>
    <s v="Betsi CadwaladrFlintshire"/>
    <x v="0"/>
  </r>
  <r>
    <x v="3"/>
    <n v="22"/>
    <x v="1"/>
    <x v="44"/>
    <x v="1"/>
    <x v="11"/>
    <n v="0"/>
    <d v="1899-12-30T01:19:00"/>
    <n v="0"/>
    <n v="0"/>
    <n v="0"/>
    <n v="1"/>
    <n v="1"/>
    <n v="0"/>
    <n v="0"/>
    <n v="0"/>
    <n v="0"/>
    <n v="0"/>
    <n v="0"/>
    <n v="1"/>
    <n v="0"/>
    <s v="-"/>
    <s v="-"/>
    <s v="-"/>
    <n v="1"/>
    <n v="0"/>
    <n v="1"/>
    <s v="Betsi CadwaladrFlintshire"/>
    <x v="0"/>
  </r>
  <r>
    <x v="3"/>
    <n v="22"/>
    <x v="1"/>
    <x v="12"/>
    <x v="0"/>
    <x v="12"/>
    <n v="20.847776833333334"/>
    <d v="1899-12-30T02:51:21"/>
    <n v="3"/>
    <n v="2"/>
    <n v="0"/>
    <n v="8"/>
    <n v="8"/>
    <n v="1"/>
    <n v="3"/>
    <n v="3"/>
    <n v="3"/>
    <n v="4"/>
    <n v="1"/>
    <n v="0"/>
    <n v="1"/>
    <n v="2.1238425925925924E-2"/>
    <n v="0.33333333333333331"/>
    <n v="3.4612268518518521E-2"/>
    <n v="1"/>
    <n v="4"/>
    <n v="8"/>
    <s v="Betsi CadwaladrGwynedd"/>
    <x v="0"/>
  </r>
  <r>
    <x v="3"/>
    <n v="22"/>
    <x v="1"/>
    <x v="11"/>
    <x v="0"/>
    <x v="12"/>
    <n v="197.8233276666667"/>
    <d v="1899-12-30T01:38:01"/>
    <n v="13"/>
    <n v="1"/>
    <n v="0"/>
    <n v="136"/>
    <n v="134"/>
    <n v="23"/>
    <n v="74"/>
    <n v="15"/>
    <n v="82"/>
    <n v="103"/>
    <n v="21"/>
    <n v="4"/>
    <n v="14"/>
    <n v="6.5509259259259262E-3"/>
    <n v="0.46666666666666667"/>
    <n v="3.9230324074074077E-2"/>
    <n v="18"/>
    <n v="103"/>
    <n v="135"/>
    <s v="Betsi CadwaladrGwynedd"/>
    <x v="0"/>
  </r>
  <r>
    <x v="3"/>
    <n v="22"/>
    <x v="1"/>
    <x v="37"/>
    <x v="1"/>
    <x v="12"/>
    <n v="0"/>
    <d v="1899-12-30T00:27:29"/>
    <n v="0"/>
    <n v="0"/>
    <n v="0"/>
    <n v="2"/>
    <n v="2"/>
    <n v="0"/>
    <n v="2"/>
    <n v="0"/>
    <n v="2"/>
    <n v="2"/>
    <n v="0"/>
    <n v="0"/>
    <n v="0"/>
    <s v="-"/>
    <s v="-"/>
    <n v="1.8269675925925925E-2"/>
    <n v="0"/>
    <n v="2"/>
    <n v="2"/>
    <s v="Betsi CadwaladrGwynedd"/>
    <x v="0"/>
  </r>
  <r>
    <x v="3"/>
    <n v="22"/>
    <x v="1"/>
    <x v="10"/>
    <x v="0"/>
    <x v="12"/>
    <n v="0"/>
    <d v="1899-12-30T00:19:37"/>
    <n v="0"/>
    <n v="0"/>
    <n v="0"/>
    <n v="2"/>
    <n v="2"/>
    <n v="0"/>
    <n v="2"/>
    <n v="0"/>
    <n v="2"/>
    <n v="2"/>
    <n v="0"/>
    <n v="0"/>
    <n v="0"/>
    <s v="-"/>
    <s v="-"/>
    <n v="7.9201388888888904E-2"/>
    <n v="0"/>
    <n v="2"/>
    <n v="2"/>
    <s v="Betsi CadwaladrGwynedd"/>
    <x v="0"/>
  </r>
  <r>
    <x v="3"/>
    <n v="22"/>
    <x v="1"/>
    <x v="45"/>
    <x v="1"/>
    <x v="12"/>
    <n v="0"/>
    <s v="-"/>
    <n v="0"/>
    <n v="0"/>
    <n v="0"/>
    <n v="1"/>
    <n v="1"/>
    <n v="0"/>
    <n v="1"/>
    <n v="0"/>
    <n v="1"/>
    <n v="1"/>
    <n v="0"/>
    <n v="0"/>
    <n v="0"/>
    <s v="-"/>
    <s v="-"/>
    <n v="2.8240740740740739E-3"/>
    <n v="0"/>
    <n v="1"/>
    <n v="1"/>
    <s v="Betsi CadwaladrGwynedd"/>
    <x v="0"/>
  </r>
  <r>
    <x v="3"/>
    <n v="22"/>
    <x v="1"/>
    <x v="11"/>
    <x v="0"/>
    <x v="13"/>
    <n v="139.22944000000007"/>
    <d v="1899-12-30T01:39:52"/>
    <n v="9"/>
    <n v="1"/>
    <n v="0"/>
    <n v="91"/>
    <n v="91"/>
    <n v="15"/>
    <n v="47"/>
    <n v="12"/>
    <n v="59"/>
    <n v="69"/>
    <n v="10"/>
    <n v="4"/>
    <n v="6"/>
    <n v="8.1539351851851859E-3"/>
    <n v="0.33333333333333331"/>
    <n v="3.7673611111111109E-2"/>
    <n v="10"/>
    <n v="69"/>
    <n v="91"/>
    <s v="Betsi CadwaladrIsle Of Anglesey"/>
    <x v="0"/>
  </r>
  <r>
    <x v="3"/>
    <n v="22"/>
    <x v="1"/>
    <x v="10"/>
    <x v="0"/>
    <x v="13"/>
    <n v="0"/>
    <d v="1899-12-30T00:13:52"/>
    <n v="0"/>
    <n v="0"/>
    <n v="0"/>
    <n v="1"/>
    <n v="1"/>
    <n v="1"/>
    <n v="1"/>
    <n v="1"/>
    <n v="0"/>
    <n v="0"/>
    <n v="0"/>
    <n v="0"/>
    <n v="0"/>
    <n v="4.085648148148149E-3"/>
    <n v="1"/>
    <s v="-"/>
    <n v="0"/>
    <n v="0"/>
    <n v="1"/>
    <s v="Betsi CadwaladrIsle Of Anglesey"/>
    <x v="0"/>
  </r>
  <r>
    <x v="3"/>
    <n v="22"/>
    <x v="1"/>
    <x v="12"/>
    <x v="0"/>
    <x v="6"/>
    <n v="0.24638883333333331"/>
    <d v="1899-12-30T00:29:47"/>
    <n v="0"/>
    <n v="0"/>
    <n v="0"/>
    <n v="1"/>
    <n v="1"/>
    <n v="0"/>
    <n v="1"/>
    <n v="0"/>
    <n v="0"/>
    <n v="1"/>
    <n v="1"/>
    <n v="0"/>
    <n v="0"/>
    <s v="-"/>
    <s v="-"/>
    <n v="0.3744791666666667"/>
    <n v="0"/>
    <n v="1"/>
    <n v="1"/>
    <s v="Betsi CadwaladrPowys"/>
    <x v="1"/>
  </r>
  <r>
    <x v="3"/>
    <n v="22"/>
    <x v="1"/>
    <x v="12"/>
    <x v="0"/>
    <x v="15"/>
    <n v="222.54360449999993"/>
    <d v="1899-12-30T01:48:04"/>
    <n v="16"/>
    <n v="6"/>
    <n v="0"/>
    <n v="134"/>
    <n v="133"/>
    <n v="15"/>
    <n v="75"/>
    <n v="18"/>
    <n v="91"/>
    <n v="105"/>
    <n v="14"/>
    <n v="4"/>
    <n v="7"/>
    <n v="5.2430555555555564E-3"/>
    <n v="0.55555555555555558"/>
    <n v="6.4976851851851855E-2"/>
    <n v="11"/>
    <n v="105"/>
    <n v="133"/>
    <s v="Betsi CadwaladrWrexham"/>
    <x v="0"/>
  </r>
  <r>
    <x v="3"/>
    <n v="22"/>
    <x v="1"/>
    <x v="10"/>
    <x v="0"/>
    <x v="15"/>
    <n v="0.24777766666666667"/>
    <d v="1899-12-30T00:25:35"/>
    <n v="0"/>
    <n v="0"/>
    <n v="0"/>
    <n v="8"/>
    <n v="6"/>
    <n v="1"/>
    <n v="5"/>
    <n v="0"/>
    <n v="4"/>
    <n v="4"/>
    <n v="0"/>
    <n v="0"/>
    <n v="4"/>
    <s v="-"/>
    <s v="-"/>
    <n v="4.3917824074074074E-2"/>
    <n v="4"/>
    <n v="4"/>
    <n v="8"/>
    <s v="Betsi CadwaladrWrexham"/>
    <x v="0"/>
  </r>
  <r>
    <x v="3"/>
    <n v="22"/>
    <x v="1"/>
    <x v="36"/>
    <x v="3"/>
    <x v="15"/>
    <n v="0"/>
    <d v="1899-12-30T00:06:5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Wrexham"/>
    <x v="0"/>
  </r>
  <r>
    <x v="3"/>
    <n v="22"/>
    <x v="2"/>
    <x v="16"/>
    <x v="0"/>
    <x v="1"/>
    <n v="17.638055666666666"/>
    <d v="1899-12-30T01:24:45"/>
    <n v="2"/>
    <n v="1"/>
    <n v="0"/>
    <n v="15"/>
    <n v="15"/>
    <n v="4"/>
    <n v="10"/>
    <n v="5"/>
    <n v="5"/>
    <n v="8"/>
    <n v="3"/>
    <n v="2"/>
    <n v="0"/>
    <n v="7.5000000000000006E-3"/>
    <n v="0.4"/>
    <n v="7.1984953703703711E-2"/>
    <n v="2"/>
    <n v="8"/>
    <n v="15"/>
    <s v="Cardiff And ValeCaerphilly"/>
    <x v="1"/>
  </r>
  <r>
    <x v="3"/>
    <n v="22"/>
    <x v="2"/>
    <x v="18"/>
    <x v="3"/>
    <x v="1"/>
    <n v="0"/>
    <s v="-"/>
    <n v="0"/>
    <n v="0"/>
    <n v="0"/>
    <n v="1"/>
    <n v="1"/>
    <n v="0"/>
    <n v="1"/>
    <n v="0"/>
    <n v="1"/>
    <n v="1"/>
    <n v="0"/>
    <n v="0"/>
    <n v="0"/>
    <s v="-"/>
    <s v="-"/>
    <n v="0.18179398148148151"/>
    <n v="0"/>
    <n v="1"/>
    <n v="1"/>
    <s v="Cardiff And ValeCaerphilly"/>
    <x v="1"/>
  </r>
  <r>
    <x v="3"/>
    <n v="22"/>
    <x v="2"/>
    <x v="16"/>
    <x v="0"/>
    <x v="2"/>
    <n v="406.431375"/>
    <d v="1899-12-30T01:42:54"/>
    <n v="38"/>
    <n v="13"/>
    <n v="0"/>
    <n v="271"/>
    <n v="269"/>
    <n v="77"/>
    <n v="175"/>
    <n v="67"/>
    <n v="141"/>
    <n v="172"/>
    <n v="31"/>
    <n v="11"/>
    <n v="21"/>
    <n v="4.7222222222222223E-3"/>
    <n v="0.62686567164179108"/>
    <n v="4.1979166666666672E-2"/>
    <n v="32"/>
    <n v="172"/>
    <n v="271"/>
    <s v="Cardiff And ValeCardiff"/>
    <x v="0"/>
  </r>
  <r>
    <x v="3"/>
    <n v="22"/>
    <x v="2"/>
    <x v="17"/>
    <x v="6"/>
    <x v="2"/>
    <n v="0"/>
    <d v="1899-12-30T01:19:08"/>
    <n v="1"/>
    <n v="1"/>
    <n v="0"/>
    <n v="25"/>
    <n v="24"/>
    <n v="0"/>
    <n v="16"/>
    <n v="4"/>
    <n v="12"/>
    <n v="13"/>
    <n v="1"/>
    <n v="0"/>
    <n v="8"/>
    <n v="3.7037037037037038E-3"/>
    <n v="0.75"/>
    <n v="4.7395833333333338E-2"/>
    <n v="8"/>
    <n v="13"/>
    <n v="25"/>
    <s v="Cardiff And ValeCardiff"/>
    <x v="0"/>
  </r>
  <r>
    <x v="3"/>
    <n v="22"/>
    <x v="2"/>
    <x v="16"/>
    <x v="0"/>
    <x v="17"/>
    <n v="0"/>
    <d v="1899-12-30T00:14:28"/>
    <n v="0"/>
    <n v="0"/>
    <n v="0"/>
    <n v="2"/>
    <n v="2"/>
    <n v="1"/>
    <n v="2"/>
    <n v="0"/>
    <n v="1"/>
    <n v="1"/>
    <n v="0"/>
    <n v="0"/>
    <n v="1"/>
    <s v="-"/>
    <s v="-"/>
    <n v="0.13921296296296298"/>
    <n v="1"/>
    <n v="1"/>
    <n v="2"/>
    <s v="Cardiff And ValeCarmarthenshire"/>
    <x v="1"/>
  </r>
  <r>
    <x v="3"/>
    <n v="22"/>
    <x v="2"/>
    <x v="18"/>
    <x v="3"/>
    <x v="17"/>
    <n v="0"/>
    <d v="1899-12-30T00:05:0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Carmarthenshire"/>
    <x v="1"/>
  </r>
  <r>
    <x v="3"/>
    <n v="22"/>
    <x v="2"/>
    <x v="16"/>
    <x v="0"/>
    <x v="18"/>
    <n v="0"/>
    <d v="1899-12-30T00:05:00"/>
    <n v="0"/>
    <n v="0"/>
    <n v="0"/>
    <n v="1"/>
    <n v="1"/>
    <n v="0"/>
    <n v="1"/>
    <n v="1"/>
    <n v="0"/>
    <n v="0"/>
    <n v="0"/>
    <n v="0"/>
    <n v="0"/>
    <n v="3.709490740740741E-2"/>
    <n v="0"/>
    <s v="-"/>
    <n v="0"/>
    <n v="0"/>
    <n v="1"/>
    <s v="Cardiff And ValeCeredigion"/>
    <x v="1"/>
  </r>
  <r>
    <x v="3"/>
    <n v="22"/>
    <x v="2"/>
    <x v="16"/>
    <x v="0"/>
    <x v="3"/>
    <n v="2.2055546666666666"/>
    <d v="1899-12-30T00:41:28"/>
    <n v="0"/>
    <n v="0"/>
    <n v="0"/>
    <n v="5"/>
    <n v="5"/>
    <n v="0"/>
    <n v="4"/>
    <n v="1"/>
    <n v="2"/>
    <n v="3"/>
    <n v="1"/>
    <n v="0"/>
    <n v="1"/>
    <n v="0"/>
    <n v="1"/>
    <n v="1.1273148148148148E-2"/>
    <n v="1"/>
    <n v="3"/>
    <n v="5"/>
    <s v="Cardiff And ValeMerthyr Tydfil"/>
    <x v="1"/>
  </r>
  <r>
    <x v="3"/>
    <n v="22"/>
    <x v="2"/>
    <x v="16"/>
    <x v="0"/>
    <x v="4"/>
    <n v="1.4672221666666667"/>
    <d v="1899-12-30T00:59:01"/>
    <n v="0"/>
    <n v="0"/>
    <n v="0"/>
    <n v="1"/>
    <n v="1"/>
    <n v="0"/>
    <n v="1"/>
    <n v="0"/>
    <n v="1"/>
    <n v="1"/>
    <n v="0"/>
    <n v="0"/>
    <n v="0"/>
    <s v="-"/>
    <s v="-"/>
    <n v="4.8379629629629632E-3"/>
    <n v="0"/>
    <n v="1"/>
    <n v="1"/>
    <s v="Cardiff And ValeMonmouthshire"/>
    <x v="1"/>
  </r>
  <r>
    <x v="3"/>
    <n v="22"/>
    <x v="2"/>
    <x v="16"/>
    <x v="0"/>
    <x v="19"/>
    <n v="0"/>
    <d v="1899-12-30T00:13:09"/>
    <n v="0"/>
    <n v="0"/>
    <n v="0"/>
    <n v="1"/>
    <n v="1"/>
    <n v="1"/>
    <n v="1"/>
    <n v="0"/>
    <n v="1"/>
    <n v="1"/>
    <n v="0"/>
    <n v="0"/>
    <n v="0"/>
    <s v="-"/>
    <s v="-"/>
    <n v="3.8321759259259257E-2"/>
    <n v="0"/>
    <n v="1"/>
    <n v="1"/>
    <s v="Cardiff And ValeNeath Port Talbot"/>
    <x v="1"/>
  </r>
  <r>
    <x v="3"/>
    <n v="22"/>
    <x v="2"/>
    <x v="16"/>
    <x v="0"/>
    <x v="5"/>
    <n v="0.74722216666666674"/>
    <d v="1899-12-30T00:39:49"/>
    <n v="0"/>
    <n v="0"/>
    <n v="0"/>
    <n v="3"/>
    <n v="3"/>
    <n v="0"/>
    <n v="3"/>
    <n v="1"/>
    <n v="2"/>
    <n v="2"/>
    <n v="0"/>
    <n v="0"/>
    <n v="0"/>
    <n v="5.4166666666666669E-3"/>
    <n v="1"/>
    <n v="3.6383101851851854E-2"/>
    <n v="0"/>
    <n v="2"/>
    <n v="3"/>
    <s v="Cardiff And ValeNewport"/>
    <x v="1"/>
  </r>
  <r>
    <x v="3"/>
    <n v="22"/>
    <x v="2"/>
    <x v="19"/>
    <x v="3"/>
    <x v="5"/>
    <n v="0"/>
    <d v="1899-12-30T00:20:0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Newport"/>
    <x v="1"/>
  </r>
  <r>
    <x v="3"/>
    <n v="22"/>
    <x v="2"/>
    <x v="16"/>
    <x v="0"/>
    <x v="20"/>
    <n v="0.51972216666666671"/>
    <d v="1899-12-30T00:46:11"/>
    <n v="0"/>
    <n v="0"/>
    <n v="0"/>
    <n v="1"/>
    <n v="1"/>
    <n v="0"/>
    <n v="1"/>
    <n v="0"/>
    <n v="1"/>
    <n v="1"/>
    <n v="0"/>
    <n v="0"/>
    <n v="0"/>
    <s v="-"/>
    <s v="-"/>
    <n v="4.8645833333333333E-2"/>
    <n v="0"/>
    <n v="1"/>
    <n v="1"/>
    <s v="Cardiff And ValePembrokeshire"/>
    <x v="1"/>
  </r>
  <r>
    <x v="3"/>
    <n v="22"/>
    <x v="2"/>
    <x v="16"/>
    <x v="0"/>
    <x v="6"/>
    <n v="0.37055549999999998"/>
    <d v="1899-12-30T00:37:14"/>
    <n v="0"/>
    <n v="0"/>
    <n v="0"/>
    <n v="1"/>
    <n v="1"/>
    <n v="0"/>
    <n v="1"/>
    <n v="0"/>
    <n v="1"/>
    <n v="1"/>
    <n v="0"/>
    <n v="0"/>
    <n v="0"/>
    <s v="-"/>
    <s v="-"/>
    <n v="1.173611111111111E-2"/>
    <n v="0"/>
    <n v="1"/>
    <n v="1"/>
    <s v="Cardiff And ValePowys"/>
    <x v="1"/>
  </r>
  <r>
    <x v="3"/>
    <n v="22"/>
    <x v="2"/>
    <x v="16"/>
    <x v="0"/>
    <x v="21"/>
    <n v="1.8947221666666667"/>
    <d v="1899-12-30T00:29:56"/>
    <n v="0"/>
    <n v="0"/>
    <n v="0"/>
    <n v="7"/>
    <n v="7"/>
    <n v="2"/>
    <n v="6"/>
    <n v="0"/>
    <n v="6"/>
    <n v="6"/>
    <n v="0"/>
    <n v="0"/>
    <n v="1"/>
    <s v="-"/>
    <s v="-"/>
    <n v="4.5989583333333334E-2"/>
    <n v="1"/>
    <n v="6"/>
    <n v="7"/>
    <s v="Cardiff And ValeRhondda Cynon Taff"/>
    <x v="1"/>
  </r>
  <r>
    <x v="3"/>
    <n v="22"/>
    <x v="2"/>
    <x v="17"/>
    <x v="6"/>
    <x v="21"/>
    <n v="0"/>
    <d v="1899-12-30T00:24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Rhondda Cynon Taff"/>
    <x v="1"/>
  </r>
  <r>
    <x v="3"/>
    <n v="22"/>
    <x v="2"/>
    <x v="16"/>
    <x v="0"/>
    <x v="22"/>
    <n v="2.1019435"/>
    <d v="1899-12-30T00:32:24"/>
    <n v="0"/>
    <n v="0"/>
    <n v="0"/>
    <n v="7"/>
    <n v="7"/>
    <n v="1"/>
    <n v="7"/>
    <n v="4"/>
    <n v="3"/>
    <n v="3"/>
    <n v="0"/>
    <n v="0"/>
    <n v="0"/>
    <n v="2.4594907407407413E-3"/>
    <n v="0.75"/>
    <n v="1.2731481481481481E-2"/>
    <n v="0"/>
    <n v="3"/>
    <n v="7"/>
    <s v="Cardiff And ValeSwansea"/>
    <x v="1"/>
  </r>
  <r>
    <x v="3"/>
    <n v="22"/>
    <x v="2"/>
    <x v="16"/>
    <x v="0"/>
    <x v="7"/>
    <n v="1.1144445000000001"/>
    <d v="1899-12-30T00:19:29"/>
    <n v="0"/>
    <n v="0"/>
    <n v="0"/>
    <n v="10"/>
    <n v="10"/>
    <n v="4"/>
    <n v="9"/>
    <n v="0"/>
    <n v="7"/>
    <n v="7"/>
    <n v="0"/>
    <n v="0"/>
    <n v="3"/>
    <s v="-"/>
    <s v="-"/>
    <n v="7.4074074074074077E-3"/>
    <n v="3"/>
    <n v="7"/>
    <n v="10"/>
    <s v="Cardiff And ValeTorfaen"/>
    <x v="1"/>
  </r>
  <r>
    <x v="3"/>
    <n v="22"/>
    <x v="2"/>
    <x v="19"/>
    <x v="3"/>
    <x v="7"/>
    <n v="0"/>
    <d v="1899-12-30T00:48:34"/>
    <n v="0"/>
    <n v="0"/>
    <n v="0"/>
    <n v="1"/>
    <n v="1"/>
    <n v="0"/>
    <n v="1"/>
    <n v="0"/>
    <n v="1"/>
    <n v="1"/>
    <n v="0"/>
    <n v="0"/>
    <n v="0"/>
    <s v="-"/>
    <s v="-"/>
    <n v="1.3738425925925928E-2"/>
    <n v="0"/>
    <n v="1"/>
    <n v="1"/>
    <s v="Cardiff And ValeTorfaen"/>
    <x v="1"/>
  </r>
  <r>
    <x v="3"/>
    <n v="22"/>
    <x v="2"/>
    <x v="17"/>
    <x v="6"/>
    <x v="7"/>
    <n v="0"/>
    <d v="1899-12-30T00:37:40"/>
    <n v="0"/>
    <n v="0"/>
    <n v="0"/>
    <n v="1"/>
    <n v="1"/>
    <n v="0"/>
    <n v="1"/>
    <n v="0"/>
    <n v="1"/>
    <n v="1"/>
    <n v="0"/>
    <n v="0"/>
    <n v="0"/>
    <s v="-"/>
    <s v="-"/>
    <n v="5.2106481481481483E-2"/>
    <n v="0"/>
    <n v="1"/>
    <n v="1"/>
    <s v="Cardiff And ValeTorfaen"/>
    <x v="1"/>
  </r>
  <r>
    <x v="3"/>
    <n v="22"/>
    <x v="2"/>
    <x v="18"/>
    <x v="3"/>
    <x v="7"/>
    <n v="0"/>
    <d v="1899-12-30T00:19:00"/>
    <n v="0"/>
    <n v="0"/>
    <n v="0"/>
    <n v="1"/>
    <n v="1"/>
    <n v="0"/>
    <n v="1"/>
    <n v="0"/>
    <n v="1"/>
    <n v="1"/>
    <n v="0"/>
    <n v="0"/>
    <n v="0"/>
    <s v="-"/>
    <s v="-"/>
    <n v="1.8391203703703705E-2"/>
    <n v="0"/>
    <n v="1"/>
    <n v="1"/>
    <s v="Cardiff And ValeTorfaen"/>
    <x v="1"/>
  </r>
  <r>
    <x v="3"/>
    <n v="22"/>
    <x v="2"/>
    <x v="16"/>
    <x v="0"/>
    <x v="8"/>
    <n v="134.19527483333331"/>
    <d v="1899-12-30T01:45:21"/>
    <n v="11"/>
    <n v="5"/>
    <n v="0"/>
    <n v="90"/>
    <n v="89"/>
    <n v="15"/>
    <n v="54"/>
    <n v="15"/>
    <n v="50"/>
    <n v="62"/>
    <n v="12"/>
    <n v="5"/>
    <n v="8"/>
    <n v="4.1898148148148146E-3"/>
    <n v="0.6"/>
    <n v="4.3032407407407408E-2"/>
    <n v="13"/>
    <n v="62"/>
    <n v="90"/>
    <s v="Cardiff And ValeVale Of Glamorgan"/>
    <x v="0"/>
  </r>
  <r>
    <x v="3"/>
    <n v="22"/>
    <x v="2"/>
    <x v="17"/>
    <x v="6"/>
    <x v="8"/>
    <n v="0"/>
    <d v="1899-12-30T00:28:45"/>
    <n v="0"/>
    <n v="0"/>
    <n v="0"/>
    <n v="22"/>
    <n v="22"/>
    <n v="0"/>
    <n v="21"/>
    <n v="3"/>
    <n v="15"/>
    <n v="16"/>
    <n v="1"/>
    <n v="1"/>
    <n v="2"/>
    <n v="5.9259259259259265E-3"/>
    <n v="0"/>
    <n v="8.5787037037037037E-2"/>
    <n v="3"/>
    <n v="16"/>
    <n v="22"/>
    <s v="Cardiff And ValeVale Of Glamorgan"/>
    <x v="0"/>
  </r>
  <r>
    <x v="3"/>
    <n v="22"/>
    <x v="3"/>
    <x v="20"/>
    <x v="0"/>
    <x v="0"/>
    <n v="7.6836111666666662"/>
    <d v="1899-12-30T02:10:15"/>
    <n v="1"/>
    <n v="1"/>
    <n v="0"/>
    <n v="7"/>
    <n v="6"/>
    <n v="2"/>
    <n v="4"/>
    <n v="1"/>
    <n v="3"/>
    <n v="4"/>
    <n v="1"/>
    <n v="0"/>
    <n v="2"/>
    <n v="4.340277777777778E-3"/>
    <n v="1"/>
    <n v="7.6377314814814815E-2"/>
    <n v="2"/>
    <n v="4"/>
    <n v="7"/>
    <s v="Cwm Taf MorgannwgBlaenau Gwent"/>
    <x v="1"/>
  </r>
  <r>
    <x v="3"/>
    <n v="22"/>
    <x v="3"/>
    <x v="21"/>
    <x v="0"/>
    <x v="16"/>
    <n v="311.77416166666666"/>
    <d v="1899-12-30T02:59:50"/>
    <n v="25"/>
    <n v="19"/>
    <n v="8"/>
    <n v="124"/>
    <n v="123"/>
    <n v="28"/>
    <n v="72"/>
    <n v="17"/>
    <n v="75"/>
    <n v="95"/>
    <n v="20"/>
    <n v="4"/>
    <n v="8"/>
    <n v="4.3287037037037035E-3"/>
    <n v="0.6470588235294118"/>
    <n v="5.2974537037037035E-2"/>
    <n v="12"/>
    <n v="95"/>
    <n v="124"/>
    <s v="Cwm Taf MorgannwgBridgend"/>
    <x v="0"/>
  </r>
  <r>
    <x v="3"/>
    <n v="22"/>
    <x v="3"/>
    <x v="22"/>
    <x v="0"/>
    <x v="16"/>
    <n v="4.9513878333333334"/>
    <d v="1899-12-30T01:29:16"/>
    <n v="0"/>
    <n v="0"/>
    <n v="0"/>
    <n v="4"/>
    <n v="4"/>
    <n v="0"/>
    <n v="2"/>
    <n v="1"/>
    <n v="1"/>
    <n v="2"/>
    <n v="1"/>
    <n v="0"/>
    <n v="1"/>
    <n v="2.7662037037037039E-3"/>
    <n v="1"/>
    <n v="0.1154340277777778"/>
    <n v="1"/>
    <n v="2"/>
    <n v="4"/>
    <s v="Cwm Taf MorgannwgBridgend"/>
    <x v="0"/>
  </r>
  <r>
    <x v="3"/>
    <n v="22"/>
    <x v="3"/>
    <x v="20"/>
    <x v="0"/>
    <x v="16"/>
    <n v="0.46944449999999999"/>
    <d v="1899-12-30T00:43:10"/>
    <n v="0"/>
    <n v="0"/>
    <n v="0"/>
    <n v="1"/>
    <n v="1"/>
    <n v="0"/>
    <n v="1"/>
    <n v="0"/>
    <n v="1"/>
    <n v="1"/>
    <n v="0"/>
    <n v="0"/>
    <n v="0"/>
    <s v="-"/>
    <s v="-"/>
    <n v="0.12422453703703704"/>
    <n v="0"/>
    <n v="1"/>
    <n v="1"/>
    <s v="Cwm Taf MorgannwgBridgend"/>
    <x v="0"/>
  </r>
  <r>
    <x v="3"/>
    <n v="22"/>
    <x v="3"/>
    <x v="20"/>
    <x v="0"/>
    <x v="1"/>
    <n v="97.676664666666682"/>
    <d v="1899-12-30T04:01:44"/>
    <n v="9"/>
    <n v="8"/>
    <n v="3"/>
    <n v="21"/>
    <n v="21"/>
    <n v="4"/>
    <n v="9"/>
    <n v="4"/>
    <n v="12"/>
    <n v="16"/>
    <n v="4"/>
    <n v="0"/>
    <n v="1"/>
    <n v="5.1909722222222227E-3"/>
    <n v="0.5"/>
    <n v="3.0833333333333334E-2"/>
    <n v="1"/>
    <n v="16"/>
    <n v="21"/>
    <s v="Cwm Taf MorgannwgCaerphilly"/>
    <x v="1"/>
  </r>
  <r>
    <x v="3"/>
    <n v="22"/>
    <x v="3"/>
    <x v="22"/>
    <x v="0"/>
    <x v="1"/>
    <n v="0.22944433333333331"/>
    <d v="1899-12-30T00:21:53"/>
    <n v="0"/>
    <n v="0"/>
    <n v="0"/>
    <n v="2"/>
    <n v="2"/>
    <n v="0"/>
    <n v="2"/>
    <n v="0"/>
    <n v="1"/>
    <n v="2"/>
    <n v="1"/>
    <n v="0"/>
    <n v="0"/>
    <s v="-"/>
    <s v="-"/>
    <n v="5.1371527777777773E-2"/>
    <n v="0"/>
    <n v="2"/>
    <n v="2"/>
    <s v="Cwm Taf MorgannwgCaerphilly"/>
    <x v="1"/>
  </r>
  <r>
    <x v="3"/>
    <n v="22"/>
    <x v="3"/>
    <x v="22"/>
    <x v="0"/>
    <x v="2"/>
    <n v="0.6333333333333333"/>
    <d v="1899-12-30T00:53:00"/>
    <n v="0"/>
    <n v="0"/>
    <n v="0"/>
    <n v="1"/>
    <n v="1"/>
    <n v="0"/>
    <n v="1"/>
    <n v="1"/>
    <n v="0"/>
    <n v="0"/>
    <n v="0"/>
    <n v="0"/>
    <n v="0"/>
    <n v="9.7106481481481488E-3"/>
    <n v="0"/>
    <s v="-"/>
    <n v="0"/>
    <n v="0"/>
    <n v="1"/>
    <s v="Cwm Taf MorgannwgCardiff"/>
    <x v="1"/>
  </r>
  <r>
    <x v="3"/>
    <n v="22"/>
    <x v="3"/>
    <x v="20"/>
    <x v="0"/>
    <x v="3"/>
    <n v="156.92249750000002"/>
    <d v="1899-12-30T02:39:30"/>
    <n v="14"/>
    <n v="10"/>
    <n v="0"/>
    <n v="56"/>
    <n v="56"/>
    <n v="13"/>
    <n v="33"/>
    <n v="13"/>
    <n v="29"/>
    <n v="36"/>
    <n v="7"/>
    <n v="2"/>
    <n v="5"/>
    <n v="4.5370370370370373E-3"/>
    <n v="0.53846153846153844"/>
    <n v="7.559027777777777E-2"/>
    <n v="7"/>
    <n v="36"/>
    <n v="56"/>
    <s v="Cwm Taf MorgannwgMerthyr Tydfil"/>
    <x v="0"/>
  </r>
  <r>
    <x v="3"/>
    <n v="22"/>
    <x v="3"/>
    <x v="22"/>
    <x v="0"/>
    <x v="3"/>
    <n v="12.058054666666667"/>
    <d v="1899-12-30T01:43:30"/>
    <n v="1"/>
    <n v="0"/>
    <n v="0"/>
    <n v="10"/>
    <n v="10"/>
    <n v="3"/>
    <n v="6"/>
    <n v="1"/>
    <n v="7"/>
    <n v="9"/>
    <n v="2"/>
    <n v="0"/>
    <n v="0"/>
    <n v="1.3460648148148149E-2"/>
    <n v="0"/>
    <n v="8.0740740740740738E-2"/>
    <n v="0"/>
    <n v="9"/>
    <n v="10"/>
    <s v="Cwm Taf MorgannwgMerthyr Tydfil"/>
    <x v="0"/>
  </r>
  <r>
    <x v="3"/>
    <n v="22"/>
    <x v="3"/>
    <x v="21"/>
    <x v="0"/>
    <x v="19"/>
    <n v="30.865276666666666"/>
    <d v="1899-12-30T02:26:39"/>
    <n v="3"/>
    <n v="2"/>
    <n v="0"/>
    <n v="15"/>
    <n v="15"/>
    <n v="2"/>
    <n v="9"/>
    <n v="2"/>
    <n v="10"/>
    <n v="11"/>
    <n v="1"/>
    <n v="0"/>
    <n v="2"/>
    <n v="6.533564814814815E-3"/>
    <n v="0.5"/>
    <n v="2.8217592592592593E-2"/>
    <n v="2"/>
    <n v="11"/>
    <n v="15"/>
    <s v="Cwm Taf MorgannwgNeath Port Talbot"/>
    <x v="1"/>
  </r>
  <r>
    <x v="3"/>
    <n v="22"/>
    <x v="3"/>
    <x v="20"/>
    <x v="0"/>
    <x v="6"/>
    <n v="57.949443500000008"/>
    <d v="1899-12-30T02:52:21"/>
    <n v="5"/>
    <n v="3"/>
    <n v="0"/>
    <n v="15"/>
    <n v="15"/>
    <n v="3"/>
    <n v="8"/>
    <n v="2"/>
    <n v="8"/>
    <n v="12"/>
    <n v="4"/>
    <n v="0"/>
    <n v="1"/>
    <n v="5.2835648148148147E-3"/>
    <n v="0.5"/>
    <n v="3.7141203703703704E-2"/>
    <n v="1"/>
    <n v="12"/>
    <n v="15"/>
    <s v="Cwm Taf MorgannwgPowys"/>
    <x v="1"/>
  </r>
  <r>
    <x v="3"/>
    <n v="22"/>
    <x v="3"/>
    <x v="22"/>
    <x v="0"/>
    <x v="6"/>
    <n v="5.6666666666666664E-2"/>
    <d v="1899-12-30T00:18:24"/>
    <n v="0"/>
    <n v="0"/>
    <n v="0"/>
    <n v="1"/>
    <n v="1"/>
    <n v="0"/>
    <n v="1"/>
    <n v="0"/>
    <n v="1"/>
    <n v="1"/>
    <n v="0"/>
    <n v="0"/>
    <n v="0"/>
    <s v="-"/>
    <s v="-"/>
    <n v="7.3032407407407412E-3"/>
    <n v="0"/>
    <n v="1"/>
    <n v="1"/>
    <s v="Cwm Taf MorgannwgPowys"/>
    <x v="1"/>
  </r>
  <r>
    <x v="3"/>
    <n v="22"/>
    <x v="3"/>
    <x v="20"/>
    <x v="0"/>
    <x v="21"/>
    <n v="175.71166300000002"/>
    <d v="1899-12-30T02:28:39"/>
    <n v="16"/>
    <n v="12"/>
    <n v="0"/>
    <n v="65"/>
    <n v="63"/>
    <n v="13"/>
    <n v="41"/>
    <n v="10"/>
    <n v="34"/>
    <n v="45"/>
    <n v="11"/>
    <n v="2"/>
    <n v="8"/>
    <n v="4.9537037037037032E-3"/>
    <n v="0.6"/>
    <n v="5.1354166666666673E-2"/>
    <n v="10"/>
    <n v="45"/>
    <n v="63"/>
    <s v="Cwm Taf MorgannwgRhondda Cynon Taff"/>
    <x v="0"/>
  </r>
  <r>
    <x v="3"/>
    <n v="22"/>
    <x v="3"/>
    <x v="22"/>
    <x v="0"/>
    <x v="21"/>
    <n v="106.45138333333331"/>
    <d v="1899-12-30T00:51:20"/>
    <n v="8"/>
    <n v="1"/>
    <n v="0"/>
    <n v="180"/>
    <n v="178"/>
    <n v="70"/>
    <n v="149"/>
    <n v="35"/>
    <n v="107"/>
    <n v="136"/>
    <n v="29"/>
    <n v="1"/>
    <n v="8"/>
    <n v="6.122685185185185E-3"/>
    <n v="0.45714285714285713"/>
    <n v="4.2418981481481488E-2"/>
    <n v="9"/>
    <n v="136"/>
    <n v="178"/>
    <s v="Cwm Taf MorgannwgRhondda Cynon Taff"/>
    <x v="0"/>
  </r>
  <r>
    <x v="3"/>
    <n v="22"/>
    <x v="3"/>
    <x v="21"/>
    <x v="0"/>
    <x v="21"/>
    <n v="10.604444333333333"/>
    <d v="1899-12-30T01:59:04"/>
    <n v="2"/>
    <n v="0"/>
    <n v="0"/>
    <n v="7"/>
    <n v="7"/>
    <n v="2"/>
    <n v="5"/>
    <n v="2"/>
    <n v="2"/>
    <n v="4"/>
    <n v="2"/>
    <n v="0"/>
    <n v="1"/>
    <n v="9.4907407407407408E-4"/>
    <n v="1"/>
    <n v="3.7031250000000002E-2"/>
    <n v="1"/>
    <n v="4"/>
    <n v="7"/>
    <s v="Cwm Taf MorgannwgRhondda Cynon Taff"/>
    <x v="0"/>
  </r>
  <r>
    <x v="3"/>
    <n v="22"/>
    <x v="3"/>
    <x v="22"/>
    <x v="0"/>
    <x v="8"/>
    <n v="9.360833333333332"/>
    <d v="1899-12-30T04:55:49"/>
    <n v="1"/>
    <n v="1"/>
    <n v="0"/>
    <n v="2"/>
    <n v="2"/>
    <n v="1"/>
    <n v="1"/>
    <n v="0"/>
    <n v="0"/>
    <n v="2"/>
    <n v="2"/>
    <n v="0"/>
    <n v="0"/>
    <s v="-"/>
    <s v="-"/>
    <n v="2.5104166666666667E-2"/>
    <n v="0"/>
    <n v="2"/>
    <n v="2"/>
    <s v="Cwm Taf MorgannwgVale Of Glamorgan"/>
    <x v="1"/>
  </r>
  <r>
    <x v="3"/>
    <n v="22"/>
    <x v="3"/>
    <x v="21"/>
    <x v="0"/>
    <x v="8"/>
    <n v="15.063333333333333"/>
    <d v="1899-12-30T01:30:18"/>
    <n v="0"/>
    <n v="0"/>
    <n v="0"/>
    <n v="12"/>
    <n v="12"/>
    <n v="2"/>
    <n v="5"/>
    <n v="1"/>
    <n v="9"/>
    <n v="9"/>
    <n v="0"/>
    <n v="0"/>
    <n v="2"/>
    <n v="9.9537037037037042E-3"/>
    <n v="0"/>
    <n v="6.6226851851851856E-2"/>
    <n v="2"/>
    <n v="9"/>
    <n v="12"/>
    <s v="Cwm Taf MorgannwgVale Of Glamorgan"/>
    <x v="1"/>
  </r>
  <r>
    <x v="3"/>
    <n v="22"/>
    <x v="4"/>
    <x v="24"/>
    <x v="0"/>
    <x v="17"/>
    <n v="438.70554483333325"/>
    <d v="1899-12-30T03:11:26"/>
    <n v="38"/>
    <n v="25"/>
    <n v="5"/>
    <n v="129"/>
    <n v="129"/>
    <n v="15"/>
    <n v="61"/>
    <n v="15"/>
    <n v="76"/>
    <n v="98"/>
    <n v="22"/>
    <n v="4"/>
    <n v="12"/>
    <n v="1.0543981481481482E-2"/>
    <n v="0.4"/>
    <n v="6.9097222222222227E-2"/>
    <n v="16"/>
    <n v="98"/>
    <n v="129"/>
    <s v="Hywel DdaCarmarthenshire"/>
    <x v="0"/>
  </r>
  <r>
    <x v="3"/>
    <n v="22"/>
    <x v="4"/>
    <x v="25"/>
    <x v="6"/>
    <x v="17"/>
    <n v="94.564160999999999"/>
    <d v="1899-12-30T01:44:57"/>
    <n v="8"/>
    <n v="3"/>
    <n v="0"/>
    <n v="57"/>
    <n v="57"/>
    <n v="13"/>
    <n v="37"/>
    <n v="8"/>
    <n v="39"/>
    <n v="44"/>
    <n v="5"/>
    <n v="1"/>
    <n v="4"/>
    <n v="7.1354166666666675E-3"/>
    <n v="0.25"/>
    <n v="6.0370370370370373E-2"/>
    <n v="5"/>
    <n v="44"/>
    <n v="57"/>
    <s v="Hywel DdaCarmarthenshire"/>
    <x v="0"/>
  </r>
  <r>
    <x v="3"/>
    <n v="22"/>
    <x v="4"/>
    <x v="24"/>
    <x v="0"/>
    <x v="18"/>
    <n v="71.986386833333341"/>
    <d v="1899-12-30T02:29:48"/>
    <n v="7"/>
    <n v="3"/>
    <n v="0"/>
    <n v="26"/>
    <n v="26"/>
    <n v="1"/>
    <n v="10"/>
    <n v="1"/>
    <n v="16"/>
    <n v="21"/>
    <n v="5"/>
    <n v="1"/>
    <n v="3"/>
    <n v="1.2673611111111111E-2"/>
    <n v="0"/>
    <n v="5.7893518518518518E-2"/>
    <n v="4"/>
    <n v="21"/>
    <n v="26"/>
    <s v="Hywel DdaCeredigion"/>
    <x v="0"/>
  </r>
  <r>
    <x v="3"/>
    <n v="22"/>
    <x v="4"/>
    <x v="23"/>
    <x v="0"/>
    <x v="18"/>
    <n v="88.402221666666662"/>
    <d v="1899-12-30T01:58:11"/>
    <n v="6"/>
    <n v="1"/>
    <n v="0"/>
    <n v="45"/>
    <n v="44"/>
    <n v="8"/>
    <n v="21"/>
    <n v="4"/>
    <n v="23"/>
    <n v="36"/>
    <n v="13"/>
    <n v="3"/>
    <n v="2"/>
    <n v="4.8090277777777784E-3"/>
    <n v="0.5"/>
    <n v="5.1695601851851854E-2"/>
    <n v="5"/>
    <n v="36"/>
    <n v="45"/>
    <s v="Hywel DdaCeredigion"/>
    <x v="0"/>
  </r>
  <r>
    <x v="3"/>
    <n v="22"/>
    <x v="4"/>
    <x v="25"/>
    <x v="6"/>
    <x v="18"/>
    <n v="0"/>
    <s v="-"/>
    <n v="0"/>
    <n v="0"/>
    <n v="0"/>
    <n v="1"/>
    <n v="1"/>
    <n v="1"/>
    <n v="1"/>
    <n v="0"/>
    <n v="1"/>
    <n v="1"/>
    <n v="0"/>
    <n v="0"/>
    <n v="0"/>
    <s v="-"/>
    <s v="-"/>
    <n v="2.210648148148148E-2"/>
    <n v="0"/>
    <n v="1"/>
    <n v="1"/>
    <s v="Hywel DdaCeredigion"/>
    <x v="0"/>
  </r>
  <r>
    <x v="3"/>
    <n v="22"/>
    <x v="4"/>
    <x v="23"/>
    <x v="0"/>
    <x v="12"/>
    <n v="14.904999500000001"/>
    <d v="1899-12-30T00:57:30"/>
    <n v="0"/>
    <n v="0"/>
    <n v="0"/>
    <n v="21"/>
    <n v="21"/>
    <n v="2"/>
    <n v="16"/>
    <n v="5"/>
    <n v="13"/>
    <n v="15"/>
    <n v="2"/>
    <n v="0"/>
    <n v="1"/>
    <n v="1.2337962962962962E-2"/>
    <n v="0.4"/>
    <n v="5.8657407407407408E-2"/>
    <n v="1"/>
    <n v="15"/>
    <n v="21"/>
    <s v="Hywel DdaGwynedd"/>
    <x v="1"/>
  </r>
  <r>
    <x v="3"/>
    <n v="22"/>
    <x v="4"/>
    <x v="25"/>
    <x v="6"/>
    <x v="19"/>
    <n v="0.11722216666666667"/>
    <d v="1899-12-30T00:22:02"/>
    <n v="0"/>
    <n v="0"/>
    <n v="0"/>
    <n v="1"/>
    <n v="1"/>
    <n v="0"/>
    <n v="1"/>
    <n v="1"/>
    <n v="0"/>
    <n v="0"/>
    <n v="0"/>
    <n v="0"/>
    <n v="0"/>
    <n v="0"/>
    <n v="1"/>
    <s v="-"/>
    <n v="0"/>
    <n v="0"/>
    <n v="1"/>
    <s v="Hywel DdaNeath Port Talbot"/>
    <x v="1"/>
  </r>
  <r>
    <x v="3"/>
    <n v="22"/>
    <x v="4"/>
    <x v="26"/>
    <x v="0"/>
    <x v="20"/>
    <n v="178.02276749999999"/>
    <d v="1899-12-30T01:33:03"/>
    <n v="11"/>
    <n v="2"/>
    <n v="0"/>
    <n v="129"/>
    <n v="128"/>
    <n v="25"/>
    <n v="79"/>
    <n v="10"/>
    <n v="76"/>
    <n v="100"/>
    <n v="24"/>
    <n v="4"/>
    <n v="15"/>
    <n v="8.0324074074074082E-3"/>
    <n v="0.3"/>
    <n v="4.2754629629629629E-2"/>
    <n v="19"/>
    <n v="100"/>
    <n v="129"/>
    <s v="Hywel DdaPembrokeshire"/>
    <x v="0"/>
  </r>
  <r>
    <x v="3"/>
    <n v="22"/>
    <x v="4"/>
    <x v="24"/>
    <x v="0"/>
    <x v="20"/>
    <n v="17.361943333333329"/>
    <d v="1899-12-30T00:53:38"/>
    <n v="1"/>
    <n v="0"/>
    <n v="0"/>
    <n v="30"/>
    <n v="29"/>
    <n v="7"/>
    <n v="22"/>
    <n v="9"/>
    <n v="10"/>
    <n v="16"/>
    <n v="6"/>
    <n v="0"/>
    <n v="5"/>
    <n v="8.5416666666666679E-3"/>
    <n v="0.22222222222222221"/>
    <n v="2.4988425925925928E-2"/>
    <n v="5"/>
    <n v="16"/>
    <n v="30"/>
    <s v="Hywel DdaPembrokeshire"/>
    <x v="0"/>
  </r>
  <r>
    <x v="3"/>
    <n v="22"/>
    <x v="4"/>
    <x v="23"/>
    <x v="0"/>
    <x v="20"/>
    <n v="0.70388883333333341"/>
    <d v="1899-12-30T00:36:07"/>
    <n v="0"/>
    <n v="0"/>
    <n v="0"/>
    <n v="1"/>
    <n v="1"/>
    <n v="0"/>
    <n v="1"/>
    <n v="1"/>
    <n v="0"/>
    <n v="0"/>
    <n v="0"/>
    <n v="0"/>
    <n v="0"/>
    <n v="2.1597222222222223E-2"/>
    <n v="0"/>
    <s v="-"/>
    <n v="0"/>
    <n v="0"/>
    <n v="1"/>
    <s v="Hywel DdaPembrokeshire"/>
    <x v="0"/>
  </r>
  <r>
    <x v="3"/>
    <n v="22"/>
    <x v="4"/>
    <x v="46"/>
    <x v="3"/>
    <x v="20"/>
    <n v="0"/>
    <d v="1899-12-30T00:05:5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Pembrokeshire"/>
    <x v="0"/>
  </r>
  <r>
    <x v="3"/>
    <n v="22"/>
    <x v="4"/>
    <x v="23"/>
    <x v="0"/>
    <x v="6"/>
    <n v="35.856386999999998"/>
    <d v="1899-12-30T01:22:12"/>
    <n v="2"/>
    <n v="0"/>
    <n v="0"/>
    <n v="29"/>
    <n v="29"/>
    <n v="6"/>
    <n v="17"/>
    <n v="3"/>
    <n v="20"/>
    <n v="24"/>
    <n v="4"/>
    <n v="0"/>
    <n v="2"/>
    <n v="1.4166666666666666E-2"/>
    <n v="0.33333333333333331"/>
    <n v="5.243634259259259E-2"/>
    <n v="2"/>
    <n v="24"/>
    <n v="29"/>
    <s v="Hywel DdaPowys"/>
    <x v="1"/>
  </r>
  <r>
    <x v="3"/>
    <n v="22"/>
    <x v="4"/>
    <x v="24"/>
    <x v="0"/>
    <x v="6"/>
    <n v="0"/>
    <d v="1899-12-30T00:08:08"/>
    <n v="0"/>
    <n v="0"/>
    <n v="0"/>
    <n v="1"/>
    <n v="1"/>
    <n v="1"/>
    <n v="1"/>
    <n v="0"/>
    <n v="1"/>
    <n v="1"/>
    <n v="0"/>
    <n v="0"/>
    <n v="0"/>
    <s v="-"/>
    <s v="-"/>
    <n v="8.172453703703704E-2"/>
    <n v="0"/>
    <n v="1"/>
    <n v="1"/>
    <s v="Hywel DdaPowys"/>
    <x v="1"/>
  </r>
  <r>
    <x v="3"/>
    <n v="22"/>
    <x v="5"/>
    <x v="47"/>
    <x v="3"/>
    <x v="12"/>
    <n v="0"/>
    <s v="-"/>
    <n v="0"/>
    <n v="0"/>
    <n v="0"/>
    <n v="1"/>
    <n v="0"/>
    <n v="0"/>
    <n v="0"/>
    <n v="0"/>
    <n v="0"/>
    <n v="1"/>
    <n v="1"/>
    <n v="0"/>
    <n v="0"/>
    <s v="-"/>
    <s v="-"/>
    <s v="-"/>
    <n v="0"/>
    <n v="1"/>
    <n v="0"/>
    <s v="PowysGwynedd"/>
    <x v="1"/>
  </r>
  <r>
    <x v="3"/>
    <n v="22"/>
    <x v="5"/>
    <x v="48"/>
    <x v="4"/>
    <x v="6"/>
    <n v="0"/>
    <d v="1899-12-30T00:15:4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3"/>
    <n v="22"/>
    <x v="5"/>
    <x v="28"/>
    <x v="3"/>
    <x v="6"/>
    <n v="0"/>
    <d v="1899-12-30T00:07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3"/>
    <n v="22"/>
    <x v="6"/>
    <x v="31"/>
    <x v="0"/>
    <x v="16"/>
    <n v="0"/>
    <d v="1899-12-30T00:17:33"/>
    <n v="0"/>
    <n v="0"/>
    <n v="0"/>
    <n v="5"/>
    <n v="5"/>
    <n v="1"/>
    <n v="5"/>
    <n v="1"/>
    <n v="3"/>
    <n v="3"/>
    <n v="0"/>
    <n v="0"/>
    <n v="1"/>
    <n v="0"/>
    <n v="1"/>
    <n v="1.7997685185185186E-2"/>
    <n v="1"/>
    <n v="3"/>
    <n v="5"/>
    <s v="Swansea BayBridgend"/>
    <x v="1"/>
  </r>
  <r>
    <x v="3"/>
    <n v="22"/>
    <x v="6"/>
    <x v="31"/>
    <x v="0"/>
    <x v="2"/>
    <n v="0.9277778333333333"/>
    <d v="1899-12-30T00:33:33"/>
    <n v="0"/>
    <n v="0"/>
    <n v="0"/>
    <n v="3"/>
    <n v="3"/>
    <n v="0"/>
    <n v="3"/>
    <n v="0"/>
    <n v="2"/>
    <n v="2"/>
    <n v="0"/>
    <n v="0"/>
    <n v="1"/>
    <s v="-"/>
    <s v="-"/>
    <n v="0.12013888888888889"/>
    <n v="1"/>
    <n v="2"/>
    <n v="3"/>
    <s v="Swansea BayCardiff"/>
    <x v="1"/>
  </r>
  <r>
    <x v="3"/>
    <n v="22"/>
    <x v="6"/>
    <x v="31"/>
    <x v="0"/>
    <x v="17"/>
    <n v="6.8174991666666669"/>
    <d v="1899-12-30T00:44:29"/>
    <n v="0"/>
    <n v="0"/>
    <n v="0"/>
    <n v="17"/>
    <n v="16"/>
    <n v="4"/>
    <n v="13"/>
    <n v="0"/>
    <n v="7"/>
    <n v="8"/>
    <n v="1"/>
    <n v="0"/>
    <n v="9"/>
    <s v="-"/>
    <s v="-"/>
    <n v="3.6649305555555553E-2"/>
    <n v="9"/>
    <n v="8"/>
    <n v="17"/>
    <s v="Swansea BayCarmarthenshire"/>
    <x v="1"/>
  </r>
  <r>
    <x v="3"/>
    <n v="22"/>
    <x v="6"/>
    <x v="32"/>
    <x v="1"/>
    <x v="17"/>
    <n v="0"/>
    <d v="1899-12-30T00:14:34"/>
    <n v="0"/>
    <n v="0"/>
    <n v="0"/>
    <n v="1"/>
    <n v="1"/>
    <n v="0"/>
    <n v="1"/>
    <n v="1"/>
    <n v="0"/>
    <n v="0"/>
    <n v="0"/>
    <n v="0"/>
    <n v="0"/>
    <n v="1.3773148148148149E-3"/>
    <n v="1"/>
    <s v="-"/>
    <n v="0"/>
    <n v="0"/>
    <n v="1"/>
    <s v="Swansea BayCarmarthenshire"/>
    <x v="1"/>
  </r>
  <r>
    <x v="3"/>
    <n v="22"/>
    <x v="6"/>
    <x v="31"/>
    <x v="0"/>
    <x v="18"/>
    <n v="0.66333333333333333"/>
    <d v="1899-12-30T00:54:48"/>
    <n v="0"/>
    <n v="0"/>
    <n v="0"/>
    <n v="1"/>
    <n v="1"/>
    <n v="0"/>
    <n v="1"/>
    <n v="0"/>
    <n v="1"/>
    <n v="1"/>
    <n v="0"/>
    <n v="0"/>
    <n v="0"/>
    <s v="-"/>
    <s v="-"/>
    <n v="1.3518518518518518E-2"/>
    <n v="0"/>
    <n v="1"/>
    <n v="1"/>
    <s v="Swansea BayCeredigion"/>
    <x v="1"/>
  </r>
  <r>
    <x v="3"/>
    <n v="22"/>
    <x v="6"/>
    <x v="32"/>
    <x v="1"/>
    <x v="18"/>
    <n v="0"/>
    <d v="1899-12-30T00:33:1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eredigion"/>
    <x v="1"/>
  </r>
  <r>
    <x v="3"/>
    <n v="22"/>
    <x v="6"/>
    <x v="31"/>
    <x v="0"/>
    <x v="19"/>
    <n v="69.717219500000013"/>
    <d v="1899-12-30T00:57:32"/>
    <n v="4"/>
    <n v="2"/>
    <n v="0"/>
    <n v="107"/>
    <n v="107"/>
    <n v="55"/>
    <n v="86"/>
    <n v="14"/>
    <n v="65"/>
    <n v="85"/>
    <n v="20"/>
    <n v="5"/>
    <n v="3"/>
    <n v="6.2557870370370371E-3"/>
    <n v="0.5"/>
    <n v="3.4861111111111114E-2"/>
    <n v="8"/>
    <n v="85"/>
    <n v="107"/>
    <s v="Swansea BayNeath Port Talbot"/>
    <x v="0"/>
  </r>
  <r>
    <x v="3"/>
    <n v="22"/>
    <x v="6"/>
    <x v="32"/>
    <x v="1"/>
    <x v="19"/>
    <n v="1.1922221666666666"/>
    <d v="1899-12-30T00:59:32"/>
    <n v="1"/>
    <n v="1"/>
    <n v="0"/>
    <n v="16"/>
    <n v="16"/>
    <n v="1"/>
    <n v="13"/>
    <n v="2"/>
    <n v="9"/>
    <n v="10"/>
    <n v="1"/>
    <n v="0"/>
    <n v="4"/>
    <n v="5.6770833333333343E-3"/>
    <n v="0.5"/>
    <n v="3.5486111111111114E-2"/>
    <n v="4"/>
    <n v="10"/>
    <n v="16"/>
    <s v="Swansea BayNeath Port Talbot"/>
    <x v="0"/>
  </r>
  <r>
    <x v="3"/>
    <n v="22"/>
    <x v="6"/>
    <x v="31"/>
    <x v="0"/>
    <x v="20"/>
    <n v="0.24777783333333331"/>
    <d v="1899-12-30T00:37:13"/>
    <n v="0"/>
    <n v="0"/>
    <n v="0"/>
    <n v="4"/>
    <n v="4"/>
    <n v="0"/>
    <n v="4"/>
    <n v="0"/>
    <n v="3"/>
    <n v="3"/>
    <n v="0"/>
    <n v="0"/>
    <n v="1"/>
    <s v="-"/>
    <s v="-"/>
    <n v="3.4803240740740746E-2"/>
    <n v="1"/>
    <n v="3"/>
    <n v="4"/>
    <s v="Swansea BayPembrokeshire"/>
    <x v="1"/>
  </r>
  <r>
    <x v="3"/>
    <n v="22"/>
    <x v="6"/>
    <x v="31"/>
    <x v="0"/>
    <x v="6"/>
    <n v="4.8105556666666658"/>
    <d v="1899-12-30T00:35:07"/>
    <n v="0"/>
    <n v="0"/>
    <n v="0"/>
    <n v="10"/>
    <n v="10"/>
    <n v="6"/>
    <n v="8"/>
    <n v="0"/>
    <n v="7"/>
    <n v="10"/>
    <n v="3"/>
    <n v="0"/>
    <n v="0"/>
    <s v="-"/>
    <s v="-"/>
    <n v="0.1013425925925926"/>
    <n v="0"/>
    <n v="10"/>
    <n v="10"/>
    <s v="Swansea BayPowys"/>
    <x v="1"/>
  </r>
  <r>
    <x v="3"/>
    <n v="22"/>
    <x v="6"/>
    <x v="32"/>
    <x v="1"/>
    <x v="6"/>
    <n v="0.68638883333333334"/>
    <d v="1899-12-30T00:35:35"/>
    <n v="0"/>
    <n v="0"/>
    <n v="0"/>
    <n v="2"/>
    <n v="2"/>
    <n v="0"/>
    <n v="2"/>
    <n v="0"/>
    <n v="2"/>
    <n v="2"/>
    <n v="0"/>
    <n v="0"/>
    <n v="0"/>
    <s v="-"/>
    <s v="-"/>
    <n v="4.5190972222222223E-2"/>
    <n v="0"/>
    <n v="2"/>
    <n v="2"/>
    <s v="Swansea BayPowys"/>
    <x v="1"/>
  </r>
  <r>
    <x v="3"/>
    <n v="22"/>
    <x v="6"/>
    <x v="31"/>
    <x v="0"/>
    <x v="22"/>
    <n v="126.05221766666671"/>
    <d v="1899-12-30T00:52:07"/>
    <n v="10"/>
    <n v="2"/>
    <n v="0"/>
    <n v="217"/>
    <n v="214"/>
    <n v="92"/>
    <n v="170"/>
    <n v="39"/>
    <n v="123"/>
    <n v="156"/>
    <n v="33"/>
    <n v="7"/>
    <n v="15"/>
    <n v="4.4328703703703709E-3"/>
    <n v="0.74358974358974361"/>
    <n v="2.4212962962962964E-2"/>
    <n v="22"/>
    <n v="156"/>
    <n v="216"/>
    <s v="Swansea BaySwansea"/>
    <x v="0"/>
  </r>
  <r>
    <x v="3"/>
    <n v="22"/>
    <x v="6"/>
    <x v="32"/>
    <x v="1"/>
    <x v="22"/>
    <n v="3.8755554999999999"/>
    <d v="1899-12-30T00:51:01"/>
    <n v="1"/>
    <n v="1"/>
    <n v="0"/>
    <n v="26"/>
    <n v="25"/>
    <n v="3"/>
    <n v="18"/>
    <n v="2"/>
    <n v="11"/>
    <n v="14"/>
    <n v="3"/>
    <n v="0"/>
    <n v="10"/>
    <n v="7.3437499999999996E-3"/>
    <n v="0.5"/>
    <n v="4.085648148148148E-2"/>
    <n v="10"/>
    <n v="14"/>
    <n v="25"/>
    <s v="Swansea BaySwansea"/>
    <x v="0"/>
  </r>
  <r>
    <x v="3"/>
    <n v="22"/>
    <x v="6"/>
    <x v="41"/>
    <x v="3"/>
    <x v="22"/>
    <n v="0"/>
    <d v="1899-12-30T00:16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Swansea"/>
    <x v="0"/>
  </r>
  <r>
    <x v="3"/>
    <n v="22"/>
    <x v="6"/>
    <x v="33"/>
    <x v="1"/>
    <x v="22"/>
    <n v="0"/>
    <s v="-"/>
    <n v="0"/>
    <n v="0"/>
    <n v="0"/>
    <n v="3"/>
    <n v="3"/>
    <n v="0"/>
    <n v="3"/>
    <n v="0"/>
    <n v="1"/>
    <n v="3"/>
    <n v="2"/>
    <n v="0"/>
    <n v="0"/>
    <s v="-"/>
    <s v="-"/>
    <n v="2.1712962962962962E-2"/>
    <n v="0"/>
    <n v="3"/>
    <n v="3"/>
    <s v="Swansea BaySwansea"/>
    <x v="0"/>
  </r>
  <r>
    <x v="3"/>
    <n v="22"/>
    <x v="6"/>
    <x v="31"/>
    <x v="0"/>
    <x v="7"/>
    <n v="0.28833333333333333"/>
    <d v="1899-12-30T00:18:23"/>
    <n v="0"/>
    <n v="0"/>
    <n v="0"/>
    <n v="3"/>
    <n v="3"/>
    <n v="1"/>
    <n v="3"/>
    <n v="0"/>
    <n v="1"/>
    <n v="1"/>
    <n v="0"/>
    <n v="0"/>
    <n v="2"/>
    <s v="-"/>
    <s v="-"/>
    <n v="0.14815972222222223"/>
    <n v="2"/>
    <n v="1"/>
    <n v="3"/>
    <s v="Swansea BayTorfaen"/>
    <x v="1"/>
  </r>
  <r>
    <x v="4"/>
    <n v="21"/>
    <x v="0"/>
    <x v="0"/>
    <x v="0"/>
    <x v="0"/>
    <n v="45.354996833333324"/>
    <d v="1899-12-30T01:10:49"/>
    <n v="3"/>
    <n v="1"/>
    <n v="0"/>
    <n v="48"/>
    <n v="48"/>
    <n v="5"/>
    <n v="33"/>
    <n v="8"/>
    <n v="31"/>
    <n v="35"/>
    <n v="4"/>
    <n v="0"/>
    <n v="5"/>
    <n v="4.6701388888888886E-3"/>
    <n v="0.5"/>
    <n v="4.069444444444445E-2"/>
    <n v="5"/>
    <n v="35"/>
    <n v="48"/>
    <s v="Aneurin BevanBlaenau Gwent"/>
    <x v="0"/>
  </r>
  <r>
    <x v="4"/>
    <n v="21"/>
    <x v="0"/>
    <x v="2"/>
    <x v="0"/>
    <x v="0"/>
    <n v="0"/>
    <d v="1899-12-30T00:49:01"/>
    <n v="0"/>
    <n v="0"/>
    <n v="0"/>
    <n v="18"/>
    <n v="18"/>
    <n v="0"/>
    <n v="12"/>
    <n v="2"/>
    <n v="4"/>
    <n v="8"/>
    <n v="4"/>
    <n v="0"/>
    <n v="8"/>
    <n v="8.6805555555555559E-3"/>
    <n v="0.5"/>
    <n v="9.9953703703703711E-2"/>
    <n v="8"/>
    <n v="8"/>
    <n v="18"/>
    <s v="Aneurin BevanBlaenau Gwent"/>
    <x v="0"/>
  </r>
  <r>
    <x v="4"/>
    <n v="21"/>
    <x v="0"/>
    <x v="4"/>
    <x v="0"/>
    <x v="0"/>
    <n v="0"/>
    <d v="1899-12-30T00:32:40"/>
    <n v="0"/>
    <n v="0"/>
    <n v="0"/>
    <n v="2"/>
    <n v="2"/>
    <n v="0"/>
    <n v="2"/>
    <n v="0"/>
    <n v="2"/>
    <n v="2"/>
    <n v="0"/>
    <n v="0"/>
    <n v="0"/>
    <s v="-"/>
    <s v="-"/>
    <n v="0.12475115740740741"/>
    <n v="0"/>
    <n v="2"/>
    <n v="2"/>
    <s v="Aneurin BevanBlaenau Gwent"/>
    <x v="0"/>
  </r>
  <r>
    <x v="4"/>
    <n v="21"/>
    <x v="0"/>
    <x v="0"/>
    <x v="0"/>
    <x v="1"/>
    <n v="99.836662166666642"/>
    <d v="1899-12-30T01:31:19"/>
    <n v="7"/>
    <n v="1"/>
    <n v="0"/>
    <n v="94"/>
    <n v="92"/>
    <n v="11"/>
    <n v="56"/>
    <n v="23"/>
    <n v="44"/>
    <n v="56"/>
    <n v="12"/>
    <n v="3"/>
    <n v="12"/>
    <n v="5.138888888888889E-3"/>
    <n v="0.60869565217391308"/>
    <n v="5.0706018518518518E-2"/>
    <n v="15"/>
    <n v="56"/>
    <n v="92"/>
    <s v="Aneurin BevanCaerphilly"/>
    <x v="0"/>
  </r>
  <r>
    <x v="4"/>
    <n v="21"/>
    <x v="0"/>
    <x v="1"/>
    <x v="1"/>
    <x v="1"/>
    <n v="0"/>
    <d v="1899-12-30T00:56:07"/>
    <n v="0"/>
    <n v="0"/>
    <n v="0"/>
    <n v="40"/>
    <n v="40"/>
    <n v="0"/>
    <n v="27"/>
    <n v="3"/>
    <n v="23"/>
    <n v="29"/>
    <n v="6"/>
    <n v="0"/>
    <n v="8"/>
    <n v="5.3009259259259268E-3"/>
    <n v="0.66666666666666663"/>
    <n v="4.8506944444444443E-2"/>
    <n v="8"/>
    <n v="29"/>
    <n v="40"/>
    <s v="Aneurin BevanCaerphilly"/>
    <x v="0"/>
  </r>
  <r>
    <x v="4"/>
    <n v="21"/>
    <x v="0"/>
    <x v="2"/>
    <x v="0"/>
    <x v="1"/>
    <n v="0"/>
    <d v="1899-12-30T00:47:26"/>
    <n v="0"/>
    <n v="0"/>
    <n v="0"/>
    <n v="1"/>
    <n v="1"/>
    <n v="0"/>
    <n v="1"/>
    <n v="0"/>
    <n v="1"/>
    <n v="1"/>
    <n v="0"/>
    <n v="0"/>
    <n v="0"/>
    <s v="-"/>
    <s v="-"/>
    <n v="2.224537037037037E-2"/>
    <n v="0"/>
    <n v="1"/>
    <n v="1"/>
    <s v="Aneurin BevanCaerphilly"/>
    <x v="0"/>
  </r>
  <r>
    <x v="4"/>
    <n v="21"/>
    <x v="0"/>
    <x v="4"/>
    <x v="0"/>
    <x v="1"/>
    <n v="0"/>
    <d v="1899-12-30T00:39:5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erphilly"/>
    <x v="0"/>
  </r>
  <r>
    <x v="4"/>
    <n v="21"/>
    <x v="0"/>
    <x v="4"/>
    <x v="0"/>
    <x v="2"/>
    <n v="0"/>
    <d v="1899-12-30T00:15:3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rdiff"/>
    <x v="1"/>
  </r>
  <r>
    <x v="4"/>
    <n v="21"/>
    <x v="0"/>
    <x v="0"/>
    <x v="0"/>
    <x v="3"/>
    <n v="1.4341666666666666"/>
    <d v="1899-12-30T00:56:20"/>
    <n v="0"/>
    <n v="0"/>
    <n v="0"/>
    <n v="2"/>
    <n v="2"/>
    <n v="1"/>
    <n v="1"/>
    <n v="0"/>
    <n v="1"/>
    <n v="2"/>
    <n v="1"/>
    <n v="0"/>
    <n v="0"/>
    <s v="-"/>
    <s v="-"/>
    <n v="9.5954861111111123E-2"/>
    <n v="0"/>
    <n v="2"/>
    <n v="2"/>
    <s v="Aneurin BevanMerthyr Tydfil"/>
    <x v="1"/>
  </r>
  <r>
    <x v="4"/>
    <n v="21"/>
    <x v="0"/>
    <x v="0"/>
    <x v="0"/>
    <x v="4"/>
    <n v="103.31749433333334"/>
    <d v="1899-12-30T01:31:32"/>
    <n v="8"/>
    <n v="2"/>
    <n v="0"/>
    <n v="82"/>
    <n v="81"/>
    <n v="16"/>
    <n v="50"/>
    <n v="19"/>
    <n v="43"/>
    <n v="49"/>
    <n v="6"/>
    <n v="2"/>
    <n v="12"/>
    <n v="5.0115740740740745E-3"/>
    <n v="0.52631578947368418"/>
    <n v="5.5844907407407413E-2"/>
    <n v="14"/>
    <n v="49"/>
    <n v="82"/>
    <s v="Aneurin BevanMonmouthshire"/>
    <x v="0"/>
  </r>
  <r>
    <x v="4"/>
    <n v="21"/>
    <x v="0"/>
    <x v="2"/>
    <x v="0"/>
    <x v="4"/>
    <n v="0"/>
    <d v="1899-12-30T01:00:11"/>
    <n v="0"/>
    <n v="0"/>
    <n v="0"/>
    <n v="13"/>
    <n v="13"/>
    <n v="0"/>
    <n v="7"/>
    <n v="1"/>
    <n v="7"/>
    <n v="9"/>
    <n v="2"/>
    <n v="0"/>
    <n v="3"/>
    <n v="1.2974537037037038E-2"/>
    <n v="0"/>
    <n v="7.7870370370370381E-2"/>
    <n v="3"/>
    <n v="9"/>
    <n v="13"/>
    <s v="Aneurin BevanMonmouthshire"/>
    <x v="0"/>
  </r>
  <r>
    <x v="4"/>
    <n v="21"/>
    <x v="0"/>
    <x v="4"/>
    <x v="0"/>
    <x v="4"/>
    <n v="0"/>
    <d v="1899-12-30T00:54:29"/>
    <n v="0"/>
    <n v="0"/>
    <n v="0"/>
    <n v="13"/>
    <n v="12"/>
    <n v="0"/>
    <n v="8"/>
    <n v="2"/>
    <n v="7"/>
    <n v="9"/>
    <n v="2"/>
    <n v="0"/>
    <n v="2"/>
    <n v="9.1435185185185185E-4"/>
    <n v="1"/>
    <n v="3.3460648148148149E-2"/>
    <n v="2"/>
    <n v="9"/>
    <n v="13"/>
    <s v="Aneurin BevanMonmouthshire"/>
    <x v="0"/>
  </r>
  <r>
    <x v="4"/>
    <n v="21"/>
    <x v="0"/>
    <x v="34"/>
    <x v="3"/>
    <x v="4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4"/>
    <n v="21"/>
    <x v="0"/>
    <x v="8"/>
    <x v="1"/>
    <x v="4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Aneurin BevanMonmouthshire"/>
    <x v="0"/>
  </r>
  <r>
    <x v="4"/>
    <n v="21"/>
    <x v="0"/>
    <x v="0"/>
    <x v="0"/>
    <x v="5"/>
    <n v="135.01499233333334"/>
    <d v="1899-12-30T01:20:58"/>
    <n v="7"/>
    <n v="3"/>
    <n v="0"/>
    <n v="130"/>
    <n v="129"/>
    <n v="22"/>
    <n v="81"/>
    <n v="34"/>
    <n v="58"/>
    <n v="74"/>
    <n v="16"/>
    <n v="3"/>
    <n v="19"/>
    <n v="4.5486111111111109E-3"/>
    <n v="0.67647058823529416"/>
    <n v="5.3599537037037043E-2"/>
    <n v="22"/>
    <n v="74"/>
    <n v="130"/>
    <s v="Aneurin BevanNewport"/>
    <x v="0"/>
  </r>
  <r>
    <x v="4"/>
    <n v="21"/>
    <x v="0"/>
    <x v="4"/>
    <x v="0"/>
    <x v="5"/>
    <n v="0.84111116666666663"/>
    <d v="1899-12-30T00:46:16"/>
    <n v="0"/>
    <n v="0"/>
    <n v="0"/>
    <n v="33"/>
    <n v="33"/>
    <n v="0"/>
    <n v="25"/>
    <n v="3"/>
    <n v="15"/>
    <n v="17"/>
    <n v="2"/>
    <n v="1"/>
    <n v="12"/>
    <n v="5.3587962962962964E-3"/>
    <n v="0.66666666666666663"/>
    <n v="4.7534722222222228E-2"/>
    <n v="13"/>
    <n v="17"/>
    <n v="33"/>
    <s v="Aneurin BevanNewport"/>
    <x v="0"/>
  </r>
  <r>
    <x v="4"/>
    <n v="21"/>
    <x v="0"/>
    <x v="2"/>
    <x v="0"/>
    <x v="5"/>
    <n v="0"/>
    <d v="1899-12-30T01:02:05"/>
    <n v="0"/>
    <n v="0"/>
    <n v="0"/>
    <n v="2"/>
    <n v="2"/>
    <n v="0"/>
    <n v="1"/>
    <n v="0"/>
    <n v="1"/>
    <n v="1"/>
    <n v="0"/>
    <n v="0"/>
    <n v="1"/>
    <s v="-"/>
    <s v="-"/>
    <n v="0.23251157407407408"/>
    <n v="1"/>
    <n v="1"/>
    <n v="2"/>
    <s v="Aneurin BevanNewport"/>
    <x v="0"/>
  </r>
  <r>
    <x v="4"/>
    <n v="21"/>
    <x v="0"/>
    <x v="3"/>
    <x v="2"/>
    <x v="5"/>
    <n v="0"/>
    <d v="1899-12-30T00:11:03"/>
    <n v="0"/>
    <n v="0"/>
    <n v="0"/>
    <n v="4"/>
    <n v="4"/>
    <n v="0"/>
    <n v="4"/>
    <n v="0"/>
    <n v="0"/>
    <n v="0"/>
    <n v="0"/>
    <n v="0"/>
    <n v="4"/>
    <s v="-"/>
    <s v="-"/>
    <s v="-"/>
    <n v="4"/>
    <n v="0"/>
    <n v="4"/>
    <s v="Aneurin BevanNewport"/>
    <x v="0"/>
  </r>
  <r>
    <x v="4"/>
    <n v="21"/>
    <x v="0"/>
    <x v="1"/>
    <x v="1"/>
    <x v="5"/>
    <n v="0"/>
    <d v="1899-12-30T00:02:53"/>
    <n v="0"/>
    <n v="0"/>
    <n v="0"/>
    <n v="2"/>
    <n v="2"/>
    <n v="0"/>
    <n v="1"/>
    <n v="0"/>
    <n v="1"/>
    <n v="1"/>
    <n v="0"/>
    <n v="0"/>
    <n v="1"/>
    <s v="-"/>
    <s v="-"/>
    <n v="0.23251157407407408"/>
    <n v="1"/>
    <n v="1"/>
    <n v="2"/>
    <s v="Aneurin BevanNewport"/>
    <x v="0"/>
  </r>
  <r>
    <x v="4"/>
    <n v="21"/>
    <x v="0"/>
    <x v="0"/>
    <x v="0"/>
    <x v="6"/>
    <n v="1.2638889999999998"/>
    <d v="1899-12-30T00:33:58"/>
    <n v="0"/>
    <n v="0"/>
    <n v="0"/>
    <n v="4"/>
    <n v="4"/>
    <n v="0"/>
    <n v="4"/>
    <n v="1"/>
    <n v="2"/>
    <n v="3"/>
    <n v="1"/>
    <n v="0"/>
    <n v="0"/>
    <n v="6.3194444444444444E-3"/>
    <n v="0"/>
    <n v="4.5532407407407403E-2"/>
    <n v="0"/>
    <n v="3"/>
    <n v="4"/>
    <s v="Aneurin BevanPowys"/>
    <x v="1"/>
  </r>
  <r>
    <x v="4"/>
    <n v="21"/>
    <x v="0"/>
    <x v="2"/>
    <x v="0"/>
    <x v="6"/>
    <n v="0"/>
    <d v="1899-12-30T00:13:46"/>
    <n v="0"/>
    <n v="0"/>
    <n v="0"/>
    <n v="2"/>
    <n v="2"/>
    <n v="0"/>
    <n v="2"/>
    <n v="0"/>
    <n v="2"/>
    <n v="2"/>
    <n v="0"/>
    <n v="0"/>
    <n v="0"/>
    <s v="-"/>
    <s v="-"/>
    <n v="9.2893518518518514E-2"/>
    <n v="0"/>
    <n v="2"/>
    <n v="2"/>
    <s v="Aneurin BevanPowys"/>
    <x v="1"/>
  </r>
  <r>
    <x v="4"/>
    <n v="21"/>
    <x v="0"/>
    <x v="0"/>
    <x v="0"/>
    <x v="7"/>
    <n v="106.98527599999998"/>
    <d v="1899-12-30T01:41:35"/>
    <n v="8"/>
    <n v="3"/>
    <n v="0"/>
    <n v="72"/>
    <n v="72"/>
    <n v="9"/>
    <n v="39"/>
    <n v="11"/>
    <n v="38"/>
    <n v="47"/>
    <n v="9"/>
    <n v="8"/>
    <n v="6"/>
    <n v="4.9884259259259265E-3"/>
    <n v="0.63636363636363635"/>
    <n v="4.4525462962962961E-2"/>
    <n v="14"/>
    <n v="47"/>
    <n v="72"/>
    <s v="Aneurin BevanTorfaen"/>
    <x v="0"/>
  </r>
  <r>
    <x v="4"/>
    <n v="21"/>
    <x v="0"/>
    <x v="4"/>
    <x v="0"/>
    <x v="7"/>
    <n v="0"/>
    <d v="1899-12-30T00:31:51"/>
    <n v="0"/>
    <n v="0"/>
    <n v="0"/>
    <n v="36"/>
    <n v="36"/>
    <n v="0"/>
    <n v="31"/>
    <n v="0"/>
    <n v="8"/>
    <n v="9"/>
    <n v="1"/>
    <n v="0"/>
    <n v="27"/>
    <s v="-"/>
    <s v="-"/>
    <n v="8.1319444444444444E-2"/>
    <n v="27"/>
    <n v="9"/>
    <n v="36"/>
    <s v="Aneurin BevanTorfaen"/>
    <x v="0"/>
  </r>
  <r>
    <x v="4"/>
    <n v="21"/>
    <x v="0"/>
    <x v="2"/>
    <x v="0"/>
    <x v="7"/>
    <n v="0"/>
    <d v="1899-12-30T00:24:51"/>
    <n v="0"/>
    <n v="0"/>
    <n v="0"/>
    <n v="29"/>
    <n v="29"/>
    <n v="0"/>
    <n v="28"/>
    <n v="1"/>
    <n v="3"/>
    <n v="5"/>
    <n v="2"/>
    <n v="0"/>
    <n v="23"/>
    <n v="1.045138888888889E-2"/>
    <n v="0"/>
    <n v="2.6400462962962962E-2"/>
    <n v="23"/>
    <n v="5"/>
    <n v="29"/>
    <s v="Aneurin BevanTorfaen"/>
    <x v="0"/>
  </r>
  <r>
    <x v="4"/>
    <n v="21"/>
    <x v="0"/>
    <x v="8"/>
    <x v="1"/>
    <x v="7"/>
    <n v="0"/>
    <d v="1899-12-30T00:18:2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4"/>
    <n v="21"/>
    <x v="0"/>
    <x v="1"/>
    <x v="1"/>
    <x v="7"/>
    <n v="0"/>
    <d v="1899-12-30T00:17:24"/>
    <n v="0"/>
    <n v="0"/>
    <n v="0"/>
    <n v="8"/>
    <n v="8"/>
    <n v="0"/>
    <n v="8"/>
    <n v="0"/>
    <n v="0"/>
    <n v="0"/>
    <n v="0"/>
    <n v="0"/>
    <n v="8"/>
    <s v="-"/>
    <s v="-"/>
    <s v="-"/>
    <n v="8"/>
    <n v="0"/>
    <n v="8"/>
    <s v="Aneurin BevanTorfaen"/>
    <x v="0"/>
  </r>
  <r>
    <x v="4"/>
    <n v="21"/>
    <x v="0"/>
    <x v="9"/>
    <x v="4"/>
    <x v="7"/>
    <n v="0"/>
    <d v="1899-12-30T00:12:43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4"/>
    <n v="21"/>
    <x v="1"/>
    <x v="10"/>
    <x v="0"/>
    <x v="9"/>
    <n v="275.32026633333339"/>
    <d v="1899-12-30T02:02:18"/>
    <n v="25"/>
    <n v="10"/>
    <n v="0"/>
    <n v="134"/>
    <n v="131"/>
    <n v="12"/>
    <n v="56"/>
    <n v="17"/>
    <n v="88"/>
    <n v="104"/>
    <n v="16"/>
    <n v="1"/>
    <n v="12"/>
    <n v="4.8611111111111112E-3"/>
    <n v="0.52941176470588236"/>
    <n v="3.8287037037037036E-2"/>
    <n v="13"/>
    <n v="104"/>
    <n v="133"/>
    <s v="Betsi CadwaladrConwy"/>
    <x v="0"/>
  </r>
  <r>
    <x v="4"/>
    <n v="21"/>
    <x v="1"/>
    <x v="11"/>
    <x v="0"/>
    <x v="9"/>
    <n v="75.616941000000011"/>
    <d v="1899-12-30T01:47:02"/>
    <n v="6"/>
    <n v="2"/>
    <n v="0"/>
    <n v="50"/>
    <n v="50"/>
    <n v="8"/>
    <n v="28"/>
    <n v="6"/>
    <n v="31"/>
    <n v="37"/>
    <n v="6"/>
    <n v="4"/>
    <n v="3"/>
    <n v="2.0075231481481482E-2"/>
    <n v="0"/>
    <n v="6.9305555555555551E-2"/>
    <n v="7"/>
    <n v="37"/>
    <n v="50"/>
    <s v="Betsi CadwaladrConwy"/>
    <x v="0"/>
  </r>
  <r>
    <x v="4"/>
    <n v="21"/>
    <x v="1"/>
    <x v="49"/>
    <x v="1"/>
    <x v="9"/>
    <n v="0"/>
    <d v="1899-12-30T00:00:00"/>
    <n v="0"/>
    <n v="0"/>
    <n v="0"/>
    <n v="1"/>
    <n v="1"/>
    <n v="0"/>
    <n v="1"/>
    <n v="0"/>
    <n v="0"/>
    <n v="1"/>
    <n v="1"/>
    <n v="0"/>
    <n v="0"/>
    <s v="-"/>
    <s v="-"/>
    <n v="0.11688657407407407"/>
    <n v="0"/>
    <n v="1"/>
    <n v="1"/>
    <s v="Betsi CadwaladrConwy"/>
    <x v="0"/>
  </r>
  <r>
    <x v="4"/>
    <n v="21"/>
    <x v="1"/>
    <x v="10"/>
    <x v="0"/>
    <x v="10"/>
    <n v="220.95416116666672"/>
    <d v="1899-12-30T01:50:59"/>
    <n v="20"/>
    <n v="7"/>
    <n v="0"/>
    <n v="115"/>
    <n v="115"/>
    <n v="27"/>
    <n v="70"/>
    <n v="14"/>
    <n v="79"/>
    <n v="91"/>
    <n v="12"/>
    <n v="3"/>
    <n v="7"/>
    <n v="5.4050925925925924E-3"/>
    <n v="0.5714285714285714"/>
    <n v="4.6817129629629632E-2"/>
    <n v="10"/>
    <n v="91"/>
    <n v="115"/>
    <s v="Betsi CadwaladrDenbighshire"/>
    <x v="0"/>
  </r>
  <r>
    <x v="4"/>
    <n v="21"/>
    <x v="1"/>
    <x v="12"/>
    <x v="0"/>
    <x v="10"/>
    <n v="29.977776833333333"/>
    <d v="1899-12-30T01:53:43"/>
    <n v="3"/>
    <n v="2"/>
    <n v="0"/>
    <n v="17"/>
    <n v="16"/>
    <n v="3"/>
    <n v="10"/>
    <n v="2"/>
    <n v="7"/>
    <n v="12"/>
    <n v="5"/>
    <n v="1"/>
    <n v="2"/>
    <n v="6.4004629629629637E-3"/>
    <n v="0.5"/>
    <n v="5.0590277777777776E-2"/>
    <n v="3"/>
    <n v="12"/>
    <n v="17"/>
    <s v="Betsi CadwaladrDenbighshire"/>
    <x v="0"/>
  </r>
  <r>
    <x v="4"/>
    <n v="21"/>
    <x v="1"/>
    <x v="11"/>
    <x v="0"/>
    <x v="10"/>
    <n v="0.29805550000000003"/>
    <d v="1899-12-30T00:32:5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Denbighshire"/>
    <x v="0"/>
  </r>
  <r>
    <x v="4"/>
    <n v="21"/>
    <x v="1"/>
    <x v="15"/>
    <x v="3"/>
    <x v="10"/>
    <n v="0"/>
    <d v="1899-12-30T00:19:0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Denbighshire"/>
    <x v="0"/>
  </r>
  <r>
    <x v="4"/>
    <n v="21"/>
    <x v="1"/>
    <x v="12"/>
    <x v="0"/>
    <x v="11"/>
    <n v="157.29582816666664"/>
    <d v="1899-12-30T02:39:03"/>
    <n v="18"/>
    <n v="6"/>
    <n v="0"/>
    <n v="56"/>
    <n v="56"/>
    <n v="9"/>
    <n v="23"/>
    <n v="9"/>
    <n v="34"/>
    <n v="41"/>
    <n v="7"/>
    <n v="0"/>
    <n v="6"/>
    <n v="5.138888888888889E-3"/>
    <n v="0.55555555555555558"/>
    <n v="4.9594907407407414E-2"/>
    <n v="6"/>
    <n v="41"/>
    <n v="56"/>
    <s v="Betsi CadwaladrFlintshire"/>
    <x v="0"/>
  </r>
  <r>
    <x v="4"/>
    <n v="21"/>
    <x v="1"/>
    <x v="10"/>
    <x v="0"/>
    <x v="11"/>
    <n v="70.664164"/>
    <d v="1899-12-30T01:36:48"/>
    <n v="6"/>
    <n v="0"/>
    <n v="0"/>
    <n v="46"/>
    <n v="46"/>
    <n v="9"/>
    <n v="27"/>
    <n v="11"/>
    <n v="27"/>
    <n v="30"/>
    <n v="3"/>
    <n v="1"/>
    <n v="4"/>
    <n v="9.5601851851851855E-3"/>
    <n v="0.36363636363636365"/>
    <n v="7.6880787037037046E-2"/>
    <n v="5"/>
    <n v="30"/>
    <n v="46"/>
    <s v="Betsi CadwaladrFlintshire"/>
    <x v="0"/>
  </r>
  <r>
    <x v="4"/>
    <n v="21"/>
    <x v="1"/>
    <x v="44"/>
    <x v="1"/>
    <x v="11"/>
    <n v="0"/>
    <d v="1899-12-30T00:20:23"/>
    <n v="0"/>
    <n v="0"/>
    <n v="0"/>
    <n v="1"/>
    <n v="1"/>
    <n v="0"/>
    <n v="1"/>
    <n v="0"/>
    <n v="1"/>
    <n v="1"/>
    <n v="0"/>
    <n v="0"/>
    <n v="0"/>
    <s v="-"/>
    <s v="-"/>
    <n v="3.5763888888888894E-2"/>
    <n v="0"/>
    <n v="1"/>
    <n v="1"/>
    <s v="Betsi CadwaladrFlintshire"/>
    <x v="0"/>
  </r>
  <r>
    <x v="4"/>
    <n v="21"/>
    <x v="1"/>
    <x v="11"/>
    <x v="0"/>
    <x v="12"/>
    <n v="91.148603666666645"/>
    <d v="1899-12-30T01:00:31"/>
    <n v="5"/>
    <n v="0"/>
    <n v="0"/>
    <n v="120"/>
    <n v="118"/>
    <n v="17"/>
    <n v="88"/>
    <n v="12"/>
    <n v="72"/>
    <n v="94"/>
    <n v="22"/>
    <n v="4"/>
    <n v="10"/>
    <n v="1.4641203703703703E-2"/>
    <n v="0.25"/>
    <n v="2.9670138888888885E-2"/>
    <n v="14"/>
    <n v="94"/>
    <n v="120"/>
    <s v="Betsi CadwaladrGwynedd"/>
    <x v="0"/>
  </r>
  <r>
    <x v="4"/>
    <n v="21"/>
    <x v="1"/>
    <x v="12"/>
    <x v="0"/>
    <x v="12"/>
    <n v="9.7186111666666655"/>
    <d v="1899-12-30T02:40:47"/>
    <n v="1"/>
    <n v="0"/>
    <n v="0"/>
    <n v="5"/>
    <n v="5"/>
    <n v="2"/>
    <n v="2"/>
    <n v="1"/>
    <n v="2"/>
    <n v="4"/>
    <n v="2"/>
    <n v="0"/>
    <n v="0"/>
    <n v="1.9305555555555558E-2"/>
    <n v="0"/>
    <n v="7.6122685185185196E-2"/>
    <n v="0"/>
    <n v="4"/>
    <n v="5"/>
    <s v="Betsi CadwaladrGwynedd"/>
    <x v="0"/>
  </r>
  <r>
    <x v="4"/>
    <n v="21"/>
    <x v="1"/>
    <x v="10"/>
    <x v="0"/>
    <x v="12"/>
    <n v="0.11916666666666667"/>
    <d v="1899-12-30T00:23:11"/>
    <n v="0"/>
    <n v="0"/>
    <n v="0"/>
    <n v="3"/>
    <n v="3"/>
    <n v="1"/>
    <n v="3"/>
    <n v="0"/>
    <n v="1"/>
    <n v="1"/>
    <n v="0"/>
    <n v="0"/>
    <n v="2"/>
    <s v="-"/>
    <s v="-"/>
    <n v="2.5717592592592594E-2"/>
    <n v="2"/>
    <n v="1"/>
    <n v="3"/>
    <s v="Betsi CadwaladrGwynedd"/>
    <x v="0"/>
  </r>
  <r>
    <x v="4"/>
    <n v="21"/>
    <x v="1"/>
    <x v="45"/>
    <x v="1"/>
    <x v="12"/>
    <n v="0"/>
    <d v="1899-12-30T00:29:21"/>
    <n v="0"/>
    <n v="0"/>
    <n v="0"/>
    <n v="1"/>
    <n v="1"/>
    <n v="0"/>
    <n v="1"/>
    <n v="0"/>
    <n v="1"/>
    <n v="1"/>
    <n v="0"/>
    <n v="0"/>
    <n v="0"/>
    <s v="-"/>
    <s v="-"/>
    <n v="3.5787037037037034E-2"/>
    <n v="0"/>
    <n v="1"/>
    <n v="1"/>
    <s v="Betsi CadwaladrGwynedd"/>
    <x v="0"/>
  </r>
  <r>
    <x v="4"/>
    <n v="21"/>
    <x v="1"/>
    <x v="11"/>
    <x v="0"/>
    <x v="13"/>
    <n v="99.764717833333336"/>
    <d v="1899-12-30T01:13:35"/>
    <n v="8"/>
    <n v="2"/>
    <n v="0"/>
    <n v="99"/>
    <n v="97"/>
    <n v="26"/>
    <n v="66"/>
    <n v="11"/>
    <n v="62"/>
    <n v="74"/>
    <n v="12"/>
    <n v="3"/>
    <n v="11"/>
    <n v="8.5995370370370375E-3"/>
    <n v="0.45454545454545453"/>
    <n v="3.5978009259259265E-2"/>
    <n v="14"/>
    <n v="74"/>
    <n v="98"/>
    <s v="Betsi CadwaladrIsle Of Anglesey"/>
    <x v="0"/>
  </r>
  <r>
    <x v="4"/>
    <n v="21"/>
    <x v="1"/>
    <x v="11"/>
    <x v="0"/>
    <x v="20"/>
    <n v="0.12583233333333332"/>
    <d v="1899-12-30T00:21:46"/>
    <n v="0"/>
    <n v="0"/>
    <n v="0"/>
    <n v="1"/>
    <n v="1"/>
    <n v="0"/>
    <n v="1"/>
    <n v="0"/>
    <n v="1"/>
    <n v="1"/>
    <n v="0"/>
    <n v="0"/>
    <n v="0"/>
    <s v="-"/>
    <s v="-"/>
    <n v="3.0682870370370371E-2"/>
    <n v="0"/>
    <n v="1"/>
    <n v="1"/>
    <s v="Betsi CadwaladrPembrokeshire"/>
    <x v="1"/>
  </r>
  <r>
    <x v="4"/>
    <n v="21"/>
    <x v="1"/>
    <x v="12"/>
    <x v="0"/>
    <x v="6"/>
    <n v="0.89555550000000006"/>
    <d v="1899-12-30T00:32:33"/>
    <n v="0"/>
    <n v="0"/>
    <n v="0"/>
    <n v="3"/>
    <n v="3"/>
    <n v="1"/>
    <n v="3"/>
    <n v="2"/>
    <n v="1"/>
    <n v="1"/>
    <n v="0"/>
    <n v="0"/>
    <n v="0"/>
    <n v="4.612268518518519E-3"/>
    <n v="0.5"/>
    <n v="1.4074074074074074E-2"/>
    <n v="0"/>
    <n v="1"/>
    <n v="3"/>
    <s v="Betsi CadwaladrPowys"/>
    <x v="1"/>
  </r>
  <r>
    <x v="4"/>
    <n v="21"/>
    <x v="1"/>
    <x v="12"/>
    <x v="0"/>
    <x v="15"/>
    <n v="361.66944100000012"/>
    <d v="1899-12-30T02:45:06"/>
    <n v="38"/>
    <n v="26"/>
    <n v="0"/>
    <n v="123"/>
    <n v="120"/>
    <n v="14"/>
    <n v="59"/>
    <n v="28"/>
    <n v="73"/>
    <n v="84"/>
    <n v="11"/>
    <n v="3"/>
    <n v="8"/>
    <n v="4.6932870370370366E-3"/>
    <n v="0.6785714285714286"/>
    <n v="5.3993055555555558E-2"/>
    <n v="11"/>
    <n v="84"/>
    <n v="122"/>
    <s v="Betsi CadwaladrWrexham"/>
    <x v="0"/>
  </r>
  <r>
    <x v="4"/>
    <n v="21"/>
    <x v="1"/>
    <x v="10"/>
    <x v="0"/>
    <x v="15"/>
    <n v="1.8580556666666665"/>
    <d v="1899-12-30T00:35:42"/>
    <n v="0"/>
    <n v="0"/>
    <n v="0"/>
    <n v="7"/>
    <n v="7"/>
    <n v="2"/>
    <n v="7"/>
    <n v="0"/>
    <n v="4"/>
    <n v="4"/>
    <n v="0"/>
    <n v="0"/>
    <n v="3"/>
    <s v="-"/>
    <s v="-"/>
    <n v="3.2581018518518523E-2"/>
    <n v="3"/>
    <n v="4"/>
    <n v="7"/>
    <s v="Betsi CadwaladrWrexham"/>
    <x v="0"/>
  </r>
  <r>
    <x v="4"/>
    <n v="21"/>
    <x v="1"/>
    <x v="15"/>
    <x v="3"/>
    <x v="15"/>
    <n v="0"/>
    <d v="1899-12-30T00:14:2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Wrexham"/>
    <x v="0"/>
  </r>
  <r>
    <x v="4"/>
    <n v="21"/>
    <x v="2"/>
    <x v="16"/>
    <x v="0"/>
    <x v="16"/>
    <n v="0.2558333333333333"/>
    <d v="1899-12-30T00:30:21"/>
    <n v="0"/>
    <n v="0"/>
    <n v="0"/>
    <n v="1"/>
    <n v="1"/>
    <n v="0"/>
    <n v="1"/>
    <n v="0"/>
    <n v="1"/>
    <n v="1"/>
    <n v="0"/>
    <n v="0"/>
    <n v="0"/>
    <s v="-"/>
    <s v="-"/>
    <n v="9.1134259259259248E-2"/>
    <n v="0"/>
    <n v="1"/>
    <n v="1"/>
    <s v="Cardiff And ValeBridgend"/>
    <x v="1"/>
  </r>
  <r>
    <x v="4"/>
    <n v="21"/>
    <x v="2"/>
    <x v="16"/>
    <x v="0"/>
    <x v="1"/>
    <n v="17.838888000000001"/>
    <d v="1899-12-30T01:12:55"/>
    <n v="1"/>
    <n v="0"/>
    <n v="0"/>
    <n v="14"/>
    <n v="14"/>
    <n v="1"/>
    <n v="9"/>
    <n v="4"/>
    <n v="8"/>
    <n v="9"/>
    <n v="1"/>
    <n v="0"/>
    <n v="1"/>
    <n v="8.611111111111111E-3"/>
    <n v="0.25"/>
    <n v="3.8333333333333337E-2"/>
    <n v="1"/>
    <n v="9"/>
    <n v="14"/>
    <s v="Cardiff And ValeCaerphilly"/>
    <x v="1"/>
  </r>
  <r>
    <x v="4"/>
    <n v="21"/>
    <x v="2"/>
    <x v="16"/>
    <x v="0"/>
    <x v="2"/>
    <n v="214.88970916666656"/>
    <d v="1899-12-30T01:07:19"/>
    <n v="6"/>
    <n v="0"/>
    <n v="0"/>
    <n v="247"/>
    <n v="242"/>
    <n v="39"/>
    <n v="165"/>
    <n v="73"/>
    <n v="119"/>
    <n v="143"/>
    <n v="24"/>
    <n v="7"/>
    <n v="24"/>
    <n v="4.9768518518518521E-3"/>
    <n v="0.68493150684931503"/>
    <n v="4.4722222222222226E-2"/>
    <n v="31"/>
    <n v="143"/>
    <n v="245"/>
    <s v="Cardiff And ValeCardiff"/>
    <x v="0"/>
  </r>
  <r>
    <x v="4"/>
    <n v="21"/>
    <x v="2"/>
    <x v="17"/>
    <x v="6"/>
    <x v="2"/>
    <n v="0"/>
    <d v="1899-12-30T00:35:59"/>
    <n v="0"/>
    <n v="0"/>
    <n v="0"/>
    <n v="24"/>
    <n v="19"/>
    <n v="0"/>
    <n v="15"/>
    <n v="2"/>
    <n v="5"/>
    <n v="11"/>
    <n v="6"/>
    <n v="0"/>
    <n v="11"/>
    <n v="6.0937500000000002E-3"/>
    <n v="0.5"/>
    <n v="0.11431712962962964"/>
    <n v="11"/>
    <n v="11"/>
    <n v="24"/>
    <s v="Cardiff And ValeCardiff"/>
    <x v="0"/>
  </r>
  <r>
    <x v="4"/>
    <n v="21"/>
    <x v="2"/>
    <x v="18"/>
    <x v="3"/>
    <x v="2"/>
    <n v="0"/>
    <s v="-"/>
    <n v="0"/>
    <n v="0"/>
    <n v="0"/>
    <n v="1"/>
    <n v="1"/>
    <n v="0"/>
    <n v="1"/>
    <n v="0"/>
    <n v="0"/>
    <n v="1"/>
    <n v="1"/>
    <n v="0"/>
    <n v="0"/>
    <s v="-"/>
    <s v="-"/>
    <n v="4.8298611111111112E-2"/>
    <n v="0"/>
    <n v="1"/>
    <n v="1"/>
    <s v="Cardiff And ValeCardiff"/>
    <x v="0"/>
  </r>
  <r>
    <x v="4"/>
    <n v="21"/>
    <x v="2"/>
    <x v="50"/>
    <x v="3"/>
    <x v="2"/>
    <n v="0"/>
    <s v="-"/>
    <n v="0"/>
    <n v="0"/>
    <n v="0"/>
    <n v="1"/>
    <n v="1"/>
    <n v="0"/>
    <n v="1"/>
    <n v="0"/>
    <n v="1"/>
    <n v="1"/>
    <n v="0"/>
    <n v="0"/>
    <n v="0"/>
    <s v="-"/>
    <s v="-"/>
    <n v="6.0185185185185185E-3"/>
    <n v="0"/>
    <n v="1"/>
    <n v="1"/>
    <s v="Cardiff And ValeCardiff"/>
    <x v="0"/>
  </r>
  <r>
    <x v="4"/>
    <n v="21"/>
    <x v="2"/>
    <x v="16"/>
    <x v="0"/>
    <x v="17"/>
    <n v="1.2277768333333334"/>
    <d v="1899-12-30T00:33:08"/>
    <n v="0"/>
    <n v="0"/>
    <n v="0"/>
    <n v="5"/>
    <n v="5"/>
    <n v="1"/>
    <n v="5"/>
    <n v="1"/>
    <n v="3"/>
    <n v="3"/>
    <n v="0"/>
    <n v="0"/>
    <n v="1"/>
    <n v="1.4004629629629629E-3"/>
    <n v="1"/>
    <n v="1.5254629629629628E-2"/>
    <n v="1"/>
    <n v="3"/>
    <n v="5"/>
    <s v="Cardiff And ValeCarmarthenshire"/>
    <x v="1"/>
  </r>
  <r>
    <x v="4"/>
    <n v="21"/>
    <x v="2"/>
    <x v="18"/>
    <x v="3"/>
    <x v="17"/>
    <n v="0"/>
    <d v="1899-12-30T01:43:03"/>
    <n v="0"/>
    <n v="0"/>
    <n v="0"/>
    <n v="2"/>
    <n v="2"/>
    <n v="0"/>
    <n v="0"/>
    <n v="0"/>
    <n v="1"/>
    <n v="1"/>
    <n v="0"/>
    <n v="0"/>
    <n v="1"/>
    <s v="-"/>
    <s v="-"/>
    <n v="0.30501157407407409"/>
    <n v="1"/>
    <n v="1"/>
    <n v="2"/>
    <s v="Cardiff And ValeCarmarthenshire"/>
    <x v="1"/>
  </r>
  <r>
    <x v="4"/>
    <n v="21"/>
    <x v="2"/>
    <x v="16"/>
    <x v="0"/>
    <x v="3"/>
    <n v="3.6944500000000005E-2"/>
    <d v="1899-12-30T00:15:31"/>
    <n v="0"/>
    <n v="0"/>
    <n v="0"/>
    <n v="2"/>
    <n v="2"/>
    <n v="1"/>
    <n v="2"/>
    <n v="1"/>
    <n v="0"/>
    <n v="0"/>
    <n v="0"/>
    <n v="0"/>
    <n v="1"/>
    <n v="6.3194444444444444E-3"/>
    <n v="0"/>
    <s v="-"/>
    <n v="1"/>
    <n v="0"/>
    <n v="2"/>
    <s v="Cardiff And ValeMerthyr Tydfil"/>
    <x v="1"/>
  </r>
  <r>
    <x v="4"/>
    <n v="21"/>
    <x v="2"/>
    <x v="16"/>
    <x v="0"/>
    <x v="4"/>
    <n v="0.93805549999999993"/>
    <d v="1899-12-30T01:31:38"/>
    <n v="0"/>
    <n v="0"/>
    <n v="0"/>
    <n v="2"/>
    <n v="2"/>
    <n v="0"/>
    <n v="1"/>
    <n v="0"/>
    <n v="2"/>
    <n v="2"/>
    <n v="0"/>
    <n v="0"/>
    <n v="0"/>
    <s v="-"/>
    <s v="-"/>
    <n v="5.526620370370371E-3"/>
    <n v="0"/>
    <n v="2"/>
    <n v="2"/>
    <s v="Cardiff And ValeMonmouthshire"/>
    <x v="1"/>
  </r>
  <r>
    <x v="4"/>
    <n v="21"/>
    <x v="2"/>
    <x v="19"/>
    <x v="3"/>
    <x v="4"/>
    <n v="0"/>
    <d v="1899-12-30T00:31:2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onmouthshire"/>
    <x v="1"/>
  </r>
  <r>
    <x v="4"/>
    <n v="21"/>
    <x v="2"/>
    <x v="16"/>
    <x v="0"/>
    <x v="5"/>
    <n v="1.4513889999999998"/>
    <d v="1899-12-30T00:56:04"/>
    <n v="0"/>
    <n v="0"/>
    <n v="0"/>
    <n v="3"/>
    <n v="2"/>
    <n v="0"/>
    <n v="2"/>
    <n v="1"/>
    <n v="2"/>
    <n v="2"/>
    <n v="0"/>
    <n v="0"/>
    <n v="0"/>
    <s v="-"/>
    <s v="-"/>
    <n v="0.13392939814814814"/>
    <n v="0"/>
    <n v="2"/>
    <n v="2"/>
    <s v="Cardiff And ValeNewport"/>
    <x v="1"/>
  </r>
  <r>
    <x v="4"/>
    <n v="21"/>
    <x v="2"/>
    <x v="16"/>
    <x v="0"/>
    <x v="20"/>
    <n v="0"/>
    <d v="1899-12-30T00:37:20"/>
    <n v="0"/>
    <n v="0"/>
    <n v="0"/>
    <n v="3"/>
    <n v="3"/>
    <n v="0"/>
    <n v="2"/>
    <n v="3"/>
    <n v="0"/>
    <n v="0"/>
    <n v="0"/>
    <n v="0"/>
    <n v="0"/>
    <n v="8.3333333333333332E-3"/>
    <n v="0"/>
    <s v="-"/>
    <n v="0"/>
    <n v="0"/>
    <n v="3"/>
    <s v="Cardiff And ValePembrokeshire"/>
    <x v="1"/>
  </r>
  <r>
    <x v="4"/>
    <n v="21"/>
    <x v="2"/>
    <x v="16"/>
    <x v="0"/>
    <x v="6"/>
    <n v="0"/>
    <d v="1899-12-30T00:21:34"/>
    <n v="0"/>
    <n v="0"/>
    <n v="0"/>
    <n v="4"/>
    <n v="4"/>
    <n v="0"/>
    <n v="4"/>
    <n v="1"/>
    <n v="1"/>
    <n v="2"/>
    <n v="1"/>
    <n v="1"/>
    <n v="0"/>
    <n v="6.3888888888888884E-3"/>
    <n v="0"/>
    <n v="2.6498842592592591E-2"/>
    <n v="1"/>
    <n v="2"/>
    <n v="4"/>
    <s v="Cardiff And ValePowys"/>
    <x v="1"/>
  </r>
  <r>
    <x v="4"/>
    <n v="21"/>
    <x v="2"/>
    <x v="16"/>
    <x v="0"/>
    <x v="21"/>
    <n v="1.5919445000000001"/>
    <d v="1899-12-30T00:22:02"/>
    <n v="0"/>
    <n v="0"/>
    <n v="0"/>
    <n v="11"/>
    <n v="11"/>
    <n v="6"/>
    <n v="11"/>
    <n v="1"/>
    <n v="8"/>
    <n v="8"/>
    <n v="0"/>
    <n v="0"/>
    <n v="2"/>
    <n v="2.9745370370370373E-3"/>
    <n v="1"/>
    <n v="3.695023148148148E-2"/>
    <n v="2"/>
    <n v="8"/>
    <n v="11"/>
    <s v="Cardiff And ValeRhondda Cynon Taff"/>
    <x v="1"/>
  </r>
  <r>
    <x v="4"/>
    <n v="21"/>
    <x v="2"/>
    <x v="17"/>
    <x v="6"/>
    <x v="21"/>
    <n v="0"/>
    <d v="1899-12-30T02:26:25"/>
    <n v="0"/>
    <n v="0"/>
    <n v="0"/>
    <n v="1"/>
    <n v="1"/>
    <n v="0"/>
    <n v="0"/>
    <n v="0"/>
    <n v="1"/>
    <n v="1"/>
    <n v="0"/>
    <n v="0"/>
    <n v="0"/>
    <s v="-"/>
    <s v="-"/>
    <n v="6.6574074074074077E-2"/>
    <n v="0"/>
    <n v="1"/>
    <n v="1"/>
    <s v="Cardiff And ValeRhondda Cynon Taff"/>
    <x v="1"/>
  </r>
  <r>
    <x v="4"/>
    <n v="21"/>
    <x v="2"/>
    <x v="16"/>
    <x v="0"/>
    <x v="22"/>
    <n v="0.75749999999999995"/>
    <d v="1899-12-30T00:37:44"/>
    <n v="0"/>
    <n v="0"/>
    <n v="0"/>
    <n v="2"/>
    <n v="2"/>
    <n v="0"/>
    <n v="1"/>
    <n v="2"/>
    <n v="0"/>
    <n v="0"/>
    <n v="0"/>
    <n v="0"/>
    <n v="0"/>
    <n v="4.131944444444445E-3"/>
    <n v="0.5"/>
    <s v="-"/>
    <n v="0"/>
    <n v="0"/>
    <n v="2"/>
    <s v="Cardiff And ValeSwansea"/>
    <x v="1"/>
  </r>
  <r>
    <x v="4"/>
    <n v="21"/>
    <x v="2"/>
    <x v="16"/>
    <x v="0"/>
    <x v="7"/>
    <n v="2.6091670000000002"/>
    <d v="1899-12-30T00:32:08"/>
    <n v="0"/>
    <n v="0"/>
    <n v="0"/>
    <n v="9"/>
    <n v="9"/>
    <n v="2"/>
    <n v="8"/>
    <n v="0"/>
    <n v="9"/>
    <n v="9"/>
    <n v="0"/>
    <n v="0"/>
    <n v="0"/>
    <s v="-"/>
    <s v="-"/>
    <n v="1.1574074074074075E-2"/>
    <n v="0"/>
    <n v="9"/>
    <n v="9"/>
    <s v="Cardiff And ValeTorfaen"/>
    <x v="1"/>
  </r>
  <r>
    <x v="4"/>
    <n v="21"/>
    <x v="2"/>
    <x v="17"/>
    <x v="6"/>
    <x v="7"/>
    <n v="0"/>
    <d v="1899-12-30T00:30:20"/>
    <n v="0"/>
    <n v="0"/>
    <n v="0"/>
    <n v="2"/>
    <n v="2"/>
    <n v="0"/>
    <n v="2"/>
    <n v="0"/>
    <n v="1"/>
    <n v="1"/>
    <n v="0"/>
    <n v="0"/>
    <n v="1"/>
    <s v="-"/>
    <s v="-"/>
    <n v="3.7222222222222226E-2"/>
    <n v="1"/>
    <n v="1"/>
    <n v="2"/>
    <s v="Cardiff And ValeTorfaen"/>
    <x v="1"/>
  </r>
  <r>
    <x v="4"/>
    <n v="21"/>
    <x v="2"/>
    <x v="18"/>
    <x v="3"/>
    <x v="7"/>
    <n v="0"/>
    <d v="1899-12-30T00:22:25"/>
    <n v="0"/>
    <n v="0"/>
    <n v="0"/>
    <n v="2"/>
    <n v="2"/>
    <n v="0"/>
    <n v="2"/>
    <n v="0"/>
    <n v="2"/>
    <n v="2"/>
    <n v="0"/>
    <n v="0"/>
    <n v="0"/>
    <s v="-"/>
    <s v="-"/>
    <n v="1.7453703703703704E-2"/>
    <n v="0"/>
    <n v="2"/>
    <n v="2"/>
    <s v="Cardiff And ValeTorfaen"/>
    <x v="1"/>
  </r>
  <r>
    <x v="4"/>
    <n v="21"/>
    <x v="2"/>
    <x v="16"/>
    <x v="0"/>
    <x v="8"/>
    <n v="86.107221666666675"/>
    <d v="1899-12-30T01:16:01"/>
    <n v="5"/>
    <n v="0"/>
    <n v="0"/>
    <n v="89"/>
    <n v="89"/>
    <n v="15"/>
    <n v="60"/>
    <n v="14"/>
    <n v="50"/>
    <n v="61"/>
    <n v="11"/>
    <n v="3"/>
    <n v="11"/>
    <n v="6.4814814814814813E-3"/>
    <n v="0.42857142857142855"/>
    <n v="5.2060185185185189E-2"/>
    <n v="14"/>
    <n v="61"/>
    <n v="89"/>
    <s v="Cardiff And ValeVale Of Glamorgan"/>
    <x v="0"/>
  </r>
  <r>
    <x v="4"/>
    <n v="21"/>
    <x v="2"/>
    <x v="17"/>
    <x v="6"/>
    <x v="8"/>
    <n v="0"/>
    <d v="1899-12-30T00:30:09"/>
    <n v="0"/>
    <n v="0"/>
    <n v="0"/>
    <n v="26"/>
    <n v="26"/>
    <n v="0"/>
    <n v="23"/>
    <n v="2"/>
    <n v="17"/>
    <n v="21"/>
    <n v="4"/>
    <n v="0"/>
    <n v="3"/>
    <n v="3.7442129629629631E-3"/>
    <n v="1"/>
    <n v="3.6805555555555557E-2"/>
    <n v="3"/>
    <n v="21"/>
    <n v="26"/>
    <s v="Cardiff And ValeVale Of Glamorgan"/>
    <x v="0"/>
  </r>
  <r>
    <x v="4"/>
    <n v="21"/>
    <x v="2"/>
    <x v="51"/>
    <x v="4"/>
    <x v="8"/>
    <n v="0"/>
    <s v="-"/>
    <n v="0"/>
    <n v="0"/>
    <n v="0"/>
    <n v="1"/>
    <n v="1"/>
    <n v="0"/>
    <n v="1"/>
    <n v="0"/>
    <n v="1"/>
    <n v="1"/>
    <n v="0"/>
    <n v="0"/>
    <n v="0"/>
    <s v="-"/>
    <s v="-"/>
    <n v="1.7685185185185186E-2"/>
    <n v="0"/>
    <n v="1"/>
    <n v="1"/>
    <s v="Cardiff And ValeVale Of Glamorgan"/>
    <x v="0"/>
  </r>
  <r>
    <x v="4"/>
    <n v="21"/>
    <x v="3"/>
    <x v="20"/>
    <x v="0"/>
    <x v="0"/>
    <n v="1.8533335"/>
    <d v="1899-12-30T00:34:14"/>
    <n v="0"/>
    <n v="0"/>
    <n v="0"/>
    <n v="6"/>
    <n v="6"/>
    <n v="2"/>
    <n v="5"/>
    <n v="2"/>
    <n v="3"/>
    <n v="4"/>
    <n v="1"/>
    <n v="0"/>
    <n v="0"/>
    <n v="2.4189814814814816E-3"/>
    <n v="1"/>
    <n v="7.8078703703703706E-2"/>
    <n v="0"/>
    <n v="4"/>
    <n v="6"/>
    <s v="Cwm Taf MorgannwgBlaenau Gwent"/>
    <x v="1"/>
  </r>
  <r>
    <x v="4"/>
    <n v="21"/>
    <x v="3"/>
    <x v="21"/>
    <x v="0"/>
    <x v="16"/>
    <n v="290.54527166666668"/>
    <d v="1899-12-30T02:46:27"/>
    <n v="22"/>
    <n v="15"/>
    <n v="7"/>
    <n v="119"/>
    <n v="119"/>
    <n v="31"/>
    <n v="74"/>
    <n v="25"/>
    <n v="62"/>
    <n v="79"/>
    <n v="17"/>
    <n v="6"/>
    <n v="9"/>
    <n v="5.5439814814814813E-3"/>
    <n v="0.52"/>
    <n v="4.2557870370370371E-2"/>
    <n v="15"/>
    <n v="79"/>
    <n v="119"/>
    <s v="Cwm Taf MorgannwgBridgend"/>
    <x v="0"/>
  </r>
  <r>
    <x v="4"/>
    <n v="21"/>
    <x v="3"/>
    <x v="22"/>
    <x v="0"/>
    <x v="16"/>
    <n v="5.0686101666666659"/>
    <d v="1899-12-30T01:00:56"/>
    <n v="0"/>
    <n v="0"/>
    <n v="0"/>
    <n v="3"/>
    <n v="3"/>
    <n v="2"/>
    <n v="3"/>
    <n v="1"/>
    <n v="2"/>
    <n v="2"/>
    <n v="0"/>
    <n v="0"/>
    <n v="0"/>
    <n v="9.224537037037038E-3"/>
    <n v="0"/>
    <n v="9.6059027777777778E-2"/>
    <n v="0"/>
    <n v="2"/>
    <n v="3"/>
    <s v="Cwm Taf MorgannwgBridgend"/>
    <x v="0"/>
  </r>
  <r>
    <x v="4"/>
    <n v="21"/>
    <x v="3"/>
    <x v="20"/>
    <x v="0"/>
    <x v="16"/>
    <n v="4.6294434999999998"/>
    <d v="1899-12-30T01:47:35"/>
    <n v="0"/>
    <n v="0"/>
    <n v="0"/>
    <n v="3"/>
    <n v="3"/>
    <n v="0"/>
    <n v="1"/>
    <n v="0"/>
    <n v="2"/>
    <n v="2"/>
    <n v="0"/>
    <n v="1"/>
    <n v="0"/>
    <s v="-"/>
    <s v="-"/>
    <n v="0.11844328703703705"/>
    <n v="1"/>
    <n v="2"/>
    <n v="3"/>
    <s v="Cwm Taf MorgannwgBridgend"/>
    <x v="0"/>
  </r>
  <r>
    <x v="4"/>
    <n v="21"/>
    <x v="3"/>
    <x v="20"/>
    <x v="0"/>
    <x v="1"/>
    <n v="22.187498000000001"/>
    <d v="1899-12-30T01:23:52"/>
    <n v="2"/>
    <n v="0"/>
    <n v="0"/>
    <n v="22"/>
    <n v="20"/>
    <n v="5"/>
    <n v="13"/>
    <n v="5"/>
    <n v="11"/>
    <n v="15"/>
    <n v="4"/>
    <n v="0"/>
    <n v="2"/>
    <n v="3.8541666666666668E-3"/>
    <n v="0.8"/>
    <n v="4.8929398148148145E-2"/>
    <n v="2"/>
    <n v="15"/>
    <n v="21"/>
    <s v="Cwm Taf MorgannwgCaerphilly"/>
    <x v="1"/>
  </r>
  <r>
    <x v="4"/>
    <n v="21"/>
    <x v="3"/>
    <x v="22"/>
    <x v="0"/>
    <x v="1"/>
    <n v="4.4625000000000004"/>
    <d v="1899-12-30T02:24:18"/>
    <n v="1"/>
    <n v="0"/>
    <n v="0"/>
    <n v="2"/>
    <n v="2"/>
    <n v="1"/>
    <n v="1"/>
    <n v="0"/>
    <n v="2"/>
    <n v="2"/>
    <n v="0"/>
    <n v="0"/>
    <n v="0"/>
    <s v="-"/>
    <s v="-"/>
    <n v="6.564814814814815E-2"/>
    <n v="0"/>
    <n v="2"/>
    <n v="2"/>
    <s v="Cwm Taf MorgannwgCaerphilly"/>
    <x v="1"/>
  </r>
  <r>
    <x v="4"/>
    <n v="21"/>
    <x v="3"/>
    <x v="22"/>
    <x v="0"/>
    <x v="2"/>
    <n v="0"/>
    <d v="1899-12-30T00:14:54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Cwm Taf MorgannwgCardiff"/>
    <x v="1"/>
  </r>
  <r>
    <x v="4"/>
    <n v="21"/>
    <x v="3"/>
    <x v="20"/>
    <x v="0"/>
    <x v="17"/>
    <n v="0"/>
    <d v="1899-12-30T00:04:40"/>
    <n v="0"/>
    <n v="0"/>
    <n v="0"/>
    <n v="1"/>
    <n v="1"/>
    <n v="1"/>
    <n v="1"/>
    <n v="1"/>
    <n v="0"/>
    <n v="0"/>
    <n v="0"/>
    <n v="0"/>
    <n v="0"/>
    <n v="5.9027777777777778E-4"/>
    <n v="1"/>
    <s v="-"/>
    <n v="0"/>
    <n v="0"/>
    <n v="1"/>
    <s v="Cwm Taf MorgannwgCarmarthenshire"/>
    <x v="1"/>
  </r>
  <r>
    <x v="4"/>
    <n v="21"/>
    <x v="3"/>
    <x v="20"/>
    <x v="0"/>
    <x v="3"/>
    <n v="124.3041658333333"/>
    <d v="1899-12-30T02:17:44"/>
    <n v="11"/>
    <n v="6"/>
    <n v="1"/>
    <n v="51"/>
    <n v="51"/>
    <n v="13"/>
    <n v="32"/>
    <n v="13"/>
    <n v="25"/>
    <n v="28"/>
    <n v="3"/>
    <n v="1"/>
    <n v="9"/>
    <n v="5.3935185185185188E-3"/>
    <n v="0.53846153846153844"/>
    <n v="6.416087962962963E-2"/>
    <n v="10"/>
    <n v="28"/>
    <n v="51"/>
    <s v="Cwm Taf MorgannwgMerthyr Tydfil"/>
    <x v="0"/>
  </r>
  <r>
    <x v="4"/>
    <n v="21"/>
    <x v="3"/>
    <x v="22"/>
    <x v="0"/>
    <x v="19"/>
    <n v="12.156388833333333"/>
    <d v="1899-12-30T06:19:41"/>
    <n v="1"/>
    <n v="1"/>
    <n v="0"/>
    <n v="1"/>
    <n v="1"/>
    <n v="0"/>
    <n v="0"/>
    <n v="0"/>
    <n v="1"/>
    <n v="1"/>
    <n v="0"/>
    <n v="0"/>
    <n v="0"/>
    <s v="-"/>
    <s v="-"/>
    <n v="4.144675925925926E-2"/>
    <n v="0"/>
    <n v="1"/>
    <n v="1"/>
    <s v="Cwm Taf MorgannwgNeath Port Talbot"/>
    <x v="1"/>
  </r>
  <r>
    <x v="4"/>
    <n v="21"/>
    <x v="3"/>
    <x v="21"/>
    <x v="0"/>
    <x v="19"/>
    <n v="9.5149999999999988"/>
    <d v="1899-12-30T01:05:17"/>
    <n v="1"/>
    <n v="0"/>
    <n v="0"/>
    <n v="11"/>
    <n v="11"/>
    <n v="5"/>
    <n v="8"/>
    <n v="0"/>
    <n v="6"/>
    <n v="10"/>
    <n v="4"/>
    <n v="0"/>
    <n v="1"/>
    <s v="-"/>
    <s v="-"/>
    <n v="4.9328703703703701E-2"/>
    <n v="1"/>
    <n v="10"/>
    <n v="11"/>
    <s v="Cwm Taf MorgannwgNeath Port Talbot"/>
    <x v="1"/>
  </r>
  <r>
    <x v="4"/>
    <n v="21"/>
    <x v="3"/>
    <x v="20"/>
    <x v="0"/>
    <x v="19"/>
    <n v="0"/>
    <s v="-"/>
    <n v="0"/>
    <n v="0"/>
    <n v="0"/>
    <n v="1"/>
    <n v="1"/>
    <n v="1"/>
    <n v="1"/>
    <n v="1"/>
    <n v="0"/>
    <n v="0"/>
    <n v="0"/>
    <n v="0"/>
    <n v="0"/>
    <n v="1.846064814814815E-2"/>
    <n v="0"/>
    <s v="-"/>
    <n v="0"/>
    <n v="0"/>
    <n v="1"/>
    <s v="Cwm Taf MorgannwgNeath Port Talbot"/>
    <x v="1"/>
  </r>
  <r>
    <x v="4"/>
    <n v="21"/>
    <x v="3"/>
    <x v="20"/>
    <x v="0"/>
    <x v="6"/>
    <n v="34.111108999999999"/>
    <d v="1899-12-30T02:43:35"/>
    <n v="3"/>
    <n v="2"/>
    <n v="0"/>
    <n v="13"/>
    <n v="13"/>
    <n v="2"/>
    <n v="4"/>
    <n v="0"/>
    <n v="7"/>
    <n v="11"/>
    <n v="4"/>
    <n v="2"/>
    <n v="0"/>
    <s v="-"/>
    <s v="-"/>
    <n v="2.4537037037037041E-2"/>
    <n v="2"/>
    <n v="11"/>
    <n v="13"/>
    <s v="Cwm Taf MorgannwgPowys"/>
    <x v="1"/>
  </r>
  <r>
    <x v="4"/>
    <n v="21"/>
    <x v="3"/>
    <x v="22"/>
    <x v="0"/>
    <x v="21"/>
    <n v="295.13832233333329"/>
    <d v="1899-12-30T01:49:59"/>
    <n v="23"/>
    <n v="15"/>
    <n v="3"/>
    <n v="169"/>
    <n v="168"/>
    <n v="63"/>
    <n v="125"/>
    <n v="30"/>
    <n v="103"/>
    <n v="125"/>
    <n v="22"/>
    <n v="4"/>
    <n v="10"/>
    <n v="5.6770833333333343E-3"/>
    <n v="0.5"/>
    <n v="7.5636574074074078E-2"/>
    <n v="14"/>
    <n v="125"/>
    <n v="168"/>
    <s v="Cwm Taf MorgannwgRhondda Cynon Taff"/>
    <x v="0"/>
  </r>
  <r>
    <x v="4"/>
    <n v="21"/>
    <x v="3"/>
    <x v="20"/>
    <x v="0"/>
    <x v="21"/>
    <n v="149.44444149999995"/>
    <d v="1899-12-30T02:05:04"/>
    <n v="14"/>
    <n v="7"/>
    <n v="0"/>
    <n v="78"/>
    <n v="78"/>
    <n v="14"/>
    <n v="42"/>
    <n v="12"/>
    <n v="49"/>
    <n v="56"/>
    <n v="7"/>
    <n v="1"/>
    <n v="9"/>
    <n v="7.1527777777777787E-3"/>
    <n v="0.41666666666666669"/>
    <n v="8.0127314814814818E-2"/>
    <n v="10"/>
    <n v="56"/>
    <n v="78"/>
    <s v="Cwm Taf MorgannwgRhondda Cynon Taff"/>
    <x v="0"/>
  </r>
  <r>
    <x v="4"/>
    <n v="21"/>
    <x v="3"/>
    <x v="21"/>
    <x v="0"/>
    <x v="21"/>
    <n v="6.5247223333333331"/>
    <d v="1899-12-30T03:30:45"/>
    <n v="1"/>
    <n v="0"/>
    <n v="0"/>
    <n v="2"/>
    <n v="2"/>
    <n v="0"/>
    <n v="0"/>
    <n v="1"/>
    <n v="1"/>
    <n v="1"/>
    <n v="0"/>
    <n v="0"/>
    <n v="0"/>
    <n v="5.6365740740740742E-3"/>
    <n v="0"/>
    <n v="0.10833333333333334"/>
    <n v="0"/>
    <n v="1"/>
    <n v="2"/>
    <s v="Cwm Taf MorgannwgRhondda Cynon Taff"/>
    <x v="0"/>
  </r>
  <r>
    <x v="4"/>
    <n v="21"/>
    <x v="3"/>
    <x v="21"/>
    <x v="0"/>
    <x v="8"/>
    <n v="35.711387833333333"/>
    <d v="1899-12-30T02:34:41"/>
    <n v="4"/>
    <n v="3"/>
    <n v="0"/>
    <n v="14"/>
    <n v="14"/>
    <n v="3"/>
    <n v="8"/>
    <n v="2"/>
    <n v="10"/>
    <n v="10"/>
    <n v="0"/>
    <n v="1"/>
    <n v="1"/>
    <n v="7.7835648148148152E-3"/>
    <n v="0"/>
    <n v="3.498263888888889E-2"/>
    <n v="2"/>
    <n v="10"/>
    <n v="14"/>
    <s v="Cwm Taf MorgannwgVale Of Glamorgan"/>
    <x v="1"/>
  </r>
  <r>
    <x v="4"/>
    <n v="21"/>
    <x v="3"/>
    <x v="22"/>
    <x v="0"/>
    <x v="8"/>
    <n v="0.43861100000000003"/>
    <d v="1899-12-30T00:28:09"/>
    <n v="0"/>
    <n v="0"/>
    <n v="0"/>
    <n v="2"/>
    <n v="2"/>
    <n v="0"/>
    <n v="2"/>
    <n v="0"/>
    <n v="2"/>
    <n v="2"/>
    <n v="0"/>
    <n v="0"/>
    <n v="0"/>
    <s v="-"/>
    <s v="-"/>
    <n v="3.9259259259259258E-2"/>
    <n v="0"/>
    <n v="2"/>
    <n v="2"/>
    <s v="Cwm Taf MorgannwgVale Of Glamorgan"/>
    <x v="1"/>
  </r>
  <r>
    <x v="4"/>
    <n v="21"/>
    <x v="4"/>
    <x v="24"/>
    <x v="0"/>
    <x v="17"/>
    <n v="501.88388233333325"/>
    <d v="1899-12-30T03:30:40"/>
    <n v="38"/>
    <n v="27"/>
    <n v="10"/>
    <n v="123"/>
    <n v="121"/>
    <n v="18"/>
    <n v="64"/>
    <n v="16"/>
    <n v="67"/>
    <n v="91"/>
    <n v="24"/>
    <n v="7"/>
    <n v="9"/>
    <n v="1.1417824074074075E-2"/>
    <n v="0.25"/>
    <n v="7.8460648148148154E-2"/>
    <n v="16"/>
    <n v="91"/>
    <n v="122"/>
    <s v="Hywel DdaCarmarthenshire"/>
    <x v="0"/>
  </r>
  <r>
    <x v="4"/>
    <n v="21"/>
    <x v="4"/>
    <x v="25"/>
    <x v="6"/>
    <x v="17"/>
    <n v="133.27360666666664"/>
    <d v="1899-12-30T02:24:50"/>
    <n v="10"/>
    <n v="6"/>
    <n v="2"/>
    <n v="59"/>
    <n v="58"/>
    <n v="15"/>
    <n v="30"/>
    <n v="7"/>
    <n v="35"/>
    <n v="46"/>
    <n v="11"/>
    <n v="1"/>
    <n v="5"/>
    <n v="3.3333333333333335E-3"/>
    <n v="0.5714285714285714"/>
    <n v="9.0827546296296316E-2"/>
    <n v="6"/>
    <n v="46"/>
    <n v="59"/>
    <s v="Hywel DdaCarmarthenshire"/>
    <x v="0"/>
  </r>
  <r>
    <x v="4"/>
    <n v="21"/>
    <x v="4"/>
    <x v="26"/>
    <x v="0"/>
    <x v="17"/>
    <n v="1.6183333333333332"/>
    <d v="1899-12-30T01:52:06"/>
    <n v="0"/>
    <n v="0"/>
    <n v="0"/>
    <n v="1"/>
    <n v="1"/>
    <n v="0"/>
    <n v="0"/>
    <n v="0"/>
    <n v="1"/>
    <n v="1"/>
    <n v="0"/>
    <n v="0"/>
    <n v="0"/>
    <s v="-"/>
    <s v="-"/>
    <n v="9.6921296296296297E-2"/>
    <n v="0"/>
    <n v="1"/>
    <n v="1"/>
    <s v="Hywel DdaCarmarthenshire"/>
    <x v="0"/>
  </r>
  <r>
    <x v="4"/>
    <n v="21"/>
    <x v="4"/>
    <x v="24"/>
    <x v="0"/>
    <x v="18"/>
    <n v="64.850831166666666"/>
    <d v="1899-12-30T03:04:40"/>
    <n v="6"/>
    <n v="4"/>
    <n v="1"/>
    <n v="18"/>
    <n v="18"/>
    <n v="1"/>
    <n v="9"/>
    <n v="0"/>
    <n v="13"/>
    <n v="15"/>
    <n v="2"/>
    <n v="0"/>
    <n v="3"/>
    <s v="-"/>
    <s v="-"/>
    <n v="4.5231481481481491E-2"/>
    <n v="3"/>
    <n v="15"/>
    <n v="18"/>
    <s v="Hywel DdaCeredigion"/>
    <x v="0"/>
  </r>
  <r>
    <x v="4"/>
    <n v="21"/>
    <x v="4"/>
    <x v="23"/>
    <x v="0"/>
    <x v="18"/>
    <n v="59.325271333333326"/>
    <d v="1899-12-30T01:18:06"/>
    <n v="4"/>
    <n v="2"/>
    <n v="0"/>
    <n v="52"/>
    <n v="51"/>
    <n v="6"/>
    <n v="33"/>
    <n v="7"/>
    <n v="25"/>
    <n v="40"/>
    <n v="15"/>
    <n v="2"/>
    <n v="3"/>
    <n v="1.3263888888888891E-2"/>
    <n v="0.2857142857142857"/>
    <n v="6.9074074074074079E-2"/>
    <n v="5"/>
    <n v="40"/>
    <n v="52"/>
    <s v="Hywel DdaCeredigion"/>
    <x v="0"/>
  </r>
  <r>
    <x v="4"/>
    <n v="21"/>
    <x v="4"/>
    <x v="23"/>
    <x v="0"/>
    <x v="12"/>
    <n v="30.540554333333333"/>
    <d v="1899-12-30T01:37:59"/>
    <n v="2"/>
    <n v="0"/>
    <n v="0"/>
    <n v="22"/>
    <n v="22"/>
    <n v="2"/>
    <n v="12"/>
    <n v="2"/>
    <n v="15"/>
    <n v="15"/>
    <n v="0"/>
    <n v="1"/>
    <n v="4"/>
    <n v="1.0138888888888888E-2"/>
    <n v="0.5"/>
    <n v="4.0393518518518516E-2"/>
    <n v="5"/>
    <n v="15"/>
    <n v="22"/>
    <s v="Hywel DdaGwynedd"/>
    <x v="1"/>
  </r>
  <r>
    <x v="4"/>
    <n v="21"/>
    <x v="4"/>
    <x v="26"/>
    <x v="0"/>
    <x v="20"/>
    <n v="151.47082499999999"/>
    <d v="1899-12-30T01:16:33"/>
    <n v="13"/>
    <n v="2"/>
    <n v="0"/>
    <n v="141"/>
    <n v="141"/>
    <n v="42"/>
    <n v="96"/>
    <n v="13"/>
    <n v="95"/>
    <n v="115"/>
    <n v="20"/>
    <n v="5"/>
    <n v="8"/>
    <n v="8.4606481481481494E-3"/>
    <n v="0.30769230769230771"/>
    <n v="6.068287037037038E-2"/>
    <n v="13"/>
    <n v="115"/>
    <n v="141"/>
    <s v="Hywel DdaPembrokeshire"/>
    <x v="0"/>
  </r>
  <r>
    <x v="4"/>
    <n v="21"/>
    <x v="4"/>
    <x v="24"/>
    <x v="0"/>
    <x v="20"/>
    <n v="40.758333333333326"/>
    <d v="1899-12-30T01:36:42"/>
    <n v="2"/>
    <n v="1"/>
    <n v="1"/>
    <n v="31"/>
    <n v="28"/>
    <n v="11"/>
    <n v="20"/>
    <n v="4"/>
    <n v="15"/>
    <n v="18"/>
    <n v="3"/>
    <n v="2"/>
    <n v="7"/>
    <n v="8.6921296296296312E-3"/>
    <n v="0.5"/>
    <n v="2.4884259259259262E-2"/>
    <n v="9"/>
    <n v="18"/>
    <n v="30"/>
    <s v="Hywel DdaPembrokeshire"/>
    <x v="0"/>
  </r>
  <r>
    <x v="4"/>
    <n v="21"/>
    <x v="4"/>
    <x v="23"/>
    <x v="0"/>
    <x v="20"/>
    <n v="0.3913888333333333"/>
    <d v="1899-12-30T00:38:2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Pembrokeshire"/>
    <x v="0"/>
  </r>
  <r>
    <x v="4"/>
    <n v="21"/>
    <x v="4"/>
    <x v="23"/>
    <x v="0"/>
    <x v="6"/>
    <n v="15.766387999999999"/>
    <d v="1899-12-30T00:57:06"/>
    <n v="0"/>
    <n v="0"/>
    <n v="0"/>
    <n v="22"/>
    <n v="22"/>
    <n v="6"/>
    <n v="17"/>
    <n v="1"/>
    <n v="14"/>
    <n v="18"/>
    <n v="4"/>
    <n v="2"/>
    <n v="1"/>
    <n v="1.5138888888888889E-2"/>
    <n v="0"/>
    <n v="2.4994212962962965E-2"/>
    <n v="3"/>
    <n v="18"/>
    <n v="22"/>
    <s v="Hywel DdaPowys"/>
    <x v="1"/>
  </r>
  <r>
    <x v="4"/>
    <n v="21"/>
    <x v="4"/>
    <x v="24"/>
    <x v="0"/>
    <x v="6"/>
    <n v="2.3288888333333331"/>
    <d v="1899-12-30T02:34:44"/>
    <n v="0"/>
    <n v="0"/>
    <n v="0"/>
    <n v="1"/>
    <n v="1"/>
    <n v="0"/>
    <n v="0"/>
    <n v="0"/>
    <n v="1"/>
    <n v="1"/>
    <n v="0"/>
    <n v="0"/>
    <n v="0"/>
    <s v="-"/>
    <s v="-"/>
    <n v="2.0347222222222225E-2"/>
    <n v="0"/>
    <n v="1"/>
    <n v="1"/>
    <s v="Hywel DdaPowys"/>
    <x v="1"/>
  </r>
  <r>
    <x v="4"/>
    <n v="21"/>
    <x v="5"/>
    <x v="47"/>
    <x v="3"/>
    <x v="6"/>
    <n v="0"/>
    <d v="1899-12-30T00:36:04"/>
    <n v="0"/>
    <n v="0"/>
    <n v="0"/>
    <n v="1"/>
    <n v="1"/>
    <n v="0"/>
    <n v="1"/>
    <n v="0"/>
    <n v="1"/>
    <n v="1"/>
    <n v="0"/>
    <n v="0"/>
    <n v="0"/>
    <s v="-"/>
    <s v="-"/>
    <n v="1.1400462962962965E-2"/>
    <n v="0"/>
    <n v="1"/>
    <n v="1"/>
    <s v="PowysPowys"/>
    <x v="0"/>
  </r>
  <r>
    <x v="4"/>
    <n v="21"/>
    <x v="5"/>
    <x v="40"/>
    <x v="4"/>
    <x v="6"/>
    <n v="0"/>
    <d v="1899-12-30T00:19:2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4"/>
    <n v="21"/>
    <x v="5"/>
    <x v="29"/>
    <x v="4"/>
    <x v="6"/>
    <n v="0"/>
    <d v="1899-12-30T00:16:59"/>
    <n v="0"/>
    <n v="0"/>
    <n v="0"/>
    <n v="1"/>
    <n v="1"/>
    <n v="0"/>
    <n v="1"/>
    <n v="0"/>
    <n v="0"/>
    <n v="1"/>
    <n v="1"/>
    <n v="0"/>
    <n v="0"/>
    <s v="-"/>
    <s v="-"/>
    <n v="7.0949074074074074E-3"/>
    <n v="0"/>
    <n v="1"/>
    <n v="1"/>
    <s v="PowysPowys"/>
    <x v="0"/>
  </r>
  <r>
    <x v="4"/>
    <n v="21"/>
    <x v="5"/>
    <x v="28"/>
    <x v="3"/>
    <x v="6"/>
    <n v="0"/>
    <d v="1899-12-30T00:06:5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4"/>
    <n v="21"/>
    <x v="6"/>
    <x v="31"/>
    <x v="0"/>
    <x v="16"/>
    <n v="3.2794435000000002"/>
    <d v="1899-12-30T01:29:35"/>
    <n v="1"/>
    <n v="0"/>
    <n v="0"/>
    <n v="6"/>
    <n v="6"/>
    <n v="0"/>
    <n v="3"/>
    <n v="2"/>
    <n v="4"/>
    <n v="4"/>
    <n v="0"/>
    <n v="0"/>
    <n v="0"/>
    <n v="1.1961805555555557E-2"/>
    <n v="0"/>
    <n v="0.14023726851851853"/>
    <n v="0"/>
    <n v="4"/>
    <n v="6"/>
    <s v="Swansea BayBridgend"/>
    <x v="1"/>
  </r>
  <r>
    <x v="4"/>
    <n v="21"/>
    <x v="6"/>
    <x v="31"/>
    <x v="0"/>
    <x v="17"/>
    <n v="11.7780545"/>
    <d v="1899-12-30T01:10:37"/>
    <n v="1"/>
    <n v="0"/>
    <n v="0"/>
    <n v="13"/>
    <n v="13"/>
    <n v="4"/>
    <n v="10"/>
    <n v="4"/>
    <n v="6"/>
    <n v="8"/>
    <n v="2"/>
    <n v="0"/>
    <n v="1"/>
    <n v="6.9155092592592601E-3"/>
    <n v="0.5"/>
    <n v="6.1076388888888881E-2"/>
    <n v="1"/>
    <n v="8"/>
    <n v="13"/>
    <s v="Swansea BayCarmarthenshire"/>
    <x v="1"/>
  </r>
  <r>
    <x v="4"/>
    <n v="21"/>
    <x v="6"/>
    <x v="32"/>
    <x v="1"/>
    <x v="17"/>
    <n v="0"/>
    <d v="1899-12-30T00:08:43"/>
    <n v="0"/>
    <n v="0"/>
    <n v="0"/>
    <n v="1"/>
    <n v="1"/>
    <n v="0"/>
    <n v="1"/>
    <n v="1"/>
    <n v="0"/>
    <n v="0"/>
    <n v="0"/>
    <n v="0"/>
    <n v="0"/>
    <n v="1.6331018518518519E-2"/>
    <n v="0"/>
    <s v="-"/>
    <n v="0"/>
    <n v="0"/>
    <n v="1"/>
    <s v="Swansea BayCarmarthenshire"/>
    <x v="1"/>
  </r>
  <r>
    <x v="4"/>
    <n v="21"/>
    <x v="6"/>
    <x v="31"/>
    <x v="0"/>
    <x v="18"/>
    <n v="0.15833233333333335"/>
    <d v="1899-12-30T00:15:22"/>
    <n v="0"/>
    <n v="0"/>
    <n v="0"/>
    <n v="2"/>
    <n v="2"/>
    <n v="0"/>
    <n v="2"/>
    <n v="0"/>
    <n v="1"/>
    <n v="1"/>
    <n v="0"/>
    <n v="0"/>
    <n v="1"/>
    <s v="-"/>
    <s v="-"/>
    <n v="2.1967592592592594E-2"/>
    <n v="1"/>
    <n v="1"/>
    <n v="2"/>
    <s v="Swansea BayCeredigion"/>
    <x v="1"/>
  </r>
  <r>
    <x v="4"/>
    <n v="21"/>
    <x v="6"/>
    <x v="31"/>
    <x v="0"/>
    <x v="3"/>
    <n v="0"/>
    <d v="1899-12-30T00:10:17"/>
    <n v="0"/>
    <n v="0"/>
    <n v="0"/>
    <n v="1"/>
    <n v="1"/>
    <n v="1"/>
    <n v="1"/>
    <n v="0"/>
    <n v="0"/>
    <n v="0"/>
    <n v="0"/>
    <n v="1"/>
    <n v="0"/>
    <s v="-"/>
    <s v="-"/>
    <s v="-"/>
    <n v="1"/>
    <n v="0"/>
    <n v="1"/>
    <s v="Swansea BayMerthyr Tydfil"/>
    <x v="1"/>
  </r>
  <r>
    <x v="4"/>
    <n v="21"/>
    <x v="6"/>
    <x v="31"/>
    <x v="0"/>
    <x v="19"/>
    <n v="136.38360283333333"/>
    <d v="1899-12-30T01:36:43"/>
    <n v="12"/>
    <n v="4"/>
    <n v="0"/>
    <n v="106"/>
    <n v="105"/>
    <n v="19"/>
    <n v="66"/>
    <n v="15"/>
    <n v="65"/>
    <n v="87"/>
    <n v="22"/>
    <n v="2"/>
    <n v="2"/>
    <n v="6.9907407407407409E-3"/>
    <n v="0.46666666666666667"/>
    <n v="2.9803240740740741E-2"/>
    <n v="4"/>
    <n v="87"/>
    <n v="106"/>
    <s v="Swansea BayNeath Port Talbot"/>
    <x v="0"/>
  </r>
  <r>
    <x v="4"/>
    <n v="21"/>
    <x v="6"/>
    <x v="32"/>
    <x v="1"/>
    <x v="19"/>
    <n v="4.3383331666666667"/>
    <d v="1899-12-30T01:03:39"/>
    <n v="0"/>
    <n v="0"/>
    <n v="0"/>
    <n v="8"/>
    <n v="8"/>
    <n v="2"/>
    <n v="4"/>
    <n v="1"/>
    <n v="4"/>
    <n v="4"/>
    <n v="0"/>
    <n v="0"/>
    <n v="3"/>
    <n v="1.2141203703703704E-2"/>
    <n v="0"/>
    <n v="5.7181712962962969E-2"/>
    <n v="3"/>
    <n v="4"/>
    <n v="8"/>
    <s v="Swansea BayNeath Port Talbot"/>
    <x v="0"/>
  </r>
  <r>
    <x v="4"/>
    <n v="21"/>
    <x v="6"/>
    <x v="33"/>
    <x v="1"/>
    <x v="19"/>
    <n v="0"/>
    <d v="1899-12-30T00:22:59"/>
    <n v="0"/>
    <n v="0"/>
    <n v="0"/>
    <n v="2"/>
    <n v="2"/>
    <n v="0"/>
    <n v="2"/>
    <n v="0"/>
    <n v="2"/>
    <n v="2"/>
    <n v="0"/>
    <n v="0"/>
    <n v="0"/>
    <s v="-"/>
    <s v="-"/>
    <n v="1.5734953703703702E-2"/>
    <n v="0"/>
    <n v="2"/>
    <n v="2"/>
    <s v="Swansea BayNeath Port Talbot"/>
    <x v="0"/>
  </r>
  <r>
    <x v="4"/>
    <n v="21"/>
    <x v="6"/>
    <x v="41"/>
    <x v="3"/>
    <x v="19"/>
    <n v="0"/>
    <d v="1899-12-30T00:08:2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Neath Port Talbot"/>
    <x v="0"/>
  </r>
  <r>
    <x v="4"/>
    <n v="21"/>
    <x v="6"/>
    <x v="31"/>
    <x v="0"/>
    <x v="5"/>
    <n v="0.60777783333333335"/>
    <d v="1899-12-30T00:51:2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Newport"/>
    <x v="1"/>
  </r>
  <r>
    <x v="4"/>
    <n v="21"/>
    <x v="6"/>
    <x v="31"/>
    <x v="0"/>
    <x v="20"/>
    <n v="0"/>
    <d v="1899-12-30T00:10:45"/>
    <n v="0"/>
    <n v="0"/>
    <n v="0"/>
    <n v="4"/>
    <n v="4"/>
    <n v="0"/>
    <n v="4"/>
    <n v="1"/>
    <n v="2"/>
    <n v="3"/>
    <n v="1"/>
    <n v="0"/>
    <n v="0"/>
    <n v="1.7361111111111112E-4"/>
    <n v="1"/>
    <n v="0.11862268518518519"/>
    <n v="0"/>
    <n v="3"/>
    <n v="4"/>
    <s v="Swansea BayPembrokeshire"/>
    <x v="1"/>
  </r>
  <r>
    <x v="4"/>
    <n v="21"/>
    <x v="6"/>
    <x v="31"/>
    <x v="0"/>
    <x v="6"/>
    <n v="8.0424989999999994"/>
    <d v="1899-12-30T01:09:11"/>
    <n v="1"/>
    <n v="0"/>
    <n v="0"/>
    <n v="8"/>
    <n v="8"/>
    <n v="2"/>
    <n v="5"/>
    <n v="0"/>
    <n v="6"/>
    <n v="8"/>
    <n v="2"/>
    <n v="0"/>
    <n v="0"/>
    <s v="-"/>
    <s v="-"/>
    <n v="1.3420138888888889E-2"/>
    <n v="0"/>
    <n v="8"/>
    <n v="8"/>
    <s v="Swansea BayPowys"/>
    <x v="1"/>
  </r>
  <r>
    <x v="4"/>
    <n v="21"/>
    <x v="6"/>
    <x v="32"/>
    <x v="1"/>
    <x v="6"/>
    <n v="2.9924981666666666"/>
    <d v="1899-12-30T01:14:51"/>
    <n v="0"/>
    <n v="0"/>
    <n v="0"/>
    <n v="2"/>
    <n v="2"/>
    <n v="0"/>
    <n v="1"/>
    <n v="1"/>
    <n v="0"/>
    <n v="1"/>
    <n v="1"/>
    <n v="0"/>
    <n v="0"/>
    <n v="6.4120370370370364E-3"/>
    <n v="0"/>
    <n v="0.11162037037037037"/>
    <n v="0"/>
    <n v="1"/>
    <n v="2"/>
    <s v="Swansea BayPowys"/>
    <x v="1"/>
  </r>
  <r>
    <x v="4"/>
    <n v="21"/>
    <x v="6"/>
    <x v="31"/>
    <x v="0"/>
    <x v="21"/>
    <n v="0.25361116666666667"/>
    <d v="1899-12-30T00:30:13"/>
    <n v="0"/>
    <n v="0"/>
    <n v="0"/>
    <n v="1"/>
    <n v="1"/>
    <n v="0"/>
    <n v="1"/>
    <n v="0"/>
    <n v="0"/>
    <n v="1"/>
    <n v="1"/>
    <n v="0"/>
    <n v="0"/>
    <s v="-"/>
    <s v="-"/>
    <n v="0.32885416666666667"/>
    <n v="0"/>
    <n v="1"/>
    <n v="1"/>
    <s v="Swansea BayRhondda Cynon Taff"/>
    <x v="1"/>
  </r>
  <r>
    <x v="4"/>
    <n v="21"/>
    <x v="6"/>
    <x v="31"/>
    <x v="0"/>
    <x v="22"/>
    <n v="209.78721350000001"/>
    <d v="1899-12-30T01:22:37"/>
    <n v="14"/>
    <n v="12"/>
    <n v="1"/>
    <n v="190"/>
    <n v="188"/>
    <n v="71"/>
    <n v="130"/>
    <n v="40"/>
    <n v="103"/>
    <n v="132"/>
    <n v="29"/>
    <n v="8"/>
    <n v="10"/>
    <n v="4.4849537037037037E-3"/>
    <n v="0.72499999999999998"/>
    <n v="5.3964120370370371E-2"/>
    <n v="18"/>
    <n v="132"/>
    <n v="190"/>
    <s v="Swansea BaySwansea"/>
    <x v="0"/>
  </r>
  <r>
    <x v="4"/>
    <n v="21"/>
    <x v="6"/>
    <x v="32"/>
    <x v="1"/>
    <x v="22"/>
    <n v="8.805554333333335"/>
    <d v="1899-12-30T00:49:49"/>
    <n v="0"/>
    <n v="0"/>
    <n v="0"/>
    <n v="23"/>
    <n v="21"/>
    <n v="1"/>
    <n v="15"/>
    <n v="3"/>
    <n v="9"/>
    <n v="15"/>
    <n v="6"/>
    <n v="0"/>
    <n v="5"/>
    <n v="2.4305555555555556E-3"/>
    <n v="1"/>
    <n v="8.4166666666666667E-2"/>
    <n v="5"/>
    <n v="15"/>
    <n v="23"/>
    <s v="Swansea BaySwansea"/>
    <x v="0"/>
  </r>
  <r>
    <x v="4"/>
    <n v="21"/>
    <x v="6"/>
    <x v="41"/>
    <x v="3"/>
    <x v="22"/>
    <n v="0"/>
    <d v="1899-12-30T00:22:27"/>
    <n v="0"/>
    <n v="0"/>
    <n v="0"/>
    <n v="1"/>
    <n v="1"/>
    <n v="0"/>
    <n v="1"/>
    <n v="0"/>
    <n v="1"/>
    <n v="1"/>
    <n v="0"/>
    <n v="0"/>
    <n v="0"/>
    <s v="-"/>
    <s v="-"/>
    <n v="0.18381944444444445"/>
    <n v="0"/>
    <n v="1"/>
    <n v="1"/>
    <s v="Swansea BaySwansea"/>
    <x v="0"/>
  </r>
  <r>
    <x v="4"/>
    <n v="21"/>
    <x v="6"/>
    <x v="33"/>
    <x v="1"/>
    <x v="22"/>
    <n v="0"/>
    <d v="1899-12-30T00:06:52"/>
    <n v="0"/>
    <n v="0"/>
    <n v="0"/>
    <n v="3"/>
    <n v="3"/>
    <n v="0"/>
    <n v="3"/>
    <n v="0"/>
    <n v="1"/>
    <n v="1"/>
    <n v="0"/>
    <n v="0"/>
    <n v="2"/>
    <s v="-"/>
    <s v="-"/>
    <n v="1.0416666666666667E-3"/>
    <n v="2"/>
    <n v="1"/>
    <n v="3"/>
    <s v="Swansea BaySwansea"/>
    <x v="0"/>
  </r>
  <r>
    <x v="4"/>
    <n v="21"/>
    <x v="6"/>
    <x v="32"/>
    <x v="1"/>
    <x v="7"/>
    <n v="0"/>
    <s v="-"/>
    <n v="0"/>
    <n v="0"/>
    <n v="0"/>
    <n v="1"/>
    <n v="0"/>
    <n v="0"/>
    <n v="0"/>
    <n v="0"/>
    <n v="1"/>
    <n v="1"/>
    <n v="0"/>
    <n v="0"/>
    <n v="0"/>
    <s v="-"/>
    <s v="-"/>
    <n v="0.13569444444444445"/>
    <n v="0"/>
    <n v="1"/>
    <n v="1"/>
    <s v="Swansea BayTorfaen"/>
    <x v="1"/>
  </r>
  <r>
    <x v="5"/>
    <n v="20"/>
    <x v="0"/>
    <x v="0"/>
    <x v="0"/>
    <x v="0"/>
    <n v="65.588609500000004"/>
    <d v="1899-12-30T01:34:09"/>
    <n v="4"/>
    <n v="2"/>
    <n v="0"/>
    <n v="51"/>
    <n v="50"/>
    <n v="8"/>
    <n v="35"/>
    <n v="8"/>
    <n v="32"/>
    <n v="38"/>
    <n v="6"/>
    <n v="1"/>
    <n v="4"/>
    <n v="6.4756944444444445E-3"/>
    <n v="0.375"/>
    <n v="7.4212962962962967E-2"/>
    <n v="5"/>
    <n v="38"/>
    <n v="51"/>
    <s v="Aneurin BevanBlaenau Gwent"/>
    <x v="0"/>
  </r>
  <r>
    <x v="5"/>
    <n v="20"/>
    <x v="0"/>
    <x v="2"/>
    <x v="0"/>
    <x v="0"/>
    <n v="0.49666666666666665"/>
    <d v="1899-12-30T00:42:33"/>
    <n v="0"/>
    <n v="0"/>
    <n v="0"/>
    <n v="7"/>
    <n v="7"/>
    <n v="0"/>
    <n v="6"/>
    <n v="0"/>
    <n v="5"/>
    <n v="6"/>
    <n v="1"/>
    <n v="0"/>
    <n v="1"/>
    <s v="-"/>
    <s v="-"/>
    <n v="2.8773148148148152E-2"/>
    <n v="1"/>
    <n v="6"/>
    <n v="7"/>
    <s v="Aneurin BevanBlaenau Gwent"/>
    <x v="0"/>
  </r>
  <r>
    <x v="5"/>
    <n v="20"/>
    <x v="0"/>
    <x v="4"/>
    <x v="0"/>
    <x v="0"/>
    <n v="0"/>
    <d v="1899-12-30T00:16:15"/>
    <n v="0"/>
    <n v="0"/>
    <n v="0"/>
    <n v="1"/>
    <n v="1"/>
    <n v="0"/>
    <n v="1"/>
    <n v="0"/>
    <n v="0"/>
    <n v="1"/>
    <n v="1"/>
    <n v="0"/>
    <n v="0"/>
    <s v="-"/>
    <s v="-"/>
    <n v="0.22383101851851853"/>
    <n v="0"/>
    <n v="1"/>
    <n v="1"/>
    <s v="Aneurin BevanBlaenau Gwent"/>
    <x v="0"/>
  </r>
  <r>
    <x v="5"/>
    <n v="20"/>
    <x v="0"/>
    <x v="8"/>
    <x v="1"/>
    <x v="0"/>
    <n v="0"/>
    <d v="1899-12-30T00:02:47"/>
    <n v="0"/>
    <n v="0"/>
    <n v="0"/>
    <n v="1"/>
    <n v="1"/>
    <n v="0"/>
    <n v="1"/>
    <n v="0"/>
    <n v="1"/>
    <n v="1"/>
    <n v="0"/>
    <n v="0"/>
    <n v="0"/>
    <s v="-"/>
    <s v="-"/>
    <n v="6.4236111111111117E-3"/>
    <n v="0"/>
    <n v="1"/>
    <n v="1"/>
    <s v="Aneurin BevanBlaenau Gwent"/>
    <x v="0"/>
  </r>
  <r>
    <x v="5"/>
    <n v="20"/>
    <x v="0"/>
    <x v="0"/>
    <x v="0"/>
    <x v="1"/>
    <n v="108.59999666666664"/>
    <d v="1899-12-30T01:29:09"/>
    <n v="6"/>
    <n v="1"/>
    <n v="0"/>
    <n v="101"/>
    <n v="101"/>
    <n v="11"/>
    <n v="51"/>
    <n v="24"/>
    <n v="60"/>
    <n v="66"/>
    <n v="6"/>
    <n v="3"/>
    <n v="8"/>
    <n v="4.7222222222222223E-3"/>
    <n v="0.54166666666666663"/>
    <n v="5.1145833333333342E-2"/>
    <n v="11"/>
    <n v="66"/>
    <n v="101"/>
    <s v="Aneurin BevanCaerphilly"/>
    <x v="0"/>
  </r>
  <r>
    <x v="5"/>
    <n v="20"/>
    <x v="0"/>
    <x v="1"/>
    <x v="1"/>
    <x v="1"/>
    <n v="0"/>
    <d v="1899-12-30T00:40:22"/>
    <n v="0"/>
    <n v="0"/>
    <n v="0"/>
    <n v="37"/>
    <n v="36"/>
    <n v="0"/>
    <n v="29"/>
    <n v="4"/>
    <n v="22"/>
    <n v="25"/>
    <n v="3"/>
    <n v="1"/>
    <n v="7"/>
    <n v="6.805555555555556E-3"/>
    <n v="0.25"/>
    <n v="4.6284722222222227E-2"/>
    <n v="8"/>
    <n v="25"/>
    <n v="37"/>
    <s v="Aneurin BevanCaerphilly"/>
    <x v="0"/>
  </r>
  <r>
    <x v="5"/>
    <n v="20"/>
    <x v="0"/>
    <x v="4"/>
    <x v="0"/>
    <x v="1"/>
    <n v="0"/>
    <d v="1899-12-30T00:29:54"/>
    <n v="0"/>
    <n v="0"/>
    <n v="0"/>
    <n v="3"/>
    <n v="3"/>
    <n v="0"/>
    <n v="3"/>
    <n v="0"/>
    <n v="1"/>
    <n v="2"/>
    <n v="1"/>
    <n v="0"/>
    <n v="1"/>
    <s v="-"/>
    <s v="-"/>
    <n v="8.3130787037037038E-2"/>
    <n v="1"/>
    <n v="2"/>
    <n v="3"/>
    <s v="Aneurin BevanCaerphilly"/>
    <x v="0"/>
  </r>
  <r>
    <x v="5"/>
    <n v="20"/>
    <x v="0"/>
    <x v="52"/>
    <x v="4"/>
    <x v="1"/>
    <n v="0"/>
    <d v="1899-12-30T00:24:59"/>
    <n v="0"/>
    <n v="0"/>
    <n v="0"/>
    <n v="1"/>
    <n v="1"/>
    <n v="0"/>
    <n v="1"/>
    <n v="0"/>
    <n v="0"/>
    <n v="1"/>
    <n v="1"/>
    <n v="0"/>
    <n v="0"/>
    <s v="-"/>
    <s v="-"/>
    <n v="9.3900462962962963E-2"/>
    <n v="0"/>
    <n v="1"/>
    <n v="1"/>
    <s v="Aneurin BevanCaerphilly"/>
    <x v="0"/>
  </r>
  <r>
    <x v="5"/>
    <n v="20"/>
    <x v="0"/>
    <x v="0"/>
    <x v="0"/>
    <x v="2"/>
    <n v="1.5494444999999999"/>
    <d v="1899-12-30T00:57:38"/>
    <n v="0"/>
    <n v="0"/>
    <n v="0"/>
    <n v="2"/>
    <n v="2"/>
    <n v="1"/>
    <n v="1"/>
    <n v="0"/>
    <n v="1"/>
    <n v="1"/>
    <n v="0"/>
    <n v="0"/>
    <n v="1"/>
    <s v="-"/>
    <s v="-"/>
    <n v="0.1122337962962963"/>
    <n v="1"/>
    <n v="1"/>
    <n v="2"/>
    <s v="Aneurin BevanCardiff"/>
    <x v="1"/>
  </r>
  <r>
    <x v="5"/>
    <n v="20"/>
    <x v="0"/>
    <x v="53"/>
    <x v="8"/>
    <x v="9"/>
    <n v="0"/>
    <d v="1899-12-30T00:00:45"/>
    <n v="0"/>
    <n v="0"/>
    <n v="0"/>
    <n v="1"/>
    <n v="1"/>
    <n v="0"/>
    <n v="1"/>
    <n v="0"/>
    <n v="1"/>
    <n v="1"/>
    <n v="0"/>
    <n v="0"/>
    <n v="0"/>
    <s v="-"/>
    <s v="-"/>
    <n v="1.9016203703703705E-2"/>
    <n v="0"/>
    <n v="1"/>
    <n v="1"/>
    <s v="Aneurin BevanConwy"/>
    <x v="1"/>
  </r>
  <r>
    <x v="5"/>
    <n v="20"/>
    <x v="0"/>
    <x v="0"/>
    <x v="0"/>
    <x v="3"/>
    <n v="0.15777783333333334"/>
    <d v="1899-12-30T00:24:28"/>
    <n v="0"/>
    <n v="0"/>
    <n v="0"/>
    <n v="1"/>
    <n v="1"/>
    <n v="0"/>
    <n v="1"/>
    <n v="1"/>
    <n v="0"/>
    <n v="0"/>
    <n v="0"/>
    <n v="0"/>
    <n v="0"/>
    <n v="6.134259259259259E-4"/>
    <n v="1"/>
    <s v="-"/>
    <n v="0"/>
    <n v="0"/>
    <n v="1"/>
    <s v="Aneurin BevanMerthyr Tydfil"/>
    <x v="1"/>
  </r>
  <r>
    <x v="5"/>
    <n v="20"/>
    <x v="0"/>
    <x v="0"/>
    <x v="0"/>
    <x v="4"/>
    <n v="94.080551499999999"/>
    <d v="1899-12-30T01:46:49"/>
    <n v="7"/>
    <n v="2"/>
    <n v="0"/>
    <n v="60"/>
    <n v="60"/>
    <n v="6"/>
    <n v="34"/>
    <n v="11"/>
    <n v="33"/>
    <n v="39"/>
    <n v="6"/>
    <n v="1"/>
    <n v="9"/>
    <n v="3.7268518518518519E-3"/>
    <n v="0.54545454545454541"/>
    <n v="6.2731481481481485E-2"/>
    <n v="10"/>
    <n v="39"/>
    <n v="60"/>
    <s v="Aneurin BevanMonmouthshire"/>
    <x v="0"/>
  </r>
  <r>
    <x v="5"/>
    <n v="20"/>
    <x v="0"/>
    <x v="2"/>
    <x v="0"/>
    <x v="4"/>
    <n v="1.8666666666666667"/>
    <d v="1899-12-30T01:02:37"/>
    <n v="0"/>
    <n v="0"/>
    <n v="0"/>
    <n v="17"/>
    <n v="17"/>
    <n v="0"/>
    <n v="8"/>
    <n v="1"/>
    <n v="11"/>
    <n v="12"/>
    <n v="1"/>
    <n v="0"/>
    <n v="4"/>
    <n v="1.1666666666666667E-2"/>
    <n v="0"/>
    <n v="6.6892361111111104E-2"/>
    <n v="4"/>
    <n v="12"/>
    <n v="17"/>
    <s v="Aneurin BevanMonmouthshire"/>
    <x v="0"/>
  </r>
  <r>
    <x v="5"/>
    <n v="20"/>
    <x v="0"/>
    <x v="4"/>
    <x v="0"/>
    <x v="4"/>
    <n v="0"/>
    <d v="1899-12-30T01:05:58"/>
    <n v="0"/>
    <n v="0"/>
    <n v="0"/>
    <n v="19"/>
    <n v="19"/>
    <n v="1"/>
    <n v="11"/>
    <n v="1"/>
    <n v="12"/>
    <n v="13"/>
    <n v="1"/>
    <n v="0"/>
    <n v="5"/>
    <n v="1.3368055555555557E-2"/>
    <n v="0"/>
    <n v="4.1030092592592597E-2"/>
    <n v="5"/>
    <n v="13"/>
    <n v="19"/>
    <s v="Aneurin BevanMonmouthshire"/>
    <x v="0"/>
  </r>
  <r>
    <x v="5"/>
    <n v="20"/>
    <x v="0"/>
    <x v="7"/>
    <x v="4"/>
    <x v="4"/>
    <n v="0"/>
    <d v="1899-12-30T00:29:0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5"/>
    <n v="20"/>
    <x v="0"/>
    <x v="0"/>
    <x v="0"/>
    <x v="5"/>
    <n v="139.59193949999997"/>
    <d v="1899-12-30T01:26:27"/>
    <n v="10"/>
    <n v="2"/>
    <n v="0"/>
    <n v="127"/>
    <n v="124"/>
    <n v="23"/>
    <n v="73"/>
    <n v="23"/>
    <n v="56"/>
    <n v="68"/>
    <n v="12"/>
    <n v="4"/>
    <n v="32"/>
    <n v="4.7800925925925927E-3"/>
    <n v="0.73913043478260865"/>
    <n v="5.230324074074074E-2"/>
    <n v="36"/>
    <n v="68"/>
    <n v="127"/>
    <s v="Aneurin BevanNewport"/>
    <x v="0"/>
  </r>
  <r>
    <x v="5"/>
    <n v="20"/>
    <x v="0"/>
    <x v="4"/>
    <x v="0"/>
    <x v="5"/>
    <n v="0"/>
    <d v="1899-12-30T01:06:44"/>
    <n v="1"/>
    <n v="0"/>
    <n v="0"/>
    <n v="40"/>
    <n v="39"/>
    <n v="1"/>
    <n v="24"/>
    <n v="3"/>
    <n v="27"/>
    <n v="30"/>
    <n v="3"/>
    <n v="0"/>
    <n v="7"/>
    <n v="4.31712962962963E-3"/>
    <n v="0.66666666666666663"/>
    <n v="6.7540509259259252E-2"/>
    <n v="7"/>
    <n v="30"/>
    <n v="40"/>
    <s v="Aneurin BevanNewport"/>
    <x v="0"/>
  </r>
  <r>
    <x v="5"/>
    <n v="20"/>
    <x v="0"/>
    <x v="2"/>
    <x v="0"/>
    <x v="5"/>
    <n v="0"/>
    <d v="1899-12-30T00:28:2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5"/>
    <n v="20"/>
    <x v="0"/>
    <x v="0"/>
    <x v="0"/>
    <x v="6"/>
    <n v="0.52805466666666667"/>
    <d v="1899-12-30T00:46:41"/>
    <n v="0"/>
    <n v="0"/>
    <n v="0"/>
    <n v="1"/>
    <n v="1"/>
    <n v="0"/>
    <n v="1"/>
    <n v="0"/>
    <n v="1"/>
    <n v="1"/>
    <n v="0"/>
    <n v="0"/>
    <n v="0"/>
    <s v="-"/>
    <s v="-"/>
    <n v="7.2500000000000009E-2"/>
    <n v="0"/>
    <n v="1"/>
    <n v="1"/>
    <s v="Aneurin BevanPowys"/>
    <x v="1"/>
  </r>
  <r>
    <x v="5"/>
    <n v="20"/>
    <x v="0"/>
    <x v="2"/>
    <x v="0"/>
    <x v="6"/>
    <n v="0"/>
    <d v="1899-12-30T00:32:35"/>
    <n v="0"/>
    <n v="0"/>
    <n v="0"/>
    <n v="2"/>
    <n v="2"/>
    <n v="0"/>
    <n v="2"/>
    <n v="0"/>
    <n v="1"/>
    <n v="2"/>
    <n v="1"/>
    <n v="0"/>
    <n v="0"/>
    <s v="-"/>
    <s v="-"/>
    <n v="0.2184606481481482"/>
    <n v="0"/>
    <n v="2"/>
    <n v="2"/>
    <s v="Aneurin BevanPowys"/>
    <x v="1"/>
  </r>
  <r>
    <x v="5"/>
    <n v="20"/>
    <x v="0"/>
    <x v="0"/>
    <x v="0"/>
    <x v="21"/>
    <n v="0.30361116666666665"/>
    <d v="1899-12-30T00:33:13"/>
    <n v="0"/>
    <n v="0"/>
    <n v="0"/>
    <n v="1"/>
    <n v="1"/>
    <n v="0"/>
    <n v="1"/>
    <n v="0"/>
    <n v="1"/>
    <n v="1"/>
    <n v="0"/>
    <n v="0"/>
    <n v="0"/>
    <s v="-"/>
    <s v="-"/>
    <n v="3.1446759259259258E-2"/>
    <n v="0"/>
    <n v="1"/>
    <n v="1"/>
    <s v="Aneurin BevanRhondda Cynon Taff"/>
    <x v="1"/>
  </r>
  <r>
    <x v="5"/>
    <n v="20"/>
    <x v="0"/>
    <x v="0"/>
    <x v="0"/>
    <x v="7"/>
    <n v="30.425555666666668"/>
    <d v="1899-12-30T01:03:12"/>
    <n v="1"/>
    <n v="0"/>
    <n v="0"/>
    <n v="44"/>
    <n v="44"/>
    <n v="5"/>
    <n v="26"/>
    <n v="15"/>
    <n v="22"/>
    <n v="24"/>
    <n v="2"/>
    <n v="0"/>
    <n v="5"/>
    <n v="6.3194444444444444E-3"/>
    <n v="0.4"/>
    <n v="5.9236111111111114E-2"/>
    <n v="5"/>
    <n v="24"/>
    <n v="44"/>
    <s v="Aneurin BevanTorfaen"/>
    <x v="0"/>
  </r>
  <r>
    <x v="5"/>
    <n v="20"/>
    <x v="0"/>
    <x v="2"/>
    <x v="0"/>
    <x v="7"/>
    <n v="0"/>
    <d v="1899-12-30T00:43:02"/>
    <n v="0"/>
    <n v="0"/>
    <n v="0"/>
    <n v="29"/>
    <n v="27"/>
    <n v="0"/>
    <n v="23"/>
    <n v="1"/>
    <n v="7"/>
    <n v="8"/>
    <n v="1"/>
    <n v="0"/>
    <n v="20"/>
    <n v="8.3101851851851861E-3"/>
    <n v="0"/>
    <n v="5.9589120370370376E-2"/>
    <n v="20"/>
    <n v="8"/>
    <n v="28"/>
    <s v="Aneurin BevanTorfaen"/>
    <x v="0"/>
  </r>
  <r>
    <x v="5"/>
    <n v="20"/>
    <x v="0"/>
    <x v="4"/>
    <x v="0"/>
    <x v="7"/>
    <n v="0"/>
    <d v="1899-12-30T00:39:49"/>
    <n v="1"/>
    <n v="0"/>
    <n v="0"/>
    <n v="23"/>
    <n v="22"/>
    <n v="0"/>
    <n v="18"/>
    <n v="1"/>
    <n v="2"/>
    <n v="5"/>
    <n v="3"/>
    <n v="0"/>
    <n v="17"/>
    <n v="8.0671296296296307E-3"/>
    <n v="0"/>
    <n v="4.9398148148148156E-2"/>
    <n v="17"/>
    <n v="5"/>
    <n v="23"/>
    <s v="Aneurin BevanTorfaen"/>
    <x v="0"/>
  </r>
  <r>
    <x v="5"/>
    <n v="20"/>
    <x v="0"/>
    <x v="1"/>
    <x v="1"/>
    <x v="7"/>
    <n v="0"/>
    <d v="1899-12-30T00:11:34"/>
    <n v="0"/>
    <n v="0"/>
    <n v="0"/>
    <n v="6"/>
    <n v="6"/>
    <n v="0"/>
    <n v="6"/>
    <n v="0"/>
    <n v="0"/>
    <n v="0"/>
    <n v="0"/>
    <n v="0"/>
    <n v="6"/>
    <s v="-"/>
    <s v="-"/>
    <s v="-"/>
    <n v="6"/>
    <n v="0"/>
    <n v="6"/>
    <s v="Aneurin BevanTorfaen"/>
    <x v="0"/>
  </r>
  <r>
    <x v="5"/>
    <n v="20"/>
    <x v="0"/>
    <x v="54"/>
    <x v="3"/>
    <x v="7"/>
    <n v="0"/>
    <d v="1899-12-30T00:08:0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5"/>
    <n v="20"/>
    <x v="0"/>
    <x v="9"/>
    <x v="4"/>
    <x v="7"/>
    <n v="0"/>
    <d v="1899-12-30T00:03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5"/>
    <n v="20"/>
    <x v="0"/>
    <x v="3"/>
    <x v="2"/>
    <x v="7"/>
    <n v="0"/>
    <d v="1899-12-30T00:03:2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5"/>
    <n v="20"/>
    <x v="1"/>
    <x v="10"/>
    <x v="0"/>
    <x v="18"/>
    <n v="1.6944499999999998E-2"/>
    <d v="1899-12-30T00:10:53"/>
    <n v="0"/>
    <n v="0"/>
    <n v="0"/>
    <n v="2"/>
    <n v="2"/>
    <n v="0"/>
    <n v="2"/>
    <n v="2"/>
    <n v="0"/>
    <n v="0"/>
    <n v="0"/>
    <n v="0"/>
    <n v="0"/>
    <n v="1.5335648148148151E-3"/>
    <n v="1"/>
    <s v="-"/>
    <n v="0"/>
    <n v="0"/>
    <n v="2"/>
    <s v="Betsi CadwaladrCeredigion"/>
    <x v="1"/>
  </r>
  <r>
    <x v="5"/>
    <n v="20"/>
    <x v="1"/>
    <x v="10"/>
    <x v="0"/>
    <x v="9"/>
    <n v="259.60166366666664"/>
    <d v="1899-12-30T02:13:49"/>
    <n v="21"/>
    <n v="13"/>
    <n v="1"/>
    <n v="113"/>
    <n v="112"/>
    <n v="20"/>
    <n v="61"/>
    <n v="19"/>
    <n v="76"/>
    <n v="85"/>
    <n v="9"/>
    <n v="4"/>
    <n v="5"/>
    <n v="4.2013888888888891E-3"/>
    <n v="0.78947368421052633"/>
    <n v="6.0127314814814814E-2"/>
    <n v="9"/>
    <n v="85"/>
    <n v="113"/>
    <s v="Betsi CadwaladrConwy"/>
    <x v="0"/>
  </r>
  <r>
    <x v="5"/>
    <n v="20"/>
    <x v="1"/>
    <x v="11"/>
    <x v="0"/>
    <x v="9"/>
    <n v="56.35555333333334"/>
    <d v="1899-12-30T01:14:22"/>
    <n v="5"/>
    <n v="1"/>
    <n v="0"/>
    <n v="52"/>
    <n v="51"/>
    <n v="10"/>
    <n v="36"/>
    <n v="5"/>
    <n v="41"/>
    <n v="44"/>
    <n v="3"/>
    <n v="0"/>
    <n v="3"/>
    <n v="6.9560185185185194E-3"/>
    <n v="0.2"/>
    <n v="5.846064814814815E-2"/>
    <n v="3"/>
    <n v="44"/>
    <n v="51"/>
    <s v="Betsi CadwaladrConwy"/>
    <x v="0"/>
  </r>
  <r>
    <x v="5"/>
    <n v="20"/>
    <x v="1"/>
    <x v="12"/>
    <x v="0"/>
    <x v="9"/>
    <n v="0"/>
    <d v="1899-12-30T00:05:00"/>
    <n v="0"/>
    <n v="0"/>
    <n v="0"/>
    <n v="1"/>
    <n v="1"/>
    <n v="1"/>
    <n v="1"/>
    <n v="0"/>
    <n v="0"/>
    <n v="1"/>
    <n v="1"/>
    <n v="0"/>
    <n v="0"/>
    <s v="-"/>
    <s v="-"/>
    <n v="1.0324074074074074E-2"/>
    <n v="0"/>
    <n v="1"/>
    <n v="1"/>
    <s v="Betsi CadwaladrConwy"/>
    <x v="0"/>
  </r>
  <r>
    <x v="5"/>
    <n v="20"/>
    <x v="1"/>
    <x v="10"/>
    <x v="0"/>
    <x v="10"/>
    <n v="268.89526799999987"/>
    <d v="1899-12-30T02:19:36"/>
    <n v="21"/>
    <n v="11"/>
    <n v="1"/>
    <n v="110"/>
    <n v="109"/>
    <n v="15"/>
    <n v="48"/>
    <n v="10"/>
    <n v="79"/>
    <n v="91"/>
    <n v="12"/>
    <n v="3"/>
    <n v="6"/>
    <n v="4.5486111111111109E-3"/>
    <n v="0.6"/>
    <n v="5.4583333333333331E-2"/>
    <n v="9"/>
    <n v="91"/>
    <n v="109"/>
    <s v="Betsi CadwaladrDenbighshire"/>
    <x v="0"/>
  </r>
  <r>
    <x v="5"/>
    <n v="20"/>
    <x v="1"/>
    <x v="12"/>
    <x v="0"/>
    <x v="10"/>
    <n v="49.967777666666663"/>
    <d v="1899-12-30T03:11:15"/>
    <n v="5"/>
    <n v="2"/>
    <n v="1"/>
    <n v="14"/>
    <n v="14"/>
    <n v="2"/>
    <n v="6"/>
    <n v="2"/>
    <n v="9"/>
    <n v="10"/>
    <n v="1"/>
    <n v="0"/>
    <n v="2"/>
    <n v="9.4907407407407406E-3"/>
    <n v="0"/>
    <n v="5.7256944444444437E-2"/>
    <n v="2"/>
    <n v="10"/>
    <n v="14"/>
    <s v="Betsi CadwaladrDenbighshire"/>
    <x v="0"/>
  </r>
  <r>
    <x v="5"/>
    <n v="20"/>
    <x v="1"/>
    <x v="12"/>
    <x v="0"/>
    <x v="11"/>
    <n v="151.01694216666664"/>
    <d v="1899-12-30T02:18:02"/>
    <n v="19"/>
    <n v="3"/>
    <n v="0"/>
    <n v="58"/>
    <n v="58"/>
    <n v="5"/>
    <n v="28"/>
    <n v="5"/>
    <n v="39"/>
    <n v="45"/>
    <n v="6"/>
    <n v="2"/>
    <n v="6"/>
    <n v="5.7291666666666671E-3"/>
    <n v="0.4"/>
    <n v="7.6585648148148153E-2"/>
    <n v="8"/>
    <n v="45"/>
    <n v="58"/>
    <s v="Betsi CadwaladrFlintshire"/>
    <x v="0"/>
  </r>
  <r>
    <x v="5"/>
    <n v="20"/>
    <x v="1"/>
    <x v="10"/>
    <x v="0"/>
    <x v="11"/>
    <n v="63.991943000000006"/>
    <d v="1899-12-30T01:53:06"/>
    <n v="6"/>
    <n v="2"/>
    <n v="0"/>
    <n v="35"/>
    <n v="35"/>
    <n v="9"/>
    <n v="21"/>
    <n v="3"/>
    <n v="28"/>
    <n v="32"/>
    <n v="4"/>
    <n v="0"/>
    <n v="0"/>
    <n v="9.9652777777777778E-3"/>
    <n v="0.33333333333333331"/>
    <n v="8.7922453703703704E-2"/>
    <n v="0"/>
    <n v="32"/>
    <n v="35"/>
    <s v="Betsi CadwaladrFlintshire"/>
    <x v="0"/>
  </r>
  <r>
    <x v="5"/>
    <n v="20"/>
    <x v="1"/>
    <x v="11"/>
    <x v="0"/>
    <x v="12"/>
    <n v="179.08888300000001"/>
    <d v="1899-12-30T01:25:29"/>
    <n v="10"/>
    <n v="6"/>
    <n v="0"/>
    <n v="142"/>
    <n v="137"/>
    <n v="17"/>
    <n v="86"/>
    <n v="15"/>
    <n v="95"/>
    <n v="113"/>
    <n v="18"/>
    <n v="6"/>
    <n v="8"/>
    <n v="7.9861111111111122E-3"/>
    <n v="0.33333333333333331"/>
    <n v="5.0208333333333334E-2"/>
    <n v="14"/>
    <n v="113"/>
    <n v="140"/>
    <s v="Betsi CadwaladrGwynedd"/>
    <x v="0"/>
  </r>
  <r>
    <x v="5"/>
    <n v="20"/>
    <x v="1"/>
    <x v="10"/>
    <x v="0"/>
    <x v="12"/>
    <n v="0.12611116666666666"/>
    <d v="1899-12-30T00:18:56"/>
    <n v="0"/>
    <n v="0"/>
    <n v="0"/>
    <n v="8"/>
    <n v="8"/>
    <n v="1"/>
    <n v="8"/>
    <n v="1"/>
    <n v="6"/>
    <n v="7"/>
    <n v="1"/>
    <n v="0"/>
    <n v="0"/>
    <n v="1.0648148148148149E-3"/>
    <n v="1"/>
    <n v="2.4629629629629633E-2"/>
    <n v="0"/>
    <n v="7"/>
    <n v="8"/>
    <s v="Betsi CadwaladrGwynedd"/>
    <x v="0"/>
  </r>
  <r>
    <x v="5"/>
    <n v="20"/>
    <x v="1"/>
    <x v="45"/>
    <x v="1"/>
    <x v="12"/>
    <n v="0"/>
    <d v="1899-12-30T00:01:2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Gwynedd"/>
    <x v="0"/>
  </r>
  <r>
    <x v="5"/>
    <n v="20"/>
    <x v="1"/>
    <x v="11"/>
    <x v="0"/>
    <x v="13"/>
    <n v="140.55610866666666"/>
    <d v="1899-12-30T01:51:22"/>
    <n v="15"/>
    <n v="7"/>
    <n v="0"/>
    <n v="81"/>
    <n v="81"/>
    <n v="9"/>
    <n v="44"/>
    <n v="15"/>
    <n v="52"/>
    <n v="63"/>
    <n v="11"/>
    <n v="0"/>
    <n v="3"/>
    <n v="1.1203703703703704E-2"/>
    <n v="0.2"/>
    <n v="4.7233796296296295E-2"/>
    <n v="3"/>
    <n v="63"/>
    <n v="81"/>
    <s v="Betsi CadwaladrIsle Of Anglesey"/>
    <x v="0"/>
  </r>
  <r>
    <x v="5"/>
    <n v="20"/>
    <x v="1"/>
    <x v="10"/>
    <x v="0"/>
    <x v="13"/>
    <n v="0.2680555"/>
    <d v="1899-12-30T00:31:05"/>
    <n v="0"/>
    <n v="0"/>
    <n v="0"/>
    <n v="1"/>
    <n v="1"/>
    <n v="0"/>
    <n v="1"/>
    <n v="0"/>
    <n v="1"/>
    <n v="1"/>
    <n v="0"/>
    <n v="0"/>
    <n v="0"/>
    <s v="-"/>
    <s v="-"/>
    <n v="7.858796296296296E-3"/>
    <n v="0"/>
    <n v="1"/>
    <n v="1"/>
    <s v="Betsi CadwaladrIsle Of Anglesey"/>
    <x v="0"/>
  </r>
  <r>
    <x v="5"/>
    <n v="20"/>
    <x v="1"/>
    <x v="10"/>
    <x v="0"/>
    <x v="14"/>
    <n v="0"/>
    <d v="1899-12-30T00:14:18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Betsi CadwaladrOut of Area"/>
    <x v="1"/>
  </r>
  <r>
    <x v="5"/>
    <n v="20"/>
    <x v="1"/>
    <x v="12"/>
    <x v="0"/>
    <x v="6"/>
    <n v="6.7738889999999996"/>
    <d v="1899-12-30T01:56:37"/>
    <n v="0"/>
    <n v="0"/>
    <n v="0"/>
    <n v="3"/>
    <n v="3"/>
    <n v="0"/>
    <n v="1"/>
    <n v="1"/>
    <n v="1"/>
    <n v="1"/>
    <n v="0"/>
    <n v="1"/>
    <n v="0"/>
    <n v="1.8275462962962962E-2"/>
    <n v="0"/>
    <n v="6.5856481481481474E-2"/>
    <n v="1"/>
    <n v="1"/>
    <n v="3"/>
    <s v="Betsi CadwaladrPowys"/>
    <x v="1"/>
  </r>
  <r>
    <x v="5"/>
    <n v="20"/>
    <x v="1"/>
    <x v="43"/>
    <x v="3"/>
    <x v="7"/>
    <n v="0"/>
    <d v="1899-12-30T00:25:00"/>
    <n v="0"/>
    <n v="0"/>
    <n v="0"/>
    <n v="1"/>
    <n v="1"/>
    <n v="0"/>
    <n v="1"/>
    <n v="0"/>
    <n v="1"/>
    <n v="1"/>
    <n v="0"/>
    <n v="0"/>
    <n v="0"/>
    <s v="-"/>
    <s v="-"/>
    <n v="3.0671296296296302E-3"/>
    <n v="0"/>
    <n v="1"/>
    <n v="1"/>
    <s v="Betsi CadwaladrTorfaen"/>
    <x v="1"/>
  </r>
  <r>
    <x v="5"/>
    <n v="20"/>
    <x v="1"/>
    <x v="12"/>
    <x v="0"/>
    <x v="15"/>
    <n v="239.89721333333327"/>
    <d v="1899-12-30T02:11:22"/>
    <n v="22"/>
    <n v="10"/>
    <n v="0"/>
    <n v="120"/>
    <n v="118"/>
    <n v="16"/>
    <n v="55"/>
    <n v="21"/>
    <n v="66"/>
    <n v="82"/>
    <n v="16"/>
    <n v="2"/>
    <n v="15"/>
    <n v="4.2013888888888891E-3"/>
    <n v="0.66666666666666663"/>
    <n v="5.8535879629629625E-2"/>
    <n v="17"/>
    <n v="82"/>
    <n v="120"/>
    <s v="Betsi CadwaladrWrexham"/>
    <x v="0"/>
  </r>
  <r>
    <x v="5"/>
    <n v="20"/>
    <x v="1"/>
    <x v="10"/>
    <x v="0"/>
    <x v="15"/>
    <n v="1.5397223333333334"/>
    <d v="1899-12-30T00:27:52"/>
    <n v="0"/>
    <n v="0"/>
    <n v="0"/>
    <n v="8"/>
    <n v="8"/>
    <n v="1"/>
    <n v="7"/>
    <n v="3"/>
    <n v="2"/>
    <n v="2"/>
    <n v="0"/>
    <n v="0"/>
    <n v="3"/>
    <n v="9.2592592592592596E-4"/>
    <n v="1"/>
    <n v="9.3663194444444445E-2"/>
    <n v="3"/>
    <n v="2"/>
    <n v="8"/>
    <s v="Betsi CadwaladrWrexham"/>
    <x v="0"/>
  </r>
  <r>
    <x v="5"/>
    <n v="20"/>
    <x v="2"/>
    <x v="16"/>
    <x v="0"/>
    <x v="0"/>
    <n v="0.46361116666666663"/>
    <d v="1899-12-30T00:31:35"/>
    <n v="0"/>
    <n v="0"/>
    <n v="0"/>
    <n v="2"/>
    <n v="2"/>
    <n v="0"/>
    <n v="2"/>
    <n v="2"/>
    <n v="0"/>
    <n v="0"/>
    <n v="0"/>
    <n v="0"/>
    <n v="0"/>
    <n v="3.7847222222222223E-3"/>
    <n v="1"/>
    <s v="-"/>
    <n v="0"/>
    <n v="0"/>
    <n v="2"/>
    <s v="Cardiff And ValeBlaenau Gwent"/>
    <x v="1"/>
  </r>
  <r>
    <x v="5"/>
    <n v="20"/>
    <x v="2"/>
    <x v="16"/>
    <x v="0"/>
    <x v="16"/>
    <n v="1.0672221666666668"/>
    <d v="1899-12-30T00:27:48"/>
    <n v="0"/>
    <n v="0"/>
    <n v="0"/>
    <n v="3"/>
    <n v="3"/>
    <n v="1"/>
    <n v="3"/>
    <n v="1"/>
    <n v="1"/>
    <n v="1"/>
    <n v="0"/>
    <n v="0"/>
    <n v="1"/>
    <n v="3.425925925925926E-3"/>
    <n v="1"/>
    <n v="6.8634259259259256E-3"/>
    <n v="1"/>
    <n v="1"/>
    <n v="3"/>
    <s v="Cardiff And ValeBridgend"/>
    <x v="1"/>
  </r>
  <r>
    <x v="5"/>
    <n v="20"/>
    <x v="2"/>
    <x v="18"/>
    <x v="3"/>
    <x v="16"/>
    <n v="0"/>
    <d v="1899-12-30T01:04:28"/>
    <n v="0"/>
    <n v="0"/>
    <n v="0"/>
    <n v="1"/>
    <n v="1"/>
    <n v="0"/>
    <n v="0"/>
    <n v="0"/>
    <n v="1"/>
    <n v="1"/>
    <n v="0"/>
    <n v="0"/>
    <n v="0"/>
    <s v="-"/>
    <s v="-"/>
    <n v="9.521990740740742E-2"/>
    <n v="0"/>
    <n v="1"/>
    <n v="1"/>
    <s v="Cardiff And ValeBridgend"/>
    <x v="1"/>
  </r>
  <r>
    <x v="5"/>
    <n v="20"/>
    <x v="2"/>
    <x v="16"/>
    <x v="0"/>
    <x v="1"/>
    <n v="17.727221166666663"/>
    <d v="1899-12-30T01:30:58"/>
    <n v="2"/>
    <n v="0"/>
    <n v="0"/>
    <n v="11"/>
    <n v="11"/>
    <n v="1"/>
    <n v="6"/>
    <n v="6"/>
    <n v="4"/>
    <n v="5"/>
    <n v="1"/>
    <n v="0"/>
    <n v="0"/>
    <n v="6.0821759259259258E-3"/>
    <n v="0.5"/>
    <n v="4.805555555555556E-2"/>
    <n v="0"/>
    <n v="5"/>
    <n v="11"/>
    <s v="Cardiff And ValeCaerphilly"/>
    <x v="1"/>
  </r>
  <r>
    <x v="5"/>
    <n v="20"/>
    <x v="2"/>
    <x v="18"/>
    <x v="3"/>
    <x v="1"/>
    <n v="0"/>
    <d v="1899-12-30T00:08:56"/>
    <n v="0"/>
    <n v="0"/>
    <n v="0"/>
    <n v="1"/>
    <n v="1"/>
    <n v="0"/>
    <n v="1"/>
    <n v="0"/>
    <n v="1"/>
    <n v="1"/>
    <n v="0"/>
    <n v="0"/>
    <n v="0"/>
    <s v="-"/>
    <s v="-"/>
    <n v="3.0219907407407407E-2"/>
    <n v="0"/>
    <n v="1"/>
    <n v="1"/>
    <s v="Cardiff And ValeCaerphilly"/>
    <x v="1"/>
  </r>
  <r>
    <x v="5"/>
    <n v="20"/>
    <x v="2"/>
    <x v="16"/>
    <x v="0"/>
    <x v="2"/>
    <n v="440.39553066666673"/>
    <d v="1899-12-30T01:47:51"/>
    <n v="40"/>
    <n v="7"/>
    <n v="0"/>
    <n v="277"/>
    <n v="273"/>
    <n v="57"/>
    <n v="155"/>
    <n v="75"/>
    <n v="145"/>
    <n v="172"/>
    <n v="27"/>
    <n v="9"/>
    <n v="21"/>
    <n v="5.0231481481481481E-3"/>
    <n v="0.56000000000000005"/>
    <n v="6.04224537037037E-2"/>
    <n v="30"/>
    <n v="172"/>
    <n v="276"/>
    <s v="Cardiff And ValeCardiff"/>
    <x v="0"/>
  </r>
  <r>
    <x v="5"/>
    <n v="20"/>
    <x v="2"/>
    <x v="17"/>
    <x v="6"/>
    <x v="2"/>
    <n v="0"/>
    <d v="1899-12-30T00:35:02"/>
    <n v="0"/>
    <n v="0"/>
    <n v="0"/>
    <n v="18"/>
    <n v="17"/>
    <n v="0"/>
    <n v="15"/>
    <n v="2"/>
    <n v="7"/>
    <n v="8"/>
    <n v="1"/>
    <n v="0"/>
    <n v="8"/>
    <n v="5.1909722222222218E-3"/>
    <n v="0.5"/>
    <n v="6.9849537037037043E-2"/>
    <n v="8"/>
    <n v="8"/>
    <n v="18"/>
    <s v="Cardiff And ValeCardiff"/>
    <x v="0"/>
  </r>
  <r>
    <x v="5"/>
    <n v="20"/>
    <x v="2"/>
    <x v="19"/>
    <x v="3"/>
    <x v="2"/>
    <n v="0"/>
    <d v="1899-12-30T00:25:03"/>
    <n v="0"/>
    <n v="0"/>
    <n v="0"/>
    <n v="2"/>
    <n v="2"/>
    <n v="0"/>
    <n v="2"/>
    <n v="0"/>
    <n v="2"/>
    <n v="2"/>
    <n v="0"/>
    <n v="0"/>
    <n v="0"/>
    <s v="-"/>
    <s v="-"/>
    <n v="7.949652777777777E-2"/>
    <n v="0"/>
    <n v="2"/>
    <n v="2"/>
    <s v="Cardiff And ValeCardiff"/>
    <x v="0"/>
  </r>
  <r>
    <x v="5"/>
    <n v="20"/>
    <x v="2"/>
    <x v="18"/>
    <x v="3"/>
    <x v="2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0"/>
    <s v="Cardiff And ValeCardiff"/>
    <x v="0"/>
  </r>
  <r>
    <x v="5"/>
    <n v="20"/>
    <x v="2"/>
    <x v="16"/>
    <x v="0"/>
    <x v="17"/>
    <n v="0.86527766666666661"/>
    <d v="1899-12-30T00:30:44"/>
    <n v="0"/>
    <n v="0"/>
    <n v="0"/>
    <n v="3"/>
    <n v="3"/>
    <n v="1"/>
    <n v="2"/>
    <n v="0"/>
    <n v="3"/>
    <n v="3"/>
    <n v="0"/>
    <n v="0"/>
    <n v="0"/>
    <s v="-"/>
    <s v="-"/>
    <n v="3.2638888888888891E-3"/>
    <n v="0"/>
    <n v="3"/>
    <n v="3"/>
    <s v="Cardiff And ValeCarmarthenshire"/>
    <x v="1"/>
  </r>
  <r>
    <x v="5"/>
    <n v="20"/>
    <x v="2"/>
    <x v="17"/>
    <x v="6"/>
    <x v="17"/>
    <n v="0"/>
    <d v="1899-12-30T00:27:27"/>
    <n v="0"/>
    <n v="0"/>
    <n v="0"/>
    <n v="1"/>
    <n v="1"/>
    <n v="0"/>
    <n v="1"/>
    <n v="0"/>
    <n v="1"/>
    <n v="1"/>
    <n v="0"/>
    <n v="0"/>
    <n v="0"/>
    <s v="-"/>
    <s v="-"/>
    <n v="4.1678240740740745E-2"/>
    <n v="0"/>
    <n v="1"/>
    <n v="1"/>
    <s v="Cardiff And ValeCarmarthenshire"/>
    <x v="1"/>
  </r>
  <r>
    <x v="5"/>
    <n v="20"/>
    <x v="2"/>
    <x v="16"/>
    <x v="0"/>
    <x v="18"/>
    <n v="0"/>
    <d v="1899-12-30T00:21:00"/>
    <n v="0"/>
    <n v="0"/>
    <n v="0"/>
    <n v="1"/>
    <n v="1"/>
    <n v="0"/>
    <n v="1"/>
    <n v="0"/>
    <n v="1"/>
    <n v="1"/>
    <n v="0"/>
    <n v="0"/>
    <n v="0"/>
    <s v="-"/>
    <s v="-"/>
    <n v="9.6296296296296303E-3"/>
    <n v="0"/>
    <n v="1"/>
    <n v="1"/>
    <s v="Cardiff And ValeCeredigion"/>
    <x v="1"/>
  </r>
  <r>
    <x v="5"/>
    <n v="20"/>
    <x v="2"/>
    <x v="16"/>
    <x v="0"/>
    <x v="3"/>
    <n v="0.56361116666666655"/>
    <d v="1899-12-30T00:25:17"/>
    <n v="0"/>
    <n v="0"/>
    <n v="0"/>
    <n v="6"/>
    <n v="6"/>
    <n v="1"/>
    <n v="5"/>
    <n v="0"/>
    <n v="3"/>
    <n v="3"/>
    <n v="0"/>
    <n v="0"/>
    <n v="3"/>
    <s v="-"/>
    <s v="-"/>
    <n v="5.1736111111111115E-2"/>
    <n v="3"/>
    <n v="3"/>
    <n v="6"/>
    <s v="Cardiff And ValeMerthyr Tydfil"/>
    <x v="1"/>
  </r>
  <r>
    <x v="5"/>
    <n v="20"/>
    <x v="2"/>
    <x v="17"/>
    <x v="6"/>
    <x v="3"/>
    <n v="0"/>
    <d v="1899-12-30T00:37:4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erthyr Tydfil"/>
    <x v="1"/>
  </r>
  <r>
    <x v="5"/>
    <n v="20"/>
    <x v="2"/>
    <x v="16"/>
    <x v="0"/>
    <x v="4"/>
    <n v="1.2647221666666666"/>
    <d v="1899-12-30T00:25:46"/>
    <n v="0"/>
    <n v="0"/>
    <n v="0"/>
    <n v="5"/>
    <n v="5"/>
    <n v="1"/>
    <n v="5"/>
    <n v="3"/>
    <n v="2"/>
    <n v="2"/>
    <n v="0"/>
    <n v="0"/>
    <n v="0"/>
    <n v="3.9583333333333337E-3"/>
    <n v="0.66666666666666663"/>
    <n v="2.1209490740740744E-2"/>
    <n v="0"/>
    <n v="2"/>
    <n v="5"/>
    <s v="Cardiff And ValeMonmouthshire"/>
    <x v="1"/>
  </r>
  <r>
    <x v="5"/>
    <n v="20"/>
    <x v="2"/>
    <x v="17"/>
    <x v="6"/>
    <x v="4"/>
    <n v="0"/>
    <d v="1899-12-30T00:25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onmouthshire"/>
    <x v="1"/>
  </r>
  <r>
    <x v="5"/>
    <n v="20"/>
    <x v="2"/>
    <x v="16"/>
    <x v="0"/>
    <x v="19"/>
    <n v="0.36888883333333333"/>
    <d v="1899-12-30T00:37:08"/>
    <n v="0"/>
    <n v="0"/>
    <n v="0"/>
    <n v="1"/>
    <n v="1"/>
    <n v="0"/>
    <n v="1"/>
    <n v="1"/>
    <n v="0"/>
    <n v="0"/>
    <n v="0"/>
    <n v="0"/>
    <n v="0"/>
    <n v="4.9537037037037041E-3"/>
    <n v="1"/>
    <s v="-"/>
    <n v="0"/>
    <n v="0"/>
    <n v="1"/>
    <s v="Cardiff And ValeNeath Port Talbot"/>
    <x v="1"/>
  </r>
  <r>
    <x v="5"/>
    <n v="20"/>
    <x v="2"/>
    <x v="16"/>
    <x v="0"/>
    <x v="5"/>
    <n v="5.2308321666666675"/>
    <d v="1899-12-30T01:03:56"/>
    <n v="1"/>
    <n v="0"/>
    <n v="0"/>
    <n v="7"/>
    <n v="7"/>
    <n v="0"/>
    <n v="6"/>
    <n v="0"/>
    <n v="5"/>
    <n v="6"/>
    <n v="1"/>
    <n v="0"/>
    <n v="1"/>
    <s v="-"/>
    <s v="-"/>
    <n v="3.6122685185185188E-2"/>
    <n v="1"/>
    <n v="6"/>
    <n v="7"/>
    <s v="Cardiff And ValeNewport"/>
    <x v="1"/>
  </r>
  <r>
    <x v="5"/>
    <n v="20"/>
    <x v="2"/>
    <x v="16"/>
    <x v="0"/>
    <x v="6"/>
    <n v="0"/>
    <d v="1899-12-30T00:45:49"/>
    <n v="0"/>
    <n v="0"/>
    <n v="0"/>
    <n v="1"/>
    <n v="1"/>
    <n v="0"/>
    <n v="1"/>
    <n v="0"/>
    <n v="1"/>
    <n v="1"/>
    <n v="0"/>
    <n v="0"/>
    <n v="0"/>
    <s v="-"/>
    <s v="-"/>
    <n v="3.951388888888889E-2"/>
    <n v="0"/>
    <n v="1"/>
    <n v="1"/>
    <s v="Cardiff And ValePowys"/>
    <x v="1"/>
  </r>
  <r>
    <x v="5"/>
    <n v="20"/>
    <x v="2"/>
    <x v="16"/>
    <x v="0"/>
    <x v="21"/>
    <n v="4.2641666666666671"/>
    <d v="1899-12-30T00:41:05"/>
    <n v="0"/>
    <n v="0"/>
    <n v="0"/>
    <n v="14"/>
    <n v="12"/>
    <n v="2"/>
    <n v="10"/>
    <n v="3"/>
    <n v="8"/>
    <n v="8"/>
    <n v="0"/>
    <n v="0"/>
    <n v="3"/>
    <n v="3.2407407407407406E-4"/>
    <n v="0.66666666666666663"/>
    <n v="3.1307870370370368E-2"/>
    <n v="3"/>
    <n v="8"/>
    <n v="13"/>
    <s v="Cardiff And ValeRhondda Cynon Taff"/>
    <x v="1"/>
  </r>
  <r>
    <x v="5"/>
    <n v="20"/>
    <x v="2"/>
    <x v="19"/>
    <x v="3"/>
    <x v="21"/>
    <n v="0"/>
    <d v="1899-12-30T00:12:3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Rhondda Cynon Taff"/>
    <x v="1"/>
  </r>
  <r>
    <x v="5"/>
    <n v="20"/>
    <x v="2"/>
    <x v="16"/>
    <x v="0"/>
    <x v="22"/>
    <n v="0.125"/>
    <d v="1899-12-30T00:21:50"/>
    <n v="0"/>
    <n v="0"/>
    <n v="0"/>
    <n v="3"/>
    <n v="3"/>
    <n v="0"/>
    <n v="3"/>
    <n v="1"/>
    <n v="2"/>
    <n v="2"/>
    <n v="0"/>
    <n v="0"/>
    <n v="0"/>
    <n v="2.7662037037037039E-3"/>
    <n v="1"/>
    <n v="6.0873842592592591E-2"/>
    <n v="0"/>
    <n v="2"/>
    <n v="3"/>
    <s v="Cardiff And ValeSwansea"/>
    <x v="1"/>
  </r>
  <r>
    <x v="5"/>
    <n v="20"/>
    <x v="2"/>
    <x v="16"/>
    <x v="0"/>
    <x v="7"/>
    <n v="0.66"/>
    <d v="1899-12-30T00:20:25"/>
    <n v="0"/>
    <n v="0"/>
    <n v="0"/>
    <n v="6"/>
    <n v="6"/>
    <n v="3"/>
    <n v="6"/>
    <n v="1"/>
    <n v="3"/>
    <n v="3"/>
    <n v="0"/>
    <n v="0"/>
    <n v="2"/>
    <n v="3.8194444444444446E-4"/>
    <n v="1"/>
    <n v="8.6226851851851846E-3"/>
    <n v="2"/>
    <n v="3"/>
    <n v="6"/>
    <s v="Cardiff And ValeTorfaen"/>
    <x v="1"/>
  </r>
  <r>
    <x v="5"/>
    <n v="20"/>
    <x v="2"/>
    <x v="17"/>
    <x v="6"/>
    <x v="7"/>
    <n v="0"/>
    <d v="1899-12-30T00:49:03"/>
    <n v="0"/>
    <n v="0"/>
    <n v="0"/>
    <n v="2"/>
    <n v="2"/>
    <n v="0"/>
    <n v="1"/>
    <n v="0"/>
    <n v="1"/>
    <n v="1"/>
    <n v="0"/>
    <n v="0"/>
    <n v="1"/>
    <s v="-"/>
    <s v="-"/>
    <n v="0.16966435185185186"/>
    <n v="1"/>
    <n v="1"/>
    <n v="2"/>
    <s v="Cardiff And ValeTorfaen"/>
    <x v="1"/>
  </r>
  <r>
    <x v="5"/>
    <n v="20"/>
    <x v="2"/>
    <x v="18"/>
    <x v="3"/>
    <x v="7"/>
    <n v="0"/>
    <d v="1899-12-30T00:15:09"/>
    <n v="0"/>
    <n v="0"/>
    <n v="0"/>
    <n v="1"/>
    <n v="1"/>
    <n v="0"/>
    <n v="1"/>
    <n v="0"/>
    <n v="0"/>
    <n v="1"/>
    <n v="1"/>
    <n v="0"/>
    <n v="0"/>
    <s v="-"/>
    <s v="-"/>
    <n v="0.12017361111111112"/>
    <n v="0"/>
    <n v="1"/>
    <n v="1"/>
    <s v="Cardiff And ValeTorfaen"/>
    <x v="1"/>
  </r>
  <r>
    <x v="5"/>
    <n v="20"/>
    <x v="2"/>
    <x v="16"/>
    <x v="0"/>
    <x v="8"/>
    <n v="151.07055049999997"/>
    <d v="1899-12-30T01:42:33"/>
    <n v="12"/>
    <n v="2"/>
    <n v="0"/>
    <n v="89"/>
    <n v="87"/>
    <n v="16"/>
    <n v="52"/>
    <n v="22"/>
    <n v="48"/>
    <n v="59"/>
    <n v="11"/>
    <n v="2"/>
    <n v="6"/>
    <n v="4.8784722222222224E-3"/>
    <n v="0.72727272727272729"/>
    <n v="7.435185185185185E-2"/>
    <n v="8"/>
    <n v="59"/>
    <n v="88"/>
    <s v="Cardiff And ValeVale Of Glamorgan"/>
    <x v="0"/>
  </r>
  <r>
    <x v="5"/>
    <n v="20"/>
    <x v="2"/>
    <x v="17"/>
    <x v="6"/>
    <x v="8"/>
    <n v="0"/>
    <d v="1899-12-30T00:49:52"/>
    <n v="0"/>
    <n v="0"/>
    <n v="0"/>
    <n v="25"/>
    <n v="25"/>
    <n v="0"/>
    <n v="19"/>
    <n v="0"/>
    <n v="20"/>
    <n v="20"/>
    <n v="0"/>
    <n v="0"/>
    <n v="5"/>
    <s v="-"/>
    <s v="-"/>
    <n v="5.7511574074074076E-2"/>
    <n v="5"/>
    <n v="20"/>
    <n v="25"/>
    <s v="Cardiff And ValeVale Of Glamorgan"/>
    <x v="0"/>
  </r>
  <r>
    <x v="5"/>
    <n v="20"/>
    <x v="3"/>
    <x v="20"/>
    <x v="0"/>
    <x v="0"/>
    <n v="5.1050000000000004"/>
    <d v="1899-12-30T01:28:37"/>
    <n v="1"/>
    <n v="0"/>
    <n v="0"/>
    <n v="5"/>
    <n v="5"/>
    <n v="3"/>
    <n v="4"/>
    <n v="4"/>
    <n v="1"/>
    <n v="1"/>
    <n v="0"/>
    <n v="0"/>
    <n v="0"/>
    <n v="3.4780092592592592E-3"/>
    <n v="0.75"/>
    <n v="0.1053125"/>
    <n v="0"/>
    <n v="1"/>
    <n v="5"/>
    <s v="Cwm Taf MorgannwgBlaenau Gwent"/>
    <x v="1"/>
  </r>
  <r>
    <x v="5"/>
    <n v="20"/>
    <x v="3"/>
    <x v="21"/>
    <x v="0"/>
    <x v="16"/>
    <n v="462.00166433333328"/>
    <d v="1899-12-30T04:13:49"/>
    <n v="42"/>
    <n v="21"/>
    <n v="9"/>
    <n v="126"/>
    <n v="126"/>
    <n v="25"/>
    <n v="51"/>
    <n v="19"/>
    <n v="75"/>
    <n v="98"/>
    <n v="23"/>
    <n v="3"/>
    <n v="6"/>
    <n v="7.1759259259259267E-3"/>
    <n v="0.26315789473684209"/>
    <n v="6.9531250000000003E-2"/>
    <n v="9"/>
    <n v="98"/>
    <n v="126"/>
    <s v="Cwm Taf MorgannwgBridgend"/>
    <x v="0"/>
  </r>
  <r>
    <x v="5"/>
    <n v="20"/>
    <x v="3"/>
    <x v="22"/>
    <x v="0"/>
    <x v="16"/>
    <n v="2.2727778333333335"/>
    <d v="1899-12-30T00:42:16"/>
    <n v="0"/>
    <n v="0"/>
    <n v="0"/>
    <n v="4"/>
    <n v="4"/>
    <n v="0"/>
    <n v="3"/>
    <n v="0"/>
    <n v="2"/>
    <n v="3"/>
    <n v="1"/>
    <n v="1"/>
    <n v="0"/>
    <s v="-"/>
    <s v="-"/>
    <n v="7.3622685185185194E-2"/>
    <n v="1"/>
    <n v="3"/>
    <n v="4"/>
    <s v="Cwm Taf MorgannwgBridgend"/>
    <x v="0"/>
  </r>
  <r>
    <x v="5"/>
    <n v="20"/>
    <x v="3"/>
    <x v="20"/>
    <x v="0"/>
    <x v="1"/>
    <n v="15.409720333333336"/>
    <d v="1899-12-30T00:56:48"/>
    <n v="0"/>
    <n v="0"/>
    <n v="0"/>
    <n v="27"/>
    <n v="26"/>
    <n v="5"/>
    <n v="18"/>
    <n v="9"/>
    <n v="15"/>
    <n v="17"/>
    <n v="2"/>
    <n v="0"/>
    <n v="1"/>
    <n v="5.0347222222222225E-3"/>
    <n v="0.55555555555555558"/>
    <n v="5.635416666666667E-2"/>
    <n v="1"/>
    <n v="17"/>
    <n v="27"/>
    <s v="Cwm Taf MorgannwgCaerphilly"/>
    <x v="1"/>
  </r>
  <r>
    <x v="5"/>
    <n v="20"/>
    <x v="3"/>
    <x v="22"/>
    <x v="0"/>
    <x v="1"/>
    <n v="0"/>
    <d v="1899-12-30T00:00:00"/>
    <n v="0"/>
    <n v="0"/>
    <n v="0"/>
    <n v="1"/>
    <n v="1"/>
    <n v="1"/>
    <n v="1"/>
    <n v="0"/>
    <n v="1"/>
    <n v="1"/>
    <n v="0"/>
    <n v="0"/>
    <n v="0"/>
    <s v="-"/>
    <s v="-"/>
    <n v="3.1712962962962962E-3"/>
    <n v="0"/>
    <n v="1"/>
    <n v="1"/>
    <s v="Cwm Taf MorgannwgCaerphilly"/>
    <x v="1"/>
  </r>
  <r>
    <x v="5"/>
    <n v="20"/>
    <x v="3"/>
    <x v="20"/>
    <x v="0"/>
    <x v="3"/>
    <n v="167.44083216666667"/>
    <d v="1899-12-30T02:55:45"/>
    <n v="13"/>
    <n v="9"/>
    <n v="3"/>
    <n v="57"/>
    <n v="57"/>
    <n v="12"/>
    <n v="32"/>
    <n v="16"/>
    <n v="30"/>
    <n v="38"/>
    <n v="8"/>
    <n v="0"/>
    <n v="3"/>
    <n v="4.43287037037037E-3"/>
    <n v="0.5625"/>
    <n v="7.3252314814814812E-2"/>
    <n v="3"/>
    <n v="38"/>
    <n v="57"/>
    <s v="Cwm Taf MorgannwgMerthyr Tydfil"/>
    <x v="0"/>
  </r>
  <r>
    <x v="5"/>
    <n v="20"/>
    <x v="3"/>
    <x v="22"/>
    <x v="0"/>
    <x v="3"/>
    <n v="4.688611166666667"/>
    <d v="1899-12-30T01:01:07"/>
    <n v="0"/>
    <n v="0"/>
    <n v="0"/>
    <n v="6"/>
    <n v="6"/>
    <n v="1"/>
    <n v="5"/>
    <n v="0"/>
    <n v="5"/>
    <n v="5"/>
    <n v="0"/>
    <n v="0"/>
    <n v="1"/>
    <s v="-"/>
    <s v="-"/>
    <n v="8.4837962962962976E-2"/>
    <n v="1"/>
    <n v="5"/>
    <n v="6"/>
    <s v="Cwm Taf MorgannwgMerthyr Tydfil"/>
    <x v="0"/>
  </r>
  <r>
    <x v="5"/>
    <n v="20"/>
    <x v="3"/>
    <x v="55"/>
    <x v="1"/>
    <x v="3"/>
    <n v="0"/>
    <d v="1899-12-30T00:19:4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wm Taf MorgannwgMerthyr Tydfil"/>
    <x v="0"/>
  </r>
  <r>
    <x v="5"/>
    <n v="20"/>
    <x v="3"/>
    <x v="21"/>
    <x v="0"/>
    <x v="19"/>
    <n v="29.925000166666667"/>
    <d v="1899-12-30T02:06:35"/>
    <n v="3"/>
    <n v="2"/>
    <n v="0"/>
    <n v="16"/>
    <n v="16"/>
    <n v="3"/>
    <n v="8"/>
    <n v="0"/>
    <n v="12"/>
    <n v="16"/>
    <n v="4"/>
    <n v="0"/>
    <n v="0"/>
    <s v="-"/>
    <s v="-"/>
    <n v="5.2974537037037035E-2"/>
    <n v="0"/>
    <n v="16"/>
    <n v="16"/>
    <s v="Cwm Taf MorgannwgNeath Port Talbot"/>
    <x v="1"/>
  </r>
  <r>
    <x v="5"/>
    <n v="20"/>
    <x v="3"/>
    <x v="22"/>
    <x v="0"/>
    <x v="19"/>
    <n v="0"/>
    <d v="1899-12-30T00:03:41"/>
    <n v="0"/>
    <n v="0"/>
    <n v="0"/>
    <n v="1"/>
    <n v="1"/>
    <n v="1"/>
    <n v="1"/>
    <n v="0"/>
    <n v="1"/>
    <n v="1"/>
    <n v="0"/>
    <n v="0"/>
    <n v="0"/>
    <s v="-"/>
    <s v="-"/>
    <n v="2.5810185185185185E-3"/>
    <n v="0"/>
    <n v="1"/>
    <n v="1"/>
    <s v="Cwm Taf MorgannwgNeath Port Talbot"/>
    <x v="1"/>
  </r>
  <r>
    <x v="5"/>
    <n v="20"/>
    <x v="3"/>
    <x v="20"/>
    <x v="0"/>
    <x v="6"/>
    <n v="36.626666000000007"/>
    <d v="1899-12-30T03:01:17"/>
    <n v="3"/>
    <n v="2"/>
    <n v="2"/>
    <n v="18"/>
    <n v="18"/>
    <n v="1"/>
    <n v="8"/>
    <n v="3"/>
    <n v="8"/>
    <n v="13"/>
    <n v="5"/>
    <n v="1"/>
    <n v="1"/>
    <n v="7.5000000000000006E-3"/>
    <n v="0.33333333333333331"/>
    <n v="3.1481481481481485E-2"/>
    <n v="2"/>
    <n v="13"/>
    <n v="18"/>
    <s v="Cwm Taf MorgannwgPowys"/>
    <x v="1"/>
  </r>
  <r>
    <x v="5"/>
    <n v="20"/>
    <x v="3"/>
    <x v="22"/>
    <x v="0"/>
    <x v="6"/>
    <n v="3.2794443333333332"/>
    <d v="1899-12-30T01:53:23"/>
    <n v="0"/>
    <n v="0"/>
    <n v="0"/>
    <n v="2"/>
    <n v="2"/>
    <n v="0"/>
    <n v="0"/>
    <n v="0"/>
    <n v="2"/>
    <n v="2"/>
    <n v="0"/>
    <n v="0"/>
    <n v="0"/>
    <s v="-"/>
    <s v="-"/>
    <n v="0.16536458333333334"/>
    <n v="0"/>
    <n v="2"/>
    <n v="2"/>
    <s v="Cwm Taf MorgannwgPowys"/>
    <x v="1"/>
  </r>
  <r>
    <x v="5"/>
    <n v="20"/>
    <x v="3"/>
    <x v="22"/>
    <x v="0"/>
    <x v="21"/>
    <n v="216.72887733333334"/>
    <d v="1899-12-30T01:36:01"/>
    <n v="21"/>
    <n v="8"/>
    <n v="1"/>
    <n v="163"/>
    <n v="161"/>
    <n v="69"/>
    <n v="114"/>
    <n v="30"/>
    <n v="101"/>
    <n v="121"/>
    <n v="20"/>
    <n v="1"/>
    <n v="11"/>
    <n v="7.4768518518518517E-3"/>
    <n v="0.33333333333333331"/>
    <n v="5.3530092592592601E-2"/>
    <n v="12"/>
    <n v="121"/>
    <n v="162"/>
    <s v="Cwm Taf MorgannwgRhondda Cynon Taff"/>
    <x v="0"/>
  </r>
  <r>
    <x v="5"/>
    <n v="20"/>
    <x v="3"/>
    <x v="20"/>
    <x v="0"/>
    <x v="21"/>
    <n v="151.59610599999999"/>
    <d v="1899-12-30T02:05:24"/>
    <n v="10"/>
    <n v="6"/>
    <n v="1"/>
    <n v="73"/>
    <n v="72"/>
    <n v="14"/>
    <n v="46"/>
    <n v="15"/>
    <n v="42"/>
    <n v="49"/>
    <n v="7"/>
    <n v="2"/>
    <n v="7"/>
    <n v="6.9791666666666674E-3"/>
    <n v="0.46666666666666667"/>
    <n v="6.7083333333333328E-2"/>
    <n v="9"/>
    <n v="49"/>
    <n v="72"/>
    <s v="Cwm Taf MorgannwgRhondda Cynon Taff"/>
    <x v="0"/>
  </r>
  <r>
    <x v="5"/>
    <n v="20"/>
    <x v="3"/>
    <x v="21"/>
    <x v="0"/>
    <x v="21"/>
    <n v="2.0411109999999999"/>
    <d v="1899-12-30T01:16:14"/>
    <n v="0"/>
    <n v="0"/>
    <n v="0"/>
    <n v="2"/>
    <n v="2"/>
    <n v="0"/>
    <n v="1"/>
    <n v="2"/>
    <n v="0"/>
    <n v="0"/>
    <n v="0"/>
    <n v="0"/>
    <n v="0"/>
    <n v="1.6493055555555556E-3"/>
    <n v="1"/>
    <s v="-"/>
    <n v="0"/>
    <n v="0"/>
    <n v="2"/>
    <s v="Cwm Taf MorgannwgRhondda Cynon Taff"/>
    <x v="0"/>
  </r>
  <r>
    <x v="5"/>
    <n v="20"/>
    <x v="3"/>
    <x v="21"/>
    <x v="0"/>
    <x v="8"/>
    <n v="46.812498000000005"/>
    <d v="1899-12-30T03:23:01"/>
    <n v="3"/>
    <n v="2"/>
    <n v="1"/>
    <n v="14"/>
    <n v="14"/>
    <n v="4"/>
    <n v="9"/>
    <n v="1"/>
    <n v="10"/>
    <n v="11"/>
    <n v="1"/>
    <n v="0"/>
    <n v="2"/>
    <n v="1.1145833333333334E-2"/>
    <n v="0"/>
    <n v="8.5543981481481485E-2"/>
    <n v="2"/>
    <n v="11"/>
    <n v="14"/>
    <s v="Cwm Taf MorgannwgVale Of Glamorgan"/>
    <x v="1"/>
  </r>
  <r>
    <x v="5"/>
    <n v="20"/>
    <x v="4"/>
    <x v="24"/>
    <x v="0"/>
    <x v="17"/>
    <n v="511.61999033333348"/>
    <d v="1899-12-30T03:28:17"/>
    <n v="55"/>
    <n v="34"/>
    <n v="5"/>
    <n v="141"/>
    <n v="139"/>
    <n v="22"/>
    <n v="61"/>
    <n v="16"/>
    <n v="87"/>
    <n v="111"/>
    <n v="24"/>
    <n v="3"/>
    <n v="11"/>
    <n v="9.0104166666666666E-3"/>
    <n v="0.3125"/>
    <n v="8.3113425925925938E-2"/>
    <n v="14"/>
    <n v="111"/>
    <n v="139"/>
    <s v="Hywel DdaCarmarthenshire"/>
    <x v="0"/>
  </r>
  <r>
    <x v="5"/>
    <n v="20"/>
    <x v="4"/>
    <x v="25"/>
    <x v="6"/>
    <x v="17"/>
    <n v="77.593887333333328"/>
    <d v="1899-12-30T01:25:44"/>
    <n v="5"/>
    <n v="4"/>
    <n v="1"/>
    <n v="64"/>
    <n v="64"/>
    <n v="23"/>
    <n v="45"/>
    <n v="14"/>
    <n v="41"/>
    <n v="48"/>
    <n v="7"/>
    <n v="1"/>
    <n v="1"/>
    <n v="4.7858796296296295E-3"/>
    <n v="0.6428571428571429"/>
    <n v="6.1145833333333337E-2"/>
    <n v="2"/>
    <n v="48"/>
    <n v="64"/>
    <s v="Hywel DdaCarmarthenshire"/>
    <x v="0"/>
  </r>
  <r>
    <x v="5"/>
    <n v="20"/>
    <x v="4"/>
    <x v="23"/>
    <x v="0"/>
    <x v="17"/>
    <n v="4.2975000000000003"/>
    <d v="1899-12-30T01:40:57"/>
    <n v="0"/>
    <n v="0"/>
    <n v="0"/>
    <n v="2"/>
    <n v="2"/>
    <n v="0"/>
    <n v="1"/>
    <n v="0"/>
    <n v="0"/>
    <n v="1"/>
    <n v="1"/>
    <n v="0"/>
    <n v="1"/>
    <s v="-"/>
    <s v="-"/>
    <n v="1.800925925925926E-2"/>
    <n v="1"/>
    <n v="1"/>
    <n v="2"/>
    <s v="Hywel DdaCarmarthenshire"/>
    <x v="0"/>
  </r>
  <r>
    <x v="5"/>
    <n v="20"/>
    <x v="4"/>
    <x v="26"/>
    <x v="0"/>
    <x v="17"/>
    <n v="4.1236101666666674"/>
    <d v="1899-12-30T01:37:28"/>
    <n v="0"/>
    <n v="0"/>
    <n v="0"/>
    <n v="2"/>
    <n v="2"/>
    <n v="0"/>
    <n v="2"/>
    <n v="1"/>
    <n v="1"/>
    <n v="1"/>
    <n v="0"/>
    <n v="0"/>
    <n v="0"/>
    <n v="1.5081018518518518E-2"/>
    <n v="0"/>
    <n v="0.10284722222222223"/>
    <n v="0"/>
    <n v="1"/>
    <n v="2"/>
    <s v="Hywel DdaCarmarthenshire"/>
    <x v="0"/>
  </r>
  <r>
    <x v="5"/>
    <n v="20"/>
    <x v="4"/>
    <x v="24"/>
    <x v="0"/>
    <x v="18"/>
    <n v="145.22527466666668"/>
    <d v="1899-12-30T03:37:17"/>
    <n v="12"/>
    <n v="9"/>
    <n v="2"/>
    <n v="29"/>
    <n v="29"/>
    <n v="5"/>
    <n v="11"/>
    <n v="2"/>
    <n v="18"/>
    <n v="22"/>
    <n v="4"/>
    <n v="0"/>
    <n v="5"/>
    <n v="1.0879629629629631E-2"/>
    <n v="0"/>
    <n v="5.1070601851851846E-2"/>
    <n v="5"/>
    <n v="22"/>
    <n v="29"/>
    <s v="Hywel DdaCeredigion"/>
    <x v="0"/>
  </r>
  <r>
    <x v="5"/>
    <n v="20"/>
    <x v="4"/>
    <x v="23"/>
    <x v="0"/>
    <x v="18"/>
    <n v="31.4119435"/>
    <d v="1899-12-30T01:05:29"/>
    <n v="2"/>
    <n v="0"/>
    <n v="0"/>
    <n v="35"/>
    <n v="35"/>
    <n v="5"/>
    <n v="25"/>
    <n v="0"/>
    <n v="25"/>
    <n v="32"/>
    <n v="7"/>
    <n v="1"/>
    <n v="2"/>
    <s v="-"/>
    <s v="-"/>
    <n v="2.3182870370370371E-2"/>
    <n v="3"/>
    <n v="32"/>
    <n v="35"/>
    <s v="Hywel DdaCeredigion"/>
    <x v="0"/>
  </r>
  <r>
    <x v="5"/>
    <n v="20"/>
    <x v="4"/>
    <x v="26"/>
    <x v="0"/>
    <x v="18"/>
    <n v="1.1466666666666665"/>
    <d v="1899-12-30T00:48:32"/>
    <n v="0"/>
    <n v="0"/>
    <n v="0"/>
    <n v="3"/>
    <n v="3"/>
    <n v="0"/>
    <n v="2"/>
    <n v="0"/>
    <n v="1"/>
    <n v="1"/>
    <n v="0"/>
    <n v="0"/>
    <n v="2"/>
    <s v="-"/>
    <s v="-"/>
    <n v="3.7534722222222219E-2"/>
    <n v="2"/>
    <n v="1"/>
    <n v="3"/>
    <s v="Hywel DdaCeredigion"/>
    <x v="0"/>
  </r>
  <r>
    <x v="5"/>
    <n v="20"/>
    <x v="4"/>
    <x v="56"/>
    <x v="3"/>
    <x v="18"/>
    <n v="0"/>
    <d v="1899-12-30T00:10:25"/>
    <n v="0"/>
    <n v="0"/>
    <n v="0"/>
    <n v="1"/>
    <n v="1"/>
    <n v="0"/>
    <n v="1"/>
    <n v="0"/>
    <n v="1"/>
    <n v="1"/>
    <n v="0"/>
    <n v="0"/>
    <n v="0"/>
    <s v="-"/>
    <s v="-"/>
    <n v="9.6296296296296303E-3"/>
    <n v="0"/>
    <n v="1"/>
    <n v="1"/>
    <s v="Hywel DdaCeredigion"/>
    <x v="0"/>
  </r>
  <r>
    <x v="5"/>
    <n v="20"/>
    <x v="4"/>
    <x v="23"/>
    <x v="0"/>
    <x v="12"/>
    <n v="8.954443333333332"/>
    <d v="1899-12-30T00:51:18"/>
    <n v="1"/>
    <n v="0"/>
    <n v="0"/>
    <n v="14"/>
    <n v="14"/>
    <n v="5"/>
    <n v="10"/>
    <n v="1"/>
    <n v="7"/>
    <n v="10"/>
    <n v="3"/>
    <n v="2"/>
    <n v="1"/>
    <n v="3.5416666666666665E-3"/>
    <n v="1"/>
    <n v="3.1365740740740743E-2"/>
    <n v="3"/>
    <n v="10"/>
    <n v="14"/>
    <s v="Hywel DdaGwynedd"/>
    <x v="1"/>
  </r>
  <r>
    <x v="5"/>
    <n v="20"/>
    <x v="4"/>
    <x v="26"/>
    <x v="0"/>
    <x v="20"/>
    <n v="186.78721666666658"/>
    <d v="1899-12-30T01:33:56"/>
    <n v="9"/>
    <n v="3"/>
    <n v="0"/>
    <n v="122"/>
    <n v="122"/>
    <n v="25"/>
    <n v="68"/>
    <n v="11"/>
    <n v="83"/>
    <n v="103"/>
    <n v="20"/>
    <n v="1"/>
    <n v="7"/>
    <n v="5.5902777777777782E-3"/>
    <n v="0.45454545454545453"/>
    <n v="4.7141203703703713E-2"/>
    <n v="8"/>
    <n v="103"/>
    <n v="122"/>
    <s v="Hywel DdaPembrokeshire"/>
    <x v="0"/>
  </r>
  <r>
    <x v="5"/>
    <n v="20"/>
    <x v="4"/>
    <x v="24"/>
    <x v="0"/>
    <x v="20"/>
    <n v="21.172498166666671"/>
    <d v="1899-12-30T01:26:10"/>
    <n v="1"/>
    <n v="1"/>
    <n v="1"/>
    <n v="18"/>
    <n v="18"/>
    <n v="7"/>
    <n v="14"/>
    <n v="4"/>
    <n v="4"/>
    <n v="9"/>
    <n v="5"/>
    <n v="0"/>
    <n v="5"/>
    <n v="4.5081018518518517E-3"/>
    <n v="0.5"/>
    <n v="1.8888888888888889E-2"/>
    <n v="5"/>
    <n v="9"/>
    <n v="18"/>
    <s v="Hywel DdaPembrokeshire"/>
    <x v="0"/>
  </r>
  <r>
    <x v="5"/>
    <n v="20"/>
    <x v="4"/>
    <x v="25"/>
    <x v="6"/>
    <x v="20"/>
    <n v="0"/>
    <d v="1899-12-30T00:10:06"/>
    <n v="0"/>
    <n v="0"/>
    <n v="0"/>
    <n v="1"/>
    <n v="1"/>
    <n v="1"/>
    <n v="1"/>
    <n v="0"/>
    <n v="0"/>
    <n v="0"/>
    <n v="0"/>
    <n v="1"/>
    <n v="0"/>
    <s v="-"/>
    <s v="-"/>
    <s v="-"/>
    <n v="1"/>
    <n v="0"/>
    <n v="1"/>
    <s v="Hywel DdaPembrokeshire"/>
    <x v="0"/>
  </r>
  <r>
    <x v="5"/>
    <n v="20"/>
    <x v="4"/>
    <x v="23"/>
    <x v="0"/>
    <x v="6"/>
    <n v="29.20222133333333"/>
    <d v="1899-12-30T01:52:15"/>
    <n v="2"/>
    <n v="0"/>
    <n v="0"/>
    <n v="17"/>
    <n v="17"/>
    <n v="2"/>
    <n v="7"/>
    <n v="1"/>
    <n v="11"/>
    <n v="14"/>
    <n v="3"/>
    <n v="1"/>
    <n v="1"/>
    <n v="1.556712962962963E-2"/>
    <n v="0"/>
    <n v="5.0862268518518529E-2"/>
    <n v="2"/>
    <n v="14"/>
    <n v="17"/>
    <s v="Hywel DdaPowys"/>
    <x v="1"/>
  </r>
  <r>
    <x v="5"/>
    <n v="20"/>
    <x v="4"/>
    <x v="24"/>
    <x v="0"/>
    <x v="6"/>
    <n v="2.6308333333333334"/>
    <d v="1899-12-30T01:33:55"/>
    <n v="0"/>
    <n v="0"/>
    <n v="0"/>
    <n v="1"/>
    <n v="1"/>
    <n v="0"/>
    <n v="1"/>
    <n v="0"/>
    <n v="0"/>
    <n v="1"/>
    <n v="1"/>
    <n v="0"/>
    <n v="0"/>
    <s v="-"/>
    <s v="-"/>
    <n v="4.8298611111111112E-2"/>
    <n v="0"/>
    <n v="1"/>
    <n v="1"/>
    <s v="Hywel DdaPowys"/>
    <x v="1"/>
  </r>
  <r>
    <x v="5"/>
    <n v="20"/>
    <x v="4"/>
    <x v="25"/>
    <x v="6"/>
    <x v="22"/>
    <n v="0.36416666666666669"/>
    <d v="1899-12-30T00:36:51"/>
    <n v="0"/>
    <n v="0"/>
    <n v="0"/>
    <n v="1"/>
    <n v="1"/>
    <n v="0"/>
    <n v="1"/>
    <n v="0"/>
    <n v="0"/>
    <n v="1"/>
    <n v="1"/>
    <n v="0"/>
    <n v="0"/>
    <s v="-"/>
    <s v="-"/>
    <n v="0.43637731481481484"/>
    <n v="0"/>
    <n v="1"/>
    <n v="1"/>
    <s v="Hywel DdaSwansea"/>
    <x v="1"/>
  </r>
  <r>
    <x v="5"/>
    <n v="20"/>
    <x v="6"/>
    <x v="31"/>
    <x v="0"/>
    <x v="0"/>
    <n v="0"/>
    <d v="1899-12-30T00:09:36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Swansea BayBlaenau Gwent"/>
    <x v="1"/>
  </r>
  <r>
    <x v="5"/>
    <n v="20"/>
    <x v="6"/>
    <x v="31"/>
    <x v="0"/>
    <x v="16"/>
    <n v="0.70777783333333322"/>
    <d v="1899-12-30T00:17:35"/>
    <n v="0"/>
    <n v="0"/>
    <n v="0"/>
    <n v="10"/>
    <n v="10"/>
    <n v="3"/>
    <n v="10"/>
    <n v="0"/>
    <n v="7"/>
    <n v="7"/>
    <n v="0"/>
    <n v="0"/>
    <n v="3"/>
    <s v="-"/>
    <s v="-"/>
    <n v="6.0868055555555564E-2"/>
    <n v="3"/>
    <n v="7"/>
    <n v="10"/>
    <s v="Swansea BayBridgend"/>
    <x v="1"/>
  </r>
  <r>
    <x v="5"/>
    <n v="20"/>
    <x v="6"/>
    <x v="31"/>
    <x v="0"/>
    <x v="1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aerphilly"/>
    <x v="1"/>
  </r>
  <r>
    <x v="5"/>
    <n v="20"/>
    <x v="6"/>
    <x v="31"/>
    <x v="0"/>
    <x v="2"/>
    <n v="0.44611116666666667"/>
    <d v="1899-12-30T00:41:46"/>
    <n v="0"/>
    <n v="0"/>
    <n v="0"/>
    <n v="1"/>
    <n v="1"/>
    <n v="0"/>
    <n v="1"/>
    <n v="0"/>
    <n v="1"/>
    <n v="1"/>
    <n v="0"/>
    <n v="0"/>
    <n v="0"/>
    <s v="-"/>
    <s v="-"/>
    <n v="3.1446759259259258E-2"/>
    <n v="0"/>
    <n v="1"/>
    <n v="1"/>
    <s v="Swansea BayCardiff"/>
    <x v="1"/>
  </r>
  <r>
    <x v="5"/>
    <n v="20"/>
    <x v="6"/>
    <x v="31"/>
    <x v="0"/>
    <x v="17"/>
    <n v="11.395277833333333"/>
    <d v="1899-12-30T01:42:41"/>
    <n v="1"/>
    <n v="1"/>
    <n v="0"/>
    <n v="10"/>
    <n v="9"/>
    <n v="1"/>
    <n v="6"/>
    <n v="4"/>
    <n v="3"/>
    <n v="3"/>
    <n v="0"/>
    <n v="0"/>
    <n v="3"/>
    <n v="1.0254629629629629E-2"/>
    <n v="0"/>
    <n v="1.9606481481481482E-2"/>
    <n v="3"/>
    <n v="3"/>
    <n v="10"/>
    <s v="Swansea BayCarmarthenshire"/>
    <x v="1"/>
  </r>
  <r>
    <x v="5"/>
    <n v="20"/>
    <x v="6"/>
    <x v="32"/>
    <x v="1"/>
    <x v="17"/>
    <n v="0"/>
    <d v="1899-12-30T00:23:27"/>
    <n v="0"/>
    <n v="0"/>
    <n v="0"/>
    <n v="2"/>
    <n v="2"/>
    <n v="0"/>
    <n v="2"/>
    <n v="1"/>
    <n v="0"/>
    <n v="0"/>
    <n v="0"/>
    <n v="0"/>
    <n v="1"/>
    <n v="4.2824074074074075E-4"/>
    <n v="1"/>
    <s v="-"/>
    <n v="1"/>
    <n v="0"/>
    <n v="2"/>
    <s v="Swansea BayCarmarthenshire"/>
    <x v="1"/>
  </r>
  <r>
    <x v="5"/>
    <n v="20"/>
    <x v="6"/>
    <x v="31"/>
    <x v="0"/>
    <x v="18"/>
    <n v="0"/>
    <d v="1899-12-30T00:12:57"/>
    <n v="0"/>
    <n v="0"/>
    <n v="0"/>
    <n v="2"/>
    <n v="1"/>
    <n v="0"/>
    <n v="1"/>
    <n v="0"/>
    <n v="1"/>
    <n v="2"/>
    <n v="1"/>
    <n v="0"/>
    <n v="0"/>
    <s v="-"/>
    <s v="-"/>
    <n v="0.10286458333333334"/>
    <n v="0"/>
    <n v="2"/>
    <n v="2"/>
    <s v="Swansea BayCeredigion"/>
    <x v="1"/>
  </r>
  <r>
    <x v="5"/>
    <n v="20"/>
    <x v="6"/>
    <x v="32"/>
    <x v="1"/>
    <x v="3"/>
    <n v="0"/>
    <d v="1899-12-30T00:10:47"/>
    <n v="0"/>
    <n v="0"/>
    <n v="0"/>
    <n v="1"/>
    <n v="1"/>
    <n v="0"/>
    <n v="1"/>
    <n v="1"/>
    <n v="0"/>
    <n v="0"/>
    <n v="0"/>
    <n v="0"/>
    <n v="0"/>
    <n v="1.4120370370370369E-3"/>
    <n v="1"/>
    <s v="-"/>
    <n v="0"/>
    <n v="0"/>
    <n v="1"/>
    <s v="Swansea BayMerthyr Tydfil"/>
    <x v="1"/>
  </r>
  <r>
    <x v="5"/>
    <n v="20"/>
    <x v="6"/>
    <x v="31"/>
    <x v="0"/>
    <x v="19"/>
    <n v="138.49110583333334"/>
    <d v="1899-12-30T01:44:30"/>
    <n v="15"/>
    <n v="5"/>
    <n v="1"/>
    <n v="105"/>
    <n v="104"/>
    <n v="30"/>
    <n v="64"/>
    <n v="14"/>
    <n v="62"/>
    <n v="78"/>
    <n v="16"/>
    <n v="6"/>
    <n v="7"/>
    <n v="5.0000000000000001E-3"/>
    <n v="0.7142857142857143"/>
    <n v="6.235532407407407E-2"/>
    <n v="13"/>
    <n v="78"/>
    <n v="105"/>
    <s v="Swansea BayNeath Port Talbot"/>
    <x v="0"/>
  </r>
  <r>
    <x v="5"/>
    <n v="20"/>
    <x v="6"/>
    <x v="32"/>
    <x v="1"/>
    <x v="19"/>
    <n v="10.46444333333333"/>
    <d v="1899-12-30T00:55:22"/>
    <n v="0"/>
    <n v="0"/>
    <n v="0"/>
    <n v="16"/>
    <n v="16"/>
    <n v="2"/>
    <n v="10"/>
    <n v="2"/>
    <n v="10"/>
    <n v="13"/>
    <n v="3"/>
    <n v="0"/>
    <n v="1"/>
    <n v="6.3194444444444444E-3"/>
    <n v="0.5"/>
    <n v="5.1678240740740747E-2"/>
    <n v="1"/>
    <n v="13"/>
    <n v="16"/>
    <s v="Swansea BayNeath Port Talbot"/>
    <x v="0"/>
  </r>
  <r>
    <x v="5"/>
    <n v="20"/>
    <x v="6"/>
    <x v="31"/>
    <x v="0"/>
    <x v="20"/>
    <n v="2.1674989999999998"/>
    <d v="1899-12-30T00:41:30"/>
    <n v="0"/>
    <n v="0"/>
    <n v="0"/>
    <n v="6"/>
    <n v="5"/>
    <n v="0"/>
    <n v="4"/>
    <n v="1"/>
    <n v="4"/>
    <n v="5"/>
    <n v="1"/>
    <n v="0"/>
    <n v="0"/>
    <n v="9.0277777777777784E-4"/>
    <n v="1"/>
    <n v="1.255787037037037E-2"/>
    <n v="0"/>
    <n v="5"/>
    <n v="6"/>
    <s v="Swansea BayPembrokeshire"/>
    <x v="1"/>
  </r>
  <r>
    <x v="5"/>
    <n v="20"/>
    <x v="6"/>
    <x v="32"/>
    <x v="1"/>
    <x v="20"/>
    <n v="0"/>
    <d v="1899-12-30T00:59:0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Pembrokeshire"/>
    <x v="1"/>
  </r>
  <r>
    <x v="5"/>
    <n v="20"/>
    <x v="6"/>
    <x v="31"/>
    <x v="0"/>
    <x v="6"/>
    <n v="21.343053666666663"/>
    <d v="1899-12-30T02:23:10"/>
    <n v="2"/>
    <n v="1"/>
    <n v="1"/>
    <n v="10"/>
    <n v="9"/>
    <n v="0"/>
    <n v="7"/>
    <n v="2"/>
    <n v="4"/>
    <n v="6"/>
    <n v="2"/>
    <n v="0"/>
    <n v="2"/>
    <n v="1.2766203703703703E-2"/>
    <n v="0"/>
    <n v="7.4733796296296298E-2"/>
    <n v="2"/>
    <n v="6"/>
    <n v="10"/>
    <s v="Swansea BayPowys"/>
    <x v="1"/>
  </r>
  <r>
    <x v="5"/>
    <n v="20"/>
    <x v="6"/>
    <x v="32"/>
    <x v="1"/>
    <x v="6"/>
    <n v="0"/>
    <d v="1899-12-30T00:07:44"/>
    <n v="0"/>
    <n v="0"/>
    <n v="0"/>
    <n v="1"/>
    <n v="1"/>
    <n v="0"/>
    <n v="1"/>
    <n v="0"/>
    <n v="1"/>
    <n v="1"/>
    <n v="0"/>
    <n v="0"/>
    <n v="0"/>
    <s v="-"/>
    <s v="-"/>
    <n v="0.18209490740740739"/>
    <n v="0"/>
    <n v="1"/>
    <n v="1"/>
    <s v="Swansea BayPowys"/>
    <x v="1"/>
  </r>
  <r>
    <x v="5"/>
    <n v="20"/>
    <x v="6"/>
    <x v="31"/>
    <x v="0"/>
    <x v="22"/>
    <n v="177.70805349999998"/>
    <d v="1899-12-30T01:21:58"/>
    <n v="16"/>
    <n v="8"/>
    <n v="1"/>
    <n v="173"/>
    <n v="172"/>
    <n v="54"/>
    <n v="123"/>
    <n v="36"/>
    <n v="84"/>
    <n v="115"/>
    <n v="31"/>
    <n v="5"/>
    <n v="17"/>
    <n v="4.4733796296296292E-3"/>
    <n v="0.63888888888888884"/>
    <n v="4.5266203703703711E-2"/>
    <n v="22"/>
    <n v="115"/>
    <n v="172"/>
    <s v="Swansea BaySwansea"/>
    <x v="0"/>
  </r>
  <r>
    <x v="5"/>
    <n v="20"/>
    <x v="6"/>
    <x v="32"/>
    <x v="1"/>
    <x v="22"/>
    <n v="12.025000166666665"/>
    <d v="1899-12-30T01:08:16"/>
    <n v="1"/>
    <n v="1"/>
    <n v="0"/>
    <n v="28"/>
    <n v="28"/>
    <n v="5"/>
    <n v="19"/>
    <n v="2"/>
    <n v="19"/>
    <n v="21"/>
    <n v="2"/>
    <n v="0"/>
    <n v="5"/>
    <n v="2.0138888888888893E-3"/>
    <n v="1"/>
    <n v="6.8206018518518527E-2"/>
    <n v="5"/>
    <n v="21"/>
    <n v="28"/>
    <s v="Swansea BaySwansea"/>
    <x v="0"/>
  </r>
  <r>
    <x v="5"/>
    <n v="20"/>
    <x v="6"/>
    <x v="33"/>
    <x v="1"/>
    <x v="22"/>
    <n v="0"/>
    <s v="-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  <s v="Swansea BaySwansea"/>
    <x v="0"/>
  </r>
  <r>
    <x v="5"/>
    <n v="20"/>
    <x v="6"/>
    <x v="31"/>
    <x v="0"/>
    <x v="7"/>
    <n v="0"/>
    <d v="1899-12-30T00:12:04"/>
    <n v="0"/>
    <n v="0"/>
    <n v="0"/>
    <n v="1"/>
    <n v="1"/>
    <n v="1"/>
    <n v="1"/>
    <n v="0"/>
    <n v="1"/>
    <n v="1"/>
    <n v="0"/>
    <n v="0"/>
    <n v="0"/>
    <s v="-"/>
    <s v="-"/>
    <n v="6.0416666666666665E-3"/>
    <n v="0"/>
    <n v="1"/>
    <n v="1"/>
    <s v="Swansea BayTorfaen"/>
    <x v="1"/>
  </r>
  <r>
    <x v="6"/>
    <n v="19"/>
    <x v="0"/>
    <x v="0"/>
    <x v="0"/>
    <x v="0"/>
    <n v="86.237498666666667"/>
    <d v="1899-12-30T02:46:09"/>
    <n v="9"/>
    <n v="2"/>
    <n v="1"/>
    <n v="30"/>
    <n v="29"/>
    <n v="4"/>
    <n v="16"/>
    <n v="6"/>
    <n v="13"/>
    <n v="18"/>
    <n v="5"/>
    <n v="2"/>
    <n v="4"/>
    <n v="4.2418981481481483E-3"/>
    <n v="0.66666666666666663"/>
    <n v="7.0040509259259254E-2"/>
    <n v="6"/>
    <n v="18"/>
    <n v="30"/>
    <s v="Aneurin BevanBlaenau Gwent"/>
    <x v="0"/>
  </r>
  <r>
    <x v="6"/>
    <n v="19"/>
    <x v="0"/>
    <x v="2"/>
    <x v="0"/>
    <x v="0"/>
    <n v="0"/>
    <d v="1899-12-30T01:29:31"/>
    <n v="0"/>
    <n v="0"/>
    <n v="0"/>
    <n v="18"/>
    <n v="18"/>
    <n v="0"/>
    <n v="6"/>
    <n v="1"/>
    <n v="10"/>
    <n v="14"/>
    <n v="4"/>
    <n v="0"/>
    <n v="3"/>
    <n v="3.8888888888888888E-3"/>
    <n v="1"/>
    <n v="5.0630787037037037E-2"/>
    <n v="3"/>
    <n v="14"/>
    <n v="18"/>
    <s v="Aneurin BevanBlaenau Gwent"/>
    <x v="0"/>
  </r>
  <r>
    <x v="6"/>
    <n v="19"/>
    <x v="0"/>
    <x v="1"/>
    <x v="1"/>
    <x v="0"/>
    <n v="0"/>
    <d v="1899-12-30T01:01:34"/>
    <n v="0"/>
    <n v="0"/>
    <n v="0"/>
    <n v="1"/>
    <n v="1"/>
    <n v="0"/>
    <n v="0"/>
    <n v="0"/>
    <n v="1"/>
    <n v="1"/>
    <n v="0"/>
    <n v="0"/>
    <n v="0"/>
    <s v="-"/>
    <s v="-"/>
    <n v="4.9953703703703708E-2"/>
    <n v="0"/>
    <n v="1"/>
    <n v="1"/>
    <s v="Aneurin BevanBlaenau Gwent"/>
    <x v="0"/>
  </r>
  <r>
    <x v="6"/>
    <n v="19"/>
    <x v="0"/>
    <x v="0"/>
    <x v="0"/>
    <x v="1"/>
    <n v="206.37305250000006"/>
    <d v="1899-12-30T02:20:38"/>
    <n v="18"/>
    <n v="11"/>
    <n v="0"/>
    <n v="93"/>
    <n v="92"/>
    <n v="18"/>
    <n v="47"/>
    <n v="14"/>
    <n v="50"/>
    <n v="64"/>
    <n v="14"/>
    <n v="5"/>
    <n v="10"/>
    <n v="3.0439814814814813E-3"/>
    <n v="0.7142857142857143"/>
    <n v="5.5162037037037044E-2"/>
    <n v="15"/>
    <n v="64"/>
    <n v="93"/>
    <s v="Aneurin BevanCaerphilly"/>
    <x v="0"/>
  </r>
  <r>
    <x v="6"/>
    <n v="19"/>
    <x v="0"/>
    <x v="2"/>
    <x v="0"/>
    <x v="1"/>
    <n v="0"/>
    <d v="1899-12-30T01:12:31"/>
    <n v="0"/>
    <n v="0"/>
    <n v="0"/>
    <n v="2"/>
    <n v="2"/>
    <n v="0"/>
    <n v="1"/>
    <n v="0"/>
    <n v="2"/>
    <n v="2"/>
    <n v="0"/>
    <n v="0"/>
    <n v="0"/>
    <s v="-"/>
    <s v="-"/>
    <n v="2.1342592592592594E-2"/>
    <n v="0"/>
    <n v="2"/>
    <n v="2"/>
    <s v="Aneurin BevanCaerphilly"/>
    <x v="0"/>
  </r>
  <r>
    <x v="6"/>
    <n v="19"/>
    <x v="0"/>
    <x v="1"/>
    <x v="1"/>
    <x v="1"/>
    <n v="0"/>
    <d v="1899-12-30T00:44:03"/>
    <n v="0"/>
    <n v="0"/>
    <n v="0"/>
    <n v="35"/>
    <n v="33"/>
    <n v="0"/>
    <n v="26"/>
    <n v="3"/>
    <n v="20"/>
    <n v="25"/>
    <n v="5"/>
    <n v="0"/>
    <n v="7"/>
    <n v="7.6041666666666662E-3"/>
    <n v="0.33333333333333331"/>
    <n v="3.9641203703703706E-2"/>
    <n v="7"/>
    <n v="25"/>
    <n v="34"/>
    <s v="Aneurin BevanCaerphilly"/>
    <x v="0"/>
  </r>
  <r>
    <x v="6"/>
    <n v="19"/>
    <x v="0"/>
    <x v="4"/>
    <x v="0"/>
    <x v="1"/>
    <n v="0"/>
    <d v="1899-12-30T00:19:18"/>
    <n v="0"/>
    <n v="0"/>
    <n v="0"/>
    <n v="5"/>
    <n v="5"/>
    <n v="0"/>
    <n v="5"/>
    <n v="0"/>
    <n v="2"/>
    <n v="2"/>
    <n v="0"/>
    <n v="0"/>
    <n v="3"/>
    <s v="-"/>
    <s v="-"/>
    <n v="3.9594907407407405E-2"/>
    <n v="3"/>
    <n v="2"/>
    <n v="5"/>
    <s v="Aneurin BevanCaerphilly"/>
    <x v="0"/>
  </r>
  <r>
    <x v="6"/>
    <n v="19"/>
    <x v="0"/>
    <x v="0"/>
    <x v="0"/>
    <x v="2"/>
    <n v="6.2777833333333338E-2"/>
    <d v="1899-12-30T00:28:03"/>
    <n v="0"/>
    <n v="0"/>
    <n v="0"/>
    <n v="2"/>
    <n v="2"/>
    <n v="0"/>
    <n v="2"/>
    <n v="1"/>
    <n v="0"/>
    <n v="0"/>
    <n v="0"/>
    <n v="0"/>
    <n v="1"/>
    <n v="1.2268518518518518E-3"/>
    <n v="1"/>
    <s v="-"/>
    <n v="1"/>
    <n v="0"/>
    <n v="2"/>
    <s v="Aneurin BevanCardiff"/>
    <x v="1"/>
  </r>
  <r>
    <x v="6"/>
    <n v="19"/>
    <x v="0"/>
    <x v="0"/>
    <x v="0"/>
    <x v="4"/>
    <n v="159.88694116666667"/>
    <d v="1899-12-30T02:27:32"/>
    <n v="17"/>
    <n v="6"/>
    <n v="0"/>
    <n v="71"/>
    <n v="70"/>
    <n v="9"/>
    <n v="31"/>
    <n v="7"/>
    <n v="39"/>
    <n v="47"/>
    <n v="8"/>
    <n v="3"/>
    <n v="14"/>
    <n v="5.9490740740740745E-3"/>
    <n v="0.42857142857142855"/>
    <n v="5.4490740740740742E-2"/>
    <n v="17"/>
    <n v="47"/>
    <n v="70"/>
    <s v="Aneurin BevanMonmouthshire"/>
    <x v="0"/>
  </r>
  <r>
    <x v="6"/>
    <n v="19"/>
    <x v="0"/>
    <x v="4"/>
    <x v="0"/>
    <x v="4"/>
    <n v="0"/>
    <d v="1899-12-30T01:39:38"/>
    <n v="1"/>
    <n v="0"/>
    <n v="0"/>
    <n v="12"/>
    <n v="11"/>
    <n v="0"/>
    <n v="2"/>
    <n v="2"/>
    <n v="5"/>
    <n v="6"/>
    <n v="1"/>
    <n v="0"/>
    <n v="4"/>
    <n v="3.6458333333333334E-3"/>
    <n v="1"/>
    <n v="3.394675925925926E-2"/>
    <n v="4"/>
    <n v="6"/>
    <n v="12"/>
    <s v="Aneurin BevanMonmouthshire"/>
    <x v="0"/>
  </r>
  <r>
    <x v="6"/>
    <n v="19"/>
    <x v="0"/>
    <x v="2"/>
    <x v="0"/>
    <x v="4"/>
    <n v="0"/>
    <d v="1899-12-30T01:37:34"/>
    <n v="0"/>
    <n v="0"/>
    <n v="0"/>
    <n v="13"/>
    <n v="13"/>
    <n v="0"/>
    <n v="5"/>
    <n v="1"/>
    <n v="6"/>
    <n v="11"/>
    <n v="5"/>
    <n v="0"/>
    <n v="1"/>
    <n v="7.3263888888888901E-3"/>
    <n v="0"/>
    <n v="5.4490740740740742E-2"/>
    <n v="1"/>
    <n v="11"/>
    <n v="13"/>
    <s v="Aneurin BevanMonmouthshire"/>
    <x v="0"/>
  </r>
  <r>
    <x v="6"/>
    <n v="19"/>
    <x v="0"/>
    <x v="3"/>
    <x v="2"/>
    <x v="4"/>
    <n v="0"/>
    <d v="1899-12-30T00:06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6"/>
    <n v="19"/>
    <x v="0"/>
    <x v="0"/>
    <x v="0"/>
    <x v="5"/>
    <n v="245.42665483333334"/>
    <d v="1899-12-30T02:02:18"/>
    <n v="17"/>
    <n v="11"/>
    <n v="0"/>
    <n v="136"/>
    <n v="131"/>
    <n v="26"/>
    <n v="74"/>
    <n v="24"/>
    <n v="67"/>
    <n v="84"/>
    <n v="17"/>
    <n v="2"/>
    <n v="26"/>
    <n v="3.663194444444445E-3"/>
    <n v="0.75"/>
    <n v="5.3379629629629624E-2"/>
    <n v="28"/>
    <n v="84"/>
    <n v="134"/>
    <s v="Aneurin BevanNewport"/>
    <x v="0"/>
  </r>
  <r>
    <x v="6"/>
    <n v="19"/>
    <x v="0"/>
    <x v="4"/>
    <x v="0"/>
    <x v="5"/>
    <n v="0"/>
    <d v="1899-12-30T01:40:03"/>
    <n v="4"/>
    <n v="0"/>
    <n v="0"/>
    <n v="46"/>
    <n v="45"/>
    <n v="0"/>
    <n v="26"/>
    <n v="6"/>
    <n v="31"/>
    <n v="33"/>
    <n v="2"/>
    <n v="2"/>
    <n v="5"/>
    <n v="4.3576388888888892E-3"/>
    <n v="0.66666666666666663"/>
    <n v="6.039351851851852E-2"/>
    <n v="7"/>
    <n v="33"/>
    <n v="45"/>
    <s v="Aneurin BevanNewport"/>
    <x v="0"/>
  </r>
  <r>
    <x v="6"/>
    <n v="19"/>
    <x v="0"/>
    <x v="2"/>
    <x v="0"/>
    <x v="5"/>
    <n v="0"/>
    <d v="1899-12-30T00:20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6"/>
    <n v="19"/>
    <x v="0"/>
    <x v="7"/>
    <x v="4"/>
    <x v="5"/>
    <n v="0"/>
    <d v="1899-12-30T00:05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6"/>
    <n v="19"/>
    <x v="0"/>
    <x v="0"/>
    <x v="0"/>
    <x v="6"/>
    <n v="3.5486111666666669"/>
    <d v="1899-12-30T02:01:28"/>
    <n v="0"/>
    <n v="0"/>
    <n v="0"/>
    <n v="1"/>
    <n v="1"/>
    <n v="0"/>
    <n v="0"/>
    <n v="0"/>
    <n v="1"/>
    <n v="1"/>
    <n v="0"/>
    <n v="0"/>
    <n v="0"/>
    <s v="-"/>
    <s v="-"/>
    <n v="8.6192129629629632E-2"/>
    <n v="0"/>
    <n v="1"/>
    <n v="1"/>
    <s v="Aneurin BevanPowys"/>
    <x v="1"/>
  </r>
  <r>
    <x v="6"/>
    <n v="19"/>
    <x v="0"/>
    <x v="4"/>
    <x v="0"/>
    <x v="6"/>
    <n v="0"/>
    <d v="1899-12-30T02:40:17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Aneurin BevanPowys"/>
    <x v="1"/>
  </r>
  <r>
    <x v="6"/>
    <n v="19"/>
    <x v="0"/>
    <x v="2"/>
    <x v="0"/>
    <x v="6"/>
    <n v="0"/>
    <d v="1899-12-30T02:25:52"/>
    <n v="1"/>
    <n v="0"/>
    <n v="0"/>
    <n v="4"/>
    <n v="4"/>
    <n v="0"/>
    <n v="0"/>
    <n v="0"/>
    <n v="2"/>
    <n v="2"/>
    <n v="0"/>
    <n v="0"/>
    <n v="2"/>
    <s v="-"/>
    <s v="-"/>
    <n v="9.5636574074074082E-2"/>
    <n v="2"/>
    <n v="2"/>
    <n v="4"/>
    <s v="Aneurin BevanPowys"/>
    <x v="1"/>
  </r>
  <r>
    <x v="6"/>
    <n v="19"/>
    <x v="0"/>
    <x v="0"/>
    <x v="0"/>
    <x v="7"/>
    <n v="88.285276666666675"/>
    <d v="1899-12-30T01:51:15"/>
    <n v="8"/>
    <n v="2"/>
    <n v="0"/>
    <n v="53"/>
    <n v="53"/>
    <n v="8"/>
    <n v="29"/>
    <n v="13"/>
    <n v="30"/>
    <n v="34"/>
    <n v="4"/>
    <n v="3"/>
    <n v="3"/>
    <n v="3.6342592592592594E-3"/>
    <n v="0.69230769230769229"/>
    <n v="4.4467592592592593E-2"/>
    <n v="6"/>
    <n v="34"/>
    <n v="53"/>
    <s v="Aneurin BevanTorfaen"/>
    <x v="0"/>
  </r>
  <r>
    <x v="6"/>
    <n v="19"/>
    <x v="0"/>
    <x v="4"/>
    <x v="0"/>
    <x v="7"/>
    <n v="0"/>
    <d v="1899-12-30T00:49:46"/>
    <n v="1"/>
    <n v="0"/>
    <n v="0"/>
    <n v="25"/>
    <n v="23"/>
    <n v="0"/>
    <n v="17"/>
    <n v="0"/>
    <n v="9"/>
    <n v="11"/>
    <n v="2"/>
    <n v="0"/>
    <n v="14"/>
    <s v="-"/>
    <s v="-"/>
    <n v="6.3055555555555559E-2"/>
    <n v="14"/>
    <n v="11"/>
    <n v="25"/>
    <s v="Aneurin BevanTorfaen"/>
    <x v="0"/>
  </r>
  <r>
    <x v="6"/>
    <n v="19"/>
    <x v="0"/>
    <x v="2"/>
    <x v="0"/>
    <x v="7"/>
    <n v="0"/>
    <d v="1899-12-30T00:32:07"/>
    <n v="0"/>
    <n v="0"/>
    <n v="0"/>
    <n v="32"/>
    <n v="30"/>
    <n v="0"/>
    <n v="25"/>
    <n v="0"/>
    <n v="7"/>
    <n v="7"/>
    <n v="0"/>
    <n v="0"/>
    <n v="25"/>
    <s v="-"/>
    <s v="-"/>
    <n v="6.1342592592592594E-2"/>
    <n v="25"/>
    <n v="7"/>
    <n v="31"/>
    <s v="Aneurin BevanTorfaen"/>
    <x v="0"/>
  </r>
  <r>
    <x v="6"/>
    <n v="19"/>
    <x v="0"/>
    <x v="1"/>
    <x v="1"/>
    <x v="7"/>
    <n v="0"/>
    <d v="1899-12-30T00:27:09"/>
    <n v="0"/>
    <n v="0"/>
    <n v="0"/>
    <n v="5"/>
    <n v="4"/>
    <n v="0"/>
    <n v="4"/>
    <n v="0"/>
    <n v="0"/>
    <n v="0"/>
    <n v="0"/>
    <n v="0"/>
    <n v="5"/>
    <s v="-"/>
    <s v="-"/>
    <s v="-"/>
    <n v="5"/>
    <n v="0"/>
    <n v="5"/>
    <s v="Aneurin BevanTorfaen"/>
    <x v="0"/>
  </r>
  <r>
    <x v="6"/>
    <n v="19"/>
    <x v="0"/>
    <x v="8"/>
    <x v="1"/>
    <x v="7"/>
    <n v="0"/>
    <d v="1899-12-30T00:18:54"/>
    <n v="0"/>
    <n v="0"/>
    <n v="0"/>
    <n v="2"/>
    <n v="1"/>
    <n v="0"/>
    <n v="1"/>
    <n v="0"/>
    <n v="0"/>
    <n v="0"/>
    <n v="0"/>
    <n v="0"/>
    <n v="2"/>
    <s v="-"/>
    <s v="-"/>
    <s v="-"/>
    <n v="2"/>
    <n v="0"/>
    <n v="2"/>
    <s v="Aneurin BevanTorfaen"/>
    <x v="0"/>
  </r>
  <r>
    <x v="6"/>
    <n v="19"/>
    <x v="0"/>
    <x v="3"/>
    <x v="2"/>
    <x v="7"/>
    <n v="0"/>
    <d v="1899-12-30T00:12:21"/>
    <n v="0"/>
    <n v="0"/>
    <n v="0"/>
    <n v="2"/>
    <n v="1"/>
    <n v="0"/>
    <n v="1"/>
    <n v="0"/>
    <n v="0"/>
    <n v="0"/>
    <n v="0"/>
    <n v="0"/>
    <n v="2"/>
    <s v="-"/>
    <s v="-"/>
    <s v="-"/>
    <n v="2"/>
    <n v="0"/>
    <n v="2"/>
    <s v="Aneurin BevanTorfaen"/>
    <x v="0"/>
  </r>
  <r>
    <x v="6"/>
    <n v="19"/>
    <x v="0"/>
    <x v="9"/>
    <x v="4"/>
    <x v="7"/>
    <n v="0"/>
    <d v="1899-12-30T00:11:23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6"/>
    <n v="19"/>
    <x v="1"/>
    <x v="10"/>
    <x v="0"/>
    <x v="9"/>
    <n v="368.74721766666676"/>
    <d v="1899-12-30T02:39:25"/>
    <n v="39"/>
    <n v="19"/>
    <n v="0"/>
    <n v="129"/>
    <n v="125"/>
    <n v="26"/>
    <n v="62"/>
    <n v="14"/>
    <n v="86"/>
    <n v="101"/>
    <n v="15"/>
    <n v="4"/>
    <n v="10"/>
    <n v="5.9317129629629624E-3"/>
    <n v="0.42857142857142855"/>
    <n v="9.599537037037037E-2"/>
    <n v="14"/>
    <n v="101"/>
    <n v="128"/>
    <s v="Betsi CadwaladrConwy"/>
    <x v="0"/>
  </r>
  <r>
    <x v="6"/>
    <n v="19"/>
    <x v="1"/>
    <x v="11"/>
    <x v="0"/>
    <x v="9"/>
    <n v="82.848051499999997"/>
    <d v="1899-12-30T01:57:36"/>
    <n v="7"/>
    <n v="5"/>
    <n v="0"/>
    <n v="43"/>
    <n v="43"/>
    <n v="12"/>
    <n v="24"/>
    <n v="5"/>
    <n v="26"/>
    <n v="34"/>
    <n v="8"/>
    <n v="1"/>
    <n v="3"/>
    <n v="9.3518518518518525E-3"/>
    <n v="0"/>
    <n v="9.9583333333333343E-2"/>
    <n v="4"/>
    <n v="34"/>
    <n v="43"/>
    <s v="Betsi CadwaladrConwy"/>
    <x v="0"/>
  </r>
  <r>
    <x v="6"/>
    <n v="19"/>
    <x v="1"/>
    <x v="12"/>
    <x v="0"/>
    <x v="9"/>
    <n v="0"/>
    <d v="1899-12-30T01:00:40"/>
    <n v="0"/>
    <n v="0"/>
    <n v="0"/>
    <n v="2"/>
    <n v="2"/>
    <n v="0"/>
    <n v="1"/>
    <n v="0"/>
    <n v="2"/>
    <n v="2"/>
    <n v="0"/>
    <n v="0"/>
    <n v="0"/>
    <s v="-"/>
    <s v="-"/>
    <n v="0.12134259259259259"/>
    <n v="0"/>
    <n v="2"/>
    <n v="2"/>
    <s v="Betsi CadwaladrConwy"/>
    <x v="0"/>
  </r>
  <r>
    <x v="6"/>
    <n v="19"/>
    <x v="1"/>
    <x v="15"/>
    <x v="3"/>
    <x v="9"/>
    <n v="0"/>
    <d v="1899-12-30T01:00:00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Betsi CadwaladrConwy"/>
    <x v="0"/>
  </r>
  <r>
    <x v="6"/>
    <n v="19"/>
    <x v="1"/>
    <x v="43"/>
    <x v="3"/>
    <x v="9"/>
    <n v="0"/>
    <d v="1899-12-30T00:20:44"/>
    <n v="0"/>
    <n v="0"/>
    <n v="0"/>
    <n v="1"/>
    <n v="1"/>
    <n v="0"/>
    <n v="1"/>
    <n v="0"/>
    <n v="1"/>
    <n v="1"/>
    <n v="0"/>
    <n v="0"/>
    <n v="0"/>
    <s v="-"/>
    <s v="-"/>
    <n v="5.0231481481481481E-2"/>
    <n v="0"/>
    <n v="1"/>
    <n v="1"/>
    <s v="Betsi CadwaladrConwy"/>
    <x v="0"/>
  </r>
  <r>
    <x v="6"/>
    <n v="19"/>
    <x v="1"/>
    <x v="10"/>
    <x v="0"/>
    <x v="10"/>
    <n v="305.16943549999991"/>
    <d v="1899-12-30T02:37:39"/>
    <n v="31"/>
    <n v="17"/>
    <n v="1"/>
    <n v="108"/>
    <n v="108"/>
    <n v="20"/>
    <n v="50"/>
    <n v="19"/>
    <n v="77"/>
    <n v="85"/>
    <n v="8"/>
    <n v="2"/>
    <n v="2"/>
    <n v="3.9351851851851857E-3"/>
    <n v="0.63157894736842102"/>
    <n v="8.0891203703703701E-2"/>
    <n v="4"/>
    <n v="85"/>
    <n v="108"/>
    <s v="Betsi CadwaladrDenbighshire"/>
    <x v="0"/>
  </r>
  <r>
    <x v="6"/>
    <n v="19"/>
    <x v="1"/>
    <x v="12"/>
    <x v="0"/>
    <x v="10"/>
    <n v="45.889722166666658"/>
    <d v="1899-12-30T02:40:17"/>
    <n v="5"/>
    <n v="3"/>
    <n v="0"/>
    <n v="16"/>
    <n v="16"/>
    <n v="4"/>
    <n v="12"/>
    <n v="3"/>
    <n v="12"/>
    <n v="13"/>
    <n v="1"/>
    <n v="0"/>
    <n v="0"/>
    <n v="1.6851851851851851E-2"/>
    <n v="0"/>
    <n v="7.5231481481481483E-2"/>
    <n v="0"/>
    <n v="13"/>
    <n v="16"/>
    <s v="Betsi CadwaladrDenbighshire"/>
    <x v="0"/>
  </r>
  <r>
    <x v="6"/>
    <n v="19"/>
    <x v="1"/>
    <x v="43"/>
    <x v="3"/>
    <x v="10"/>
    <n v="0"/>
    <d v="1899-12-30T00:19:4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Denbighshire"/>
    <x v="0"/>
  </r>
  <r>
    <x v="6"/>
    <n v="19"/>
    <x v="1"/>
    <x v="10"/>
    <x v="0"/>
    <x v="11"/>
    <n v="104.27860900000002"/>
    <d v="1899-12-30T02:16:54"/>
    <n v="11"/>
    <n v="5"/>
    <n v="0"/>
    <n v="41"/>
    <n v="41"/>
    <n v="9"/>
    <n v="20"/>
    <n v="10"/>
    <n v="27"/>
    <n v="29"/>
    <n v="2"/>
    <n v="1"/>
    <n v="1"/>
    <n v="6.4872685185185189E-3"/>
    <n v="0.4"/>
    <n v="4.8888888888888891E-2"/>
    <n v="2"/>
    <n v="29"/>
    <n v="41"/>
    <s v="Betsi CadwaladrFlintshire"/>
    <x v="0"/>
  </r>
  <r>
    <x v="6"/>
    <n v="19"/>
    <x v="1"/>
    <x v="12"/>
    <x v="0"/>
    <x v="11"/>
    <n v="95.805830499999999"/>
    <d v="1899-12-30T01:56:44"/>
    <n v="8"/>
    <n v="5"/>
    <n v="0"/>
    <n v="52"/>
    <n v="52"/>
    <n v="6"/>
    <n v="29"/>
    <n v="8"/>
    <n v="35"/>
    <n v="39"/>
    <n v="4"/>
    <n v="2"/>
    <n v="3"/>
    <n v="4.6759259259259263E-3"/>
    <n v="0.625"/>
    <n v="7.1851851851851861E-2"/>
    <n v="5"/>
    <n v="39"/>
    <n v="52"/>
    <s v="Betsi CadwaladrFlintshire"/>
    <x v="0"/>
  </r>
  <r>
    <x v="6"/>
    <n v="19"/>
    <x v="1"/>
    <x v="57"/>
    <x v="1"/>
    <x v="11"/>
    <n v="0"/>
    <s v="-"/>
    <n v="0"/>
    <n v="0"/>
    <n v="0"/>
    <n v="1"/>
    <n v="1"/>
    <n v="0"/>
    <n v="1"/>
    <n v="0"/>
    <n v="0"/>
    <n v="1"/>
    <n v="1"/>
    <n v="0"/>
    <n v="0"/>
    <s v="-"/>
    <s v="-"/>
    <n v="1.621527777777778E-2"/>
    <n v="0"/>
    <n v="1"/>
    <n v="1"/>
    <s v="Betsi CadwaladrFlintshire"/>
    <x v="0"/>
  </r>
  <r>
    <x v="6"/>
    <n v="19"/>
    <x v="1"/>
    <x v="11"/>
    <x v="0"/>
    <x v="12"/>
    <n v="260.44276766666655"/>
    <d v="1899-12-30T01:57:37"/>
    <n v="27"/>
    <n v="10"/>
    <n v="0"/>
    <n v="129"/>
    <n v="128"/>
    <n v="25"/>
    <n v="71"/>
    <n v="13"/>
    <n v="87"/>
    <n v="104"/>
    <n v="17"/>
    <n v="3"/>
    <n v="9"/>
    <n v="8.3564814814814821E-3"/>
    <n v="0.38461538461538464"/>
    <n v="4.4386574074074071E-2"/>
    <n v="12"/>
    <n v="104"/>
    <n v="128"/>
    <s v="Betsi CadwaladrGwynedd"/>
    <x v="0"/>
  </r>
  <r>
    <x v="6"/>
    <n v="19"/>
    <x v="1"/>
    <x v="10"/>
    <x v="0"/>
    <x v="12"/>
    <n v="10.709166499999998"/>
    <d v="1899-12-30T01:36:27"/>
    <n v="1"/>
    <n v="0"/>
    <n v="0"/>
    <n v="7"/>
    <n v="7"/>
    <n v="1"/>
    <n v="5"/>
    <n v="1"/>
    <n v="4"/>
    <n v="4"/>
    <n v="0"/>
    <n v="0"/>
    <n v="2"/>
    <n v="1.5393518518518521E-3"/>
    <n v="1"/>
    <n v="3.2540509259259262E-2"/>
    <n v="2"/>
    <n v="4"/>
    <n v="7"/>
    <s v="Betsi CadwaladrGwynedd"/>
    <x v="0"/>
  </r>
  <r>
    <x v="6"/>
    <n v="19"/>
    <x v="1"/>
    <x v="12"/>
    <x v="0"/>
    <x v="12"/>
    <n v="2.9797221666666669"/>
    <d v="1899-12-30T00:59:42"/>
    <n v="0"/>
    <n v="0"/>
    <n v="0"/>
    <n v="4"/>
    <n v="4"/>
    <n v="0"/>
    <n v="3"/>
    <n v="0"/>
    <n v="3"/>
    <n v="4"/>
    <n v="1"/>
    <n v="0"/>
    <n v="0"/>
    <s v="-"/>
    <s v="-"/>
    <n v="4.2042824074074073E-2"/>
    <n v="0"/>
    <n v="4"/>
    <n v="4"/>
    <s v="Betsi CadwaladrGwynedd"/>
    <x v="0"/>
  </r>
  <r>
    <x v="6"/>
    <n v="19"/>
    <x v="1"/>
    <x v="37"/>
    <x v="1"/>
    <x v="12"/>
    <n v="0"/>
    <d v="1899-12-30T00:34:38"/>
    <n v="0"/>
    <n v="0"/>
    <n v="0"/>
    <n v="2"/>
    <n v="2"/>
    <n v="0"/>
    <n v="2"/>
    <n v="0"/>
    <n v="1"/>
    <n v="2"/>
    <n v="1"/>
    <n v="0"/>
    <n v="0"/>
    <s v="-"/>
    <s v="-"/>
    <n v="0.10008101851851853"/>
    <n v="0"/>
    <n v="2"/>
    <n v="2"/>
    <s v="Betsi CadwaladrGwynedd"/>
    <x v="0"/>
  </r>
  <r>
    <x v="6"/>
    <n v="19"/>
    <x v="1"/>
    <x v="36"/>
    <x v="3"/>
    <x v="12"/>
    <n v="0"/>
    <d v="1899-12-30T00:13:54"/>
    <n v="0"/>
    <n v="0"/>
    <n v="0"/>
    <n v="1"/>
    <n v="1"/>
    <n v="0"/>
    <n v="1"/>
    <n v="0"/>
    <n v="0"/>
    <n v="1"/>
    <n v="1"/>
    <n v="0"/>
    <n v="0"/>
    <s v="-"/>
    <s v="-"/>
    <n v="0.5163078703703704"/>
    <n v="0"/>
    <n v="1"/>
    <n v="1"/>
    <s v="Betsi CadwaladrGwynedd"/>
    <x v="0"/>
  </r>
  <r>
    <x v="6"/>
    <n v="19"/>
    <x v="1"/>
    <x v="11"/>
    <x v="0"/>
    <x v="13"/>
    <n v="139.81832583333335"/>
    <d v="1899-12-30T01:56:28"/>
    <n v="12"/>
    <n v="6"/>
    <n v="0"/>
    <n v="76"/>
    <n v="75"/>
    <n v="18"/>
    <n v="40"/>
    <n v="11"/>
    <n v="54"/>
    <n v="60"/>
    <n v="6"/>
    <n v="0"/>
    <n v="5"/>
    <n v="1.6597222222222222E-2"/>
    <n v="0.18181818181818182"/>
    <n v="4.041087962962963E-2"/>
    <n v="5"/>
    <n v="60"/>
    <n v="76"/>
    <s v="Betsi CadwaladrIsle Of Anglesey"/>
    <x v="0"/>
  </r>
  <r>
    <x v="6"/>
    <n v="19"/>
    <x v="1"/>
    <x v="12"/>
    <x v="0"/>
    <x v="14"/>
    <n v="0.32111116666666667"/>
    <d v="1899-12-30T00:34:16"/>
    <n v="0"/>
    <n v="0"/>
    <n v="0"/>
    <n v="1"/>
    <n v="1"/>
    <n v="0"/>
    <n v="1"/>
    <n v="1"/>
    <n v="0"/>
    <n v="0"/>
    <n v="0"/>
    <n v="0"/>
    <n v="0"/>
    <n v="1.125E-2"/>
    <s v="-"/>
    <s v="-"/>
    <n v="0"/>
    <n v="0"/>
    <n v="1"/>
    <s v="Betsi CadwaladrOut of Area"/>
    <x v="1"/>
  </r>
  <r>
    <x v="6"/>
    <n v="19"/>
    <x v="1"/>
    <x v="12"/>
    <x v="0"/>
    <x v="15"/>
    <n v="163.67971933333334"/>
    <d v="1899-12-30T01:34:50"/>
    <n v="14"/>
    <n v="1"/>
    <n v="1"/>
    <n v="119"/>
    <n v="117"/>
    <n v="17"/>
    <n v="72"/>
    <n v="26"/>
    <n v="70"/>
    <n v="81"/>
    <n v="11"/>
    <n v="2"/>
    <n v="10"/>
    <n v="5.4050925925925924E-3"/>
    <n v="0.5"/>
    <n v="7.7465277777777786E-2"/>
    <n v="12"/>
    <n v="81"/>
    <n v="119"/>
    <s v="Betsi CadwaladrWrexham"/>
    <x v="0"/>
  </r>
  <r>
    <x v="6"/>
    <n v="19"/>
    <x v="1"/>
    <x v="10"/>
    <x v="0"/>
    <x v="15"/>
    <n v="2.0427766666666667"/>
    <d v="1899-12-30T00:29:10"/>
    <n v="0"/>
    <n v="0"/>
    <n v="0"/>
    <n v="8"/>
    <n v="8"/>
    <n v="1"/>
    <n v="8"/>
    <n v="2"/>
    <n v="4"/>
    <n v="4"/>
    <n v="0"/>
    <n v="0"/>
    <n v="2"/>
    <n v="7.4074074074074081E-4"/>
    <n v="1"/>
    <n v="4.8732638888888888E-2"/>
    <n v="2"/>
    <n v="4"/>
    <n v="8"/>
    <s v="Betsi CadwaladrWrexham"/>
    <x v="0"/>
  </r>
  <r>
    <x v="6"/>
    <n v="19"/>
    <x v="1"/>
    <x v="36"/>
    <x v="3"/>
    <x v="15"/>
    <n v="0"/>
    <s v="-"/>
    <n v="0"/>
    <n v="0"/>
    <n v="0"/>
    <n v="1"/>
    <n v="0"/>
    <n v="0"/>
    <n v="0"/>
    <n v="0"/>
    <n v="0"/>
    <n v="1"/>
    <n v="1"/>
    <n v="0"/>
    <n v="0"/>
    <s v="-"/>
    <s v="-"/>
    <n v="8.8310185185185186E-2"/>
    <n v="0"/>
    <n v="1"/>
    <n v="1"/>
    <s v="Betsi CadwaladrWrexham"/>
    <x v="0"/>
  </r>
  <r>
    <x v="6"/>
    <n v="19"/>
    <x v="2"/>
    <x v="16"/>
    <x v="0"/>
    <x v="0"/>
    <n v="0.29888883333333338"/>
    <d v="1899-12-30T00:32:56"/>
    <n v="0"/>
    <n v="0"/>
    <n v="0"/>
    <n v="1"/>
    <n v="1"/>
    <n v="0"/>
    <n v="1"/>
    <n v="1"/>
    <n v="0"/>
    <n v="0"/>
    <n v="0"/>
    <n v="0"/>
    <n v="0"/>
    <n v="3.0902777777777782E-3"/>
    <n v="1"/>
    <s v="-"/>
    <n v="0"/>
    <n v="0"/>
    <n v="1"/>
    <s v="Cardiff And ValeBlaenau Gwent"/>
    <x v="1"/>
  </r>
  <r>
    <x v="6"/>
    <n v="19"/>
    <x v="2"/>
    <x v="16"/>
    <x v="0"/>
    <x v="16"/>
    <n v="0.37305549999999998"/>
    <d v="1899-12-30T00:26:11"/>
    <n v="0"/>
    <n v="0"/>
    <n v="0"/>
    <n v="2"/>
    <n v="2"/>
    <n v="0"/>
    <n v="2"/>
    <n v="0"/>
    <n v="1"/>
    <n v="1"/>
    <n v="0"/>
    <n v="0"/>
    <n v="1"/>
    <s v="-"/>
    <s v="-"/>
    <n v="2.9803240740740741E-2"/>
    <n v="1"/>
    <n v="1"/>
    <n v="2"/>
    <s v="Cardiff And ValeBridgend"/>
    <x v="1"/>
  </r>
  <r>
    <x v="6"/>
    <n v="19"/>
    <x v="2"/>
    <x v="16"/>
    <x v="0"/>
    <x v="1"/>
    <n v="2.0888888333333333"/>
    <d v="1899-12-30T00:23:10"/>
    <n v="0"/>
    <n v="0"/>
    <n v="0"/>
    <n v="11"/>
    <n v="11"/>
    <n v="4"/>
    <n v="11"/>
    <n v="6"/>
    <n v="4"/>
    <n v="4"/>
    <n v="0"/>
    <n v="0"/>
    <n v="1"/>
    <n v="3.3622685185185188E-3"/>
    <n v="0.66666666666666663"/>
    <n v="3.6325231481481486E-2"/>
    <n v="1"/>
    <n v="4"/>
    <n v="11"/>
    <s v="Cardiff And ValeCaerphilly"/>
    <x v="1"/>
  </r>
  <r>
    <x v="6"/>
    <n v="19"/>
    <x v="2"/>
    <x v="16"/>
    <x v="0"/>
    <x v="2"/>
    <n v="406.73304450000018"/>
    <d v="1899-12-30T01:50:13"/>
    <n v="36"/>
    <n v="17"/>
    <n v="0"/>
    <n v="252"/>
    <n v="247"/>
    <n v="54"/>
    <n v="157"/>
    <n v="57"/>
    <n v="148"/>
    <n v="169"/>
    <n v="21"/>
    <n v="10"/>
    <n v="16"/>
    <n v="4.31712962962963E-3"/>
    <n v="0.66666666666666663"/>
    <n v="5.16550925925926E-2"/>
    <n v="26"/>
    <n v="169"/>
    <n v="250"/>
    <s v="Cardiff And ValeCardiff"/>
    <x v="0"/>
  </r>
  <r>
    <x v="6"/>
    <n v="19"/>
    <x v="2"/>
    <x v="17"/>
    <x v="6"/>
    <x v="2"/>
    <n v="0"/>
    <d v="1899-12-30T00:44:59"/>
    <n v="0"/>
    <n v="0"/>
    <n v="0"/>
    <n v="20"/>
    <n v="19"/>
    <n v="0"/>
    <n v="15"/>
    <n v="2"/>
    <n v="11"/>
    <n v="12"/>
    <n v="1"/>
    <n v="0"/>
    <n v="6"/>
    <n v="2.7314814814814814E-3"/>
    <n v="1"/>
    <n v="4.6313657407407408E-2"/>
    <n v="6"/>
    <n v="12"/>
    <n v="20"/>
    <s v="Cardiff And ValeCardiff"/>
    <x v="0"/>
  </r>
  <r>
    <x v="6"/>
    <n v="19"/>
    <x v="2"/>
    <x v="16"/>
    <x v="0"/>
    <x v="17"/>
    <n v="0.47861116666666664"/>
    <d v="1899-12-30T00:26:52"/>
    <n v="0"/>
    <n v="0"/>
    <n v="0"/>
    <n v="3"/>
    <n v="3"/>
    <n v="0"/>
    <n v="3"/>
    <n v="0"/>
    <n v="2"/>
    <n v="3"/>
    <n v="1"/>
    <n v="0"/>
    <n v="0"/>
    <s v="-"/>
    <s v="-"/>
    <n v="8.9004629629629625E-3"/>
    <n v="0"/>
    <n v="3"/>
    <n v="3"/>
    <s v="Cardiff And ValeCarmarthenshire"/>
    <x v="1"/>
  </r>
  <r>
    <x v="6"/>
    <n v="19"/>
    <x v="2"/>
    <x v="16"/>
    <x v="0"/>
    <x v="3"/>
    <n v="0.36694450000000001"/>
    <d v="1899-12-30T00:37:01"/>
    <n v="0"/>
    <n v="0"/>
    <n v="0"/>
    <n v="2"/>
    <n v="1"/>
    <n v="0"/>
    <n v="1"/>
    <n v="0"/>
    <n v="1"/>
    <n v="1"/>
    <n v="0"/>
    <n v="0"/>
    <n v="1"/>
    <s v="-"/>
    <s v="-"/>
    <n v="8.8738425925925929E-2"/>
    <n v="1"/>
    <n v="1"/>
    <n v="1"/>
    <s v="Cardiff And ValeMerthyr Tydfil"/>
    <x v="1"/>
  </r>
  <r>
    <x v="6"/>
    <n v="19"/>
    <x v="2"/>
    <x v="16"/>
    <x v="0"/>
    <x v="4"/>
    <n v="0.39722216666666671"/>
    <d v="1899-12-30T00:20:56"/>
    <n v="0"/>
    <n v="0"/>
    <n v="0"/>
    <n v="5"/>
    <n v="5"/>
    <n v="1"/>
    <n v="5"/>
    <n v="0"/>
    <n v="4"/>
    <n v="5"/>
    <n v="1"/>
    <n v="0"/>
    <n v="0"/>
    <s v="-"/>
    <s v="-"/>
    <n v="5.905092592592593E-2"/>
    <n v="0"/>
    <n v="5"/>
    <n v="5"/>
    <s v="Cardiff And ValeMonmouthshire"/>
    <x v="1"/>
  </r>
  <r>
    <x v="6"/>
    <n v="19"/>
    <x v="2"/>
    <x v="16"/>
    <x v="0"/>
    <x v="19"/>
    <n v="0"/>
    <d v="1899-12-30T00:56:54"/>
    <n v="0"/>
    <n v="0"/>
    <n v="0"/>
    <n v="1"/>
    <n v="1"/>
    <n v="0"/>
    <n v="1"/>
    <n v="1"/>
    <n v="0"/>
    <n v="0"/>
    <n v="0"/>
    <n v="0"/>
    <n v="0"/>
    <n v="4.363425925925926E-3"/>
    <n v="1"/>
    <s v="-"/>
    <n v="0"/>
    <n v="0"/>
    <n v="1"/>
    <s v="Cardiff And ValeNeath Port Talbot"/>
    <x v="1"/>
  </r>
  <r>
    <x v="6"/>
    <n v="19"/>
    <x v="2"/>
    <x v="16"/>
    <x v="0"/>
    <x v="5"/>
    <n v="4.7858333333333327"/>
    <d v="1899-12-30T01:26:24"/>
    <n v="1"/>
    <n v="0"/>
    <n v="0"/>
    <n v="4"/>
    <n v="4"/>
    <n v="1"/>
    <n v="3"/>
    <n v="1"/>
    <n v="3"/>
    <n v="3"/>
    <n v="0"/>
    <n v="0"/>
    <n v="0"/>
    <n v="4.6990740740740743E-3"/>
    <n v="1"/>
    <n v="1.4351851851851854E-3"/>
    <n v="0"/>
    <n v="3"/>
    <n v="4"/>
    <s v="Cardiff And ValeNewport"/>
    <x v="1"/>
  </r>
  <r>
    <x v="6"/>
    <n v="19"/>
    <x v="2"/>
    <x v="16"/>
    <x v="0"/>
    <x v="6"/>
    <n v="0"/>
    <d v="1899-12-30T00:34:32"/>
    <n v="0"/>
    <n v="0"/>
    <n v="0"/>
    <n v="2"/>
    <n v="2"/>
    <n v="0"/>
    <n v="2"/>
    <n v="2"/>
    <n v="0"/>
    <n v="0"/>
    <n v="0"/>
    <n v="0"/>
    <n v="0"/>
    <n v="1.208912037037037E-2"/>
    <n v="0"/>
    <s v="-"/>
    <n v="0"/>
    <n v="0"/>
    <n v="2"/>
    <s v="Cardiff And ValePowys"/>
    <x v="1"/>
  </r>
  <r>
    <x v="6"/>
    <n v="19"/>
    <x v="2"/>
    <x v="16"/>
    <x v="0"/>
    <x v="21"/>
    <n v="4.6780546666666671"/>
    <d v="1899-12-30T00:38:15"/>
    <n v="0"/>
    <n v="0"/>
    <n v="0"/>
    <n v="12"/>
    <n v="12"/>
    <n v="1"/>
    <n v="11"/>
    <n v="3"/>
    <n v="6"/>
    <n v="6"/>
    <n v="0"/>
    <n v="0"/>
    <n v="3"/>
    <n v="4.9768518518518521E-3"/>
    <n v="0.66666666666666663"/>
    <n v="2.8240740740740747E-2"/>
    <n v="3"/>
    <n v="6"/>
    <n v="12"/>
    <s v="Cardiff And ValeRhondda Cynon Taff"/>
    <x v="1"/>
  </r>
  <r>
    <x v="6"/>
    <n v="19"/>
    <x v="2"/>
    <x v="16"/>
    <x v="0"/>
    <x v="22"/>
    <n v="0.72333233333333335"/>
    <d v="1899-12-30T00:29:28"/>
    <n v="0"/>
    <n v="0"/>
    <n v="0"/>
    <n v="4"/>
    <n v="4"/>
    <n v="0"/>
    <n v="4"/>
    <n v="0"/>
    <n v="2"/>
    <n v="4"/>
    <n v="2"/>
    <n v="0"/>
    <n v="0"/>
    <s v="-"/>
    <s v="-"/>
    <n v="5.3414351851851852E-3"/>
    <n v="0"/>
    <n v="4"/>
    <n v="4"/>
    <s v="Cardiff And ValeSwansea"/>
    <x v="1"/>
  </r>
  <r>
    <x v="6"/>
    <n v="19"/>
    <x v="2"/>
    <x v="18"/>
    <x v="3"/>
    <x v="22"/>
    <n v="0"/>
    <d v="1899-12-30T00:45:5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Swansea"/>
    <x v="1"/>
  </r>
  <r>
    <x v="6"/>
    <n v="19"/>
    <x v="2"/>
    <x v="16"/>
    <x v="0"/>
    <x v="7"/>
    <n v="1.8699998333333332"/>
    <d v="1899-12-30T00:26:03"/>
    <n v="0"/>
    <n v="0"/>
    <n v="0"/>
    <n v="11"/>
    <n v="11"/>
    <n v="2"/>
    <n v="11"/>
    <n v="1"/>
    <n v="6"/>
    <n v="6"/>
    <n v="0"/>
    <n v="0"/>
    <n v="4"/>
    <n v="4.6296296296296298E-4"/>
    <n v="1"/>
    <n v="1.1226851851851852E-2"/>
    <n v="4"/>
    <n v="6"/>
    <n v="11"/>
    <s v="Cardiff And ValeTorfaen"/>
    <x v="1"/>
  </r>
  <r>
    <x v="6"/>
    <n v="19"/>
    <x v="2"/>
    <x v="17"/>
    <x v="6"/>
    <x v="7"/>
    <n v="0"/>
    <d v="1899-12-30T00:26:35"/>
    <n v="0"/>
    <n v="0"/>
    <n v="0"/>
    <n v="3"/>
    <n v="3"/>
    <n v="0"/>
    <n v="3"/>
    <n v="0"/>
    <n v="2"/>
    <n v="2"/>
    <n v="0"/>
    <n v="0"/>
    <n v="1"/>
    <s v="-"/>
    <s v="-"/>
    <n v="2.2667824074074073E-2"/>
    <n v="1"/>
    <n v="2"/>
    <n v="3"/>
    <s v="Cardiff And ValeTorfaen"/>
    <x v="1"/>
  </r>
  <r>
    <x v="6"/>
    <n v="19"/>
    <x v="2"/>
    <x v="18"/>
    <x v="3"/>
    <x v="7"/>
    <n v="0"/>
    <d v="1899-12-30T00:15:02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Cardiff And ValeTorfaen"/>
    <x v="1"/>
  </r>
  <r>
    <x v="6"/>
    <n v="19"/>
    <x v="2"/>
    <x v="16"/>
    <x v="0"/>
    <x v="8"/>
    <n v="139.74360950000002"/>
    <d v="1899-12-30T01:47:21"/>
    <n v="13"/>
    <n v="6"/>
    <n v="0"/>
    <n v="84"/>
    <n v="84"/>
    <n v="21"/>
    <n v="53"/>
    <n v="19"/>
    <n v="45"/>
    <n v="60"/>
    <n v="15"/>
    <n v="2"/>
    <n v="3"/>
    <n v="4.6180555555555558E-3"/>
    <n v="0.57894736842105265"/>
    <n v="5.8524305555555559E-2"/>
    <n v="5"/>
    <n v="60"/>
    <n v="84"/>
    <s v="Cardiff And ValeVale Of Glamorgan"/>
    <x v="0"/>
  </r>
  <r>
    <x v="6"/>
    <n v="19"/>
    <x v="2"/>
    <x v="17"/>
    <x v="6"/>
    <x v="8"/>
    <n v="0"/>
    <d v="1899-12-30T00:57:31"/>
    <n v="1"/>
    <n v="1"/>
    <n v="0"/>
    <n v="34"/>
    <n v="30"/>
    <n v="0"/>
    <n v="24"/>
    <n v="4"/>
    <n v="19"/>
    <n v="20"/>
    <n v="1"/>
    <n v="0"/>
    <n v="10"/>
    <n v="1.9039351851851854E-3"/>
    <n v="0.75"/>
    <n v="5.2615740740740741E-2"/>
    <n v="10"/>
    <n v="20"/>
    <n v="34"/>
    <s v="Cardiff And ValeVale Of Glamorgan"/>
    <x v="0"/>
  </r>
  <r>
    <x v="6"/>
    <n v="19"/>
    <x v="2"/>
    <x v="58"/>
    <x v="3"/>
    <x v="8"/>
    <n v="0"/>
    <d v="1899-12-30T00:33:28"/>
    <n v="0"/>
    <n v="0"/>
    <n v="0"/>
    <n v="2"/>
    <n v="2"/>
    <n v="0"/>
    <n v="1"/>
    <n v="0"/>
    <n v="1"/>
    <n v="2"/>
    <n v="1"/>
    <n v="0"/>
    <n v="0"/>
    <s v="-"/>
    <s v="-"/>
    <n v="0.28354745370370371"/>
    <n v="0"/>
    <n v="2"/>
    <n v="2"/>
    <s v="Cardiff And ValeVale Of Glamorgan"/>
    <x v="0"/>
  </r>
  <r>
    <x v="6"/>
    <n v="19"/>
    <x v="3"/>
    <x v="20"/>
    <x v="0"/>
    <x v="0"/>
    <n v="2.5244445"/>
    <d v="1899-12-30T00:42:53"/>
    <n v="0"/>
    <n v="0"/>
    <n v="0"/>
    <n v="6"/>
    <n v="6"/>
    <n v="3"/>
    <n v="5"/>
    <n v="4"/>
    <n v="2"/>
    <n v="2"/>
    <n v="0"/>
    <n v="0"/>
    <n v="0"/>
    <n v="2.6678240740740742E-3"/>
    <n v="1"/>
    <n v="7.8512731481481482E-2"/>
    <n v="0"/>
    <n v="2"/>
    <n v="6"/>
    <s v="Cwm Taf MorgannwgBlaenau Gwent"/>
    <x v="1"/>
  </r>
  <r>
    <x v="6"/>
    <n v="19"/>
    <x v="3"/>
    <x v="21"/>
    <x v="0"/>
    <x v="16"/>
    <n v="316.9191586666667"/>
    <d v="1899-12-30T03:04:19"/>
    <n v="29"/>
    <n v="17"/>
    <n v="4"/>
    <n v="111"/>
    <n v="110"/>
    <n v="26"/>
    <n v="59"/>
    <n v="14"/>
    <n v="67"/>
    <n v="87"/>
    <n v="20"/>
    <n v="4"/>
    <n v="6"/>
    <n v="7.0543981481481482E-3"/>
    <n v="0.35714285714285715"/>
    <n v="5.3206018518518514E-2"/>
    <n v="10"/>
    <n v="87"/>
    <n v="110"/>
    <s v="Cwm Taf MorgannwgBridgend"/>
    <x v="0"/>
  </r>
  <r>
    <x v="6"/>
    <n v="19"/>
    <x v="3"/>
    <x v="22"/>
    <x v="0"/>
    <x v="16"/>
    <n v="22.854722333333331"/>
    <d v="1899-12-30T03:30:00"/>
    <n v="1"/>
    <n v="1"/>
    <n v="1"/>
    <n v="4"/>
    <n v="4"/>
    <n v="2"/>
    <n v="4"/>
    <n v="2"/>
    <n v="2"/>
    <n v="2"/>
    <n v="0"/>
    <n v="0"/>
    <n v="0"/>
    <n v="1.1238425925925926E-2"/>
    <n v="0"/>
    <n v="4.4288194444444449E-2"/>
    <n v="0"/>
    <n v="2"/>
    <n v="4"/>
    <s v="Cwm Taf MorgannwgBridgend"/>
    <x v="0"/>
  </r>
  <r>
    <x v="6"/>
    <n v="19"/>
    <x v="3"/>
    <x v="20"/>
    <x v="0"/>
    <x v="1"/>
    <n v="27.084722166666666"/>
    <d v="1899-12-30T01:31:04"/>
    <n v="2"/>
    <n v="2"/>
    <n v="0"/>
    <n v="20"/>
    <n v="19"/>
    <n v="7"/>
    <n v="16"/>
    <n v="5"/>
    <n v="11"/>
    <n v="13"/>
    <n v="2"/>
    <n v="0"/>
    <n v="2"/>
    <n v="4.7800925925925927E-3"/>
    <n v="0.8"/>
    <n v="3.7222222222222226E-2"/>
    <n v="2"/>
    <n v="13"/>
    <n v="20"/>
    <s v="Cwm Taf MorgannwgCaerphilly"/>
    <x v="1"/>
  </r>
  <r>
    <x v="6"/>
    <n v="19"/>
    <x v="3"/>
    <x v="20"/>
    <x v="0"/>
    <x v="3"/>
    <n v="145.50582750000001"/>
    <d v="1899-12-30T02:29:28"/>
    <n v="12"/>
    <n v="6"/>
    <n v="2"/>
    <n v="60"/>
    <n v="60"/>
    <n v="14"/>
    <n v="32"/>
    <n v="17"/>
    <n v="34"/>
    <n v="40"/>
    <n v="6"/>
    <n v="2"/>
    <n v="1"/>
    <n v="6.053240740740741E-3"/>
    <n v="0.41176470588235292"/>
    <n v="5.9184027777777773E-2"/>
    <n v="3"/>
    <n v="40"/>
    <n v="60"/>
    <s v="Cwm Taf MorgannwgMerthyr Tydfil"/>
    <x v="0"/>
  </r>
  <r>
    <x v="6"/>
    <n v="19"/>
    <x v="3"/>
    <x v="22"/>
    <x v="0"/>
    <x v="3"/>
    <n v="5.6533333333333333"/>
    <d v="1899-12-30T00:52:52"/>
    <n v="0"/>
    <n v="0"/>
    <n v="0"/>
    <n v="9"/>
    <n v="9"/>
    <n v="4"/>
    <n v="7"/>
    <n v="0"/>
    <n v="4"/>
    <n v="5"/>
    <n v="1"/>
    <n v="1"/>
    <n v="3"/>
    <s v="-"/>
    <s v="-"/>
    <n v="8.8217592592592597E-2"/>
    <n v="4"/>
    <n v="5"/>
    <n v="9"/>
    <s v="Cwm Taf MorgannwgMerthyr Tydfil"/>
    <x v="0"/>
  </r>
  <r>
    <x v="6"/>
    <n v="19"/>
    <x v="3"/>
    <x v="21"/>
    <x v="0"/>
    <x v="19"/>
    <n v="24.293331333333338"/>
    <d v="1899-12-30T01:51:36"/>
    <n v="2"/>
    <n v="1"/>
    <n v="0"/>
    <n v="15"/>
    <n v="15"/>
    <n v="7"/>
    <n v="10"/>
    <n v="1"/>
    <n v="10"/>
    <n v="11"/>
    <n v="1"/>
    <n v="2"/>
    <n v="1"/>
    <n v="1.3449074074074075E-2"/>
    <n v="0"/>
    <n v="3.4502314814814812E-2"/>
    <n v="3"/>
    <n v="11"/>
    <n v="15"/>
    <s v="Cwm Taf MorgannwgNeath Port Talbot"/>
    <x v="1"/>
  </r>
  <r>
    <x v="6"/>
    <n v="19"/>
    <x v="3"/>
    <x v="20"/>
    <x v="0"/>
    <x v="6"/>
    <n v="28.008332333333332"/>
    <d v="1899-12-30T01:22:49"/>
    <n v="3"/>
    <n v="0"/>
    <n v="0"/>
    <n v="24"/>
    <n v="24"/>
    <n v="5"/>
    <n v="14"/>
    <n v="2"/>
    <n v="13"/>
    <n v="19"/>
    <n v="6"/>
    <n v="0"/>
    <n v="3"/>
    <n v="9.5138888888888894E-3"/>
    <n v="0.5"/>
    <n v="3.366898148148148E-2"/>
    <n v="3"/>
    <n v="19"/>
    <n v="24"/>
    <s v="Cwm Taf MorgannwgPowys"/>
    <x v="1"/>
  </r>
  <r>
    <x v="6"/>
    <n v="19"/>
    <x v="3"/>
    <x v="22"/>
    <x v="0"/>
    <x v="21"/>
    <n v="156.98416350000008"/>
    <d v="1899-12-30T01:14:59"/>
    <n v="11"/>
    <n v="5"/>
    <n v="2"/>
    <n v="163"/>
    <n v="162"/>
    <n v="69"/>
    <n v="129"/>
    <n v="35"/>
    <n v="88"/>
    <n v="115"/>
    <n v="27"/>
    <n v="4"/>
    <n v="9"/>
    <n v="5.2893518518518515E-3"/>
    <n v="0.5714285714285714"/>
    <n v="5.5266203703703699E-2"/>
    <n v="13"/>
    <n v="115"/>
    <n v="163"/>
    <s v="Cwm Taf MorgannwgRhondda Cynon Taff"/>
    <x v="0"/>
  </r>
  <r>
    <x v="6"/>
    <n v="19"/>
    <x v="3"/>
    <x v="20"/>
    <x v="0"/>
    <x v="21"/>
    <n v="92.321109499999991"/>
    <d v="1899-12-30T01:50:30"/>
    <n v="8"/>
    <n v="5"/>
    <n v="2"/>
    <n v="65"/>
    <n v="64"/>
    <n v="14"/>
    <n v="46"/>
    <n v="8"/>
    <n v="41"/>
    <n v="50"/>
    <n v="9"/>
    <n v="1"/>
    <n v="6"/>
    <n v="7.4016203703703709E-3"/>
    <n v="0.5"/>
    <n v="8.4236111111111109E-2"/>
    <n v="7"/>
    <n v="50"/>
    <n v="65"/>
    <s v="Cwm Taf MorgannwgRhondda Cynon Taff"/>
    <x v="0"/>
  </r>
  <r>
    <x v="6"/>
    <n v="19"/>
    <x v="3"/>
    <x v="21"/>
    <x v="0"/>
    <x v="21"/>
    <n v="5.1113878333333336"/>
    <d v="1899-12-30T02:48:20"/>
    <n v="0"/>
    <n v="0"/>
    <n v="0"/>
    <n v="1"/>
    <n v="1"/>
    <n v="0"/>
    <n v="0"/>
    <n v="0"/>
    <n v="1"/>
    <n v="1"/>
    <n v="0"/>
    <n v="0"/>
    <n v="0"/>
    <s v="-"/>
    <s v="-"/>
    <n v="6.611111111111112E-2"/>
    <n v="0"/>
    <n v="1"/>
    <n v="1"/>
    <s v="Cwm Taf MorgannwgRhondda Cynon Taff"/>
    <x v="0"/>
  </r>
  <r>
    <x v="6"/>
    <n v="19"/>
    <x v="3"/>
    <x v="21"/>
    <x v="0"/>
    <x v="8"/>
    <n v="10.574998833333332"/>
    <d v="1899-12-30T01:32:26"/>
    <n v="0"/>
    <n v="0"/>
    <n v="0"/>
    <n v="8"/>
    <n v="8"/>
    <n v="1"/>
    <n v="6"/>
    <n v="2"/>
    <n v="3"/>
    <n v="4"/>
    <n v="1"/>
    <n v="1"/>
    <n v="1"/>
    <n v="9.8784722222222225E-3"/>
    <n v="0"/>
    <n v="0.12912037037037039"/>
    <n v="2"/>
    <n v="4"/>
    <n v="8"/>
    <s v="Cwm Taf MorgannwgVale Of Glamorgan"/>
    <x v="1"/>
  </r>
  <r>
    <x v="6"/>
    <n v="19"/>
    <x v="3"/>
    <x v="22"/>
    <x v="0"/>
    <x v="8"/>
    <n v="6.3613888333333337"/>
    <d v="1899-12-30T03:25:50"/>
    <n v="1"/>
    <n v="0"/>
    <n v="0"/>
    <n v="1"/>
    <n v="1"/>
    <n v="0"/>
    <n v="0"/>
    <n v="0"/>
    <n v="1"/>
    <n v="1"/>
    <n v="0"/>
    <n v="0"/>
    <n v="0"/>
    <s v="-"/>
    <s v="-"/>
    <n v="8.3460648148148159E-2"/>
    <n v="0"/>
    <n v="1"/>
    <n v="1"/>
    <s v="Cwm Taf MorgannwgVale Of Glamorgan"/>
    <x v="1"/>
  </r>
  <r>
    <x v="6"/>
    <n v="19"/>
    <x v="4"/>
    <x v="24"/>
    <x v="0"/>
    <x v="17"/>
    <n v="288.90388250000001"/>
    <d v="1899-12-30T02:27:43"/>
    <n v="28"/>
    <n v="12"/>
    <n v="0"/>
    <n v="115"/>
    <n v="113"/>
    <n v="16"/>
    <n v="51"/>
    <n v="14"/>
    <n v="65"/>
    <n v="88"/>
    <n v="23"/>
    <n v="6"/>
    <n v="7"/>
    <n v="5.8101851851851856E-3"/>
    <n v="0.42857142857142855"/>
    <n v="4.9340277777777775E-2"/>
    <n v="13"/>
    <n v="88"/>
    <n v="114"/>
    <s v="Hywel DdaCarmarthenshire"/>
    <x v="0"/>
  </r>
  <r>
    <x v="6"/>
    <n v="19"/>
    <x v="4"/>
    <x v="25"/>
    <x v="6"/>
    <x v="17"/>
    <n v="107.92555266666663"/>
    <d v="1899-12-30T02:04:12"/>
    <n v="8"/>
    <n v="7"/>
    <n v="2"/>
    <n v="57"/>
    <n v="57"/>
    <n v="22"/>
    <n v="38"/>
    <n v="6"/>
    <n v="39"/>
    <n v="45"/>
    <n v="6"/>
    <n v="2"/>
    <n v="4"/>
    <n v="5.5902777777777782E-3"/>
    <n v="0.5"/>
    <n v="4.0833333333333333E-2"/>
    <n v="6"/>
    <n v="45"/>
    <n v="57"/>
    <s v="Hywel DdaCarmarthenshire"/>
    <x v="0"/>
  </r>
  <r>
    <x v="6"/>
    <n v="19"/>
    <x v="4"/>
    <x v="24"/>
    <x v="0"/>
    <x v="18"/>
    <n v="67.603886166666655"/>
    <d v="1899-12-30T02:16:44"/>
    <n v="4"/>
    <n v="4"/>
    <n v="0"/>
    <n v="28"/>
    <n v="28"/>
    <n v="8"/>
    <n v="15"/>
    <n v="6"/>
    <n v="12"/>
    <n v="17"/>
    <n v="5"/>
    <n v="0"/>
    <n v="5"/>
    <n v="1.0584490740740742E-2"/>
    <n v="0.5"/>
    <n v="3.9363425925925927E-2"/>
    <n v="5"/>
    <n v="17"/>
    <n v="28"/>
    <s v="Hywel DdaCeredigion"/>
    <x v="0"/>
  </r>
  <r>
    <x v="6"/>
    <n v="19"/>
    <x v="4"/>
    <x v="23"/>
    <x v="0"/>
    <x v="18"/>
    <n v="58.991388000000015"/>
    <d v="1899-12-30T01:28:04"/>
    <n v="2"/>
    <n v="0"/>
    <n v="0"/>
    <n v="46"/>
    <n v="46"/>
    <n v="8"/>
    <n v="22"/>
    <n v="7"/>
    <n v="25"/>
    <n v="38"/>
    <n v="13"/>
    <n v="0"/>
    <n v="1"/>
    <n v="2.7083333333333334E-3"/>
    <n v="0.5714285714285714"/>
    <n v="2.4733796296296299E-2"/>
    <n v="1"/>
    <n v="38"/>
    <n v="46"/>
    <s v="Hywel DdaCeredigion"/>
    <x v="0"/>
  </r>
  <r>
    <x v="6"/>
    <n v="19"/>
    <x v="4"/>
    <x v="27"/>
    <x v="3"/>
    <x v="18"/>
    <n v="0"/>
    <s v="-"/>
    <n v="0"/>
    <n v="0"/>
    <n v="0"/>
    <n v="1"/>
    <n v="0"/>
    <n v="0"/>
    <n v="0"/>
    <n v="0"/>
    <n v="1"/>
    <n v="1"/>
    <n v="0"/>
    <n v="0"/>
    <n v="0"/>
    <s v="-"/>
    <s v="-"/>
    <n v="5.2777777777777779E-3"/>
    <n v="0"/>
    <n v="1"/>
    <n v="1"/>
    <s v="Hywel DdaCeredigion"/>
    <x v="0"/>
  </r>
  <r>
    <x v="6"/>
    <n v="19"/>
    <x v="4"/>
    <x v="23"/>
    <x v="0"/>
    <x v="12"/>
    <n v="21.104721499999997"/>
    <d v="1899-12-30T01:29:29"/>
    <n v="0"/>
    <n v="0"/>
    <n v="0"/>
    <n v="18"/>
    <n v="18"/>
    <n v="1"/>
    <n v="9"/>
    <n v="3"/>
    <n v="10"/>
    <n v="13"/>
    <n v="3"/>
    <n v="1"/>
    <n v="1"/>
    <n v="2.56712962962963E-2"/>
    <n v="0"/>
    <n v="2.6018518518518521E-2"/>
    <n v="2"/>
    <n v="13"/>
    <n v="18"/>
    <s v="Hywel DdaGwynedd"/>
    <x v="1"/>
  </r>
  <r>
    <x v="6"/>
    <n v="19"/>
    <x v="4"/>
    <x v="26"/>
    <x v="0"/>
    <x v="20"/>
    <n v="158.58054966666666"/>
    <d v="1899-12-30T01:14:51"/>
    <n v="6"/>
    <n v="1"/>
    <n v="0"/>
    <n v="137"/>
    <n v="136"/>
    <n v="35"/>
    <n v="83"/>
    <n v="21"/>
    <n v="88"/>
    <n v="101"/>
    <n v="13"/>
    <n v="4"/>
    <n v="11"/>
    <n v="5.9143518518518529E-3"/>
    <n v="0.38095238095238093"/>
    <n v="3.4502314814814812E-2"/>
    <n v="15"/>
    <n v="101"/>
    <n v="137"/>
    <s v="Hywel DdaPembrokeshire"/>
    <x v="0"/>
  </r>
  <r>
    <x v="6"/>
    <n v="19"/>
    <x v="4"/>
    <x v="24"/>
    <x v="0"/>
    <x v="20"/>
    <n v="12.457221333333333"/>
    <d v="1899-12-30T00:48:27"/>
    <n v="1"/>
    <n v="0"/>
    <n v="0"/>
    <n v="23"/>
    <n v="23"/>
    <n v="5"/>
    <n v="19"/>
    <n v="6"/>
    <n v="8"/>
    <n v="11"/>
    <n v="3"/>
    <n v="0"/>
    <n v="6"/>
    <n v="2.7488425925925927E-3"/>
    <n v="0.66666666666666663"/>
    <n v="3.096064814814815E-2"/>
    <n v="6"/>
    <n v="11"/>
    <n v="23"/>
    <s v="Hywel DdaPembrokeshire"/>
    <x v="0"/>
  </r>
  <r>
    <x v="6"/>
    <n v="19"/>
    <x v="4"/>
    <x v="23"/>
    <x v="0"/>
    <x v="6"/>
    <n v="15.234722500000002"/>
    <d v="1899-12-30T01:08:46"/>
    <n v="0"/>
    <n v="0"/>
    <n v="0"/>
    <n v="17"/>
    <n v="17"/>
    <n v="0"/>
    <n v="8"/>
    <n v="1"/>
    <n v="12"/>
    <n v="15"/>
    <n v="3"/>
    <n v="0"/>
    <n v="1"/>
    <n v="0"/>
    <n v="1"/>
    <n v="3.6678240740740747E-2"/>
    <n v="1"/>
    <n v="15"/>
    <n v="17"/>
    <s v="Hywel DdaPowys"/>
    <x v="1"/>
  </r>
  <r>
    <x v="6"/>
    <n v="19"/>
    <x v="4"/>
    <x v="25"/>
    <x v="6"/>
    <x v="22"/>
    <n v="0"/>
    <s v="-"/>
    <n v="0"/>
    <n v="0"/>
    <n v="0"/>
    <n v="1"/>
    <n v="1"/>
    <n v="0"/>
    <n v="1"/>
    <n v="0"/>
    <n v="0"/>
    <n v="1"/>
    <n v="1"/>
    <n v="0"/>
    <n v="0"/>
    <s v="-"/>
    <s v="-"/>
    <n v="9.521990740740742E-2"/>
    <n v="0"/>
    <n v="1"/>
    <n v="1"/>
    <s v="Hywel DdaSwansea"/>
    <x v="1"/>
  </r>
  <r>
    <x v="6"/>
    <n v="19"/>
    <x v="5"/>
    <x v="28"/>
    <x v="3"/>
    <x v="6"/>
    <n v="0"/>
    <d v="1899-12-30T00:16:1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6"/>
    <n v="19"/>
    <x v="5"/>
    <x v="39"/>
    <x v="4"/>
    <x v="6"/>
    <n v="0"/>
    <d v="1899-12-30T00:12:44"/>
    <n v="0"/>
    <n v="0"/>
    <n v="0"/>
    <n v="1"/>
    <n v="1"/>
    <n v="0"/>
    <n v="1"/>
    <n v="0"/>
    <n v="0"/>
    <n v="1"/>
    <n v="1"/>
    <n v="0"/>
    <n v="0"/>
    <s v="-"/>
    <s v="-"/>
    <n v="3.1655092592592596E-2"/>
    <n v="0"/>
    <n v="1"/>
    <n v="1"/>
    <s v="PowysPowys"/>
    <x v="0"/>
  </r>
  <r>
    <x v="6"/>
    <n v="19"/>
    <x v="6"/>
    <x v="31"/>
    <x v="0"/>
    <x v="16"/>
    <n v="4.7561103333333339"/>
    <d v="1899-12-30T00:48:25"/>
    <n v="0"/>
    <n v="0"/>
    <n v="0"/>
    <n v="12"/>
    <n v="12"/>
    <n v="4"/>
    <n v="9"/>
    <n v="0"/>
    <n v="9"/>
    <n v="11"/>
    <n v="2"/>
    <n v="0"/>
    <n v="1"/>
    <s v="-"/>
    <s v="-"/>
    <n v="3.5763888888888894E-2"/>
    <n v="1"/>
    <n v="11"/>
    <n v="12"/>
    <s v="Swansea BayBridgend"/>
    <x v="1"/>
  </r>
  <r>
    <x v="6"/>
    <n v="19"/>
    <x v="6"/>
    <x v="32"/>
    <x v="1"/>
    <x v="16"/>
    <n v="0"/>
    <d v="1899-12-30T00:03:53"/>
    <n v="0"/>
    <n v="0"/>
    <n v="0"/>
    <n v="1"/>
    <n v="1"/>
    <n v="1"/>
    <n v="1"/>
    <n v="0"/>
    <n v="1"/>
    <n v="1"/>
    <n v="0"/>
    <n v="0"/>
    <n v="0"/>
    <s v="-"/>
    <s v="-"/>
    <n v="4.3136574074074077E-2"/>
    <n v="0"/>
    <n v="1"/>
    <n v="1"/>
    <s v="Swansea BayBridgend"/>
    <x v="1"/>
  </r>
  <r>
    <x v="6"/>
    <n v="19"/>
    <x v="6"/>
    <x v="31"/>
    <x v="0"/>
    <x v="2"/>
    <n v="1.3238888333333332"/>
    <d v="1899-12-30T00:54:43"/>
    <n v="0"/>
    <n v="0"/>
    <n v="0"/>
    <n v="2"/>
    <n v="2"/>
    <n v="0"/>
    <n v="1"/>
    <n v="0"/>
    <n v="2"/>
    <n v="2"/>
    <n v="0"/>
    <n v="0"/>
    <n v="0"/>
    <s v="-"/>
    <s v="-"/>
    <n v="5.3188657407407414E-2"/>
    <n v="0"/>
    <n v="2"/>
    <n v="2"/>
    <s v="Swansea BayCardiff"/>
    <x v="1"/>
  </r>
  <r>
    <x v="6"/>
    <n v="19"/>
    <x v="6"/>
    <x v="32"/>
    <x v="1"/>
    <x v="2"/>
    <n v="0"/>
    <d v="1899-12-30T00:17:4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ardiff"/>
    <x v="1"/>
  </r>
  <r>
    <x v="6"/>
    <n v="19"/>
    <x v="6"/>
    <x v="31"/>
    <x v="0"/>
    <x v="17"/>
    <n v="11.6455555"/>
    <d v="1899-12-30T01:02:19"/>
    <n v="1"/>
    <n v="1"/>
    <n v="0"/>
    <n v="16"/>
    <n v="16"/>
    <n v="8"/>
    <n v="14"/>
    <n v="4"/>
    <n v="8"/>
    <n v="9"/>
    <n v="1"/>
    <n v="0"/>
    <n v="3"/>
    <n v="9.7453703703703713E-3"/>
    <n v="0"/>
    <n v="2.7002314814814816E-2"/>
    <n v="3"/>
    <n v="9"/>
    <n v="16"/>
    <s v="Swansea BayCarmarthenshire"/>
    <x v="1"/>
  </r>
  <r>
    <x v="6"/>
    <n v="19"/>
    <x v="6"/>
    <x v="32"/>
    <x v="1"/>
    <x v="17"/>
    <n v="0"/>
    <d v="1899-12-30T00:15:49"/>
    <n v="0"/>
    <n v="0"/>
    <n v="0"/>
    <n v="2"/>
    <n v="2"/>
    <n v="0"/>
    <n v="2"/>
    <n v="1"/>
    <n v="0"/>
    <n v="0"/>
    <n v="0"/>
    <n v="0"/>
    <n v="1"/>
    <n v="4.9768518518518521E-4"/>
    <n v="1"/>
    <s v="-"/>
    <n v="1"/>
    <n v="0"/>
    <n v="2"/>
    <s v="Swansea BayCarmarthenshire"/>
    <x v="1"/>
  </r>
  <r>
    <x v="6"/>
    <n v="19"/>
    <x v="6"/>
    <x v="31"/>
    <x v="0"/>
    <x v="18"/>
    <n v="0"/>
    <s v="-"/>
    <n v="0"/>
    <n v="0"/>
    <n v="0"/>
    <n v="1"/>
    <n v="1"/>
    <n v="0"/>
    <n v="1"/>
    <n v="0"/>
    <n v="1"/>
    <n v="1"/>
    <n v="0"/>
    <n v="0"/>
    <n v="0"/>
    <s v="-"/>
    <s v="-"/>
    <n v="3.8599537037037043E-2"/>
    <n v="0"/>
    <n v="1"/>
    <n v="1"/>
    <s v="Swansea BayCeredigion"/>
    <x v="1"/>
  </r>
  <r>
    <x v="6"/>
    <n v="19"/>
    <x v="6"/>
    <x v="32"/>
    <x v="1"/>
    <x v="3"/>
    <n v="0"/>
    <d v="1899-12-30T00:26:17"/>
    <n v="0"/>
    <n v="0"/>
    <n v="0"/>
    <n v="1"/>
    <n v="1"/>
    <n v="0"/>
    <n v="1"/>
    <n v="1"/>
    <n v="0"/>
    <n v="0"/>
    <n v="0"/>
    <n v="0"/>
    <n v="0"/>
    <n v="3.5879629629629635E-4"/>
    <n v="1"/>
    <s v="-"/>
    <n v="0"/>
    <n v="0"/>
    <n v="1"/>
    <s v="Swansea BayMerthyr Tydfil"/>
    <x v="1"/>
  </r>
  <r>
    <x v="6"/>
    <n v="19"/>
    <x v="6"/>
    <x v="31"/>
    <x v="0"/>
    <x v="19"/>
    <n v="130.80610933333335"/>
    <d v="1899-12-30T01:44:20"/>
    <n v="15"/>
    <n v="7"/>
    <n v="0"/>
    <n v="94"/>
    <n v="92"/>
    <n v="23"/>
    <n v="60"/>
    <n v="13"/>
    <n v="58"/>
    <n v="69"/>
    <n v="11"/>
    <n v="3"/>
    <n v="9"/>
    <n v="6.6666666666666671E-3"/>
    <n v="0.30769230769230771"/>
    <n v="4.0069444444444449E-2"/>
    <n v="12"/>
    <n v="69"/>
    <n v="93"/>
    <s v="Swansea BayNeath Port Talbot"/>
    <x v="0"/>
  </r>
  <r>
    <x v="6"/>
    <n v="19"/>
    <x v="6"/>
    <x v="32"/>
    <x v="1"/>
    <x v="19"/>
    <n v="8.3936113333333342"/>
    <d v="1899-12-30T00:49:45"/>
    <n v="0"/>
    <n v="0"/>
    <n v="0"/>
    <n v="18"/>
    <n v="18"/>
    <n v="3"/>
    <n v="12"/>
    <n v="5"/>
    <n v="9"/>
    <n v="12"/>
    <n v="3"/>
    <n v="0"/>
    <n v="1"/>
    <n v="6.2847222222222228E-3"/>
    <n v="0"/>
    <n v="6.6770833333333335E-2"/>
    <n v="1"/>
    <n v="12"/>
    <n v="18"/>
    <s v="Swansea BayNeath Port Talbot"/>
    <x v="0"/>
  </r>
  <r>
    <x v="6"/>
    <n v="19"/>
    <x v="6"/>
    <x v="33"/>
    <x v="1"/>
    <x v="19"/>
    <n v="0"/>
    <s v="-"/>
    <n v="0"/>
    <n v="0"/>
    <n v="0"/>
    <n v="1"/>
    <n v="1"/>
    <n v="0"/>
    <n v="1"/>
    <n v="0"/>
    <n v="0"/>
    <n v="1"/>
    <n v="1"/>
    <n v="0"/>
    <n v="0"/>
    <s v="-"/>
    <s v="-"/>
    <n v="0.28940972222222222"/>
    <n v="0"/>
    <n v="1"/>
    <n v="1"/>
    <s v="Swansea BayNeath Port Talbot"/>
    <x v="0"/>
  </r>
  <r>
    <x v="6"/>
    <n v="19"/>
    <x v="6"/>
    <x v="31"/>
    <x v="0"/>
    <x v="20"/>
    <n v="0.2319445"/>
    <d v="1899-12-30T00:22:57"/>
    <n v="0"/>
    <n v="0"/>
    <n v="0"/>
    <n v="5"/>
    <n v="5"/>
    <n v="0"/>
    <n v="5"/>
    <n v="1"/>
    <n v="4"/>
    <n v="4"/>
    <n v="0"/>
    <n v="0"/>
    <n v="0"/>
    <n v="4.9768518518518521E-4"/>
    <n v="1"/>
    <n v="1.2447916666666668E-2"/>
    <n v="0"/>
    <n v="4"/>
    <n v="5"/>
    <s v="Swansea BayPembrokeshire"/>
    <x v="1"/>
  </r>
  <r>
    <x v="6"/>
    <n v="19"/>
    <x v="6"/>
    <x v="31"/>
    <x v="0"/>
    <x v="6"/>
    <n v="18.596944500000003"/>
    <d v="1899-12-30T01:56:26"/>
    <n v="1"/>
    <n v="1"/>
    <n v="0"/>
    <n v="10"/>
    <n v="10"/>
    <n v="1"/>
    <n v="7"/>
    <n v="1"/>
    <n v="4"/>
    <n v="7"/>
    <n v="3"/>
    <n v="2"/>
    <n v="0"/>
    <n v="2.7893518518518519E-3"/>
    <n v="1"/>
    <n v="5.7928240740740745E-2"/>
    <n v="2"/>
    <n v="7"/>
    <n v="10"/>
    <s v="Swansea BayPowys"/>
    <x v="1"/>
  </r>
  <r>
    <x v="6"/>
    <n v="19"/>
    <x v="6"/>
    <x v="31"/>
    <x v="0"/>
    <x v="22"/>
    <n v="259.80721800000003"/>
    <d v="1899-12-30T01:34:28"/>
    <n v="22"/>
    <n v="15"/>
    <n v="3"/>
    <n v="207"/>
    <n v="203"/>
    <n v="57"/>
    <n v="137"/>
    <n v="35"/>
    <n v="126"/>
    <n v="156"/>
    <n v="30"/>
    <n v="4"/>
    <n v="12"/>
    <n v="5.0578703703703706E-3"/>
    <n v="0.6"/>
    <n v="4.6030092592592595E-2"/>
    <n v="16"/>
    <n v="156"/>
    <n v="207"/>
    <s v="Swansea BaySwansea"/>
    <x v="0"/>
  </r>
  <r>
    <x v="6"/>
    <n v="19"/>
    <x v="6"/>
    <x v="32"/>
    <x v="1"/>
    <x v="22"/>
    <n v="12.341110333333331"/>
    <d v="1899-12-30T00:46:24"/>
    <n v="0"/>
    <n v="0"/>
    <n v="0"/>
    <n v="29"/>
    <n v="29"/>
    <n v="8"/>
    <n v="23"/>
    <n v="6"/>
    <n v="16"/>
    <n v="20"/>
    <n v="4"/>
    <n v="0"/>
    <n v="3"/>
    <n v="2.7256944444444442E-3"/>
    <n v="0.66666666666666663"/>
    <n v="4.5283564814814811E-2"/>
    <n v="3"/>
    <n v="20"/>
    <n v="29"/>
    <s v="Swansea BaySwansea"/>
    <x v="0"/>
  </r>
  <r>
    <x v="6"/>
    <n v="19"/>
    <x v="6"/>
    <x v="33"/>
    <x v="1"/>
    <x v="22"/>
    <n v="0"/>
    <d v="1899-12-30T00:04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Swansea"/>
    <x v="0"/>
  </r>
  <r>
    <x v="6"/>
    <n v="19"/>
    <x v="6"/>
    <x v="31"/>
    <x v="0"/>
    <x v="7"/>
    <n v="0"/>
    <d v="1899-12-30T00:08:24"/>
    <n v="0"/>
    <n v="0"/>
    <n v="0"/>
    <n v="3"/>
    <n v="2"/>
    <n v="2"/>
    <n v="2"/>
    <n v="0"/>
    <n v="0"/>
    <n v="0"/>
    <n v="0"/>
    <n v="0"/>
    <n v="3"/>
    <s v="-"/>
    <s v="-"/>
    <s v="-"/>
    <n v="3"/>
    <n v="0"/>
    <n v="3"/>
    <s v="Swansea BayTorfaen"/>
    <x v="1"/>
  </r>
  <r>
    <x v="7"/>
    <n v="18"/>
    <x v="0"/>
    <x v="0"/>
    <x v="0"/>
    <x v="0"/>
    <n v="153.31666383333337"/>
    <d v="1899-12-30T03:26:42"/>
    <n v="13"/>
    <n v="9"/>
    <n v="2"/>
    <n v="43"/>
    <n v="43"/>
    <n v="3"/>
    <n v="20"/>
    <n v="8"/>
    <n v="27"/>
    <n v="32"/>
    <n v="5"/>
    <n v="0"/>
    <n v="3"/>
    <n v="4.8263888888888887E-3"/>
    <n v="0.625"/>
    <n v="7.2488425925925928E-2"/>
    <n v="3"/>
    <n v="32"/>
    <n v="43"/>
    <s v="Aneurin BevanBlaenau Gwent"/>
    <x v="0"/>
  </r>
  <r>
    <x v="7"/>
    <n v="18"/>
    <x v="0"/>
    <x v="2"/>
    <x v="0"/>
    <x v="0"/>
    <n v="0"/>
    <d v="1899-12-30T01:06:30"/>
    <n v="1"/>
    <n v="0"/>
    <n v="0"/>
    <n v="26"/>
    <n v="26"/>
    <n v="0"/>
    <n v="13"/>
    <n v="2"/>
    <n v="16"/>
    <n v="19"/>
    <n v="3"/>
    <n v="0"/>
    <n v="5"/>
    <n v="4.3923611111111116E-3"/>
    <n v="0.5"/>
    <n v="8.8425925925925922E-2"/>
    <n v="5"/>
    <n v="19"/>
    <n v="26"/>
    <s v="Aneurin BevanBlaenau Gwent"/>
    <x v="0"/>
  </r>
  <r>
    <x v="7"/>
    <n v="18"/>
    <x v="0"/>
    <x v="4"/>
    <x v="0"/>
    <x v="0"/>
    <n v="0"/>
    <d v="1899-12-30T00:18:40"/>
    <n v="0"/>
    <n v="0"/>
    <n v="0"/>
    <n v="2"/>
    <n v="2"/>
    <n v="0"/>
    <n v="2"/>
    <n v="0"/>
    <n v="1"/>
    <n v="1"/>
    <n v="0"/>
    <n v="0"/>
    <n v="1"/>
    <s v="-"/>
    <s v="-"/>
    <n v="0.15379629629629629"/>
    <n v="1"/>
    <n v="1"/>
    <n v="2"/>
    <s v="Aneurin BevanBlaenau Gwent"/>
    <x v="0"/>
  </r>
  <r>
    <x v="7"/>
    <n v="18"/>
    <x v="0"/>
    <x v="8"/>
    <x v="1"/>
    <x v="0"/>
    <n v="0"/>
    <s v="-"/>
    <n v="0"/>
    <n v="0"/>
    <n v="0"/>
    <n v="1"/>
    <n v="1"/>
    <n v="0"/>
    <n v="1"/>
    <n v="0"/>
    <n v="1"/>
    <n v="1"/>
    <n v="0"/>
    <n v="0"/>
    <n v="0"/>
    <s v="-"/>
    <s v="-"/>
    <n v="0.2414351851851852"/>
    <n v="0"/>
    <n v="1"/>
    <n v="1"/>
    <s v="Aneurin BevanBlaenau Gwent"/>
    <x v="0"/>
  </r>
  <r>
    <x v="7"/>
    <n v="18"/>
    <x v="0"/>
    <x v="0"/>
    <x v="0"/>
    <x v="1"/>
    <n v="191.2663858333334"/>
    <d v="1899-12-30T02:14:03"/>
    <n v="16"/>
    <n v="9"/>
    <n v="1"/>
    <n v="96"/>
    <n v="96"/>
    <n v="12"/>
    <n v="51"/>
    <n v="24"/>
    <n v="52"/>
    <n v="65"/>
    <n v="13"/>
    <n v="2"/>
    <n v="5"/>
    <n v="5.2719907407407412E-3"/>
    <n v="0.5"/>
    <n v="7.554398148148149E-2"/>
    <n v="7"/>
    <n v="65"/>
    <n v="96"/>
    <s v="Aneurin BevanCaerphilly"/>
    <x v="0"/>
  </r>
  <r>
    <x v="7"/>
    <n v="18"/>
    <x v="0"/>
    <x v="1"/>
    <x v="1"/>
    <x v="1"/>
    <n v="0"/>
    <d v="1899-12-30T00:48:12"/>
    <n v="0"/>
    <n v="0"/>
    <n v="0"/>
    <n v="34"/>
    <n v="34"/>
    <n v="0"/>
    <n v="25"/>
    <n v="5"/>
    <n v="19"/>
    <n v="23"/>
    <n v="4"/>
    <n v="0"/>
    <n v="6"/>
    <n v="3.5185185185185185E-3"/>
    <n v="0.8"/>
    <n v="9.4212962962962957E-2"/>
    <n v="6"/>
    <n v="23"/>
    <n v="34"/>
    <s v="Aneurin BevanCaerphilly"/>
    <x v="0"/>
  </r>
  <r>
    <x v="7"/>
    <n v="18"/>
    <x v="0"/>
    <x v="4"/>
    <x v="0"/>
    <x v="1"/>
    <n v="0"/>
    <d v="1899-12-30T00:27:46"/>
    <n v="0"/>
    <n v="0"/>
    <n v="0"/>
    <n v="8"/>
    <n v="8"/>
    <n v="0"/>
    <n v="7"/>
    <n v="0"/>
    <n v="2"/>
    <n v="3"/>
    <n v="1"/>
    <n v="0"/>
    <n v="5"/>
    <s v="-"/>
    <s v="-"/>
    <n v="0.115"/>
    <n v="5"/>
    <n v="3"/>
    <n v="8"/>
    <s v="Aneurin BevanCaerphilly"/>
    <x v="0"/>
  </r>
  <r>
    <x v="7"/>
    <n v="18"/>
    <x v="0"/>
    <x v="0"/>
    <x v="0"/>
    <x v="2"/>
    <n v="0"/>
    <d v="1899-12-30T00:12:50"/>
    <n v="0"/>
    <n v="0"/>
    <n v="0"/>
    <n v="2"/>
    <n v="2"/>
    <n v="2"/>
    <n v="2"/>
    <n v="0"/>
    <n v="1"/>
    <n v="1"/>
    <n v="0"/>
    <n v="0"/>
    <n v="1"/>
    <s v="-"/>
    <s v="-"/>
    <n v="3.6458333333333334E-3"/>
    <n v="1"/>
    <n v="1"/>
    <n v="2"/>
    <s v="Aneurin BevanCardiff"/>
    <x v="1"/>
  </r>
  <r>
    <x v="7"/>
    <n v="18"/>
    <x v="0"/>
    <x v="0"/>
    <x v="0"/>
    <x v="17"/>
    <n v="0.68166566666666673"/>
    <d v="1899-12-30T00:55:54"/>
    <n v="0"/>
    <n v="0"/>
    <n v="0"/>
    <n v="1"/>
    <n v="1"/>
    <n v="0"/>
    <n v="1"/>
    <n v="1"/>
    <n v="0"/>
    <n v="0"/>
    <n v="0"/>
    <n v="0"/>
    <n v="0"/>
    <n v="1.2847222222222223E-3"/>
    <n v="1"/>
    <s v="-"/>
    <n v="0"/>
    <n v="0"/>
    <n v="1"/>
    <s v="Aneurin BevanCarmarthenshire"/>
    <x v="1"/>
  </r>
  <r>
    <x v="7"/>
    <n v="18"/>
    <x v="0"/>
    <x v="53"/>
    <x v="8"/>
    <x v="12"/>
    <n v="0"/>
    <d v="1899-12-30T00:07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Gwynedd"/>
    <x v="1"/>
  </r>
  <r>
    <x v="7"/>
    <n v="18"/>
    <x v="0"/>
    <x v="0"/>
    <x v="0"/>
    <x v="4"/>
    <n v="131.04277116666665"/>
    <d v="1899-12-30T02:21:19"/>
    <n v="15"/>
    <n v="7"/>
    <n v="0"/>
    <n v="63"/>
    <n v="61"/>
    <n v="10"/>
    <n v="37"/>
    <n v="15"/>
    <n v="32"/>
    <n v="42"/>
    <n v="10"/>
    <n v="0"/>
    <n v="6"/>
    <n v="8.7037037037037048E-3"/>
    <n v="0.13333333333333333"/>
    <n v="7.3379629629629628E-2"/>
    <n v="6"/>
    <n v="42"/>
    <n v="63"/>
    <s v="Aneurin BevanMonmouthshire"/>
    <x v="0"/>
  </r>
  <r>
    <x v="7"/>
    <n v="18"/>
    <x v="0"/>
    <x v="2"/>
    <x v="0"/>
    <x v="4"/>
    <n v="0"/>
    <d v="1899-12-30T01:35:41"/>
    <n v="1"/>
    <n v="0"/>
    <n v="0"/>
    <n v="13"/>
    <n v="13"/>
    <n v="0"/>
    <n v="5"/>
    <n v="0"/>
    <n v="11"/>
    <n v="11"/>
    <n v="0"/>
    <n v="0"/>
    <n v="2"/>
    <s v="-"/>
    <s v="-"/>
    <n v="5.9826388888888894E-2"/>
    <n v="2"/>
    <n v="11"/>
    <n v="13"/>
    <s v="Aneurin BevanMonmouthshire"/>
    <x v="0"/>
  </r>
  <r>
    <x v="7"/>
    <n v="18"/>
    <x v="0"/>
    <x v="4"/>
    <x v="0"/>
    <x v="4"/>
    <n v="0"/>
    <d v="1899-12-30T01:08:45"/>
    <n v="0"/>
    <n v="0"/>
    <n v="0"/>
    <n v="7"/>
    <n v="6"/>
    <n v="0"/>
    <n v="3"/>
    <n v="0"/>
    <n v="2"/>
    <n v="3"/>
    <n v="1"/>
    <n v="0"/>
    <n v="4"/>
    <s v="-"/>
    <s v="-"/>
    <n v="0.14537615740740742"/>
    <n v="4"/>
    <n v="3"/>
    <n v="6"/>
    <s v="Aneurin BevanMonmouthshire"/>
    <x v="0"/>
  </r>
  <r>
    <x v="7"/>
    <n v="18"/>
    <x v="0"/>
    <x v="8"/>
    <x v="1"/>
    <x v="4"/>
    <n v="0"/>
    <d v="1899-12-30T00:11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7"/>
    <n v="18"/>
    <x v="0"/>
    <x v="0"/>
    <x v="0"/>
    <x v="5"/>
    <n v="283.67332999999991"/>
    <d v="1899-12-30T02:31:05"/>
    <n v="23"/>
    <n v="14"/>
    <n v="3"/>
    <n v="124"/>
    <n v="120"/>
    <n v="22"/>
    <n v="69"/>
    <n v="27"/>
    <n v="70"/>
    <n v="77"/>
    <n v="7"/>
    <n v="0"/>
    <n v="20"/>
    <n v="5.0347222222222225E-3"/>
    <n v="0.55555555555555558"/>
    <n v="5.7777777777777782E-2"/>
    <n v="20"/>
    <n v="77"/>
    <n v="123"/>
    <s v="Aneurin BevanNewport"/>
    <x v="0"/>
  </r>
  <r>
    <x v="7"/>
    <n v="18"/>
    <x v="0"/>
    <x v="4"/>
    <x v="0"/>
    <x v="5"/>
    <n v="0"/>
    <d v="1899-12-30T01:02:05"/>
    <n v="0"/>
    <n v="0"/>
    <n v="0"/>
    <n v="30"/>
    <n v="29"/>
    <n v="0"/>
    <n v="20"/>
    <n v="3"/>
    <n v="15"/>
    <n v="20"/>
    <n v="5"/>
    <n v="2"/>
    <n v="5"/>
    <n v="3.9004629629629628E-3"/>
    <n v="0.66666666666666663"/>
    <n v="0.12993055555555555"/>
    <n v="7"/>
    <n v="20"/>
    <n v="30"/>
    <s v="Aneurin BevanNewport"/>
    <x v="0"/>
  </r>
  <r>
    <x v="7"/>
    <n v="18"/>
    <x v="0"/>
    <x v="8"/>
    <x v="1"/>
    <x v="5"/>
    <n v="0"/>
    <d v="1899-12-30T00:21:3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7"/>
    <n v="18"/>
    <x v="0"/>
    <x v="1"/>
    <x v="1"/>
    <x v="5"/>
    <n v="0"/>
    <d v="1899-12-30T00:17:5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7"/>
    <n v="18"/>
    <x v="0"/>
    <x v="7"/>
    <x v="4"/>
    <x v="5"/>
    <n v="0"/>
    <d v="1899-12-30T00:17:4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7"/>
    <n v="18"/>
    <x v="0"/>
    <x v="2"/>
    <x v="0"/>
    <x v="5"/>
    <n v="0"/>
    <d v="1899-12-30T00:13:4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7"/>
    <n v="18"/>
    <x v="0"/>
    <x v="3"/>
    <x v="2"/>
    <x v="5"/>
    <n v="0"/>
    <d v="1899-12-30T00:04:2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7"/>
    <n v="18"/>
    <x v="0"/>
    <x v="0"/>
    <x v="0"/>
    <x v="6"/>
    <n v="1.6227768333333332"/>
    <d v="1899-12-30T01:03:41"/>
    <n v="0"/>
    <n v="0"/>
    <n v="0"/>
    <n v="2"/>
    <n v="2"/>
    <n v="0"/>
    <n v="1"/>
    <n v="0"/>
    <n v="2"/>
    <n v="2"/>
    <n v="0"/>
    <n v="0"/>
    <n v="0"/>
    <s v="-"/>
    <s v="-"/>
    <n v="6.2309027777777783E-2"/>
    <n v="0"/>
    <n v="2"/>
    <n v="2"/>
    <s v="Aneurin BevanPowys"/>
    <x v="1"/>
  </r>
  <r>
    <x v="7"/>
    <n v="18"/>
    <x v="0"/>
    <x v="2"/>
    <x v="0"/>
    <x v="6"/>
    <n v="0"/>
    <d v="1899-12-30T00:44:55"/>
    <n v="0"/>
    <n v="0"/>
    <n v="0"/>
    <n v="2"/>
    <n v="2"/>
    <n v="0"/>
    <n v="2"/>
    <n v="0"/>
    <n v="2"/>
    <n v="2"/>
    <n v="0"/>
    <n v="0"/>
    <n v="0"/>
    <s v="-"/>
    <s v="-"/>
    <n v="6.2204861111111114E-2"/>
    <n v="0"/>
    <n v="2"/>
    <n v="2"/>
    <s v="Aneurin BevanPowys"/>
    <x v="1"/>
  </r>
  <r>
    <x v="7"/>
    <n v="18"/>
    <x v="0"/>
    <x v="0"/>
    <x v="0"/>
    <x v="7"/>
    <n v="132.80416183333335"/>
    <d v="1899-12-30T02:19:02"/>
    <n v="13"/>
    <n v="5"/>
    <n v="0"/>
    <n v="58"/>
    <n v="58"/>
    <n v="7"/>
    <n v="31"/>
    <n v="18"/>
    <n v="31"/>
    <n v="37"/>
    <n v="6"/>
    <n v="0"/>
    <n v="3"/>
    <n v="4.2592592592592595E-3"/>
    <n v="0.61111111111111116"/>
    <n v="7.8912037037037044E-2"/>
    <n v="3"/>
    <n v="37"/>
    <n v="58"/>
    <s v="Aneurin BevanTorfaen"/>
    <x v="0"/>
  </r>
  <r>
    <x v="7"/>
    <n v="18"/>
    <x v="0"/>
    <x v="2"/>
    <x v="0"/>
    <x v="7"/>
    <n v="0"/>
    <d v="1899-12-30T00:40:19"/>
    <n v="0"/>
    <n v="0"/>
    <n v="0"/>
    <n v="28"/>
    <n v="27"/>
    <n v="0"/>
    <n v="22"/>
    <n v="3"/>
    <n v="8"/>
    <n v="8"/>
    <n v="0"/>
    <n v="0"/>
    <n v="17"/>
    <n v="1.4814814814814816E-3"/>
    <n v="1"/>
    <n v="3.7592592592592594E-2"/>
    <n v="17"/>
    <n v="8"/>
    <n v="28"/>
    <s v="Aneurin BevanTorfaen"/>
    <x v="0"/>
  </r>
  <r>
    <x v="7"/>
    <n v="18"/>
    <x v="0"/>
    <x v="4"/>
    <x v="0"/>
    <x v="7"/>
    <n v="0"/>
    <d v="1899-12-30T00:28:10"/>
    <n v="0"/>
    <n v="0"/>
    <n v="0"/>
    <n v="23"/>
    <n v="23"/>
    <n v="0"/>
    <n v="21"/>
    <n v="3"/>
    <n v="2"/>
    <n v="3"/>
    <n v="1"/>
    <n v="0"/>
    <n v="17"/>
    <n v="5.2314814814814819E-3"/>
    <n v="1"/>
    <n v="1.412037037037037E-2"/>
    <n v="17"/>
    <n v="3"/>
    <n v="23"/>
    <s v="Aneurin BevanTorfaen"/>
    <x v="0"/>
  </r>
  <r>
    <x v="7"/>
    <n v="18"/>
    <x v="0"/>
    <x v="9"/>
    <x v="4"/>
    <x v="7"/>
    <n v="0"/>
    <d v="1899-12-30T00:27:22"/>
    <n v="0"/>
    <n v="0"/>
    <n v="0"/>
    <n v="2"/>
    <n v="1"/>
    <n v="0"/>
    <n v="1"/>
    <n v="0"/>
    <n v="1"/>
    <n v="1"/>
    <n v="0"/>
    <n v="0"/>
    <n v="1"/>
    <s v="-"/>
    <s v="-"/>
    <n v="0.1459375"/>
    <n v="1"/>
    <n v="1"/>
    <n v="2"/>
    <s v="Aneurin BevanTorfaen"/>
    <x v="0"/>
  </r>
  <r>
    <x v="7"/>
    <n v="18"/>
    <x v="0"/>
    <x v="1"/>
    <x v="1"/>
    <x v="7"/>
    <n v="0"/>
    <d v="1899-12-30T00:17:45"/>
    <n v="0"/>
    <n v="0"/>
    <n v="0"/>
    <n v="8"/>
    <n v="8"/>
    <n v="0"/>
    <n v="8"/>
    <n v="0"/>
    <n v="1"/>
    <n v="1"/>
    <n v="0"/>
    <n v="0"/>
    <n v="7"/>
    <s v="-"/>
    <s v="-"/>
    <n v="0.18607638888888889"/>
    <n v="7"/>
    <n v="1"/>
    <n v="8"/>
    <s v="Aneurin BevanTorfaen"/>
    <x v="0"/>
  </r>
  <r>
    <x v="7"/>
    <n v="18"/>
    <x v="0"/>
    <x v="8"/>
    <x v="1"/>
    <x v="7"/>
    <n v="0"/>
    <d v="1899-12-30T00:11:2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7"/>
    <n v="18"/>
    <x v="0"/>
    <x v="7"/>
    <x v="4"/>
    <x v="7"/>
    <n v="0"/>
    <d v="1899-12-30T00:11:2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7"/>
    <n v="18"/>
    <x v="1"/>
    <x v="10"/>
    <x v="0"/>
    <x v="9"/>
    <n v="207.50610783333335"/>
    <d v="1899-12-30T01:58:34"/>
    <n v="20"/>
    <n v="5"/>
    <n v="0"/>
    <n v="108"/>
    <n v="108"/>
    <n v="22"/>
    <n v="56"/>
    <n v="13"/>
    <n v="67"/>
    <n v="84"/>
    <n v="17"/>
    <n v="3"/>
    <n v="8"/>
    <n v="4.6412037037037038E-3"/>
    <n v="0.69230769230769229"/>
    <n v="4.9907407407407407E-2"/>
    <n v="11"/>
    <n v="84"/>
    <n v="108"/>
    <s v="Betsi CadwaladrConwy"/>
    <x v="0"/>
  </r>
  <r>
    <x v="7"/>
    <n v="18"/>
    <x v="1"/>
    <x v="11"/>
    <x v="0"/>
    <x v="9"/>
    <n v="52.726384833333341"/>
    <d v="1899-12-30T01:10:55"/>
    <n v="2"/>
    <n v="0"/>
    <n v="0"/>
    <n v="55"/>
    <n v="55"/>
    <n v="10"/>
    <n v="36"/>
    <n v="7"/>
    <n v="35"/>
    <n v="41"/>
    <n v="6"/>
    <n v="3"/>
    <n v="4"/>
    <n v="8.8310185185185193E-3"/>
    <n v="0.42857142857142855"/>
    <n v="5.9965277777777777E-2"/>
    <n v="7"/>
    <n v="41"/>
    <n v="55"/>
    <s v="Betsi CadwaladrConwy"/>
    <x v="0"/>
  </r>
  <r>
    <x v="7"/>
    <n v="18"/>
    <x v="1"/>
    <x v="49"/>
    <x v="1"/>
    <x v="9"/>
    <n v="0"/>
    <d v="1899-12-30T00:20:3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Conwy"/>
    <x v="0"/>
  </r>
  <r>
    <x v="7"/>
    <n v="18"/>
    <x v="1"/>
    <x v="10"/>
    <x v="0"/>
    <x v="10"/>
    <n v="157.37249266666669"/>
    <d v="1899-12-30T01:31:45"/>
    <n v="11"/>
    <n v="3"/>
    <n v="0"/>
    <n v="113"/>
    <n v="110"/>
    <n v="15"/>
    <n v="71"/>
    <n v="18"/>
    <n v="72"/>
    <n v="85"/>
    <n v="13"/>
    <n v="4"/>
    <n v="6"/>
    <n v="4.5833333333333334E-3"/>
    <n v="0.61111111111111116"/>
    <n v="5.7326388888888892E-2"/>
    <n v="10"/>
    <n v="85"/>
    <n v="113"/>
    <s v="Betsi CadwaladrDenbighshire"/>
    <x v="0"/>
  </r>
  <r>
    <x v="7"/>
    <n v="18"/>
    <x v="1"/>
    <x v="12"/>
    <x v="0"/>
    <x v="10"/>
    <n v="27.297498166666667"/>
    <d v="1899-12-30T01:53:20"/>
    <n v="2"/>
    <n v="1"/>
    <n v="0"/>
    <n v="13"/>
    <n v="13"/>
    <n v="3"/>
    <n v="8"/>
    <n v="1"/>
    <n v="10"/>
    <n v="12"/>
    <n v="2"/>
    <n v="0"/>
    <n v="0"/>
    <n v="4.6296296296296298E-4"/>
    <n v="1"/>
    <n v="7.1568287037037048E-2"/>
    <n v="0"/>
    <n v="12"/>
    <n v="13"/>
    <s v="Betsi CadwaladrDenbighshire"/>
    <x v="0"/>
  </r>
  <r>
    <x v="7"/>
    <n v="18"/>
    <x v="1"/>
    <x v="11"/>
    <x v="0"/>
    <x v="10"/>
    <n v="9.4722166666666663E-2"/>
    <d v="1899-12-30T00:20:41"/>
    <n v="0"/>
    <n v="0"/>
    <n v="0"/>
    <n v="1"/>
    <n v="1"/>
    <n v="0"/>
    <n v="1"/>
    <n v="1"/>
    <n v="0"/>
    <n v="0"/>
    <n v="0"/>
    <n v="0"/>
    <n v="0"/>
    <n v="4.5138888888888893E-3"/>
    <n v="1"/>
    <s v="-"/>
    <n v="0"/>
    <n v="0"/>
    <n v="1"/>
    <s v="Betsi CadwaladrDenbighshire"/>
    <x v="0"/>
  </r>
  <r>
    <x v="7"/>
    <n v="18"/>
    <x v="1"/>
    <x v="36"/>
    <x v="3"/>
    <x v="10"/>
    <n v="0"/>
    <d v="1899-12-30T00:21:09"/>
    <n v="0"/>
    <n v="0"/>
    <n v="0"/>
    <n v="1"/>
    <n v="1"/>
    <n v="0"/>
    <n v="1"/>
    <n v="0"/>
    <n v="0"/>
    <n v="1"/>
    <n v="1"/>
    <n v="0"/>
    <n v="0"/>
    <s v="-"/>
    <s v="-"/>
    <n v="0.16708333333333333"/>
    <n v="0"/>
    <n v="1"/>
    <n v="1"/>
    <s v="Betsi CadwaladrDenbighshire"/>
    <x v="0"/>
  </r>
  <r>
    <x v="7"/>
    <n v="18"/>
    <x v="1"/>
    <x v="59"/>
    <x v="8"/>
    <x v="10"/>
    <n v="0"/>
    <d v="1899-12-30T00:04:4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Denbighshire"/>
    <x v="0"/>
  </r>
  <r>
    <x v="7"/>
    <n v="18"/>
    <x v="1"/>
    <x v="12"/>
    <x v="0"/>
    <x v="11"/>
    <n v="130.57054950000003"/>
    <d v="1899-12-30T02:16:45"/>
    <n v="14"/>
    <n v="7"/>
    <n v="0"/>
    <n v="53"/>
    <n v="52"/>
    <n v="5"/>
    <n v="28"/>
    <n v="10"/>
    <n v="31"/>
    <n v="40"/>
    <n v="9"/>
    <n v="0"/>
    <n v="3"/>
    <n v="6.712962962962964E-3"/>
    <n v="0.3"/>
    <n v="0.10376736111111112"/>
    <n v="3"/>
    <n v="40"/>
    <n v="53"/>
    <s v="Betsi CadwaladrFlintshire"/>
    <x v="0"/>
  </r>
  <r>
    <x v="7"/>
    <n v="18"/>
    <x v="1"/>
    <x v="10"/>
    <x v="0"/>
    <x v="11"/>
    <n v="110.47915816666666"/>
    <d v="1899-12-30T01:39:41"/>
    <n v="6"/>
    <n v="2"/>
    <n v="0"/>
    <n v="60"/>
    <n v="59"/>
    <n v="10"/>
    <n v="35"/>
    <n v="10"/>
    <n v="37"/>
    <n v="45"/>
    <n v="8"/>
    <n v="0"/>
    <n v="5"/>
    <n v="8.4143518518518517E-3"/>
    <n v="0.3"/>
    <n v="7.8038194444444445E-2"/>
    <n v="5"/>
    <n v="45"/>
    <n v="59"/>
    <s v="Betsi CadwaladrFlintshire"/>
    <x v="0"/>
  </r>
  <r>
    <x v="7"/>
    <n v="18"/>
    <x v="1"/>
    <x v="11"/>
    <x v="0"/>
    <x v="12"/>
    <n v="149.90054600000002"/>
    <d v="1899-12-30T01:16:35"/>
    <n v="10"/>
    <n v="3"/>
    <n v="0"/>
    <n v="140"/>
    <n v="138"/>
    <n v="22"/>
    <n v="93"/>
    <n v="10"/>
    <n v="93"/>
    <n v="108"/>
    <n v="15"/>
    <n v="5"/>
    <n v="17"/>
    <n v="1.1516203703703706E-2"/>
    <n v="0.3"/>
    <n v="2.6412037037037036E-2"/>
    <n v="22"/>
    <n v="108"/>
    <n v="138"/>
    <s v="Betsi CadwaladrGwynedd"/>
    <x v="0"/>
  </r>
  <r>
    <x v="7"/>
    <n v="18"/>
    <x v="1"/>
    <x v="12"/>
    <x v="0"/>
    <x v="12"/>
    <n v="12.426944333333333"/>
    <d v="1899-12-30T02:19:16"/>
    <n v="1"/>
    <n v="1"/>
    <n v="0"/>
    <n v="5"/>
    <n v="5"/>
    <n v="0"/>
    <n v="4"/>
    <n v="0"/>
    <n v="4"/>
    <n v="5"/>
    <n v="1"/>
    <n v="0"/>
    <n v="0"/>
    <s v="-"/>
    <s v="-"/>
    <n v="3.7569444444444447E-2"/>
    <n v="0"/>
    <n v="5"/>
    <n v="5"/>
    <s v="Betsi CadwaladrGwynedd"/>
    <x v="0"/>
  </r>
  <r>
    <x v="7"/>
    <n v="18"/>
    <x v="1"/>
    <x v="10"/>
    <x v="0"/>
    <x v="12"/>
    <n v="5.0358333333333336"/>
    <d v="1899-12-30T01:02:56"/>
    <n v="1"/>
    <n v="0"/>
    <n v="0"/>
    <n v="7"/>
    <n v="7"/>
    <n v="2"/>
    <n v="7"/>
    <n v="0"/>
    <n v="7"/>
    <n v="7"/>
    <n v="0"/>
    <n v="0"/>
    <n v="0"/>
    <s v="-"/>
    <s v="-"/>
    <n v="6.0729166666666674E-2"/>
    <n v="0"/>
    <n v="7"/>
    <n v="7"/>
    <s v="Betsi CadwaladrGwynedd"/>
    <x v="0"/>
  </r>
  <r>
    <x v="7"/>
    <n v="18"/>
    <x v="1"/>
    <x v="37"/>
    <x v="1"/>
    <x v="12"/>
    <n v="0"/>
    <d v="1899-12-30T00:11:39"/>
    <n v="0"/>
    <n v="0"/>
    <n v="0"/>
    <n v="3"/>
    <n v="3"/>
    <n v="0"/>
    <n v="3"/>
    <n v="0"/>
    <n v="1"/>
    <n v="1"/>
    <n v="0"/>
    <n v="0"/>
    <n v="2"/>
    <s v="-"/>
    <s v="-"/>
    <n v="1.4548611111111111E-2"/>
    <n v="2"/>
    <n v="1"/>
    <n v="3"/>
    <s v="Betsi CadwaladrGwynedd"/>
    <x v="0"/>
  </r>
  <r>
    <x v="7"/>
    <n v="18"/>
    <x v="1"/>
    <x v="45"/>
    <x v="1"/>
    <x v="12"/>
    <n v="0"/>
    <d v="1899-12-30T00:04:00"/>
    <n v="0"/>
    <n v="0"/>
    <n v="0"/>
    <n v="1"/>
    <n v="1"/>
    <n v="0"/>
    <n v="1"/>
    <n v="0"/>
    <n v="1"/>
    <n v="1"/>
    <n v="0"/>
    <n v="0"/>
    <n v="0"/>
    <s v="-"/>
    <s v="-"/>
    <n v="3.0578703703703705E-2"/>
    <n v="0"/>
    <n v="1"/>
    <n v="1"/>
    <s v="Betsi CadwaladrGwynedd"/>
    <x v="0"/>
  </r>
  <r>
    <x v="7"/>
    <n v="18"/>
    <x v="1"/>
    <x v="11"/>
    <x v="0"/>
    <x v="13"/>
    <n v="99.481935666666658"/>
    <d v="1899-12-30T01:19:23"/>
    <n v="4"/>
    <n v="1"/>
    <n v="0"/>
    <n v="87"/>
    <n v="87"/>
    <n v="7"/>
    <n v="52"/>
    <n v="8"/>
    <n v="60"/>
    <n v="71"/>
    <n v="11"/>
    <n v="1"/>
    <n v="7"/>
    <n v="1.2505787037037037E-2"/>
    <n v="0.125"/>
    <n v="3.2256944444444449E-2"/>
    <n v="8"/>
    <n v="71"/>
    <n v="87"/>
    <s v="Betsi CadwaladrIsle Of Anglesey"/>
    <x v="0"/>
  </r>
  <r>
    <x v="7"/>
    <n v="18"/>
    <x v="1"/>
    <x v="10"/>
    <x v="0"/>
    <x v="13"/>
    <n v="0"/>
    <d v="1899-12-30T01:13:01"/>
    <n v="0"/>
    <n v="0"/>
    <n v="0"/>
    <n v="1"/>
    <n v="1"/>
    <n v="0"/>
    <n v="0"/>
    <n v="0"/>
    <n v="1"/>
    <n v="1"/>
    <n v="0"/>
    <n v="0"/>
    <n v="0"/>
    <s v="-"/>
    <s v="-"/>
    <n v="4.6759259259259263E-3"/>
    <n v="0"/>
    <n v="1"/>
    <n v="1"/>
    <s v="Betsi CadwaladrIsle Of Anglesey"/>
    <x v="0"/>
  </r>
  <r>
    <x v="7"/>
    <n v="18"/>
    <x v="1"/>
    <x v="12"/>
    <x v="0"/>
    <x v="6"/>
    <n v="0"/>
    <d v="1899-12-30T00:13:39"/>
    <n v="0"/>
    <n v="0"/>
    <n v="0"/>
    <n v="1"/>
    <n v="1"/>
    <n v="1"/>
    <n v="1"/>
    <n v="0"/>
    <n v="1"/>
    <n v="1"/>
    <n v="0"/>
    <n v="0"/>
    <n v="0"/>
    <s v="-"/>
    <s v="-"/>
    <n v="3.4016203703703708E-2"/>
    <n v="0"/>
    <n v="1"/>
    <n v="1"/>
    <s v="Betsi CadwaladrPowys"/>
    <x v="1"/>
  </r>
  <r>
    <x v="7"/>
    <n v="18"/>
    <x v="1"/>
    <x v="12"/>
    <x v="0"/>
    <x v="15"/>
    <n v="295.51805133333346"/>
    <d v="1899-12-30T02:12:57"/>
    <n v="31"/>
    <n v="17"/>
    <n v="0"/>
    <n v="139"/>
    <n v="139"/>
    <n v="21"/>
    <n v="75"/>
    <n v="18"/>
    <n v="93"/>
    <n v="106"/>
    <n v="13"/>
    <n v="6"/>
    <n v="9"/>
    <n v="4.1030092592592594E-3"/>
    <n v="0.72222222222222221"/>
    <n v="5.1510416666666677E-2"/>
    <n v="15"/>
    <n v="106"/>
    <n v="139"/>
    <s v="Betsi CadwaladrWrexham"/>
    <x v="0"/>
  </r>
  <r>
    <x v="7"/>
    <n v="18"/>
    <x v="1"/>
    <x v="10"/>
    <x v="0"/>
    <x v="15"/>
    <n v="6.024722166666665"/>
    <d v="1899-12-30T00:52:44"/>
    <n v="0"/>
    <n v="0"/>
    <n v="0"/>
    <n v="9"/>
    <n v="8"/>
    <n v="0"/>
    <n v="6"/>
    <n v="0"/>
    <n v="4"/>
    <n v="4"/>
    <n v="0"/>
    <n v="0"/>
    <n v="5"/>
    <s v="-"/>
    <s v="-"/>
    <n v="8.6267361111111107E-2"/>
    <n v="5"/>
    <n v="4"/>
    <n v="9"/>
    <s v="Betsi CadwaladrWrexham"/>
    <x v="0"/>
  </r>
  <r>
    <x v="7"/>
    <n v="18"/>
    <x v="2"/>
    <x v="16"/>
    <x v="0"/>
    <x v="0"/>
    <n v="0.43111116666666666"/>
    <d v="1899-12-30T00:40:52"/>
    <n v="0"/>
    <n v="0"/>
    <n v="0"/>
    <n v="1"/>
    <n v="1"/>
    <n v="0"/>
    <n v="1"/>
    <n v="0"/>
    <n v="1"/>
    <n v="1"/>
    <n v="0"/>
    <n v="0"/>
    <n v="0"/>
    <s v="-"/>
    <s v="-"/>
    <n v="1.4583333333333334E-3"/>
    <n v="0"/>
    <n v="1"/>
    <n v="1"/>
    <s v="Cardiff And ValeBlaenau Gwent"/>
    <x v="1"/>
  </r>
  <r>
    <x v="7"/>
    <n v="18"/>
    <x v="2"/>
    <x v="16"/>
    <x v="0"/>
    <x v="16"/>
    <n v="1.7941666666666667"/>
    <d v="1899-12-30T00:50:53"/>
    <n v="0"/>
    <n v="0"/>
    <n v="0"/>
    <n v="3"/>
    <n v="3"/>
    <n v="0"/>
    <n v="2"/>
    <n v="1"/>
    <n v="2"/>
    <n v="2"/>
    <n v="0"/>
    <n v="0"/>
    <n v="0"/>
    <n v="1.3645833333333333E-2"/>
    <n v="0"/>
    <n v="0.12527199074074075"/>
    <n v="0"/>
    <n v="2"/>
    <n v="3"/>
    <s v="Cardiff And ValeBridgend"/>
    <x v="1"/>
  </r>
  <r>
    <x v="7"/>
    <n v="18"/>
    <x v="2"/>
    <x v="16"/>
    <x v="0"/>
    <x v="1"/>
    <n v="2.2261099999999998"/>
    <d v="1899-12-30T00:31:08"/>
    <n v="0"/>
    <n v="0"/>
    <n v="0"/>
    <n v="10"/>
    <n v="10"/>
    <n v="2"/>
    <n v="10"/>
    <n v="4"/>
    <n v="4"/>
    <n v="6"/>
    <n v="2"/>
    <n v="0"/>
    <n v="0"/>
    <n v="6.4756944444444445E-3"/>
    <n v="0.5"/>
    <n v="3.7968750000000002E-2"/>
    <n v="0"/>
    <n v="6"/>
    <n v="10"/>
    <s v="Cardiff And ValeCaerphilly"/>
    <x v="1"/>
  </r>
  <r>
    <x v="7"/>
    <n v="18"/>
    <x v="2"/>
    <x v="16"/>
    <x v="0"/>
    <x v="2"/>
    <n v="538.49609149999981"/>
    <d v="1899-12-30T02:13:55"/>
    <n v="45"/>
    <n v="23"/>
    <n v="2"/>
    <n v="267"/>
    <n v="257"/>
    <n v="49"/>
    <n v="145"/>
    <n v="77"/>
    <n v="132"/>
    <n v="170"/>
    <n v="38"/>
    <n v="5"/>
    <n v="15"/>
    <n v="4.6874999999999998E-3"/>
    <n v="0.66233766233766234"/>
    <n v="6.3333333333333339E-2"/>
    <n v="20"/>
    <n v="170"/>
    <n v="261"/>
    <s v="Cardiff And ValeCardiff"/>
    <x v="0"/>
  </r>
  <r>
    <x v="7"/>
    <n v="18"/>
    <x v="2"/>
    <x v="17"/>
    <x v="6"/>
    <x v="2"/>
    <n v="0"/>
    <d v="1899-12-30T01:10:45"/>
    <n v="1"/>
    <n v="0"/>
    <n v="0"/>
    <n v="18"/>
    <n v="18"/>
    <n v="0"/>
    <n v="12"/>
    <n v="1"/>
    <n v="12"/>
    <n v="14"/>
    <n v="2"/>
    <n v="0"/>
    <n v="3"/>
    <n v="8.8657407407407417E-3"/>
    <n v="0"/>
    <n v="8.380787037037038E-2"/>
    <n v="3"/>
    <n v="14"/>
    <n v="18"/>
    <s v="Cardiff And ValeCardiff"/>
    <x v="0"/>
  </r>
  <r>
    <x v="7"/>
    <n v="18"/>
    <x v="2"/>
    <x v="16"/>
    <x v="0"/>
    <x v="17"/>
    <n v="2.0761111666666667"/>
    <d v="1899-12-30T00:34:56"/>
    <n v="0"/>
    <n v="0"/>
    <n v="0"/>
    <n v="4"/>
    <n v="4"/>
    <n v="1"/>
    <n v="4"/>
    <n v="1"/>
    <n v="0"/>
    <n v="2"/>
    <n v="2"/>
    <n v="1"/>
    <n v="0"/>
    <n v="8.1365740740740738E-3"/>
    <n v="0"/>
    <n v="2.8761574074074078E-2"/>
    <n v="1"/>
    <n v="2"/>
    <n v="4"/>
    <s v="Cardiff And ValeCarmarthenshire"/>
    <x v="1"/>
  </r>
  <r>
    <x v="7"/>
    <n v="18"/>
    <x v="2"/>
    <x v="16"/>
    <x v="0"/>
    <x v="18"/>
    <n v="0.566388"/>
    <d v="1899-12-30T00:22:52"/>
    <n v="0"/>
    <n v="0"/>
    <n v="0"/>
    <n v="3"/>
    <n v="3"/>
    <n v="1"/>
    <n v="3"/>
    <n v="0"/>
    <n v="1"/>
    <n v="1"/>
    <n v="0"/>
    <n v="0"/>
    <n v="2"/>
    <s v="-"/>
    <s v="-"/>
    <n v="7.3287037037037039E-2"/>
    <n v="2"/>
    <n v="1"/>
    <n v="3"/>
    <s v="Cardiff And ValeCeredigion"/>
    <x v="1"/>
  </r>
  <r>
    <x v="7"/>
    <n v="18"/>
    <x v="2"/>
    <x v="16"/>
    <x v="0"/>
    <x v="3"/>
    <n v="2.1455554999999999"/>
    <d v="1899-12-30T00:33:23"/>
    <n v="0"/>
    <n v="0"/>
    <n v="0"/>
    <n v="7"/>
    <n v="7"/>
    <n v="0"/>
    <n v="7"/>
    <n v="3"/>
    <n v="3"/>
    <n v="4"/>
    <n v="1"/>
    <n v="0"/>
    <n v="0"/>
    <n v="4.9768518518518521E-4"/>
    <n v="1"/>
    <n v="7.8616898148148151E-2"/>
    <n v="0"/>
    <n v="4"/>
    <n v="7"/>
    <s v="Cardiff And ValeMerthyr Tydfil"/>
    <x v="1"/>
  </r>
  <r>
    <x v="7"/>
    <n v="18"/>
    <x v="2"/>
    <x v="16"/>
    <x v="0"/>
    <x v="4"/>
    <n v="0.41888899999999996"/>
    <d v="1899-12-30T00:26:23"/>
    <n v="0"/>
    <n v="0"/>
    <n v="0"/>
    <n v="3"/>
    <n v="3"/>
    <n v="0"/>
    <n v="3"/>
    <n v="0"/>
    <n v="3"/>
    <n v="3"/>
    <n v="0"/>
    <n v="0"/>
    <n v="0"/>
    <s v="-"/>
    <s v="-"/>
    <n v="2.97337962962963E-2"/>
    <n v="0"/>
    <n v="3"/>
    <n v="3"/>
    <s v="Cardiff And ValeMonmouthshire"/>
    <x v="1"/>
  </r>
  <r>
    <x v="7"/>
    <n v="18"/>
    <x v="2"/>
    <x v="16"/>
    <x v="0"/>
    <x v="5"/>
    <n v="3.5966666666666662"/>
    <d v="1899-12-30T00:55:14"/>
    <n v="0"/>
    <n v="0"/>
    <n v="0"/>
    <n v="6"/>
    <n v="6"/>
    <n v="0"/>
    <n v="5"/>
    <n v="4"/>
    <n v="2"/>
    <n v="2"/>
    <n v="0"/>
    <n v="0"/>
    <n v="0"/>
    <n v="7.6851851851851855E-3"/>
    <n v="0.25"/>
    <n v="0.15349537037037037"/>
    <n v="0"/>
    <n v="2"/>
    <n v="6"/>
    <s v="Cardiff And ValeNewport"/>
    <x v="1"/>
  </r>
  <r>
    <x v="7"/>
    <n v="18"/>
    <x v="2"/>
    <x v="16"/>
    <x v="0"/>
    <x v="20"/>
    <n v="0"/>
    <d v="1899-12-30T00:28:00"/>
    <n v="0"/>
    <n v="0"/>
    <n v="0"/>
    <n v="1"/>
    <n v="1"/>
    <n v="0"/>
    <n v="1"/>
    <n v="0"/>
    <n v="1"/>
    <n v="1"/>
    <n v="0"/>
    <n v="0"/>
    <n v="0"/>
    <s v="-"/>
    <s v="-"/>
    <n v="3.0798611111111113E-2"/>
    <n v="0"/>
    <n v="1"/>
    <n v="1"/>
    <s v="Cardiff And ValePembrokeshire"/>
    <x v="1"/>
  </r>
  <r>
    <x v="7"/>
    <n v="18"/>
    <x v="2"/>
    <x v="16"/>
    <x v="0"/>
    <x v="6"/>
    <n v="0.53777783333333329"/>
    <d v="1899-12-30T00:47:16"/>
    <n v="0"/>
    <n v="0"/>
    <n v="0"/>
    <n v="1"/>
    <n v="1"/>
    <n v="0"/>
    <n v="1"/>
    <n v="1"/>
    <n v="0"/>
    <n v="0"/>
    <n v="0"/>
    <n v="0"/>
    <n v="0"/>
    <n v="3.9930555555555561E-3"/>
    <n v="1"/>
    <s v="-"/>
    <n v="0"/>
    <n v="0"/>
    <n v="1"/>
    <s v="Cardiff And ValePowys"/>
    <x v="1"/>
  </r>
  <r>
    <x v="7"/>
    <n v="18"/>
    <x v="2"/>
    <x v="16"/>
    <x v="0"/>
    <x v="21"/>
    <n v="14.720277666666668"/>
    <d v="1899-12-30T02:04:46"/>
    <n v="1"/>
    <n v="1"/>
    <n v="0"/>
    <n v="8"/>
    <n v="8"/>
    <n v="1"/>
    <n v="5"/>
    <n v="2"/>
    <n v="5"/>
    <n v="5"/>
    <n v="0"/>
    <n v="0"/>
    <n v="1"/>
    <n v="7.0312500000000002E-3"/>
    <n v="0"/>
    <n v="1.741898148148148E-2"/>
    <n v="1"/>
    <n v="5"/>
    <n v="8"/>
    <s v="Cardiff And ValeRhondda Cynon Taff"/>
    <x v="1"/>
  </r>
  <r>
    <x v="7"/>
    <n v="18"/>
    <x v="2"/>
    <x v="16"/>
    <x v="0"/>
    <x v="22"/>
    <n v="5.4302770000000011"/>
    <d v="1899-12-30T00:44:33"/>
    <n v="0"/>
    <n v="0"/>
    <n v="0"/>
    <n v="10"/>
    <n v="9"/>
    <n v="1"/>
    <n v="7"/>
    <n v="2"/>
    <n v="5"/>
    <n v="7"/>
    <n v="2"/>
    <n v="0"/>
    <n v="1"/>
    <n v="2.4074074074074076E-3"/>
    <n v="1"/>
    <n v="7.0949074074074074E-3"/>
    <n v="1"/>
    <n v="7"/>
    <n v="10"/>
    <s v="Cardiff And ValeSwansea"/>
    <x v="1"/>
  </r>
  <r>
    <x v="7"/>
    <n v="18"/>
    <x v="2"/>
    <x v="16"/>
    <x v="0"/>
    <x v="7"/>
    <n v="1.585"/>
    <d v="1899-12-30T00:27:16"/>
    <n v="0"/>
    <n v="0"/>
    <n v="0"/>
    <n v="8"/>
    <n v="7"/>
    <n v="1"/>
    <n v="6"/>
    <n v="0"/>
    <n v="6"/>
    <n v="6"/>
    <n v="0"/>
    <n v="0"/>
    <n v="2"/>
    <s v="-"/>
    <s v="-"/>
    <n v="2.0908564814814817E-2"/>
    <n v="2"/>
    <n v="6"/>
    <n v="8"/>
    <s v="Cardiff And ValeTorfaen"/>
    <x v="1"/>
  </r>
  <r>
    <x v="7"/>
    <n v="18"/>
    <x v="2"/>
    <x v="16"/>
    <x v="0"/>
    <x v="8"/>
    <n v="157.29721866666668"/>
    <d v="1899-12-30T02:03:33"/>
    <n v="13"/>
    <n v="7"/>
    <n v="0"/>
    <n v="84"/>
    <n v="82"/>
    <n v="18"/>
    <n v="44"/>
    <n v="19"/>
    <n v="47"/>
    <n v="56"/>
    <n v="9"/>
    <n v="4"/>
    <n v="5"/>
    <n v="6.2731481481481484E-3"/>
    <n v="0.42105263157894735"/>
    <n v="9.0596064814814803E-2"/>
    <n v="9"/>
    <n v="56"/>
    <n v="84"/>
    <s v="Cardiff And ValeVale Of Glamorgan"/>
    <x v="0"/>
  </r>
  <r>
    <x v="7"/>
    <n v="18"/>
    <x v="2"/>
    <x v="17"/>
    <x v="6"/>
    <x v="8"/>
    <n v="0"/>
    <d v="1899-12-30T01:17:03"/>
    <n v="1"/>
    <n v="0"/>
    <n v="0"/>
    <n v="15"/>
    <n v="14"/>
    <n v="0"/>
    <n v="7"/>
    <n v="2"/>
    <n v="9"/>
    <n v="10"/>
    <n v="1"/>
    <n v="0"/>
    <n v="3"/>
    <n v="3.3969907407407408E-3"/>
    <n v="1"/>
    <n v="6.4965277777777788E-2"/>
    <n v="3"/>
    <n v="10"/>
    <n v="15"/>
    <s v="Cardiff And ValeVale Of Glamorgan"/>
    <x v="0"/>
  </r>
  <r>
    <x v="7"/>
    <n v="18"/>
    <x v="2"/>
    <x v="18"/>
    <x v="3"/>
    <x v="8"/>
    <n v="0"/>
    <d v="1899-12-30T00:02:07"/>
    <n v="0"/>
    <n v="0"/>
    <n v="0"/>
    <n v="1"/>
    <n v="1"/>
    <n v="0"/>
    <n v="1"/>
    <n v="0"/>
    <n v="1"/>
    <n v="1"/>
    <n v="0"/>
    <n v="0"/>
    <n v="0"/>
    <s v="-"/>
    <s v="-"/>
    <n v="1.1574074074074076E-3"/>
    <n v="0"/>
    <n v="1"/>
    <n v="1"/>
    <s v="Cardiff And ValeVale Of Glamorgan"/>
    <x v="0"/>
  </r>
  <r>
    <x v="7"/>
    <n v="18"/>
    <x v="3"/>
    <x v="20"/>
    <x v="0"/>
    <x v="0"/>
    <n v="0.77027766666666675"/>
    <d v="1899-12-30T00:18:02"/>
    <n v="0"/>
    <n v="0"/>
    <n v="0"/>
    <n v="6"/>
    <n v="6"/>
    <n v="4"/>
    <n v="6"/>
    <n v="3"/>
    <n v="3"/>
    <n v="3"/>
    <n v="0"/>
    <n v="0"/>
    <n v="0"/>
    <n v="3.0902777777777782E-3"/>
    <n v="1"/>
    <n v="7.2719907407407414E-2"/>
    <n v="0"/>
    <n v="3"/>
    <n v="6"/>
    <s v="Cwm Taf MorgannwgBlaenau Gwent"/>
    <x v="1"/>
  </r>
  <r>
    <x v="7"/>
    <n v="18"/>
    <x v="3"/>
    <x v="21"/>
    <x v="0"/>
    <x v="16"/>
    <n v="324.84638050000001"/>
    <d v="1899-12-30T03:38:02"/>
    <n v="35"/>
    <n v="25"/>
    <n v="6"/>
    <n v="111"/>
    <n v="110"/>
    <n v="22"/>
    <n v="51"/>
    <n v="18"/>
    <n v="60"/>
    <n v="79"/>
    <n v="19"/>
    <n v="4"/>
    <n v="10"/>
    <n v="5.6770833333333343E-3"/>
    <n v="0.44444444444444442"/>
    <n v="3.6724537037037035E-2"/>
    <n v="14"/>
    <n v="79"/>
    <n v="111"/>
    <s v="Cwm Taf MorgannwgBridgend"/>
    <x v="0"/>
  </r>
  <r>
    <x v="7"/>
    <n v="18"/>
    <x v="3"/>
    <x v="22"/>
    <x v="0"/>
    <x v="16"/>
    <n v="8.059721333333334"/>
    <d v="1899-12-30T01:08:15"/>
    <n v="0"/>
    <n v="0"/>
    <n v="0"/>
    <n v="7"/>
    <n v="7"/>
    <n v="2"/>
    <n v="6"/>
    <n v="1"/>
    <n v="6"/>
    <n v="6"/>
    <n v="0"/>
    <n v="0"/>
    <n v="0"/>
    <n v="9.3634259259259261E-3"/>
    <n v="0"/>
    <n v="0.10113425925925926"/>
    <n v="0"/>
    <n v="6"/>
    <n v="7"/>
    <s v="Cwm Taf MorgannwgBridgend"/>
    <x v="0"/>
  </r>
  <r>
    <x v="7"/>
    <n v="18"/>
    <x v="3"/>
    <x v="20"/>
    <x v="0"/>
    <x v="16"/>
    <n v="0.77861116666666663"/>
    <d v="1899-12-30T00:26:22"/>
    <n v="0"/>
    <n v="0"/>
    <n v="0"/>
    <n v="3"/>
    <n v="3"/>
    <n v="1"/>
    <n v="3"/>
    <n v="0"/>
    <n v="2"/>
    <n v="3"/>
    <n v="1"/>
    <n v="0"/>
    <n v="0"/>
    <s v="-"/>
    <s v="-"/>
    <n v="0.12032407407407408"/>
    <n v="0"/>
    <n v="3"/>
    <n v="3"/>
    <s v="Cwm Taf MorgannwgBridgend"/>
    <x v="0"/>
  </r>
  <r>
    <x v="7"/>
    <n v="18"/>
    <x v="3"/>
    <x v="20"/>
    <x v="0"/>
    <x v="1"/>
    <n v="66.302499999999995"/>
    <d v="1899-12-30T02:38:14"/>
    <n v="4"/>
    <n v="3"/>
    <n v="1"/>
    <n v="21"/>
    <n v="21"/>
    <n v="0"/>
    <n v="11"/>
    <n v="7"/>
    <n v="9"/>
    <n v="12"/>
    <n v="3"/>
    <n v="0"/>
    <n v="2"/>
    <n v="6.0648148148148145E-3"/>
    <n v="0.2857142857142857"/>
    <n v="7.5144675925925941E-2"/>
    <n v="2"/>
    <n v="12"/>
    <n v="21"/>
    <s v="Cwm Taf MorgannwgCaerphilly"/>
    <x v="1"/>
  </r>
  <r>
    <x v="7"/>
    <n v="18"/>
    <x v="3"/>
    <x v="22"/>
    <x v="0"/>
    <x v="1"/>
    <n v="1.9347221666666665"/>
    <d v="1899-12-30T01:13:02"/>
    <n v="0"/>
    <n v="0"/>
    <n v="0"/>
    <n v="2"/>
    <n v="2"/>
    <n v="0"/>
    <n v="1"/>
    <n v="1"/>
    <n v="1"/>
    <n v="1"/>
    <n v="0"/>
    <n v="0"/>
    <n v="0"/>
    <n v="1.1921296296296298E-2"/>
    <n v="0"/>
    <n v="0.24931712962962962"/>
    <n v="0"/>
    <n v="1"/>
    <n v="2"/>
    <s v="Cwm Taf MorgannwgCaerphilly"/>
    <x v="1"/>
  </r>
  <r>
    <x v="7"/>
    <n v="18"/>
    <x v="3"/>
    <x v="21"/>
    <x v="0"/>
    <x v="2"/>
    <n v="0"/>
    <s v="-"/>
    <n v="0"/>
    <n v="0"/>
    <n v="0"/>
    <n v="1"/>
    <n v="0"/>
    <n v="0"/>
    <n v="0"/>
    <n v="0"/>
    <n v="0"/>
    <n v="1"/>
    <n v="1"/>
    <n v="0"/>
    <n v="0"/>
    <s v="-"/>
    <s v="-"/>
    <s v="-"/>
    <n v="0"/>
    <n v="1"/>
    <n v="0"/>
    <s v="Cwm Taf MorgannwgCardiff"/>
    <x v="1"/>
  </r>
  <r>
    <x v="7"/>
    <n v="18"/>
    <x v="3"/>
    <x v="20"/>
    <x v="0"/>
    <x v="3"/>
    <n v="141.25499383333334"/>
    <d v="1899-12-30T02:18:35"/>
    <n v="14"/>
    <n v="3"/>
    <n v="0"/>
    <n v="60"/>
    <n v="57"/>
    <n v="12"/>
    <n v="32"/>
    <n v="11"/>
    <n v="38"/>
    <n v="44"/>
    <n v="6"/>
    <n v="0"/>
    <n v="5"/>
    <n v="4.2592592592592595E-3"/>
    <n v="0.54545454545454541"/>
    <n v="6.7025462962962981E-2"/>
    <n v="5"/>
    <n v="44"/>
    <n v="60"/>
    <s v="Cwm Taf MorgannwgMerthyr Tydfil"/>
    <x v="0"/>
  </r>
  <r>
    <x v="7"/>
    <n v="18"/>
    <x v="3"/>
    <x v="22"/>
    <x v="0"/>
    <x v="3"/>
    <n v="6.3108325000000001"/>
    <d v="1899-12-30T01:18:18"/>
    <n v="0"/>
    <n v="0"/>
    <n v="0"/>
    <n v="7"/>
    <n v="7"/>
    <n v="1"/>
    <n v="3"/>
    <n v="1"/>
    <n v="3"/>
    <n v="4"/>
    <n v="1"/>
    <n v="0"/>
    <n v="2"/>
    <n v="5.6712962962962967E-4"/>
    <n v="1"/>
    <n v="7.7916666666666676E-2"/>
    <n v="2"/>
    <n v="4"/>
    <n v="7"/>
    <s v="Cwm Taf MorgannwgMerthyr Tydfil"/>
    <x v="0"/>
  </r>
  <r>
    <x v="7"/>
    <n v="18"/>
    <x v="3"/>
    <x v="21"/>
    <x v="0"/>
    <x v="19"/>
    <n v="59.424443666666669"/>
    <d v="1899-12-30T04:49:30"/>
    <n v="5"/>
    <n v="4"/>
    <n v="2"/>
    <n v="10"/>
    <n v="10"/>
    <n v="1"/>
    <n v="3"/>
    <n v="3"/>
    <n v="7"/>
    <n v="7"/>
    <n v="0"/>
    <n v="0"/>
    <n v="0"/>
    <n v="7.4305555555555557E-3"/>
    <n v="0.33333333333333331"/>
    <n v="5.3715277777777778E-2"/>
    <n v="0"/>
    <n v="7"/>
    <n v="10"/>
    <s v="Cwm Taf MorgannwgNeath Port Talbot"/>
    <x v="1"/>
  </r>
  <r>
    <x v="7"/>
    <n v="18"/>
    <x v="3"/>
    <x v="20"/>
    <x v="0"/>
    <x v="19"/>
    <n v="0"/>
    <d v="1899-12-30T00:05:25"/>
    <n v="0"/>
    <n v="0"/>
    <n v="0"/>
    <n v="1"/>
    <n v="1"/>
    <n v="1"/>
    <n v="1"/>
    <n v="0"/>
    <n v="1"/>
    <n v="1"/>
    <n v="0"/>
    <n v="0"/>
    <n v="0"/>
    <s v="-"/>
    <s v="-"/>
    <n v="7.3657407407407408E-2"/>
    <n v="0"/>
    <n v="1"/>
    <n v="1"/>
    <s v="Cwm Taf MorgannwgNeath Port Talbot"/>
    <x v="1"/>
  </r>
  <r>
    <x v="7"/>
    <n v="18"/>
    <x v="3"/>
    <x v="20"/>
    <x v="0"/>
    <x v="6"/>
    <n v="70.552220833333337"/>
    <d v="1899-12-30T03:04:04"/>
    <n v="4"/>
    <n v="3"/>
    <n v="2"/>
    <n v="18"/>
    <n v="18"/>
    <n v="1"/>
    <n v="8"/>
    <n v="1"/>
    <n v="12"/>
    <n v="16"/>
    <n v="4"/>
    <n v="0"/>
    <n v="1"/>
    <n v="4.8611111111111112E-3"/>
    <n v="1"/>
    <n v="3.4421296296296297E-2"/>
    <n v="1"/>
    <n v="16"/>
    <n v="18"/>
    <s v="Cwm Taf MorgannwgPowys"/>
    <x v="1"/>
  </r>
  <r>
    <x v="7"/>
    <n v="18"/>
    <x v="3"/>
    <x v="20"/>
    <x v="0"/>
    <x v="21"/>
    <n v="167.12583066666667"/>
    <d v="1899-12-30T03:05:23"/>
    <n v="14"/>
    <n v="8"/>
    <n v="2"/>
    <n v="50"/>
    <n v="49"/>
    <n v="9"/>
    <n v="25"/>
    <n v="11"/>
    <n v="31"/>
    <n v="34"/>
    <n v="3"/>
    <n v="4"/>
    <n v="1"/>
    <n v="4.9652777777777785E-3"/>
    <n v="0.54545454545454541"/>
    <n v="6.1209490740740745E-2"/>
    <n v="5"/>
    <n v="34"/>
    <n v="50"/>
    <s v="Cwm Taf MorgannwgRhondda Cynon Taff"/>
    <x v="0"/>
  </r>
  <r>
    <x v="7"/>
    <n v="18"/>
    <x v="3"/>
    <x v="22"/>
    <x v="0"/>
    <x v="21"/>
    <n v="117.70138250000001"/>
    <d v="1899-12-30T01:02:32"/>
    <n v="10"/>
    <n v="3"/>
    <n v="0"/>
    <n v="149"/>
    <n v="149"/>
    <n v="63"/>
    <n v="125"/>
    <n v="28"/>
    <n v="85"/>
    <n v="111"/>
    <n v="26"/>
    <n v="3"/>
    <n v="7"/>
    <n v="6.6203703703703702E-3"/>
    <n v="0.39285714285714285"/>
    <n v="6.8391203703703704E-2"/>
    <n v="10"/>
    <n v="111"/>
    <n v="149"/>
    <s v="Cwm Taf MorgannwgRhondda Cynon Taff"/>
    <x v="0"/>
  </r>
  <r>
    <x v="7"/>
    <n v="18"/>
    <x v="3"/>
    <x v="21"/>
    <x v="0"/>
    <x v="21"/>
    <n v="0"/>
    <d v="1899-12-30T00:22:34"/>
    <n v="0"/>
    <n v="0"/>
    <n v="0"/>
    <n v="1"/>
    <n v="1"/>
    <n v="0"/>
    <n v="1"/>
    <n v="1"/>
    <n v="0"/>
    <n v="0"/>
    <n v="0"/>
    <n v="0"/>
    <n v="0"/>
    <n v="0"/>
    <n v="1"/>
    <s v="-"/>
    <n v="0"/>
    <n v="0"/>
    <n v="1"/>
    <s v="Cwm Taf MorgannwgRhondda Cynon Taff"/>
    <x v="0"/>
  </r>
  <r>
    <x v="7"/>
    <n v="18"/>
    <x v="3"/>
    <x v="21"/>
    <x v="0"/>
    <x v="8"/>
    <n v="19.455276833333336"/>
    <d v="1899-12-30T02:11:35"/>
    <n v="2"/>
    <n v="2"/>
    <n v="0"/>
    <n v="11"/>
    <n v="11"/>
    <n v="2"/>
    <n v="5"/>
    <n v="3"/>
    <n v="7"/>
    <n v="7"/>
    <n v="0"/>
    <n v="0"/>
    <n v="1"/>
    <n v="8.2638888888888901E-3"/>
    <n v="0"/>
    <n v="2.9444444444444443E-2"/>
    <n v="1"/>
    <n v="7"/>
    <n v="11"/>
    <s v="Cwm Taf MorgannwgVale Of Glamorgan"/>
    <x v="1"/>
  </r>
  <r>
    <x v="7"/>
    <n v="18"/>
    <x v="3"/>
    <x v="22"/>
    <x v="0"/>
    <x v="8"/>
    <n v="6.7499999999999991E-2"/>
    <d v="1899-12-30T00:19:03"/>
    <n v="0"/>
    <n v="0"/>
    <n v="0"/>
    <n v="1"/>
    <n v="1"/>
    <n v="0"/>
    <n v="1"/>
    <n v="1"/>
    <n v="0"/>
    <n v="0"/>
    <n v="0"/>
    <n v="0"/>
    <n v="0"/>
    <n v="1.2453703703703705E-2"/>
    <n v="0"/>
    <s v="-"/>
    <n v="0"/>
    <n v="0"/>
    <n v="1"/>
    <s v="Cwm Taf MorgannwgVale Of Glamorgan"/>
    <x v="1"/>
  </r>
  <r>
    <x v="7"/>
    <n v="18"/>
    <x v="4"/>
    <x v="24"/>
    <x v="0"/>
    <x v="17"/>
    <n v="306.9505466666667"/>
    <d v="1899-12-30T02:22:07"/>
    <n v="31"/>
    <n v="13"/>
    <n v="2"/>
    <n v="130"/>
    <n v="130"/>
    <n v="25"/>
    <n v="65"/>
    <n v="17"/>
    <n v="76"/>
    <n v="97"/>
    <n v="21"/>
    <n v="6"/>
    <n v="10"/>
    <n v="6.4814814814814822E-3"/>
    <n v="0.35294117647058826"/>
    <n v="6.6400462962962967E-2"/>
    <n v="16"/>
    <n v="97"/>
    <n v="130"/>
    <s v="Hywel DdaCarmarthenshire"/>
    <x v="0"/>
  </r>
  <r>
    <x v="7"/>
    <n v="18"/>
    <x v="4"/>
    <x v="25"/>
    <x v="6"/>
    <x v="17"/>
    <n v="63.515274499999983"/>
    <d v="1899-12-30T01:20:51"/>
    <n v="5"/>
    <n v="2"/>
    <n v="0"/>
    <n v="62"/>
    <n v="60"/>
    <n v="22"/>
    <n v="44"/>
    <n v="10"/>
    <n v="41"/>
    <n v="45"/>
    <n v="4"/>
    <n v="2"/>
    <n v="5"/>
    <n v="4.8611111111111112E-3"/>
    <n v="0.6"/>
    <n v="4.3055555555555555E-2"/>
    <n v="7"/>
    <n v="45"/>
    <n v="62"/>
    <s v="Hywel DdaCarmarthenshire"/>
    <x v="0"/>
  </r>
  <r>
    <x v="7"/>
    <n v="18"/>
    <x v="4"/>
    <x v="26"/>
    <x v="0"/>
    <x v="17"/>
    <n v="0.78138883333333331"/>
    <d v="1899-12-30T01:01:53"/>
    <n v="0"/>
    <n v="0"/>
    <n v="0"/>
    <n v="1"/>
    <n v="1"/>
    <n v="0"/>
    <n v="0"/>
    <n v="0"/>
    <n v="0"/>
    <n v="1"/>
    <n v="1"/>
    <n v="0"/>
    <n v="0"/>
    <s v="-"/>
    <s v="-"/>
    <n v="2.3090277777777779E-2"/>
    <n v="0"/>
    <n v="1"/>
    <n v="1"/>
    <s v="Hywel DdaCarmarthenshire"/>
    <x v="0"/>
  </r>
  <r>
    <x v="7"/>
    <n v="18"/>
    <x v="4"/>
    <x v="23"/>
    <x v="0"/>
    <x v="18"/>
    <n v="95.458607499999985"/>
    <d v="1899-12-30T01:45:56"/>
    <n v="7"/>
    <n v="3"/>
    <n v="0"/>
    <n v="60"/>
    <n v="59"/>
    <n v="9"/>
    <n v="33"/>
    <n v="7"/>
    <n v="36"/>
    <n v="45"/>
    <n v="9"/>
    <n v="2"/>
    <n v="6"/>
    <n v="4.0740740740740737E-3"/>
    <n v="0.5714285714285714"/>
    <n v="3.6678240740740747E-2"/>
    <n v="8"/>
    <n v="45"/>
    <n v="60"/>
    <s v="Hywel DdaCeredigion"/>
    <x v="0"/>
  </r>
  <r>
    <x v="7"/>
    <n v="18"/>
    <x v="4"/>
    <x v="24"/>
    <x v="0"/>
    <x v="18"/>
    <n v="36.14749916666667"/>
    <d v="1899-12-30T01:53:12"/>
    <n v="2"/>
    <n v="1"/>
    <n v="0"/>
    <n v="21"/>
    <n v="21"/>
    <n v="2"/>
    <n v="12"/>
    <n v="1"/>
    <n v="10"/>
    <n v="15"/>
    <n v="5"/>
    <n v="1"/>
    <n v="4"/>
    <n v="2.2916666666666667E-3"/>
    <n v="1"/>
    <n v="2.6481481481481481E-2"/>
    <n v="5"/>
    <n v="15"/>
    <n v="21"/>
    <s v="Hywel DdaCeredigion"/>
    <x v="0"/>
  </r>
  <r>
    <x v="7"/>
    <n v="18"/>
    <x v="4"/>
    <x v="26"/>
    <x v="0"/>
    <x v="18"/>
    <n v="0.30249999999999999"/>
    <d v="1899-12-30T00:33:0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Ceredigion"/>
    <x v="0"/>
  </r>
  <r>
    <x v="7"/>
    <n v="18"/>
    <x v="4"/>
    <x v="23"/>
    <x v="0"/>
    <x v="12"/>
    <n v="38.070276833333338"/>
    <d v="1899-12-30T02:09:10"/>
    <n v="5"/>
    <n v="1"/>
    <n v="0"/>
    <n v="20"/>
    <n v="20"/>
    <n v="2"/>
    <n v="8"/>
    <n v="3"/>
    <n v="10"/>
    <n v="14"/>
    <n v="4"/>
    <n v="1"/>
    <n v="2"/>
    <n v="4.9074074074074072E-3"/>
    <n v="0.66666666666666663"/>
    <n v="4.1348379629629638E-2"/>
    <n v="3"/>
    <n v="14"/>
    <n v="20"/>
    <s v="Hywel DdaGwynedd"/>
    <x v="1"/>
  </r>
  <r>
    <x v="7"/>
    <n v="18"/>
    <x v="4"/>
    <x v="26"/>
    <x v="0"/>
    <x v="20"/>
    <n v="88.966106166666663"/>
    <d v="1899-12-30T00:48:53"/>
    <n v="3"/>
    <n v="0"/>
    <n v="0"/>
    <n v="143"/>
    <n v="142"/>
    <n v="46"/>
    <n v="109"/>
    <n v="17"/>
    <n v="78"/>
    <n v="101"/>
    <n v="23"/>
    <n v="9"/>
    <n v="16"/>
    <n v="7.951388888888888E-3"/>
    <n v="0.41176470588235292"/>
    <n v="3.2245370370370369E-2"/>
    <n v="25"/>
    <n v="101"/>
    <n v="143"/>
    <s v="Hywel DdaPembrokeshire"/>
    <x v="0"/>
  </r>
  <r>
    <x v="7"/>
    <n v="18"/>
    <x v="4"/>
    <x v="24"/>
    <x v="0"/>
    <x v="20"/>
    <n v="2.3374989999999998"/>
    <d v="1899-12-30T00:17:32"/>
    <n v="0"/>
    <n v="0"/>
    <n v="0"/>
    <n v="24"/>
    <n v="24"/>
    <n v="16"/>
    <n v="24"/>
    <n v="6"/>
    <n v="8"/>
    <n v="13"/>
    <n v="5"/>
    <n v="0"/>
    <n v="5"/>
    <n v="5.3877314814814821E-3"/>
    <n v="0.5"/>
    <n v="1.6574074074074074E-2"/>
    <n v="5"/>
    <n v="13"/>
    <n v="24"/>
    <s v="Hywel DdaPembrokeshire"/>
    <x v="0"/>
  </r>
  <r>
    <x v="7"/>
    <n v="18"/>
    <x v="4"/>
    <x v="23"/>
    <x v="0"/>
    <x v="6"/>
    <n v="25.906665833333332"/>
    <d v="1899-12-30T01:58:35"/>
    <n v="2"/>
    <n v="1"/>
    <n v="0"/>
    <n v="14"/>
    <n v="14"/>
    <n v="1"/>
    <n v="5"/>
    <n v="1"/>
    <n v="8"/>
    <n v="12"/>
    <n v="4"/>
    <n v="0"/>
    <n v="1"/>
    <n v="6.9675925925925929E-3"/>
    <n v="0"/>
    <n v="3.8865740740740742E-2"/>
    <n v="1"/>
    <n v="12"/>
    <n v="14"/>
    <s v="Hywel DdaPowys"/>
    <x v="1"/>
  </r>
  <r>
    <x v="7"/>
    <n v="18"/>
    <x v="4"/>
    <x v="24"/>
    <x v="0"/>
    <x v="6"/>
    <n v="5.9074999999999998"/>
    <d v="1899-12-30T02:13:09"/>
    <n v="1"/>
    <n v="0"/>
    <n v="0"/>
    <n v="2"/>
    <n v="2"/>
    <n v="0"/>
    <n v="2"/>
    <n v="1"/>
    <n v="1"/>
    <n v="1"/>
    <n v="0"/>
    <n v="0"/>
    <n v="0"/>
    <n v="5.1099537037037034E-2"/>
    <n v="0"/>
    <n v="0.17724537037037036"/>
    <n v="0"/>
    <n v="1"/>
    <n v="2"/>
    <s v="Hywel DdaPowys"/>
    <x v="1"/>
  </r>
  <r>
    <x v="7"/>
    <n v="18"/>
    <x v="4"/>
    <x v="25"/>
    <x v="6"/>
    <x v="22"/>
    <n v="0"/>
    <d v="1899-12-30T00:04:49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Hywel DdaSwansea"/>
    <x v="1"/>
  </r>
  <r>
    <x v="7"/>
    <n v="18"/>
    <x v="5"/>
    <x v="29"/>
    <x v="4"/>
    <x v="6"/>
    <n v="0"/>
    <d v="1899-12-30T00:20:00"/>
    <n v="0"/>
    <n v="0"/>
    <n v="0"/>
    <n v="1"/>
    <n v="1"/>
    <n v="0"/>
    <n v="1"/>
    <n v="0"/>
    <n v="0"/>
    <n v="1"/>
    <n v="1"/>
    <n v="0"/>
    <n v="0"/>
    <s v="-"/>
    <s v="-"/>
    <n v="9.3634259259259261E-3"/>
    <n v="0"/>
    <n v="1"/>
    <n v="1"/>
    <s v="PowysPowys"/>
    <x v="0"/>
  </r>
  <r>
    <x v="7"/>
    <n v="18"/>
    <x v="5"/>
    <x v="28"/>
    <x v="3"/>
    <x v="6"/>
    <n v="0"/>
    <d v="1899-12-30T00:07:22"/>
    <n v="0"/>
    <n v="0"/>
    <n v="0"/>
    <n v="2"/>
    <n v="2"/>
    <n v="0"/>
    <n v="2"/>
    <n v="0"/>
    <n v="0"/>
    <n v="1"/>
    <n v="1"/>
    <n v="0"/>
    <n v="1"/>
    <s v="-"/>
    <s v="-"/>
    <n v="4.4270833333333336E-2"/>
    <n v="1"/>
    <n v="1"/>
    <n v="2"/>
    <s v="PowysPowys"/>
    <x v="0"/>
  </r>
  <r>
    <x v="7"/>
    <n v="18"/>
    <x v="6"/>
    <x v="31"/>
    <x v="0"/>
    <x v="16"/>
    <n v="0.44777783333333332"/>
    <d v="1899-12-30T00:21:29"/>
    <n v="0"/>
    <n v="0"/>
    <n v="0"/>
    <n v="6"/>
    <n v="6"/>
    <n v="1"/>
    <n v="6"/>
    <n v="1"/>
    <n v="2"/>
    <n v="2"/>
    <n v="0"/>
    <n v="0"/>
    <n v="3"/>
    <n v="4.3981481481481481E-4"/>
    <n v="1"/>
    <n v="3.7702546296296303E-2"/>
    <n v="3"/>
    <n v="2"/>
    <n v="6"/>
    <s v="Swansea BayBridgend"/>
    <x v="1"/>
  </r>
  <r>
    <x v="7"/>
    <n v="18"/>
    <x v="6"/>
    <x v="31"/>
    <x v="0"/>
    <x v="2"/>
    <n v="0.26"/>
    <d v="1899-12-30T00:30:36"/>
    <n v="0"/>
    <n v="0"/>
    <n v="0"/>
    <n v="1"/>
    <n v="1"/>
    <n v="0"/>
    <n v="1"/>
    <n v="0"/>
    <n v="1"/>
    <n v="1"/>
    <n v="0"/>
    <n v="0"/>
    <n v="0"/>
    <s v="-"/>
    <s v="-"/>
    <n v="0.18675925925925926"/>
    <n v="0"/>
    <n v="1"/>
    <n v="1"/>
    <s v="Swansea BayCardiff"/>
    <x v="1"/>
  </r>
  <r>
    <x v="7"/>
    <n v="18"/>
    <x v="6"/>
    <x v="31"/>
    <x v="0"/>
    <x v="17"/>
    <n v="5.9586101666666664"/>
    <d v="1899-12-30T00:44:57"/>
    <n v="1"/>
    <n v="0"/>
    <n v="0"/>
    <n v="13"/>
    <n v="13"/>
    <n v="6"/>
    <n v="12"/>
    <n v="2"/>
    <n v="7"/>
    <n v="9"/>
    <n v="2"/>
    <n v="1"/>
    <n v="1"/>
    <n v="4.3923611111111116E-3"/>
    <n v="1"/>
    <n v="3.8854166666666669E-2"/>
    <n v="2"/>
    <n v="9"/>
    <n v="13"/>
    <s v="Swansea BayCarmarthenshire"/>
    <x v="1"/>
  </r>
  <r>
    <x v="7"/>
    <n v="18"/>
    <x v="6"/>
    <x v="32"/>
    <x v="1"/>
    <x v="17"/>
    <n v="0.13722133333333333"/>
    <d v="1899-12-30T00:26:15"/>
    <n v="0"/>
    <n v="0"/>
    <n v="0"/>
    <n v="4"/>
    <n v="3"/>
    <n v="0"/>
    <n v="3"/>
    <n v="1"/>
    <n v="3"/>
    <n v="3"/>
    <n v="0"/>
    <n v="0"/>
    <n v="0"/>
    <n v="0"/>
    <n v="1"/>
    <n v="3.4490740740740745E-3"/>
    <n v="0"/>
    <n v="3"/>
    <n v="4"/>
    <s v="Swansea BayCarmarthenshire"/>
    <x v="1"/>
  </r>
  <r>
    <x v="7"/>
    <n v="18"/>
    <x v="6"/>
    <x v="31"/>
    <x v="0"/>
    <x v="18"/>
    <n v="1.4458331666666666"/>
    <d v="1899-12-30T00:40:21"/>
    <n v="0"/>
    <n v="0"/>
    <n v="0"/>
    <n v="5"/>
    <n v="5"/>
    <n v="0"/>
    <n v="4"/>
    <n v="0"/>
    <n v="4"/>
    <n v="5"/>
    <n v="1"/>
    <n v="0"/>
    <n v="0"/>
    <s v="-"/>
    <s v="-"/>
    <n v="6.5219907407407407E-2"/>
    <n v="0"/>
    <n v="5"/>
    <n v="5"/>
    <s v="Swansea BayCeredigion"/>
    <x v="1"/>
  </r>
  <r>
    <x v="7"/>
    <n v="18"/>
    <x v="6"/>
    <x v="32"/>
    <x v="1"/>
    <x v="18"/>
    <n v="0"/>
    <d v="1899-12-30T00:18:00"/>
    <n v="0"/>
    <n v="0"/>
    <n v="0"/>
    <n v="1"/>
    <n v="1"/>
    <n v="0"/>
    <n v="1"/>
    <n v="1"/>
    <n v="0"/>
    <n v="0"/>
    <n v="0"/>
    <n v="0"/>
    <n v="0"/>
    <n v="1.0995370370370371E-3"/>
    <n v="1"/>
    <s v="-"/>
    <n v="0"/>
    <n v="0"/>
    <n v="1"/>
    <s v="Swansea BayCeredigion"/>
    <x v="1"/>
  </r>
  <r>
    <x v="7"/>
    <n v="18"/>
    <x v="6"/>
    <x v="31"/>
    <x v="0"/>
    <x v="3"/>
    <n v="0.11111116666666666"/>
    <d v="1899-12-30T00:30:22"/>
    <n v="0"/>
    <n v="0"/>
    <n v="0"/>
    <n v="2"/>
    <n v="2"/>
    <n v="0"/>
    <n v="2"/>
    <n v="0"/>
    <n v="1"/>
    <n v="1"/>
    <n v="0"/>
    <n v="0"/>
    <n v="1"/>
    <s v="-"/>
    <s v="-"/>
    <n v="6.7303240740740747E-2"/>
    <n v="1"/>
    <n v="1"/>
    <n v="2"/>
    <s v="Swansea BayMerthyr Tydfil"/>
    <x v="1"/>
  </r>
  <r>
    <x v="7"/>
    <n v="18"/>
    <x v="6"/>
    <x v="31"/>
    <x v="0"/>
    <x v="19"/>
    <n v="199.31943866666666"/>
    <d v="1899-12-30T02:08:16"/>
    <n v="19"/>
    <n v="11"/>
    <n v="1"/>
    <n v="108"/>
    <n v="108"/>
    <n v="34"/>
    <n v="65"/>
    <n v="20"/>
    <n v="69"/>
    <n v="81"/>
    <n v="12"/>
    <n v="1"/>
    <n v="6"/>
    <n v="6.4814814814814813E-3"/>
    <n v="0.45"/>
    <n v="4.1944444444444444E-2"/>
    <n v="7"/>
    <n v="81"/>
    <n v="108"/>
    <s v="Swansea BayNeath Port Talbot"/>
    <x v="0"/>
  </r>
  <r>
    <x v="7"/>
    <n v="18"/>
    <x v="6"/>
    <x v="32"/>
    <x v="1"/>
    <x v="19"/>
    <n v="1.7463888333333335"/>
    <d v="1899-12-30T01:04:56"/>
    <n v="0"/>
    <n v="0"/>
    <n v="0"/>
    <n v="7"/>
    <n v="6"/>
    <n v="0"/>
    <n v="3"/>
    <n v="2"/>
    <n v="3"/>
    <n v="3"/>
    <n v="0"/>
    <n v="0"/>
    <n v="2"/>
    <n v="4.9189814814814816E-3"/>
    <n v="0.5"/>
    <n v="0.10153935185185185"/>
    <n v="2"/>
    <n v="3"/>
    <n v="6"/>
    <s v="Swansea BayNeath Port Talbot"/>
    <x v="0"/>
  </r>
  <r>
    <x v="7"/>
    <n v="18"/>
    <x v="6"/>
    <x v="31"/>
    <x v="0"/>
    <x v="20"/>
    <n v="1.5511101666666667"/>
    <d v="1899-12-30T00:38:46"/>
    <n v="0"/>
    <n v="0"/>
    <n v="0"/>
    <n v="3"/>
    <n v="3"/>
    <n v="1"/>
    <n v="2"/>
    <n v="0"/>
    <n v="2"/>
    <n v="2"/>
    <n v="0"/>
    <n v="1"/>
    <n v="0"/>
    <s v="-"/>
    <s v="-"/>
    <n v="2.163773148148148E-2"/>
    <n v="1"/>
    <n v="2"/>
    <n v="3"/>
    <s v="Swansea BayPembrokeshire"/>
    <x v="1"/>
  </r>
  <r>
    <x v="7"/>
    <n v="18"/>
    <x v="6"/>
    <x v="31"/>
    <x v="0"/>
    <x v="6"/>
    <n v="31.925554666666667"/>
    <d v="1899-12-30T02:20:15"/>
    <n v="4"/>
    <n v="1"/>
    <n v="0"/>
    <n v="14"/>
    <n v="14"/>
    <n v="2"/>
    <n v="5"/>
    <n v="2"/>
    <n v="8"/>
    <n v="11"/>
    <n v="3"/>
    <n v="1"/>
    <n v="0"/>
    <n v="9.913194444444445E-3"/>
    <n v="0"/>
    <n v="1.4641203703703703E-2"/>
    <n v="1"/>
    <n v="11"/>
    <n v="14"/>
    <s v="Swansea BayPowys"/>
    <x v="1"/>
  </r>
  <r>
    <x v="7"/>
    <n v="18"/>
    <x v="6"/>
    <x v="31"/>
    <x v="0"/>
    <x v="22"/>
    <n v="340.33166033333328"/>
    <d v="1899-12-30T02:08:38"/>
    <n v="31"/>
    <n v="19"/>
    <n v="0"/>
    <n v="198"/>
    <n v="197"/>
    <n v="67"/>
    <n v="125"/>
    <n v="42"/>
    <n v="115"/>
    <n v="140"/>
    <n v="25"/>
    <n v="8"/>
    <n v="8"/>
    <n v="5.1331018518518522E-3"/>
    <n v="0.54761904761904767"/>
    <n v="4.6869212962962967E-2"/>
    <n v="16"/>
    <n v="140"/>
    <n v="198"/>
    <s v="Swansea BaySwansea"/>
    <x v="0"/>
  </r>
  <r>
    <x v="7"/>
    <n v="18"/>
    <x v="6"/>
    <x v="32"/>
    <x v="1"/>
    <x v="22"/>
    <n v="5.8474990000000009"/>
    <d v="1899-12-30T00:56:00"/>
    <n v="0"/>
    <n v="0"/>
    <n v="0"/>
    <n v="27"/>
    <n v="26"/>
    <n v="3"/>
    <n v="19"/>
    <n v="3"/>
    <n v="12"/>
    <n v="15"/>
    <n v="3"/>
    <n v="0"/>
    <n v="9"/>
    <n v="6.5509259259259262E-3"/>
    <n v="0.33333333333333331"/>
    <n v="7.1608796296296295E-2"/>
    <n v="9"/>
    <n v="15"/>
    <n v="27"/>
    <s v="Swansea BaySwansea"/>
    <x v="0"/>
  </r>
  <r>
    <x v="7"/>
    <n v="18"/>
    <x v="6"/>
    <x v="33"/>
    <x v="1"/>
    <x v="22"/>
    <n v="0"/>
    <d v="1899-12-30T00:04:18"/>
    <n v="0"/>
    <n v="0"/>
    <n v="0"/>
    <n v="2"/>
    <n v="2"/>
    <n v="0"/>
    <n v="2"/>
    <n v="0"/>
    <n v="1"/>
    <n v="1"/>
    <n v="0"/>
    <n v="0"/>
    <n v="1"/>
    <s v="-"/>
    <s v="-"/>
    <n v="1.6851851851851851E-2"/>
    <n v="1"/>
    <n v="1"/>
    <n v="2"/>
    <s v="Swansea BaySwansea"/>
    <x v="0"/>
  </r>
  <r>
    <x v="7"/>
    <n v="18"/>
    <x v="6"/>
    <x v="31"/>
    <x v="0"/>
    <x v="7"/>
    <n v="0.46944449999999999"/>
    <d v="1899-12-30T00:43:1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Torfaen"/>
    <x v="1"/>
  </r>
  <r>
    <x v="8"/>
    <n v="17"/>
    <x v="0"/>
    <x v="0"/>
    <x v="0"/>
    <x v="0"/>
    <n v="99.694721000000001"/>
    <d v="1899-12-30T02:27:49"/>
    <n v="8"/>
    <n v="5"/>
    <n v="0"/>
    <n v="48"/>
    <n v="48"/>
    <n v="8"/>
    <n v="31"/>
    <n v="9"/>
    <n v="22"/>
    <n v="29"/>
    <n v="7"/>
    <n v="1"/>
    <n v="9"/>
    <n v="7.3148148148148148E-3"/>
    <n v="0.44444444444444442"/>
    <n v="5.4247685185185184E-2"/>
    <n v="10"/>
    <n v="29"/>
    <n v="48"/>
    <s v="Aneurin BevanBlaenau Gwent"/>
    <x v="0"/>
  </r>
  <r>
    <x v="8"/>
    <n v="17"/>
    <x v="0"/>
    <x v="1"/>
    <x v="1"/>
    <x v="0"/>
    <n v="0"/>
    <d v="1899-12-30T02:03:53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Aneurin BevanBlaenau Gwent"/>
    <x v="0"/>
  </r>
  <r>
    <x v="8"/>
    <n v="17"/>
    <x v="0"/>
    <x v="2"/>
    <x v="0"/>
    <x v="0"/>
    <n v="0"/>
    <d v="1899-12-30T01:17:23"/>
    <n v="0"/>
    <n v="0"/>
    <n v="0"/>
    <n v="30"/>
    <n v="30"/>
    <n v="0"/>
    <n v="12"/>
    <n v="2"/>
    <n v="15"/>
    <n v="16"/>
    <n v="1"/>
    <n v="0"/>
    <n v="12"/>
    <n v="6.1284722222222235E-3"/>
    <n v="0.5"/>
    <n v="8.2986111111111108E-2"/>
    <n v="12"/>
    <n v="16"/>
    <n v="30"/>
    <s v="Aneurin BevanBlaenau Gwent"/>
    <x v="0"/>
  </r>
  <r>
    <x v="8"/>
    <n v="17"/>
    <x v="0"/>
    <x v="0"/>
    <x v="0"/>
    <x v="1"/>
    <n v="175.58499683333332"/>
    <d v="1899-12-30T02:16:30"/>
    <n v="18"/>
    <n v="9"/>
    <n v="0"/>
    <n v="90"/>
    <n v="88"/>
    <n v="18"/>
    <n v="53"/>
    <n v="10"/>
    <n v="53"/>
    <n v="64"/>
    <n v="11"/>
    <n v="2"/>
    <n v="14"/>
    <n v="3.5358796296296297E-3"/>
    <n v="0.7"/>
    <n v="8.3912037037037049E-2"/>
    <n v="16"/>
    <n v="64"/>
    <n v="90"/>
    <s v="Aneurin BevanCaerphilly"/>
    <x v="0"/>
  </r>
  <r>
    <x v="8"/>
    <n v="17"/>
    <x v="0"/>
    <x v="1"/>
    <x v="1"/>
    <x v="1"/>
    <n v="0"/>
    <d v="1899-12-30T01:09:07"/>
    <n v="0"/>
    <n v="0"/>
    <n v="0"/>
    <n v="45"/>
    <n v="44"/>
    <n v="0"/>
    <n v="22"/>
    <n v="4"/>
    <n v="32"/>
    <n v="33"/>
    <n v="1"/>
    <n v="0"/>
    <n v="8"/>
    <n v="4.1898148148148146E-3"/>
    <n v="0.75"/>
    <n v="5.9965277777777777E-2"/>
    <n v="8"/>
    <n v="33"/>
    <n v="45"/>
    <s v="Aneurin BevanCaerphilly"/>
    <x v="0"/>
  </r>
  <r>
    <x v="8"/>
    <n v="17"/>
    <x v="0"/>
    <x v="4"/>
    <x v="0"/>
    <x v="1"/>
    <n v="0"/>
    <d v="1899-12-30T00:46:05"/>
    <n v="0"/>
    <n v="0"/>
    <n v="0"/>
    <n v="3"/>
    <n v="3"/>
    <n v="0"/>
    <n v="2"/>
    <n v="0"/>
    <n v="3"/>
    <n v="3"/>
    <n v="0"/>
    <n v="0"/>
    <n v="0"/>
    <s v="-"/>
    <s v="-"/>
    <n v="0.10113425925925926"/>
    <n v="0"/>
    <n v="3"/>
    <n v="3"/>
    <s v="Aneurin BevanCaerphilly"/>
    <x v="0"/>
  </r>
  <r>
    <x v="8"/>
    <n v="17"/>
    <x v="0"/>
    <x v="34"/>
    <x v="3"/>
    <x v="1"/>
    <n v="0"/>
    <s v="-"/>
    <n v="0"/>
    <n v="0"/>
    <n v="0"/>
    <n v="1"/>
    <n v="0"/>
    <n v="0"/>
    <n v="0"/>
    <n v="0"/>
    <n v="0"/>
    <n v="1"/>
    <n v="1"/>
    <n v="0"/>
    <n v="0"/>
    <s v="-"/>
    <s v="-"/>
    <n v="0.1368402777777778"/>
    <n v="0"/>
    <n v="1"/>
    <n v="1"/>
    <s v="Aneurin BevanCaerphilly"/>
    <x v="0"/>
  </r>
  <r>
    <x v="8"/>
    <n v="17"/>
    <x v="0"/>
    <x v="0"/>
    <x v="0"/>
    <x v="2"/>
    <n v="3.1944500000000001E-2"/>
    <d v="1899-12-30T00:16:5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rdiff"/>
    <x v="1"/>
  </r>
  <r>
    <x v="8"/>
    <n v="17"/>
    <x v="0"/>
    <x v="0"/>
    <x v="0"/>
    <x v="4"/>
    <n v="120.62138616666668"/>
    <d v="1899-12-30T02:15:37"/>
    <n v="11"/>
    <n v="5"/>
    <n v="0"/>
    <n v="61"/>
    <n v="59"/>
    <n v="9"/>
    <n v="31"/>
    <n v="9"/>
    <n v="30"/>
    <n v="34"/>
    <n v="4"/>
    <n v="2"/>
    <n v="16"/>
    <n v="1.0937500000000001E-2"/>
    <n v="0"/>
    <n v="9.0572916666666656E-2"/>
    <n v="18"/>
    <n v="34"/>
    <n v="61"/>
    <s v="Aneurin BevanMonmouthshire"/>
    <x v="0"/>
  </r>
  <r>
    <x v="8"/>
    <n v="17"/>
    <x v="0"/>
    <x v="4"/>
    <x v="0"/>
    <x v="4"/>
    <n v="0"/>
    <d v="1899-12-30T01:30:55"/>
    <n v="0"/>
    <n v="0"/>
    <n v="0"/>
    <n v="5"/>
    <n v="4"/>
    <n v="0"/>
    <n v="2"/>
    <n v="1"/>
    <n v="2"/>
    <n v="2"/>
    <n v="0"/>
    <n v="0"/>
    <n v="2"/>
    <n v="1.3090277777777779E-2"/>
    <n v="0"/>
    <n v="1.4276620370370372E-2"/>
    <n v="2"/>
    <n v="2"/>
    <n v="5"/>
    <s v="Aneurin BevanMonmouthshire"/>
    <x v="0"/>
  </r>
  <r>
    <x v="8"/>
    <n v="17"/>
    <x v="0"/>
    <x v="2"/>
    <x v="0"/>
    <x v="4"/>
    <n v="0"/>
    <d v="1899-12-30T00:50:05"/>
    <n v="0"/>
    <n v="0"/>
    <n v="0"/>
    <n v="13"/>
    <n v="13"/>
    <n v="0"/>
    <n v="10"/>
    <n v="1"/>
    <n v="7"/>
    <n v="10"/>
    <n v="3"/>
    <n v="0"/>
    <n v="2"/>
    <n v="4.7106481481481478E-3"/>
    <n v="1"/>
    <n v="0.11396412037037039"/>
    <n v="2"/>
    <n v="10"/>
    <n v="13"/>
    <s v="Aneurin BevanMonmouthshire"/>
    <x v="0"/>
  </r>
  <r>
    <x v="8"/>
    <n v="17"/>
    <x v="0"/>
    <x v="7"/>
    <x v="4"/>
    <x v="4"/>
    <n v="0"/>
    <d v="1899-12-30T00:09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8"/>
    <n v="17"/>
    <x v="0"/>
    <x v="0"/>
    <x v="0"/>
    <x v="5"/>
    <n v="218.41360399999996"/>
    <d v="1899-12-30T02:08:44"/>
    <n v="23"/>
    <n v="9"/>
    <n v="0"/>
    <n v="116"/>
    <n v="115"/>
    <n v="18"/>
    <n v="58"/>
    <n v="24"/>
    <n v="50"/>
    <n v="70"/>
    <n v="20"/>
    <n v="3"/>
    <n v="19"/>
    <n v="3.7037037037037038E-3"/>
    <n v="0.79166666666666663"/>
    <n v="4.6672453703703709E-2"/>
    <n v="22"/>
    <n v="70"/>
    <n v="116"/>
    <s v="Aneurin BevanNewport"/>
    <x v="0"/>
  </r>
  <r>
    <x v="8"/>
    <n v="17"/>
    <x v="0"/>
    <x v="4"/>
    <x v="0"/>
    <x v="5"/>
    <n v="0.42944450000000001"/>
    <d v="1899-12-30T01:06:48"/>
    <n v="0"/>
    <n v="0"/>
    <n v="0"/>
    <n v="29"/>
    <n v="29"/>
    <n v="0"/>
    <n v="17"/>
    <n v="3"/>
    <n v="19"/>
    <n v="19"/>
    <n v="0"/>
    <n v="1"/>
    <n v="6"/>
    <n v="6.6898148148148151E-3"/>
    <n v="0.33333333333333331"/>
    <n v="6.5925925925925929E-2"/>
    <n v="7"/>
    <n v="19"/>
    <n v="29"/>
    <s v="Aneurin BevanNewport"/>
    <x v="0"/>
  </r>
  <r>
    <x v="8"/>
    <n v="17"/>
    <x v="0"/>
    <x v="7"/>
    <x v="4"/>
    <x v="5"/>
    <n v="0"/>
    <d v="1899-12-30T00:20:3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8"/>
    <n v="17"/>
    <x v="0"/>
    <x v="3"/>
    <x v="2"/>
    <x v="5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Aneurin BevanNewport"/>
    <x v="0"/>
  </r>
  <r>
    <x v="8"/>
    <n v="17"/>
    <x v="0"/>
    <x v="0"/>
    <x v="0"/>
    <x v="6"/>
    <n v="2.6261111666666666"/>
    <d v="1899-12-30T02:52:34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Aneurin BevanPowys"/>
    <x v="1"/>
  </r>
  <r>
    <x v="8"/>
    <n v="17"/>
    <x v="0"/>
    <x v="0"/>
    <x v="0"/>
    <x v="7"/>
    <n v="119.96277716666667"/>
    <d v="1899-12-30T02:27:56"/>
    <n v="15"/>
    <n v="6"/>
    <n v="0"/>
    <n v="63"/>
    <n v="61"/>
    <n v="4"/>
    <n v="30"/>
    <n v="8"/>
    <n v="39"/>
    <n v="47"/>
    <n v="8"/>
    <n v="0"/>
    <n v="8"/>
    <n v="2.9340277777777776E-3"/>
    <n v="0.875"/>
    <n v="6.5422453703703712E-2"/>
    <n v="8"/>
    <n v="47"/>
    <n v="62"/>
    <s v="Aneurin BevanTorfaen"/>
    <x v="0"/>
  </r>
  <r>
    <x v="8"/>
    <n v="17"/>
    <x v="0"/>
    <x v="4"/>
    <x v="0"/>
    <x v="7"/>
    <n v="0"/>
    <d v="1899-12-30T00:52:00"/>
    <n v="1"/>
    <n v="0"/>
    <n v="0"/>
    <n v="39"/>
    <n v="36"/>
    <n v="0"/>
    <n v="28"/>
    <n v="3"/>
    <n v="5"/>
    <n v="7"/>
    <n v="2"/>
    <n v="1"/>
    <n v="28"/>
    <n v="4.2476851851851851E-3"/>
    <n v="1"/>
    <n v="7.7002314814814829E-2"/>
    <n v="29"/>
    <n v="7"/>
    <n v="39"/>
    <s v="Aneurin BevanTorfaen"/>
    <x v="0"/>
  </r>
  <r>
    <x v="8"/>
    <n v="17"/>
    <x v="0"/>
    <x v="2"/>
    <x v="0"/>
    <x v="7"/>
    <n v="0"/>
    <d v="1899-12-30T00:46:17"/>
    <n v="1"/>
    <n v="0"/>
    <n v="0"/>
    <n v="30"/>
    <n v="30"/>
    <n v="0"/>
    <n v="24"/>
    <n v="2"/>
    <n v="7"/>
    <n v="7"/>
    <n v="0"/>
    <n v="1"/>
    <n v="20"/>
    <n v="6.672453703703703E-3"/>
    <n v="0.5"/>
    <n v="4.0601851851851854E-2"/>
    <n v="21"/>
    <n v="7"/>
    <n v="30"/>
    <s v="Aneurin BevanTorfaen"/>
    <x v="0"/>
  </r>
  <r>
    <x v="8"/>
    <n v="17"/>
    <x v="0"/>
    <x v="1"/>
    <x v="1"/>
    <x v="7"/>
    <n v="0"/>
    <d v="1899-12-30T00:34:03"/>
    <n v="0"/>
    <n v="0"/>
    <n v="0"/>
    <n v="3"/>
    <n v="3"/>
    <n v="0"/>
    <n v="3"/>
    <n v="0"/>
    <n v="0"/>
    <n v="0"/>
    <n v="0"/>
    <n v="0"/>
    <n v="3"/>
    <s v="-"/>
    <s v="-"/>
    <s v="-"/>
    <n v="3"/>
    <n v="0"/>
    <n v="3"/>
    <s v="Aneurin BevanTorfaen"/>
    <x v="0"/>
  </r>
  <r>
    <x v="8"/>
    <n v="17"/>
    <x v="0"/>
    <x v="8"/>
    <x v="1"/>
    <x v="7"/>
    <n v="0"/>
    <d v="1899-12-30T00:17:30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8"/>
    <n v="17"/>
    <x v="0"/>
    <x v="3"/>
    <x v="2"/>
    <x v="7"/>
    <n v="0"/>
    <d v="1899-12-30T00:16:30"/>
    <n v="0"/>
    <n v="0"/>
    <n v="0"/>
    <n v="4"/>
    <n v="4"/>
    <n v="0"/>
    <n v="4"/>
    <n v="0"/>
    <n v="0"/>
    <n v="0"/>
    <n v="0"/>
    <n v="0"/>
    <n v="4"/>
    <s v="-"/>
    <s v="-"/>
    <s v="-"/>
    <n v="4"/>
    <n v="0"/>
    <n v="4"/>
    <s v="Aneurin BevanTorfaen"/>
    <x v="0"/>
  </r>
  <r>
    <x v="8"/>
    <n v="17"/>
    <x v="0"/>
    <x v="7"/>
    <x v="4"/>
    <x v="7"/>
    <n v="0"/>
    <d v="1899-12-30T00:14:48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Torfaen"/>
    <x v="0"/>
  </r>
  <r>
    <x v="8"/>
    <n v="17"/>
    <x v="0"/>
    <x v="34"/>
    <x v="3"/>
    <x v="7"/>
    <n v="0"/>
    <d v="1899-12-30T00:06:38"/>
    <n v="0"/>
    <n v="0"/>
    <n v="0"/>
    <n v="1"/>
    <n v="1"/>
    <n v="0"/>
    <n v="1"/>
    <n v="0"/>
    <n v="0"/>
    <n v="1"/>
    <n v="1"/>
    <n v="0"/>
    <n v="0"/>
    <s v="-"/>
    <s v="-"/>
    <n v="0.45144675925925931"/>
    <n v="0"/>
    <n v="1"/>
    <n v="1"/>
    <s v="Aneurin BevanTorfaen"/>
    <x v="0"/>
  </r>
  <r>
    <x v="8"/>
    <n v="17"/>
    <x v="0"/>
    <x v="9"/>
    <x v="4"/>
    <x v="7"/>
    <n v="0"/>
    <d v="1899-12-30T00:03:4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8"/>
    <n v="17"/>
    <x v="1"/>
    <x v="10"/>
    <x v="0"/>
    <x v="9"/>
    <n v="213.15665849999999"/>
    <d v="1899-12-30T01:47:03"/>
    <n v="8"/>
    <n v="6"/>
    <n v="0"/>
    <n v="132"/>
    <n v="129"/>
    <n v="10"/>
    <n v="60"/>
    <n v="15"/>
    <n v="93"/>
    <n v="102"/>
    <n v="9"/>
    <n v="2"/>
    <n v="13"/>
    <n v="4.8958333333333336E-3"/>
    <n v="0.53333333333333333"/>
    <n v="5.1521990740740743E-2"/>
    <n v="15"/>
    <n v="102"/>
    <n v="132"/>
    <s v="Betsi CadwaladrConwy"/>
    <x v="0"/>
  </r>
  <r>
    <x v="8"/>
    <n v="17"/>
    <x v="1"/>
    <x v="11"/>
    <x v="0"/>
    <x v="9"/>
    <n v="46.330831333333329"/>
    <d v="1899-12-30T01:27:35"/>
    <n v="2"/>
    <n v="1"/>
    <n v="0"/>
    <n v="36"/>
    <n v="36"/>
    <n v="8"/>
    <n v="24"/>
    <n v="2"/>
    <n v="22"/>
    <n v="28"/>
    <n v="6"/>
    <n v="2"/>
    <n v="4"/>
    <n v="5.7060185185185191E-3"/>
    <n v="0.5"/>
    <n v="4.2251157407407411E-2"/>
    <n v="6"/>
    <n v="28"/>
    <n v="36"/>
    <s v="Betsi CadwaladrConwy"/>
    <x v="0"/>
  </r>
  <r>
    <x v="8"/>
    <n v="17"/>
    <x v="1"/>
    <x v="10"/>
    <x v="0"/>
    <x v="10"/>
    <n v="156.67860450000001"/>
    <d v="1899-12-30T01:40:05"/>
    <n v="7"/>
    <n v="1"/>
    <n v="0"/>
    <n v="112"/>
    <n v="110"/>
    <n v="13"/>
    <n v="52"/>
    <n v="11"/>
    <n v="79"/>
    <n v="93"/>
    <n v="14"/>
    <n v="2"/>
    <n v="6"/>
    <n v="2.9513888888888888E-3"/>
    <n v="0.81818181818181823"/>
    <n v="3.935185185185186E-2"/>
    <n v="8"/>
    <n v="93"/>
    <n v="111"/>
    <s v="Betsi CadwaladrDenbighshire"/>
    <x v="0"/>
  </r>
  <r>
    <x v="8"/>
    <n v="17"/>
    <x v="1"/>
    <x v="12"/>
    <x v="0"/>
    <x v="10"/>
    <n v="16.166108000000001"/>
    <d v="1899-12-30T01:29:37"/>
    <n v="1"/>
    <n v="0"/>
    <n v="0"/>
    <n v="13"/>
    <n v="13"/>
    <n v="0"/>
    <n v="5"/>
    <n v="0"/>
    <n v="9"/>
    <n v="12"/>
    <n v="3"/>
    <n v="0"/>
    <n v="1"/>
    <s v="-"/>
    <s v="-"/>
    <n v="5.3831018518518521E-2"/>
    <n v="1"/>
    <n v="12"/>
    <n v="13"/>
    <s v="Betsi CadwaladrDenbighshire"/>
    <x v="0"/>
  </r>
  <r>
    <x v="8"/>
    <n v="17"/>
    <x v="1"/>
    <x v="11"/>
    <x v="0"/>
    <x v="10"/>
    <n v="2.8544443333333334"/>
    <d v="1899-12-30T01:40:38"/>
    <n v="0"/>
    <n v="0"/>
    <n v="0"/>
    <n v="2"/>
    <n v="2"/>
    <n v="0"/>
    <n v="0"/>
    <n v="0"/>
    <n v="2"/>
    <n v="2"/>
    <n v="0"/>
    <n v="0"/>
    <n v="0"/>
    <s v="-"/>
    <s v="-"/>
    <n v="9.507523148148149E-2"/>
    <n v="0"/>
    <n v="2"/>
    <n v="2"/>
    <s v="Betsi CadwaladrDenbighshire"/>
    <x v="0"/>
  </r>
  <r>
    <x v="8"/>
    <n v="17"/>
    <x v="1"/>
    <x v="12"/>
    <x v="0"/>
    <x v="11"/>
    <n v="109.87916183333331"/>
    <d v="1899-12-30T01:57:52"/>
    <n v="10"/>
    <n v="3"/>
    <n v="0"/>
    <n v="58"/>
    <n v="58"/>
    <n v="2"/>
    <n v="25"/>
    <n v="5"/>
    <n v="48"/>
    <n v="49"/>
    <n v="1"/>
    <n v="1"/>
    <n v="3"/>
    <n v="3.6689814814814814E-3"/>
    <n v="0.8"/>
    <n v="4.4212962962962961E-2"/>
    <n v="4"/>
    <n v="49"/>
    <n v="58"/>
    <s v="Betsi CadwaladrFlintshire"/>
    <x v="0"/>
  </r>
  <r>
    <x v="8"/>
    <n v="17"/>
    <x v="1"/>
    <x v="10"/>
    <x v="0"/>
    <x v="11"/>
    <n v="110.0411095"/>
    <d v="1899-12-30T01:52:09"/>
    <n v="8"/>
    <n v="1"/>
    <n v="0"/>
    <n v="67"/>
    <n v="65"/>
    <n v="8"/>
    <n v="31"/>
    <n v="7"/>
    <n v="51"/>
    <n v="57"/>
    <n v="6"/>
    <n v="0"/>
    <n v="3"/>
    <n v="9.0277777777777787E-3"/>
    <n v="0.2857142857142857"/>
    <n v="6.024884259259259E-2"/>
    <n v="3"/>
    <n v="57"/>
    <n v="66"/>
    <s v="Betsi CadwaladrFlintshire"/>
    <x v="0"/>
  </r>
  <r>
    <x v="8"/>
    <n v="17"/>
    <x v="1"/>
    <x v="14"/>
    <x v="5"/>
    <x v="11"/>
    <n v="0"/>
    <d v="1899-12-30T00:42:04"/>
    <n v="0"/>
    <n v="0"/>
    <n v="0"/>
    <n v="1"/>
    <n v="1"/>
    <n v="0"/>
    <n v="1"/>
    <n v="0"/>
    <n v="1"/>
    <n v="1"/>
    <n v="0"/>
    <n v="0"/>
    <n v="0"/>
    <s v="-"/>
    <s v="-"/>
    <n v="1.7835648148148149E-2"/>
    <n v="0"/>
    <n v="1"/>
    <n v="1"/>
    <s v="Betsi CadwaladrFlintshire"/>
    <x v="0"/>
  </r>
  <r>
    <x v="8"/>
    <n v="17"/>
    <x v="1"/>
    <x v="44"/>
    <x v="1"/>
    <x v="11"/>
    <n v="0"/>
    <d v="1899-12-30T00:23:3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Flintshire"/>
    <x v="0"/>
  </r>
  <r>
    <x v="8"/>
    <n v="17"/>
    <x v="1"/>
    <x v="11"/>
    <x v="0"/>
    <x v="12"/>
    <n v="122.63332333333329"/>
    <d v="1899-12-30T01:05:37"/>
    <n v="4"/>
    <n v="0"/>
    <n v="0"/>
    <n v="148"/>
    <n v="148"/>
    <n v="26"/>
    <n v="103"/>
    <n v="15"/>
    <n v="89"/>
    <n v="116"/>
    <n v="27"/>
    <n v="5"/>
    <n v="12"/>
    <n v="7.3495370370370381E-3"/>
    <n v="0.46666666666666667"/>
    <n v="2.7355324074074074E-2"/>
    <n v="17"/>
    <n v="116"/>
    <n v="148"/>
    <s v="Betsi CadwaladrGwynedd"/>
    <x v="0"/>
  </r>
  <r>
    <x v="8"/>
    <n v="17"/>
    <x v="1"/>
    <x v="12"/>
    <x v="0"/>
    <x v="12"/>
    <n v="0.46694449999999993"/>
    <d v="1899-12-30T00:20:25"/>
    <n v="0"/>
    <n v="0"/>
    <n v="0"/>
    <n v="3"/>
    <n v="3"/>
    <n v="0"/>
    <n v="3"/>
    <n v="0"/>
    <n v="1"/>
    <n v="1"/>
    <n v="0"/>
    <n v="1"/>
    <n v="1"/>
    <s v="-"/>
    <s v="-"/>
    <n v="2.7152777777777779E-2"/>
    <n v="2"/>
    <n v="1"/>
    <n v="3"/>
    <s v="Betsi CadwaladrGwynedd"/>
    <x v="0"/>
  </r>
  <r>
    <x v="8"/>
    <n v="17"/>
    <x v="1"/>
    <x v="10"/>
    <x v="0"/>
    <x v="12"/>
    <n v="0.43638883333333334"/>
    <d v="1899-12-30T00:26:54"/>
    <n v="0"/>
    <n v="0"/>
    <n v="0"/>
    <n v="3"/>
    <n v="3"/>
    <n v="1"/>
    <n v="3"/>
    <n v="0"/>
    <n v="2"/>
    <n v="2"/>
    <n v="0"/>
    <n v="0"/>
    <n v="1"/>
    <s v="-"/>
    <s v="-"/>
    <n v="8.1041666666666665E-2"/>
    <n v="1"/>
    <n v="2"/>
    <n v="3"/>
    <s v="Betsi CadwaladrGwynedd"/>
    <x v="0"/>
  </r>
  <r>
    <x v="8"/>
    <n v="17"/>
    <x v="1"/>
    <x v="37"/>
    <x v="1"/>
    <x v="12"/>
    <n v="0"/>
    <d v="1899-12-30T00:24:29"/>
    <n v="0"/>
    <n v="0"/>
    <n v="0"/>
    <n v="2"/>
    <n v="2"/>
    <n v="0"/>
    <n v="2"/>
    <n v="0"/>
    <n v="0"/>
    <n v="2"/>
    <n v="2"/>
    <n v="0"/>
    <n v="0"/>
    <s v="-"/>
    <s v="-"/>
    <n v="6.4398148148148135E-2"/>
    <n v="0"/>
    <n v="2"/>
    <n v="2"/>
    <s v="Betsi CadwaladrGwynedd"/>
    <x v="0"/>
  </r>
  <r>
    <x v="8"/>
    <n v="17"/>
    <x v="1"/>
    <x v="11"/>
    <x v="0"/>
    <x v="13"/>
    <n v="87.276106333333331"/>
    <d v="1899-12-30T01:15:34"/>
    <n v="5"/>
    <n v="2"/>
    <n v="0"/>
    <n v="87"/>
    <n v="86"/>
    <n v="12"/>
    <n v="56"/>
    <n v="8"/>
    <n v="55"/>
    <n v="66"/>
    <n v="11"/>
    <n v="7"/>
    <n v="6"/>
    <n v="1.2239583333333333E-2"/>
    <n v="0.25"/>
    <n v="3.6834490740740744E-2"/>
    <n v="13"/>
    <n v="66"/>
    <n v="87"/>
    <s v="Betsi CadwaladrIsle Of Anglesey"/>
    <x v="0"/>
  </r>
  <r>
    <x v="8"/>
    <n v="17"/>
    <x v="1"/>
    <x v="60"/>
    <x v="1"/>
    <x v="13"/>
    <n v="0"/>
    <d v="1899-12-30T00:21:29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Betsi CadwaladrIsle Of Anglesey"/>
    <x v="0"/>
  </r>
  <r>
    <x v="8"/>
    <n v="17"/>
    <x v="1"/>
    <x v="10"/>
    <x v="0"/>
    <x v="14"/>
    <n v="1.0538888333333334"/>
    <d v="1899-12-30T01:18:14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Betsi CadwaladrOut of Area"/>
    <x v="1"/>
  </r>
  <r>
    <x v="8"/>
    <n v="17"/>
    <x v="1"/>
    <x v="12"/>
    <x v="0"/>
    <x v="6"/>
    <n v="1.3044445"/>
    <d v="1899-12-30T00:30:49"/>
    <n v="0"/>
    <n v="0"/>
    <n v="0"/>
    <n v="4"/>
    <n v="4"/>
    <n v="1"/>
    <n v="4"/>
    <n v="2"/>
    <n v="2"/>
    <n v="2"/>
    <n v="0"/>
    <n v="0"/>
    <n v="0"/>
    <n v="3.5706018518518521E-3"/>
    <n v="1"/>
    <n v="2.5925925925925925E-2"/>
    <n v="0"/>
    <n v="2"/>
    <n v="4"/>
    <s v="Betsi CadwaladrPowys"/>
    <x v="1"/>
  </r>
  <r>
    <x v="8"/>
    <n v="17"/>
    <x v="1"/>
    <x v="12"/>
    <x v="0"/>
    <x v="15"/>
    <n v="187.83360416666676"/>
    <d v="1899-12-30T01:44:30"/>
    <n v="15"/>
    <n v="6"/>
    <n v="0"/>
    <n v="116"/>
    <n v="112"/>
    <n v="20"/>
    <n v="81"/>
    <n v="21"/>
    <n v="65"/>
    <n v="82"/>
    <n v="17"/>
    <n v="2"/>
    <n v="11"/>
    <n v="4.0046296296296297E-3"/>
    <n v="0.66666666666666663"/>
    <n v="5.2818287037037039E-2"/>
    <n v="13"/>
    <n v="82"/>
    <n v="114"/>
    <s v="Betsi CadwaladrWrexham"/>
    <x v="0"/>
  </r>
  <r>
    <x v="8"/>
    <n v="17"/>
    <x v="1"/>
    <x v="10"/>
    <x v="0"/>
    <x v="15"/>
    <n v="8.8536110000000008"/>
    <d v="1899-12-30T01:27:49"/>
    <n v="1"/>
    <n v="0"/>
    <n v="0"/>
    <n v="9"/>
    <n v="9"/>
    <n v="3"/>
    <n v="6"/>
    <n v="1"/>
    <n v="5"/>
    <n v="5"/>
    <n v="0"/>
    <n v="0"/>
    <n v="3"/>
    <n v="0"/>
    <n v="1"/>
    <n v="3.3067129629629634E-2"/>
    <n v="3"/>
    <n v="5"/>
    <n v="9"/>
    <s v="Betsi CadwaladrWrexham"/>
    <x v="0"/>
  </r>
  <r>
    <x v="8"/>
    <n v="17"/>
    <x v="2"/>
    <x v="16"/>
    <x v="0"/>
    <x v="16"/>
    <n v="0"/>
    <d v="1899-12-30T00:14:28"/>
    <n v="0"/>
    <n v="0"/>
    <n v="0"/>
    <n v="1"/>
    <n v="1"/>
    <n v="1"/>
    <n v="1"/>
    <n v="0"/>
    <n v="1"/>
    <n v="1"/>
    <n v="0"/>
    <n v="0"/>
    <n v="0"/>
    <s v="-"/>
    <s v="-"/>
    <n v="0.29546296296296298"/>
    <n v="0"/>
    <n v="1"/>
    <n v="1"/>
    <s v="Cardiff And ValeBridgend"/>
    <x v="1"/>
  </r>
  <r>
    <x v="8"/>
    <n v="17"/>
    <x v="2"/>
    <x v="16"/>
    <x v="0"/>
    <x v="1"/>
    <n v="8.2424998333333335"/>
    <d v="1899-12-30T00:57:24"/>
    <n v="0"/>
    <n v="0"/>
    <n v="0"/>
    <n v="11"/>
    <n v="11"/>
    <n v="5"/>
    <n v="9"/>
    <n v="5"/>
    <n v="5"/>
    <n v="5"/>
    <n v="0"/>
    <n v="1"/>
    <n v="0"/>
    <n v="3.8425925925925928E-3"/>
    <n v="0.8"/>
    <n v="5.4340277777777779E-2"/>
    <n v="1"/>
    <n v="5"/>
    <n v="11"/>
    <s v="Cardiff And ValeCaerphilly"/>
    <x v="1"/>
  </r>
  <r>
    <x v="8"/>
    <n v="17"/>
    <x v="2"/>
    <x v="16"/>
    <x v="0"/>
    <x v="2"/>
    <n v="358.88665950000012"/>
    <d v="1899-12-30T01:41:30"/>
    <n v="26"/>
    <n v="9"/>
    <n v="0"/>
    <n v="242"/>
    <n v="240"/>
    <n v="46"/>
    <n v="147"/>
    <n v="54"/>
    <n v="126"/>
    <n v="153"/>
    <n v="27"/>
    <n v="13"/>
    <n v="22"/>
    <n v="5.1562500000000002E-3"/>
    <n v="0.55555555555555558"/>
    <n v="5.0543981481481481E-2"/>
    <n v="35"/>
    <n v="153"/>
    <n v="242"/>
    <s v="Cardiff And ValeCardiff"/>
    <x v="0"/>
  </r>
  <r>
    <x v="8"/>
    <n v="17"/>
    <x v="2"/>
    <x v="17"/>
    <x v="6"/>
    <x v="2"/>
    <n v="0"/>
    <d v="1899-12-30T00:46:33"/>
    <n v="0"/>
    <n v="0"/>
    <n v="0"/>
    <n v="20"/>
    <n v="20"/>
    <n v="0"/>
    <n v="14"/>
    <n v="1"/>
    <n v="12"/>
    <n v="14"/>
    <n v="2"/>
    <n v="1"/>
    <n v="4"/>
    <n v="6.2962962962962964E-3"/>
    <n v="0"/>
    <n v="4.3072916666666669E-2"/>
    <n v="5"/>
    <n v="14"/>
    <n v="20"/>
    <s v="Cardiff And ValeCardiff"/>
    <x v="0"/>
  </r>
  <r>
    <x v="8"/>
    <n v="17"/>
    <x v="2"/>
    <x v="61"/>
    <x v="3"/>
    <x v="2"/>
    <n v="0"/>
    <d v="1899-12-30T00:08:54"/>
    <n v="0"/>
    <n v="0"/>
    <n v="0"/>
    <n v="1"/>
    <n v="1"/>
    <n v="0"/>
    <n v="1"/>
    <n v="0"/>
    <n v="1"/>
    <n v="1"/>
    <n v="0"/>
    <n v="0"/>
    <n v="0"/>
    <s v="-"/>
    <s v="-"/>
    <n v="2.5208333333333333E-2"/>
    <n v="0"/>
    <n v="1"/>
    <n v="1"/>
    <s v="Cardiff And ValeCardiff"/>
    <x v="0"/>
  </r>
  <r>
    <x v="8"/>
    <n v="17"/>
    <x v="2"/>
    <x v="16"/>
    <x v="0"/>
    <x v="17"/>
    <n v="1.3191665000000001"/>
    <d v="1899-12-30T00:29:10"/>
    <n v="0"/>
    <n v="0"/>
    <n v="0"/>
    <n v="4"/>
    <n v="4"/>
    <n v="1"/>
    <n v="4"/>
    <n v="1"/>
    <n v="2"/>
    <n v="2"/>
    <n v="0"/>
    <n v="0"/>
    <n v="1"/>
    <n v="2.3958333333333336E-3"/>
    <n v="1"/>
    <n v="9.1973379629629634E-2"/>
    <n v="1"/>
    <n v="2"/>
    <n v="4"/>
    <s v="Cardiff And ValeCarmarthenshire"/>
    <x v="1"/>
  </r>
  <r>
    <x v="8"/>
    <n v="17"/>
    <x v="2"/>
    <x v="16"/>
    <x v="0"/>
    <x v="3"/>
    <n v="3.8191666666666664"/>
    <d v="1899-12-30T00:42:30"/>
    <n v="0"/>
    <n v="0"/>
    <n v="0"/>
    <n v="9"/>
    <n v="9"/>
    <n v="2"/>
    <n v="7"/>
    <n v="2"/>
    <n v="7"/>
    <n v="7"/>
    <n v="0"/>
    <n v="0"/>
    <n v="0"/>
    <n v="1.3020833333333335E-3"/>
    <n v="1"/>
    <n v="0.12969907407407408"/>
    <n v="0"/>
    <n v="7"/>
    <n v="9"/>
    <s v="Cardiff And ValeMerthyr Tydfil"/>
    <x v="1"/>
  </r>
  <r>
    <x v="8"/>
    <n v="17"/>
    <x v="2"/>
    <x v="16"/>
    <x v="0"/>
    <x v="4"/>
    <n v="1.0302778333333333"/>
    <d v="1899-12-30T00:35:36"/>
    <n v="0"/>
    <n v="0"/>
    <n v="0"/>
    <n v="3"/>
    <n v="3"/>
    <n v="0"/>
    <n v="3"/>
    <n v="0"/>
    <n v="3"/>
    <n v="3"/>
    <n v="0"/>
    <n v="0"/>
    <n v="0"/>
    <s v="-"/>
    <s v="-"/>
    <n v="0.11026620370370371"/>
    <n v="0"/>
    <n v="3"/>
    <n v="3"/>
    <s v="Cardiff And ValeMonmouthshire"/>
    <x v="1"/>
  </r>
  <r>
    <x v="8"/>
    <n v="17"/>
    <x v="2"/>
    <x v="16"/>
    <x v="0"/>
    <x v="5"/>
    <n v="5.2561101666666659"/>
    <d v="1899-12-30T01:07:34"/>
    <n v="0"/>
    <n v="0"/>
    <n v="0"/>
    <n v="4"/>
    <n v="4"/>
    <n v="0"/>
    <n v="3"/>
    <n v="1"/>
    <n v="3"/>
    <n v="3"/>
    <n v="0"/>
    <n v="0"/>
    <n v="0"/>
    <n v="4.2013888888888891E-3"/>
    <n v="1"/>
    <n v="2.6516203703703702E-2"/>
    <n v="0"/>
    <n v="3"/>
    <n v="4"/>
    <s v="Cardiff And ValeNewport"/>
    <x v="1"/>
  </r>
  <r>
    <x v="8"/>
    <n v="17"/>
    <x v="2"/>
    <x v="16"/>
    <x v="0"/>
    <x v="20"/>
    <n v="5.4999999999999993E-2"/>
    <d v="1899-12-30T00:13:53"/>
    <n v="0"/>
    <n v="0"/>
    <n v="0"/>
    <n v="2"/>
    <n v="2"/>
    <n v="1"/>
    <n v="2"/>
    <n v="0"/>
    <n v="1"/>
    <n v="1"/>
    <n v="0"/>
    <n v="0"/>
    <n v="1"/>
    <s v="-"/>
    <s v="-"/>
    <n v="5.8796296296296296E-3"/>
    <n v="1"/>
    <n v="1"/>
    <n v="2"/>
    <s v="Cardiff And ValePembrokeshire"/>
    <x v="1"/>
  </r>
  <r>
    <x v="8"/>
    <n v="17"/>
    <x v="2"/>
    <x v="16"/>
    <x v="0"/>
    <x v="21"/>
    <n v="17.547500166666666"/>
    <d v="1899-12-30T01:34:56"/>
    <n v="1"/>
    <n v="1"/>
    <n v="0"/>
    <n v="11"/>
    <n v="11"/>
    <n v="0"/>
    <n v="9"/>
    <n v="3"/>
    <n v="7"/>
    <n v="7"/>
    <n v="0"/>
    <n v="0"/>
    <n v="1"/>
    <n v="6.5277777777777782E-3"/>
    <n v="0.33333333333333331"/>
    <n v="4.6516203703703705E-2"/>
    <n v="1"/>
    <n v="7"/>
    <n v="11"/>
    <s v="Cardiff And ValeRhondda Cynon Taff"/>
    <x v="1"/>
  </r>
  <r>
    <x v="8"/>
    <n v="17"/>
    <x v="2"/>
    <x v="19"/>
    <x v="3"/>
    <x v="21"/>
    <n v="0"/>
    <d v="1899-12-30T00:19:0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Rhondda Cynon Taff"/>
    <x v="1"/>
  </r>
  <r>
    <x v="8"/>
    <n v="17"/>
    <x v="2"/>
    <x v="16"/>
    <x v="0"/>
    <x v="22"/>
    <n v="0"/>
    <d v="1899-12-30T00:03:50"/>
    <n v="0"/>
    <n v="0"/>
    <n v="0"/>
    <n v="1"/>
    <n v="1"/>
    <n v="1"/>
    <n v="1"/>
    <n v="0"/>
    <n v="1"/>
    <n v="1"/>
    <n v="0"/>
    <n v="0"/>
    <n v="0"/>
    <s v="-"/>
    <s v="-"/>
    <n v="3.7152777777777778E-2"/>
    <n v="0"/>
    <n v="1"/>
    <n v="1"/>
    <s v="Cardiff And ValeSwansea"/>
    <x v="1"/>
  </r>
  <r>
    <x v="8"/>
    <n v="17"/>
    <x v="2"/>
    <x v="16"/>
    <x v="0"/>
    <x v="7"/>
    <n v="3.3480543333333332"/>
    <d v="1899-12-30T00:29:21"/>
    <n v="0"/>
    <n v="0"/>
    <n v="0"/>
    <n v="17"/>
    <n v="17"/>
    <n v="4"/>
    <n v="16"/>
    <n v="0"/>
    <n v="13"/>
    <n v="13"/>
    <n v="0"/>
    <n v="0"/>
    <n v="4"/>
    <s v="-"/>
    <s v="-"/>
    <n v="1.0717592592592593E-2"/>
    <n v="4"/>
    <n v="13"/>
    <n v="17"/>
    <s v="Cardiff And ValeTorfaen"/>
    <x v="1"/>
  </r>
  <r>
    <x v="8"/>
    <n v="17"/>
    <x v="2"/>
    <x v="19"/>
    <x v="3"/>
    <x v="7"/>
    <n v="0"/>
    <d v="1899-12-30T00:43:10"/>
    <n v="0"/>
    <n v="0"/>
    <n v="0"/>
    <n v="2"/>
    <n v="2"/>
    <n v="0"/>
    <n v="1"/>
    <n v="0"/>
    <n v="1"/>
    <n v="1"/>
    <n v="0"/>
    <n v="0"/>
    <n v="1"/>
    <s v="-"/>
    <s v="-"/>
    <n v="0.28002314814814816"/>
    <n v="1"/>
    <n v="1"/>
    <n v="2"/>
    <s v="Cardiff And ValeTorfaen"/>
    <x v="1"/>
  </r>
  <r>
    <x v="8"/>
    <n v="17"/>
    <x v="2"/>
    <x v="17"/>
    <x v="6"/>
    <x v="7"/>
    <n v="0"/>
    <d v="1899-12-30T00:17:37"/>
    <n v="0"/>
    <n v="0"/>
    <n v="0"/>
    <n v="4"/>
    <n v="4"/>
    <n v="0"/>
    <n v="4"/>
    <n v="0"/>
    <n v="2"/>
    <n v="2"/>
    <n v="0"/>
    <n v="0"/>
    <n v="2"/>
    <s v="-"/>
    <s v="-"/>
    <n v="0.10288773148148149"/>
    <n v="2"/>
    <n v="2"/>
    <n v="4"/>
    <s v="Cardiff And ValeTorfaen"/>
    <x v="1"/>
  </r>
  <r>
    <x v="8"/>
    <n v="17"/>
    <x v="2"/>
    <x v="18"/>
    <x v="3"/>
    <x v="7"/>
    <n v="0"/>
    <d v="1899-12-30T00:06:35"/>
    <n v="0"/>
    <n v="0"/>
    <n v="0"/>
    <n v="2"/>
    <n v="2"/>
    <n v="0"/>
    <n v="2"/>
    <n v="0"/>
    <n v="2"/>
    <n v="2"/>
    <n v="0"/>
    <n v="0"/>
    <n v="0"/>
    <s v="-"/>
    <s v="-"/>
    <n v="2.8859953703703707E-2"/>
    <n v="0"/>
    <n v="2"/>
    <n v="2"/>
    <s v="Cardiff And ValeTorfaen"/>
    <x v="1"/>
  </r>
  <r>
    <x v="8"/>
    <n v="17"/>
    <x v="2"/>
    <x v="16"/>
    <x v="0"/>
    <x v="8"/>
    <n v="110.77916116666664"/>
    <d v="1899-12-30T01:30:21"/>
    <n v="5"/>
    <n v="2"/>
    <n v="0"/>
    <n v="84"/>
    <n v="83"/>
    <n v="14"/>
    <n v="57"/>
    <n v="19"/>
    <n v="44"/>
    <n v="56"/>
    <n v="12"/>
    <n v="1"/>
    <n v="8"/>
    <n v="4.0277777777777777E-3"/>
    <n v="0.73684210526315785"/>
    <n v="6.5729166666666672E-2"/>
    <n v="9"/>
    <n v="56"/>
    <n v="83"/>
    <s v="Cardiff And ValeVale Of Glamorgan"/>
    <x v="0"/>
  </r>
  <r>
    <x v="8"/>
    <n v="17"/>
    <x v="2"/>
    <x v="17"/>
    <x v="6"/>
    <x v="8"/>
    <n v="0"/>
    <d v="1899-12-30T00:36:18"/>
    <n v="0"/>
    <n v="0"/>
    <n v="0"/>
    <n v="23"/>
    <n v="23"/>
    <n v="0"/>
    <n v="20"/>
    <n v="2"/>
    <n v="13"/>
    <n v="13"/>
    <n v="0"/>
    <n v="1"/>
    <n v="7"/>
    <n v="6.7766203703703703E-3"/>
    <n v="0.5"/>
    <n v="6.627314814814815E-2"/>
    <n v="8"/>
    <n v="13"/>
    <n v="23"/>
    <s v="Cardiff And ValeVale Of Glamorgan"/>
    <x v="0"/>
  </r>
  <r>
    <x v="8"/>
    <n v="17"/>
    <x v="3"/>
    <x v="20"/>
    <x v="0"/>
    <x v="0"/>
    <n v="3.5049999999999994"/>
    <d v="1899-12-30T00:44:30"/>
    <n v="0"/>
    <n v="0"/>
    <n v="0"/>
    <n v="8"/>
    <n v="8"/>
    <n v="1"/>
    <n v="7"/>
    <n v="3"/>
    <n v="1"/>
    <n v="2"/>
    <n v="1"/>
    <n v="1"/>
    <n v="2"/>
    <n v="3.0208333333333333E-3"/>
    <n v="1"/>
    <n v="6.2500000000000003E-3"/>
    <n v="3"/>
    <n v="2"/>
    <n v="8"/>
    <s v="Cwm Taf MorgannwgBlaenau Gwent"/>
    <x v="1"/>
  </r>
  <r>
    <x v="8"/>
    <n v="17"/>
    <x v="3"/>
    <x v="21"/>
    <x v="0"/>
    <x v="16"/>
    <n v="271.01638233333335"/>
    <d v="1899-12-30T03:03:45"/>
    <n v="20"/>
    <n v="12"/>
    <n v="7"/>
    <n v="91"/>
    <n v="90"/>
    <n v="16"/>
    <n v="49"/>
    <n v="17"/>
    <n v="55"/>
    <n v="68"/>
    <n v="13"/>
    <n v="3"/>
    <n v="3"/>
    <n v="7.3148148148148148E-3"/>
    <n v="0.35294117647058826"/>
    <n v="5.1510416666666677E-2"/>
    <n v="6"/>
    <n v="68"/>
    <n v="91"/>
    <s v="Cwm Taf MorgannwgBridgend"/>
    <x v="0"/>
  </r>
  <r>
    <x v="8"/>
    <n v="17"/>
    <x v="3"/>
    <x v="20"/>
    <x v="0"/>
    <x v="16"/>
    <n v="10.274721333333332"/>
    <d v="1899-12-30T03:40:30"/>
    <n v="1"/>
    <n v="0"/>
    <n v="0"/>
    <n v="2"/>
    <n v="2"/>
    <n v="1"/>
    <n v="2"/>
    <n v="1"/>
    <n v="1"/>
    <n v="1"/>
    <n v="0"/>
    <n v="0"/>
    <n v="0"/>
    <n v="2.8240740740740739E-3"/>
    <n v="1"/>
    <n v="7.8981481481481486E-2"/>
    <n v="0"/>
    <n v="1"/>
    <n v="2"/>
    <s v="Cwm Taf MorgannwgBridgend"/>
    <x v="0"/>
  </r>
  <r>
    <x v="8"/>
    <n v="17"/>
    <x v="3"/>
    <x v="22"/>
    <x v="0"/>
    <x v="16"/>
    <n v="7.9141666666666666"/>
    <d v="1899-12-30T02:13:43"/>
    <n v="1"/>
    <n v="0"/>
    <n v="0"/>
    <n v="3"/>
    <n v="3"/>
    <n v="0"/>
    <n v="2"/>
    <n v="1"/>
    <n v="2"/>
    <n v="2"/>
    <n v="0"/>
    <n v="0"/>
    <n v="0"/>
    <n v="6.1574074074074083E-3"/>
    <n v="0"/>
    <n v="0.27113425925925927"/>
    <n v="0"/>
    <n v="2"/>
    <n v="3"/>
    <s v="Cwm Taf MorgannwgBridgend"/>
    <x v="0"/>
  </r>
  <r>
    <x v="8"/>
    <n v="17"/>
    <x v="3"/>
    <x v="20"/>
    <x v="0"/>
    <x v="1"/>
    <n v="16.918888666666668"/>
    <d v="1899-12-30T01:01:17"/>
    <n v="1"/>
    <n v="0"/>
    <n v="0"/>
    <n v="22"/>
    <n v="22"/>
    <n v="5"/>
    <n v="15"/>
    <n v="2"/>
    <n v="13"/>
    <n v="18"/>
    <n v="5"/>
    <n v="1"/>
    <n v="1"/>
    <n v="7.1527777777777787E-3"/>
    <n v="0.5"/>
    <n v="3.3425925925925928E-2"/>
    <n v="2"/>
    <n v="18"/>
    <n v="22"/>
    <s v="Cwm Taf MorgannwgCaerphilly"/>
    <x v="1"/>
  </r>
  <r>
    <x v="8"/>
    <n v="17"/>
    <x v="3"/>
    <x v="22"/>
    <x v="0"/>
    <x v="1"/>
    <n v="0.33972216666666666"/>
    <d v="1899-12-30T00:35:23"/>
    <n v="0"/>
    <n v="0"/>
    <n v="0"/>
    <n v="1"/>
    <n v="1"/>
    <n v="0"/>
    <n v="1"/>
    <n v="1"/>
    <n v="0"/>
    <n v="0"/>
    <n v="0"/>
    <n v="0"/>
    <n v="0"/>
    <n v="6.3888888888888884E-3"/>
    <n v="0"/>
    <s v="-"/>
    <n v="0"/>
    <n v="0"/>
    <n v="1"/>
    <s v="Cwm Taf MorgannwgCaerphilly"/>
    <x v="1"/>
  </r>
  <r>
    <x v="8"/>
    <n v="17"/>
    <x v="3"/>
    <x v="22"/>
    <x v="0"/>
    <x v="2"/>
    <n v="9.0516656666666648"/>
    <d v="1899-12-30T02:31:29"/>
    <n v="1"/>
    <n v="1"/>
    <n v="0"/>
    <n v="2"/>
    <n v="2"/>
    <n v="0"/>
    <n v="2"/>
    <n v="0"/>
    <n v="0"/>
    <n v="0"/>
    <n v="0"/>
    <n v="0"/>
    <n v="2"/>
    <s v="-"/>
    <s v="-"/>
    <s v="-"/>
    <n v="2"/>
    <n v="0"/>
    <n v="2"/>
    <s v="Cwm Taf MorgannwgCardiff"/>
    <x v="1"/>
  </r>
  <r>
    <x v="8"/>
    <n v="17"/>
    <x v="3"/>
    <x v="20"/>
    <x v="0"/>
    <x v="2"/>
    <n v="0"/>
    <d v="1899-12-30T00:08:58"/>
    <n v="0"/>
    <n v="0"/>
    <n v="0"/>
    <n v="1"/>
    <n v="1"/>
    <n v="1"/>
    <n v="1"/>
    <n v="0"/>
    <n v="0"/>
    <n v="0"/>
    <n v="0"/>
    <n v="1"/>
    <n v="0"/>
    <s v="-"/>
    <s v="-"/>
    <s v="-"/>
    <n v="1"/>
    <n v="0"/>
    <n v="1"/>
    <s v="Cwm Taf MorgannwgCardiff"/>
    <x v="1"/>
  </r>
  <r>
    <x v="8"/>
    <n v="17"/>
    <x v="3"/>
    <x v="20"/>
    <x v="0"/>
    <x v="3"/>
    <n v="121.59582849999998"/>
    <d v="1899-12-30T01:53:51"/>
    <n v="11"/>
    <n v="4"/>
    <n v="1"/>
    <n v="65"/>
    <n v="63"/>
    <n v="11"/>
    <n v="40"/>
    <n v="11"/>
    <n v="42"/>
    <n v="48"/>
    <n v="6"/>
    <n v="1"/>
    <n v="5"/>
    <n v="2.7083333333333334E-3"/>
    <n v="0.81818181818181823"/>
    <n v="5.9432870370370379E-2"/>
    <n v="6"/>
    <n v="48"/>
    <n v="65"/>
    <s v="Cwm Taf MorgannwgMerthyr Tydfil"/>
    <x v="0"/>
  </r>
  <r>
    <x v="8"/>
    <n v="17"/>
    <x v="3"/>
    <x v="22"/>
    <x v="0"/>
    <x v="3"/>
    <n v="1.7805555"/>
    <d v="1899-12-30T01:08:25"/>
    <n v="0"/>
    <n v="0"/>
    <n v="0"/>
    <n v="2"/>
    <n v="2"/>
    <n v="0"/>
    <n v="1"/>
    <n v="0"/>
    <n v="1"/>
    <n v="1"/>
    <n v="0"/>
    <n v="0"/>
    <n v="1"/>
    <s v="-"/>
    <s v="-"/>
    <n v="6.2662037037037044E-2"/>
    <n v="1"/>
    <n v="1"/>
    <n v="2"/>
    <s v="Cwm Taf MorgannwgMerthyr Tydfil"/>
    <x v="0"/>
  </r>
  <r>
    <x v="8"/>
    <n v="17"/>
    <x v="3"/>
    <x v="21"/>
    <x v="0"/>
    <x v="19"/>
    <n v="12.348333333333331"/>
    <d v="1899-12-30T01:14:23"/>
    <n v="1"/>
    <n v="0"/>
    <n v="0"/>
    <n v="11"/>
    <n v="11"/>
    <n v="3"/>
    <n v="8"/>
    <n v="3"/>
    <n v="5"/>
    <n v="7"/>
    <n v="2"/>
    <n v="0"/>
    <n v="1"/>
    <n v="4.5949074074074069E-3"/>
    <n v="0.66666666666666663"/>
    <n v="5.2280092592592593E-2"/>
    <n v="1"/>
    <n v="7"/>
    <n v="11"/>
    <s v="Cwm Taf MorgannwgNeath Port Talbot"/>
    <x v="1"/>
  </r>
  <r>
    <x v="8"/>
    <n v="17"/>
    <x v="3"/>
    <x v="20"/>
    <x v="0"/>
    <x v="6"/>
    <n v="31.382498999999999"/>
    <d v="1899-12-30T01:32:23"/>
    <n v="2"/>
    <n v="1"/>
    <n v="0"/>
    <n v="21"/>
    <n v="20"/>
    <n v="7"/>
    <n v="15"/>
    <n v="2"/>
    <n v="14"/>
    <n v="17"/>
    <n v="3"/>
    <n v="1"/>
    <n v="1"/>
    <n v="2.9976851851851853E-3"/>
    <n v="1"/>
    <n v="4.6192129629629632E-2"/>
    <n v="2"/>
    <n v="17"/>
    <n v="20"/>
    <s v="Cwm Taf MorgannwgPowys"/>
    <x v="1"/>
  </r>
  <r>
    <x v="8"/>
    <n v="17"/>
    <x v="3"/>
    <x v="22"/>
    <x v="0"/>
    <x v="6"/>
    <n v="0"/>
    <s v="-"/>
    <n v="0"/>
    <n v="0"/>
    <n v="0"/>
    <n v="1"/>
    <n v="1"/>
    <n v="1"/>
    <n v="1"/>
    <n v="0"/>
    <n v="0"/>
    <n v="1"/>
    <n v="1"/>
    <n v="0"/>
    <n v="0"/>
    <s v="-"/>
    <s v="-"/>
    <n v="0.12090277777777778"/>
    <n v="0"/>
    <n v="1"/>
    <n v="1"/>
    <s v="Cwm Taf MorgannwgPowys"/>
    <x v="1"/>
  </r>
  <r>
    <x v="8"/>
    <n v="17"/>
    <x v="3"/>
    <x v="22"/>
    <x v="0"/>
    <x v="21"/>
    <n v="259.18221616666659"/>
    <d v="1899-12-30T01:46:21"/>
    <n v="23"/>
    <n v="11"/>
    <n v="0"/>
    <n v="157"/>
    <n v="155"/>
    <n v="47"/>
    <n v="100"/>
    <n v="34"/>
    <n v="83"/>
    <n v="99"/>
    <n v="16"/>
    <n v="6"/>
    <n v="18"/>
    <n v="6.3657407407407404E-3"/>
    <n v="0.47058823529411764"/>
    <n v="5.4537037037037037E-2"/>
    <n v="24"/>
    <n v="99"/>
    <n v="156"/>
    <s v="Cwm Taf MorgannwgRhondda Cynon Taff"/>
    <x v="0"/>
  </r>
  <r>
    <x v="8"/>
    <n v="17"/>
    <x v="3"/>
    <x v="20"/>
    <x v="0"/>
    <x v="21"/>
    <n v="127.58944266666663"/>
    <d v="1899-12-30T02:07:17"/>
    <n v="12"/>
    <n v="6"/>
    <n v="2"/>
    <n v="62"/>
    <n v="61"/>
    <n v="16"/>
    <n v="39"/>
    <n v="9"/>
    <n v="40"/>
    <n v="43"/>
    <n v="3"/>
    <n v="1"/>
    <n v="9"/>
    <n v="3.1018518518518522E-3"/>
    <n v="0.55555555555555558"/>
    <n v="6.5520833333333334E-2"/>
    <n v="10"/>
    <n v="43"/>
    <n v="62"/>
    <s v="Cwm Taf MorgannwgRhondda Cynon Taff"/>
    <x v="0"/>
  </r>
  <r>
    <x v="8"/>
    <n v="17"/>
    <x v="3"/>
    <x v="21"/>
    <x v="0"/>
    <x v="21"/>
    <n v="1.78"/>
    <d v="1899-12-30T00:50:36"/>
    <n v="0"/>
    <n v="0"/>
    <n v="0"/>
    <n v="3"/>
    <n v="3"/>
    <n v="0"/>
    <n v="2"/>
    <n v="1"/>
    <n v="0"/>
    <n v="2"/>
    <n v="2"/>
    <n v="0"/>
    <n v="0"/>
    <n v="1.1689814814814816E-3"/>
    <n v="1"/>
    <n v="0.23165509259259259"/>
    <n v="0"/>
    <n v="2"/>
    <n v="3"/>
    <s v="Cwm Taf MorgannwgRhondda Cynon Taff"/>
    <x v="0"/>
  </r>
  <r>
    <x v="8"/>
    <n v="17"/>
    <x v="3"/>
    <x v="21"/>
    <x v="0"/>
    <x v="8"/>
    <n v="49.128331499999987"/>
    <d v="1899-12-30T03:24:46"/>
    <n v="2"/>
    <n v="2"/>
    <n v="1"/>
    <n v="14"/>
    <n v="14"/>
    <n v="2"/>
    <n v="8"/>
    <n v="5"/>
    <n v="4"/>
    <n v="4"/>
    <n v="0"/>
    <n v="1"/>
    <n v="4"/>
    <n v="1.1597222222222222E-2"/>
    <n v="0"/>
    <n v="5.7332175925925932E-2"/>
    <n v="5"/>
    <n v="4"/>
    <n v="14"/>
    <s v="Cwm Taf MorgannwgVale Of Glamorgan"/>
    <x v="1"/>
  </r>
  <r>
    <x v="8"/>
    <n v="17"/>
    <x v="4"/>
    <x v="24"/>
    <x v="0"/>
    <x v="17"/>
    <n v="355.23277483333339"/>
    <d v="1899-12-30T03:07:58"/>
    <n v="35"/>
    <n v="18"/>
    <n v="2"/>
    <n v="107"/>
    <n v="106"/>
    <n v="10"/>
    <n v="46"/>
    <n v="16"/>
    <n v="78"/>
    <n v="86"/>
    <n v="8"/>
    <n v="1"/>
    <n v="4"/>
    <n v="8.9236111111111131E-3"/>
    <n v="0.25"/>
    <n v="7.949652777777777E-2"/>
    <n v="5"/>
    <n v="86"/>
    <n v="107"/>
    <s v="Hywel DdaCarmarthenshire"/>
    <x v="0"/>
  </r>
  <r>
    <x v="8"/>
    <n v="17"/>
    <x v="4"/>
    <x v="25"/>
    <x v="6"/>
    <x v="17"/>
    <n v="25.325554500000006"/>
    <d v="1899-12-30T00:40:07"/>
    <n v="0"/>
    <n v="0"/>
    <n v="0"/>
    <n v="56"/>
    <n v="55"/>
    <n v="20"/>
    <n v="46"/>
    <n v="10"/>
    <n v="37"/>
    <n v="40"/>
    <n v="3"/>
    <n v="0"/>
    <n v="6"/>
    <n v="4.3460648148148148E-3"/>
    <n v="0.6"/>
    <n v="5.212962962962963E-2"/>
    <n v="6"/>
    <n v="40"/>
    <n v="55"/>
    <s v="Hywel DdaCarmarthenshire"/>
    <x v="0"/>
  </r>
  <r>
    <x v="8"/>
    <n v="17"/>
    <x v="4"/>
    <x v="24"/>
    <x v="0"/>
    <x v="18"/>
    <n v="67.584443166666659"/>
    <d v="1899-12-30T02:34:08"/>
    <n v="7"/>
    <n v="2"/>
    <n v="1"/>
    <n v="27"/>
    <n v="27"/>
    <n v="6"/>
    <n v="10"/>
    <n v="2"/>
    <n v="17"/>
    <n v="20"/>
    <n v="3"/>
    <n v="1"/>
    <n v="4"/>
    <n v="6.8923611111111121E-3"/>
    <n v="0.5"/>
    <n v="6.0046296296296299E-2"/>
    <n v="5"/>
    <n v="20"/>
    <n v="27"/>
    <s v="Hywel DdaCeredigion"/>
    <x v="0"/>
  </r>
  <r>
    <x v="8"/>
    <n v="17"/>
    <x v="4"/>
    <x v="23"/>
    <x v="0"/>
    <x v="18"/>
    <n v="32.506661833333339"/>
    <d v="1899-12-30T00:53:41"/>
    <n v="2"/>
    <n v="1"/>
    <n v="0"/>
    <n v="49"/>
    <n v="49"/>
    <n v="10"/>
    <n v="37"/>
    <n v="5"/>
    <n v="28"/>
    <n v="39"/>
    <n v="11"/>
    <n v="2"/>
    <n v="3"/>
    <n v="5.0810185185185186E-3"/>
    <n v="0.8"/>
    <n v="2.465277777777778E-2"/>
    <n v="5"/>
    <n v="39"/>
    <n v="49"/>
    <s v="Hywel DdaCeredigion"/>
    <x v="0"/>
  </r>
  <r>
    <x v="8"/>
    <n v="17"/>
    <x v="4"/>
    <x v="26"/>
    <x v="0"/>
    <x v="18"/>
    <n v="0.67222216666666668"/>
    <d v="1899-12-30T00:35:10"/>
    <n v="0"/>
    <n v="0"/>
    <n v="0"/>
    <n v="2"/>
    <n v="2"/>
    <n v="0"/>
    <n v="2"/>
    <n v="2"/>
    <n v="0"/>
    <n v="0"/>
    <n v="0"/>
    <n v="0"/>
    <n v="0"/>
    <n v="1.2858796296296297E-2"/>
    <n v="0.5"/>
    <s v="-"/>
    <n v="0"/>
    <n v="0"/>
    <n v="2"/>
    <s v="Hywel DdaCeredigion"/>
    <x v="0"/>
  </r>
  <r>
    <x v="8"/>
    <n v="17"/>
    <x v="4"/>
    <x v="27"/>
    <x v="3"/>
    <x v="18"/>
    <n v="0"/>
    <d v="1899-12-30T00:10:13"/>
    <n v="0"/>
    <n v="0"/>
    <n v="0"/>
    <n v="1"/>
    <n v="1"/>
    <n v="0"/>
    <n v="1"/>
    <n v="0"/>
    <n v="1"/>
    <n v="1"/>
    <n v="0"/>
    <n v="0"/>
    <n v="0"/>
    <s v="-"/>
    <s v="-"/>
    <n v="0.1642824074074074"/>
    <n v="0"/>
    <n v="1"/>
    <n v="1"/>
    <s v="Hywel DdaCeredigion"/>
    <x v="0"/>
  </r>
  <r>
    <x v="8"/>
    <n v="17"/>
    <x v="4"/>
    <x v="23"/>
    <x v="0"/>
    <x v="12"/>
    <n v="6.6874991666666661"/>
    <d v="1899-12-30T00:41:09"/>
    <n v="0"/>
    <n v="0"/>
    <n v="0"/>
    <n v="17"/>
    <n v="17"/>
    <n v="4"/>
    <n v="13"/>
    <n v="0"/>
    <n v="9"/>
    <n v="12"/>
    <n v="3"/>
    <n v="2"/>
    <n v="3"/>
    <s v="-"/>
    <s v="-"/>
    <n v="2.7008101851851853E-2"/>
    <n v="5"/>
    <n v="12"/>
    <n v="17"/>
    <s v="Hywel DdaGwynedd"/>
    <x v="1"/>
  </r>
  <r>
    <x v="8"/>
    <n v="17"/>
    <x v="4"/>
    <x v="24"/>
    <x v="0"/>
    <x v="14"/>
    <n v="0"/>
    <d v="1899-12-30T00:06:13"/>
    <n v="0"/>
    <n v="0"/>
    <n v="0"/>
    <n v="1"/>
    <n v="1"/>
    <n v="1"/>
    <n v="1"/>
    <n v="0"/>
    <n v="1"/>
    <n v="1"/>
    <n v="0"/>
    <n v="0"/>
    <n v="0"/>
    <s v="-"/>
    <s v="-"/>
    <n v="3.4722222222222224E-4"/>
    <n v="0"/>
    <n v="1"/>
    <n v="1"/>
    <s v="Hywel DdaOut of Area"/>
    <x v="1"/>
  </r>
  <r>
    <x v="8"/>
    <n v="17"/>
    <x v="4"/>
    <x v="26"/>
    <x v="0"/>
    <x v="20"/>
    <n v="250.09443466666664"/>
    <d v="1899-12-30T02:00:51"/>
    <n v="21"/>
    <n v="10"/>
    <n v="0"/>
    <n v="126"/>
    <n v="125"/>
    <n v="19"/>
    <n v="61"/>
    <n v="21"/>
    <n v="82"/>
    <n v="95"/>
    <n v="13"/>
    <n v="3"/>
    <n v="7"/>
    <n v="4.7800925925925927E-3"/>
    <n v="0.61904761904761907"/>
    <n v="0.10780092592592593"/>
    <n v="10"/>
    <n v="95"/>
    <n v="126"/>
    <s v="Hywel DdaPembrokeshire"/>
    <x v="0"/>
  </r>
  <r>
    <x v="8"/>
    <n v="17"/>
    <x v="4"/>
    <x v="24"/>
    <x v="0"/>
    <x v="20"/>
    <n v="18.209166499999998"/>
    <d v="1899-12-30T00:59:15"/>
    <n v="1"/>
    <n v="0"/>
    <n v="0"/>
    <n v="22"/>
    <n v="22"/>
    <n v="5"/>
    <n v="17"/>
    <n v="5"/>
    <n v="9"/>
    <n v="15"/>
    <n v="6"/>
    <n v="0"/>
    <n v="2"/>
    <n v="5.8912037037037032E-3"/>
    <n v="0.4"/>
    <n v="3.0115740740740742E-2"/>
    <n v="2"/>
    <n v="15"/>
    <n v="22"/>
    <s v="Hywel DdaPembrokeshire"/>
    <x v="0"/>
  </r>
  <r>
    <x v="8"/>
    <n v="17"/>
    <x v="4"/>
    <x v="23"/>
    <x v="0"/>
    <x v="20"/>
    <n v="0"/>
    <d v="1899-12-30T00:14:34"/>
    <n v="0"/>
    <n v="0"/>
    <n v="0"/>
    <n v="1"/>
    <n v="1"/>
    <n v="1"/>
    <n v="1"/>
    <n v="0"/>
    <n v="1"/>
    <n v="1"/>
    <n v="0"/>
    <n v="0"/>
    <n v="0"/>
    <s v="-"/>
    <s v="-"/>
    <n v="0.38255787037037037"/>
    <n v="0"/>
    <n v="1"/>
    <n v="1"/>
    <s v="Hywel DdaPembrokeshire"/>
    <x v="0"/>
  </r>
  <r>
    <x v="8"/>
    <n v="17"/>
    <x v="4"/>
    <x v="23"/>
    <x v="0"/>
    <x v="6"/>
    <n v="3.9755545000000003"/>
    <d v="1899-12-30T00:31:09"/>
    <n v="0"/>
    <n v="0"/>
    <n v="0"/>
    <n v="13"/>
    <n v="13"/>
    <n v="3"/>
    <n v="11"/>
    <n v="1"/>
    <n v="5"/>
    <n v="10"/>
    <n v="5"/>
    <n v="1"/>
    <n v="1"/>
    <n v="1.0532407407407407E-3"/>
    <n v="1"/>
    <n v="4.9646990740740748E-2"/>
    <n v="2"/>
    <n v="10"/>
    <n v="13"/>
    <s v="Hywel DdaPowys"/>
    <x v="1"/>
  </r>
  <r>
    <x v="8"/>
    <n v="17"/>
    <x v="4"/>
    <x v="25"/>
    <x v="6"/>
    <x v="22"/>
    <n v="0.15722216666666666"/>
    <d v="1899-12-30T00:24:2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Swansea"/>
    <x v="1"/>
  </r>
  <r>
    <x v="8"/>
    <n v="17"/>
    <x v="5"/>
    <x v="39"/>
    <x v="4"/>
    <x v="6"/>
    <n v="0"/>
    <d v="1899-12-30T00:11:08"/>
    <n v="0"/>
    <n v="0"/>
    <n v="0"/>
    <n v="2"/>
    <n v="2"/>
    <n v="0"/>
    <n v="2"/>
    <n v="0"/>
    <n v="2"/>
    <n v="2"/>
    <n v="0"/>
    <n v="0"/>
    <n v="0"/>
    <s v="-"/>
    <s v="-"/>
    <n v="3.1481481481481485E-2"/>
    <n v="0"/>
    <n v="2"/>
    <n v="2"/>
    <s v="PowysPowys"/>
    <x v="0"/>
  </r>
  <r>
    <x v="8"/>
    <n v="17"/>
    <x v="6"/>
    <x v="31"/>
    <x v="0"/>
    <x v="16"/>
    <n v="0.23277683333333332"/>
    <d v="1899-12-30T00:16:52"/>
    <n v="0"/>
    <n v="0"/>
    <n v="0"/>
    <n v="3"/>
    <n v="3"/>
    <n v="2"/>
    <n v="3"/>
    <n v="1"/>
    <n v="2"/>
    <n v="2"/>
    <n v="0"/>
    <n v="0"/>
    <n v="0"/>
    <n v="4.6296296296296298E-4"/>
    <n v="1"/>
    <n v="1.712962962962963E-2"/>
    <n v="0"/>
    <n v="2"/>
    <n v="3"/>
    <s v="Swansea BayBridgend"/>
    <x v="1"/>
  </r>
  <r>
    <x v="8"/>
    <n v="17"/>
    <x v="6"/>
    <x v="32"/>
    <x v="1"/>
    <x v="16"/>
    <n v="0"/>
    <d v="1899-12-30T00:23:50"/>
    <n v="0"/>
    <n v="0"/>
    <n v="0"/>
    <n v="1"/>
    <n v="1"/>
    <n v="0"/>
    <n v="1"/>
    <n v="1"/>
    <n v="0"/>
    <n v="0"/>
    <n v="0"/>
    <n v="0"/>
    <n v="0"/>
    <n v="0"/>
    <n v="1"/>
    <s v="-"/>
    <n v="0"/>
    <n v="0"/>
    <n v="1"/>
    <s v="Swansea BayBridgend"/>
    <x v="1"/>
  </r>
  <r>
    <x v="8"/>
    <n v="17"/>
    <x v="6"/>
    <x v="31"/>
    <x v="0"/>
    <x v="1"/>
    <n v="0.57138883333333335"/>
    <d v="1899-12-30T00:49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aerphilly"/>
    <x v="1"/>
  </r>
  <r>
    <x v="8"/>
    <n v="17"/>
    <x v="6"/>
    <x v="31"/>
    <x v="0"/>
    <x v="2"/>
    <n v="0"/>
    <d v="1899-12-30T00:21:15"/>
    <n v="0"/>
    <n v="0"/>
    <n v="0"/>
    <n v="1"/>
    <n v="1"/>
    <n v="0"/>
    <n v="1"/>
    <n v="1"/>
    <n v="0"/>
    <n v="0"/>
    <n v="0"/>
    <n v="0"/>
    <n v="0"/>
    <n v="3.1250000000000001E-4"/>
    <n v="1"/>
    <s v="-"/>
    <n v="0"/>
    <n v="0"/>
    <n v="1"/>
    <s v="Swansea BayCardiff"/>
    <x v="1"/>
  </r>
  <r>
    <x v="8"/>
    <n v="17"/>
    <x v="6"/>
    <x v="31"/>
    <x v="0"/>
    <x v="17"/>
    <n v="0"/>
    <d v="1899-12-30T00:27:35"/>
    <n v="0"/>
    <n v="0"/>
    <n v="0"/>
    <n v="8"/>
    <n v="8"/>
    <n v="2"/>
    <n v="7"/>
    <n v="2"/>
    <n v="5"/>
    <n v="5"/>
    <n v="0"/>
    <n v="1"/>
    <n v="0"/>
    <n v="2.4074074074074076E-3"/>
    <n v="1"/>
    <n v="0.19728009259259258"/>
    <n v="1"/>
    <n v="5"/>
    <n v="8"/>
    <s v="Swansea BayCarmarthenshire"/>
    <x v="1"/>
  </r>
  <r>
    <x v="8"/>
    <n v="17"/>
    <x v="6"/>
    <x v="32"/>
    <x v="1"/>
    <x v="17"/>
    <n v="0"/>
    <d v="1899-12-30T00:16:26"/>
    <n v="0"/>
    <n v="0"/>
    <n v="0"/>
    <n v="1"/>
    <n v="1"/>
    <n v="0"/>
    <n v="1"/>
    <n v="1"/>
    <n v="0"/>
    <n v="0"/>
    <n v="0"/>
    <n v="0"/>
    <n v="0"/>
    <n v="1.539351851851852E-2"/>
    <n v="0"/>
    <s v="-"/>
    <n v="0"/>
    <n v="0"/>
    <n v="1"/>
    <s v="Swansea BayCarmarthenshire"/>
    <x v="1"/>
  </r>
  <r>
    <x v="8"/>
    <n v="17"/>
    <x v="6"/>
    <x v="31"/>
    <x v="0"/>
    <x v="18"/>
    <n v="0"/>
    <d v="1899-12-30T00:34:0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eredigion"/>
    <x v="1"/>
  </r>
  <r>
    <x v="8"/>
    <n v="17"/>
    <x v="6"/>
    <x v="31"/>
    <x v="0"/>
    <x v="19"/>
    <n v="167.49166283333344"/>
    <d v="1899-12-30T02:01:16"/>
    <n v="16"/>
    <n v="7"/>
    <n v="2"/>
    <n v="103"/>
    <n v="101"/>
    <n v="30"/>
    <n v="63"/>
    <n v="16"/>
    <n v="68"/>
    <n v="81"/>
    <n v="13"/>
    <n v="1"/>
    <n v="5"/>
    <n v="8.9178240740740745E-3"/>
    <n v="0.25"/>
    <n v="6.2511574074074081E-2"/>
    <n v="6"/>
    <n v="81"/>
    <n v="101"/>
    <s v="Swansea BayNeath Port Talbot"/>
    <x v="0"/>
  </r>
  <r>
    <x v="8"/>
    <n v="17"/>
    <x v="6"/>
    <x v="32"/>
    <x v="1"/>
    <x v="19"/>
    <n v="4.7902766666666672"/>
    <d v="1899-12-30T01:12:01"/>
    <n v="0"/>
    <n v="0"/>
    <n v="0"/>
    <n v="12"/>
    <n v="12"/>
    <n v="0"/>
    <n v="9"/>
    <n v="1"/>
    <n v="6"/>
    <n v="8"/>
    <n v="2"/>
    <n v="0"/>
    <n v="3"/>
    <n v="3.8541666666666668E-3"/>
    <n v="1"/>
    <n v="8.6168981481481485E-2"/>
    <n v="3"/>
    <n v="8"/>
    <n v="12"/>
    <s v="Swansea BayNeath Port Talbot"/>
    <x v="0"/>
  </r>
  <r>
    <x v="8"/>
    <n v="17"/>
    <x v="6"/>
    <x v="33"/>
    <x v="1"/>
    <x v="19"/>
    <n v="0"/>
    <d v="1899-12-30T00:24:55"/>
    <n v="0"/>
    <n v="0"/>
    <n v="0"/>
    <n v="2"/>
    <n v="1"/>
    <n v="0"/>
    <n v="1"/>
    <n v="0"/>
    <n v="0"/>
    <n v="0"/>
    <n v="0"/>
    <n v="1"/>
    <n v="1"/>
    <s v="-"/>
    <s v="-"/>
    <s v="-"/>
    <n v="2"/>
    <n v="0"/>
    <n v="2"/>
    <s v="Swansea BayNeath Port Talbot"/>
    <x v="0"/>
  </r>
  <r>
    <x v="8"/>
    <n v="17"/>
    <x v="6"/>
    <x v="31"/>
    <x v="0"/>
    <x v="20"/>
    <n v="3.1466666666666665"/>
    <d v="1899-12-30T01:27:41"/>
    <n v="0"/>
    <n v="0"/>
    <n v="0"/>
    <n v="4"/>
    <n v="4"/>
    <n v="0"/>
    <n v="3"/>
    <n v="0"/>
    <n v="3"/>
    <n v="3"/>
    <n v="0"/>
    <n v="0"/>
    <n v="1"/>
    <s v="-"/>
    <s v="-"/>
    <n v="7.317129629629629E-2"/>
    <n v="1"/>
    <n v="3"/>
    <n v="4"/>
    <s v="Swansea BayPembrokeshire"/>
    <x v="1"/>
  </r>
  <r>
    <x v="8"/>
    <n v="17"/>
    <x v="6"/>
    <x v="31"/>
    <x v="0"/>
    <x v="6"/>
    <n v="21.852776999999996"/>
    <d v="1899-12-30T02:01:15"/>
    <n v="1"/>
    <n v="1"/>
    <n v="1"/>
    <n v="9"/>
    <n v="9"/>
    <n v="4"/>
    <n v="6"/>
    <n v="3"/>
    <n v="4"/>
    <n v="6"/>
    <n v="2"/>
    <n v="0"/>
    <n v="0"/>
    <n v="1.5474537037037038E-2"/>
    <n v="0.33333333333333331"/>
    <n v="8.5248842592592591E-2"/>
    <n v="0"/>
    <n v="6"/>
    <n v="9"/>
    <s v="Swansea BayPowys"/>
    <x v="1"/>
  </r>
  <r>
    <x v="8"/>
    <n v="17"/>
    <x v="6"/>
    <x v="32"/>
    <x v="1"/>
    <x v="6"/>
    <n v="0"/>
    <d v="1899-12-30T02:28:44"/>
    <n v="0"/>
    <n v="0"/>
    <n v="0"/>
    <n v="2"/>
    <n v="2"/>
    <n v="0"/>
    <n v="0"/>
    <n v="0"/>
    <n v="1"/>
    <n v="1"/>
    <n v="0"/>
    <n v="0"/>
    <n v="1"/>
    <s v="-"/>
    <s v="-"/>
    <n v="0.1486689814814815"/>
    <n v="1"/>
    <n v="1"/>
    <n v="2"/>
    <s v="Swansea BayPowys"/>
    <x v="1"/>
  </r>
  <r>
    <x v="8"/>
    <n v="17"/>
    <x v="6"/>
    <x v="31"/>
    <x v="0"/>
    <x v="21"/>
    <n v="0"/>
    <d v="1899-12-30T00:13:36"/>
    <n v="0"/>
    <n v="0"/>
    <n v="0"/>
    <n v="1"/>
    <n v="1"/>
    <n v="1"/>
    <n v="1"/>
    <n v="0"/>
    <n v="1"/>
    <n v="1"/>
    <n v="0"/>
    <n v="0"/>
    <n v="0"/>
    <s v="-"/>
    <s v="-"/>
    <n v="5.2094907407407409E-2"/>
    <n v="0"/>
    <n v="1"/>
    <n v="1"/>
    <s v="Swansea BayRhondda Cynon Taff"/>
    <x v="1"/>
  </r>
  <r>
    <x v="8"/>
    <n v="17"/>
    <x v="6"/>
    <x v="31"/>
    <x v="0"/>
    <x v="22"/>
    <n v="339.25360516666689"/>
    <d v="1899-12-30T02:09:44"/>
    <n v="31"/>
    <n v="16"/>
    <n v="0"/>
    <n v="184"/>
    <n v="182"/>
    <n v="42"/>
    <n v="97"/>
    <n v="34"/>
    <n v="109"/>
    <n v="130"/>
    <n v="21"/>
    <n v="6"/>
    <n v="14"/>
    <n v="5.0462962962962961E-3"/>
    <n v="0.55882352941176472"/>
    <n v="4.3327546296296295E-2"/>
    <n v="20"/>
    <n v="130"/>
    <n v="183"/>
    <s v="Swansea BaySwansea"/>
    <x v="0"/>
  </r>
  <r>
    <x v="8"/>
    <n v="17"/>
    <x v="6"/>
    <x v="32"/>
    <x v="1"/>
    <x v="22"/>
    <n v="6.7058334999999998"/>
    <d v="1899-12-30T00:39:09"/>
    <n v="1"/>
    <n v="0"/>
    <n v="0"/>
    <n v="29"/>
    <n v="28"/>
    <n v="6"/>
    <n v="26"/>
    <n v="4"/>
    <n v="13"/>
    <n v="17"/>
    <n v="4"/>
    <n v="1"/>
    <n v="7"/>
    <n v="6.030092592592593E-3"/>
    <n v="0.5"/>
    <n v="6.5601851851851856E-2"/>
    <n v="8"/>
    <n v="17"/>
    <n v="29"/>
    <s v="Swansea BaySwansea"/>
    <x v="0"/>
  </r>
  <r>
    <x v="8"/>
    <n v="17"/>
    <x v="6"/>
    <x v="41"/>
    <x v="3"/>
    <x v="22"/>
    <n v="0"/>
    <d v="1899-12-30T01:15:52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Swansea BaySwansea"/>
    <x v="0"/>
  </r>
  <r>
    <x v="8"/>
    <n v="17"/>
    <x v="6"/>
    <x v="33"/>
    <x v="1"/>
    <x v="22"/>
    <n v="0"/>
    <d v="1899-12-30T00:02:55"/>
    <n v="0"/>
    <n v="0"/>
    <n v="0"/>
    <n v="1"/>
    <n v="1"/>
    <n v="0"/>
    <n v="1"/>
    <n v="0"/>
    <n v="1"/>
    <n v="1"/>
    <n v="0"/>
    <n v="0"/>
    <n v="0"/>
    <s v="-"/>
    <s v="-"/>
    <n v="9.5046296296296309E-2"/>
    <n v="0"/>
    <n v="1"/>
    <n v="1"/>
    <s v="Swansea BaySwansea"/>
    <x v="0"/>
  </r>
  <r>
    <x v="8"/>
    <n v="17"/>
    <x v="6"/>
    <x v="31"/>
    <x v="0"/>
    <x v="7"/>
    <n v="0"/>
    <d v="1899-12-30T00:11:07"/>
    <n v="0"/>
    <n v="0"/>
    <n v="0"/>
    <n v="3"/>
    <n v="3"/>
    <n v="3"/>
    <n v="3"/>
    <n v="0"/>
    <n v="1"/>
    <n v="1"/>
    <n v="0"/>
    <n v="0"/>
    <n v="2"/>
    <s v="-"/>
    <s v="-"/>
    <n v="4.1643518518518524E-2"/>
    <n v="2"/>
    <n v="1"/>
    <n v="3"/>
    <s v="Swansea BayTorfaen"/>
    <x v="1"/>
  </r>
  <r>
    <x v="9"/>
    <n v="16"/>
    <x v="0"/>
    <x v="0"/>
    <x v="0"/>
    <x v="0"/>
    <n v="77.340828333333334"/>
    <d v="1899-12-30T01:57:40"/>
    <n v="5"/>
    <n v="2"/>
    <n v="0"/>
    <n v="43"/>
    <n v="42"/>
    <n v="3"/>
    <n v="21"/>
    <n v="9"/>
    <n v="23"/>
    <n v="27"/>
    <n v="4"/>
    <n v="1"/>
    <n v="6"/>
    <n v="3.6574074074074074E-3"/>
    <n v="0.88888888888888884"/>
    <n v="8.0613425925925922E-2"/>
    <n v="7"/>
    <n v="27"/>
    <n v="42"/>
    <s v="Aneurin BevanBlaenau Gwent"/>
    <x v="0"/>
  </r>
  <r>
    <x v="9"/>
    <n v="16"/>
    <x v="0"/>
    <x v="2"/>
    <x v="0"/>
    <x v="0"/>
    <n v="0"/>
    <d v="1899-12-30T01:28:37"/>
    <n v="0"/>
    <n v="0"/>
    <n v="0"/>
    <n v="10"/>
    <n v="10"/>
    <n v="0"/>
    <n v="6"/>
    <n v="1"/>
    <n v="4"/>
    <n v="7"/>
    <n v="3"/>
    <n v="0"/>
    <n v="2"/>
    <n v="2.9861111111111113E-3"/>
    <n v="1"/>
    <n v="8.9201388888888886E-2"/>
    <n v="2"/>
    <n v="7"/>
    <n v="10"/>
    <s v="Aneurin BevanBlaenau Gwent"/>
    <x v="0"/>
  </r>
  <r>
    <x v="9"/>
    <n v="16"/>
    <x v="0"/>
    <x v="1"/>
    <x v="1"/>
    <x v="0"/>
    <n v="0"/>
    <d v="1899-12-30T01:24:18"/>
    <n v="0"/>
    <n v="0"/>
    <n v="0"/>
    <n v="1"/>
    <n v="1"/>
    <n v="0"/>
    <n v="0"/>
    <n v="0"/>
    <n v="1"/>
    <n v="1"/>
    <n v="0"/>
    <n v="0"/>
    <n v="0"/>
    <s v="-"/>
    <s v="-"/>
    <n v="2.4293981481481482E-2"/>
    <n v="0"/>
    <n v="1"/>
    <n v="1"/>
    <s v="Aneurin BevanBlaenau Gwent"/>
    <x v="0"/>
  </r>
  <r>
    <x v="9"/>
    <n v="16"/>
    <x v="0"/>
    <x v="4"/>
    <x v="0"/>
    <x v="0"/>
    <n v="0"/>
    <d v="1899-12-30T00:49:48"/>
    <n v="0"/>
    <n v="0"/>
    <n v="0"/>
    <n v="2"/>
    <n v="2"/>
    <n v="0"/>
    <n v="2"/>
    <n v="0"/>
    <n v="2"/>
    <n v="2"/>
    <n v="0"/>
    <n v="0"/>
    <n v="0"/>
    <s v="-"/>
    <s v="-"/>
    <n v="6.6302083333333331E-2"/>
    <n v="0"/>
    <n v="2"/>
    <n v="2"/>
    <s v="Aneurin BevanBlaenau Gwent"/>
    <x v="0"/>
  </r>
  <r>
    <x v="9"/>
    <n v="16"/>
    <x v="0"/>
    <x v="0"/>
    <x v="0"/>
    <x v="1"/>
    <n v="244.09082800000002"/>
    <d v="1899-12-30T02:30:07"/>
    <n v="22"/>
    <n v="12"/>
    <n v="0"/>
    <n v="100"/>
    <n v="97"/>
    <n v="17"/>
    <n v="49"/>
    <n v="19"/>
    <n v="56"/>
    <n v="58"/>
    <n v="2"/>
    <n v="6"/>
    <n v="17"/>
    <n v="5.3935185185185188E-3"/>
    <n v="0.52631578947368418"/>
    <n v="5.9814814814814821E-2"/>
    <n v="23"/>
    <n v="58"/>
    <n v="99"/>
    <s v="Aneurin BevanCaerphilly"/>
    <x v="0"/>
  </r>
  <r>
    <x v="9"/>
    <n v="16"/>
    <x v="0"/>
    <x v="1"/>
    <x v="1"/>
    <x v="1"/>
    <n v="0"/>
    <d v="1899-12-30T01:28:08"/>
    <n v="0"/>
    <n v="0"/>
    <n v="0"/>
    <n v="32"/>
    <n v="31"/>
    <n v="0"/>
    <n v="14"/>
    <n v="0"/>
    <n v="18"/>
    <n v="20"/>
    <n v="2"/>
    <n v="1"/>
    <n v="11"/>
    <s v="-"/>
    <s v="-"/>
    <n v="0.10765625"/>
    <n v="12"/>
    <n v="20"/>
    <n v="32"/>
    <s v="Aneurin BevanCaerphilly"/>
    <x v="0"/>
  </r>
  <r>
    <x v="9"/>
    <n v="16"/>
    <x v="0"/>
    <x v="4"/>
    <x v="0"/>
    <x v="1"/>
    <n v="0"/>
    <d v="1899-12-30T00:36:15"/>
    <n v="0"/>
    <n v="0"/>
    <n v="0"/>
    <n v="10"/>
    <n v="10"/>
    <n v="0"/>
    <n v="8"/>
    <n v="2"/>
    <n v="3"/>
    <n v="4"/>
    <n v="1"/>
    <n v="0"/>
    <n v="4"/>
    <n v="4.7164351851851855E-3"/>
    <n v="1"/>
    <n v="0.14809027777777778"/>
    <n v="4"/>
    <n v="4"/>
    <n v="10"/>
    <s v="Aneurin BevanCaerphilly"/>
    <x v="0"/>
  </r>
  <r>
    <x v="9"/>
    <n v="16"/>
    <x v="0"/>
    <x v="2"/>
    <x v="0"/>
    <x v="1"/>
    <n v="0"/>
    <d v="1899-12-30T00:22:5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erphilly"/>
    <x v="0"/>
  </r>
  <r>
    <x v="9"/>
    <n v="16"/>
    <x v="0"/>
    <x v="0"/>
    <x v="0"/>
    <x v="2"/>
    <n v="6.2777833333333338E-2"/>
    <d v="1899-12-30T00:18:4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Cardiff"/>
    <x v="1"/>
  </r>
  <r>
    <x v="9"/>
    <n v="16"/>
    <x v="0"/>
    <x v="1"/>
    <x v="1"/>
    <x v="3"/>
    <n v="0"/>
    <d v="1899-12-30T01:32:06"/>
    <n v="0"/>
    <n v="0"/>
    <n v="0"/>
    <n v="1"/>
    <n v="1"/>
    <n v="0"/>
    <n v="0"/>
    <n v="1"/>
    <n v="0"/>
    <n v="0"/>
    <n v="0"/>
    <n v="0"/>
    <n v="0"/>
    <n v="1.082175925925926E-2"/>
    <n v="0"/>
    <s v="-"/>
    <n v="0"/>
    <n v="0"/>
    <n v="1"/>
    <s v="Aneurin BevanMerthyr Tydfil"/>
    <x v="1"/>
  </r>
  <r>
    <x v="9"/>
    <n v="16"/>
    <x v="0"/>
    <x v="0"/>
    <x v="0"/>
    <x v="4"/>
    <n v="138.72332783333331"/>
    <d v="1899-12-30T02:24:13"/>
    <n v="13"/>
    <n v="9"/>
    <n v="1"/>
    <n v="72"/>
    <n v="72"/>
    <n v="6"/>
    <n v="40"/>
    <n v="9"/>
    <n v="42"/>
    <n v="48"/>
    <n v="6"/>
    <n v="1"/>
    <n v="14"/>
    <n v="8.5995370370370375E-3"/>
    <n v="0.44444444444444442"/>
    <n v="6.2476851851851853E-2"/>
    <n v="15"/>
    <n v="48"/>
    <n v="72"/>
    <s v="Aneurin BevanMonmouthshire"/>
    <x v="0"/>
  </r>
  <r>
    <x v="9"/>
    <n v="16"/>
    <x v="0"/>
    <x v="4"/>
    <x v="0"/>
    <x v="4"/>
    <n v="0"/>
    <d v="1899-12-30T01:39:08"/>
    <n v="0"/>
    <n v="0"/>
    <n v="0"/>
    <n v="5"/>
    <n v="5"/>
    <n v="0"/>
    <n v="2"/>
    <n v="0"/>
    <n v="5"/>
    <n v="5"/>
    <n v="0"/>
    <n v="0"/>
    <n v="0"/>
    <s v="-"/>
    <s v="-"/>
    <n v="4.7546296296296302E-2"/>
    <n v="0"/>
    <n v="5"/>
    <n v="5"/>
    <s v="Aneurin BevanMonmouthshire"/>
    <x v="0"/>
  </r>
  <r>
    <x v="9"/>
    <n v="16"/>
    <x v="0"/>
    <x v="2"/>
    <x v="0"/>
    <x v="4"/>
    <n v="0"/>
    <d v="1899-12-30T01:37:51"/>
    <n v="0"/>
    <n v="0"/>
    <n v="0"/>
    <n v="15"/>
    <n v="15"/>
    <n v="0"/>
    <n v="6"/>
    <n v="1"/>
    <n v="9"/>
    <n v="10"/>
    <n v="1"/>
    <n v="0"/>
    <n v="4"/>
    <n v="3.9467592592592592E-3"/>
    <n v="1"/>
    <n v="8.0549768518518527E-2"/>
    <n v="4"/>
    <n v="10"/>
    <n v="15"/>
    <s v="Aneurin BevanMonmouthshire"/>
    <x v="0"/>
  </r>
  <r>
    <x v="9"/>
    <n v="16"/>
    <x v="0"/>
    <x v="0"/>
    <x v="0"/>
    <x v="5"/>
    <n v="205.56999650000006"/>
    <d v="1899-12-30T02:05:00"/>
    <n v="16"/>
    <n v="4"/>
    <n v="0"/>
    <n v="102"/>
    <n v="102"/>
    <n v="15"/>
    <n v="48"/>
    <n v="19"/>
    <n v="48"/>
    <n v="61"/>
    <n v="13"/>
    <n v="3"/>
    <n v="19"/>
    <n v="3.6921296296296294E-3"/>
    <n v="0.63157894736842102"/>
    <n v="6.4965277777777775E-2"/>
    <n v="22"/>
    <n v="61"/>
    <n v="102"/>
    <s v="Aneurin BevanNewport"/>
    <x v="0"/>
  </r>
  <r>
    <x v="9"/>
    <n v="16"/>
    <x v="0"/>
    <x v="2"/>
    <x v="0"/>
    <x v="5"/>
    <n v="0"/>
    <d v="1899-12-30T01:36:12"/>
    <n v="0"/>
    <n v="0"/>
    <n v="0"/>
    <n v="3"/>
    <n v="3"/>
    <n v="1"/>
    <n v="2"/>
    <n v="1"/>
    <n v="1"/>
    <n v="1"/>
    <n v="0"/>
    <n v="0"/>
    <n v="1"/>
    <n v="6.4120370370370364E-3"/>
    <n v="0"/>
    <n v="5.4942129629629625E-2"/>
    <n v="1"/>
    <n v="1"/>
    <n v="3"/>
    <s v="Aneurin BevanNewport"/>
    <x v="0"/>
  </r>
  <r>
    <x v="9"/>
    <n v="16"/>
    <x v="0"/>
    <x v="4"/>
    <x v="0"/>
    <x v="5"/>
    <n v="0"/>
    <d v="1899-12-30T01:17:43"/>
    <n v="0"/>
    <n v="0"/>
    <n v="0"/>
    <n v="33"/>
    <n v="33"/>
    <n v="0"/>
    <n v="16"/>
    <n v="5"/>
    <n v="19"/>
    <n v="22"/>
    <n v="3"/>
    <n v="1"/>
    <n v="5"/>
    <n v="5.138888888888889E-3"/>
    <n v="0.8"/>
    <n v="0.1176388888888889"/>
    <n v="6"/>
    <n v="22"/>
    <n v="33"/>
    <s v="Aneurin BevanNewport"/>
    <x v="0"/>
  </r>
  <r>
    <x v="9"/>
    <n v="16"/>
    <x v="0"/>
    <x v="1"/>
    <x v="1"/>
    <x v="5"/>
    <n v="0"/>
    <d v="1899-12-30T00:06:1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9"/>
    <n v="16"/>
    <x v="0"/>
    <x v="0"/>
    <x v="0"/>
    <x v="6"/>
    <n v="11.24"/>
    <d v="1899-12-30T03:16:47"/>
    <n v="2"/>
    <n v="0"/>
    <n v="0"/>
    <n v="4"/>
    <n v="4"/>
    <n v="0"/>
    <n v="1"/>
    <n v="0"/>
    <n v="1"/>
    <n v="4"/>
    <n v="3"/>
    <n v="0"/>
    <n v="0"/>
    <s v="-"/>
    <s v="-"/>
    <n v="0.39704861111111112"/>
    <n v="0"/>
    <n v="4"/>
    <n v="4"/>
    <s v="Aneurin BevanPowys"/>
    <x v="1"/>
  </r>
  <r>
    <x v="9"/>
    <n v="16"/>
    <x v="0"/>
    <x v="2"/>
    <x v="0"/>
    <x v="6"/>
    <n v="0"/>
    <d v="1899-12-30T00:25:22"/>
    <n v="0"/>
    <n v="0"/>
    <n v="0"/>
    <n v="2"/>
    <n v="2"/>
    <n v="0"/>
    <n v="2"/>
    <n v="1"/>
    <n v="0"/>
    <n v="1"/>
    <n v="1"/>
    <n v="0"/>
    <n v="0"/>
    <n v="2.3611111111111111E-3"/>
    <n v="1"/>
    <n v="0.10796296296296297"/>
    <n v="0"/>
    <n v="1"/>
    <n v="2"/>
    <s v="Aneurin BevanPowys"/>
    <x v="1"/>
  </r>
  <r>
    <x v="9"/>
    <n v="16"/>
    <x v="0"/>
    <x v="0"/>
    <x v="0"/>
    <x v="7"/>
    <n v="139.56805066666666"/>
    <d v="1899-12-30T02:46:42"/>
    <n v="15"/>
    <n v="8"/>
    <n v="0"/>
    <n v="57"/>
    <n v="56"/>
    <n v="10"/>
    <n v="31"/>
    <n v="8"/>
    <n v="28"/>
    <n v="41"/>
    <n v="13"/>
    <n v="6"/>
    <n v="2"/>
    <n v="4.8032407407407407E-3"/>
    <n v="0.625"/>
    <n v="6.3541666666666663E-2"/>
    <n v="8"/>
    <n v="41"/>
    <n v="57"/>
    <s v="Aneurin BevanTorfaen"/>
    <x v="0"/>
  </r>
  <r>
    <x v="9"/>
    <n v="16"/>
    <x v="0"/>
    <x v="4"/>
    <x v="0"/>
    <x v="7"/>
    <n v="0"/>
    <d v="1899-12-30T00:42:10"/>
    <n v="0"/>
    <n v="0"/>
    <n v="0"/>
    <n v="36"/>
    <n v="34"/>
    <n v="0"/>
    <n v="27"/>
    <n v="1"/>
    <n v="7"/>
    <n v="7"/>
    <n v="0"/>
    <n v="0"/>
    <n v="28"/>
    <n v="2.8472222222222219E-3"/>
    <n v="1"/>
    <n v="6.8252314814814821E-2"/>
    <n v="28"/>
    <n v="7"/>
    <n v="36"/>
    <s v="Aneurin BevanTorfaen"/>
    <x v="0"/>
  </r>
  <r>
    <x v="9"/>
    <n v="16"/>
    <x v="0"/>
    <x v="2"/>
    <x v="0"/>
    <x v="7"/>
    <n v="0"/>
    <d v="1899-12-30T00:26:09"/>
    <n v="0"/>
    <n v="0"/>
    <n v="0"/>
    <n v="31"/>
    <n v="30"/>
    <n v="0"/>
    <n v="27"/>
    <n v="2"/>
    <n v="7"/>
    <n v="7"/>
    <n v="0"/>
    <n v="0"/>
    <n v="22"/>
    <n v="5.8622685185185184E-3"/>
    <n v="0"/>
    <n v="5.618055555555556E-2"/>
    <n v="22"/>
    <n v="7"/>
    <n v="31"/>
    <s v="Aneurin BevanTorfaen"/>
    <x v="0"/>
  </r>
  <r>
    <x v="9"/>
    <n v="16"/>
    <x v="0"/>
    <x v="9"/>
    <x v="4"/>
    <x v="7"/>
    <n v="0"/>
    <d v="1899-12-30T00:17:3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9"/>
    <n v="16"/>
    <x v="0"/>
    <x v="1"/>
    <x v="1"/>
    <x v="7"/>
    <n v="0"/>
    <d v="1899-12-30T00:15:32"/>
    <n v="0"/>
    <n v="0"/>
    <n v="0"/>
    <n v="10"/>
    <n v="10"/>
    <n v="0"/>
    <n v="10"/>
    <n v="0"/>
    <n v="0"/>
    <n v="0"/>
    <n v="0"/>
    <n v="0"/>
    <n v="10"/>
    <s v="-"/>
    <s v="-"/>
    <s v="-"/>
    <n v="10"/>
    <n v="0"/>
    <n v="10"/>
    <s v="Aneurin BevanTorfaen"/>
    <x v="0"/>
  </r>
  <r>
    <x v="9"/>
    <n v="16"/>
    <x v="0"/>
    <x v="3"/>
    <x v="2"/>
    <x v="7"/>
    <n v="0"/>
    <d v="1899-12-30T00:06:2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9"/>
    <n v="16"/>
    <x v="0"/>
    <x v="8"/>
    <x v="1"/>
    <x v="7"/>
    <n v="0"/>
    <d v="1899-12-30T00:04:3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9"/>
    <n v="16"/>
    <x v="1"/>
    <x v="10"/>
    <x v="0"/>
    <x v="9"/>
    <n v="330.41110549999996"/>
    <d v="1899-12-30T02:58:05"/>
    <n v="39"/>
    <n v="17"/>
    <n v="0"/>
    <n v="99"/>
    <n v="99"/>
    <n v="13"/>
    <n v="38"/>
    <n v="21"/>
    <n v="56"/>
    <n v="64"/>
    <n v="8"/>
    <n v="2"/>
    <n v="12"/>
    <n v="6.4930555555555557E-3"/>
    <n v="0.38095238095238093"/>
    <n v="5.5150462962962957E-2"/>
    <n v="14"/>
    <n v="64"/>
    <n v="99"/>
    <s v="Betsi CadwaladrConwy"/>
    <x v="0"/>
  </r>
  <r>
    <x v="9"/>
    <n v="16"/>
    <x v="1"/>
    <x v="11"/>
    <x v="0"/>
    <x v="9"/>
    <n v="51.928330500000001"/>
    <d v="1899-12-30T01:38:34"/>
    <n v="4"/>
    <n v="1"/>
    <n v="0"/>
    <n v="39"/>
    <n v="39"/>
    <n v="12"/>
    <n v="26"/>
    <n v="4"/>
    <n v="27"/>
    <n v="33"/>
    <n v="6"/>
    <n v="0"/>
    <n v="2"/>
    <n v="1.224537037037037E-2"/>
    <n v="0"/>
    <n v="8.1400462962962966E-2"/>
    <n v="2"/>
    <n v="33"/>
    <n v="39"/>
    <s v="Betsi CadwaladrConwy"/>
    <x v="0"/>
  </r>
  <r>
    <x v="9"/>
    <n v="16"/>
    <x v="1"/>
    <x v="10"/>
    <x v="0"/>
    <x v="10"/>
    <n v="286.25860599999987"/>
    <d v="1899-12-30T02:42:02"/>
    <n v="27"/>
    <n v="8"/>
    <n v="1"/>
    <n v="102"/>
    <n v="100"/>
    <n v="11"/>
    <n v="47"/>
    <n v="22"/>
    <n v="64"/>
    <n v="74"/>
    <n v="10"/>
    <n v="1"/>
    <n v="5"/>
    <n v="5.0810185185185186E-3"/>
    <n v="0.5"/>
    <n v="8.6811342592592586E-2"/>
    <n v="6"/>
    <n v="74"/>
    <n v="102"/>
    <s v="Betsi CadwaladrDenbighshire"/>
    <x v="0"/>
  </r>
  <r>
    <x v="9"/>
    <n v="16"/>
    <x v="1"/>
    <x v="12"/>
    <x v="0"/>
    <x v="10"/>
    <n v="8.6580556666666659"/>
    <d v="1899-12-30T01:39:45"/>
    <n v="1"/>
    <n v="0"/>
    <n v="0"/>
    <n v="7"/>
    <n v="6"/>
    <n v="1"/>
    <n v="4"/>
    <n v="2"/>
    <n v="3"/>
    <n v="4"/>
    <n v="1"/>
    <n v="0"/>
    <n v="1"/>
    <n v="1.4739583333333335E-2"/>
    <n v="0"/>
    <n v="0.10416087962962964"/>
    <n v="1"/>
    <n v="4"/>
    <n v="6"/>
    <s v="Betsi CadwaladrDenbighshire"/>
    <x v="0"/>
  </r>
  <r>
    <x v="9"/>
    <n v="16"/>
    <x v="1"/>
    <x v="11"/>
    <x v="0"/>
    <x v="10"/>
    <n v="0"/>
    <d v="1899-12-30T00:00:00"/>
    <n v="0"/>
    <n v="0"/>
    <n v="0"/>
    <n v="1"/>
    <n v="1"/>
    <n v="1"/>
    <n v="1"/>
    <n v="0"/>
    <n v="1"/>
    <n v="1"/>
    <n v="0"/>
    <n v="0"/>
    <n v="0"/>
    <s v="-"/>
    <s v="-"/>
    <n v="8.774305555555556E-2"/>
    <n v="0"/>
    <n v="1"/>
    <n v="1"/>
    <s v="Betsi CadwaladrDenbighshire"/>
    <x v="0"/>
  </r>
  <r>
    <x v="9"/>
    <n v="16"/>
    <x v="1"/>
    <x v="12"/>
    <x v="0"/>
    <x v="11"/>
    <n v="197.52860783333335"/>
    <d v="1899-12-30T02:44:44"/>
    <n v="20"/>
    <n v="12"/>
    <n v="1"/>
    <n v="61"/>
    <n v="60"/>
    <n v="14"/>
    <n v="25"/>
    <n v="7"/>
    <n v="43"/>
    <n v="49"/>
    <n v="6"/>
    <n v="0"/>
    <n v="5"/>
    <n v="7.9976851851851858E-3"/>
    <n v="0.14285714285714285"/>
    <n v="0.13568287037037036"/>
    <n v="5"/>
    <n v="49"/>
    <n v="61"/>
    <s v="Betsi CadwaladrFlintshire"/>
    <x v="0"/>
  </r>
  <r>
    <x v="9"/>
    <n v="16"/>
    <x v="1"/>
    <x v="10"/>
    <x v="0"/>
    <x v="11"/>
    <n v="146.25194300000004"/>
    <d v="1899-12-30T02:47:36"/>
    <n v="13"/>
    <n v="7"/>
    <n v="0"/>
    <n v="48"/>
    <n v="48"/>
    <n v="7"/>
    <n v="21"/>
    <n v="8"/>
    <n v="32"/>
    <n v="35"/>
    <n v="3"/>
    <n v="1"/>
    <n v="4"/>
    <n v="5.983796296296297E-3"/>
    <n v="0.5"/>
    <n v="0.11746527777777778"/>
    <n v="5"/>
    <n v="35"/>
    <n v="48"/>
    <s v="Betsi CadwaladrFlintshire"/>
    <x v="0"/>
  </r>
  <r>
    <x v="9"/>
    <n v="16"/>
    <x v="1"/>
    <x v="11"/>
    <x v="0"/>
    <x v="12"/>
    <n v="203.42638099999994"/>
    <d v="1899-12-30T01:45:07"/>
    <n v="19"/>
    <n v="8"/>
    <n v="0"/>
    <n v="119"/>
    <n v="119"/>
    <n v="27"/>
    <n v="74"/>
    <n v="15"/>
    <n v="79"/>
    <n v="96"/>
    <n v="17"/>
    <n v="1"/>
    <n v="7"/>
    <n v="4.9074074074074072E-3"/>
    <n v="0.53333333333333333"/>
    <n v="4.7291666666666662E-2"/>
    <n v="8"/>
    <n v="96"/>
    <n v="119"/>
    <s v="Betsi CadwaladrGwynedd"/>
    <x v="0"/>
  </r>
  <r>
    <x v="9"/>
    <n v="16"/>
    <x v="1"/>
    <x v="12"/>
    <x v="0"/>
    <x v="12"/>
    <n v="9.1069443333333329"/>
    <d v="1899-12-30T03:17:08"/>
    <n v="1"/>
    <n v="0"/>
    <n v="0"/>
    <n v="2"/>
    <n v="2"/>
    <n v="0"/>
    <n v="0"/>
    <n v="1"/>
    <n v="1"/>
    <n v="1"/>
    <n v="0"/>
    <n v="0"/>
    <n v="0"/>
    <n v="2.1643518518518518E-3"/>
    <n v="1"/>
    <n v="9.8923611111111101E-2"/>
    <n v="0"/>
    <n v="1"/>
    <n v="2"/>
    <s v="Betsi CadwaladrGwynedd"/>
    <x v="0"/>
  </r>
  <r>
    <x v="9"/>
    <n v="16"/>
    <x v="1"/>
    <x v="10"/>
    <x v="0"/>
    <x v="12"/>
    <n v="2.874999166666667"/>
    <d v="1899-12-30T00:40:05"/>
    <n v="0"/>
    <n v="0"/>
    <n v="0"/>
    <n v="7"/>
    <n v="7"/>
    <n v="0"/>
    <n v="6"/>
    <n v="1"/>
    <n v="6"/>
    <n v="6"/>
    <n v="0"/>
    <n v="0"/>
    <n v="0"/>
    <n v="3.0092592592592595E-4"/>
    <n v="1"/>
    <n v="6.3900462962962964E-2"/>
    <n v="0"/>
    <n v="6"/>
    <n v="7"/>
    <s v="Betsi CadwaladrGwynedd"/>
    <x v="0"/>
  </r>
  <r>
    <x v="9"/>
    <n v="16"/>
    <x v="1"/>
    <x v="45"/>
    <x v="1"/>
    <x v="12"/>
    <n v="0"/>
    <d v="1899-12-30T00:24:40"/>
    <n v="0"/>
    <n v="0"/>
    <n v="0"/>
    <n v="1"/>
    <n v="1"/>
    <n v="0"/>
    <n v="1"/>
    <n v="1"/>
    <n v="0"/>
    <n v="0"/>
    <n v="0"/>
    <n v="0"/>
    <n v="0"/>
    <n v="3.9467592592592592E-3"/>
    <n v="1"/>
    <s v="-"/>
    <n v="0"/>
    <n v="0"/>
    <n v="1"/>
    <s v="Betsi CadwaladrGwynedd"/>
    <x v="0"/>
  </r>
  <r>
    <x v="9"/>
    <n v="16"/>
    <x v="1"/>
    <x v="14"/>
    <x v="5"/>
    <x v="12"/>
    <n v="0"/>
    <d v="1899-12-30T00:16:4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Gwynedd"/>
    <x v="0"/>
  </r>
  <r>
    <x v="9"/>
    <n v="16"/>
    <x v="1"/>
    <x v="15"/>
    <x v="3"/>
    <x v="12"/>
    <n v="0"/>
    <s v="-"/>
    <n v="0"/>
    <n v="0"/>
    <n v="0"/>
    <n v="1"/>
    <n v="1"/>
    <n v="0"/>
    <n v="1"/>
    <n v="0"/>
    <n v="0"/>
    <n v="1"/>
    <n v="1"/>
    <n v="0"/>
    <n v="0"/>
    <s v="-"/>
    <s v="-"/>
    <n v="0.22658564814814819"/>
    <n v="0"/>
    <n v="1"/>
    <n v="1"/>
    <s v="Betsi CadwaladrGwynedd"/>
    <x v="0"/>
  </r>
  <r>
    <x v="9"/>
    <n v="16"/>
    <x v="1"/>
    <x v="11"/>
    <x v="0"/>
    <x v="13"/>
    <n v="99.121110166666654"/>
    <d v="1899-12-30T01:48:07"/>
    <n v="10"/>
    <n v="1"/>
    <n v="0"/>
    <n v="63"/>
    <n v="63"/>
    <n v="11"/>
    <n v="34"/>
    <n v="10"/>
    <n v="41"/>
    <n v="49"/>
    <n v="8"/>
    <n v="0"/>
    <n v="4"/>
    <n v="3.6342592592592594E-3"/>
    <n v="0.6"/>
    <n v="6.6898148148148151E-2"/>
    <n v="4"/>
    <n v="49"/>
    <n v="63"/>
    <s v="Betsi CadwaladrIsle Of Anglesey"/>
    <x v="0"/>
  </r>
  <r>
    <x v="9"/>
    <n v="16"/>
    <x v="1"/>
    <x v="10"/>
    <x v="0"/>
    <x v="13"/>
    <n v="0"/>
    <d v="1899-12-30T00:38:56"/>
    <n v="0"/>
    <n v="0"/>
    <n v="0"/>
    <n v="1"/>
    <n v="1"/>
    <n v="0"/>
    <n v="1"/>
    <n v="0"/>
    <n v="1"/>
    <n v="1"/>
    <n v="0"/>
    <n v="0"/>
    <n v="0"/>
    <s v="-"/>
    <s v="-"/>
    <n v="2.1122685185185185E-2"/>
    <n v="0"/>
    <n v="1"/>
    <n v="1"/>
    <s v="Betsi CadwaladrIsle Of Anglesey"/>
    <x v="0"/>
  </r>
  <r>
    <x v="9"/>
    <n v="16"/>
    <x v="1"/>
    <x v="12"/>
    <x v="0"/>
    <x v="6"/>
    <n v="0"/>
    <d v="1899-12-30T00:07:41"/>
    <n v="0"/>
    <n v="0"/>
    <n v="0"/>
    <n v="1"/>
    <n v="1"/>
    <n v="1"/>
    <n v="1"/>
    <n v="1"/>
    <n v="0"/>
    <n v="0"/>
    <n v="0"/>
    <n v="0"/>
    <n v="0"/>
    <n v="5.5092592592592598E-3"/>
    <n v="1"/>
    <s v="-"/>
    <n v="0"/>
    <n v="0"/>
    <n v="1"/>
    <s v="Betsi CadwaladrPowys"/>
    <x v="1"/>
  </r>
  <r>
    <x v="9"/>
    <n v="16"/>
    <x v="1"/>
    <x v="12"/>
    <x v="0"/>
    <x v="15"/>
    <n v="346.27832649999999"/>
    <d v="1899-12-30T02:38:13"/>
    <n v="31"/>
    <n v="21"/>
    <n v="0"/>
    <n v="123"/>
    <n v="123"/>
    <n v="25"/>
    <n v="59"/>
    <n v="18"/>
    <n v="87"/>
    <n v="94"/>
    <n v="7"/>
    <n v="5"/>
    <n v="6"/>
    <n v="5.6828703703703711E-3"/>
    <n v="0.5"/>
    <n v="0.14045138888888889"/>
    <n v="11"/>
    <n v="94"/>
    <n v="123"/>
    <s v="Betsi CadwaladrWrexham"/>
    <x v="0"/>
  </r>
  <r>
    <x v="9"/>
    <n v="16"/>
    <x v="1"/>
    <x v="10"/>
    <x v="0"/>
    <x v="15"/>
    <n v="0.27611116666666663"/>
    <d v="1899-12-30T00:29:13"/>
    <n v="0"/>
    <n v="0"/>
    <n v="0"/>
    <n v="8"/>
    <n v="8"/>
    <n v="1"/>
    <n v="7"/>
    <n v="3"/>
    <n v="4"/>
    <n v="4"/>
    <n v="0"/>
    <n v="0"/>
    <n v="1"/>
    <n v="3.9351851851851852E-4"/>
    <n v="1"/>
    <n v="7.7679398148148157E-2"/>
    <n v="1"/>
    <n v="4"/>
    <n v="8"/>
    <s v="Betsi CadwaladrWrexham"/>
    <x v="0"/>
  </r>
  <r>
    <x v="9"/>
    <n v="16"/>
    <x v="2"/>
    <x v="16"/>
    <x v="0"/>
    <x v="1"/>
    <n v="8.7913890000000006"/>
    <d v="1899-12-30T00:47:03"/>
    <n v="0"/>
    <n v="0"/>
    <n v="0"/>
    <n v="15"/>
    <n v="15"/>
    <n v="3"/>
    <n v="12"/>
    <n v="10"/>
    <n v="4"/>
    <n v="4"/>
    <n v="0"/>
    <n v="0"/>
    <n v="1"/>
    <n v="7.309027777777778E-3"/>
    <n v="0.3"/>
    <n v="0.18293402777777779"/>
    <n v="1"/>
    <n v="4"/>
    <n v="15"/>
    <s v="Cardiff And ValeCaerphilly"/>
    <x v="1"/>
  </r>
  <r>
    <x v="9"/>
    <n v="16"/>
    <x v="2"/>
    <x v="16"/>
    <x v="0"/>
    <x v="2"/>
    <n v="413.25998883333335"/>
    <d v="1899-12-30T01:58:13"/>
    <n v="34"/>
    <n v="13"/>
    <n v="0"/>
    <n v="234"/>
    <n v="232"/>
    <n v="51"/>
    <n v="137"/>
    <n v="57"/>
    <n v="122"/>
    <n v="153"/>
    <n v="31"/>
    <n v="9"/>
    <n v="15"/>
    <n v="4.9884259259259265E-3"/>
    <n v="0.66666666666666663"/>
    <n v="6.7488425925925938E-2"/>
    <n v="24"/>
    <n v="153"/>
    <n v="234"/>
    <s v="Cardiff And ValeCardiff"/>
    <x v="0"/>
  </r>
  <r>
    <x v="9"/>
    <n v="16"/>
    <x v="2"/>
    <x v="17"/>
    <x v="6"/>
    <x v="2"/>
    <n v="6.2333333333333334"/>
    <d v="1899-12-30T00:55:40"/>
    <n v="1"/>
    <n v="1"/>
    <n v="0"/>
    <n v="20"/>
    <n v="19"/>
    <n v="0"/>
    <n v="14"/>
    <n v="0"/>
    <n v="11"/>
    <n v="11"/>
    <n v="0"/>
    <n v="0"/>
    <n v="9"/>
    <s v="-"/>
    <s v="-"/>
    <n v="0.10287037037037038"/>
    <n v="9"/>
    <n v="11"/>
    <n v="20"/>
    <s v="Cardiff And ValeCardiff"/>
    <x v="0"/>
  </r>
  <r>
    <x v="9"/>
    <n v="16"/>
    <x v="2"/>
    <x v="16"/>
    <x v="0"/>
    <x v="17"/>
    <n v="1.4688890000000001"/>
    <d v="1899-12-30T00:44:23"/>
    <n v="0"/>
    <n v="0"/>
    <n v="0"/>
    <n v="3"/>
    <n v="3"/>
    <n v="0"/>
    <n v="3"/>
    <n v="1"/>
    <n v="1"/>
    <n v="2"/>
    <n v="1"/>
    <n v="0"/>
    <n v="0"/>
    <n v="9.1435185185185185E-4"/>
    <n v="1"/>
    <n v="6.6603009259259258E-2"/>
    <n v="0"/>
    <n v="2"/>
    <n v="3"/>
    <s v="Cardiff And ValeCarmarthenshire"/>
    <x v="1"/>
  </r>
  <r>
    <x v="9"/>
    <n v="16"/>
    <x v="2"/>
    <x v="16"/>
    <x v="0"/>
    <x v="18"/>
    <n v="0"/>
    <d v="1899-12-30T00:14:17"/>
    <n v="0"/>
    <n v="0"/>
    <n v="0"/>
    <n v="2"/>
    <n v="2"/>
    <n v="1"/>
    <n v="2"/>
    <n v="2"/>
    <n v="0"/>
    <n v="0"/>
    <n v="0"/>
    <n v="0"/>
    <n v="0"/>
    <n v="2.6331018518518517E-3"/>
    <n v="1"/>
    <s v="-"/>
    <n v="0"/>
    <n v="0"/>
    <n v="2"/>
    <s v="Cardiff And ValeCeredigion"/>
    <x v="1"/>
  </r>
  <r>
    <x v="9"/>
    <n v="16"/>
    <x v="2"/>
    <x v="16"/>
    <x v="0"/>
    <x v="3"/>
    <n v="0.28749900000000006"/>
    <d v="1899-12-30T00:21:47"/>
    <n v="0"/>
    <n v="0"/>
    <n v="0"/>
    <n v="7"/>
    <n v="6"/>
    <n v="2"/>
    <n v="6"/>
    <n v="1"/>
    <n v="6"/>
    <n v="6"/>
    <n v="0"/>
    <n v="0"/>
    <n v="0"/>
    <n v="5.4398148148148155E-4"/>
    <n v="1"/>
    <n v="4.7719907407407412E-2"/>
    <n v="0"/>
    <n v="6"/>
    <n v="7"/>
    <s v="Cardiff And ValeMerthyr Tydfil"/>
    <x v="1"/>
  </r>
  <r>
    <x v="9"/>
    <n v="16"/>
    <x v="2"/>
    <x v="17"/>
    <x v="6"/>
    <x v="3"/>
    <n v="0"/>
    <d v="1899-12-30T00:03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erthyr Tydfil"/>
    <x v="1"/>
  </r>
  <r>
    <x v="9"/>
    <n v="16"/>
    <x v="2"/>
    <x v="16"/>
    <x v="0"/>
    <x v="5"/>
    <n v="1.3408333333333333"/>
    <d v="1899-12-30T00:39:32"/>
    <n v="0"/>
    <n v="0"/>
    <n v="0"/>
    <n v="5"/>
    <n v="5"/>
    <n v="0"/>
    <n v="5"/>
    <n v="2"/>
    <n v="3"/>
    <n v="3"/>
    <n v="0"/>
    <n v="0"/>
    <n v="0"/>
    <n v="3.3564814814814816E-3"/>
    <n v="1"/>
    <n v="7.90162037037037E-2"/>
    <n v="0"/>
    <n v="3"/>
    <n v="5"/>
    <s v="Cardiff And ValeNewport"/>
    <x v="1"/>
  </r>
  <r>
    <x v="9"/>
    <n v="16"/>
    <x v="2"/>
    <x v="16"/>
    <x v="0"/>
    <x v="20"/>
    <n v="0"/>
    <d v="1899-12-30T00:10:00"/>
    <n v="0"/>
    <n v="0"/>
    <n v="0"/>
    <n v="1"/>
    <n v="1"/>
    <n v="0"/>
    <n v="1"/>
    <n v="0"/>
    <n v="0"/>
    <n v="1"/>
    <n v="1"/>
    <n v="0"/>
    <n v="0"/>
    <s v="-"/>
    <s v="-"/>
    <n v="0"/>
    <n v="0"/>
    <n v="1"/>
    <n v="1"/>
    <s v="Cardiff And ValePembrokeshire"/>
    <x v="1"/>
  </r>
  <r>
    <x v="9"/>
    <n v="16"/>
    <x v="2"/>
    <x v="16"/>
    <x v="0"/>
    <x v="6"/>
    <n v="2.2680556666666667"/>
    <d v="1899-12-30T00:38:26"/>
    <n v="0"/>
    <n v="0"/>
    <n v="0"/>
    <n v="4"/>
    <n v="4"/>
    <n v="0"/>
    <n v="4"/>
    <n v="3"/>
    <n v="1"/>
    <n v="1"/>
    <n v="0"/>
    <n v="0"/>
    <n v="0"/>
    <n v="1.0092592592592592E-2"/>
    <n v="0"/>
    <n v="1.1030092592592593E-2"/>
    <n v="0"/>
    <n v="1"/>
    <n v="4"/>
    <s v="Cardiff And ValePowys"/>
    <x v="1"/>
  </r>
  <r>
    <x v="9"/>
    <n v="16"/>
    <x v="2"/>
    <x v="16"/>
    <x v="0"/>
    <x v="21"/>
    <n v="4.3905555000000005"/>
    <d v="1899-12-30T00:40:07"/>
    <n v="0"/>
    <n v="0"/>
    <n v="0"/>
    <n v="11"/>
    <n v="11"/>
    <n v="2"/>
    <n v="9"/>
    <n v="1"/>
    <n v="7"/>
    <n v="7"/>
    <n v="0"/>
    <n v="0"/>
    <n v="3"/>
    <n v="8.2754629629629636E-3"/>
    <n v="0"/>
    <n v="2.8842592592592593E-2"/>
    <n v="3"/>
    <n v="7"/>
    <n v="11"/>
    <s v="Cardiff And ValeRhondda Cynon Taff"/>
    <x v="1"/>
  </r>
  <r>
    <x v="9"/>
    <n v="16"/>
    <x v="2"/>
    <x v="17"/>
    <x v="6"/>
    <x v="21"/>
    <n v="0"/>
    <d v="1899-12-30T00:19:56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Cardiff And ValeRhondda Cynon Taff"/>
    <x v="1"/>
  </r>
  <r>
    <x v="9"/>
    <n v="16"/>
    <x v="2"/>
    <x v="16"/>
    <x v="0"/>
    <x v="22"/>
    <n v="0.48472216666666668"/>
    <d v="1899-12-30T00:44:05"/>
    <n v="0"/>
    <n v="0"/>
    <n v="0"/>
    <n v="2"/>
    <n v="2"/>
    <n v="0"/>
    <n v="2"/>
    <n v="0"/>
    <n v="1"/>
    <n v="1"/>
    <n v="0"/>
    <n v="0"/>
    <n v="1"/>
    <s v="-"/>
    <s v="-"/>
    <n v="6.4699074074074077E-3"/>
    <n v="1"/>
    <n v="1"/>
    <n v="2"/>
    <s v="Cardiff And ValeSwansea"/>
    <x v="1"/>
  </r>
  <r>
    <x v="9"/>
    <n v="16"/>
    <x v="2"/>
    <x v="18"/>
    <x v="3"/>
    <x v="22"/>
    <n v="0"/>
    <d v="1899-12-30T00:03:0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Swansea"/>
    <x v="1"/>
  </r>
  <r>
    <x v="9"/>
    <n v="16"/>
    <x v="2"/>
    <x v="16"/>
    <x v="0"/>
    <x v="7"/>
    <n v="1.2091666666666665"/>
    <d v="1899-12-30T00:37:08"/>
    <n v="0"/>
    <n v="0"/>
    <n v="0"/>
    <n v="10"/>
    <n v="9"/>
    <n v="3"/>
    <n v="6"/>
    <n v="2"/>
    <n v="7"/>
    <n v="7"/>
    <n v="0"/>
    <n v="0"/>
    <n v="1"/>
    <n v="5.4976851851851855E-4"/>
    <n v="1"/>
    <n v="1.037037037037037E-2"/>
    <n v="1"/>
    <n v="7"/>
    <n v="10"/>
    <s v="Cardiff And ValeTorfaen"/>
    <x v="1"/>
  </r>
  <r>
    <x v="9"/>
    <n v="16"/>
    <x v="2"/>
    <x v="19"/>
    <x v="3"/>
    <x v="7"/>
    <n v="0"/>
    <d v="1899-12-30T00:32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Torfaen"/>
    <x v="1"/>
  </r>
  <r>
    <x v="9"/>
    <n v="16"/>
    <x v="2"/>
    <x v="18"/>
    <x v="3"/>
    <x v="7"/>
    <n v="0"/>
    <d v="1899-12-30T00:14:04"/>
    <n v="0"/>
    <n v="0"/>
    <n v="0"/>
    <n v="3"/>
    <n v="3"/>
    <n v="0"/>
    <n v="3"/>
    <n v="0"/>
    <n v="1"/>
    <n v="1"/>
    <n v="0"/>
    <n v="0"/>
    <n v="2"/>
    <s v="-"/>
    <s v="-"/>
    <n v="7.1875000000000003E-3"/>
    <n v="2"/>
    <n v="1"/>
    <n v="3"/>
    <s v="Cardiff And ValeTorfaen"/>
    <x v="1"/>
  </r>
  <r>
    <x v="9"/>
    <n v="16"/>
    <x v="2"/>
    <x v="16"/>
    <x v="0"/>
    <x v="8"/>
    <n v="118.01777216666665"/>
    <d v="1899-12-30T01:59:21"/>
    <n v="11"/>
    <n v="5"/>
    <n v="2"/>
    <n v="64"/>
    <n v="64"/>
    <n v="13"/>
    <n v="42"/>
    <n v="16"/>
    <n v="33"/>
    <n v="41"/>
    <n v="8"/>
    <n v="1"/>
    <n v="6"/>
    <n v="4.6180555555555558E-3"/>
    <n v="0.5625"/>
    <n v="6.2824074074074074E-2"/>
    <n v="7"/>
    <n v="41"/>
    <n v="64"/>
    <s v="Cardiff And ValeVale Of Glamorgan"/>
    <x v="0"/>
  </r>
  <r>
    <x v="9"/>
    <n v="16"/>
    <x v="2"/>
    <x v="17"/>
    <x v="6"/>
    <x v="8"/>
    <n v="0"/>
    <d v="1899-12-30T01:00:39"/>
    <n v="1"/>
    <n v="0"/>
    <n v="0"/>
    <n v="20"/>
    <n v="20"/>
    <n v="0"/>
    <n v="15"/>
    <n v="2"/>
    <n v="12"/>
    <n v="14"/>
    <n v="2"/>
    <n v="1"/>
    <n v="3"/>
    <n v="7.2800925925925932E-3"/>
    <n v="0.5"/>
    <n v="6.6134259259259268E-2"/>
    <n v="4"/>
    <n v="14"/>
    <n v="20"/>
    <s v="Cardiff And ValeVale Of Glamorgan"/>
    <x v="0"/>
  </r>
  <r>
    <x v="9"/>
    <n v="16"/>
    <x v="2"/>
    <x v="62"/>
    <x v="5"/>
    <x v="8"/>
    <n v="0"/>
    <d v="1899-12-30T00:08:0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Vale Of Glamorgan"/>
    <x v="0"/>
  </r>
  <r>
    <x v="9"/>
    <n v="16"/>
    <x v="2"/>
    <x v="61"/>
    <x v="3"/>
    <x v="8"/>
    <n v="0"/>
    <d v="1899-12-30T00:05:41"/>
    <n v="0"/>
    <n v="0"/>
    <n v="0"/>
    <n v="1"/>
    <n v="1"/>
    <n v="0"/>
    <n v="1"/>
    <n v="1"/>
    <n v="0"/>
    <n v="0"/>
    <n v="0"/>
    <n v="0"/>
    <n v="0"/>
    <n v="1.1909722222222221E-2"/>
    <n v="0"/>
    <s v="-"/>
    <n v="0"/>
    <n v="0"/>
    <n v="1"/>
    <s v="Cardiff And ValeVale Of Glamorgan"/>
    <x v="0"/>
  </r>
  <r>
    <x v="9"/>
    <n v="16"/>
    <x v="3"/>
    <x v="20"/>
    <x v="0"/>
    <x v="0"/>
    <n v="1.9552778333333334"/>
    <d v="1899-12-30T00:54:06"/>
    <n v="0"/>
    <n v="0"/>
    <n v="0"/>
    <n v="9"/>
    <n v="8"/>
    <n v="5"/>
    <n v="6"/>
    <n v="3"/>
    <n v="5"/>
    <n v="6"/>
    <n v="1"/>
    <n v="0"/>
    <n v="0"/>
    <n v="4.5601851851851853E-3"/>
    <n v="0.66666666666666663"/>
    <n v="7.7517361111111113E-2"/>
    <n v="0"/>
    <n v="6"/>
    <n v="9"/>
    <s v="Cwm Taf MorgannwgBlaenau Gwent"/>
    <x v="1"/>
  </r>
  <r>
    <x v="9"/>
    <n v="16"/>
    <x v="3"/>
    <x v="21"/>
    <x v="0"/>
    <x v="16"/>
    <n v="273.8127705"/>
    <d v="1899-12-30T03:52:30"/>
    <n v="21"/>
    <n v="18"/>
    <n v="8"/>
    <n v="89"/>
    <n v="88"/>
    <n v="25"/>
    <n v="49"/>
    <n v="26"/>
    <n v="47"/>
    <n v="55"/>
    <n v="8"/>
    <n v="5"/>
    <n v="3"/>
    <n v="6.8923611111111121E-3"/>
    <n v="0.26923076923076922"/>
    <n v="9.1469907407407416E-2"/>
    <n v="8"/>
    <n v="55"/>
    <n v="89"/>
    <s v="Cwm Taf MorgannwgBridgend"/>
    <x v="0"/>
  </r>
  <r>
    <x v="9"/>
    <n v="16"/>
    <x v="3"/>
    <x v="22"/>
    <x v="0"/>
    <x v="16"/>
    <n v="0"/>
    <d v="1899-12-30T00:05:43"/>
    <n v="0"/>
    <n v="0"/>
    <n v="0"/>
    <n v="1"/>
    <n v="1"/>
    <n v="1"/>
    <n v="1"/>
    <n v="0"/>
    <n v="1"/>
    <n v="1"/>
    <n v="0"/>
    <n v="0"/>
    <n v="0"/>
    <s v="-"/>
    <s v="-"/>
    <n v="0.12883101851851853"/>
    <n v="0"/>
    <n v="1"/>
    <n v="1"/>
    <s v="Cwm Taf MorgannwgBridgend"/>
    <x v="0"/>
  </r>
  <r>
    <x v="9"/>
    <n v="16"/>
    <x v="3"/>
    <x v="20"/>
    <x v="0"/>
    <x v="1"/>
    <n v="164.19027449999999"/>
    <d v="1899-12-30T05:16:04"/>
    <n v="8"/>
    <n v="7"/>
    <n v="4"/>
    <n v="25"/>
    <n v="24"/>
    <n v="10"/>
    <n v="15"/>
    <n v="8"/>
    <n v="13"/>
    <n v="17"/>
    <n v="4"/>
    <n v="0"/>
    <n v="0"/>
    <n v="7.4131944444444453E-3"/>
    <n v="0.25"/>
    <n v="0.10475694444444444"/>
    <n v="0"/>
    <n v="17"/>
    <n v="25"/>
    <s v="Cwm Taf MorgannwgCaerphilly"/>
    <x v="1"/>
  </r>
  <r>
    <x v="9"/>
    <n v="16"/>
    <x v="3"/>
    <x v="63"/>
    <x v="3"/>
    <x v="17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wm Taf MorgannwgCarmarthenshire"/>
    <x v="1"/>
  </r>
  <r>
    <x v="9"/>
    <n v="16"/>
    <x v="3"/>
    <x v="20"/>
    <x v="0"/>
    <x v="3"/>
    <n v="113.76221816666666"/>
    <d v="1899-12-30T02:42:38"/>
    <n v="7"/>
    <n v="2"/>
    <n v="1"/>
    <n v="36"/>
    <n v="36"/>
    <n v="2"/>
    <n v="17"/>
    <n v="7"/>
    <n v="17"/>
    <n v="24"/>
    <n v="7"/>
    <n v="3"/>
    <n v="2"/>
    <n v="5.4166666666666669E-3"/>
    <n v="0.7142857142857143"/>
    <n v="8.4056712962962965E-2"/>
    <n v="5"/>
    <n v="24"/>
    <n v="36"/>
    <s v="Cwm Taf MorgannwgMerthyr Tydfil"/>
    <x v="0"/>
  </r>
  <r>
    <x v="9"/>
    <n v="16"/>
    <x v="3"/>
    <x v="22"/>
    <x v="0"/>
    <x v="3"/>
    <n v="2.6152778333333333"/>
    <d v="1899-12-30T00:54:32"/>
    <n v="0"/>
    <n v="0"/>
    <n v="0"/>
    <n v="5"/>
    <n v="5"/>
    <n v="0"/>
    <n v="3"/>
    <n v="0"/>
    <n v="3"/>
    <n v="3"/>
    <n v="0"/>
    <n v="0"/>
    <n v="2"/>
    <s v="-"/>
    <s v="-"/>
    <n v="0.1214699074074074"/>
    <n v="2"/>
    <n v="3"/>
    <n v="5"/>
    <s v="Cwm Taf MorgannwgMerthyr Tydfil"/>
    <x v="0"/>
  </r>
  <r>
    <x v="9"/>
    <n v="16"/>
    <x v="3"/>
    <x v="55"/>
    <x v="1"/>
    <x v="3"/>
    <n v="0"/>
    <d v="1899-12-30T00:28:05"/>
    <n v="0"/>
    <n v="0"/>
    <n v="0"/>
    <n v="1"/>
    <n v="1"/>
    <n v="0"/>
    <n v="1"/>
    <n v="0"/>
    <n v="1"/>
    <n v="1"/>
    <n v="0"/>
    <n v="0"/>
    <n v="0"/>
    <s v="-"/>
    <s v="-"/>
    <n v="8.4537037037037036E-2"/>
    <n v="0"/>
    <n v="1"/>
    <n v="1"/>
    <s v="Cwm Taf MorgannwgMerthyr Tydfil"/>
    <x v="0"/>
  </r>
  <r>
    <x v="9"/>
    <n v="16"/>
    <x v="3"/>
    <x v="21"/>
    <x v="0"/>
    <x v="19"/>
    <n v="30.317499000000002"/>
    <d v="1899-12-30T04:46:19"/>
    <n v="3"/>
    <n v="2"/>
    <n v="1"/>
    <n v="8"/>
    <n v="8"/>
    <n v="3"/>
    <n v="4"/>
    <n v="1"/>
    <n v="6"/>
    <n v="6"/>
    <n v="0"/>
    <n v="1"/>
    <n v="0"/>
    <n v="3.9120370370370377E-3"/>
    <n v="1"/>
    <n v="7.5509259259259262E-2"/>
    <n v="1"/>
    <n v="6"/>
    <n v="8"/>
    <s v="Cwm Taf MorgannwgNeath Port Talbot"/>
    <x v="1"/>
  </r>
  <r>
    <x v="9"/>
    <n v="16"/>
    <x v="3"/>
    <x v="20"/>
    <x v="0"/>
    <x v="6"/>
    <n v="85.136664000000025"/>
    <d v="1899-12-30T03:30:00"/>
    <n v="7"/>
    <n v="5"/>
    <n v="2"/>
    <n v="24"/>
    <n v="24"/>
    <n v="4"/>
    <n v="11"/>
    <n v="4"/>
    <n v="12"/>
    <n v="16"/>
    <n v="4"/>
    <n v="1"/>
    <n v="3"/>
    <n v="7.6967592592592591E-3"/>
    <n v="0.25"/>
    <n v="0.10138888888888889"/>
    <n v="4"/>
    <n v="16"/>
    <n v="24"/>
    <s v="Cwm Taf MorgannwgPowys"/>
    <x v="1"/>
  </r>
  <r>
    <x v="9"/>
    <n v="16"/>
    <x v="3"/>
    <x v="22"/>
    <x v="0"/>
    <x v="21"/>
    <n v="528.14249383333333"/>
    <d v="1899-12-30T03:00:54"/>
    <n v="28"/>
    <n v="16"/>
    <n v="10"/>
    <n v="165"/>
    <n v="163"/>
    <n v="47"/>
    <n v="110"/>
    <n v="27"/>
    <n v="102"/>
    <n v="126"/>
    <n v="24"/>
    <n v="3"/>
    <n v="9"/>
    <n v="8.2523148148148148E-3"/>
    <n v="0.37037037037037035"/>
    <n v="7.7731481481481485E-2"/>
    <n v="12"/>
    <n v="126"/>
    <n v="164"/>
    <s v="Cwm Taf MorgannwgRhondda Cynon Taff"/>
    <x v="0"/>
  </r>
  <r>
    <x v="9"/>
    <n v="16"/>
    <x v="3"/>
    <x v="20"/>
    <x v="0"/>
    <x v="21"/>
    <n v="213.45916300000002"/>
    <d v="1899-12-30T03:23:00"/>
    <n v="15"/>
    <n v="12"/>
    <n v="2"/>
    <n v="56"/>
    <n v="55"/>
    <n v="12"/>
    <n v="31"/>
    <n v="15"/>
    <n v="23"/>
    <n v="35"/>
    <n v="12"/>
    <n v="2"/>
    <n v="4"/>
    <n v="5.5787037037037038E-3"/>
    <n v="0.46666666666666667"/>
    <n v="6.5416666666666665E-2"/>
    <n v="6"/>
    <n v="35"/>
    <n v="56"/>
    <s v="Cwm Taf MorgannwgRhondda Cynon Taff"/>
    <x v="0"/>
  </r>
  <r>
    <x v="9"/>
    <n v="16"/>
    <x v="3"/>
    <x v="21"/>
    <x v="0"/>
    <x v="21"/>
    <n v="1.3458333333333332"/>
    <d v="1899-12-30T00:36:21"/>
    <n v="0"/>
    <n v="0"/>
    <n v="0"/>
    <n v="3"/>
    <n v="3"/>
    <n v="1"/>
    <n v="2"/>
    <n v="3"/>
    <n v="0"/>
    <n v="0"/>
    <n v="0"/>
    <n v="0"/>
    <n v="0"/>
    <n v="6.851851851851852E-3"/>
    <n v="0.33333333333333331"/>
    <s v="-"/>
    <n v="0"/>
    <n v="0"/>
    <n v="3"/>
    <s v="Cwm Taf MorgannwgRhondda Cynon Taff"/>
    <x v="0"/>
  </r>
  <r>
    <x v="9"/>
    <n v="16"/>
    <x v="3"/>
    <x v="21"/>
    <x v="0"/>
    <x v="8"/>
    <n v="104.14138816666667"/>
    <d v="1899-12-30T05:12:42"/>
    <n v="8"/>
    <n v="4"/>
    <n v="2"/>
    <n v="19"/>
    <n v="19"/>
    <n v="7"/>
    <n v="10"/>
    <n v="1"/>
    <n v="11"/>
    <n v="13"/>
    <n v="2"/>
    <n v="1"/>
    <n v="4"/>
    <n v="1.712962962962963E-3"/>
    <n v="1"/>
    <n v="7.3807870370370371E-2"/>
    <n v="5"/>
    <n v="13"/>
    <n v="19"/>
    <s v="Cwm Taf MorgannwgVale Of Glamorgan"/>
    <x v="1"/>
  </r>
  <r>
    <x v="9"/>
    <n v="16"/>
    <x v="3"/>
    <x v="22"/>
    <x v="0"/>
    <x v="8"/>
    <n v="0"/>
    <s v="-"/>
    <n v="0"/>
    <n v="0"/>
    <n v="0"/>
    <n v="1"/>
    <n v="1"/>
    <n v="1"/>
    <n v="1"/>
    <n v="0"/>
    <n v="1"/>
    <n v="1"/>
    <n v="0"/>
    <n v="0"/>
    <n v="0"/>
    <s v="-"/>
    <s v="-"/>
    <n v="8.0046296296296296E-2"/>
    <n v="0"/>
    <n v="1"/>
    <n v="1"/>
    <s v="Cwm Taf MorgannwgVale Of Glamorgan"/>
    <x v="1"/>
  </r>
  <r>
    <x v="9"/>
    <n v="16"/>
    <x v="4"/>
    <x v="24"/>
    <x v="0"/>
    <x v="17"/>
    <n v="429.2130498333334"/>
    <d v="1899-12-30T04:05:52"/>
    <n v="36"/>
    <n v="25"/>
    <n v="8"/>
    <n v="96"/>
    <n v="95"/>
    <n v="13"/>
    <n v="37"/>
    <n v="15"/>
    <n v="62"/>
    <n v="73"/>
    <n v="11"/>
    <n v="3"/>
    <n v="5"/>
    <n v="9.8379629629629633E-3"/>
    <n v="0.4"/>
    <n v="0.19494212962962962"/>
    <n v="8"/>
    <n v="73"/>
    <n v="96"/>
    <s v="Hywel DdaCarmarthenshire"/>
    <x v="0"/>
  </r>
  <r>
    <x v="9"/>
    <n v="16"/>
    <x v="4"/>
    <x v="25"/>
    <x v="6"/>
    <x v="17"/>
    <n v="132.4819425"/>
    <d v="1899-12-30T02:59:00"/>
    <n v="9"/>
    <n v="7"/>
    <n v="4"/>
    <n v="44"/>
    <n v="44"/>
    <n v="13"/>
    <n v="28"/>
    <n v="7"/>
    <n v="32"/>
    <n v="35"/>
    <n v="3"/>
    <n v="1"/>
    <n v="1"/>
    <n v="8.0671296296296307E-3"/>
    <n v="0.42857142857142855"/>
    <n v="0.16383101851851853"/>
    <n v="2"/>
    <n v="35"/>
    <n v="44"/>
    <s v="Hywel DdaCarmarthenshire"/>
    <x v="0"/>
  </r>
  <r>
    <x v="9"/>
    <n v="16"/>
    <x v="4"/>
    <x v="26"/>
    <x v="0"/>
    <x v="17"/>
    <n v="0.78972233333333341"/>
    <d v="1899-12-30T00:38:42"/>
    <n v="0"/>
    <n v="0"/>
    <n v="0"/>
    <n v="2"/>
    <n v="2"/>
    <n v="0"/>
    <n v="2"/>
    <n v="0"/>
    <n v="2"/>
    <n v="2"/>
    <n v="0"/>
    <n v="0"/>
    <n v="0"/>
    <s v="-"/>
    <s v="-"/>
    <n v="0.12153935185185184"/>
    <n v="0"/>
    <n v="2"/>
    <n v="2"/>
    <s v="Hywel DdaCarmarthenshire"/>
    <x v="0"/>
  </r>
  <r>
    <x v="9"/>
    <n v="16"/>
    <x v="4"/>
    <x v="23"/>
    <x v="0"/>
    <x v="17"/>
    <n v="0"/>
    <d v="1899-12-30T00:13:35"/>
    <n v="0"/>
    <n v="0"/>
    <n v="0"/>
    <n v="1"/>
    <n v="1"/>
    <n v="1"/>
    <n v="1"/>
    <n v="0"/>
    <n v="1"/>
    <n v="1"/>
    <n v="0"/>
    <n v="0"/>
    <n v="0"/>
    <s v="-"/>
    <s v="-"/>
    <n v="0.37093749999999998"/>
    <n v="0"/>
    <n v="1"/>
    <n v="1"/>
    <s v="Hywel DdaCarmarthenshire"/>
    <x v="0"/>
  </r>
  <r>
    <x v="9"/>
    <n v="16"/>
    <x v="4"/>
    <x v="24"/>
    <x v="0"/>
    <x v="18"/>
    <n v="117.65221566666666"/>
    <d v="1899-12-30T02:36:14"/>
    <n v="10"/>
    <n v="6"/>
    <n v="1"/>
    <n v="42"/>
    <n v="42"/>
    <n v="4"/>
    <n v="23"/>
    <n v="1"/>
    <n v="30"/>
    <n v="38"/>
    <n v="8"/>
    <n v="1"/>
    <n v="2"/>
    <n v="6.4814814814814813E-4"/>
    <n v="1"/>
    <n v="3.5190972222222221E-2"/>
    <n v="3"/>
    <n v="38"/>
    <n v="42"/>
    <s v="Hywel DdaCeredigion"/>
    <x v="0"/>
  </r>
  <r>
    <x v="9"/>
    <n v="16"/>
    <x v="4"/>
    <x v="23"/>
    <x v="0"/>
    <x v="18"/>
    <n v="20.436388333333333"/>
    <d v="1899-12-30T00:50:37"/>
    <n v="2"/>
    <n v="0"/>
    <n v="0"/>
    <n v="34"/>
    <n v="34"/>
    <n v="10"/>
    <n v="27"/>
    <n v="1"/>
    <n v="28"/>
    <n v="31"/>
    <n v="3"/>
    <n v="1"/>
    <n v="1"/>
    <n v="3.4050925925925929E-2"/>
    <n v="0"/>
    <n v="2.3784722222222224E-2"/>
    <n v="2"/>
    <n v="31"/>
    <n v="34"/>
    <s v="Hywel DdaCeredigion"/>
    <x v="0"/>
  </r>
  <r>
    <x v="9"/>
    <n v="16"/>
    <x v="4"/>
    <x v="26"/>
    <x v="0"/>
    <x v="18"/>
    <n v="6.8477768333333335"/>
    <d v="1899-12-30T02:31:57"/>
    <n v="1"/>
    <n v="0"/>
    <n v="0"/>
    <n v="2"/>
    <n v="2"/>
    <n v="0"/>
    <n v="0"/>
    <n v="0"/>
    <n v="1"/>
    <n v="2"/>
    <n v="1"/>
    <n v="0"/>
    <n v="0"/>
    <s v="-"/>
    <s v="-"/>
    <n v="3.9814814814814817E-2"/>
    <n v="0"/>
    <n v="2"/>
    <n v="2"/>
    <s v="Hywel DdaCeredigion"/>
    <x v="0"/>
  </r>
  <r>
    <x v="9"/>
    <n v="16"/>
    <x v="4"/>
    <x v="23"/>
    <x v="0"/>
    <x v="12"/>
    <n v="5.6655556666666662"/>
    <d v="1899-12-30T00:44:13"/>
    <n v="0"/>
    <n v="0"/>
    <n v="0"/>
    <n v="13"/>
    <n v="13"/>
    <n v="4"/>
    <n v="10"/>
    <n v="1"/>
    <n v="9"/>
    <n v="10"/>
    <n v="1"/>
    <n v="1"/>
    <n v="1"/>
    <n v="3.3506944444444443E-2"/>
    <n v="0"/>
    <n v="5.5787037037037038E-2"/>
    <n v="2"/>
    <n v="10"/>
    <n v="13"/>
    <s v="Hywel DdaGwynedd"/>
    <x v="1"/>
  </r>
  <r>
    <x v="9"/>
    <n v="16"/>
    <x v="4"/>
    <x v="26"/>
    <x v="0"/>
    <x v="20"/>
    <n v="339.42415900000003"/>
    <d v="1899-12-30T02:47:47"/>
    <n v="29"/>
    <n v="15"/>
    <n v="1"/>
    <n v="107"/>
    <n v="107"/>
    <n v="12"/>
    <n v="42"/>
    <n v="17"/>
    <n v="73"/>
    <n v="85"/>
    <n v="12"/>
    <n v="3"/>
    <n v="2"/>
    <n v="7.4768518518518526E-3"/>
    <n v="0.47058823529411764"/>
    <n v="0.15475694444444443"/>
    <n v="5"/>
    <n v="85"/>
    <n v="107"/>
    <s v="Hywel DdaPembrokeshire"/>
    <x v="0"/>
  </r>
  <r>
    <x v="9"/>
    <n v="16"/>
    <x v="4"/>
    <x v="24"/>
    <x v="0"/>
    <x v="20"/>
    <n v="15.987776833333331"/>
    <d v="1899-12-30T01:11:31"/>
    <n v="1"/>
    <n v="1"/>
    <n v="0"/>
    <n v="20"/>
    <n v="19"/>
    <n v="9"/>
    <n v="15"/>
    <n v="4"/>
    <n v="11"/>
    <n v="13"/>
    <n v="2"/>
    <n v="0"/>
    <n v="3"/>
    <n v="1.1927083333333335E-2"/>
    <n v="0.25"/>
    <n v="3.979166666666667E-2"/>
    <n v="3"/>
    <n v="13"/>
    <n v="20"/>
    <s v="Hywel DdaPembrokeshire"/>
    <x v="0"/>
  </r>
  <r>
    <x v="9"/>
    <n v="16"/>
    <x v="4"/>
    <x v="23"/>
    <x v="0"/>
    <x v="6"/>
    <n v="1.3330554999999999"/>
    <d v="1899-12-30T00:27:23"/>
    <n v="0"/>
    <n v="0"/>
    <n v="0"/>
    <n v="7"/>
    <n v="7"/>
    <n v="4"/>
    <n v="7"/>
    <n v="0"/>
    <n v="5"/>
    <n v="7"/>
    <n v="2"/>
    <n v="0"/>
    <n v="0"/>
    <s v="-"/>
    <s v="-"/>
    <n v="2.3495370370370371E-2"/>
    <n v="0"/>
    <n v="7"/>
    <n v="7"/>
    <s v="Hywel DdaPowys"/>
    <x v="1"/>
  </r>
  <r>
    <x v="9"/>
    <n v="16"/>
    <x v="4"/>
    <x v="25"/>
    <x v="6"/>
    <x v="21"/>
    <n v="0"/>
    <s v="-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Rhondda Cynon Taff"/>
    <x v="1"/>
  </r>
  <r>
    <x v="9"/>
    <n v="16"/>
    <x v="5"/>
    <x v="48"/>
    <x v="4"/>
    <x v="6"/>
    <n v="0"/>
    <d v="1899-12-30T00:22:04"/>
    <n v="0"/>
    <n v="0"/>
    <n v="0"/>
    <n v="1"/>
    <n v="1"/>
    <n v="0"/>
    <n v="1"/>
    <n v="0"/>
    <n v="1"/>
    <n v="1"/>
    <n v="0"/>
    <n v="0"/>
    <n v="0"/>
    <s v="-"/>
    <s v="-"/>
    <n v="6.2928240740740743E-2"/>
    <n v="0"/>
    <n v="1"/>
    <n v="1"/>
    <s v="PowysPowys"/>
    <x v="0"/>
  </r>
  <r>
    <x v="9"/>
    <n v="16"/>
    <x v="5"/>
    <x v="28"/>
    <x v="3"/>
    <x v="6"/>
    <n v="0"/>
    <d v="1899-12-30T00:15:5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9"/>
    <n v="16"/>
    <x v="5"/>
    <x v="39"/>
    <x v="4"/>
    <x v="6"/>
    <n v="0"/>
    <d v="1899-12-30T00:06:3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9"/>
    <n v="16"/>
    <x v="6"/>
    <x v="31"/>
    <x v="0"/>
    <x v="16"/>
    <n v="4.1355554999999997"/>
    <d v="1899-12-30T01:35:06"/>
    <n v="0"/>
    <n v="0"/>
    <n v="0"/>
    <n v="3"/>
    <n v="3"/>
    <n v="1"/>
    <n v="2"/>
    <n v="0"/>
    <n v="2"/>
    <n v="2"/>
    <n v="0"/>
    <n v="0"/>
    <n v="1"/>
    <s v="-"/>
    <s v="-"/>
    <n v="0.10374421296296298"/>
    <n v="1"/>
    <n v="2"/>
    <n v="3"/>
    <s v="Swansea BayBridgend"/>
    <x v="1"/>
  </r>
  <r>
    <x v="9"/>
    <n v="16"/>
    <x v="6"/>
    <x v="33"/>
    <x v="1"/>
    <x v="16"/>
    <n v="0"/>
    <s v="-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  <s v="Swansea BayBridgend"/>
    <x v="1"/>
  </r>
  <r>
    <x v="9"/>
    <n v="16"/>
    <x v="6"/>
    <x v="31"/>
    <x v="0"/>
    <x v="17"/>
    <n v="4.3352768333333334"/>
    <d v="1899-12-30T00:54:15"/>
    <n v="0"/>
    <n v="0"/>
    <n v="0"/>
    <n v="9"/>
    <n v="9"/>
    <n v="1"/>
    <n v="6"/>
    <n v="1"/>
    <n v="5"/>
    <n v="5"/>
    <n v="0"/>
    <n v="0"/>
    <n v="3"/>
    <n v="9.2361111111111116E-3"/>
    <n v="0"/>
    <n v="0.1771875"/>
    <n v="3"/>
    <n v="5"/>
    <n v="9"/>
    <s v="Swansea BayCarmarthenshire"/>
    <x v="1"/>
  </r>
  <r>
    <x v="9"/>
    <n v="16"/>
    <x v="6"/>
    <x v="32"/>
    <x v="1"/>
    <x v="17"/>
    <n v="2.3888833333333331E-2"/>
    <d v="1899-12-30T00:11:57"/>
    <n v="0"/>
    <n v="0"/>
    <n v="0"/>
    <n v="2"/>
    <n v="2"/>
    <n v="0"/>
    <n v="2"/>
    <n v="2"/>
    <n v="0"/>
    <n v="0"/>
    <n v="0"/>
    <n v="0"/>
    <n v="0"/>
    <n v="1.0590277777777779E-3"/>
    <n v="1"/>
    <s v="-"/>
    <n v="0"/>
    <n v="0"/>
    <n v="2"/>
    <s v="Swansea BayCarmarthenshire"/>
    <x v="1"/>
  </r>
  <r>
    <x v="9"/>
    <n v="16"/>
    <x v="6"/>
    <x v="31"/>
    <x v="0"/>
    <x v="18"/>
    <n v="2.5577776666666669"/>
    <d v="1899-12-30T01:06:09"/>
    <n v="0"/>
    <n v="0"/>
    <n v="0"/>
    <n v="4"/>
    <n v="4"/>
    <n v="1"/>
    <n v="3"/>
    <n v="1"/>
    <n v="1"/>
    <n v="1"/>
    <n v="0"/>
    <n v="0"/>
    <n v="2"/>
    <n v="7.1875000000000003E-3"/>
    <n v="0"/>
    <n v="2.4016203703703706E-2"/>
    <n v="2"/>
    <n v="1"/>
    <n v="4"/>
    <s v="Swansea BayCeredigion"/>
    <x v="1"/>
  </r>
  <r>
    <x v="9"/>
    <n v="16"/>
    <x v="6"/>
    <x v="32"/>
    <x v="1"/>
    <x v="3"/>
    <n v="0"/>
    <d v="1899-12-30T00:41:37"/>
    <n v="0"/>
    <n v="0"/>
    <n v="0"/>
    <n v="1"/>
    <n v="1"/>
    <n v="0"/>
    <n v="1"/>
    <n v="1"/>
    <n v="0"/>
    <n v="0"/>
    <n v="0"/>
    <n v="0"/>
    <n v="0"/>
    <n v="9.8379629629629642E-4"/>
    <n v="1"/>
    <s v="-"/>
    <n v="0"/>
    <n v="0"/>
    <n v="1"/>
    <s v="Swansea BayMerthyr Tydfil"/>
    <x v="1"/>
  </r>
  <r>
    <x v="9"/>
    <n v="16"/>
    <x v="6"/>
    <x v="31"/>
    <x v="0"/>
    <x v="19"/>
    <n v="246.45944133333336"/>
    <d v="1899-12-30T03:30:34"/>
    <n v="25"/>
    <n v="16"/>
    <n v="3"/>
    <n v="75"/>
    <n v="74"/>
    <n v="14"/>
    <n v="30"/>
    <n v="10"/>
    <n v="49"/>
    <n v="60"/>
    <n v="11"/>
    <n v="1"/>
    <n v="4"/>
    <n v="7.013888888888889E-3"/>
    <n v="0.3"/>
    <n v="7.3553240740740752E-2"/>
    <n v="5"/>
    <n v="60"/>
    <n v="75"/>
    <s v="Swansea BayNeath Port Talbot"/>
    <x v="0"/>
  </r>
  <r>
    <x v="9"/>
    <n v="16"/>
    <x v="6"/>
    <x v="32"/>
    <x v="1"/>
    <x v="19"/>
    <n v="4.1558333333333328"/>
    <d v="1899-12-30T01:41:05"/>
    <n v="0"/>
    <n v="0"/>
    <n v="0"/>
    <n v="8"/>
    <n v="8"/>
    <n v="0"/>
    <n v="3"/>
    <n v="0"/>
    <n v="6"/>
    <n v="6"/>
    <n v="0"/>
    <n v="1"/>
    <n v="1"/>
    <s v="-"/>
    <s v="-"/>
    <n v="0.13729166666666667"/>
    <n v="2"/>
    <n v="6"/>
    <n v="8"/>
    <s v="Swansea BayNeath Port Talbot"/>
    <x v="0"/>
  </r>
  <r>
    <x v="9"/>
    <n v="16"/>
    <x v="6"/>
    <x v="33"/>
    <x v="1"/>
    <x v="19"/>
    <n v="0"/>
    <s v="-"/>
    <n v="0"/>
    <n v="0"/>
    <n v="0"/>
    <n v="1"/>
    <n v="1"/>
    <n v="0"/>
    <n v="1"/>
    <n v="0"/>
    <n v="0"/>
    <n v="1"/>
    <n v="1"/>
    <n v="0"/>
    <n v="0"/>
    <s v="-"/>
    <s v="-"/>
    <n v="0.20091435185185186"/>
    <n v="0"/>
    <n v="1"/>
    <n v="1"/>
    <s v="Swansea BayNeath Port Talbot"/>
    <x v="0"/>
  </r>
  <r>
    <x v="9"/>
    <n v="16"/>
    <x v="6"/>
    <x v="31"/>
    <x v="0"/>
    <x v="5"/>
    <n v="0"/>
    <s v="-"/>
    <n v="0"/>
    <n v="0"/>
    <n v="0"/>
    <n v="1"/>
    <n v="1"/>
    <n v="0"/>
    <n v="1"/>
    <n v="0"/>
    <n v="1"/>
    <n v="1"/>
    <n v="0"/>
    <n v="0"/>
    <n v="0"/>
    <s v="-"/>
    <s v="-"/>
    <n v="0.11225694444444445"/>
    <n v="0"/>
    <n v="1"/>
    <n v="1"/>
    <s v="Swansea BayNewport"/>
    <x v="1"/>
  </r>
  <r>
    <x v="9"/>
    <n v="16"/>
    <x v="6"/>
    <x v="31"/>
    <x v="0"/>
    <x v="20"/>
    <n v="0"/>
    <d v="1899-12-30T00:11:32"/>
    <n v="0"/>
    <n v="0"/>
    <n v="0"/>
    <n v="3"/>
    <n v="3"/>
    <n v="0"/>
    <n v="3"/>
    <n v="1"/>
    <n v="2"/>
    <n v="2"/>
    <n v="0"/>
    <n v="0"/>
    <n v="0"/>
    <n v="1.4606481481481482E-2"/>
    <n v="0"/>
    <n v="5.2893518518518513E-2"/>
    <n v="0"/>
    <n v="2"/>
    <n v="3"/>
    <s v="Swansea BayPembrokeshire"/>
    <x v="1"/>
  </r>
  <r>
    <x v="9"/>
    <n v="16"/>
    <x v="6"/>
    <x v="31"/>
    <x v="0"/>
    <x v="6"/>
    <n v="62.512777333333332"/>
    <d v="1899-12-30T05:03:31"/>
    <n v="5"/>
    <n v="4"/>
    <n v="1"/>
    <n v="11"/>
    <n v="11"/>
    <n v="0"/>
    <n v="4"/>
    <n v="1"/>
    <n v="8"/>
    <n v="10"/>
    <n v="2"/>
    <n v="0"/>
    <n v="0"/>
    <n v="0"/>
    <n v="1"/>
    <n v="8.2424768518518515E-2"/>
    <n v="0"/>
    <n v="10"/>
    <n v="11"/>
    <s v="Swansea BayPowys"/>
    <x v="1"/>
  </r>
  <r>
    <x v="9"/>
    <n v="16"/>
    <x v="6"/>
    <x v="31"/>
    <x v="0"/>
    <x v="22"/>
    <n v="459.12109916666685"/>
    <d v="1899-12-30T03:29:33"/>
    <n v="42"/>
    <n v="27"/>
    <n v="10"/>
    <n v="153"/>
    <n v="153"/>
    <n v="34"/>
    <n v="79"/>
    <n v="41"/>
    <n v="88"/>
    <n v="102"/>
    <n v="14"/>
    <n v="4"/>
    <n v="6"/>
    <n v="5.3125000000000004E-3"/>
    <n v="0.53658536585365857"/>
    <n v="0.10115162037037037"/>
    <n v="10"/>
    <n v="102"/>
    <n v="153"/>
    <s v="Swansea BaySwansea"/>
    <x v="0"/>
  </r>
  <r>
    <x v="9"/>
    <n v="16"/>
    <x v="6"/>
    <x v="32"/>
    <x v="1"/>
    <x v="22"/>
    <n v="6.4958324999999997"/>
    <d v="1899-12-30T01:18:09"/>
    <n v="2"/>
    <n v="0"/>
    <n v="0"/>
    <n v="15"/>
    <n v="15"/>
    <n v="0"/>
    <n v="9"/>
    <n v="2"/>
    <n v="9"/>
    <n v="12"/>
    <n v="3"/>
    <n v="0"/>
    <n v="1"/>
    <n v="4.340277777777778E-3"/>
    <n v="0.5"/>
    <n v="0.15865740740740739"/>
    <n v="1"/>
    <n v="12"/>
    <n v="15"/>
    <s v="Swansea BaySwansea"/>
    <x v="0"/>
  </r>
  <r>
    <x v="9"/>
    <n v="16"/>
    <x v="6"/>
    <x v="41"/>
    <x v="3"/>
    <x v="22"/>
    <n v="0"/>
    <d v="1899-12-30T00:22:5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Swansea"/>
    <x v="0"/>
  </r>
  <r>
    <x v="9"/>
    <n v="16"/>
    <x v="6"/>
    <x v="33"/>
    <x v="1"/>
    <x v="22"/>
    <n v="0"/>
    <s v="-"/>
    <n v="0"/>
    <n v="0"/>
    <n v="0"/>
    <n v="2"/>
    <n v="2"/>
    <n v="0"/>
    <n v="2"/>
    <n v="0"/>
    <n v="1"/>
    <n v="1"/>
    <n v="0"/>
    <n v="0"/>
    <n v="1"/>
    <s v="-"/>
    <s v="-"/>
    <n v="0.18478009259259259"/>
    <n v="1"/>
    <n v="1"/>
    <n v="2"/>
    <s v="Swansea BaySwansea"/>
    <x v="0"/>
  </r>
  <r>
    <x v="10"/>
    <n v="15"/>
    <x v="0"/>
    <x v="0"/>
    <x v="0"/>
    <x v="0"/>
    <n v="86.183327166666658"/>
    <d v="1899-12-30T02:41:42"/>
    <n v="9"/>
    <n v="5"/>
    <n v="0"/>
    <n v="39"/>
    <n v="39"/>
    <n v="3"/>
    <n v="15"/>
    <n v="9"/>
    <n v="19"/>
    <n v="24"/>
    <n v="5"/>
    <n v="0"/>
    <n v="6"/>
    <n v="5.092592592592593E-3"/>
    <n v="0.55555555555555558"/>
    <n v="8.2957175925925941E-2"/>
    <n v="6"/>
    <n v="24"/>
    <n v="39"/>
    <s v="Aneurin BevanBlaenau Gwent"/>
    <x v="0"/>
  </r>
  <r>
    <x v="10"/>
    <n v="15"/>
    <x v="0"/>
    <x v="2"/>
    <x v="0"/>
    <x v="0"/>
    <n v="0"/>
    <d v="1899-12-30T01:58:53"/>
    <n v="2"/>
    <n v="1"/>
    <n v="0"/>
    <n v="21"/>
    <n v="20"/>
    <n v="0"/>
    <n v="10"/>
    <n v="3"/>
    <n v="14"/>
    <n v="15"/>
    <n v="1"/>
    <n v="0"/>
    <n v="3"/>
    <n v="6.6898148148148151E-3"/>
    <n v="0"/>
    <n v="5.5989583333333336E-2"/>
    <n v="3"/>
    <n v="15"/>
    <n v="20"/>
    <s v="Aneurin BevanBlaenau Gwent"/>
    <x v="0"/>
  </r>
  <r>
    <x v="10"/>
    <n v="15"/>
    <x v="0"/>
    <x v="1"/>
    <x v="1"/>
    <x v="0"/>
    <n v="0"/>
    <d v="1899-12-30T01:06:17"/>
    <n v="0"/>
    <n v="0"/>
    <n v="0"/>
    <n v="1"/>
    <n v="1"/>
    <n v="0"/>
    <n v="0"/>
    <n v="1"/>
    <n v="0"/>
    <n v="0"/>
    <n v="0"/>
    <n v="0"/>
    <n v="0"/>
    <n v="4.409722222222222E-3"/>
    <n v="1"/>
    <s v="-"/>
    <n v="0"/>
    <n v="0"/>
    <n v="1"/>
    <s v="Aneurin BevanBlaenau Gwent"/>
    <x v="0"/>
  </r>
  <r>
    <x v="10"/>
    <n v="15"/>
    <x v="0"/>
    <x v="4"/>
    <x v="0"/>
    <x v="0"/>
    <n v="0"/>
    <d v="1899-12-30T00:19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Blaenau Gwent"/>
    <x v="0"/>
  </r>
  <r>
    <x v="10"/>
    <n v="15"/>
    <x v="0"/>
    <x v="0"/>
    <x v="0"/>
    <x v="1"/>
    <n v="167.68471516666671"/>
    <d v="1899-12-30T01:55:41"/>
    <n v="11"/>
    <n v="6"/>
    <n v="0"/>
    <n v="98"/>
    <n v="98"/>
    <n v="15"/>
    <n v="53"/>
    <n v="19"/>
    <n v="55"/>
    <n v="64"/>
    <n v="9"/>
    <n v="0"/>
    <n v="15"/>
    <n v="4.8842592592592592E-3"/>
    <n v="0.68421052631578949"/>
    <n v="9.662037037037037E-2"/>
    <n v="15"/>
    <n v="64"/>
    <n v="98"/>
    <s v="Aneurin BevanCaerphilly"/>
    <x v="0"/>
  </r>
  <r>
    <x v="10"/>
    <n v="15"/>
    <x v="0"/>
    <x v="1"/>
    <x v="1"/>
    <x v="1"/>
    <n v="0"/>
    <d v="1899-12-30T01:02:32"/>
    <n v="0"/>
    <n v="0"/>
    <n v="0"/>
    <n v="43"/>
    <n v="43"/>
    <n v="0"/>
    <n v="24"/>
    <n v="9"/>
    <n v="23"/>
    <n v="27"/>
    <n v="4"/>
    <n v="1"/>
    <n v="6"/>
    <n v="5.9143518518518529E-3"/>
    <n v="0.44444444444444442"/>
    <n v="0.1"/>
    <n v="7"/>
    <n v="27"/>
    <n v="43"/>
    <s v="Aneurin BevanCaerphilly"/>
    <x v="0"/>
  </r>
  <r>
    <x v="10"/>
    <n v="15"/>
    <x v="0"/>
    <x v="4"/>
    <x v="0"/>
    <x v="1"/>
    <n v="0"/>
    <d v="1899-12-30T00:30:41"/>
    <n v="0"/>
    <n v="0"/>
    <n v="0"/>
    <n v="3"/>
    <n v="3"/>
    <n v="0"/>
    <n v="3"/>
    <n v="0"/>
    <n v="1"/>
    <n v="2"/>
    <n v="1"/>
    <n v="0"/>
    <n v="1"/>
    <s v="-"/>
    <s v="-"/>
    <n v="0.23015625000000001"/>
    <n v="1"/>
    <n v="2"/>
    <n v="3"/>
    <s v="Aneurin BevanCaerphilly"/>
    <x v="0"/>
  </r>
  <r>
    <x v="10"/>
    <n v="15"/>
    <x v="0"/>
    <x v="2"/>
    <x v="0"/>
    <x v="1"/>
    <n v="0"/>
    <s v="-"/>
    <n v="0"/>
    <n v="0"/>
    <n v="0"/>
    <n v="1"/>
    <n v="1"/>
    <n v="0"/>
    <n v="0"/>
    <n v="0"/>
    <n v="1"/>
    <n v="1"/>
    <n v="0"/>
    <n v="0"/>
    <n v="0"/>
    <s v="-"/>
    <s v="-"/>
    <n v="0.18607638888888889"/>
    <n v="0"/>
    <n v="1"/>
    <n v="1"/>
    <s v="Aneurin BevanCaerphilly"/>
    <x v="0"/>
  </r>
  <r>
    <x v="10"/>
    <n v="15"/>
    <x v="0"/>
    <x v="0"/>
    <x v="0"/>
    <x v="2"/>
    <n v="2.2072221666666669"/>
    <d v="1899-12-30T02:27:26"/>
    <n v="0"/>
    <n v="0"/>
    <n v="0"/>
    <n v="2"/>
    <n v="2"/>
    <n v="1"/>
    <n v="1"/>
    <n v="0"/>
    <n v="1"/>
    <n v="2"/>
    <n v="1"/>
    <n v="0"/>
    <n v="0"/>
    <s v="-"/>
    <s v="-"/>
    <n v="0.10548032407407407"/>
    <n v="0"/>
    <n v="2"/>
    <n v="2"/>
    <s v="Aneurin BevanCardiff"/>
    <x v="1"/>
  </r>
  <r>
    <x v="10"/>
    <n v="15"/>
    <x v="0"/>
    <x v="0"/>
    <x v="0"/>
    <x v="3"/>
    <n v="0.40916666666666668"/>
    <d v="1899-12-30T00:39:33"/>
    <n v="0"/>
    <n v="0"/>
    <n v="0"/>
    <n v="1"/>
    <n v="1"/>
    <n v="0"/>
    <n v="1"/>
    <n v="0"/>
    <n v="1"/>
    <n v="1"/>
    <n v="0"/>
    <n v="0"/>
    <n v="0"/>
    <s v="-"/>
    <s v="-"/>
    <n v="6.018518518518519E-4"/>
    <n v="0"/>
    <n v="1"/>
    <n v="1"/>
    <s v="Aneurin BevanMerthyr Tydfil"/>
    <x v="1"/>
  </r>
  <r>
    <x v="10"/>
    <n v="15"/>
    <x v="0"/>
    <x v="0"/>
    <x v="0"/>
    <x v="4"/>
    <n v="80.538608166666663"/>
    <d v="1899-12-30T01:34:02"/>
    <n v="5"/>
    <n v="2"/>
    <n v="0"/>
    <n v="65"/>
    <n v="63"/>
    <n v="8"/>
    <n v="37"/>
    <n v="8"/>
    <n v="40"/>
    <n v="46"/>
    <n v="6"/>
    <n v="0"/>
    <n v="11"/>
    <n v="9.884259259259261E-3"/>
    <n v="0.25"/>
    <n v="7.7835648148148154E-2"/>
    <n v="11"/>
    <n v="46"/>
    <n v="64"/>
    <s v="Aneurin BevanMonmouthshire"/>
    <x v="0"/>
  </r>
  <r>
    <x v="10"/>
    <n v="15"/>
    <x v="0"/>
    <x v="2"/>
    <x v="0"/>
    <x v="4"/>
    <n v="0"/>
    <d v="1899-12-30T01:52:13"/>
    <n v="2"/>
    <n v="1"/>
    <n v="0"/>
    <n v="10"/>
    <n v="9"/>
    <n v="0"/>
    <n v="7"/>
    <n v="1"/>
    <n v="8"/>
    <n v="9"/>
    <n v="1"/>
    <n v="0"/>
    <n v="0"/>
    <n v="4.3287037037037035E-3"/>
    <n v="1"/>
    <n v="0.13266203703703705"/>
    <n v="0"/>
    <n v="9"/>
    <n v="10"/>
    <s v="Aneurin BevanMonmouthshire"/>
    <x v="0"/>
  </r>
  <r>
    <x v="10"/>
    <n v="15"/>
    <x v="0"/>
    <x v="4"/>
    <x v="0"/>
    <x v="4"/>
    <n v="0"/>
    <d v="1899-12-30T01:02:34"/>
    <n v="0"/>
    <n v="0"/>
    <n v="0"/>
    <n v="12"/>
    <n v="11"/>
    <n v="0"/>
    <n v="8"/>
    <n v="1"/>
    <n v="8"/>
    <n v="8"/>
    <n v="0"/>
    <n v="0"/>
    <n v="3"/>
    <n v="9.0046296296296298E-3"/>
    <n v="0"/>
    <n v="8.5225694444444444E-2"/>
    <n v="3"/>
    <n v="8"/>
    <n v="12"/>
    <s v="Aneurin BevanMonmouthshire"/>
    <x v="0"/>
  </r>
  <r>
    <x v="10"/>
    <n v="15"/>
    <x v="0"/>
    <x v="8"/>
    <x v="1"/>
    <x v="4"/>
    <n v="0"/>
    <d v="1899-12-30T00:06:5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10"/>
    <n v="15"/>
    <x v="0"/>
    <x v="6"/>
    <x v="3"/>
    <x v="4"/>
    <n v="0"/>
    <d v="1899-12-30T00:04:0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Monmouthshire"/>
    <x v="0"/>
  </r>
  <r>
    <x v="10"/>
    <n v="15"/>
    <x v="0"/>
    <x v="0"/>
    <x v="0"/>
    <x v="5"/>
    <n v="166.06416283333334"/>
    <d v="1899-12-30T01:52:41"/>
    <n v="16"/>
    <n v="7"/>
    <n v="1"/>
    <n v="123"/>
    <n v="121"/>
    <n v="29"/>
    <n v="79"/>
    <n v="30"/>
    <n v="57"/>
    <n v="73"/>
    <n v="16"/>
    <n v="0"/>
    <n v="20"/>
    <n v="3.7673611111111111E-3"/>
    <n v="0.66666666666666663"/>
    <n v="7.538194444444446E-2"/>
    <n v="20"/>
    <n v="73"/>
    <n v="122"/>
    <s v="Aneurin BevanNewport"/>
    <x v="0"/>
  </r>
  <r>
    <x v="10"/>
    <n v="15"/>
    <x v="0"/>
    <x v="4"/>
    <x v="0"/>
    <x v="5"/>
    <n v="1"/>
    <d v="1899-12-30T01:17:53"/>
    <n v="3"/>
    <n v="0"/>
    <n v="0"/>
    <n v="38"/>
    <n v="38"/>
    <n v="0"/>
    <n v="22"/>
    <n v="4"/>
    <n v="28"/>
    <n v="31"/>
    <n v="3"/>
    <n v="0"/>
    <n v="3"/>
    <n v="5.162037037037037E-3"/>
    <n v="0.5"/>
    <n v="0.10611111111111113"/>
    <n v="3"/>
    <n v="31"/>
    <n v="38"/>
    <s v="Aneurin BevanNewport"/>
    <x v="0"/>
  </r>
  <r>
    <x v="10"/>
    <n v="15"/>
    <x v="0"/>
    <x v="9"/>
    <x v="4"/>
    <x v="5"/>
    <n v="0"/>
    <d v="1899-12-30T00:22:0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0"/>
    <n v="15"/>
    <x v="0"/>
    <x v="1"/>
    <x v="1"/>
    <x v="5"/>
    <n v="0"/>
    <d v="1899-12-30T00:15:0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0"/>
    <n v="15"/>
    <x v="0"/>
    <x v="8"/>
    <x v="1"/>
    <x v="5"/>
    <n v="0"/>
    <d v="1899-12-30T00:13:5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0"/>
    <n v="15"/>
    <x v="0"/>
    <x v="7"/>
    <x v="4"/>
    <x v="5"/>
    <n v="0"/>
    <d v="1899-12-30T00:09:3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0"/>
    <n v="15"/>
    <x v="0"/>
    <x v="2"/>
    <x v="0"/>
    <x v="6"/>
    <n v="0"/>
    <d v="1899-12-30T01:52:55"/>
    <n v="0"/>
    <n v="0"/>
    <n v="0"/>
    <n v="2"/>
    <n v="2"/>
    <n v="0"/>
    <n v="1"/>
    <n v="0"/>
    <n v="2"/>
    <n v="2"/>
    <n v="0"/>
    <n v="0"/>
    <n v="0"/>
    <s v="-"/>
    <s v="-"/>
    <n v="0.1290625"/>
    <n v="0"/>
    <n v="2"/>
    <n v="2"/>
    <s v="Aneurin BevanPowys"/>
    <x v="1"/>
  </r>
  <r>
    <x v="10"/>
    <n v="15"/>
    <x v="0"/>
    <x v="0"/>
    <x v="0"/>
    <x v="7"/>
    <n v="74.992495333333338"/>
    <d v="1899-12-30T01:45:52"/>
    <n v="9"/>
    <n v="2"/>
    <n v="0"/>
    <n v="56"/>
    <n v="55"/>
    <n v="4"/>
    <n v="30"/>
    <n v="10"/>
    <n v="34"/>
    <n v="41"/>
    <n v="7"/>
    <n v="1"/>
    <n v="4"/>
    <n v="4.3692129629629636E-3"/>
    <n v="0.6"/>
    <n v="0.11269675925925926"/>
    <n v="5"/>
    <n v="41"/>
    <n v="55"/>
    <s v="Aneurin BevanTorfaen"/>
    <x v="0"/>
  </r>
  <r>
    <x v="10"/>
    <n v="15"/>
    <x v="0"/>
    <x v="2"/>
    <x v="0"/>
    <x v="7"/>
    <n v="0"/>
    <d v="1899-12-30T01:00:52"/>
    <n v="3"/>
    <n v="1"/>
    <n v="0"/>
    <n v="37"/>
    <n v="34"/>
    <n v="0"/>
    <n v="26"/>
    <n v="2"/>
    <n v="14"/>
    <n v="14"/>
    <n v="0"/>
    <n v="0"/>
    <n v="21"/>
    <n v="4.8784722222222224E-3"/>
    <n v="0.5"/>
    <n v="0.12287037037037038"/>
    <n v="21"/>
    <n v="14"/>
    <n v="37"/>
    <s v="Aneurin BevanTorfaen"/>
    <x v="0"/>
  </r>
  <r>
    <x v="10"/>
    <n v="15"/>
    <x v="0"/>
    <x v="4"/>
    <x v="0"/>
    <x v="7"/>
    <n v="0"/>
    <d v="1899-12-30T01:04:16"/>
    <n v="1"/>
    <n v="0"/>
    <n v="0"/>
    <n v="31"/>
    <n v="30"/>
    <n v="0"/>
    <n v="23"/>
    <n v="2"/>
    <n v="7"/>
    <n v="8"/>
    <n v="1"/>
    <n v="0"/>
    <n v="21"/>
    <n v="6.2210648148148138E-3"/>
    <n v="0"/>
    <n v="6.8923611111111116E-2"/>
    <n v="21"/>
    <n v="8"/>
    <n v="31"/>
    <s v="Aneurin BevanTorfaen"/>
    <x v="0"/>
  </r>
  <r>
    <x v="10"/>
    <n v="15"/>
    <x v="0"/>
    <x v="1"/>
    <x v="1"/>
    <x v="7"/>
    <n v="0"/>
    <d v="1899-12-30T00:22:27"/>
    <n v="0"/>
    <n v="0"/>
    <n v="0"/>
    <n v="10"/>
    <n v="9"/>
    <n v="0"/>
    <n v="9"/>
    <n v="0"/>
    <n v="0"/>
    <n v="0"/>
    <n v="0"/>
    <n v="0"/>
    <n v="10"/>
    <s v="-"/>
    <s v="-"/>
    <s v="-"/>
    <n v="10"/>
    <n v="0"/>
    <n v="10"/>
    <s v="Aneurin BevanTorfaen"/>
    <x v="0"/>
  </r>
  <r>
    <x v="10"/>
    <n v="15"/>
    <x v="0"/>
    <x v="3"/>
    <x v="2"/>
    <x v="7"/>
    <n v="0"/>
    <d v="1899-12-30T00:18:5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10"/>
    <n v="15"/>
    <x v="0"/>
    <x v="9"/>
    <x v="4"/>
    <x v="7"/>
    <n v="0"/>
    <d v="1899-12-30T00:17:2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10"/>
    <n v="15"/>
    <x v="0"/>
    <x v="7"/>
    <x v="4"/>
    <x v="7"/>
    <n v="0"/>
    <d v="1899-12-30T00:11:3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10"/>
    <n v="15"/>
    <x v="0"/>
    <x v="8"/>
    <x v="1"/>
    <x v="7"/>
    <n v="0"/>
    <d v="1899-12-30T00:08:37"/>
    <n v="0"/>
    <n v="0"/>
    <n v="0"/>
    <n v="3"/>
    <n v="2"/>
    <n v="0"/>
    <n v="2"/>
    <n v="0"/>
    <n v="0"/>
    <n v="0"/>
    <n v="0"/>
    <n v="0"/>
    <n v="3"/>
    <s v="-"/>
    <s v="-"/>
    <s v="-"/>
    <n v="3"/>
    <n v="0"/>
    <n v="3"/>
    <s v="Aneurin BevanTorfaen"/>
    <x v="0"/>
  </r>
  <r>
    <x v="10"/>
    <n v="15"/>
    <x v="1"/>
    <x v="10"/>
    <x v="0"/>
    <x v="9"/>
    <n v="281.82749066666673"/>
    <d v="1899-12-30T02:25:32"/>
    <n v="23"/>
    <n v="15"/>
    <n v="3"/>
    <n v="122"/>
    <n v="121"/>
    <n v="23"/>
    <n v="69"/>
    <n v="22"/>
    <n v="79"/>
    <n v="88"/>
    <n v="9"/>
    <n v="3"/>
    <n v="9"/>
    <n v="5.3009259259259259E-3"/>
    <n v="0.54545454545454541"/>
    <n v="5.7262731481481491E-2"/>
    <n v="12"/>
    <n v="88"/>
    <n v="122"/>
    <s v="Betsi CadwaladrConwy"/>
    <x v="0"/>
  </r>
  <r>
    <x v="10"/>
    <n v="15"/>
    <x v="1"/>
    <x v="11"/>
    <x v="0"/>
    <x v="9"/>
    <n v="61.378884833333338"/>
    <d v="1899-12-30T01:38:14"/>
    <n v="3"/>
    <n v="1"/>
    <n v="0"/>
    <n v="42"/>
    <n v="42"/>
    <n v="9"/>
    <n v="24"/>
    <n v="5"/>
    <n v="30"/>
    <n v="33"/>
    <n v="3"/>
    <n v="0"/>
    <n v="4"/>
    <n v="7.8009259259259256E-3"/>
    <n v="0"/>
    <n v="0.10460648148148148"/>
    <n v="4"/>
    <n v="33"/>
    <n v="42"/>
    <s v="Betsi CadwaladrConwy"/>
    <x v="0"/>
  </r>
  <r>
    <x v="10"/>
    <n v="15"/>
    <x v="1"/>
    <x v="10"/>
    <x v="0"/>
    <x v="10"/>
    <n v="239.96305249999992"/>
    <d v="1899-12-30T02:28:56"/>
    <n v="25"/>
    <n v="12"/>
    <n v="0"/>
    <n v="91"/>
    <n v="91"/>
    <n v="14"/>
    <n v="45"/>
    <n v="22"/>
    <n v="52"/>
    <n v="62"/>
    <n v="10"/>
    <n v="3"/>
    <n v="4"/>
    <n v="4.820601851851852E-3"/>
    <n v="0.63636363636363635"/>
    <n v="9.2309027777777788E-2"/>
    <n v="7"/>
    <n v="62"/>
    <n v="91"/>
    <s v="Betsi CadwaladrDenbighshire"/>
    <x v="0"/>
  </r>
  <r>
    <x v="10"/>
    <n v="15"/>
    <x v="1"/>
    <x v="12"/>
    <x v="0"/>
    <x v="10"/>
    <n v="13.905554833333332"/>
    <d v="1899-12-30T01:33:08"/>
    <n v="1"/>
    <n v="1"/>
    <n v="0"/>
    <n v="11"/>
    <n v="11"/>
    <n v="1"/>
    <n v="8"/>
    <n v="0"/>
    <n v="7"/>
    <n v="9"/>
    <n v="2"/>
    <n v="1"/>
    <n v="1"/>
    <s v="-"/>
    <s v="-"/>
    <n v="6.446759259259259E-2"/>
    <n v="2"/>
    <n v="9"/>
    <n v="11"/>
    <s v="Betsi CadwaladrDenbighshire"/>
    <x v="0"/>
  </r>
  <r>
    <x v="10"/>
    <n v="15"/>
    <x v="1"/>
    <x v="11"/>
    <x v="0"/>
    <x v="10"/>
    <n v="5.7061109999999999"/>
    <d v="1899-12-30T03:06:11"/>
    <n v="1"/>
    <n v="0"/>
    <n v="0"/>
    <n v="2"/>
    <n v="2"/>
    <n v="1"/>
    <n v="2"/>
    <n v="0"/>
    <n v="1"/>
    <n v="1"/>
    <n v="0"/>
    <n v="0"/>
    <n v="1"/>
    <s v="-"/>
    <s v="-"/>
    <n v="0.18569444444444444"/>
    <n v="1"/>
    <n v="1"/>
    <n v="2"/>
    <s v="Betsi CadwaladrDenbighshire"/>
    <x v="0"/>
  </r>
  <r>
    <x v="10"/>
    <n v="15"/>
    <x v="1"/>
    <x v="10"/>
    <x v="0"/>
    <x v="11"/>
    <n v="139.03555416666666"/>
    <d v="1899-12-30T02:28:07"/>
    <n v="11"/>
    <n v="8"/>
    <n v="0"/>
    <n v="45"/>
    <n v="44"/>
    <n v="11"/>
    <n v="24"/>
    <n v="9"/>
    <n v="32"/>
    <n v="34"/>
    <n v="2"/>
    <n v="0"/>
    <n v="2"/>
    <n v="1.1041666666666667E-2"/>
    <n v="0.33333333333333331"/>
    <n v="8.1278935185185183E-2"/>
    <n v="2"/>
    <n v="34"/>
    <n v="44"/>
    <s v="Betsi CadwaladrFlintshire"/>
    <x v="0"/>
  </r>
  <r>
    <x v="10"/>
    <n v="15"/>
    <x v="1"/>
    <x v="12"/>
    <x v="0"/>
    <x v="11"/>
    <n v="91.257777166666685"/>
    <d v="1899-12-30T01:32:24"/>
    <n v="8"/>
    <n v="4"/>
    <n v="1"/>
    <n v="65"/>
    <n v="64"/>
    <n v="11"/>
    <n v="49"/>
    <n v="10"/>
    <n v="41"/>
    <n v="47"/>
    <n v="6"/>
    <n v="2"/>
    <n v="6"/>
    <n v="5.1446759259259258E-3"/>
    <n v="0.6"/>
    <n v="7.7141203703703698E-2"/>
    <n v="8"/>
    <n v="47"/>
    <n v="65"/>
    <s v="Betsi CadwaladrFlintshire"/>
    <x v="0"/>
  </r>
  <r>
    <x v="10"/>
    <n v="15"/>
    <x v="1"/>
    <x v="11"/>
    <x v="0"/>
    <x v="12"/>
    <n v="227.16999366666667"/>
    <d v="1899-12-30T01:41:58"/>
    <n v="16"/>
    <n v="5"/>
    <n v="0"/>
    <n v="136"/>
    <n v="136"/>
    <n v="25"/>
    <n v="77"/>
    <n v="13"/>
    <n v="94"/>
    <n v="111"/>
    <n v="17"/>
    <n v="1"/>
    <n v="11"/>
    <n v="7.8009259259259256E-3"/>
    <n v="0.30769230769230771"/>
    <n v="4.8159722222222222E-2"/>
    <n v="12"/>
    <n v="111"/>
    <n v="136"/>
    <s v="Betsi CadwaladrGwynedd"/>
    <x v="0"/>
  </r>
  <r>
    <x v="10"/>
    <n v="15"/>
    <x v="1"/>
    <x v="12"/>
    <x v="0"/>
    <x v="12"/>
    <n v="4.5777776666666661"/>
    <d v="1899-12-30T01:23:40"/>
    <n v="0"/>
    <n v="0"/>
    <n v="0"/>
    <n v="5"/>
    <n v="5"/>
    <n v="1"/>
    <n v="3"/>
    <n v="0"/>
    <n v="4"/>
    <n v="4"/>
    <n v="0"/>
    <n v="0"/>
    <n v="1"/>
    <s v="-"/>
    <s v="-"/>
    <n v="0.13409143518518518"/>
    <n v="1"/>
    <n v="4"/>
    <n v="5"/>
    <s v="Betsi CadwaladrGwynedd"/>
    <x v="0"/>
  </r>
  <r>
    <x v="10"/>
    <n v="15"/>
    <x v="1"/>
    <x v="10"/>
    <x v="0"/>
    <x v="12"/>
    <n v="8.2500000000000004E-2"/>
    <d v="1899-12-30T00:16:43"/>
    <n v="0"/>
    <n v="0"/>
    <n v="0"/>
    <n v="5"/>
    <n v="5"/>
    <n v="1"/>
    <n v="5"/>
    <n v="0"/>
    <n v="3"/>
    <n v="3"/>
    <n v="0"/>
    <n v="0"/>
    <n v="2"/>
    <s v="-"/>
    <s v="-"/>
    <n v="5.8356481481481481E-2"/>
    <n v="2"/>
    <n v="3"/>
    <n v="5"/>
    <s v="Betsi CadwaladrGwynedd"/>
    <x v="0"/>
  </r>
  <r>
    <x v="10"/>
    <n v="15"/>
    <x v="1"/>
    <x v="45"/>
    <x v="1"/>
    <x v="12"/>
    <n v="0"/>
    <d v="1899-12-30T00:35:29"/>
    <n v="0"/>
    <n v="0"/>
    <n v="0"/>
    <n v="1"/>
    <n v="1"/>
    <n v="0"/>
    <n v="1"/>
    <n v="0"/>
    <n v="0"/>
    <n v="1"/>
    <n v="1"/>
    <n v="0"/>
    <n v="0"/>
    <s v="-"/>
    <s v="-"/>
    <n v="7.2754629629629627E-2"/>
    <n v="0"/>
    <n v="1"/>
    <n v="1"/>
    <s v="Betsi CadwaladrGwynedd"/>
    <x v="0"/>
  </r>
  <r>
    <x v="10"/>
    <n v="15"/>
    <x v="1"/>
    <x v="11"/>
    <x v="0"/>
    <x v="13"/>
    <n v="98.449441833333339"/>
    <d v="1899-12-30T01:36:44"/>
    <n v="8"/>
    <n v="3"/>
    <n v="0"/>
    <n v="70"/>
    <n v="70"/>
    <n v="12"/>
    <n v="43"/>
    <n v="8"/>
    <n v="41"/>
    <n v="49"/>
    <n v="8"/>
    <n v="3"/>
    <n v="10"/>
    <n v="5.2951388888888892E-3"/>
    <n v="0.75"/>
    <n v="6.0648148148148145E-2"/>
    <n v="13"/>
    <n v="49"/>
    <n v="70"/>
    <s v="Betsi CadwaladrIsle Of Anglesey"/>
    <x v="0"/>
  </r>
  <r>
    <x v="10"/>
    <n v="15"/>
    <x v="1"/>
    <x v="10"/>
    <x v="0"/>
    <x v="13"/>
    <n v="2.2908333333333331"/>
    <d v="1899-12-30T01:23:44"/>
    <n v="0"/>
    <n v="0"/>
    <n v="0"/>
    <n v="1"/>
    <n v="1"/>
    <n v="0"/>
    <n v="0"/>
    <n v="0"/>
    <n v="1"/>
    <n v="1"/>
    <n v="0"/>
    <n v="0"/>
    <n v="0"/>
    <s v="-"/>
    <s v="-"/>
    <n v="0.14574074074074075"/>
    <n v="0"/>
    <n v="1"/>
    <n v="1"/>
    <s v="Betsi CadwaladrIsle Of Anglesey"/>
    <x v="0"/>
  </r>
  <r>
    <x v="10"/>
    <n v="15"/>
    <x v="1"/>
    <x v="12"/>
    <x v="0"/>
    <x v="14"/>
    <n v="0.10611116666666666"/>
    <d v="1899-12-30T00:16:55"/>
    <n v="0"/>
    <n v="0"/>
    <n v="0"/>
    <n v="2"/>
    <n v="2"/>
    <n v="1"/>
    <n v="2"/>
    <n v="1"/>
    <n v="0"/>
    <n v="0"/>
    <n v="0"/>
    <n v="0"/>
    <n v="1"/>
    <n v="6.5393518518518517E-3"/>
    <s v="-"/>
    <s v="-"/>
    <n v="1"/>
    <n v="0"/>
    <n v="2"/>
    <s v="Betsi CadwaladrOut of Area"/>
    <x v="1"/>
  </r>
  <r>
    <x v="10"/>
    <n v="15"/>
    <x v="1"/>
    <x v="10"/>
    <x v="0"/>
    <x v="14"/>
    <n v="0"/>
    <d v="1899-12-30T00:03:53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Betsi CadwaladrOut of Area"/>
    <x v="1"/>
  </r>
  <r>
    <x v="10"/>
    <n v="15"/>
    <x v="1"/>
    <x v="12"/>
    <x v="0"/>
    <x v="6"/>
    <n v="0.30972216666666669"/>
    <d v="1899-12-30T00:24:17"/>
    <n v="0"/>
    <n v="0"/>
    <n v="0"/>
    <n v="2"/>
    <n v="2"/>
    <n v="0"/>
    <n v="2"/>
    <n v="1"/>
    <n v="1"/>
    <n v="1"/>
    <n v="0"/>
    <n v="0"/>
    <n v="0"/>
    <n v="1.324074074074074E-2"/>
    <n v="0"/>
    <n v="2.9641203703703701E-2"/>
    <n v="0"/>
    <n v="1"/>
    <n v="2"/>
    <s v="Betsi CadwaladrPowys"/>
    <x v="1"/>
  </r>
  <r>
    <x v="10"/>
    <n v="15"/>
    <x v="1"/>
    <x v="10"/>
    <x v="0"/>
    <x v="6"/>
    <n v="0"/>
    <d v="1899-12-30T00:25:00"/>
    <n v="0"/>
    <n v="0"/>
    <n v="0"/>
    <n v="1"/>
    <n v="1"/>
    <n v="1"/>
    <n v="1"/>
    <n v="0"/>
    <n v="1"/>
    <n v="1"/>
    <n v="0"/>
    <n v="0"/>
    <n v="0"/>
    <s v="-"/>
    <s v="-"/>
    <n v="2.4606481481481479E-2"/>
    <n v="0"/>
    <n v="1"/>
    <n v="1"/>
    <s v="Betsi CadwaladrPowys"/>
    <x v="1"/>
  </r>
  <r>
    <x v="10"/>
    <n v="15"/>
    <x v="1"/>
    <x v="12"/>
    <x v="0"/>
    <x v="15"/>
    <n v="91.786659833333317"/>
    <d v="1899-12-30T00:56:19"/>
    <n v="2"/>
    <n v="1"/>
    <n v="0"/>
    <n v="129"/>
    <n v="127"/>
    <n v="19"/>
    <n v="102"/>
    <n v="28"/>
    <n v="82"/>
    <n v="97"/>
    <n v="15"/>
    <n v="2"/>
    <n v="2"/>
    <n v="5.0347222222222225E-3"/>
    <n v="0.5714285714285714"/>
    <n v="7.0960648148148148E-2"/>
    <n v="4"/>
    <n v="97"/>
    <n v="128"/>
    <s v="Betsi CadwaladrWrexham"/>
    <x v="0"/>
  </r>
  <r>
    <x v="10"/>
    <n v="15"/>
    <x v="1"/>
    <x v="10"/>
    <x v="0"/>
    <x v="15"/>
    <n v="0.4877778333333333"/>
    <d v="1899-12-30T00:19:39"/>
    <n v="0"/>
    <n v="0"/>
    <n v="0"/>
    <n v="7"/>
    <n v="6"/>
    <n v="2"/>
    <n v="6"/>
    <n v="2"/>
    <n v="2"/>
    <n v="2"/>
    <n v="0"/>
    <n v="0"/>
    <n v="3"/>
    <n v="2.1064814814814813E-3"/>
    <n v="1"/>
    <n v="2.0219907407407405E-2"/>
    <n v="3"/>
    <n v="2"/>
    <n v="7"/>
    <s v="Betsi CadwaladrWrexham"/>
    <x v="0"/>
  </r>
  <r>
    <x v="10"/>
    <n v="15"/>
    <x v="2"/>
    <x v="16"/>
    <x v="0"/>
    <x v="0"/>
    <n v="0.68611116666666672"/>
    <d v="1899-12-30T00:56:10"/>
    <n v="0"/>
    <n v="0"/>
    <n v="0"/>
    <n v="2"/>
    <n v="2"/>
    <n v="1"/>
    <n v="2"/>
    <n v="0"/>
    <n v="0"/>
    <n v="2"/>
    <n v="2"/>
    <n v="0"/>
    <n v="0"/>
    <s v="-"/>
    <s v="-"/>
    <n v="2.9126157407407406E-2"/>
    <n v="0"/>
    <n v="2"/>
    <n v="2"/>
    <s v="Cardiff And ValeBlaenau Gwent"/>
    <x v="1"/>
  </r>
  <r>
    <x v="10"/>
    <n v="15"/>
    <x v="2"/>
    <x v="16"/>
    <x v="0"/>
    <x v="16"/>
    <n v="0"/>
    <d v="1899-12-30T00:42:00"/>
    <n v="0"/>
    <n v="0"/>
    <n v="0"/>
    <n v="2"/>
    <n v="2"/>
    <n v="1"/>
    <n v="2"/>
    <n v="1"/>
    <n v="1"/>
    <n v="1"/>
    <n v="0"/>
    <n v="0"/>
    <n v="0"/>
    <n v="4.1203703703703706E-3"/>
    <n v="1"/>
    <n v="2.5752314814814818E-2"/>
    <n v="0"/>
    <n v="1"/>
    <n v="2"/>
    <s v="Cardiff And ValeBridgend"/>
    <x v="1"/>
  </r>
  <r>
    <x v="10"/>
    <n v="15"/>
    <x v="2"/>
    <x v="16"/>
    <x v="0"/>
    <x v="1"/>
    <n v="5.5011099999999997"/>
    <d v="1899-12-30T00:43:37"/>
    <n v="0"/>
    <n v="0"/>
    <n v="0"/>
    <n v="10"/>
    <n v="10"/>
    <n v="6"/>
    <n v="9"/>
    <n v="3"/>
    <n v="4"/>
    <n v="5"/>
    <n v="1"/>
    <n v="1"/>
    <n v="1"/>
    <n v="3.7500000000000003E-3"/>
    <n v="0.66666666666666663"/>
    <n v="0.11983796296296297"/>
    <n v="2"/>
    <n v="5"/>
    <n v="10"/>
    <s v="Cardiff And ValeCaerphilly"/>
    <x v="1"/>
  </r>
  <r>
    <x v="10"/>
    <n v="15"/>
    <x v="2"/>
    <x v="16"/>
    <x v="0"/>
    <x v="2"/>
    <n v="690.65498633333334"/>
    <d v="1899-12-30T02:44:53"/>
    <n v="57"/>
    <n v="33"/>
    <n v="0"/>
    <n v="253"/>
    <n v="247"/>
    <n v="45"/>
    <n v="127"/>
    <n v="65"/>
    <n v="140"/>
    <n v="170"/>
    <n v="30"/>
    <n v="6"/>
    <n v="12"/>
    <n v="4.9537037037037041E-3"/>
    <n v="0.63076923076923075"/>
    <n v="9.7320601851851846E-2"/>
    <n v="18"/>
    <n v="170"/>
    <n v="251"/>
    <s v="Cardiff And ValeCardiff"/>
    <x v="0"/>
  </r>
  <r>
    <x v="10"/>
    <n v="15"/>
    <x v="2"/>
    <x v="17"/>
    <x v="6"/>
    <x v="2"/>
    <n v="0"/>
    <d v="1899-12-30T01:08:53"/>
    <n v="0"/>
    <n v="0"/>
    <n v="0"/>
    <n v="26"/>
    <n v="25"/>
    <n v="0"/>
    <n v="15"/>
    <n v="2"/>
    <n v="14"/>
    <n v="15"/>
    <n v="1"/>
    <n v="2"/>
    <n v="7"/>
    <n v="5.2314814814814819E-3"/>
    <n v="0.5"/>
    <n v="8.0532407407407414E-2"/>
    <n v="9"/>
    <n v="15"/>
    <n v="25"/>
    <s v="Cardiff And ValeCardiff"/>
    <x v="0"/>
  </r>
  <r>
    <x v="10"/>
    <n v="15"/>
    <x v="2"/>
    <x v="51"/>
    <x v="4"/>
    <x v="2"/>
    <n v="0"/>
    <d v="1899-12-30T00:05:06"/>
    <n v="0"/>
    <n v="0"/>
    <n v="0"/>
    <n v="1"/>
    <n v="1"/>
    <n v="0"/>
    <n v="1"/>
    <n v="0"/>
    <n v="1"/>
    <n v="1"/>
    <n v="0"/>
    <n v="0"/>
    <n v="0"/>
    <s v="-"/>
    <s v="-"/>
    <n v="2.0532407407407409E-2"/>
    <n v="0"/>
    <n v="1"/>
    <n v="1"/>
    <s v="Cardiff And ValeCardiff"/>
    <x v="0"/>
  </r>
  <r>
    <x v="10"/>
    <n v="15"/>
    <x v="2"/>
    <x v="16"/>
    <x v="0"/>
    <x v="17"/>
    <n v="0.1405555"/>
    <d v="1899-12-30T00:23:26"/>
    <n v="0"/>
    <n v="0"/>
    <n v="0"/>
    <n v="1"/>
    <n v="1"/>
    <n v="0"/>
    <n v="1"/>
    <n v="1"/>
    <n v="0"/>
    <n v="0"/>
    <n v="0"/>
    <n v="0"/>
    <n v="0"/>
    <n v="7.8703703703703705E-4"/>
    <n v="1"/>
    <s v="-"/>
    <n v="0"/>
    <n v="0"/>
    <n v="1"/>
    <s v="Cardiff And ValeCarmarthenshire"/>
    <x v="1"/>
  </r>
  <r>
    <x v="10"/>
    <n v="15"/>
    <x v="2"/>
    <x v="18"/>
    <x v="3"/>
    <x v="17"/>
    <n v="0"/>
    <d v="1899-12-30T00:16:4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Carmarthenshire"/>
    <x v="1"/>
  </r>
  <r>
    <x v="10"/>
    <n v="15"/>
    <x v="2"/>
    <x v="16"/>
    <x v="0"/>
    <x v="18"/>
    <n v="0.56166666666666676"/>
    <d v="1899-12-30T00:48:42"/>
    <n v="0"/>
    <n v="0"/>
    <n v="0"/>
    <n v="1"/>
    <n v="1"/>
    <n v="0"/>
    <n v="1"/>
    <n v="1"/>
    <n v="0"/>
    <n v="0"/>
    <n v="0"/>
    <n v="0"/>
    <n v="0"/>
    <n v="0"/>
    <n v="1"/>
    <s v="-"/>
    <n v="0"/>
    <n v="0"/>
    <n v="1"/>
    <s v="Cardiff And ValeCeredigion"/>
    <x v="1"/>
  </r>
  <r>
    <x v="10"/>
    <n v="15"/>
    <x v="2"/>
    <x v="16"/>
    <x v="0"/>
    <x v="3"/>
    <n v="2.1161111666666663"/>
    <d v="1899-12-30T00:31:35"/>
    <n v="0"/>
    <n v="0"/>
    <n v="0"/>
    <n v="7"/>
    <n v="7"/>
    <n v="1"/>
    <n v="6"/>
    <n v="1"/>
    <n v="5"/>
    <n v="5"/>
    <n v="0"/>
    <n v="0"/>
    <n v="1"/>
    <n v="3.9351851851851852E-4"/>
    <n v="1"/>
    <n v="3.7662037037037042E-2"/>
    <n v="1"/>
    <n v="5"/>
    <n v="7"/>
    <s v="Cardiff And ValeMerthyr Tydfil"/>
    <x v="1"/>
  </r>
  <r>
    <x v="10"/>
    <n v="15"/>
    <x v="2"/>
    <x v="16"/>
    <x v="0"/>
    <x v="4"/>
    <n v="0"/>
    <d v="1899-12-30T00:16:39"/>
    <n v="0"/>
    <n v="0"/>
    <n v="0"/>
    <n v="2"/>
    <n v="2"/>
    <n v="1"/>
    <n v="2"/>
    <n v="1"/>
    <n v="1"/>
    <n v="1"/>
    <n v="0"/>
    <n v="0"/>
    <n v="0"/>
    <n v="1.1331018518518518E-2"/>
    <n v="0"/>
    <n v="3.9097222222222221E-2"/>
    <n v="0"/>
    <n v="1"/>
    <n v="2"/>
    <s v="Cardiff And ValeMonmouthshire"/>
    <x v="1"/>
  </r>
  <r>
    <x v="10"/>
    <n v="15"/>
    <x v="2"/>
    <x v="16"/>
    <x v="0"/>
    <x v="5"/>
    <n v="5.3786111666666674"/>
    <d v="1899-12-30T01:00:14"/>
    <n v="0"/>
    <n v="0"/>
    <n v="0"/>
    <n v="5"/>
    <n v="5"/>
    <n v="1"/>
    <n v="5"/>
    <n v="2"/>
    <n v="1"/>
    <n v="1"/>
    <n v="0"/>
    <n v="0"/>
    <n v="2"/>
    <n v="5.4224537037037045E-3"/>
    <n v="0.5"/>
    <n v="0.20091435185185186"/>
    <n v="2"/>
    <n v="1"/>
    <n v="5"/>
    <s v="Cardiff And ValeNewport"/>
    <x v="1"/>
  </r>
  <r>
    <x v="10"/>
    <n v="15"/>
    <x v="2"/>
    <x v="16"/>
    <x v="0"/>
    <x v="20"/>
    <n v="0.17583333333333334"/>
    <d v="1899-12-30T00:25:33"/>
    <n v="0"/>
    <n v="0"/>
    <n v="0"/>
    <n v="2"/>
    <n v="2"/>
    <n v="1"/>
    <n v="2"/>
    <n v="0"/>
    <n v="2"/>
    <n v="2"/>
    <n v="0"/>
    <n v="0"/>
    <n v="0"/>
    <s v="-"/>
    <s v="-"/>
    <n v="0.14464699074074075"/>
    <n v="0"/>
    <n v="2"/>
    <n v="2"/>
    <s v="Cardiff And ValePembrokeshire"/>
    <x v="1"/>
  </r>
  <r>
    <x v="10"/>
    <n v="15"/>
    <x v="2"/>
    <x v="16"/>
    <x v="0"/>
    <x v="6"/>
    <n v="0"/>
    <d v="1899-12-30T00:32:53"/>
    <n v="0"/>
    <n v="0"/>
    <n v="0"/>
    <n v="3"/>
    <n v="3"/>
    <n v="0"/>
    <n v="3"/>
    <n v="0"/>
    <n v="3"/>
    <n v="3"/>
    <n v="0"/>
    <n v="0"/>
    <n v="0"/>
    <s v="-"/>
    <s v="-"/>
    <n v="1.849537037037037E-2"/>
    <n v="0"/>
    <n v="3"/>
    <n v="3"/>
    <s v="Cardiff And ValePowys"/>
    <x v="1"/>
  </r>
  <r>
    <x v="10"/>
    <n v="15"/>
    <x v="2"/>
    <x v="16"/>
    <x v="0"/>
    <x v="21"/>
    <n v="3.4936101666666666"/>
    <d v="1899-12-30T00:37:50"/>
    <n v="0"/>
    <n v="0"/>
    <n v="0"/>
    <n v="11"/>
    <n v="10"/>
    <n v="3"/>
    <n v="9"/>
    <n v="4"/>
    <n v="7"/>
    <n v="7"/>
    <n v="0"/>
    <n v="0"/>
    <n v="0"/>
    <n v="2.1296296296296298E-3"/>
    <n v="1"/>
    <n v="0.11858796296296298"/>
    <n v="0"/>
    <n v="7"/>
    <n v="11"/>
    <s v="Cardiff And ValeRhondda Cynon Taff"/>
    <x v="1"/>
  </r>
  <r>
    <x v="10"/>
    <n v="15"/>
    <x v="2"/>
    <x v="16"/>
    <x v="0"/>
    <x v="22"/>
    <n v="0"/>
    <d v="1899-12-30T00:43:46"/>
    <n v="0"/>
    <n v="0"/>
    <n v="0"/>
    <n v="3"/>
    <n v="3"/>
    <n v="0"/>
    <n v="2"/>
    <n v="2"/>
    <n v="1"/>
    <n v="1"/>
    <n v="0"/>
    <n v="0"/>
    <n v="0"/>
    <n v="1.8981481481481482E-3"/>
    <n v="1"/>
    <n v="0.1507175925925926"/>
    <n v="0"/>
    <n v="1"/>
    <n v="3"/>
    <s v="Cardiff And ValeSwansea"/>
    <x v="1"/>
  </r>
  <r>
    <x v="10"/>
    <n v="15"/>
    <x v="2"/>
    <x v="18"/>
    <x v="3"/>
    <x v="22"/>
    <n v="0"/>
    <d v="1899-12-30T00:29:05"/>
    <n v="0"/>
    <n v="0"/>
    <n v="0"/>
    <n v="2"/>
    <n v="2"/>
    <n v="0"/>
    <n v="2"/>
    <n v="0"/>
    <n v="2"/>
    <n v="2"/>
    <n v="0"/>
    <n v="0"/>
    <n v="0"/>
    <s v="-"/>
    <s v="-"/>
    <n v="2.134837962962963E-2"/>
    <n v="0"/>
    <n v="2"/>
    <n v="2"/>
    <s v="Cardiff And ValeSwansea"/>
    <x v="1"/>
  </r>
  <r>
    <x v="10"/>
    <n v="15"/>
    <x v="2"/>
    <x v="16"/>
    <x v="0"/>
    <x v="7"/>
    <n v="0.53555549999999996"/>
    <d v="1899-12-30T00:21:18"/>
    <n v="0"/>
    <n v="0"/>
    <n v="0"/>
    <n v="7"/>
    <n v="7"/>
    <n v="4"/>
    <n v="7"/>
    <n v="0"/>
    <n v="6"/>
    <n v="6"/>
    <n v="0"/>
    <n v="0"/>
    <n v="1"/>
    <s v="-"/>
    <s v="-"/>
    <n v="1.8148148148148149E-2"/>
    <n v="1"/>
    <n v="6"/>
    <n v="7"/>
    <s v="Cardiff And ValeTorfaen"/>
    <x v="1"/>
  </r>
  <r>
    <x v="10"/>
    <n v="15"/>
    <x v="2"/>
    <x v="17"/>
    <x v="6"/>
    <x v="7"/>
    <n v="0"/>
    <d v="1899-12-30T00:18:25"/>
    <n v="0"/>
    <n v="0"/>
    <n v="0"/>
    <n v="2"/>
    <n v="2"/>
    <n v="0"/>
    <n v="2"/>
    <n v="0"/>
    <n v="1"/>
    <n v="1"/>
    <n v="0"/>
    <n v="0"/>
    <n v="1"/>
    <s v="-"/>
    <s v="-"/>
    <n v="8.3599537037037042E-2"/>
    <n v="1"/>
    <n v="1"/>
    <n v="2"/>
    <s v="Cardiff And ValeTorfaen"/>
    <x v="1"/>
  </r>
  <r>
    <x v="10"/>
    <n v="15"/>
    <x v="2"/>
    <x v="18"/>
    <x v="3"/>
    <x v="7"/>
    <n v="0"/>
    <d v="1899-12-30T00:03:07"/>
    <n v="0"/>
    <n v="0"/>
    <n v="0"/>
    <n v="2"/>
    <n v="2"/>
    <n v="0"/>
    <n v="2"/>
    <n v="0"/>
    <n v="2"/>
    <n v="2"/>
    <n v="0"/>
    <n v="0"/>
    <n v="0"/>
    <s v="-"/>
    <s v="-"/>
    <n v="4.6469907407407411E-2"/>
    <n v="0"/>
    <n v="2"/>
    <n v="2"/>
    <s v="Cardiff And ValeTorfaen"/>
    <x v="1"/>
  </r>
  <r>
    <x v="10"/>
    <n v="15"/>
    <x v="2"/>
    <x v="16"/>
    <x v="0"/>
    <x v="8"/>
    <n v="187.49610749999999"/>
    <d v="1899-12-30T02:40:51"/>
    <n v="19"/>
    <n v="11"/>
    <n v="0"/>
    <n v="80"/>
    <n v="80"/>
    <n v="13"/>
    <n v="47"/>
    <n v="19"/>
    <n v="44"/>
    <n v="56"/>
    <n v="12"/>
    <n v="2"/>
    <n v="3"/>
    <n v="5.9027777777777776E-3"/>
    <n v="0.47368421052631576"/>
    <n v="9.1001157407407399E-2"/>
    <n v="5"/>
    <n v="56"/>
    <n v="80"/>
    <s v="Cardiff And ValeVale Of Glamorgan"/>
    <x v="0"/>
  </r>
  <r>
    <x v="10"/>
    <n v="15"/>
    <x v="2"/>
    <x v="17"/>
    <x v="6"/>
    <x v="8"/>
    <n v="0"/>
    <d v="1899-12-30T00:44:48"/>
    <n v="0"/>
    <n v="0"/>
    <n v="0"/>
    <n v="25"/>
    <n v="25"/>
    <n v="0"/>
    <n v="19"/>
    <n v="2"/>
    <n v="21"/>
    <n v="21"/>
    <n v="0"/>
    <n v="0"/>
    <n v="2"/>
    <n v="6.7766203703703703E-3"/>
    <n v="0.5"/>
    <n v="4.9768518518518524E-2"/>
    <n v="2"/>
    <n v="21"/>
    <n v="25"/>
    <s v="Cardiff And ValeVale Of Glamorgan"/>
    <x v="0"/>
  </r>
  <r>
    <x v="10"/>
    <n v="15"/>
    <x v="3"/>
    <x v="20"/>
    <x v="0"/>
    <x v="0"/>
    <n v="11.4244445"/>
    <d v="1899-12-30T01:19:16"/>
    <n v="1"/>
    <n v="1"/>
    <n v="0"/>
    <n v="6"/>
    <n v="6"/>
    <n v="5"/>
    <n v="6"/>
    <n v="2"/>
    <n v="3"/>
    <n v="4"/>
    <n v="1"/>
    <n v="0"/>
    <n v="0"/>
    <n v="6.0590277777777778E-3"/>
    <n v="0.5"/>
    <n v="2.357060185185185E-2"/>
    <n v="0"/>
    <n v="4"/>
    <n v="6"/>
    <s v="Cwm Taf MorgannwgBlaenau Gwent"/>
    <x v="1"/>
  </r>
  <r>
    <x v="10"/>
    <n v="15"/>
    <x v="3"/>
    <x v="22"/>
    <x v="0"/>
    <x v="0"/>
    <n v="0"/>
    <d v="1899-12-30T00:05:00"/>
    <n v="0"/>
    <n v="0"/>
    <n v="0"/>
    <n v="1"/>
    <n v="1"/>
    <n v="1"/>
    <n v="1"/>
    <n v="0"/>
    <n v="1"/>
    <n v="1"/>
    <n v="0"/>
    <n v="0"/>
    <n v="0"/>
    <s v="-"/>
    <s v="-"/>
    <n v="7.678240740740741E-2"/>
    <n v="0"/>
    <n v="1"/>
    <n v="1"/>
    <s v="Cwm Taf MorgannwgBlaenau Gwent"/>
    <x v="1"/>
  </r>
  <r>
    <x v="10"/>
    <n v="15"/>
    <x v="3"/>
    <x v="21"/>
    <x v="0"/>
    <x v="16"/>
    <n v="93.96054966666668"/>
    <d v="1899-12-30T01:23:14"/>
    <n v="7"/>
    <n v="1"/>
    <n v="1"/>
    <n v="100"/>
    <n v="99"/>
    <n v="23"/>
    <n v="66"/>
    <n v="14"/>
    <n v="56"/>
    <n v="76"/>
    <n v="20"/>
    <n v="4"/>
    <n v="6"/>
    <n v="5.1562500000000002E-3"/>
    <n v="0.5714285714285714"/>
    <n v="4.9328703703703701E-2"/>
    <n v="10"/>
    <n v="76"/>
    <n v="99"/>
    <s v="Cwm Taf MorgannwgBridgend"/>
    <x v="0"/>
  </r>
  <r>
    <x v="10"/>
    <n v="15"/>
    <x v="3"/>
    <x v="20"/>
    <x v="0"/>
    <x v="1"/>
    <n v="85.024998499999981"/>
    <d v="1899-12-30T03:45:48"/>
    <n v="5"/>
    <n v="5"/>
    <n v="1"/>
    <n v="21"/>
    <n v="20"/>
    <n v="2"/>
    <n v="12"/>
    <n v="2"/>
    <n v="15"/>
    <n v="18"/>
    <n v="3"/>
    <n v="0"/>
    <n v="1"/>
    <n v="4.8321759259259264E-3"/>
    <n v="0.5"/>
    <n v="7.5486111111111115E-2"/>
    <n v="1"/>
    <n v="18"/>
    <n v="20"/>
    <s v="Cwm Taf MorgannwgCaerphilly"/>
    <x v="1"/>
  </r>
  <r>
    <x v="10"/>
    <n v="15"/>
    <x v="3"/>
    <x v="21"/>
    <x v="0"/>
    <x v="1"/>
    <n v="4.6797221666666662"/>
    <d v="1899-12-30T04:55:47"/>
    <n v="1"/>
    <n v="0"/>
    <n v="0"/>
    <n v="1"/>
    <n v="1"/>
    <n v="0"/>
    <n v="0"/>
    <n v="0"/>
    <n v="1"/>
    <n v="1"/>
    <n v="0"/>
    <n v="0"/>
    <n v="0"/>
    <s v="-"/>
    <s v="-"/>
    <n v="4.1851851851851855E-2"/>
    <n v="0"/>
    <n v="1"/>
    <n v="1"/>
    <s v="Cwm Taf MorgannwgCaerphilly"/>
    <x v="1"/>
  </r>
  <r>
    <x v="10"/>
    <n v="15"/>
    <x v="3"/>
    <x v="22"/>
    <x v="0"/>
    <x v="1"/>
    <n v="0"/>
    <d v="1899-12-30T00:09:26"/>
    <n v="0"/>
    <n v="0"/>
    <n v="0"/>
    <n v="2"/>
    <n v="2"/>
    <n v="2"/>
    <n v="2"/>
    <n v="0"/>
    <n v="2"/>
    <n v="2"/>
    <n v="0"/>
    <n v="0"/>
    <n v="0"/>
    <s v="-"/>
    <s v="-"/>
    <n v="7.028356481481482E-2"/>
    <n v="0"/>
    <n v="2"/>
    <n v="2"/>
    <s v="Cwm Taf MorgannwgCaerphilly"/>
    <x v="1"/>
  </r>
  <r>
    <x v="10"/>
    <n v="15"/>
    <x v="3"/>
    <x v="22"/>
    <x v="0"/>
    <x v="2"/>
    <n v="0.53055549999999996"/>
    <d v="1899-12-30T00:46:50"/>
    <n v="0"/>
    <n v="0"/>
    <n v="0"/>
    <n v="1"/>
    <n v="1"/>
    <n v="0"/>
    <n v="1"/>
    <n v="0"/>
    <n v="1"/>
    <n v="1"/>
    <n v="0"/>
    <n v="0"/>
    <n v="0"/>
    <s v="-"/>
    <s v="-"/>
    <n v="9.3194444444444441E-2"/>
    <n v="0"/>
    <n v="1"/>
    <n v="1"/>
    <s v="Cwm Taf MorgannwgCardiff"/>
    <x v="1"/>
  </r>
  <r>
    <x v="10"/>
    <n v="15"/>
    <x v="3"/>
    <x v="20"/>
    <x v="0"/>
    <x v="3"/>
    <n v="179.737774"/>
    <d v="1899-12-30T02:37:41"/>
    <n v="14"/>
    <n v="11"/>
    <n v="1"/>
    <n v="61"/>
    <n v="61"/>
    <n v="14"/>
    <n v="33"/>
    <n v="14"/>
    <n v="34"/>
    <n v="44"/>
    <n v="10"/>
    <n v="1"/>
    <n v="2"/>
    <n v="5.9259259259259265E-3"/>
    <n v="0.42857142857142855"/>
    <n v="6.8362268518518524E-2"/>
    <n v="3"/>
    <n v="44"/>
    <n v="61"/>
    <s v="Cwm Taf MorgannwgMerthyr Tydfil"/>
    <x v="0"/>
  </r>
  <r>
    <x v="10"/>
    <n v="15"/>
    <x v="3"/>
    <x v="21"/>
    <x v="0"/>
    <x v="3"/>
    <n v="9.4483333333333324"/>
    <d v="1899-12-30T04:58:27"/>
    <n v="1"/>
    <n v="1"/>
    <n v="0"/>
    <n v="2"/>
    <n v="2"/>
    <n v="0"/>
    <n v="1"/>
    <n v="0"/>
    <n v="2"/>
    <n v="2"/>
    <n v="0"/>
    <n v="0"/>
    <n v="0"/>
    <s v="-"/>
    <s v="-"/>
    <n v="0.12584490740740742"/>
    <n v="0"/>
    <n v="2"/>
    <n v="2"/>
    <s v="Cwm Taf MorgannwgMerthyr Tydfil"/>
    <x v="0"/>
  </r>
  <r>
    <x v="10"/>
    <n v="15"/>
    <x v="3"/>
    <x v="22"/>
    <x v="0"/>
    <x v="3"/>
    <n v="11.440277666666667"/>
    <d v="1899-12-30T01:51:03"/>
    <n v="0"/>
    <n v="0"/>
    <n v="0"/>
    <n v="6"/>
    <n v="6"/>
    <n v="1"/>
    <n v="3"/>
    <n v="0"/>
    <n v="6"/>
    <n v="6"/>
    <n v="0"/>
    <n v="0"/>
    <n v="0"/>
    <s v="-"/>
    <s v="-"/>
    <n v="0.15733796296296296"/>
    <n v="0"/>
    <n v="6"/>
    <n v="6"/>
    <s v="Cwm Taf MorgannwgMerthyr Tydfil"/>
    <x v="0"/>
  </r>
  <r>
    <x v="10"/>
    <n v="15"/>
    <x v="3"/>
    <x v="21"/>
    <x v="0"/>
    <x v="19"/>
    <n v="37.467500166666674"/>
    <d v="1899-12-30T02:08:08"/>
    <n v="2"/>
    <n v="1"/>
    <n v="1"/>
    <n v="22"/>
    <n v="22"/>
    <n v="2"/>
    <n v="12"/>
    <n v="7"/>
    <n v="12"/>
    <n v="15"/>
    <n v="3"/>
    <n v="0"/>
    <n v="0"/>
    <n v="5.0347222222222225E-3"/>
    <n v="0.7142857142857143"/>
    <n v="4.2754629629629635E-2"/>
    <n v="0"/>
    <n v="15"/>
    <n v="22"/>
    <s v="Cwm Taf MorgannwgNeath Port Talbot"/>
    <x v="1"/>
  </r>
  <r>
    <x v="10"/>
    <n v="15"/>
    <x v="3"/>
    <x v="20"/>
    <x v="0"/>
    <x v="6"/>
    <n v="102.17055483333331"/>
    <d v="1899-12-30T03:21:31"/>
    <n v="8"/>
    <n v="5"/>
    <n v="2"/>
    <n v="24"/>
    <n v="24"/>
    <n v="1"/>
    <n v="9"/>
    <n v="2"/>
    <n v="17"/>
    <n v="21"/>
    <n v="4"/>
    <n v="0"/>
    <n v="1"/>
    <n v="3.998842592592592E-3"/>
    <n v="0.5"/>
    <n v="4.2291666666666665E-2"/>
    <n v="1"/>
    <n v="21"/>
    <n v="24"/>
    <s v="Cwm Taf MorgannwgPowys"/>
    <x v="1"/>
  </r>
  <r>
    <x v="10"/>
    <n v="15"/>
    <x v="3"/>
    <x v="20"/>
    <x v="0"/>
    <x v="21"/>
    <n v="173.76694283333333"/>
    <d v="1899-12-30T03:18:17"/>
    <n v="10"/>
    <n v="8"/>
    <n v="4"/>
    <n v="51"/>
    <n v="51"/>
    <n v="7"/>
    <n v="25"/>
    <n v="15"/>
    <n v="26"/>
    <n v="34"/>
    <n v="8"/>
    <n v="0"/>
    <n v="2"/>
    <n v="4.2708333333333339E-3"/>
    <n v="0.53333333333333333"/>
    <n v="7.8553240740740743E-2"/>
    <n v="2"/>
    <n v="34"/>
    <n v="51"/>
    <s v="Cwm Taf MorgannwgRhondda Cynon Taff"/>
    <x v="0"/>
  </r>
  <r>
    <x v="10"/>
    <n v="15"/>
    <x v="3"/>
    <x v="22"/>
    <x v="0"/>
    <x v="21"/>
    <n v="81.449993833333338"/>
    <d v="1899-12-30T00:49:05"/>
    <n v="2"/>
    <n v="0"/>
    <n v="0"/>
    <n v="135"/>
    <n v="130"/>
    <n v="54"/>
    <n v="101"/>
    <n v="27"/>
    <n v="81"/>
    <n v="96"/>
    <n v="15"/>
    <n v="5"/>
    <n v="7"/>
    <n v="5.0810185185185186E-3"/>
    <n v="0.51851851851851849"/>
    <n v="9.8362268518518509E-2"/>
    <n v="12"/>
    <n v="96"/>
    <n v="133"/>
    <s v="Cwm Taf MorgannwgRhondda Cynon Taff"/>
    <x v="0"/>
  </r>
  <r>
    <x v="10"/>
    <n v="15"/>
    <x v="3"/>
    <x v="21"/>
    <x v="0"/>
    <x v="21"/>
    <n v="7.6072223333333335"/>
    <d v="1899-12-30T01:12:15"/>
    <n v="1"/>
    <n v="0"/>
    <n v="0"/>
    <n v="7"/>
    <n v="7"/>
    <n v="1"/>
    <n v="5"/>
    <n v="1"/>
    <n v="5"/>
    <n v="6"/>
    <n v="1"/>
    <n v="0"/>
    <n v="0"/>
    <n v="1.0810185185185185E-2"/>
    <n v="0"/>
    <n v="0.11554976851851852"/>
    <n v="0"/>
    <n v="6"/>
    <n v="7"/>
    <s v="Cwm Taf MorgannwgRhondda Cynon Taff"/>
    <x v="0"/>
  </r>
  <r>
    <x v="10"/>
    <n v="15"/>
    <x v="3"/>
    <x v="22"/>
    <x v="0"/>
    <x v="22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Cwm Taf MorgannwgSwansea"/>
    <x v="1"/>
  </r>
  <r>
    <x v="10"/>
    <n v="15"/>
    <x v="3"/>
    <x v="21"/>
    <x v="0"/>
    <x v="8"/>
    <n v="15.332500000000001"/>
    <d v="1899-12-30T01:29:58"/>
    <n v="1"/>
    <n v="0"/>
    <n v="0"/>
    <n v="14"/>
    <n v="14"/>
    <n v="2"/>
    <n v="10"/>
    <n v="3"/>
    <n v="7"/>
    <n v="10"/>
    <n v="3"/>
    <n v="0"/>
    <n v="1"/>
    <n v="3.0092592592592593E-3"/>
    <n v="0.66666666666666663"/>
    <n v="0.13568287037037036"/>
    <n v="1"/>
    <n v="10"/>
    <n v="14"/>
    <s v="Cwm Taf MorgannwgVale Of Glamorgan"/>
    <x v="1"/>
  </r>
  <r>
    <x v="10"/>
    <n v="15"/>
    <x v="3"/>
    <x v="22"/>
    <x v="0"/>
    <x v="8"/>
    <n v="5.2"/>
    <d v="1899-12-30T01:33:00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Cwm Taf MorgannwgVale Of Glamorgan"/>
    <x v="1"/>
  </r>
  <r>
    <x v="10"/>
    <n v="15"/>
    <x v="4"/>
    <x v="24"/>
    <x v="0"/>
    <x v="17"/>
    <n v="386.42638433333326"/>
    <d v="1899-12-30T03:08:28"/>
    <n v="38"/>
    <n v="21"/>
    <n v="3"/>
    <n v="114"/>
    <n v="114"/>
    <n v="15"/>
    <n v="45"/>
    <n v="25"/>
    <n v="69"/>
    <n v="78"/>
    <n v="9"/>
    <n v="3"/>
    <n v="8"/>
    <n v="8.9236111111111113E-3"/>
    <n v="0.32"/>
    <n v="0.16357060185185185"/>
    <n v="11"/>
    <n v="78"/>
    <n v="114"/>
    <s v="Hywel DdaCarmarthenshire"/>
    <x v="0"/>
  </r>
  <r>
    <x v="10"/>
    <n v="15"/>
    <x v="4"/>
    <x v="25"/>
    <x v="6"/>
    <x v="17"/>
    <n v="77.293049999999994"/>
    <d v="1899-12-30T01:27:29"/>
    <n v="5"/>
    <n v="2"/>
    <n v="1"/>
    <n v="57"/>
    <n v="57"/>
    <n v="16"/>
    <n v="43"/>
    <n v="21"/>
    <n v="32"/>
    <n v="35"/>
    <n v="3"/>
    <n v="0"/>
    <n v="1"/>
    <n v="8.217592592592594E-3"/>
    <n v="0.33333333333333331"/>
    <n v="0.14966435185185187"/>
    <n v="1"/>
    <n v="35"/>
    <n v="57"/>
    <s v="Hywel DdaCarmarthenshire"/>
    <x v="0"/>
  </r>
  <r>
    <x v="10"/>
    <n v="15"/>
    <x v="4"/>
    <x v="26"/>
    <x v="0"/>
    <x v="17"/>
    <n v="0.30138883333333333"/>
    <d v="1899-12-30T00:33:0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Carmarthenshire"/>
    <x v="0"/>
  </r>
  <r>
    <x v="10"/>
    <n v="15"/>
    <x v="4"/>
    <x v="24"/>
    <x v="0"/>
    <x v="18"/>
    <n v="57.366109333333334"/>
    <d v="1899-12-30T01:59:12"/>
    <n v="3"/>
    <n v="2"/>
    <n v="0"/>
    <n v="31"/>
    <n v="30"/>
    <n v="3"/>
    <n v="13"/>
    <n v="4"/>
    <n v="19"/>
    <n v="23"/>
    <n v="4"/>
    <n v="1"/>
    <n v="3"/>
    <n v="1.6793981481481483E-2"/>
    <n v="0.25"/>
    <n v="5.6238425925925928E-2"/>
    <n v="4"/>
    <n v="23"/>
    <n v="31"/>
    <s v="Hywel DdaCeredigion"/>
    <x v="0"/>
  </r>
  <r>
    <x v="10"/>
    <n v="15"/>
    <x v="4"/>
    <x v="26"/>
    <x v="0"/>
    <x v="18"/>
    <n v="8.2333333333333325"/>
    <d v="1899-12-30T08:29:00"/>
    <n v="1"/>
    <n v="1"/>
    <n v="0"/>
    <n v="1"/>
    <n v="1"/>
    <n v="0"/>
    <n v="0"/>
    <n v="0"/>
    <n v="1"/>
    <n v="1"/>
    <n v="0"/>
    <n v="0"/>
    <n v="0"/>
    <s v="-"/>
    <s v="-"/>
    <n v="0.12900462962962964"/>
    <n v="0"/>
    <n v="1"/>
    <n v="1"/>
    <s v="Hywel DdaCeredigion"/>
    <x v="0"/>
  </r>
  <r>
    <x v="10"/>
    <n v="15"/>
    <x v="4"/>
    <x v="23"/>
    <x v="0"/>
    <x v="18"/>
    <n v="53.965827666666677"/>
    <d v="1899-12-30T01:21:42"/>
    <n v="3"/>
    <n v="0"/>
    <n v="0"/>
    <n v="46"/>
    <n v="46"/>
    <n v="5"/>
    <n v="24"/>
    <n v="9"/>
    <n v="24"/>
    <n v="31"/>
    <n v="7"/>
    <n v="3"/>
    <n v="3"/>
    <n v="7.1875000000000003E-3"/>
    <n v="0.44444444444444442"/>
    <n v="7.3333333333333334E-2"/>
    <n v="6"/>
    <n v="31"/>
    <n v="46"/>
    <s v="Hywel DdaCeredigion"/>
    <x v="0"/>
  </r>
  <r>
    <x v="10"/>
    <n v="15"/>
    <x v="4"/>
    <x v="23"/>
    <x v="0"/>
    <x v="12"/>
    <n v="10.490277666666664"/>
    <d v="1899-12-30T00:59:05"/>
    <n v="0"/>
    <n v="0"/>
    <n v="0"/>
    <n v="17"/>
    <n v="17"/>
    <n v="1"/>
    <n v="13"/>
    <n v="3"/>
    <n v="11"/>
    <n v="12"/>
    <n v="1"/>
    <n v="0"/>
    <n v="2"/>
    <n v="2.9027777777777777E-2"/>
    <n v="0.33333333333333331"/>
    <n v="5.8026620370370374E-2"/>
    <n v="2"/>
    <n v="12"/>
    <n v="17"/>
    <s v="Hywel DdaGwynedd"/>
    <x v="1"/>
  </r>
  <r>
    <x v="10"/>
    <n v="15"/>
    <x v="4"/>
    <x v="25"/>
    <x v="6"/>
    <x v="19"/>
    <n v="0.81055549999999998"/>
    <d v="1899-12-30T01:03:38"/>
    <n v="0"/>
    <n v="0"/>
    <n v="0"/>
    <n v="1"/>
    <n v="1"/>
    <n v="0"/>
    <n v="0"/>
    <n v="1"/>
    <n v="0"/>
    <n v="0"/>
    <n v="0"/>
    <n v="0"/>
    <n v="0"/>
    <n v="1.8634259259259259E-3"/>
    <n v="1"/>
    <s v="-"/>
    <n v="0"/>
    <n v="0"/>
    <n v="1"/>
    <s v="Hywel DdaNeath Port Talbot"/>
    <x v="1"/>
  </r>
  <r>
    <x v="10"/>
    <n v="15"/>
    <x v="4"/>
    <x v="26"/>
    <x v="0"/>
    <x v="20"/>
    <n v="139.55138450000001"/>
    <d v="1899-12-30T01:17:36"/>
    <n v="4"/>
    <n v="2"/>
    <n v="0"/>
    <n v="115"/>
    <n v="115"/>
    <n v="22"/>
    <n v="69"/>
    <n v="16"/>
    <n v="73"/>
    <n v="92"/>
    <n v="19"/>
    <n v="2"/>
    <n v="5"/>
    <n v="7.6678240740740743E-3"/>
    <n v="0.25"/>
    <n v="9.7430555555555562E-2"/>
    <n v="7"/>
    <n v="92"/>
    <n v="115"/>
    <s v="Hywel DdaPembrokeshire"/>
    <x v="0"/>
  </r>
  <r>
    <x v="10"/>
    <n v="15"/>
    <x v="4"/>
    <x v="24"/>
    <x v="0"/>
    <x v="20"/>
    <n v="13.658888833333332"/>
    <d v="1899-12-30T00:42:01"/>
    <n v="0"/>
    <n v="0"/>
    <n v="0"/>
    <n v="27"/>
    <n v="27"/>
    <n v="13"/>
    <n v="21"/>
    <n v="9"/>
    <n v="11"/>
    <n v="13"/>
    <n v="2"/>
    <n v="0"/>
    <n v="5"/>
    <n v="4.9884259259259265E-3"/>
    <n v="0.66666666666666663"/>
    <n v="2.2488425925925926E-2"/>
    <n v="5"/>
    <n v="13"/>
    <n v="27"/>
    <s v="Hywel DdaPembrokeshire"/>
    <x v="0"/>
  </r>
  <r>
    <x v="10"/>
    <n v="15"/>
    <x v="4"/>
    <x v="64"/>
    <x v="3"/>
    <x v="20"/>
    <n v="0"/>
    <d v="1899-12-30T00:16:0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Hywel DdaPembrokeshire"/>
    <x v="0"/>
  </r>
  <r>
    <x v="10"/>
    <n v="15"/>
    <x v="4"/>
    <x v="23"/>
    <x v="0"/>
    <x v="6"/>
    <n v="26.062220499999995"/>
    <d v="1899-12-30T01:46:56"/>
    <n v="1"/>
    <n v="1"/>
    <n v="0"/>
    <n v="15"/>
    <n v="15"/>
    <n v="1"/>
    <n v="6"/>
    <n v="2"/>
    <n v="9"/>
    <n v="11"/>
    <n v="2"/>
    <n v="0"/>
    <n v="2"/>
    <n v="1.7910879629629627E-2"/>
    <n v="0"/>
    <n v="5.4652777777777779E-2"/>
    <n v="2"/>
    <n v="11"/>
    <n v="15"/>
    <s v="Hywel DdaPowys"/>
    <x v="1"/>
  </r>
  <r>
    <x v="10"/>
    <n v="15"/>
    <x v="5"/>
    <x v="30"/>
    <x v="3"/>
    <x v="6"/>
    <n v="0"/>
    <d v="1899-12-30T00:09:39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PowysPowys"/>
    <x v="0"/>
  </r>
  <r>
    <x v="10"/>
    <n v="15"/>
    <x v="5"/>
    <x v="48"/>
    <x v="4"/>
    <x v="6"/>
    <n v="0"/>
    <d v="1899-12-30T00:08:50"/>
    <n v="0"/>
    <n v="0"/>
    <n v="0"/>
    <n v="1"/>
    <n v="1"/>
    <n v="0"/>
    <n v="1"/>
    <n v="1"/>
    <n v="0"/>
    <n v="0"/>
    <n v="0"/>
    <n v="0"/>
    <n v="0"/>
    <n v="3.5648148148148154E-3"/>
    <n v="1"/>
    <s v="-"/>
    <n v="0"/>
    <n v="0"/>
    <n v="1"/>
    <s v="PowysPowys"/>
    <x v="0"/>
  </r>
  <r>
    <x v="10"/>
    <n v="15"/>
    <x v="6"/>
    <x v="31"/>
    <x v="0"/>
    <x v="16"/>
    <n v="4.2999991666666668"/>
    <d v="1899-12-30T01:03:33"/>
    <n v="0"/>
    <n v="0"/>
    <n v="0"/>
    <n v="8"/>
    <n v="6"/>
    <n v="0"/>
    <n v="4"/>
    <n v="0"/>
    <n v="6"/>
    <n v="6"/>
    <n v="0"/>
    <n v="0"/>
    <n v="2"/>
    <s v="-"/>
    <s v="-"/>
    <n v="2.1585648148148149E-2"/>
    <n v="2"/>
    <n v="6"/>
    <n v="7"/>
    <s v="Swansea BayBridgend"/>
    <x v="1"/>
  </r>
  <r>
    <x v="10"/>
    <n v="15"/>
    <x v="6"/>
    <x v="31"/>
    <x v="0"/>
    <x v="17"/>
    <n v="7.5222223333333327"/>
    <d v="1899-12-30T00:45:11"/>
    <n v="1"/>
    <n v="0"/>
    <n v="0"/>
    <n v="18"/>
    <n v="17"/>
    <n v="4"/>
    <n v="15"/>
    <n v="7"/>
    <n v="10"/>
    <n v="11"/>
    <n v="1"/>
    <n v="0"/>
    <n v="0"/>
    <n v="7.3148148148148148E-3"/>
    <n v="0.42857142857142855"/>
    <n v="0.10511574074074075"/>
    <n v="0"/>
    <n v="11"/>
    <n v="17"/>
    <s v="Swansea BayCarmarthenshire"/>
    <x v="1"/>
  </r>
  <r>
    <x v="10"/>
    <n v="15"/>
    <x v="6"/>
    <x v="32"/>
    <x v="1"/>
    <x v="17"/>
    <n v="0"/>
    <d v="1899-12-30T00:08:31"/>
    <n v="0"/>
    <n v="0"/>
    <n v="0"/>
    <n v="2"/>
    <n v="2"/>
    <n v="0"/>
    <n v="2"/>
    <n v="2"/>
    <n v="0"/>
    <n v="0"/>
    <n v="0"/>
    <n v="0"/>
    <n v="0"/>
    <n v="1.3888888888888889E-3"/>
    <n v="1"/>
    <s v="-"/>
    <n v="0"/>
    <n v="0"/>
    <n v="2"/>
    <s v="Swansea BayCarmarthenshire"/>
    <x v="1"/>
  </r>
  <r>
    <x v="10"/>
    <n v="15"/>
    <x v="6"/>
    <x v="31"/>
    <x v="0"/>
    <x v="18"/>
    <n v="2.4155556666666662"/>
    <d v="1899-12-30T00:52:22"/>
    <n v="0"/>
    <n v="0"/>
    <n v="0"/>
    <n v="4"/>
    <n v="4"/>
    <n v="0"/>
    <n v="3"/>
    <n v="0"/>
    <n v="4"/>
    <n v="4"/>
    <n v="0"/>
    <n v="0"/>
    <n v="0"/>
    <s v="-"/>
    <s v="-"/>
    <n v="8.490162037037037E-2"/>
    <n v="0"/>
    <n v="4"/>
    <n v="4"/>
    <s v="Swansea BayCeredigion"/>
    <x v="1"/>
  </r>
  <r>
    <x v="10"/>
    <n v="15"/>
    <x v="6"/>
    <x v="32"/>
    <x v="1"/>
    <x v="18"/>
    <n v="0"/>
    <d v="1899-12-30T00:45:25"/>
    <n v="0"/>
    <n v="0"/>
    <n v="0"/>
    <n v="1"/>
    <n v="1"/>
    <n v="0"/>
    <n v="1"/>
    <n v="0"/>
    <n v="0"/>
    <n v="1"/>
    <n v="1"/>
    <n v="0"/>
    <n v="0"/>
    <s v="-"/>
    <s v="-"/>
    <n v="0.9308101851851851"/>
    <n v="0"/>
    <n v="1"/>
    <n v="1"/>
    <s v="Swansea BayCeredigion"/>
    <x v="1"/>
  </r>
  <r>
    <x v="10"/>
    <n v="15"/>
    <x v="6"/>
    <x v="31"/>
    <x v="0"/>
    <x v="19"/>
    <n v="268.00638349999997"/>
    <d v="1899-12-30T02:46:47"/>
    <n v="27"/>
    <n v="15"/>
    <n v="2"/>
    <n v="107"/>
    <n v="106"/>
    <n v="24"/>
    <n v="58"/>
    <n v="17"/>
    <n v="71"/>
    <n v="84"/>
    <n v="13"/>
    <n v="2"/>
    <n v="4"/>
    <n v="5.3125000000000004E-3"/>
    <n v="0.52941176470588236"/>
    <n v="7.9421296296296295E-2"/>
    <n v="6"/>
    <n v="84"/>
    <n v="106"/>
    <s v="Swansea BayNeath Port Talbot"/>
    <x v="0"/>
  </r>
  <r>
    <x v="10"/>
    <n v="15"/>
    <x v="6"/>
    <x v="32"/>
    <x v="1"/>
    <x v="19"/>
    <n v="10.698055833333335"/>
    <d v="1899-12-30T01:29:34"/>
    <n v="2"/>
    <n v="0"/>
    <n v="0"/>
    <n v="17"/>
    <n v="17"/>
    <n v="3"/>
    <n v="12"/>
    <n v="4"/>
    <n v="10"/>
    <n v="12"/>
    <n v="2"/>
    <n v="0"/>
    <n v="1"/>
    <n v="9.0046296296296298E-3"/>
    <n v="0.25"/>
    <n v="0.12095486111111112"/>
    <n v="1"/>
    <n v="12"/>
    <n v="17"/>
    <s v="Swansea BayNeath Port Talbot"/>
    <x v="0"/>
  </r>
  <r>
    <x v="10"/>
    <n v="15"/>
    <x v="6"/>
    <x v="31"/>
    <x v="0"/>
    <x v="20"/>
    <n v="0.15666666666666668"/>
    <d v="1899-12-30T00:27:28"/>
    <n v="0"/>
    <n v="0"/>
    <n v="0"/>
    <n v="4"/>
    <n v="4"/>
    <n v="0"/>
    <n v="3"/>
    <n v="1"/>
    <n v="2"/>
    <n v="2"/>
    <n v="0"/>
    <n v="0"/>
    <n v="1"/>
    <n v="9.7569444444444448E-3"/>
    <n v="0"/>
    <n v="4.8402777777777781E-2"/>
    <n v="1"/>
    <n v="2"/>
    <n v="4"/>
    <s v="Swansea BayPembrokeshire"/>
    <x v="1"/>
  </r>
  <r>
    <x v="10"/>
    <n v="15"/>
    <x v="6"/>
    <x v="31"/>
    <x v="0"/>
    <x v="6"/>
    <n v="39.538610666666671"/>
    <d v="1899-12-30T03:02:38"/>
    <n v="4"/>
    <n v="3"/>
    <n v="0"/>
    <n v="12"/>
    <n v="12"/>
    <n v="3"/>
    <n v="6"/>
    <n v="2"/>
    <n v="9"/>
    <n v="10"/>
    <n v="1"/>
    <n v="0"/>
    <n v="0"/>
    <n v="1.8726851851851852E-2"/>
    <n v="0"/>
    <n v="6.6799768518518515E-2"/>
    <n v="0"/>
    <n v="10"/>
    <n v="12"/>
    <s v="Swansea BayPowys"/>
    <x v="1"/>
  </r>
  <r>
    <x v="10"/>
    <n v="15"/>
    <x v="6"/>
    <x v="31"/>
    <x v="0"/>
    <x v="22"/>
    <n v="323.38888099999991"/>
    <d v="1899-12-30T02:00:17"/>
    <n v="33"/>
    <n v="18"/>
    <n v="1"/>
    <n v="184"/>
    <n v="181"/>
    <n v="58"/>
    <n v="109"/>
    <n v="51"/>
    <n v="100"/>
    <n v="119"/>
    <n v="19"/>
    <n v="8"/>
    <n v="6"/>
    <n v="5.1504629629629635E-3"/>
    <n v="0.58823529411764708"/>
    <n v="6.3396990740740733E-2"/>
    <n v="14"/>
    <n v="119"/>
    <n v="183"/>
    <s v="Swansea BaySwansea"/>
    <x v="0"/>
  </r>
  <r>
    <x v="10"/>
    <n v="15"/>
    <x v="6"/>
    <x v="32"/>
    <x v="1"/>
    <x v="22"/>
    <n v="20.040832333333338"/>
    <d v="1899-12-30T01:52:28"/>
    <n v="3"/>
    <n v="1"/>
    <n v="0"/>
    <n v="19"/>
    <n v="19"/>
    <n v="1"/>
    <n v="8"/>
    <n v="3"/>
    <n v="12"/>
    <n v="12"/>
    <n v="0"/>
    <n v="0"/>
    <n v="4"/>
    <n v="1.2152777777777778E-2"/>
    <n v="0"/>
    <n v="9.8888888888888901E-2"/>
    <n v="4"/>
    <n v="12"/>
    <n v="19"/>
    <s v="Swansea BaySwansea"/>
    <x v="0"/>
  </r>
  <r>
    <x v="10"/>
    <n v="15"/>
    <x v="6"/>
    <x v="41"/>
    <x v="3"/>
    <x v="22"/>
    <n v="0"/>
    <d v="1899-12-30T01:08:55"/>
    <n v="0"/>
    <n v="0"/>
    <n v="0"/>
    <n v="1"/>
    <n v="1"/>
    <n v="0"/>
    <n v="0"/>
    <n v="0"/>
    <n v="0"/>
    <n v="0"/>
    <n v="0"/>
    <n v="0"/>
    <n v="1"/>
    <s v="-"/>
    <s v="-"/>
    <s v="-"/>
    <n v="1"/>
    <n v="0"/>
    <n v="1"/>
    <s v="Swansea BaySwansea"/>
    <x v="0"/>
  </r>
  <r>
    <x v="11"/>
    <n v="14"/>
    <x v="0"/>
    <x v="0"/>
    <x v="0"/>
    <x v="0"/>
    <n v="47.196108833333341"/>
    <d v="1899-12-30T01:20:19"/>
    <n v="2"/>
    <n v="1"/>
    <n v="0"/>
    <n v="46"/>
    <n v="45"/>
    <n v="5"/>
    <n v="32"/>
    <n v="9"/>
    <n v="25"/>
    <n v="30"/>
    <n v="5"/>
    <n v="2"/>
    <n v="5"/>
    <n v="3.9930555555555561E-3"/>
    <n v="0.66666666666666663"/>
    <n v="6.7696759259259262E-2"/>
    <n v="7"/>
    <n v="30"/>
    <n v="46"/>
    <s v="Aneurin BevanBlaenau Gwent"/>
    <x v="0"/>
  </r>
  <r>
    <x v="11"/>
    <n v="14"/>
    <x v="0"/>
    <x v="4"/>
    <x v="0"/>
    <x v="0"/>
    <n v="0"/>
    <d v="1899-12-30T02:48:34"/>
    <n v="0"/>
    <n v="0"/>
    <n v="0"/>
    <n v="2"/>
    <n v="2"/>
    <n v="0"/>
    <n v="0"/>
    <n v="0"/>
    <n v="1"/>
    <n v="1"/>
    <n v="0"/>
    <n v="0"/>
    <n v="1"/>
    <s v="-"/>
    <s v="-"/>
    <n v="0.17826388888888889"/>
    <n v="1"/>
    <n v="1"/>
    <n v="2"/>
    <s v="Aneurin BevanBlaenau Gwent"/>
    <x v="0"/>
  </r>
  <r>
    <x v="11"/>
    <n v="14"/>
    <x v="0"/>
    <x v="2"/>
    <x v="0"/>
    <x v="0"/>
    <n v="0"/>
    <d v="1899-12-30T01:00:46"/>
    <n v="1"/>
    <n v="0"/>
    <n v="0"/>
    <n v="17"/>
    <n v="17"/>
    <n v="0"/>
    <n v="13"/>
    <n v="2"/>
    <n v="9"/>
    <n v="11"/>
    <n v="2"/>
    <n v="2"/>
    <n v="2"/>
    <n v="6.5740740740740742E-3"/>
    <n v="0.5"/>
    <n v="2.7974537037037037E-2"/>
    <n v="4"/>
    <n v="11"/>
    <n v="17"/>
    <s v="Aneurin BevanBlaenau Gwent"/>
    <x v="0"/>
  </r>
  <r>
    <x v="11"/>
    <n v="14"/>
    <x v="0"/>
    <x v="0"/>
    <x v="0"/>
    <x v="1"/>
    <n v="84.958886833333324"/>
    <d v="1899-12-30T01:21:18"/>
    <n v="5"/>
    <n v="1"/>
    <n v="0"/>
    <n v="83"/>
    <n v="82"/>
    <n v="11"/>
    <n v="49"/>
    <n v="18"/>
    <n v="40"/>
    <n v="49"/>
    <n v="9"/>
    <n v="3"/>
    <n v="13"/>
    <n v="3.5474537037037037E-3"/>
    <n v="0.66666666666666663"/>
    <n v="8.8912037037037039E-2"/>
    <n v="16"/>
    <n v="49"/>
    <n v="83"/>
    <s v="Aneurin BevanCaerphilly"/>
    <x v="0"/>
  </r>
  <r>
    <x v="11"/>
    <n v="14"/>
    <x v="0"/>
    <x v="4"/>
    <x v="0"/>
    <x v="1"/>
    <n v="0"/>
    <d v="1899-12-30T02:09:55"/>
    <n v="0"/>
    <n v="0"/>
    <n v="0"/>
    <n v="7"/>
    <n v="7"/>
    <n v="0"/>
    <n v="2"/>
    <n v="0"/>
    <n v="4"/>
    <n v="7"/>
    <n v="3"/>
    <n v="0"/>
    <n v="0"/>
    <s v="-"/>
    <s v="-"/>
    <n v="0.16958333333333334"/>
    <n v="0"/>
    <n v="7"/>
    <n v="7"/>
    <s v="Aneurin BevanCaerphilly"/>
    <x v="0"/>
  </r>
  <r>
    <x v="11"/>
    <n v="14"/>
    <x v="0"/>
    <x v="1"/>
    <x v="1"/>
    <x v="1"/>
    <n v="0"/>
    <d v="1899-12-30T00:50:27"/>
    <n v="0"/>
    <n v="0"/>
    <n v="0"/>
    <n v="31"/>
    <n v="28"/>
    <n v="0"/>
    <n v="20"/>
    <n v="2"/>
    <n v="20"/>
    <n v="22"/>
    <n v="2"/>
    <n v="0"/>
    <n v="7"/>
    <n v="3.1423611111111114E-3"/>
    <n v="1"/>
    <n v="9.0943287037037052E-2"/>
    <n v="7"/>
    <n v="22"/>
    <n v="31"/>
    <s v="Aneurin BevanCaerphilly"/>
    <x v="0"/>
  </r>
  <r>
    <x v="11"/>
    <n v="14"/>
    <x v="0"/>
    <x v="34"/>
    <x v="3"/>
    <x v="1"/>
    <n v="0"/>
    <d v="1899-12-30T00:05:00"/>
    <n v="0"/>
    <n v="0"/>
    <n v="0"/>
    <n v="1"/>
    <n v="1"/>
    <n v="0"/>
    <n v="1"/>
    <n v="0"/>
    <n v="0"/>
    <n v="1"/>
    <n v="1"/>
    <n v="0"/>
    <n v="0"/>
    <s v="-"/>
    <s v="-"/>
    <n v="0.34844907407407405"/>
    <n v="0"/>
    <n v="1"/>
    <n v="1"/>
    <s v="Aneurin BevanCaerphilly"/>
    <x v="0"/>
  </r>
  <r>
    <x v="11"/>
    <n v="14"/>
    <x v="0"/>
    <x v="2"/>
    <x v="0"/>
    <x v="1"/>
    <n v="0"/>
    <d v="1899-12-30T00:03:00"/>
    <n v="0"/>
    <n v="0"/>
    <n v="0"/>
    <n v="1"/>
    <n v="1"/>
    <n v="0"/>
    <n v="1"/>
    <n v="0"/>
    <n v="1"/>
    <n v="1"/>
    <n v="0"/>
    <n v="0"/>
    <n v="0"/>
    <s v="-"/>
    <s v="-"/>
    <n v="6.12962962962963E-2"/>
    <n v="0"/>
    <n v="1"/>
    <n v="1"/>
    <s v="Aneurin BevanCaerphilly"/>
    <x v="0"/>
  </r>
  <r>
    <x v="11"/>
    <n v="14"/>
    <x v="0"/>
    <x v="0"/>
    <x v="0"/>
    <x v="2"/>
    <n v="0.19805550000000002"/>
    <d v="1899-12-30T01:40:25"/>
    <n v="0"/>
    <n v="0"/>
    <n v="0"/>
    <n v="2"/>
    <n v="2"/>
    <n v="0"/>
    <n v="1"/>
    <n v="0"/>
    <n v="1"/>
    <n v="1"/>
    <n v="0"/>
    <n v="0"/>
    <n v="1"/>
    <s v="-"/>
    <s v="-"/>
    <n v="8.8738425925925929E-2"/>
    <n v="1"/>
    <n v="1"/>
    <n v="2"/>
    <s v="Aneurin BevanCardiff"/>
    <x v="1"/>
  </r>
  <r>
    <x v="11"/>
    <n v="14"/>
    <x v="0"/>
    <x v="0"/>
    <x v="0"/>
    <x v="4"/>
    <n v="96.257497333333376"/>
    <d v="1899-12-30T01:47:43"/>
    <n v="7"/>
    <n v="4"/>
    <n v="0"/>
    <n v="57"/>
    <n v="54"/>
    <n v="4"/>
    <n v="32"/>
    <n v="5"/>
    <n v="27"/>
    <n v="32"/>
    <n v="5"/>
    <n v="1"/>
    <n v="19"/>
    <n v="4.5717592592592589E-3"/>
    <n v="0.8"/>
    <n v="8.0625000000000002E-2"/>
    <n v="20"/>
    <n v="32"/>
    <n v="57"/>
    <s v="Aneurin BevanMonmouthshire"/>
    <x v="0"/>
  </r>
  <r>
    <x v="11"/>
    <n v="14"/>
    <x v="0"/>
    <x v="4"/>
    <x v="0"/>
    <x v="4"/>
    <n v="0"/>
    <d v="1899-12-30T01:12:44"/>
    <n v="1"/>
    <n v="0"/>
    <n v="0"/>
    <n v="11"/>
    <n v="11"/>
    <n v="0"/>
    <n v="8"/>
    <n v="0"/>
    <n v="5"/>
    <n v="5"/>
    <n v="0"/>
    <n v="1"/>
    <n v="5"/>
    <s v="-"/>
    <s v="-"/>
    <n v="7.5821759259259269E-2"/>
    <n v="6"/>
    <n v="5"/>
    <n v="11"/>
    <s v="Aneurin BevanMonmouthshire"/>
    <x v="0"/>
  </r>
  <r>
    <x v="11"/>
    <n v="14"/>
    <x v="0"/>
    <x v="2"/>
    <x v="0"/>
    <x v="4"/>
    <n v="0"/>
    <d v="1899-12-30T00:40:38"/>
    <n v="0"/>
    <n v="0"/>
    <n v="0"/>
    <n v="9"/>
    <n v="9"/>
    <n v="0"/>
    <n v="8"/>
    <n v="0"/>
    <n v="5"/>
    <n v="8"/>
    <n v="3"/>
    <n v="0"/>
    <n v="1"/>
    <s v="-"/>
    <s v="-"/>
    <n v="0.15759837962962964"/>
    <n v="1"/>
    <n v="8"/>
    <n v="9"/>
    <s v="Aneurin BevanMonmouthshire"/>
    <x v="0"/>
  </r>
  <r>
    <x v="11"/>
    <n v="14"/>
    <x v="0"/>
    <x v="0"/>
    <x v="0"/>
    <x v="5"/>
    <n v="128.64332916666663"/>
    <d v="1899-12-30T01:27:13"/>
    <n v="9"/>
    <n v="2"/>
    <n v="1"/>
    <n v="114"/>
    <n v="112"/>
    <n v="20"/>
    <n v="75"/>
    <n v="31"/>
    <n v="54"/>
    <n v="61"/>
    <n v="7"/>
    <n v="4"/>
    <n v="18"/>
    <n v="4.5370370370370373E-3"/>
    <n v="0.64516129032258063"/>
    <n v="5.182870370370371E-2"/>
    <n v="22"/>
    <n v="61"/>
    <n v="114"/>
    <s v="Aneurin BevanNewport"/>
    <x v="0"/>
  </r>
  <r>
    <x v="11"/>
    <n v="14"/>
    <x v="0"/>
    <x v="4"/>
    <x v="0"/>
    <x v="5"/>
    <n v="0"/>
    <d v="1899-12-30T01:46:37"/>
    <n v="2"/>
    <n v="0"/>
    <n v="0"/>
    <n v="38"/>
    <n v="38"/>
    <n v="0"/>
    <n v="13"/>
    <n v="3"/>
    <n v="26"/>
    <n v="27"/>
    <n v="1"/>
    <n v="0"/>
    <n v="8"/>
    <n v="3.2407407407407411E-3"/>
    <n v="0.66666666666666663"/>
    <n v="4.4571759259259262E-2"/>
    <n v="8"/>
    <n v="27"/>
    <n v="38"/>
    <s v="Aneurin BevanNewport"/>
    <x v="0"/>
  </r>
  <r>
    <x v="11"/>
    <n v="14"/>
    <x v="0"/>
    <x v="1"/>
    <x v="1"/>
    <x v="5"/>
    <n v="0"/>
    <d v="1899-12-30T01:15:55"/>
    <n v="0"/>
    <n v="0"/>
    <n v="0"/>
    <n v="1"/>
    <n v="1"/>
    <n v="0"/>
    <n v="0"/>
    <n v="0"/>
    <n v="1"/>
    <n v="1"/>
    <n v="0"/>
    <n v="0"/>
    <n v="0"/>
    <s v="-"/>
    <s v="-"/>
    <n v="3.3611111111111112E-2"/>
    <n v="0"/>
    <n v="1"/>
    <n v="1"/>
    <s v="Aneurin BevanNewport"/>
    <x v="0"/>
  </r>
  <r>
    <x v="11"/>
    <n v="14"/>
    <x v="0"/>
    <x v="2"/>
    <x v="0"/>
    <x v="5"/>
    <n v="0"/>
    <d v="1899-12-30T00:17:50"/>
    <n v="0"/>
    <n v="0"/>
    <n v="0"/>
    <n v="3"/>
    <n v="3"/>
    <n v="1"/>
    <n v="3"/>
    <n v="0"/>
    <n v="1"/>
    <n v="1"/>
    <n v="0"/>
    <n v="0"/>
    <n v="2"/>
    <s v="-"/>
    <s v="-"/>
    <n v="1.8599537037037039E-2"/>
    <n v="2"/>
    <n v="1"/>
    <n v="3"/>
    <s v="Aneurin BevanNewport"/>
    <x v="0"/>
  </r>
  <r>
    <x v="11"/>
    <n v="14"/>
    <x v="0"/>
    <x v="3"/>
    <x v="2"/>
    <x v="5"/>
    <n v="0"/>
    <d v="1899-12-30T00:16:50"/>
    <n v="0"/>
    <n v="0"/>
    <n v="0"/>
    <n v="2"/>
    <n v="2"/>
    <n v="0"/>
    <n v="2"/>
    <n v="0"/>
    <n v="0"/>
    <n v="0"/>
    <n v="0"/>
    <n v="0"/>
    <n v="2"/>
    <s v="-"/>
    <s v="-"/>
    <s v="-"/>
    <n v="2"/>
    <n v="0"/>
    <n v="2"/>
    <s v="Aneurin BevanNewport"/>
    <x v="0"/>
  </r>
  <r>
    <x v="11"/>
    <n v="14"/>
    <x v="0"/>
    <x v="7"/>
    <x v="4"/>
    <x v="5"/>
    <n v="0"/>
    <d v="1899-12-30T00:01:1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1"/>
    <n v="14"/>
    <x v="0"/>
    <x v="0"/>
    <x v="0"/>
    <x v="6"/>
    <n v="3.4372221666666665"/>
    <d v="1899-12-30T01:58:07"/>
    <n v="0"/>
    <n v="0"/>
    <n v="0"/>
    <n v="2"/>
    <n v="2"/>
    <n v="0"/>
    <n v="1"/>
    <n v="0"/>
    <n v="2"/>
    <n v="2"/>
    <n v="0"/>
    <n v="0"/>
    <n v="0"/>
    <s v="-"/>
    <s v="-"/>
    <n v="1.6498842592592593E-2"/>
    <n v="0"/>
    <n v="2"/>
    <n v="2"/>
    <s v="Aneurin BevanPowys"/>
    <x v="1"/>
  </r>
  <r>
    <x v="11"/>
    <n v="14"/>
    <x v="0"/>
    <x v="4"/>
    <x v="0"/>
    <x v="7"/>
    <n v="0"/>
    <d v="1899-12-30T01:23:38"/>
    <n v="1"/>
    <n v="1"/>
    <n v="0"/>
    <n v="25"/>
    <n v="24"/>
    <n v="0"/>
    <n v="15"/>
    <n v="0"/>
    <n v="10"/>
    <n v="10"/>
    <n v="0"/>
    <n v="0"/>
    <n v="15"/>
    <s v="-"/>
    <s v="-"/>
    <n v="3.0034722222222223E-2"/>
    <n v="15"/>
    <n v="10"/>
    <n v="25"/>
    <s v="Aneurin BevanTorfaen"/>
    <x v="0"/>
  </r>
  <r>
    <x v="11"/>
    <n v="14"/>
    <x v="0"/>
    <x v="0"/>
    <x v="0"/>
    <x v="7"/>
    <n v="64.17416266666666"/>
    <d v="1899-12-30T01:15:06"/>
    <n v="3"/>
    <n v="0"/>
    <n v="0"/>
    <n v="66"/>
    <n v="66"/>
    <n v="8"/>
    <n v="41"/>
    <n v="14"/>
    <n v="38"/>
    <n v="48"/>
    <n v="10"/>
    <n v="2"/>
    <n v="2"/>
    <n v="3.3969907407407417E-3"/>
    <n v="0.8571428571428571"/>
    <n v="2.8009259259259258E-2"/>
    <n v="4"/>
    <n v="48"/>
    <n v="66"/>
    <s v="Aneurin BevanTorfaen"/>
    <x v="0"/>
  </r>
  <r>
    <x v="11"/>
    <n v="14"/>
    <x v="0"/>
    <x v="2"/>
    <x v="0"/>
    <x v="7"/>
    <n v="0"/>
    <d v="1899-12-30T00:35:48"/>
    <n v="0"/>
    <n v="0"/>
    <n v="0"/>
    <n v="12"/>
    <n v="12"/>
    <n v="0"/>
    <n v="11"/>
    <n v="0"/>
    <n v="5"/>
    <n v="5"/>
    <n v="0"/>
    <n v="0"/>
    <n v="7"/>
    <s v="-"/>
    <s v="-"/>
    <n v="7.5381944444444446E-2"/>
    <n v="7"/>
    <n v="5"/>
    <n v="12"/>
    <s v="Aneurin BevanTorfaen"/>
    <x v="0"/>
  </r>
  <r>
    <x v="11"/>
    <n v="14"/>
    <x v="0"/>
    <x v="7"/>
    <x v="4"/>
    <x v="7"/>
    <n v="0"/>
    <d v="1899-12-30T00:17:1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11"/>
    <n v="14"/>
    <x v="0"/>
    <x v="1"/>
    <x v="1"/>
    <x v="7"/>
    <n v="0"/>
    <d v="1899-12-30T00:14:41"/>
    <n v="0"/>
    <n v="0"/>
    <n v="0"/>
    <n v="5"/>
    <n v="5"/>
    <n v="0"/>
    <n v="5"/>
    <n v="0"/>
    <n v="0"/>
    <n v="0"/>
    <n v="0"/>
    <n v="0"/>
    <n v="5"/>
    <s v="-"/>
    <s v="-"/>
    <s v="-"/>
    <n v="5"/>
    <n v="0"/>
    <n v="5"/>
    <s v="Aneurin BevanTorfaen"/>
    <x v="0"/>
  </r>
  <r>
    <x v="11"/>
    <n v="14"/>
    <x v="0"/>
    <x v="3"/>
    <x v="2"/>
    <x v="7"/>
    <n v="0"/>
    <d v="1899-12-30T00:06:2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Torfaen"/>
    <x v="0"/>
  </r>
  <r>
    <x v="11"/>
    <n v="14"/>
    <x v="1"/>
    <x v="10"/>
    <x v="0"/>
    <x v="9"/>
    <n v="232.45360483333334"/>
    <d v="1899-12-30T02:02:25"/>
    <n v="19"/>
    <n v="8"/>
    <n v="0"/>
    <n v="107"/>
    <n v="107"/>
    <n v="19"/>
    <n v="53"/>
    <n v="23"/>
    <n v="70"/>
    <n v="79"/>
    <n v="9"/>
    <n v="2"/>
    <n v="3"/>
    <n v="7.6157407407407415E-3"/>
    <n v="0.39130434782608697"/>
    <n v="0.12798611111111113"/>
    <n v="5"/>
    <n v="79"/>
    <n v="107"/>
    <s v="Betsi CadwaladrConwy"/>
    <x v="0"/>
  </r>
  <r>
    <x v="11"/>
    <n v="14"/>
    <x v="1"/>
    <x v="11"/>
    <x v="0"/>
    <x v="9"/>
    <n v="64.306664833333329"/>
    <d v="1899-12-30T01:29:07"/>
    <n v="6"/>
    <n v="1"/>
    <n v="0"/>
    <n v="52"/>
    <n v="52"/>
    <n v="15"/>
    <n v="34"/>
    <n v="2"/>
    <n v="41"/>
    <n v="46"/>
    <n v="5"/>
    <n v="0"/>
    <n v="4"/>
    <n v="8.0150462962962962E-3"/>
    <n v="0.5"/>
    <n v="0.13542824074074072"/>
    <n v="4"/>
    <n v="46"/>
    <n v="52"/>
    <s v="Betsi CadwaladrConwy"/>
    <x v="0"/>
  </r>
  <r>
    <x v="11"/>
    <n v="14"/>
    <x v="1"/>
    <x v="12"/>
    <x v="0"/>
    <x v="9"/>
    <n v="4.7680555"/>
    <d v="1899-12-30T05:01:05"/>
    <n v="1"/>
    <n v="0"/>
    <n v="0"/>
    <n v="1"/>
    <n v="1"/>
    <n v="0"/>
    <n v="0"/>
    <n v="1"/>
    <n v="0"/>
    <n v="0"/>
    <n v="0"/>
    <n v="0"/>
    <n v="0"/>
    <n v="8.5532407407407415E-3"/>
    <n v="0"/>
    <s v="-"/>
    <n v="0"/>
    <n v="0"/>
    <n v="1"/>
    <s v="Betsi CadwaladrConwy"/>
    <x v="0"/>
  </r>
  <r>
    <x v="11"/>
    <n v="14"/>
    <x v="1"/>
    <x v="49"/>
    <x v="1"/>
    <x v="9"/>
    <n v="0"/>
    <d v="1899-12-30T00:09:02"/>
    <n v="0"/>
    <n v="0"/>
    <n v="0"/>
    <n v="1"/>
    <n v="1"/>
    <n v="0"/>
    <n v="1"/>
    <n v="0"/>
    <n v="0"/>
    <n v="1"/>
    <n v="1"/>
    <n v="0"/>
    <n v="0"/>
    <s v="-"/>
    <s v="-"/>
    <n v="6.5266203703703701E-2"/>
    <n v="0"/>
    <n v="1"/>
    <n v="1"/>
    <s v="Betsi CadwaladrConwy"/>
    <x v="0"/>
  </r>
  <r>
    <x v="11"/>
    <n v="14"/>
    <x v="1"/>
    <x v="10"/>
    <x v="0"/>
    <x v="10"/>
    <n v="282.32360466666654"/>
    <d v="1899-12-30T02:48:21"/>
    <n v="29"/>
    <n v="16"/>
    <n v="1"/>
    <n v="94"/>
    <n v="94"/>
    <n v="21"/>
    <n v="43"/>
    <n v="22"/>
    <n v="61"/>
    <n v="70"/>
    <n v="9"/>
    <n v="0"/>
    <n v="2"/>
    <n v="5.9722222222222225E-3"/>
    <n v="0.5"/>
    <n v="0.17282986111111112"/>
    <n v="2"/>
    <n v="70"/>
    <n v="94"/>
    <s v="Betsi CadwaladrDenbighshire"/>
    <x v="0"/>
  </r>
  <r>
    <x v="11"/>
    <n v="14"/>
    <x v="1"/>
    <x v="12"/>
    <x v="0"/>
    <x v="10"/>
    <n v="14.256944333333333"/>
    <d v="1899-12-30T01:32:46"/>
    <n v="0"/>
    <n v="0"/>
    <n v="0"/>
    <n v="10"/>
    <n v="9"/>
    <n v="0"/>
    <n v="4"/>
    <n v="0"/>
    <n v="7"/>
    <n v="9"/>
    <n v="2"/>
    <n v="0"/>
    <n v="1"/>
    <s v="-"/>
    <s v="-"/>
    <n v="0.12861111111111112"/>
    <n v="1"/>
    <n v="9"/>
    <n v="10"/>
    <s v="Betsi CadwaladrDenbighshire"/>
    <x v="0"/>
  </r>
  <r>
    <x v="11"/>
    <n v="14"/>
    <x v="1"/>
    <x v="11"/>
    <x v="0"/>
    <x v="10"/>
    <n v="0"/>
    <s v="-"/>
    <n v="0"/>
    <n v="0"/>
    <n v="0"/>
    <n v="1"/>
    <n v="1"/>
    <n v="1"/>
    <n v="1"/>
    <n v="0"/>
    <n v="1"/>
    <n v="1"/>
    <n v="0"/>
    <n v="0"/>
    <n v="0"/>
    <s v="-"/>
    <s v="-"/>
    <n v="0.16689814814814816"/>
    <n v="0"/>
    <n v="1"/>
    <n v="1"/>
    <s v="Betsi CadwaladrDenbighshire"/>
    <x v="0"/>
  </r>
  <r>
    <x v="11"/>
    <n v="14"/>
    <x v="1"/>
    <x v="10"/>
    <x v="0"/>
    <x v="11"/>
    <n v="177.0930548333333"/>
    <d v="1899-12-30T02:53:09"/>
    <n v="18"/>
    <n v="7"/>
    <n v="0"/>
    <n v="55"/>
    <n v="55"/>
    <n v="8"/>
    <n v="20"/>
    <n v="12"/>
    <n v="35"/>
    <n v="39"/>
    <n v="4"/>
    <n v="0"/>
    <n v="4"/>
    <n v="6.0358796296296298E-3"/>
    <n v="0.5"/>
    <n v="0.13041666666666668"/>
    <n v="4"/>
    <n v="39"/>
    <n v="55"/>
    <s v="Betsi CadwaladrFlintshire"/>
    <x v="0"/>
  </r>
  <r>
    <x v="11"/>
    <n v="14"/>
    <x v="1"/>
    <x v="12"/>
    <x v="0"/>
    <x v="11"/>
    <n v="91.673608999999985"/>
    <d v="1899-12-30T02:04:57"/>
    <n v="7"/>
    <n v="6"/>
    <n v="0"/>
    <n v="47"/>
    <n v="47"/>
    <n v="14"/>
    <n v="31"/>
    <n v="9"/>
    <n v="33"/>
    <n v="33"/>
    <n v="0"/>
    <n v="2"/>
    <n v="3"/>
    <n v="7.905092592592592E-3"/>
    <n v="0.22222222222222221"/>
    <n v="0.11645833333333333"/>
    <n v="5"/>
    <n v="33"/>
    <n v="47"/>
    <s v="Betsi CadwaladrFlintshire"/>
    <x v="0"/>
  </r>
  <r>
    <x v="11"/>
    <n v="14"/>
    <x v="1"/>
    <x v="11"/>
    <x v="0"/>
    <x v="12"/>
    <n v="167.52555116666665"/>
    <d v="1899-12-30T01:37:56"/>
    <n v="13"/>
    <n v="2"/>
    <n v="0"/>
    <n v="121"/>
    <n v="118"/>
    <n v="24"/>
    <n v="70"/>
    <n v="23"/>
    <n v="63"/>
    <n v="83"/>
    <n v="20"/>
    <n v="3"/>
    <n v="12"/>
    <n v="7.0949074074074074E-3"/>
    <n v="0.34782608695652173"/>
    <n v="4.9675925925925929E-2"/>
    <n v="15"/>
    <n v="83"/>
    <n v="119"/>
    <s v="Betsi CadwaladrGwynedd"/>
    <x v="0"/>
  </r>
  <r>
    <x v="11"/>
    <n v="14"/>
    <x v="1"/>
    <x v="12"/>
    <x v="0"/>
    <x v="12"/>
    <n v="17.078610333333337"/>
    <d v="1899-12-30T03:39:57"/>
    <n v="2"/>
    <n v="0"/>
    <n v="0"/>
    <n v="5"/>
    <n v="5"/>
    <n v="0"/>
    <n v="0"/>
    <n v="0"/>
    <n v="4"/>
    <n v="4"/>
    <n v="0"/>
    <n v="0"/>
    <n v="1"/>
    <s v="-"/>
    <s v="-"/>
    <n v="7.3807870370370371E-2"/>
    <n v="1"/>
    <n v="4"/>
    <n v="5"/>
    <s v="Betsi CadwaladrGwynedd"/>
    <x v="0"/>
  </r>
  <r>
    <x v="11"/>
    <n v="14"/>
    <x v="1"/>
    <x v="10"/>
    <x v="0"/>
    <x v="12"/>
    <n v="0"/>
    <d v="1899-12-30T00:14:58"/>
    <n v="0"/>
    <n v="0"/>
    <n v="0"/>
    <n v="4"/>
    <n v="4"/>
    <n v="1"/>
    <n v="4"/>
    <n v="0"/>
    <n v="4"/>
    <n v="4"/>
    <n v="0"/>
    <n v="0"/>
    <n v="0"/>
    <s v="-"/>
    <s v="-"/>
    <n v="6.1145833333333337E-2"/>
    <n v="0"/>
    <n v="4"/>
    <n v="4"/>
    <s v="Betsi CadwaladrGwynedd"/>
    <x v="0"/>
  </r>
  <r>
    <x v="11"/>
    <n v="14"/>
    <x v="1"/>
    <x v="11"/>
    <x v="0"/>
    <x v="13"/>
    <n v="82.089164000000011"/>
    <d v="1899-12-30T01:24:23"/>
    <n v="4"/>
    <n v="3"/>
    <n v="0"/>
    <n v="64"/>
    <n v="64"/>
    <n v="17"/>
    <n v="38"/>
    <n v="13"/>
    <n v="35"/>
    <n v="43"/>
    <n v="8"/>
    <n v="3"/>
    <n v="5"/>
    <n v="1.3333333333333334E-2"/>
    <n v="0.23076923076923078"/>
    <n v="6.7557870370370365E-2"/>
    <n v="8"/>
    <n v="43"/>
    <n v="64"/>
    <s v="Betsi CadwaladrIsle Of Anglesey"/>
    <x v="0"/>
  </r>
  <r>
    <x v="11"/>
    <n v="14"/>
    <x v="1"/>
    <x v="12"/>
    <x v="0"/>
    <x v="6"/>
    <n v="0"/>
    <s v="-"/>
    <n v="0"/>
    <n v="0"/>
    <n v="0"/>
    <n v="1"/>
    <n v="1"/>
    <n v="1"/>
    <n v="1"/>
    <n v="1"/>
    <n v="0"/>
    <n v="0"/>
    <n v="0"/>
    <n v="0"/>
    <n v="0"/>
    <n v="1.7256944444444446E-2"/>
    <n v="0"/>
    <s v="-"/>
    <n v="0"/>
    <n v="0"/>
    <n v="1"/>
    <s v="Betsi CadwaladrPowys"/>
    <x v="1"/>
  </r>
  <r>
    <x v="11"/>
    <n v="14"/>
    <x v="1"/>
    <x v="12"/>
    <x v="0"/>
    <x v="7"/>
    <n v="0"/>
    <d v="1899-12-30T00:11:2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Torfaen"/>
    <x v="1"/>
  </r>
  <r>
    <x v="11"/>
    <n v="14"/>
    <x v="1"/>
    <x v="12"/>
    <x v="0"/>
    <x v="15"/>
    <n v="204.33360516666664"/>
    <d v="1899-12-30T02:07:32"/>
    <n v="16"/>
    <n v="9"/>
    <n v="0"/>
    <n v="105"/>
    <n v="104"/>
    <n v="20"/>
    <n v="55"/>
    <n v="22"/>
    <n v="71"/>
    <n v="76"/>
    <n v="5"/>
    <n v="1"/>
    <n v="6"/>
    <n v="4.7395833333333326E-3"/>
    <n v="0.63636363636363635"/>
    <n v="0.1423611111111111"/>
    <n v="7"/>
    <n v="76"/>
    <n v="105"/>
    <s v="Betsi CadwaladrWrexham"/>
    <x v="0"/>
  </r>
  <r>
    <x v="11"/>
    <n v="14"/>
    <x v="1"/>
    <x v="10"/>
    <x v="0"/>
    <x v="15"/>
    <n v="6.0727776666666671"/>
    <d v="1899-12-30T01:27:39"/>
    <n v="1"/>
    <n v="0"/>
    <n v="0"/>
    <n v="8"/>
    <n v="7"/>
    <n v="1"/>
    <n v="5"/>
    <n v="2"/>
    <n v="5"/>
    <n v="5"/>
    <n v="0"/>
    <n v="0"/>
    <n v="1"/>
    <n v="2.9513888888888889E-4"/>
    <n v="1"/>
    <n v="6.9224537037037043E-2"/>
    <n v="1"/>
    <n v="5"/>
    <n v="7"/>
    <s v="Betsi CadwaladrWrexham"/>
    <x v="0"/>
  </r>
  <r>
    <x v="11"/>
    <n v="14"/>
    <x v="2"/>
    <x v="16"/>
    <x v="0"/>
    <x v="0"/>
    <n v="1.4555555"/>
    <d v="1899-12-30T01:42:20"/>
    <n v="0"/>
    <n v="0"/>
    <n v="0"/>
    <n v="1"/>
    <n v="1"/>
    <n v="0"/>
    <n v="0"/>
    <n v="1"/>
    <n v="0"/>
    <n v="0"/>
    <n v="0"/>
    <n v="0"/>
    <n v="0"/>
    <n v="2.5810185185185185E-3"/>
    <n v="1"/>
    <s v="-"/>
    <n v="0"/>
    <n v="0"/>
    <n v="1"/>
    <s v="Cardiff And ValeBlaenau Gwent"/>
    <x v="1"/>
  </r>
  <r>
    <x v="11"/>
    <n v="14"/>
    <x v="2"/>
    <x v="16"/>
    <x v="0"/>
    <x v="16"/>
    <n v="0.85250000000000004"/>
    <d v="1899-12-30T00:20:58"/>
    <n v="0"/>
    <n v="0"/>
    <n v="0"/>
    <n v="6"/>
    <n v="6"/>
    <n v="2"/>
    <n v="6"/>
    <n v="1"/>
    <n v="5"/>
    <n v="5"/>
    <n v="0"/>
    <n v="0"/>
    <n v="0"/>
    <n v="1.0011574074074074E-2"/>
    <n v="0"/>
    <n v="1.9837962962962963E-2"/>
    <n v="0"/>
    <n v="5"/>
    <n v="6"/>
    <s v="Cardiff And ValeBridgend"/>
    <x v="1"/>
  </r>
  <r>
    <x v="11"/>
    <n v="14"/>
    <x v="2"/>
    <x v="16"/>
    <x v="0"/>
    <x v="1"/>
    <n v="12.368888"/>
    <d v="1899-12-30T01:22:17"/>
    <n v="1"/>
    <n v="0"/>
    <n v="0"/>
    <n v="9"/>
    <n v="9"/>
    <n v="1"/>
    <n v="6"/>
    <n v="5"/>
    <n v="2"/>
    <n v="3"/>
    <n v="1"/>
    <n v="1"/>
    <n v="0"/>
    <n v="6.7592592592592591E-3"/>
    <n v="0.4"/>
    <n v="0.10954861111111111"/>
    <n v="1"/>
    <n v="3"/>
    <n v="9"/>
    <s v="Cardiff And ValeCaerphilly"/>
    <x v="1"/>
  </r>
  <r>
    <x v="11"/>
    <n v="14"/>
    <x v="2"/>
    <x v="16"/>
    <x v="0"/>
    <x v="2"/>
    <n v="395.15304933333329"/>
    <d v="1899-12-30T01:55:49"/>
    <n v="31"/>
    <n v="17"/>
    <n v="0"/>
    <n v="231"/>
    <n v="228"/>
    <n v="46"/>
    <n v="141"/>
    <n v="48"/>
    <n v="143"/>
    <n v="166"/>
    <n v="23"/>
    <n v="8"/>
    <n v="9"/>
    <n v="5.4166666666666669E-3"/>
    <n v="0.5625"/>
    <n v="7.2650462962962958E-2"/>
    <n v="17"/>
    <n v="166"/>
    <n v="230"/>
    <s v="Cardiff And ValeCardiff"/>
    <x v="0"/>
  </r>
  <r>
    <x v="11"/>
    <n v="14"/>
    <x v="2"/>
    <x v="17"/>
    <x v="6"/>
    <x v="2"/>
    <n v="0"/>
    <d v="1899-12-30T00:55:09"/>
    <n v="0"/>
    <n v="0"/>
    <n v="0"/>
    <n v="18"/>
    <n v="18"/>
    <n v="0"/>
    <n v="14"/>
    <n v="2"/>
    <n v="12"/>
    <n v="12"/>
    <n v="0"/>
    <n v="0"/>
    <n v="4"/>
    <n v="5.619212962962963E-3"/>
    <n v="0.5"/>
    <n v="5.8483796296296298E-2"/>
    <n v="4"/>
    <n v="12"/>
    <n v="18"/>
    <s v="Cardiff And ValeCardiff"/>
    <x v="0"/>
  </r>
  <r>
    <x v="11"/>
    <n v="14"/>
    <x v="2"/>
    <x v="65"/>
    <x v="3"/>
    <x v="2"/>
    <n v="0"/>
    <d v="1899-12-30T00:04:4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Cardiff"/>
    <x v="0"/>
  </r>
  <r>
    <x v="11"/>
    <n v="14"/>
    <x v="2"/>
    <x v="16"/>
    <x v="0"/>
    <x v="17"/>
    <n v="6.0555499999999998E-2"/>
    <d v="1899-12-30T00:18:38"/>
    <n v="0"/>
    <n v="0"/>
    <n v="0"/>
    <n v="1"/>
    <n v="1"/>
    <n v="0"/>
    <n v="1"/>
    <n v="1"/>
    <n v="0"/>
    <n v="0"/>
    <n v="0"/>
    <n v="0"/>
    <n v="0"/>
    <n v="1.8981481481481482E-3"/>
    <n v="1"/>
    <s v="-"/>
    <n v="0"/>
    <n v="0"/>
    <n v="1"/>
    <s v="Cardiff And ValeCarmarthenshire"/>
    <x v="1"/>
  </r>
  <r>
    <x v="11"/>
    <n v="14"/>
    <x v="2"/>
    <x v="16"/>
    <x v="0"/>
    <x v="3"/>
    <n v="0.18305466666666667"/>
    <d v="1899-12-30T00:34:46"/>
    <n v="0"/>
    <n v="0"/>
    <n v="0"/>
    <n v="5"/>
    <n v="5"/>
    <n v="1"/>
    <n v="4"/>
    <n v="1"/>
    <n v="3"/>
    <n v="3"/>
    <n v="0"/>
    <n v="0"/>
    <n v="1"/>
    <n v="6.018518518518519E-4"/>
    <n v="1"/>
    <n v="0.19274305555555557"/>
    <n v="1"/>
    <n v="3"/>
    <n v="5"/>
    <s v="Cardiff And ValeMerthyr Tydfil"/>
    <x v="1"/>
  </r>
  <r>
    <x v="11"/>
    <n v="14"/>
    <x v="2"/>
    <x v="16"/>
    <x v="0"/>
    <x v="4"/>
    <n v="0.1205555"/>
    <d v="1899-12-30T00:22:1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onmouthshire"/>
    <x v="1"/>
  </r>
  <r>
    <x v="11"/>
    <n v="14"/>
    <x v="2"/>
    <x v="16"/>
    <x v="0"/>
    <x v="5"/>
    <n v="1.6080555000000001"/>
    <d v="1899-12-30T00:47:10"/>
    <n v="0"/>
    <n v="0"/>
    <n v="0"/>
    <n v="3"/>
    <n v="3"/>
    <n v="0"/>
    <n v="2"/>
    <n v="0"/>
    <n v="3"/>
    <n v="3"/>
    <n v="0"/>
    <n v="0"/>
    <n v="0"/>
    <s v="-"/>
    <s v="-"/>
    <n v="2.6388888888888889E-2"/>
    <n v="0"/>
    <n v="3"/>
    <n v="3"/>
    <s v="Cardiff And ValeNewport"/>
    <x v="1"/>
  </r>
  <r>
    <x v="11"/>
    <n v="14"/>
    <x v="2"/>
    <x v="16"/>
    <x v="0"/>
    <x v="20"/>
    <n v="0"/>
    <d v="1899-12-30T01:04:00"/>
    <n v="0"/>
    <n v="0"/>
    <n v="0"/>
    <n v="1"/>
    <n v="1"/>
    <n v="0"/>
    <n v="0"/>
    <n v="0"/>
    <n v="0"/>
    <n v="1"/>
    <n v="1"/>
    <n v="0"/>
    <n v="0"/>
    <s v="-"/>
    <s v="-"/>
    <n v="3.5266203703703702E-2"/>
    <n v="0"/>
    <n v="1"/>
    <n v="1"/>
    <s v="Cardiff And ValePembrokeshire"/>
    <x v="1"/>
  </r>
  <r>
    <x v="11"/>
    <n v="14"/>
    <x v="2"/>
    <x v="16"/>
    <x v="0"/>
    <x v="21"/>
    <n v="8.6144426666666654"/>
    <d v="1899-12-30T01:05:35"/>
    <n v="0"/>
    <n v="0"/>
    <n v="0"/>
    <n v="10"/>
    <n v="10"/>
    <n v="0"/>
    <n v="8"/>
    <n v="1"/>
    <n v="7"/>
    <n v="7"/>
    <n v="0"/>
    <n v="0"/>
    <n v="2"/>
    <n v="7.1412037037037043E-3"/>
    <n v="0"/>
    <n v="0.11615740740740742"/>
    <n v="2"/>
    <n v="7"/>
    <n v="10"/>
    <s v="Cardiff And ValeRhondda Cynon Taff"/>
    <x v="1"/>
  </r>
  <r>
    <x v="11"/>
    <n v="14"/>
    <x v="2"/>
    <x v="16"/>
    <x v="0"/>
    <x v="22"/>
    <n v="0.37916566666666668"/>
    <d v="1899-12-30T00:20:55"/>
    <n v="0"/>
    <n v="0"/>
    <n v="0"/>
    <n v="3"/>
    <n v="3"/>
    <n v="1"/>
    <n v="3"/>
    <n v="1"/>
    <n v="1"/>
    <n v="1"/>
    <n v="0"/>
    <n v="0"/>
    <n v="1"/>
    <n v="4.6064814814814822E-3"/>
    <n v="1"/>
    <n v="0.13715277777777779"/>
    <n v="1"/>
    <n v="1"/>
    <n v="3"/>
    <s v="Cardiff And ValeSwansea"/>
    <x v="1"/>
  </r>
  <r>
    <x v="11"/>
    <n v="14"/>
    <x v="2"/>
    <x v="16"/>
    <x v="0"/>
    <x v="7"/>
    <n v="1.1863886666666668"/>
    <d v="1899-12-30T00:20:56"/>
    <n v="0"/>
    <n v="0"/>
    <n v="0"/>
    <n v="17"/>
    <n v="15"/>
    <n v="8"/>
    <n v="14"/>
    <n v="1"/>
    <n v="8"/>
    <n v="8"/>
    <n v="0"/>
    <n v="0"/>
    <n v="8"/>
    <n v="2.7777777777777778E-4"/>
    <n v="1"/>
    <n v="7.1585648148148155E-3"/>
    <n v="8"/>
    <n v="8"/>
    <n v="17"/>
    <s v="Cardiff And ValeTorfaen"/>
    <x v="1"/>
  </r>
  <r>
    <x v="11"/>
    <n v="14"/>
    <x v="2"/>
    <x v="18"/>
    <x v="3"/>
    <x v="7"/>
    <n v="0"/>
    <d v="1899-12-30T00:20:42"/>
    <n v="0"/>
    <n v="0"/>
    <n v="0"/>
    <n v="1"/>
    <n v="1"/>
    <n v="0"/>
    <n v="1"/>
    <n v="0"/>
    <n v="1"/>
    <n v="1"/>
    <n v="0"/>
    <n v="0"/>
    <n v="0"/>
    <s v="-"/>
    <s v="-"/>
    <n v="4.2928240740740746E-2"/>
    <n v="0"/>
    <n v="1"/>
    <n v="1"/>
    <s v="Cardiff And ValeTorfaen"/>
    <x v="1"/>
  </r>
  <r>
    <x v="11"/>
    <n v="14"/>
    <x v="2"/>
    <x v="17"/>
    <x v="6"/>
    <x v="7"/>
    <n v="0"/>
    <d v="1899-12-30T00:19:26"/>
    <n v="0"/>
    <n v="0"/>
    <n v="0"/>
    <n v="2"/>
    <n v="2"/>
    <n v="0"/>
    <n v="2"/>
    <n v="0"/>
    <n v="1"/>
    <n v="1"/>
    <n v="0"/>
    <n v="0"/>
    <n v="1"/>
    <s v="-"/>
    <s v="-"/>
    <n v="2.7199074074074074E-3"/>
    <n v="1"/>
    <n v="1"/>
    <n v="2"/>
    <s v="Cardiff And ValeTorfaen"/>
    <x v="1"/>
  </r>
  <r>
    <x v="11"/>
    <n v="14"/>
    <x v="2"/>
    <x v="16"/>
    <x v="0"/>
    <x v="8"/>
    <n v="141.31083000000001"/>
    <d v="1899-12-30T01:56:00"/>
    <n v="12"/>
    <n v="5"/>
    <n v="0"/>
    <n v="79"/>
    <n v="79"/>
    <n v="14"/>
    <n v="50"/>
    <n v="24"/>
    <n v="36"/>
    <n v="44"/>
    <n v="8"/>
    <n v="3"/>
    <n v="8"/>
    <n v="5.115740740740741E-3"/>
    <n v="0.625"/>
    <n v="0.11019097222222224"/>
    <n v="11"/>
    <n v="44"/>
    <n v="79"/>
    <s v="Cardiff And ValeVale Of Glamorgan"/>
    <x v="0"/>
  </r>
  <r>
    <x v="11"/>
    <n v="14"/>
    <x v="2"/>
    <x v="17"/>
    <x v="6"/>
    <x v="8"/>
    <n v="0"/>
    <d v="1899-12-30T00:53:03"/>
    <n v="1"/>
    <n v="0"/>
    <n v="0"/>
    <n v="29"/>
    <n v="29"/>
    <n v="0"/>
    <n v="24"/>
    <n v="4"/>
    <n v="17"/>
    <n v="18"/>
    <n v="1"/>
    <n v="0"/>
    <n v="7"/>
    <n v="3.9814814814814817E-3"/>
    <n v="0.75"/>
    <n v="8.7552083333333322E-2"/>
    <n v="7"/>
    <n v="18"/>
    <n v="29"/>
    <s v="Cardiff And ValeVale Of Glamorgan"/>
    <x v="0"/>
  </r>
  <r>
    <x v="11"/>
    <n v="14"/>
    <x v="3"/>
    <x v="20"/>
    <x v="0"/>
    <x v="0"/>
    <n v="3.2538888333333333"/>
    <d v="1899-12-30T01:02:25"/>
    <n v="0"/>
    <n v="0"/>
    <n v="0"/>
    <n v="4"/>
    <n v="4"/>
    <n v="2"/>
    <n v="2"/>
    <n v="1"/>
    <n v="3"/>
    <n v="3"/>
    <n v="0"/>
    <n v="0"/>
    <n v="0"/>
    <n v="5.0347222222222225E-3"/>
    <n v="1"/>
    <n v="4.5405092592592601E-2"/>
    <n v="0"/>
    <n v="3"/>
    <n v="4"/>
    <s v="Cwm Taf MorgannwgBlaenau Gwent"/>
    <x v="1"/>
  </r>
  <r>
    <x v="11"/>
    <n v="14"/>
    <x v="3"/>
    <x v="21"/>
    <x v="0"/>
    <x v="16"/>
    <n v="100.05804883333333"/>
    <d v="1899-12-30T01:17:14"/>
    <n v="10"/>
    <n v="2"/>
    <n v="0"/>
    <n v="101"/>
    <n v="99"/>
    <n v="36"/>
    <n v="71"/>
    <n v="29"/>
    <n v="46"/>
    <n v="65"/>
    <n v="19"/>
    <n v="1"/>
    <n v="6"/>
    <n v="4.7106481481481478E-3"/>
    <n v="0.51724137931034486"/>
    <n v="6.2748842592592599E-2"/>
    <n v="7"/>
    <n v="65"/>
    <n v="100"/>
    <s v="Cwm Taf MorgannwgBridgend"/>
    <x v="0"/>
  </r>
  <r>
    <x v="11"/>
    <n v="14"/>
    <x v="3"/>
    <x v="22"/>
    <x v="0"/>
    <x v="16"/>
    <n v="17.402221333333337"/>
    <d v="1899-12-30T03:42:06"/>
    <n v="1"/>
    <n v="1"/>
    <n v="0"/>
    <n v="4"/>
    <n v="4"/>
    <n v="1"/>
    <n v="3"/>
    <n v="2"/>
    <n v="2"/>
    <n v="2"/>
    <n v="0"/>
    <n v="0"/>
    <n v="0"/>
    <n v="1.0324074074074074E-2"/>
    <n v="0"/>
    <n v="3.4901620370370375E-2"/>
    <n v="0"/>
    <n v="2"/>
    <n v="4"/>
    <s v="Cwm Taf MorgannwgBridgend"/>
    <x v="0"/>
  </r>
  <r>
    <x v="11"/>
    <n v="14"/>
    <x v="3"/>
    <x v="20"/>
    <x v="0"/>
    <x v="1"/>
    <n v="143.45638533333334"/>
    <d v="1899-12-30T04:35:18"/>
    <n v="11"/>
    <n v="7"/>
    <n v="3"/>
    <n v="25"/>
    <n v="25"/>
    <n v="3"/>
    <n v="11"/>
    <n v="8"/>
    <n v="13"/>
    <n v="16"/>
    <n v="3"/>
    <n v="1"/>
    <n v="0"/>
    <n v="5.6597222222222231E-3"/>
    <n v="0.5"/>
    <n v="6.8119212962962972E-2"/>
    <n v="1"/>
    <n v="16"/>
    <n v="25"/>
    <s v="Cwm Taf MorgannwgCaerphilly"/>
    <x v="1"/>
  </r>
  <r>
    <x v="11"/>
    <n v="14"/>
    <x v="3"/>
    <x v="21"/>
    <x v="0"/>
    <x v="17"/>
    <n v="0"/>
    <d v="1899-12-30T00:19:00"/>
    <n v="0"/>
    <n v="0"/>
    <n v="0"/>
    <n v="1"/>
    <n v="1"/>
    <n v="0"/>
    <n v="1"/>
    <n v="0"/>
    <n v="1"/>
    <n v="1"/>
    <n v="0"/>
    <n v="0"/>
    <n v="0"/>
    <s v="-"/>
    <s v="-"/>
    <n v="5.7060185185185193E-2"/>
    <n v="0"/>
    <n v="1"/>
    <n v="1"/>
    <s v="Cwm Taf MorgannwgCarmarthenshire"/>
    <x v="1"/>
  </r>
  <r>
    <x v="11"/>
    <n v="14"/>
    <x v="3"/>
    <x v="20"/>
    <x v="0"/>
    <x v="3"/>
    <n v="199.60860949999994"/>
    <d v="1899-12-30T03:11:54"/>
    <n v="17"/>
    <n v="10"/>
    <n v="2"/>
    <n v="61"/>
    <n v="60"/>
    <n v="15"/>
    <n v="34"/>
    <n v="14"/>
    <n v="37"/>
    <n v="45"/>
    <n v="8"/>
    <n v="0"/>
    <n v="2"/>
    <n v="6.0416666666666665E-3"/>
    <n v="0.5"/>
    <n v="6.8692129629629631E-2"/>
    <n v="2"/>
    <n v="45"/>
    <n v="61"/>
    <s v="Cwm Taf MorgannwgMerthyr Tydfil"/>
    <x v="0"/>
  </r>
  <r>
    <x v="11"/>
    <n v="14"/>
    <x v="3"/>
    <x v="21"/>
    <x v="0"/>
    <x v="3"/>
    <n v="0.57833233333333334"/>
    <d v="1899-12-30T00:49:42"/>
    <n v="0"/>
    <n v="0"/>
    <n v="0"/>
    <n v="1"/>
    <n v="1"/>
    <n v="0"/>
    <n v="1"/>
    <n v="0"/>
    <n v="1"/>
    <n v="1"/>
    <n v="0"/>
    <n v="0"/>
    <n v="0"/>
    <s v="-"/>
    <s v="-"/>
    <n v="0.30042824074074076"/>
    <n v="0"/>
    <n v="1"/>
    <n v="1"/>
    <s v="Cwm Taf MorgannwgMerthyr Tydfil"/>
    <x v="0"/>
  </r>
  <r>
    <x v="11"/>
    <n v="14"/>
    <x v="3"/>
    <x v="22"/>
    <x v="0"/>
    <x v="3"/>
    <n v="0"/>
    <d v="1899-12-30T00:11:25"/>
    <n v="0"/>
    <n v="0"/>
    <n v="0"/>
    <n v="2"/>
    <n v="2"/>
    <n v="1"/>
    <n v="2"/>
    <n v="0"/>
    <n v="1"/>
    <n v="1"/>
    <n v="0"/>
    <n v="0"/>
    <n v="1"/>
    <s v="-"/>
    <s v="-"/>
    <n v="0.13880787037037037"/>
    <n v="1"/>
    <n v="1"/>
    <n v="2"/>
    <s v="Cwm Taf MorgannwgMerthyr Tydfil"/>
    <x v="0"/>
  </r>
  <r>
    <x v="11"/>
    <n v="14"/>
    <x v="3"/>
    <x v="21"/>
    <x v="0"/>
    <x v="19"/>
    <n v="5.6977756666666668"/>
    <d v="1899-12-30T00:33:47"/>
    <n v="0"/>
    <n v="0"/>
    <n v="0"/>
    <n v="17"/>
    <n v="17"/>
    <n v="9"/>
    <n v="15"/>
    <n v="6"/>
    <n v="9"/>
    <n v="11"/>
    <n v="2"/>
    <n v="0"/>
    <n v="0"/>
    <n v="1.1267361111111112E-2"/>
    <n v="0.16666666666666666"/>
    <n v="0.10320601851851853"/>
    <n v="0"/>
    <n v="11"/>
    <n v="17"/>
    <s v="Cwm Taf MorgannwgNeath Port Talbot"/>
    <x v="1"/>
  </r>
  <r>
    <x v="11"/>
    <n v="14"/>
    <x v="3"/>
    <x v="20"/>
    <x v="0"/>
    <x v="19"/>
    <n v="0"/>
    <d v="1899-12-30T00:08:08"/>
    <n v="0"/>
    <n v="0"/>
    <n v="0"/>
    <n v="2"/>
    <n v="1"/>
    <n v="1"/>
    <n v="1"/>
    <n v="1"/>
    <n v="1"/>
    <n v="1"/>
    <n v="0"/>
    <n v="0"/>
    <n v="0"/>
    <n v="1.1550925925925926E-2"/>
    <n v="0"/>
    <n v="0.67769675925925932"/>
    <n v="0"/>
    <n v="1"/>
    <n v="2"/>
    <s v="Cwm Taf MorgannwgNeath Port Talbot"/>
    <x v="1"/>
  </r>
  <r>
    <x v="11"/>
    <n v="14"/>
    <x v="3"/>
    <x v="20"/>
    <x v="0"/>
    <x v="6"/>
    <n v="31.214722166666668"/>
    <d v="1899-12-30T02:50:24"/>
    <n v="5"/>
    <n v="0"/>
    <n v="0"/>
    <n v="12"/>
    <n v="12"/>
    <n v="1"/>
    <n v="3"/>
    <n v="1"/>
    <n v="8"/>
    <n v="11"/>
    <n v="3"/>
    <n v="0"/>
    <n v="0"/>
    <n v="3.3333333333333335E-3"/>
    <n v="1"/>
    <n v="9.8923611111111101E-2"/>
    <n v="0"/>
    <n v="11"/>
    <n v="12"/>
    <s v="Cwm Taf MorgannwgPowys"/>
    <x v="1"/>
  </r>
  <r>
    <x v="11"/>
    <n v="14"/>
    <x v="3"/>
    <x v="22"/>
    <x v="0"/>
    <x v="21"/>
    <n v="355.87249366666657"/>
    <d v="1899-12-30T02:30:08"/>
    <n v="28"/>
    <n v="14"/>
    <n v="4"/>
    <n v="147"/>
    <n v="145"/>
    <n v="32"/>
    <n v="90"/>
    <n v="22"/>
    <n v="100"/>
    <n v="111"/>
    <n v="11"/>
    <n v="2"/>
    <n v="12"/>
    <n v="5.8506944444444448E-3"/>
    <n v="0.40909090909090912"/>
    <n v="7.210648148148148E-2"/>
    <n v="14"/>
    <n v="111"/>
    <n v="147"/>
    <s v="Cwm Taf MorgannwgRhondda Cynon Taff"/>
    <x v="0"/>
  </r>
  <r>
    <x v="11"/>
    <n v="14"/>
    <x v="3"/>
    <x v="20"/>
    <x v="0"/>
    <x v="21"/>
    <n v="162.48777766666666"/>
    <d v="1899-12-30T02:42:41"/>
    <n v="12"/>
    <n v="7"/>
    <n v="2"/>
    <n v="55"/>
    <n v="55"/>
    <n v="14"/>
    <n v="32"/>
    <n v="7"/>
    <n v="30"/>
    <n v="41"/>
    <n v="11"/>
    <n v="1"/>
    <n v="6"/>
    <n v="1.050925925925926E-2"/>
    <n v="0.2857142857142857"/>
    <n v="8.009259259259259E-2"/>
    <n v="7"/>
    <n v="41"/>
    <n v="55"/>
    <s v="Cwm Taf MorgannwgRhondda Cynon Taff"/>
    <x v="0"/>
  </r>
  <r>
    <x v="11"/>
    <n v="14"/>
    <x v="3"/>
    <x v="21"/>
    <x v="0"/>
    <x v="21"/>
    <n v="3.5661109999999998"/>
    <d v="1899-12-30T00:40:34"/>
    <n v="0"/>
    <n v="0"/>
    <n v="0"/>
    <n v="8"/>
    <n v="8"/>
    <n v="2"/>
    <n v="7"/>
    <n v="3"/>
    <n v="5"/>
    <n v="5"/>
    <n v="0"/>
    <n v="0"/>
    <n v="0"/>
    <n v="1.125E-2"/>
    <n v="0.33333333333333331"/>
    <n v="7.7025462962962976E-2"/>
    <n v="0"/>
    <n v="5"/>
    <n v="8"/>
    <s v="Cwm Taf MorgannwgRhondda Cynon Taff"/>
    <x v="0"/>
  </r>
  <r>
    <x v="11"/>
    <n v="14"/>
    <x v="3"/>
    <x v="21"/>
    <x v="0"/>
    <x v="22"/>
    <n v="0"/>
    <s v="-"/>
    <n v="0"/>
    <n v="0"/>
    <n v="0"/>
    <n v="1"/>
    <n v="0"/>
    <n v="0"/>
    <n v="0"/>
    <n v="0"/>
    <n v="1"/>
    <n v="1"/>
    <n v="0"/>
    <n v="0"/>
    <n v="0"/>
    <s v="-"/>
    <s v="-"/>
    <s v="-"/>
    <n v="0"/>
    <n v="1"/>
    <n v="0"/>
    <s v="Cwm Taf MorgannwgSwansea"/>
    <x v="1"/>
  </r>
  <r>
    <x v="11"/>
    <n v="14"/>
    <x v="3"/>
    <x v="21"/>
    <x v="0"/>
    <x v="8"/>
    <n v="5.9875001666666661"/>
    <d v="1899-12-30T00:43:39"/>
    <n v="0"/>
    <n v="0"/>
    <n v="0"/>
    <n v="12"/>
    <n v="12"/>
    <n v="4"/>
    <n v="9"/>
    <n v="0"/>
    <n v="9"/>
    <n v="10"/>
    <n v="1"/>
    <n v="0"/>
    <n v="2"/>
    <s v="-"/>
    <s v="-"/>
    <n v="6.5115740740740738E-2"/>
    <n v="2"/>
    <n v="10"/>
    <n v="12"/>
    <s v="Cwm Taf MorgannwgVale Of Glamorgan"/>
    <x v="1"/>
  </r>
  <r>
    <x v="11"/>
    <n v="14"/>
    <x v="3"/>
    <x v="22"/>
    <x v="0"/>
    <x v="8"/>
    <n v="0"/>
    <s v="-"/>
    <n v="0"/>
    <n v="0"/>
    <n v="0"/>
    <n v="1"/>
    <n v="1"/>
    <n v="1"/>
    <n v="1"/>
    <n v="0"/>
    <n v="1"/>
    <n v="1"/>
    <n v="0"/>
    <n v="0"/>
    <n v="0"/>
    <s v="-"/>
    <s v="-"/>
    <n v="9.2824074074074073E-2"/>
    <n v="0"/>
    <n v="1"/>
    <n v="1"/>
    <s v="Cwm Taf MorgannwgVale Of Glamorgan"/>
    <x v="1"/>
  </r>
  <r>
    <x v="11"/>
    <n v="14"/>
    <x v="4"/>
    <x v="24"/>
    <x v="0"/>
    <x v="17"/>
    <n v="481.67999633333341"/>
    <d v="1899-12-30T04:20:50"/>
    <n v="47"/>
    <n v="30"/>
    <n v="7"/>
    <n v="101"/>
    <n v="101"/>
    <n v="17"/>
    <n v="29"/>
    <n v="20"/>
    <n v="59"/>
    <n v="76"/>
    <n v="17"/>
    <n v="1"/>
    <n v="4"/>
    <n v="9.1493055555555564E-3"/>
    <n v="0.3"/>
    <n v="0.16491319444444447"/>
    <n v="5"/>
    <n v="76"/>
    <n v="101"/>
    <s v="Hywel DdaCarmarthenshire"/>
    <x v="0"/>
  </r>
  <r>
    <x v="11"/>
    <n v="14"/>
    <x v="4"/>
    <x v="25"/>
    <x v="6"/>
    <x v="17"/>
    <n v="32.494999833333331"/>
    <d v="1899-12-30T01:00:52"/>
    <n v="3"/>
    <n v="1"/>
    <n v="0"/>
    <n v="44"/>
    <n v="43"/>
    <n v="17"/>
    <n v="34"/>
    <n v="11"/>
    <n v="28"/>
    <n v="30"/>
    <n v="2"/>
    <n v="1"/>
    <n v="2"/>
    <n v="9.0625000000000011E-3"/>
    <n v="0.18181818181818182"/>
    <n v="0.14212962962962966"/>
    <n v="3"/>
    <n v="30"/>
    <n v="44"/>
    <s v="Hywel DdaCarmarthenshire"/>
    <x v="0"/>
  </r>
  <r>
    <x v="11"/>
    <n v="14"/>
    <x v="4"/>
    <x v="26"/>
    <x v="0"/>
    <x v="17"/>
    <n v="0.62611099999999997"/>
    <d v="1899-12-30T00:33:47"/>
    <n v="0"/>
    <n v="0"/>
    <n v="0"/>
    <n v="2"/>
    <n v="2"/>
    <n v="0"/>
    <n v="2"/>
    <n v="0"/>
    <n v="2"/>
    <n v="2"/>
    <n v="0"/>
    <n v="0"/>
    <n v="0"/>
    <s v="-"/>
    <s v="-"/>
    <n v="9.4959490740740754E-2"/>
    <n v="0"/>
    <n v="2"/>
    <n v="2"/>
    <s v="Hywel DdaCarmarthenshire"/>
    <x v="0"/>
  </r>
  <r>
    <x v="11"/>
    <n v="14"/>
    <x v="4"/>
    <x v="24"/>
    <x v="0"/>
    <x v="18"/>
    <n v="94.527776833333334"/>
    <d v="1899-12-30T03:59:08"/>
    <n v="5"/>
    <n v="4"/>
    <n v="2"/>
    <n v="21"/>
    <n v="21"/>
    <n v="4"/>
    <n v="12"/>
    <n v="4"/>
    <n v="10"/>
    <n v="15"/>
    <n v="5"/>
    <n v="0"/>
    <n v="2"/>
    <n v="4.2997685185185187E-3"/>
    <n v="0.5"/>
    <n v="3.4861111111111114E-2"/>
    <n v="2"/>
    <n v="15"/>
    <n v="21"/>
    <s v="Hywel DdaCeredigion"/>
    <x v="0"/>
  </r>
  <r>
    <x v="11"/>
    <n v="14"/>
    <x v="4"/>
    <x v="23"/>
    <x v="0"/>
    <x v="18"/>
    <n v="54.880275833333322"/>
    <d v="1899-12-30T01:26:13"/>
    <n v="1"/>
    <n v="0"/>
    <n v="0"/>
    <n v="42"/>
    <n v="42"/>
    <n v="6"/>
    <n v="21"/>
    <n v="3"/>
    <n v="24"/>
    <n v="35"/>
    <n v="11"/>
    <n v="2"/>
    <n v="2"/>
    <n v="6.8171296296296296E-3"/>
    <n v="0"/>
    <n v="3.7326388888888888E-2"/>
    <n v="4"/>
    <n v="35"/>
    <n v="42"/>
    <s v="Hywel DdaCeredigion"/>
    <x v="0"/>
  </r>
  <r>
    <x v="11"/>
    <n v="14"/>
    <x v="4"/>
    <x v="23"/>
    <x v="0"/>
    <x v="12"/>
    <n v="27.225277666666667"/>
    <d v="1899-12-30T01:45:07"/>
    <n v="2"/>
    <n v="0"/>
    <n v="0"/>
    <n v="13"/>
    <n v="13"/>
    <n v="2"/>
    <n v="7"/>
    <n v="2"/>
    <n v="8"/>
    <n v="10"/>
    <n v="2"/>
    <n v="0"/>
    <n v="1"/>
    <n v="2.8356481481481483E-2"/>
    <n v="0"/>
    <n v="3.0885416666666669E-2"/>
    <n v="1"/>
    <n v="10"/>
    <n v="13"/>
    <s v="Hywel DdaGwynedd"/>
    <x v="1"/>
  </r>
  <r>
    <x v="11"/>
    <n v="14"/>
    <x v="4"/>
    <x v="26"/>
    <x v="0"/>
    <x v="20"/>
    <n v="109.37888316666668"/>
    <d v="1899-12-30T01:06:30"/>
    <n v="6"/>
    <n v="2"/>
    <n v="0"/>
    <n v="120"/>
    <n v="120"/>
    <n v="33"/>
    <n v="85"/>
    <n v="17"/>
    <n v="77"/>
    <n v="93"/>
    <n v="16"/>
    <n v="4"/>
    <n v="6"/>
    <n v="7.766203703703704E-3"/>
    <n v="0.29411764705882354"/>
    <n v="8.5057870370370381E-2"/>
    <n v="10"/>
    <n v="93"/>
    <n v="120"/>
    <s v="Hywel DdaPembrokeshire"/>
    <x v="0"/>
  </r>
  <r>
    <x v="11"/>
    <n v="14"/>
    <x v="4"/>
    <x v="24"/>
    <x v="0"/>
    <x v="20"/>
    <n v="13.068886999999998"/>
    <d v="1899-12-30T00:55:23"/>
    <n v="0"/>
    <n v="0"/>
    <n v="0"/>
    <n v="20"/>
    <n v="20"/>
    <n v="5"/>
    <n v="14"/>
    <n v="11"/>
    <n v="4"/>
    <n v="5"/>
    <n v="1"/>
    <n v="0"/>
    <n v="4"/>
    <n v="1.1527777777777779E-2"/>
    <n v="0.27272727272727271"/>
    <n v="8.8888888888888889E-3"/>
    <n v="4"/>
    <n v="5"/>
    <n v="20"/>
    <s v="Hywel DdaPembrokeshire"/>
    <x v="0"/>
  </r>
  <r>
    <x v="11"/>
    <n v="14"/>
    <x v="4"/>
    <x v="27"/>
    <x v="3"/>
    <x v="20"/>
    <n v="0"/>
    <d v="1899-12-30T00:05:06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  <s v="Hywel DdaPembrokeshire"/>
    <x v="0"/>
  </r>
  <r>
    <x v="11"/>
    <n v="14"/>
    <x v="4"/>
    <x v="23"/>
    <x v="0"/>
    <x v="6"/>
    <n v="41.531943333333338"/>
    <d v="1899-12-30T01:43:54"/>
    <n v="1"/>
    <n v="0"/>
    <n v="0"/>
    <n v="22"/>
    <n v="22"/>
    <n v="2"/>
    <n v="10"/>
    <n v="2"/>
    <n v="16"/>
    <n v="19"/>
    <n v="3"/>
    <n v="0"/>
    <n v="1"/>
    <n v="8.6168981481481478E-3"/>
    <n v="0.5"/>
    <n v="4.0381944444444443E-2"/>
    <n v="1"/>
    <n v="19"/>
    <n v="22"/>
    <s v="Hywel DdaPowys"/>
    <x v="1"/>
  </r>
  <r>
    <x v="11"/>
    <n v="14"/>
    <x v="4"/>
    <x v="25"/>
    <x v="6"/>
    <x v="22"/>
    <n v="0.4375"/>
    <d v="1899-12-30T00:41:15"/>
    <n v="0"/>
    <n v="0"/>
    <n v="0"/>
    <n v="1"/>
    <n v="1"/>
    <n v="0"/>
    <n v="1"/>
    <n v="0"/>
    <n v="1"/>
    <n v="1"/>
    <n v="0"/>
    <n v="0"/>
    <n v="0"/>
    <s v="-"/>
    <s v="-"/>
    <n v="0.2739699074074074"/>
    <n v="0"/>
    <n v="1"/>
    <n v="1"/>
    <s v="Hywel DdaSwansea"/>
    <x v="1"/>
  </r>
  <r>
    <x v="11"/>
    <n v="14"/>
    <x v="5"/>
    <x v="28"/>
    <x v="3"/>
    <x v="6"/>
    <n v="0"/>
    <d v="1899-12-30T00:37:01"/>
    <n v="0"/>
    <n v="0"/>
    <n v="0"/>
    <n v="1"/>
    <n v="1"/>
    <n v="0"/>
    <n v="1"/>
    <n v="1"/>
    <n v="0"/>
    <n v="0"/>
    <n v="0"/>
    <n v="0"/>
    <n v="0"/>
    <n v="1.5625000000000001E-3"/>
    <n v="1"/>
    <s v="-"/>
    <n v="0"/>
    <n v="0"/>
    <n v="1"/>
    <s v="PowysPowys"/>
    <x v="0"/>
  </r>
  <r>
    <x v="11"/>
    <n v="14"/>
    <x v="5"/>
    <x v="29"/>
    <x v="4"/>
    <x v="6"/>
    <n v="0"/>
    <d v="1899-12-30T00:36:48"/>
    <n v="0"/>
    <n v="0"/>
    <n v="0"/>
    <n v="1"/>
    <n v="1"/>
    <n v="0"/>
    <n v="1"/>
    <n v="0"/>
    <n v="1"/>
    <n v="1"/>
    <n v="0"/>
    <n v="0"/>
    <n v="0"/>
    <s v="-"/>
    <s v="-"/>
    <n v="3.6550925925925924E-2"/>
    <n v="0"/>
    <n v="1"/>
    <n v="1"/>
    <s v="PowysPowys"/>
    <x v="0"/>
  </r>
  <r>
    <x v="11"/>
    <n v="14"/>
    <x v="6"/>
    <x v="31"/>
    <x v="0"/>
    <x v="16"/>
    <n v="11.214722166666666"/>
    <d v="1899-12-30T01:50:17"/>
    <n v="1"/>
    <n v="1"/>
    <n v="0"/>
    <n v="7"/>
    <n v="7"/>
    <n v="1"/>
    <n v="3"/>
    <n v="2"/>
    <n v="4"/>
    <n v="5"/>
    <n v="1"/>
    <n v="0"/>
    <n v="0"/>
    <n v="4.8726851851851856E-3"/>
    <n v="0.5"/>
    <n v="9.4976851851851868E-2"/>
    <n v="0"/>
    <n v="5"/>
    <n v="7"/>
    <s v="Swansea BayBridgend"/>
    <x v="1"/>
  </r>
  <r>
    <x v="11"/>
    <n v="14"/>
    <x v="6"/>
    <x v="31"/>
    <x v="0"/>
    <x v="2"/>
    <n v="0.20944450000000001"/>
    <d v="1899-12-30T00:27:3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ardiff"/>
    <x v="1"/>
  </r>
  <r>
    <x v="11"/>
    <n v="14"/>
    <x v="6"/>
    <x v="31"/>
    <x v="0"/>
    <x v="17"/>
    <n v="9.7752778333333321"/>
    <d v="1899-12-30T01:19:04"/>
    <n v="1"/>
    <n v="1"/>
    <n v="0"/>
    <n v="10"/>
    <n v="10"/>
    <n v="2"/>
    <n v="8"/>
    <n v="4"/>
    <n v="4"/>
    <n v="4"/>
    <n v="0"/>
    <n v="0"/>
    <n v="2"/>
    <n v="4.820601851851852E-3"/>
    <n v="0.5"/>
    <n v="5.8391203703703709E-2"/>
    <n v="2"/>
    <n v="4"/>
    <n v="10"/>
    <s v="Swansea BayCarmarthenshire"/>
    <x v="1"/>
  </r>
  <r>
    <x v="11"/>
    <n v="14"/>
    <x v="6"/>
    <x v="32"/>
    <x v="1"/>
    <x v="17"/>
    <n v="0"/>
    <d v="1899-12-30T00:26:24"/>
    <n v="0"/>
    <n v="0"/>
    <n v="0"/>
    <n v="2"/>
    <n v="2"/>
    <n v="1"/>
    <n v="2"/>
    <n v="0"/>
    <n v="1"/>
    <n v="1"/>
    <n v="0"/>
    <n v="0"/>
    <n v="1"/>
    <s v="-"/>
    <s v="-"/>
    <n v="7.3206018518518531E-2"/>
    <n v="1"/>
    <n v="1"/>
    <n v="2"/>
    <s v="Swansea BayCarmarthenshire"/>
    <x v="1"/>
  </r>
  <r>
    <x v="11"/>
    <n v="14"/>
    <x v="6"/>
    <x v="31"/>
    <x v="0"/>
    <x v="18"/>
    <n v="0"/>
    <d v="1899-12-30T00:25:24"/>
    <n v="0"/>
    <n v="0"/>
    <n v="0"/>
    <n v="1"/>
    <n v="1"/>
    <n v="0"/>
    <n v="1"/>
    <n v="0"/>
    <n v="1"/>
    <n v="1"/>
    <n v="0"/>
    <n v="0"/>
    <n v="0"/>
    <s v="-"/>
    <s v="-"/>
    <n v="5.7870370370370376E-3"/>
    <n v="0"/>
    <n v="1"/>
    <n v="1"/>
    <s v="Swansea BayCeredigion"/>
    <x v="1"/>
  </r>
  <r>
    <x v="11"/>
    <n v="14"/>
    <x v="6"/>
    <x v="31"/>
    <x v="0"/>
    <x v="3"/>
    <n v="0.28888883333333332"/>
    <d v="1899-12-30T00:32:2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Merthyr Tydfil"/>
    <x v="1"/>
  </r>
  <r>
    <x v="11"/>
    <n v="14"/>
    <x v="6"/>
    <x v="32"/>
    <x v="1"/>
    <x v="3"/>
    <n v="0"/>
    <d v="1899-12-30T00:13:39"/>
    <n v="0"/>
    <n v="0"/>
    <n v="0"/>
    <n v="2"/>
    <n v="2"/>
    <n v="0"/>
    <n v="2"/>
    <n v="2"/>
    <n v="0"/>
    <n v="0"/>
    <n v="0"/>
    <n v="0"/>
    <n v="0"/>
    <n v="1.3541666666666667E-3"/>
    <n v="1"/>
    <s v="-"/>
    <n v="0"/>
    <n v="0"/>
    <n v="2"/>
    <s v="Swansea BayMerthyr Tydfil"/>
    <x v="1"/>
  </r>
  <r>
    <x v="11"/>
    <n v="14"/>
    <x v="6"/>
    <x v="31"/>
    <x v="0"/>
    <x v="19"/>
    <n v="323.26138516666668"/>
    <d v="1899-12-30T03:54:15"/>
    <n v="25"/>
    <n v="23"/>
    <n v="6"/>
    <n v="96"/>
    <n v="95"/>
    <n v="36"/>
    <n v="45"/>
    <n v="18"/>
    <n v="61"/>
    <n v="72"/>
    <n v="11"/>
    <n v="0"/>
    <n v="6"/>
    <n v="5.7696759259259264E-3"/>
    <n v="0.44444444444444442"/>
    <n v="6.637731481481482E-2"/>
    <n v="6"/>
    <n v="72"/>
    <n v="96"/>
    <s v="Swansea BayNeath Port Talbot"/>
    <x v="0"/>
  </r>
  <r>
    <x v="11"/>
    <n v="14"/>
    <x v="6"/>
    <x v="32"/>
    <x v="1"/>
    <x v="19"/>
    <n v="1.5694444999999999"/>
    <d v="1899-12-30T00:57:56"/>
    <n v="0"/>
    <n v="0"/>
    <n v="0"/>
    <n v="6"/>
    <n v="6"/>
    <n v="0"/>
    <n v="3"/>
    <n v="0"/>
    <n v="5"/>
    <n v="5"/>
    <n v="0"/>
    <n v="0"/>
    <n v="1"/>
    <s v="-"/>
    <s v="-"/>
    <n v="0.11155092592592593"/>
    <n v="1"/>
    <n v="5"/>
    <n v="6"/>
    <s v="Swansea BayNeath Port Talbot"/>
    <x v="0"/>
  </r>
  <r>
    <x v="11"/>
    <n v="14"/>
    <x v="6"/>
    <x v="31"/>
    <x v="0"/>
    <x v="5"/>
    <n v="0"/>
    <d v="1899-12-30T00:11:26"/>
    <n v="0"/>
    <n v="0"/>
    <n v="0"/>
    <n v="1"/>
    <n v="1"/>
    <n v="1"/>
    <n v="1"/>
    <n v="1"/>
    <n v="0"/>
    <n v="0"/>
    <n v="0"/>
    <n v="0"/>
    <n v="0"/>
    <n v="2.9398148148148148E-3"/>
    <n v="1"/>
    <s v="-"/>
    <n v="0"/>
    <n v="0"/>
    <n v="1"/>
    <s v="Swansea BayNewport"/>
    <x v="1"/>
  </r>
  <r>
    <x v="11"/>
    <n v="14"/>
    <x v="6"/>
    <x v="31"/>
    <x v="0"/>
    <x v="20"/>
    <n v="2.2791666666666668"/>
    <d v="1899-12-30T00:56:13"/>
    <n v="0"/>
    <n v="0"/>
    <n v="0"/>
    <n v="5"/>
    <n v="5"/>
    <n v="1"/>
    <n v="4"/>
    <n v="0"/>
    <n v="4"/>
    <n v="5"/>
    <n v="1"/>
    <n v="0"/>
    <n v="0"/>
    <s v="-"/>
    <s v="-"/>
    <n v="0.13016203703703705"/>
    <n v="0"/>
    <n v="5"/>
    <n v="5"/>
    <s v="Swansea BayPembrokeshire"/>
    <x v="1"/>
  </r>
  <r>
    <x v="11"/>
    <n v="14"/>
    <x v="6"/>
    <x v="31"/>
    <x v="0"/>
    <x v="6"/>
    <n v="62.444165666666656"/>
    <d v="1899-12-30T04:24:31"/>
    <n v="7"/>
    <n v="4"/>
    <n v="1"/>
    <n v="15"/>
    <n v="15"/>
    <n v="1"/>
    <n v="5"/>
    <n v="2"/>
    <n v="8"/>
    <n v="11"/>
    <n v="3"/>
    <n v="1"/>
    <n v="1"/>
    <n v="1.7997685185185187E-3"/>
    <n v="1"/>
    <n v="9.7592592592592592E-2"/>
    <n v="2"/>
    <n v="11"/>
    <n v="15"/>
    <s v="Swansea BayPowys"/>
    <x v="1"/>
  </r>
  <r>
    <x v="11"/>
    <n v="14"/>
    <x v="6"/>
    <x v="32"/>
    <x v="1"/>
    <x v="6"/>
    <n v="0"/>
    <d v="1899-12-30T00:43:06"/>
    <n v="0"/>
    <n v="0"/>
    <n v="0"/>
    <n v="1"/>
    <n v="1"/>
    <n v="0"/>
    <n v="1"/>
    <n v="0"/>
    <n v="0"/>
    <n v="1"/>
    <n v="1"/>
    <n v="0"/>
    <n v="0"/>
    <s v="-"/>
    <s v="-"/>
    <n v="0.89768518518518525"/>
    <n v="0"/>
    <n v="1"/>
    <n v="1"/>
    <s v="Swansea BayPowys"/>
    <x v="1"/>
  </r>
  <r>
    <x v="11"/>
    <n v="14"/>
    <x v="6"/>
    <x v="31"/>
    <x v="0"/>
    <x v="22"/>
    <n v="631.78999233333332"/>
    <d v="1899-12-30T04:07:02"/>
    <n v="63"/>
    <n v="43"/>
    <n v="14"/>
    <n v="172"/>
    <n v="169"/>
    <n v="53"/>
    <n v="86"/>
    <n v="52"/>
    <n v="79"/>
    <n v="103"/>
    <n v="24"/>
    <n v="7"/>
    <n v="10"/>
    <n v="4.4675925925925933E-3"/>
    <n v="0.57692307692307687"/>
    <n v="9.5138888888888898E-2"/>
    <n v="17"/>
    <n v="103"/>
    <n v="171"/>
    <s v="Swansea BaySwansea"/>
    <x v="0"/>
  </r>
  <r>
    <x v="11"/>
    <n v="14"/>
    <x v="6"/>
    <x v="32"/>
    <x v="1"/>
    <x v="22"/>
    <n v="18.826388833333333"/>
    <d v="1899-12-30T02:00:42"/>
    <n v="3"/>
    <n v="1"/>
    <n v="0"/>
    <n v="15"/>
    <n v="13"/>
    <n v="1"/>
    <n v="7"/>
    <n v="3"/>
    <n v="11"/>
    <n v="12"/>
    <n v="1"/>
    <n v="0"/>
    <n v="0"/>
    <n v="7.2916666666666668E-3"/>
    <n v="0"/>
    <n v="0.20155671296296299"/>
    <n v="0"/>
    <n v="12"/>
    <n v="15"/>
    <s v="Swansea BaySwansea"/>
    <x v="0"/>
  </r>
  <r>
    <x v="11"/>
    <n v="14"/>
    <x v="6"/>
    <x v="33"/>
    <x v="1"/>
    <x v="22"/>
    <n v="0"/>
    <s v="-"/>
    <n v="0"/>
    <n v="0"/>
    <n v="0"/>
    <n v="2"/>
    <n v="0"/>
    <n v="0"/>
    <n v="0"/>
    <n v="0"/>
    <n v="0"/>
    <n v="1"/>
    <n v="1"/>
    <n v="1"/>
    <n v="0"/>
    <s v="-"/>
    <s v="-"/>
    <n v="0.30679398148148151"/>
    <n v="1"/>
    <n v="1"/>
    <n v="2"/>
    <s v="Swansea BaySwansea"/>
    <x v="0"/>
  </r>
  <r>
    <x v="11"/>
    <n v="14"/>
    <x v="6"/>
    <x v="31"/>
    <x v="0"/>
    <x v="7"/>
    <n v="0.26361116666666667"/>
    <d v="1899-12-30T00:22:46"/>
    <n v="0"/>
    <n v="0"/>
    <n v="0"/>
    <n v="2"/>
    <n v="2"/>
    <n v="1"/>
    <n v="2"/>
    <n v="0"/>
    <n v="1"/>
    <n v="1"/>
    <n v="0"/>
    <n v="0"/>
    <n v="1"/>
    <s v="-"/>
    <s v="-"/>
    <n v="1.7384259259259262E-2"/>
    <n v="1"/>
    <n v="1"/>
    <n v="2"/>
    <s v="Swansea BayTorfaen"/>
    <x v="1"/>
  </r>
  <r>
    <x v="12"/>
    <n v="13"/>
    <x v="0"/>
    <x v="0"/>
    <x v="0"/>
    <x v="0"/>
    <n v="25.618333500000006"/>
    <d v="1899-12-30T01:12:44"/>
    <n v="1"/>
    <n v="0"/>
    <n v="0"/>
    <n v="24"/>
    <n v="24"/>
    <n v="5"/>
    <n v="17"/>
    <n v="5"/>
    <n v="13"/>
    <n v="18"/>
    <n v="5"/>
    <n v="0"/>
    <n v="1"/>
    <n v="6.3541666666666668E-3"/>
    <n v="0.4"/>
    <n v="0.13113425925925928"/>
    <n v="1"/>
    <n v="18"/>
    <n v="24"/>
    <s v="Aneurin BevanBlaenau Gwent"/>
    <x v="0"/>
  </r>
  <r>
    <x v="12"/>
    <n v="13"/>
    <x v="0"/>
    <x v="2"/>
    <x v="0"/>
    <x v="0"/>
    <n v="0"/>
    <d v="1899-12-30T01:11:02"/>
    <n v="0"/>
    <n v="0"/>
    <n v="0"/>
    <n v="8"/>
    <n v="8"/>
    <n v="0"/>
    <n v="4"/>
    <n v="2"/>
    <n v="5"/>
    <n v="6"/>
    <n v="1"/>
    <n v="0"/>
    <n v="0"/>
    <n v="2.0486111111111113E-3"/>
    <n v="1"/>
    <n v="9.5266203703703714E-2"/>
    <n v="0"/>
    <n v="6"/>
    <n v="8"/>
    <s v="Aneurin BevanBlaenau Gwent"/>
    <x v="0"/>
  </r>
  <r>
    <x v="12"/>
    <n v="13"/>
    <x v="0"/>
    <x v="0"/>
    <x v="0"/>
    <x v="1"/>
    <n v="37.380833666666661"/>
    <d v="1899-12-30T01:28:48"/>
    <n v="1"/>
    <n v="1"/>
    <n v="0"/>
    <n v="32"/>
    <n v="32"/>
    <n v="4"/>
    <n v="16"/>
    <n v="9"/>
    <n v="19"/>
    <n v="21"/>
    <n v="2"/>
    <n v="1"/>
    <n v="1"/>
    <n v="6.5277777777777782E-3"/>
    <n v="0.22222222222222221"/>
    <n v="0.1308101851851852"/>
    <n v="2"/>
    <n v="21"/>
    <n v="32"/>
    <s v="Aneurin BevanCaerphilly"/>
    <x v="0"/>
  </r>
  <r>
    <x v="12"/>
    <n v="13"/>
    <x v="0"/>
    <x v="4"/>
    <x v="0"/>
    <x v="1"/>
    <n v="0"/>
    <d v="1899-12-30T01:26:53"/>
    <n v="0"/>
    <n v="0"/>
    <n v="0"/>
    <n v="6"/>
    <n v="6"/>
    <n v="0"/>
    <n v="2"/>
    <n v="1"/>
    <n v="4"/>
    <n v="4"/>
    <n v="0"/>
    <n v="0"/>
    <n v="1"/>
    <n v="4.6643518518518518E-3"/>
    <n v="1"/>
    <n v="0.12052083333333334"/>
    <n v="1"/>
    <n v="4"/>
    <n v="6"/>
    <s v="Aneurin BevanCaerphilly"/>
    <x v="0"/>
  </r>
  <r>
    <x v="12"/>
    <n v="13"/>
    <x v="0"/>
    <x v="2"/>
    <x v="0"/>
    <x v="1"/>
    <n v="0"/>
    <d v="1899-12-30T01:02:24"/>
    <n v="0"/>
    <n v="0"/>
    <n v="0"/>
    <n v="3"/>
    <n v="3"/>
    <n v="0"/>
    <n v="2"/>
    <n v="1"/>
    <n v="2"/>
    <n v="2"/>
    <n v="0"/>
    <n v="0"/>
    <n v="0"/>
    <n v="8.0324074074074082E-3"/>
    <n v="0"/>
    <n v="0.14836805555555554"/>
    <n v="0"/>
    <n v="2"/>
    <n v="3"/>
    <s v="Aneurin BevanCaerphilly"/>
    <x v="0"/>
  </r>
  <r>
    <x v="12"/>
    <n v="13"/>
    <x v="0"/>
    <x v="1"/>
    <x v="1"/>
    <x v="1"/>
    <n v="0"/>
    <d v="1899-12-30T00:30:00"/>
    <n v="0"/>
    <n v="0"/>
    <n v="0"/>
    <n v="5"/>
    <n v="4"/>
    <n v="0"/>
    <n v="3"/>
    <n v="1"/>
    <n v="3"/>
    <n v="4"/>
    <n v="1"/>
    <n v="0"/>
    <n v="0"/>
    <n v="2.5462962962962965E-3"/>
    <n v="1"/>
    <n v="0.11969328703703705"/>
    <n v="0"/>
    <n v="4"/>
    <n v="5"/>
    <s v="Aneurin BevanCaerphilly"/>
    <x v="0"/>
  </r>
  <r>
    <x v="12"/>
    <n v="13"/>
    <x v="0"/>
    <x v="34"/>
    <x v="3"/>
    <x v="1"/>
    <n v="0"/>
    <d v="1899-12-30T00:05:00"/>
    <n v="0"/>
    <n v="0"/>
    <n v="0"/>
    <n v="1"/>
    <n v="1"/>
    <n v="0"/>
    <n v="1"/>
    <n v="0"/>
    <n v="1"/>
    <n v="1"/>
    <n v="0"/>
    <n v="0"/>
    <n v="0"/>
    <s v="-"/>
    <s v="-"/>
    <n v="0.19950231481481484"/>
    <n v="0"/>
    <n v="1"/>
    <n v="1"/>
    <s v="Aneurin BevanCaerphilly"/>
    <x v="0"/>
  </r>
  <r>
    <x v="12"/>
    <n v="13"/>
    <x v="0"/>
    <x v="0"/>
    <x v="0"/>
    <x v="4"/>
    <n v="18.496942333333337"/>
    <d v="1899-12-30T01:11:48"/>
    <n v="1"/>
    <n v="1"/>
    <n v="0"/>
    <n v="23"/>
    <n v="22"/>
    <n v="3"/>
    <n v="17"/>
    <n v="4"/>
    <n v="13"/>
    <n v="16"/>
    <n v="3"/>
    <n v="0"/>
    <n v="3"/>
    <n v="6.2326388888888891E-3"/>
    <n v="0.5"/>
    <n v="0.10454282407407409"/>
    <n v="3"/>
    <n v="16"/>
    <n v="23"/>
    <s v="Aneurin BevanMonmouthshire"/>
    <x v="0"/>
  </r>
  <r>
    <x v="12"/>
    <n v="13"/>
    <x v="0"/>
    <x v="2"/>
    <x v="0"/>
    <x v="4"/>
    <n v="0"/>
    <d v="1899-12-30T01:12:37"/>
    <n v="0"/>
    <n v="0"/>
    <n v="0"/>
    <n v="6"/>
    <n v="6"/>
    <n v="0"/>
    <n v="4"/>
    <n v="2"/>
    <n v="4"/>
    <n v="4"/>
    <n v="0"/>
    <n v="0"/>
    <n v="0"/>
    <n v="1.0497685185185186E-2"/>
    <n v="0"/>
    <n v="0.15702546296296296"/>
    <n v="0"/>
    <n v="4"/>
    <n v="6"/>
    <s v="Aneurin BevanMonmouthshire"/>
    <x v="0"/>
  </r>
  <r>
    <x v="12"/>
    <n v="13"/>
    <x v="0"/>
    <x v="4"/>
    <x v="0"/>
    <x v="4"/>
    <n v="0"/>
    <d v="1899-12-30T00:38:50"/>
    <n v="0"/>
    <n v="0"/>
    <n v="0"/>
    <n v="5"/>
    <n v="5"/>
    <n v="0"/>
    <n v="3"/>
    <n v="1"/>
    <n v="2"/>
    <n v="2"/>
    <n v="0"/>
    <n v="0"/>
    <n v="2"/>
    <n v="6.4814814814814813E-4"/>
    <n v="1"/>
    <n v="4.4155092592592593E-2"/>
    <n v="2"/>
    <n v="2"/>
    <n v="5"/>
    <s v="Aneurin BevanMonmouthshire"/>
    <x v="0"/>
  </r>
  <r>
    <x v="12"/>
    <n v="13"/>
    <x v="0"/>
    <x v="0"/>
    <x v="0"/>
    <x v="5"/>
    <n v="55.726108666666669"/>
    <d v="1899-12-30T01:25:36"/>
    <n v="5"/>
    <n v="1"/>
    <n v="0"/>
    <n v="50"/>
    <n v="50"/>
    <n v="6"/>
    <n v="29"/>
    <n v="13"/>
    <n v="27"/>
    <n v="32"/>
    <n v="5"/>
    <n v="2"/>
    <n v="3"/>
    <n v="5.4398148148148149E-3"/>
    <n v="0.53846153846153844"/>
    <n v="6.4675925925925928E-2"/>
    <n v="5"/>
    <n v="32"/>
    <n v="50"/>
    <s v="Aneurin BevanNewport"/>
    <x v="0"/>
  </r>
  <r>
    <x v="12"/>
    <n v="13"/>
    <x v="0"/>
    <x v="4"/>
    <x v="0"/>
    <x v="5"/>
    <n v="0"/>
    <d v="1899-12-30T00:45:38"/>
    <n v="0"/>
    <n v="0"/>
    <n v="0"/>
    <n v="12"/>
    <n v="12"/>
    <n v="0"/>
    <n v="11"/>
    <n v="1"/>
    <n v="8"/>
    <n v="9"/>
    <n v="1"/>
    <n v="0"/>
    <n v="2"/>
    <n v="7.3611111111111108E-3"/>
    <n v="0"/>
    <n v="8.7627314814814825E-2"/>
    <n v="2"/>
    <n v="9"/>
    <n v="12"/>
    <s v="Aneurin BevanNewport"/>
    <x v="0"/>
  </r>
  <r>
    <x v="12"/>
    <n v="13"/>
    <x v="0"/>
    <x v="8"/>
    <x v="1"/>
    <x v="5"/>
    <n v="0"/>
    <d v="1899-12-30T00:12:5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2"/>
    <n v="13"/>
    <x v="0"/>
    <x v="3"/>
    <x v="2"/>
    <x v="5"/>
    <n v="0"/>
    <d v="1899-12-30T00:07:10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2"/>
    <n v="13"/>
    <x v="0"/>
    <x v="1"/>
    <x v="1"/>
    <x v="5"/>
    <n v="0"/>
    <d v="1899-12-30T00:07:06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Aneurin BevanNewport"/>
    <x v="0"/>
  </r>
  <r>
    <x v="12"/>
    <n v="13"/>
    <x v="0"/>
    <x v="34"/>
    <x v="3"/>
    <x v="5"/>
    <n v="0"/>
    <d v="1899-12-30T00:01:28"/>
    <n v="0"/>
    <n v="0"/>
    <n v="0"/>
    <n v="1"/>
    <n v="1"/>
    <n v="0"/>
    <n v="1"/>
    <n v="0"/>
    <n v="1"/>
    <n v="1"/>
    <n v="0"/>
    <n v="0"/>
    <n v="0"/>
    <s v="-"/>
    <s v="-"/>
    <n v="1.5474537037037038E-2"/>
    <n v="0"/>
    <n v="1"/>
    <n v="1"/>
    <s v="Aneurin BevanNewport"/>
    <x v="0"/>
  </r>
  <r>
    <x v="12"/>
    <n v="13"/>
    <x v="0"/>
    <x v="0"/>
    <x v="0"/>
    <x v="6"/>
    <n v="1.9791666666666667"/>
    <d v="1899-12-30T02:13:45"/>
    <n v="0"/>
    <n v="0"/>
    <n v="0"/>
    <n v="1"/>
    <n v="1"/>
    <n v="0"/>
    <n v="0"/>
    <n v="1"/>
    <n v="0"/>
    <n v="0"/>
    <n v="0"/>
    <n v="0"/>
    <n v="0"/>
    <n v="1.0810185185185185E-2"/>
    <n v="0"/>
    <s v="-"/>
    <n v="0"/>
    <n v="0"/>
    <n v="1"/>
    <s v="Aneurin BevanPowys"/>
    <x v="1"/>
  </r>
  <r>
    <x v="12"/>
    <n v="13"/>
    <x v="0"/>
    <x v="2"/>
    <x v="0"/>
    <x v="6"/>
    <n v="0"/>
    <d v="1899-12-30T01:44:34"/>
    <n v="1"/>
    <n v="0"/>
    <n v="0"/>
    <n v="5"/>
    <n v="5"/>
    <n v="0"/>
    <n v="3"/>
    <n v="1"/>
    <n v="4"/>
    <n v="4"/>
    <n v="0"/>
    <n v="0"/>
    <n v="0"/>
    <n v="4.8148148148148152E-3"/>
    <n v="1"/>
    <n v="0.18817708333333336"/>
    <n v="0"/>
    <n v="4"/>
    <n v="5"/>
    <s v="Aneurin BevanPowys"/>
    <x v="1"/>
  </r>
  <r>
    <x v="12"/>
    <n v="13"/>
    <x v="0"/>
    <x v="0"/>
    <x v="0"/>
    <x v="7"/>
    <n v="20.139443499999999"/>
    <d v="1899-12-30T01:15:58"/>
    <n v="0"/>
    <n v="0"/>
    <n v="0"/>
    <n v="22"/>
    <n v="22"/>
    <n v="3"/>
    <n v="14"/>
    <n v="4"/>
    <n v="14"/>
    <n v="17"/>
    <n v="3"/>
    <n v="1"/>
    <n v="0"/>
    <n v="7.1064814814814827E-3"/>
    <n v="0.25"/>
    <n v="4.7002314814814816E-2"/>
    <n v="1"/>
    <n v="17"/>
    <n v="22"/>
    <s v="Aneurin BevanTorfaen"/>
    <x v="0"/>
  </r>
  <r>
    <x v="12"/>
    <n v="13"/>
    <x v="0"/>
    <x v="2"/>
    <x v="0"/>
    <x v="7"/>
    <n v="0"/>
    <d v="1899-12-30T00:44:59"/>
    <n v="0"/>
    <n v="0"/>
    <n v="0"/>
    <n v="11"/>
    <n v="11"/>
    <n v="0"/>
    <n v="8"/>
    <n v="0"/>
    <n v="5"/>
    <n v="5"/>
    <n v="0"/>
    <n v="0"/>
    <n v="6"/>
    <s v="-"/>
    <s v="-"/>
    <n v="8.1759259259259268E-2"/>
    <n v="6"/>
    <n v="5"/>
    <n v="11"/>
    <s v="Aneurin BevanTorfaen"/>
    <x v="0"/>
  </r>
  <r>
    <x v="12"/>
    <n v="13"/>
    <x v="0"/>
    <x v="8"/>
    <x v="1"/>
    <x v="7"/>
    <n v="0"/>
    <d v="1899-12-30T00:40:28"/>
    <n v="0"/>
    <n v="0"/>
    <n v="0"/>
    <n v="3"/>
    <n v="3"/>
    <n v="0"/>
    <n v="2"/>
    <n v="0"/>
    <n v="0"/>
    <n v="0"/>
    <n v="0"/>
    <n v="0"/>
    <n v="3"/>
    <s v="-"/>
    <s v="-"/>
    <s v="-"/>
    <n v="3"/>
    <n v="0"/>
    <n v="3"/>
    <s v="Aneurin BevanTorfaen"/>
    <x v="0"/>
  </r>
  <r>
    <x v="12"/>
    <n v="13"/>
    <x v="0"/>
    <x v="1"/>
    <x v="1"/>
    <x v="7"/>
    <n v="0"/>
    <d v="1899-12-30T00:33:22"/>
    <n v="0"/>
    <n v="0"/>
    <n v="0"/>
    <n v="3"/>
    <n v="3"/>
    <n v="0"/>
    <n v="2"/>
    <n v="0"/>
    <n v="0"/>
    <n v="0"/>
    <n v="0"/>
    <n v="0"/>
    <n v="3"/>
    <s v="-"/>
    <s v="-"/>
    <s v="-"/>
    <n v="3"/>
    <n v="0"/>
    <n v="3"/>
    <s v="Aneurin BevanTorfaen"/>
    <x v="0"/>
  </r>
  <r>
    <x v="12"/>
    <n v="13"/>
    <x v="0"/>
    <x v="4"/>
    <x v="0"/>
    <x v="7"/>
    <n v="0"/>
    <d v="1899-12-30T00:28:44"/>
    <n v="0"/>
    <n v="0"/>
    <n v="0"/>
    <n v="18"/>
    <n v="18"/>
    <n v="0"/>
    <n v="15"/>
    <n v="2"/>
    <n v="5"/>
    <n v="6"/>
    <n v="1"/>
    <n v="1"/>
    <n v="9"/>
    <n v="4.4791666666666669E-3"/>
    <n v="1"/>
    <n v="5.5179398148148158E-2"/>
    <n v="10"/>
    <n v="6"/>
    <n v="18"/>
    <s v="Aneurin BevanTorfaen"/>
    <x v="0"/>
  </r>
  <r>
    <x v="12"/>
    <n v="13"/>
    <x v="1"/>
    <x v="10"/>
    <x v="0"/>
    <x v="9"/>
    <n v="113.65249716666663"/>
    <d v="1899-12-30T02:08:21"/>
    <n v="10"/>
    <n v="3"/>
    <n v="0"/>
    <n v="54"/>
    <n v="54"/>
    <n v="7"/>
    <n v="26"/>
    <n v="9"/>
    <n v="37"/>
    <n v="44"/>
    <n v="7"/>
    <n v="1"/>
    <n v="0"/>
    <n v="4.6527777777777782E-3"/>
    <n v="0.55555555555555558"/>
    <n v="5.6550925925925928E-2"/>
    <n v="1"/>
    <n v="44"/>
    <n v="54"/>
    <s v="Betsi CadwaladrConwy"/>
    <x v="0"/>
  </r>
  <r>
    <x v="12"/>
    <n v="13"/>
    <x v="1"/>
    <x v="11"/>
    <x v="0"/>
    <x v="9"/>
    <n v="24.731943500000003"/>
    <d v="1899-12-30T01:32:36"/>
    <n v="2"/>
    <n v="1"/>
    <n v="0"/>
    <n v="18"/>
    <n v="16"/>
    <n v="2"/>
    <n v="11"/>
    <n v="1"/>
    <n v="11"/>
    <n v="14"/>
    <n v="3"/>
    <n v="0"/>
    <n v="3"/>
    <n v="3.5300925925925925E-3"/>
    <n v="1"/>
    <n v="4.9809027777777778E-2"/>
    <n v="3"/>
    <n v="14"/>
    <n v="17"/>
    <s v="Betsi CadwaladrConwy"/>
    <x v="0"/>
  </r>
  <r>
    <x v="12"/>
    <n v="13"/>
    <x v="1"/>
    <x v="10"/>
    <x v="0"/>
    <x v="10"/>
    <n v="139.50832866666667"/>
    <d v="1899-12-30T02:58:18"/>
    <n v="16"/>
    <n v="8"/>
    <n v="0"/>
    <n v="45"/>
    <n v="45"/>
    <n v="6"/>
    <n v="17"/>
    <n v="4"/>
    <n v="29"/>
    <n v="36"/>
    <n v="7"/>
    <n v="3"/>
    <n v="2"/>
    <n v="6.4236111111111117E-3"/>
    <n v="0.5"/>
    <n v="5.4398148148148147E-2"/>
    <n v="5"/>
    <n v="36"/>
    <n v="45"/>
    <s v="Betsi CadwaladrDenbighshire"/>
    <x v="0"/>
  </r>
  <r>
    <x v="12"/>
    <n v="13"/>
    <x v="1"/>
    <x v="12"/>
    <x v="0"/>
    <x v="10"/>
    <n v="20.490276833333329"/>
    <d v="1899-12-30T02:31:36"/>
    <n v="2"/>
    <n v="0"/>
    <n v="0"/>
    <n v="7"/>
    <n v="7"/>
    <n v="0"/>
    <n v="1"/>
    <n v="1"/>
    <n v="5"/>
    <n v="6"/>
    <n v="1"/>
    <n v="0"/>
    <n v="0"/>
    <n v="8.7152777777777784E-3"/>
    <n v="0"/>
    <n v="6.9866898148148157E-2"/>
    <n v="0"/>
    <n v="6"/>
    <n v="7"/>
    <s v="Betsi CadwaladrDenbighshire"/>
    <x v="0"/>
  </r>
  <r>
    <x v="12"/>
    <n v="13"/>
    <x v="1"/>
    <x v="12"/>
    <x v="0"/>
    <x v="11"/>
    <n v="59.374720666666661"/>
    <d v="1899-12-30T02:17:23"/>
    <n v="6"/>
    <n v="2"/>
    <n v="0"/>
    <n v="23"/>
    <n v="23"/>
    <n v="3"/>
    <n v="14"/>
    <n v="4"/>
    <n v="16"/>
    <n v="19"/>
    <n v="3"/>
    <n v="0"/>
    <n v="0"/>
    <n v="7.8298611111111121E-3"/>
    <n v="0"/>
    <n v="5.0717592592592592E-2"/>
    <n v="0"/>
    <n v="19"/>
    <n v="23"/>
    <s v="Betsi CadwaladrFlintshire"/>
    <x v="0"/>
  </r>
  <r>
    <x v="12"/>
    <n v="13"/>
    <x v="1"/>
    <x v="10"/>
    <x v="0"/>
    <x v="11"/>
    <n v="34.179166833333326"/>
    <d v="1899-12-30T02:41:29"/>
    <n v="4"/>
    <n v="1"/>
    <n v="0"/>
    <n v="13"/>
    <n v="13"/>
    <n v="1"/>
    <n v="4"/>
    <n v="3"/>
    <n v="8"/>
    <n v="10"/>
    <n v="2"/>
    <n v="0"/>
    <n v="0"/>
    <n v="7.5925925925925926E-3"/>
    <n v="0.33333333333333331"/>
    <n v="7.9265046296296299E-2"/>
    <n v="0"/>
    <n v="10"/>
    <n v="13"/>
    <s v="Betsi CadwaladrFlintshire"/>
    <x v="0"/>
  </r>
  <r>
    <x v="12"/>
    <n v="13"/>
    <x v="1"/>
    <x v="11"/>
    <x v="0"/>
    <x v="12"/>
    <n v="82.169162500000013"/>
    <d v="1899-12-30T02:01:39"/>
    <n v="8"/>
    <n v="1"/>
    <n v="0"/>
    <n v="45"/>
    <n v="45"/>
    <n v="7"/>
    <n v="24"/>
    <n v="3"/>
    <n v="31"/>
    <n v="37"/>
    <n v="6"/>
    <n v="0"/>
    <n v="5"/>
    <n v="4.5023148148148149E-3"/>
    <n v="1"/>
    <n v="3.6759259259259255E-2"/>
    <n v="5"/>
    <n v="37"/>
    <n v="45"/>
    <s v="Betsi CadwaladrGwynedd"/>
    <x v="0"/>
  </r>
  <r>
    <x v="12"/>
    <n v="13"/>
    <x v="1"/>
    <x v="10"/>
    <x v="0"/>
    <x v="12"/>
    <n v="4.4913888333333336"/>
    <d v="1899-12-30T01:49:30"/>
    <n v="0"/>
    <n v="0"/>
    <n v="0"/>
    <n v="2"/>
    <n v="2"/>
    <n v="0"/>
    <n v="1"/>
    <n v="1"/>
    <n v="1"/>
    <n v="1"/>
    <n v="0"/>
    <n v="0"/>
    <n v="0"/>
    <n v="1.2152777777777778E-3"/>
    <n v="1"/>
    <n v="2.283564814814815E-2"/>
    <n v="0"/>
    <n v="1"/>
    <n v="2"/>
    <s v="Betsi CadwaladrGwynedd"/>
    <x v="0"/>
  </r>
  <r>
    <x v="12"/>
    <n v="13"/>
    <x v="1"/>
    <x v="12"/>
    <x v="0"/>
    <x v="12"/>
    <n v="0.54055549999999997"/>
    <d v="1899-12-30T00:27:06"/>
    <n v="0"/>
    <n v="0"/>
    <n v="0"/>
    <n v="2"/>
    <n v="2"/>
    <n v="1"/>
    <n v="2"/>
    <n v="0"/>
    <n v="2"/>
    <n v="2"/>
    <n v="0"/>
    <n v="0"/>
    <n v="0"/>
    <s v="-"/>
    <s v="-"/>
    <n v="2.9050925925925924E-2"/>
    <n v="0"/>
    <n v="2"/>
    <n v="2"/>
    <s v="Betsi CadwaladrGwynedd"/>
    <x v="0"/>
  </r>
  <r>
    <x v="12"/>
    <n v="13"/>
    <x v="1"/>
    <x v="11"/>
    <x v="0"/>
    <x v="13"/>
    <n v="40.664720500000008"/>
    <d v="1899-12-30T01:48:15"/>
    <n v="5"/>
    <n v="1"/>
    <n v="0"/>
    <n v="26"/>
    <n v="26"/>
    <n v="5"/>
    <n v="19"/>
    <n v="3"/>
    <n v="14"/>
    <n v="22"/>
    <n v="8"/>
    <n v="0"/>
    <n v="1"/>
    <n v="1.701388888888889E-3"/>
    <n v="0.66666666666666663"/>
    <n v="3.9803240740740736E-2"/>
    <n v="1"/>
    <n v="22"/>
    <n v="26"/>
    <s v="Betsi CadwaladrIsle Of Anglesey"/>
    <x v="0"/>
  </r>
  <r>
    <x v="12"/>
    <n v="13"/>
    <x v="1"/>
    <x v="12"/>
    <x v="0"/>
    <x v="6"/>
    <n v="0.3091666666666667"/>
    <d v="1899-12-30T00:33:33"/>
    <n v="0"/>
    <n v="0"/>
    <n v="0"/>
    <n v="1"/>
    <n v="1"/>
    <n v="0"/>
    <n v="1"/>
    <n v="0"/>
    <n v="1"/>
    <n v="1"/>
    <n v="0"/>
    <n v="0"/>
    <n v="0"/>
    <s v="-"/>
    <s v="-"/>
    <n v="0.27083333333333337"/>
    <n v="0"/>
    <n v="1"/>
    <n v="1"/>
    <s v="Betsi CadwaladrPowys"/>
    <x v="1"/>
  </r>
  <r>
    <x v="12"/>
    <n v="13"/>
    <x v="1"/>
    <x v="12"/>
    <x v="0"/>
    <x v="15"/>
    <n v="76.751387999999992"/>
    <d v="1899-12-30T02:01:52"/>
    <n v="6"/>
    <n v="3"/>
    <n v="0"/>
    <n v="42"/>
    <n v="41"/>
    <n v="5"/>
    <n v="20"/>
    <n v="5"/>
    <n v="26"/>
    <n v="32"/>
    <n v="6"/>
    <n v="3"/>
    <n v="2"/>
    <n v="6.0648148148148145E-3"/>
    <n v="0.4"/>
    <n v="5.9097222222222218E-2"/>
    <n v="5"/>
    <n v="32"/>
    <n v="42"/>
    <s v="Betsi CadwaladrWrexham"/>
    <x v="0"/>
  </r>
  <r>
    <x v="12"/>
    <n v="13"/>
    <x v="1"/>
    <x v="10"/>
    <x v="0"/>
    <x v="15"/>
    <n v="1.7566666666666668"/>
    <d v="1899-12-30T01:06:51"/>
    <n v="0"/>
    <n v="0"/>
    <n v="0"/>
    <n v="2"/>
    <n v="2"/>
    <n v="0"/>
    <n v="1"/>
    <n v="1"/>
    <n v="0"/>
    <n v="0"/>
    <n v="0"/>
    <n v="0"/>
    <n v="1"/>
    <n v="0"/>
    <n v="1"/>
    <s v="-"/>
    <n v="1"/>
    <n v="0"/>
    <n v="2"/>
    <s v="Betsi CadwaladrWrexham"/>
    <x v="0"/>
  </r>
  <r>
    <x v="12"/>
    <n v="13"/>
    <x v="2"/>
    <x v="16"/>
    <x v="0"/>
    <x v="1"/>
    <n v="3.5427778333333331"/>
    <d v="1899-12-30T01:08:09"/>
    <n v="0"/>
    <n v="0"/>
    <n v="0"/>
    <n v="4"/>
    <n v="4"/>
    <n v="0"/>
    <n v="2"/>
    <n v="2"/>
    <n v="2"/>
    <n v="2"/>
    <n v="0"/>
    <n v="0"/>
    <n v="0"/>
    <n v="7.4942129629629629E-3"/>
    <n v="0.5"/>
    <n v="7.3067129629629635E-2"/>
    <n v="0"/>
    <n v="2"/>
    <n v="4"/>
    <s v="Cardiff And ValeCaerphilly"/>
    <x v="1"/>
  </r>
  <r>
    <x v="12"/>
    <n v="13"/>
    <x v="2"/>
    <x v="16"/>
    <x v="0"/>
    <x v="2"/>
    <n v="136.63915933333337"/>
    <d v="1899-12-30T01:29:55"/>
    <n v="5"/>
    <n v="2"/>
    <n v="0"/>
    <n v="102"/>
    <n v="102"/>
    <n v="17"/>
    <n v="61"/>
    <n v="29"/>
    <n v="59"/>
    <n v="69"/>
    <n v="10"/>
    <n v="1"/>
    <n v="3"/>
    <n v="4.2361111111111106E-3"/>
    <n v="0.65517241379310343"/>
    <n v="8.8668981481481488E-2"/>
    <n v="4"/>
    <n v="69"/>
    <n v="102"/>
    <s v="Cardiff And ValeCardiff"/>
    <x v="0"/>
  </r>
  <r>
    <x v="12"/>
    <n v="13"/>
    <x v="2"/>
    <x v="17"/>
    <x v="6"/>
    <x v="2"/>
    <n v="0"/>
    <d v="1899-12-30T02:09:46"/>
    <n v="0"/>
    <n v="0"/>
    <n v="0"/>
    <n v="7"/>
    <n v="7"/>
    <n v="0"/>
    <n v="3"/>
    <n v="1"/>
    <n v="4"/>
    <n v="5"/>
    <n v="1"/>
    <n v="0"/>
    <n v="1"/>
    <n v="5.6249999999999998E-3"/>
    <n v="0"/>
    <n v="5.2997685185185182E-2"/>
    <n v="1"/>
    <n v="5"/>
    <n v="7"/>
    <s v="Cardiff And ValeCardiff"/>
    <x v="0"/>
  </r>
  <r>
    <x v="12"/>
    <n v="13"/>
    <x v="2"/>
    <x v="19"/>
    <x v="3"/>
    <x v="2"/>
    <n v="0"/>
    <d v="1899-12-30T00:19:29"/>
    <n v="0"/>
    <n v="0"/>
    <n v="0"/>
    <n v="1"/>
    <n v="1"/>
    <n v="0"/>
    <n v="1"/>
    <n v="0"/>
    <n v="1"/>
    <n v="1"/>
    <n v="0"/>
    <n v="0"/>
    <n v="0"/>
    <s v="-"/>
    <s v="-"/>
    <n v="0.12528935185185186"/>
    <n v="0"/>
    <n v="1"/>
    <n v="1"/>
    <s v="Cardiff And ValeCardiff"/>
    <x v="0"/>
  </r>
  <r>
    <x v="12"/>
    <n v="13"/>
    <x v="2"/>
    <x v="16"/>
    <x v="0"/>
    <x v="18"/>
    <n v="0"/>
    <d v="1899-12-30T00:40:00"/>
    <n v="0"/>
    <n v="0"/>
    <n v="0"/>
    <n v="1"/>
    <n v="1"/>
    <n v="0"/>
    <n v="1"/>
    <n v="0"/>
    <n v="1"/>
    <n v="1"/>
    <n v="0"/>
    <n v="0"/>
    <n v="0"/>
    <s v="-"/>
    <s v="-"/>
    <n v="1.0763888888888889E-2"/>
    <n v="0"/>
    <n v="1"/>
    <n v="1"/>
    <s v="Cardiff And ValeCeredigion"/>
    <x v="1"/>
  </r>
  <r>
    <x v="12"/>
    <n v="13"/>
    <x v="2"/>
    <x v="16"/>
    <x v="0"/>
    <x v="3"/>
    <n v="0.82666649999999997"/>
    <d v="1899-12-30T00:26:10"/>
    <n v="0"/>
    <n v="0"/>
    <n v="0"/>
    <n v="4"/>
    <n v="4"/>
    <n v="1"/>
    <n v="4"/>
    <n v="0"/>
    <n v="4"/>
    <n v="4"/>
    <n v="0"/>
    <n v="0"/>
    <n v="0"/>
    <s v="-"/>
    <s v="-"/>
    <n v="3.78587962962963E-2"/>
    <n v="0"/>
    <n v="4"/>
    <n v="4"/>
    <s v="Cardiff And ValeMerthyr Tydfil"/>
    <x v="1"/>
  </r>
  <r>
    <x v="12"/>
    <n v="13"/>
    <x v="2"/>
    <x v="16"/>
    <x v="0"/>
    <x v="4"/>
    <n v="0.16444449999999999"/>
    <d v="1899-12-30T00:12:26"/>
    <n v="0"/>
    <n v="0"/>
    <n v="0"/>
    <n v="1"/>
    <n v="1"/>
    <n v="0"/>
    <n v="1"/>
    <n v="1"/>
    <n v="0"/>
    <n v="0"/>
    <n v="0"/>
    <n v="0"/>
    <n v="0"/>
    <n v="1.3020833333333334E-2"/>
    <n v="0"/>
    <s v="-"/>
    <n v="0"/>
    <n v="0"/>
    <n v="1"/>
    <s v="Cardiff And ValeMonmouthshire"/>
    <x v="1"/>
  </r>
  <r>
    <x v="12"/>
    <n v="13"/>
    <x v="2"/>
    <x v="16"/>
    <x v="0"/>
    <x v="5"/>
    <n v="0.56027783333333336"/>
    <d v="1899-12-30T00:31:40"/>
    <n v="0"/>
    <n v="0"/>
    <n v="0"/>
    <n v="2"/>
    <n v="2"/>
    <n v="2"/>
    <n v="2"/>
    <n v="1"/>
    <n v="1"/>
    <n v="1"/>
    <n v="0"/>
    <n v="0"/>
    <n v="0"/>
    <n v="1.0208333333333333E-2"/>
    <n v="0"/>
    <n v="4.5787037037037043E-2"/>
    <n v="0"/>
    <n v="1"/>
    <n v="2"/>
    <s v="Cardiff And ValeNewport"/>
    <x v="1"/>
  </r>
  <r>
    <x v="12"/>
    <n v="13"/>
    <x v="2"/>
    <x v="16"/>
    <x v="0"/>
    <x v="6"/>
    <n v="5.388883333333333E-2"/>
    <d v="1899-12-30T00:18:14"/>
    <n v="0"/>
    <n v="0"/>
    <n v="0"/>
    <n v="1"/>
    <n v="1"/>
    <n v="0"/>
    <n v="1"/>
    <n v="0"/>
    <n v="0"/>
    <n v="1"/>
    <n v="1"/>
    <n v="0"/>
    <n v="0"/>
    <s v="-"/>
    <s v="-"/>
    <n v="0.1011574074074074"/>
    <n v="0"/>
    <n v="1"/>
    <n v="1"/>
    <s v="Cardiff And ValePowys"/>
    <x v="1"/>
  </r>
  <r>
    <x v="12"/>
    <n v="13"/>
    <x v="2"/>
    <x v="16"/>
    <x v="0"/>
    <x v="21"/>
    <n v="5.2599998333333335"/>
    <d v="1899-12-30T01:09:49"/>
    <n v="1"/>
    <n v="0"/>
    <n v="0"/>
    <n v="7"/>
    <n v="7"/>
    <n v="1"/>
    <n v="6"/>
    <n v="2"/>
    <n v="4"/>
    <n v="5"/>
    <n v="1"/>
    <n v="0"/>
    <n v="0"/>
    <n v="4.9363425925925929E-3"/>
    <n v="0.5"/>
    <n v="3.6134259259259262E-2"/>
    <n v="0"/>
    <n v="5"/>
    <n v="7"/>
    <s v="Cardiff And ValeRhondda Cynon Taff"/>
    <x v="1"/>
  </r>
  <r>
    <x v="12"/>
    <n v="13"/>
    <x v="2"/>
    <x v="16"/>
    <x v="0"/>
    <x v="22"/>
    <n v="0.29333333333333328"/>
    <d v="1899-12-30T00:25:51"/>
    <n v="0"/>
    <n v="0"/>
    <n v="0"/>
    <n v="2"/>
    <n v="2"/>
    <n v="0"/>
    <n v="2"/>
    <n v="1"/>
    <n v="0"/>
    <n v="0"/>
    <n v="0"/>
    <n v="0"/>
    <n v="1"/>
    <n v="2.5462962962962961E-4"/>
    <n v="1"/>
    <s v="-"/>
    <n v="1"/>
    <n v="0"/>
    <n v="2"/>
    <s v="Cardiff And ValeSwansea"/>
    <x v="1"/>
  </r>
  <r>
    <x v="12"/>
    <n v="13"/>
    <x v="2"/>
    <x v="16"/>
    <x v="0"/>
    <x v="7"/>
    <n v="0.49194349999999992"/>
    <d v="1899-12-30T00:22:30"/>
    <n v="0"/>
    <n v="0"/>
    <n v="0"/>
    <n v="5"/>
    <n v="5"/>
    <n v="1"/>
    <n v="5"/>
    <n v="0"/>
    <n v="2"/>
    <n v="2"/>
    <n v="0"/>
    <n v="0"/>
    <n v="3"/>
    <s v="-"/>
    <s v="-"/>
    <n v="8.9641203703703706E-3"/>
    <n v="3"/>
    <n v="2"/>
    <n v="5"/>
    <s v="Cardiff And ValeTorfaen"/>
    <x v="1"/>
  </r>
  <r>
    <x v="12"/>
    <n v="13"/>
    <x v="2"/>
    <x v="17"/>
    <x v="6"/>
    <x v="7"/>
    <n v="0"/>
    <d v="1899-12-30T00:14:31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Torfaen"/>
    <x v="1"/>
  </r>
  <r>
    <x v="12"/>
    <n v="13"/>
    <x v="2"/>
    <x v="19"/>
    <x v="3"/>
    <x v="7"/>
    <n v="0"/>
    <d v="1899-12-30T00:06:4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Torfaen"/>
    <x v="1"/>
  </r>
  <r>
    <x v="12"/>
    <n v="13"/>
    <x v="2"/>
    <x v="16"/>
    <x v="0"/>
    <x v="8"/>
    <n v="26.743608166666665"/>
    <d v="1899-12-30T01:18:37"/>
    <n v="0"/>
    <n v="0"/>
    <n v="0"/>
    <n v="24"/>
    <n v="23"/>
    <n v="2"/>
    <n v="15"/>
    <n v="6"/>
    <n v="14"/>
    <n v="16"/>
    <n v="2"/>
    <n v="2"/>
    <n v="0"/>
    <n v="3.8078703703703699E-3"/>
    <n v="0.66666666666666663"/>
    <n v="9.9560185185185196E-2"/>
    <n v="2"/>
    <n v="16"/>
    <n v="24"/>
    <s v="Cardiff And ValeVale Of Glamorgan"/>
    <x v="0"/>
  </r>
  <r>
    <x v="12"/>
    <n v="13"/>
    <x v="2"/>
    <x v="17"/>
    <x v="6"/>
    <x v="8"/>
    <n v="0"/>
    <d v="1899-12-30T01:05:36"/>
    <n v="0"/>
    <n v="0"/>
    <n v="0"/>
    <n v="7"/>
    <n v="6"/>
    <n v="0"/>
    <n v="5"/>
    <n v="1"/>
    <n v="4"/>
    <n v="4"/>
    <n v="0"/>
    <n v="0"/>
    <n v="2"/>
    <n v="2.4074074074074076E-3"/>
    <n v="1"/>
    <n v="4.4687499999999998E-2"/>
    <n v="2"/>
    <n v="4"/>
    <n v="6"/>
    <s v="Cardiff And ValeVale Of Glamorgan"/>
    <x v="0"/>
  </r>
  <r>
    <x v="12"/>
    <n v="13"/>
    <x v="3"/>
    <x v="20"/>
    <x v="0"/>
    <x v="0"/>
    <n v="0.88861116666666673"/>
    <d v="1899-12-30T01:08:19"/>
    <n v="0"/>
    <n v="0"/>
    <n v="0"/>
    <n v="1"/>
    <n v="1"/>
    <n v="0"/>
    <n v="0"/>
    <n v="1"/>
    <n v="0"/>
    <n v="0"/>
    <n v="0"/>
    <n v="0"/>
    <n v="0"/>
    <n v="4.0046296296296297E-3"/>
    <n v="1"/>
    <s v="-"/>
    <n v="0"/>
    <n v="0"/>
    <n v="1"/>
    <s v="Cwm Taf MorgannwgBlaenau Gwent"/>
    <x v="1"/>
  </r>
  <r>
    <x v="12"/>
    <n v="13"/>
    <x v="3"/>
    <x v="21"/>
    <x v="0"/>
    <x v="16"/>
    <n v="50.41666399999999"/>
    <d v="1899-12-30T01:24:40"/>
    <n v="5"/>
    <n v="4"/>
    <n v="0"/>
    <n v="41"/>
    <n v="41"/>
    <n v="16"/>
    <n v="32"/>
    <n v="10"/>
    <n v="20"/>
    <n v="26"/>
    <n v="6"/>
    <n v="1"/>
    <n v="4"/>
    <n v="5.7523148148148151E-3"/>
    <n v="0.4"/>
    <n v="8.1967592592592592E-2"/>
    <n v="5"/>
    <n v="26"/>
    <n v="41"/>
    <s v="Cwm Taf MorgannwgBridgend"/>
    <x v="0"/>
  </r>
  <r>
    <x v="12"/>
    <n v="13"/>
    <x v="3"/>
    <x v="20"/>
    <x v="0"/>
    <x v="1"/>
    <n v="89.008333333333326"/>
    <d v="1899-12-30T06:29:55"/>
    <n v="5"/>
    <n v="4"/>
    <n v="2"/>
    <n v="13"/>
    <n v="13"/>
    <n v="0"/>
    <n v="4"/>
    <n v="3"/>
    <n v="9"/>
    <n v="9"/>
    <n v="0"/>
    <n v="0"/>
    <n v="1"/>
    <n v="7.9629629629629634E-3"/>
    <n v="0"/>
    <n v="0.11210648148148149"/>
    <n v="1"/>
    <n v="9"/>
    <n v="13"/>
    <s v="Cwm Taf MorgannwgCaerphilly"/>
    <x v="1"/>
  </r>
  <r>
    <x v="12"/>
    <n v="13"/>
    <x v="3"/>
    <x v="22"/>
    <x v="0"/>
    <x v="2"/>
    <n v="3.6944500000000005E-2"/>
    <d v="1899-12-30T00:17:13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wm Taf MorgannwgCardiff"/>
    <x v="1"/>
  </r>
  <r>
    <x v="12"/>
    <n v="13"/>
    <x v="3"/>
    <x v="20"/>
    <x v="0"/>
    <x v="3"/>
    <n v="129.65916566666667"/>
    <d v="1899-12-30T05:02:35"/>
    <n v="11"/>
    <n v="7"/>
    <n v="5"/>
    <n v="20"/>
    <n v="20"/>
    <n v="2"/>
    <n v="6"/>
    <n v="3"/>
    <n v="10"/>
    <n v="14"/>
    <n v="4"/>
    <n v="1"/>
    <n v="2"/>
    <n v="3.3680555555555556E-3"/>
    <n v="0.66666666666666663"/>
    <n v="6.8998842592592591E-2"/>
    <n v="3"/>
    <n v="14"/>
    <n v="20"/>
    <s v="Cwm Taf MorgannwgMerthyr Tydfil"/>
    <x v="0"/>
  </r>
  <r>
    <x v="12"/>
    <n v="13"/>
    <x v="3"/>
    <x v="22"/>
    <x v="0"/>
    <x v="3"/>
    <n v="13.753610166666668"/>
    <d v="1899-12-30T03:41:18"/>
    <n v="1"/>
    <n v="1"/>
    <n v="0"/>
    <n v="4"/>
    <n v="3"/>
    <n v="0"/>
    <n v="1"/>
    <n v="2"/>
    <n v="1"/>
    <n v="2"/>
    <n v="1"/>
    <n v="0"/>
    <n v="0"/>
    <n v="7.7372685185185183E-3"/>
    <n v="0"/>
    <n v="0.3794907407407408"/>
    <n v="0"/>
    <n v="2"/>
    <n v="4"/>
    <s v="Cwm Taf MorgannwgMerthyr Tydfil"/>
    <x v="0"/>
  </r>
  <r>
    <x v="12"/>
    <n v="13"/>
    <x v="3"/>
    <x v="21"/>
    <x v="0"/>
    <x v="3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Cwm Taf MorgannwgMerthyr Tydfil"/>
    <x v="0"/>
  </r>
  <r>
    <x v="12"/>
    <n v="13"/>
    <x v="3"/>
    <x v="21"/>
    <x v="0"/>
    <x v="19"/>
    <n v="10.970833333333333"/>
    <d v="1899-12-30T01:37:17"/>
    <n v="1"/>
    <n v="0"/>
    <n v="0"/>
    <n v="8"/>
    <n v="8"/>
    <n v="1"/>
    <n v="5"/>
    <n v="2"/>
    <n v="6"/>
    <n v="6"/>
    <n v="0"/>
    <n v="0"/>
    <n v="0"/>
    <n v="9.4386574074074078E-3"/>
    <n v="0"/>
    <n v="1.0341435185185184E-2"/>
    <n v="0"/>
    <n v="6"/>
    <n v="8"/>
    <s v="Cwm Taf MorgannwgNeath Port Talbot"/>
    <x v="1"/>
  </r>
  <r>
    <x v="12"/>
    <n v="13"/>
    <x v="3"/>
    <x v="22"/>
    <x v="0"/>
    <x v="6"/>
    <n v="21.09"/>
    <d v="1899-12-30T21:20:24"/>
    <n v="1"/>
    <n v="1"/>
    <n v="1"/>
    <n v="1"/>
    <n v="1"/>
    <n v="0"/>
    <n v="0"/>
    <n v="0"/>
    <n v="1"/>
    <n v="1"/>
    <n v="0"/>
    <n v="0"/>
    <n v="0"/>
    <s v="-"/>
    <s v="-"/>
    <n v="9.9930555555555564E-2"/>
    <n v="0"/>
    <n v="1"/>
    <n v="1"/>
    <s v="Cwm Taf MorgannwgPowys"/>
    <x v="1"/>
  </r>
  <r>
    <x v="12"/>
    <n v="13"/>
    <x v="3"/>
    <x v="20"/>
    <x v="0"/>
    <x v="6"/>
    <n v="6.9216668333333331"/>
    <d v="1899-12-30T01:22:20"/>
    <n v="0"/>
    <n v="0"/>
    <n v="0"/>
    <n v="7"/>
    <n v="7"/>
    <n v="1"/>
    <n v="2"/>
    <n v="1"/>
    <n v="5"/>
    <n v="6"/>
    <n v="1"/>
    <n v="0"/>
    <n v="0"/>
    <n v="2.1759259259259262E-3"/>
    <n v="1"/>
    <n v="3.408564814814815E-2"/>
    <n v="0"/>
    <n v="6"/>
    <n v="7"/>
    <s v="Cwm Taf MorgannwgPowys"/>
    <x v="1"/>
  </r>
  <r>
    <x v="12"/>
    <n v="13"/>
    <x v="3"/>
    <x v="22"/>
    <x v="0"/>
    <x v="21"/>
    <n v="125.5813885"/>
    <d v="1899-12-30T02:08:51"/>
    <n v="11"/>
    <n v="7"/>
    <n v="2"/>
    <n v="58"/>
    <n v="57"/>
    <n v="23"/>
    <n v="41"/>
    <n v="7"/>
    <n v="35"/>
    <n v="43"/>
    <n v="8"/>
    <n v="1"/>
    <n v="7"/>
    <n v="4.31712962962963E-3"/>
    <n v="0.5714285714285714"/>
    <n v="0.1458912037037037"/>
    <n v="8"/>
    <n v="43"/>
    <n v="58"/>
    <s v="Cwm Taf MorgannwgRhondda Cynon Taff"/>
    <x v="0"/>
  </r>
  <r>
    <x v="12"/>
    <n v="13"/>
    <x v="3"/>
    <x v="20"/>
    <x v="0"/>
    <x v="21"/>
    <n v="99.176665"/>
    <d v="1899-12-30T03:46:49"/>
    <n v="7"/>
    <n v="5"/>
    <n v="2"/>
    <n v="25"/>
    <n v="25"/>
    <n v="7"/>
    <n v="13"/>
    <n v="6"/>
    <n v="16"/>
    <n v="18"/>
    <n v="2"/>
    <n v="0"/>
    <n v="1"/>
    <n v="2.9398148148148148E-3"/>
    <n v="0.66666666666666663"/>
    <n v="0.14254629629629628"/>
    <n v="1"/>
    <n v="18"/>
    <n v="25"/>
    <s v="Cwm Taf MorgannwgRhondda Cynon Taff"/>
    <x v="0"/>
  </r>
  <r>
    <x v="12"/>
    <n v="13"/>
    <x v="3"/>
    <x v="21"/>
    <x v="0"/>
    <x v="21"/>
    <n v="2.4691666666666667"/>
    <d v="1899-12-30T00:59:15"/>
    <n v="0"/>
    <n v="0"/>
    <n v="0"/>
    <n v="4"/>
    <n v="4"/>
    <n v="0"/>
    <n v="3"/>
    <n v="1"/>
    <n v="2"/>
    <n v="3"/>
    <n v="1"/>
    <n v="0"/>
    <n v="0"/>
    <n v="6.4814814814814813E-4"/>
    <n v="1"/>
    <n v="7.6967592592592587E-2"/>
    <n v="0"/>
    <n v="3"/>
    <n v="4"/>
    <s v="Cwm Taf MorgannwgRhondda Cynon Taff"/>
    <x v="0"/>
  </r>
  <r>
    <x v="12"/>
    <n v="13"/>
    <x v="3"/>
    <x v="21"/>
    <x v="0"/>
    <x v="8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  <n v="1"/>
    <s v="Cwm Taf MorgannwgVale Of Glamorgan"/>
    <x v="1"/>
  </r>
  <r>
    <x v="12"/>
    <n v="13"/>
    <x v="4"/>
    <x v="24"/>
    <x v="0"/>
    <x v="17"/>
    <n v="253.49360549999994"/>
    <d v="1899-12-30T05:30:58"/>
    <n v="26"/>
    <n v="20"/>
    <n v="3"/>
    <n v="47"/>
    <n v="46"/>
    <n v="6"/>
    <n v="10"/>
    <n v="8"/>
    <n v="30"/>
    <n v="37"/>
    <n v="7"/>
    <n v="1"/>
    <n v="1"/>
    <n v="1.6290509259259262E-2"/>
    <n v="0"/>
    <n v="0.17363425925925927"/>
    <n v="2"/>
    <n v="37"/>
    <n v="47"/>
    <s v="Hywel DdaCarmarthenshire"/>
    <x v="0"/>
  </r>
  <r>
    <x v="12"/>
    <n v="13"/>
    <x v="4"/>
    <x v="25"/>
    <x v="6"/>
    <x v="17"/>
    <n v="51.025275999999998"/>
    <d v="1899-12-30T02:27:17"/>
    <n v="5"/>
    <n v="2"/>
    <n v="0"/>
    <n v="23"/>
    <n v="23"/>
    <n v="4"/>
    <n v="10"/>
    <n v="8"/>
    <n v="14"/>
    <n v="14"/>
    <n v="0"/>
    <n v="0"/>
    <n v="1"/>
    <n v="6.2557870370370371E-3"/>
    <n v="0.5"/>
    <n v="0.14892939814814815"/>
    <n v="1"/>
    <n v="14"/>
    <n v="23"/>
    <s v="Hywel DdaCarmarthenshire"/>
    <x v="0"/>
  </r>
  <r>
    <x v="12"/>
    <n v="13"/>
    <x v="4"/>
    <x v="23"/>
    <x v="0"/>
    <x v="18"/>
    <n v="15.576386999999999"/>
    <d v="1899-12-30T01:03:18"/>
    <n v="2"/>
    <n v="1"/>
    <n v="0"/>
    <n v="19"/>
    <n v="19"/>
    <n v="5"/>
    <n v="15"/>
    <n v="3"/>
    <n v="9"/>
    <n v="15"/>
    <n v="6"/>
    <n v="1"/>
    <n v="0"/>
    <n v="1.1215277777777777E-2"/>
    <n v="0.33333333333333331"/>
    <n v="8.2245370370370371E-2"/>
    <n v="1"/>
    <n v="15"/>
    <n v="19"/>
    <s v="Hywel DdaCeredigion"/>
    <x v="0"/>
  </r>
  <r>
    <x v="12"/>
    <n v="13"/>
    <x v="4"/>
    <x v="24"/>
    <x v="0"/>
    <x v="18"/>
    <n v="9.3261111666666672"/>
    <d v="1899-12-30T01:47:32"/>
    <n v="1"/>
    <n v="0"/>
    <n v="0"/>
    <n v="6"/>
    <n v="6"/>
    <n v="1"/>
    <n v="3"/>
    <n v="0"/>
    <n v="3"/>
    <n v="4"/>
    <n v="1"/>
    <n v="0"/>
    <n v="2"/>
    <s v="-"/>
    <s v="-"/>
    <n v="7.4253472222222228E-2"/>
    <n v="2"/>
    <n v="4"/>
    <n v="6"/>
    <s v="Hywel DdaCeredigion"/>
    <x v="0"/>
  </r>
  <r>
    <x v="12"/>
    <n v="13"/>
    <x v="4"/>
    <x v="23"/>
    <x v="0"/>
    <x v="12"/>
    <n v="2.0949999999999998"/>
    <d v="1899-12-30T00:55:19"/>
    <n v="0"/>
    <n v="0"/>
    <n v="0"/>
    <n v="4"/>
    <n v="3"/>
    <n v="1"/>
    <n v="2"/>
    <n v="0"/>
    <n v="3"/>
    <n v="4"/>
    <n v="1"/>
    <n v="0"/>
    <n v="0"/>
    <s v="-"/>
    <s v="-"/>
    <n v="6.1759259259259264E-2"/>
    <n v="0"/>
    <n v="4"/>
    <n v="4"/>
    <s v="Hywel DdaGwynedd"/>
    <x v="1"/>
  </r>
  <r>
    <x v="12"/>
    <n v="13"/>
    <x v="4"/>
    <x v="25"/>
    <x v="6"/>
    <x v="19"/>
    <n v="3.8413888333333333"/>
    <d v="1899-12-30T04:05:29"/>
    <n v="1"/>
    <n v="0"/>
    <n v="0"/>
    <n v="1"/>
    <n v="1"/>
    <n v="0"/>
    <n v="0"/>
    <n v="1"/>
    <n v="0"/>
    <n v="0"/>
    <n v="0"/>
    <n v="0"/>
    <n v="0"/>
    <n v="1.8819444444444448E-2"/>
    <n v="0"/>
    <s v="-"/>
    <n v="0"/>
    <n v="0"/>
    <n v="1"/>
    <s v="Hywel DdaNeath Port Talbot"/>
    <x v="1"/>
  </r>
  <r>
    <x v="12"/>
    <n v="13"/>
    <x v="4"/>
    <x v="24"/>
    <x v="0"/>
    <x v="20"/>
    <n v="13.369721333333333"/>
    <d v="1899-12-30T01:54:09"/>
    <n v="1"/>
    <n v="1"/>
    <n v="0"/>
    <n v="8"/>
    <n v="7"/>
    <n v="2"/>
    <n v="3"/>
    <n v="1"/>
    <n v="3"/>
    <n v="3"/>
    <n v="0"/>
    <n v="0"/>
    <n v="4"/>
    <n v="1.2268518518518518E-3"/>
    <n v="1"/>
    <n v="0.1512152777777778"/>
    <n v="4"/>
    <n v="3"/>
    <n v="7"/>
    <s v="Hywel DdaPembrokeshire"/>
    <x v="0"/>
  </r>
  <r>
    <x v="12"/>
    <n v="13"/>
    <x v="4"/>
    <x v="26"/>
    <x v="0"/>
    <x v="20"/>
    <n v="30.368886333333332"/>
    <d v="1899-12-30T00:49:57"/>
    <n v="1"/>
    <n v="0"/>
    <n v="0"/>
    <n v="50"/>
    <n v="49"/>
    <n v="7"/>
    <n v="37"/>
    <n v="5"/>
    <n v="27"/>
    <n v="33"/>
    <n v="6"/>
    <n v="5"/>
    <n v="7"/>
    <n v="7.2685185185185188E-3"/>
    <n v="0.4"/>
    <n v="0.10042824074074075"/>
    <n v="12"/>
    <n v="33"/>
    <n v="49"/>
    <s v="Hywel DdaPembrokeshire"/>
    <x v="0"/>
  </r>
  <r>
    <x v="12"/>
    <n v="13"/>
    <x v="4"/>
    <x v="23"/>
    <x v="0"/>
    <x v="6"/>
    <n v="4.4719444999999993"/>
    <d v="1899-12-30T00:52:57"/>
    <n v="0"/>
    <n v="0"/>
    <n v="0"/>
    <n v="7"/>
    <n v="7"/>
    <n v="1"/>
    <n v="5"/>
    <n v="1"/>
    <n v="4"/>
    <n v="6"/>
    <n v="2"/>
    <n v="0"/>
    <n v="0"/>
    <n v="1.0752314814814815E-2"/>
    <n v="0"/>
    <n v="0.15123263888888891"/>
    <n v="0"/>
    <n v="6"/>
    <n v="7"/>
    <s v="Hywel DdaPowys"/>
    <x v="1"/>
  </r>
  <r>
    <x v="12"/>
    <n v="13"/>
    <x v="6"/>
    <x v="31"/>
    <x v="0"/>
    <x v="0"/>
    <n v="0"/>
    <d v="1899-12-30T00:08:13"/>
    <n v="0"/>
    <n v="0"/>
    <n v="0"/>
    <n v="1"/>
    <n v="1"/>
    <n v="2"/>
    <n v="1"/>
    <n v="0"/>
    <n v="1"/>
    <n v="1"/>
    <n v="0"/>
    <n v="0"/>
    <n v="0"/>
    <s v="-"/>
    <s v="-"/>
    <n v="3.3333333333333335E-3"/>
    <n v="0"/>
    <n v="1"/>
    <n v="1"/>
    <s v="Swansea BayBlaenau Gwent"/>
    <x v="1"/>
  </r>
  <r>
    <x v="12"/>
    <n v="13"/>
    <x v="6"/>
    <x v="31"/>
    <x v="0"/>
    <x v="16"/>
    <n v="9.7777833333333328E-2"/>
    <d v="1899-12-30T00:20:52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Bridgend"/>
    <x v="1"/>
  </r>
  <r>
    <x v="12"/>
    <n v="13"/>
    <x v="6"/>
    <x v="32"/>
    <x v="1"/>
    <x v="2"/>
    <n v="0"/>
    <d v="1899-12-30T00:55:38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Swansea BayCardiff"/>
    <x v="1"/>
  </r>
  <r>
    <x v="12"/>
    <n v="13"/>
    <x v="6"/>
    <x v="31"/>
    <x v="0"/>
    <x v="17"/>
    <n v="1.4136111666666666"/>
    <d v="1899-12-30T00:24:54"/>
    <n v="0"/>
    <n v="0"/>
    <n v="0"/>
    <n v="9"/>
    <n v="8"/>
    <n v="2"/>
    <n v="8"/>
    <n v="6"/>
    <n v="1"/>
    <n v="2"/>
    <n v="1"/>
    <n v="0"/>
    <n v="1"/>
    <n v="5.9606481481481489E-4"/>
    <n v="0.66666666666666663"/>
    <n v="1.0596064814814815E-2"/>
    <n v="1"/>
    <n v="2"/>
    <n v="9"/>
    <s v="Swansea BayCarmarthenshire"/>
    <x v="1"/>
  </r>
  <r>
    <x v="12"/>
    <n v="13"/>
    <x v="6"/>
    <x v="32"/>
    <x v="1"/>
    <x v="17"/>
    <n v="0"/>
    <d v="1899-12-30T00:46:00"/>
    <n v="0"/>
    <n v="0"/>
    <n v="0"/>
    <n v="2"/>
    <n v="1"/>
    <n v="0"/>
    <n v="1"/>
    <n v="1"/>
    <n v="0"/>
    <n v="0"/>
    <n v="0"/>
    <n v="0"/>
    <n v="1"/>
    <n v="1.0891203703703705E-2"/>
    <n v="0"/>
    <s v="-"/>
    <n v="1"/>
    <n v="0"/>
    <n v="1"/>
    <s v="Swansea BayCarmarthenshire"/>
    <x v="1"/>
  </r>
  <r>
    <x v="12"/>
    <n v="13"/>
    <x v="6"/>
    <x v="31"/>
    <x v="0"/>
    <x v="18"/>
    <n v="0"/>
    <d v="1899-12-30T00:10:56"/>
    <n v="0"/>
    <n v="0"/>
    <n v="0"/>
    <n v="1"/>
    <n v="1"/>
    <n v="1"/>
    <n v="1"/>
    <n v="0"/>
    <n v="1"/>
    <n v="1"/>
    <n v="0"/>
    <n v="0"/>
    <n v="0"/>
    <s v="-"/>
    <s v="-"/>
    <n v="3.8460648148148147E-2"/>
    <n v="0"/>
    <n v="1"/>
    <n v="1"/>
    <s v="Swansea BayCeredigion"/>
    <x v="1"/>
  </r>
  <r>
    <x v="12"/>
    <n v="13"/>
    <x v="6"/>
    <x v="31"/>
    <x v="0"/>
    <x v="19"/>
    <n v="95.428053500000004"/>
    <d v="1899-12-30T02:39:44"/>
    <n v="10"/>
    <n v="7"/>
    <n v="0"/>
    <n v="36"/>
    <n v="36"/>
    <n v="9"/>
    <n v="15"/>
    <n v="8"/>
    <n v="23"/>
    <n v="25"/>
    <n v="2"/>
    <n v="0"/>
    <n v="3"/>
    <n v="3.859953703703704E-3"/>
    <n v="0.75"/>
    <n v="5.4756944444444441E-2"/>
    <n v="3"/>
    <n v="25"/>
    <n v="36"/>
    <s v="Swansea BayNeath Port Talbot"/>
    <x v="0"/>
  </r>
  <r>
    <x v="12"/>
    <n v="13"/>
    <x v="6"/>
    <x v="32"/>
    <x v="1"/>
    <x v="19"/>
    <n v="1.5538889999999999"/>
    <d v="1899-12-30T00:38:46"/>
    <n v="0"/>
    <n v="0"/>
    <n v="0"/>
    <n v="8"/>
    <n v="8"/>
    <n v="2"/>
    <n v="6"/>
    <n v="1"/>
    <n v="7"/>
    <n v="7"/>
    <n v="0"/>
    <n v="0"/>
    <n v="0"/>
    <n v="8.217592592592594E-3"/>
    <n v="0"/>
    <n v="6.9571759259259264E-2"/>
    <n v="0"/>
    <n v="7"/>
    <n v="8"/>
    <s v="Swansea BayNeath Port Talbot"/>
    <x v="0"/>
  </r>
  <r>
    <x v="12"/>
    <n v="13"/>
    <x v="6"/>
    <x v="31"/>
    <x v="0"/>
    <x v="20"/>
    <n v="0"/>
    <d v="1899-12-30T00:28:37"/>
    <n v="0"/>
    <n v="0"/>
    <n v="0"/>
    <n v="1"/>
    <n v="1"/>
    <n v="0"/>
    <n v="1"/>
    <n v="0"/>
    <n v="1"/>
    <n v="1"/>
    <n v="0"/>
    <n v="0"/>
    <n v="0"/>
    <s v="-"/>
    <s v="-"/>
    <n v="9.2824074074074073E-2"/>
    <n v="0"/>
    <n v="1"/>
    <n v="1"/>
    <s v="Swansea BayPembrokeshire"/>
    <x v="1"/>
  </r>
  <r>
    <x v="12"/>
    <n v="13"/>
    <x v="6"/>
    <x v="31"/>
    <x v="0"/>
    <x v="6"/>
    <n v="7.5238889999999996"/>
    <d v="1899-12-30T02:26:54"/>
    <n v="1"/>
    <n v="0"/>
    <n v="0"/>
    <n v="6"/>
    <n v="6"/>
    <n v="1"/>
    <n v="4"/>
    <n v="0"/>
    <n v="4"/>
    <n v="6"/>
    <n v="2"/>
    <n v="0"/>
    <n v="0"/>
    <s v="-"/>
    <s v="-"/>
    <n v="0.13982060185185186"/>
    <n v="0"/>
    <n v="6"/>
    <n v="6"/>
    <s v="Swansea BayPowys"/>
    <x v="1"/>
  </r>
  <r>
    <x v="12"/>
    <n v="13"/>
    <x v="6"/>
    <x v="32"/>
    <x v="1"/>
    <x v="6"/>
    <n v="9.1666666666666667E-3"/>
    <d v="1899-12-30T00:13:28"/>
    <n v="0"/>
    <n v="0"/>
    <n v="0"/>
    <n v="2"/>
    <n v="2"/>
    <n v="1"/>
    <n v="2"/>
    <n v="1"/>
    <n v="1"/>
    <n v="1"/>
    <n v="0"/>
    <n v="0"/>
    <n v="0"/>
    <n v="1.5092592592592593E-2"/>
    <n v="0"/>
    <n v="2.2268518518518521E-2"/>
    <n v="0"/>
    <n v="1"/>
    <n v="2"/>
    <s v="Swansea BayPowys"/>
    <x v="1"/>
  </r>
  <r>
    <x v="12"/>
    <n v="13"/>
    <x v="6"/>
    <x v="31"/>
    <x v="0"/>
    <x v="22"/>
    <n v="123.84055466666666"/>
    <d v="1899-12-30T02:26:14"/>
    <n v="14"/>
    <n v="4"/>
    <n v="2"/>
    <n v="63"/>
    <n v="62"/>
    <n v="17"/>
    <n v="35"/>
    <n v="16"/>
    <n v="37"/>
    <n v="44"/>
    <n v="7"/>
    <n v="0"/>
    <n v="3"/>
    <n v="6.7303240740740743E-3"/>
    <n v="0.375"/>
    <n v="7.8888888888888883E-2"/>
    <n v="3"/>
    <n v="44"/>
    <n v="63"/>
    <s v="Swansea BaySwansea"/>
    <x v="0"/>
  </r>
  <r>
    <x v="12"/>
    <n v="13"/>
    <x v="6"/>
    <x v="32"/>
    <x v="1"/>
    <x v="22"/>
    <n v="1.4697221666666667"/>
    <d v="1899-12-30T00:25:08"/>
    <n v="0"/>
    <n v="0"/>
    <n v="0"/>
    <n v="14"/>
    <n v="12"/>
    <n v="2"/>
    <n v="12"/>
    <n v="2"/>
    <n v="9"/>
    <n v="10"/>
    <n v="1"/>
    <n v="0"/>
    <n v="2"/>
    <n v="7.2743055555555556E-3"/>
    <n v="0"/>
    <n v="0.10672453703703705"/>
    <n v="2"/>
    <n v="10"/>
    <n v="12"/>
    <s v="Swansea BaySwansea"/>
    <x v="0"/>
  </r>
  <r>
    <x v="12"/>
    <n v="13"/>
    <x v="6"/>
    <x v="31"/>
    <x v="0"/>
    <x v="7"/>
    <n v="0.29388883333333332"/>
    <d v="1899-12-30T00:21:08"/>
    <n v="0"/>
    <n v="0"/>
    <n v="0"/>
    <n v="2"/>
    <n v="2"/>
    <n v="1"/>
    <n v="2"/>
    <n v="0"/>
    <n v="1"/>
    <n v="1"/>
    <n v="0"/>
    <n v="0"/>
    <n v="1"/>
    <s v="-"/>
    <s v="-"/>
    <n v="2.4189814814814816E-3"/>
    <n v="1"/>
    <n v="1"/>
    <n v="2"/>
    <s v="Swansea BayTorfaen"/>
    <x v="1"/>
  </r>
  <r>
    <x v="11"/>
    <n v="14"/>
    <x v="1"/>
    <x v="11"/>
    <x v="0"/>
    <x v="10"/>
    <n v="0"/>
    <s v="-"/>
    <n v="0"/>
    <n v="0"/>
    <n v="0"/>
    <n v="1"/>
    <n v="1"/>
    <n v="1"/>
    <n v="1"/>
    <n v="0"/>
    <n v="1"/>
    <n v="1"/>
    <n v="0"/>
    <n v="0"/>
    <n v="0"/>
    <s v="-"/>
    <s v="-"/>
    <n v="0.16689814814814816"/>
    <n v="0"/>
    <n v="1"/>
    <n v="1"/>
    <s v="Betsi CadwaladrDenbighshire"/>
    <x v="0"/>
  </r>
  <r>
    <x v="11"/>
    <n v="14"/>
    <x v="1"/>
    <x v="10"/>
    <x v="0"/>
    <x v="11"/>
    <n v="177.09305483333333"/>
    <d v="1899-12-30T02:53:09"/>
    <n v="18"/>
    <n v="7"/>
    <n v="0"/>
    <n v="55"/>
    <n v="55"/>
    <n v="8"/>
    <n v="20"/>
    <n v="12"/>
    <n v="35"/>
    <n v="39"/>
    <n v="4"/>
    <n v="0"/>
    <n v="4"/>
    <n v="6.0358796296296298E-3"/>
    <n v="0.5"/>
    <n v="0.13041666666666668"/>
    <n v="4"/>
    <n v="39"/>
    <n v="55"/>
    <s v="Betsi CadwaladrFlintshire"/>
    <x v="0"/>
  </r>
  <r>
    <x v="11"/>
    <n v="14"/>
    <x v="1"/>
    <x v="12"/>
    <x v="0"/>
    <x v="11"/>
    <n v="91.673608999999985"/>
    <d v="1899-12-30T02:04:57"/>
    <n v="7"/>
    <n v="6"/>
    <n v="0"/>
    <n v="47"/>
    <n v="47"/>
    <n v="14"/>
    <n v="31"/>
    <n v="9"/>
    <n v="33"/>
    <n v="33"/>
    <n v="0"/>
    <n v="2"/>
    <n v="3"/>
    <n v="7.905092592592592E-3"/>
    <n v="0.22222222222222221"/>
    <n v="0.11645833333333333"/>
    <n v="5"/>
    <n v="33"/>
    <n v="47"/>
    <s v="Betsi CadwaladrFlintshire"/>
    <x v="0"/>
  </r>
  <r>
    <x v="11"/>
    <n v="14"/>
    <x v="1"/>
    <x v="11"/>
    <x v="0"/>
    <x v="12"/>
    <n v="167.52555116666659"/>
    <d v="1899-12-30T01:37:56"/>
    <n v="13"/>
    <n v="2"/>
    <n v="0"/>
    <n v="121"/>
    <n v="118"/>
    <n v="24"/>
    <n v="70"/>
    <n v="23"/>
    <n v="63"/>
    <n v="83"/>
    <n v="20"/>
    <n v="3"/>
    <n v="12"/>
    <n v="7.0949074074074074E-3"/>
    <n v="0.34782608695652173"/>
    <n v="4.9675925925925929E-2"/>
    <n v="15"/>
    <n v="83"/>
    <n v="119"/>
    <s v="Betsi CadwaladrGwynedd"/>
    <x v="0"/>
  </r>
  <r>
    <x v="11"/>
    <n v="14"/>
    <x v="1"/>
    <x v="12"/>
    <x v="0"/>
    <x v="12"/>
    <n v="17.07861033333333"/>
    <d v="1899-12-30T03:39:57"/>
    <n v="2"/>
    <n v="0"/>
    <n v="0"/>
    <n v="5"/>
    <n v="5"/>
    <n v="0"/>
    <n v="0"/>
    <n v="0"/>
    <n v="4"/>
    <n v="4"/>
    <n v="0"/>
    <n v="0"/>
    <n v="1"/>
    <s v="-"/>
    <s v="-"/>
    <n v="7.3807870370370371E-2"/>
    <n v="1"/>
    <n v="4"/>
    <n v="5"/>
    <s v="Betsi CadwaladrGwynedd"/>
    <x v="0"/>
  </r>
  <r>
    <x v="11"/>
    <n v="14"/>
    <x v="1"/>
    <x v="10"/>
    <x v="0"/>
    <x v="12"/>
    <n v="0"/>
    <d v="1899-12-30T00:14:58"/>
    <n v="0"/>
    <n v="0"/>
    <n v="0"/>
    <n v="4"/>
    <n v="4"/>
    <n v="1"/>
    <n v="4"/>
    <n v="0"/>
    <n v="4"/>
    <n v="4"/>
    <n v="0"/>
    <n v="0"/>
    <n v="0"/>
    <s v="-"/>
    <s v="-"/>
    <n v="6.1145833333333337E-2"/>
    <n v="0"/>
    <n v="4"/>
    <n v="4"/>
    <s v="Betsi CadwaladrGwynedd"/>
    <x v="0"/>
  </r>
  <r>
    <x v="11"/>
    <n v="14"/>
    <x v="1"/>
    <x v="11"/>
    <x v="0"/>
    <x v="13"/>
    <n v="82.089164000000025"/>
    <d v="1899-12-30T01:24:23"/>
    <n v="4"/>
    <n v="3"/>
    <n v="0"/>
    <n v="64"/>
    <n v="64"/>
    <n v="17"/>
    <n v="38"/>
    <n v="13"/>
    <n v="35"/>
    <n v="43"/>
    <n v="8"/>
    <n v="3"/>
    <n v="5"/>
    <n v="1.3333333333333334E-2"/>
    <n v="0.23076923076923078"/>
    <n v="6.7557870370370365E-2"/>
    <n v="8"/>
    <n v="43"/>
    <n v="64"/>
    <s v="Betsi CadwaladrIsle Of Anglesey"/>
    <x v="0"/>
  </r>
  <r>
    <x v="11"/>
    <n v="14"/>
    <x v="1"/>
    <x v="12"/>
    <x v="0"/>
    <x v="6"/>
    <n v="0"/>
    <s v="-"/>
    <n v="0"/>
    <n v="0"/>
    <n v="0"/>
    <n v="1"/>
    <n v="1"/>
    <n v="1"/>
    <n v="1"/>
    <n v="1"/>
    <n v="0"/>
    <n v="0"/>
    <n v="0"/>
    <n v="0"/>
    <n v="0"/>
    <n v="1.7256944444444446E-2"/>
    <n v="0"/>
    <s v="-"/>
    <n v="0"/>
    <n v="0"/>
    <n v="1"/>
    <s v="Betsi CadwaladrPowys"/>
    <x v="1"/>
  </r>
  <r>
    <x v="11"/>
    <n v="14"/>
    <x v="1"/>
    <x v="12"/>
    <x v="0"/>
    <x v="7"/>
    <n v="0"/>
    <d v="1899-12-30T00:11:27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Betsi CadwaladrTorfaen"/>
    <x v="1"/>
  </r>
  <r>
    <x v="11"/>
    <n v="14"/>
    <x v="1"/>
    <x v="12"/>
    <x v="0"/>
    <x v="15"/>
    <n v="204.33360516666656"/>
    <d v="1899-12-30T02:07:32"/>
    <n v="16"/>
    <n v="9"/>
    <n v="0"/>
    <n v="105"/>
    <n v="104"/>
    <n v="20"/>
    <n v="55"/>
    <n v="22"/>
    <n v="71"/>
    <n v="76"/>
    <n v="5"/>
    <n v="1"/>
    <n v="6"/>
    <n v="4.7395833333333326E-3"/>
    <n v="0.63636363636363635"/>
    <n v="0.1423611111111111"/>
    <n v="7"/>
    <n v="76"/>
    <n v="105"/>
    <s v="Betsi CadwaladrWrexham"/>
    <x v="0"/>
  </r>
  <r>
    <x v="11"/>
    <n v="14"/>
    <x v="1"/>
    <x v="10"/>
    <x v="0"/>
    <x v="15"/>
    <n v="6.0727776666666671"/>
    <d v="1899-12-30T01:27:39"/>
    <n v="1"/>
    <n v="0"/>
    <n v="0"/>
    <n v="8"/>
    <n v="7"/>
    <n v="1"/>
    <n v="5"/>
    <n v="2"/>
    <n v="5"/>
    <n v="5"/>
    <n v="0"/>
    <n v="0"/>
    <n v="1"/>
    <n v="2.9513888888888889E-4"/>
    <n v="1"/>
    <n v="6.9224537037037043E-2"/>
    <n v="1"/>
    <n v="5"/>
    <n v="7"/>
    <s v="Betsi CadwaladrWrexham"/>
    <x v="0"/>
  </r>
  <r>
    <x v="11"/>
    <n v="14"/>
    <x v="2"/>
    <x v="16"/>
    <x v="0"/>
    <x v="0"/>
    <n v="1.4555555"/>
    <d v="1899-12-30T01:42:20"/>
    <n v="0"/>
    <n v="0"/>
    <n v="0"/>
    <n v="1"/>
    <n v="1"/>
    <n v="0"/>
    <n v="0"/>
    <n v="1"/>
    <n v="0"/>
    <n v="0"/>
    <n v="0"/>
    <n v="0"/>
    <n v="0"/>
    <n v="2.5810185185185185E-3"/>
    <n v="1"/>
    <s v="-"/>
    <n v="0"/>
    <n v="0"/>
    <n v="1"/>
    <s v="Cardiff And ValeBlaenau Gwent"/>
    <x v="1"/>
  </r>
  <r>
    <x v="11"/>
    <n v="14"/>
    <x v="2"/>
    <x v="16"/>
    <x v="0"/>
    <x v="16"/>
    <n v="0.85250000000000004"/>
    <d v="1899-12-30T00:20:58"/>
    <n v="0"/>
    <n v="0"/>
    <n v="0"/>
    <n v="6"/>
    <n v="6"/>
    <n v="2"/>
    <n v="6"/>
    <n v="1"/>
    <n v="5"/>
    <n v="5"/>
    <n v="0"/>
    <n v="0"/>
    <n v="0"/>
    <n v="1.0011574074074074E-2"/>
    <n v="0"/>
    <n v="1.9837962962962963E-2"/>
    <n v="0"/>
    <n v="5"/>
    <n v="6"/>
    <s v="Cardiff And ValeBridgend"/>
    <x v="1"/>
  </r>
  <r>
    <x v="11"/>
    <n v="14"/>
    <x v="2"/>
    <x v="16"/>
    <x v="0"/>
    <x v="1"/>
    <n v="12.368888"/>
    <d v="1899-12-30T01:22:17"/>
    <n v="1"/>
    <n v="0"/>
    <n v="0"/>
    <n v="9"/>
    <n v="9"/>
    <n v="1"/>
    <n v="6"/>
    <n v="5"/>
    <n v="2"/>
    <n v="3"/>
    <n v="1"/>
    <n v="1"/>
    <n v="0"/>
    <n v="6.7592592592592591E-3"/>
    <n v="0.4"/>
    <n v="0.10954861111111111"/>
    <n v="1"/>
    <n v="3"/>
    <n v="9"/>
    <s v="Cardiff And ValeCaerphilly"/>
    <x v="1"/>
  </r>
  <r>
    <x v="11"/>
    <n v="14"/>
    <x v="2"/>
    <x v="16"/>
    <x v="0"/>
    <x v="2"/>
    <n v="395.15304933333323"/>
    <d v="1899-12-30T01:55:49"/>
    <n v="31"/>
    <n v="17"/>
    <n v="0"/>
    <n v="231"/>
    <n v="228"/>
    <n v="46"/>
    <n v="141"/>
    <n v="48"/>
    <n v="143"/>
    <n v="166"/>
    <n v="23"/>
    <n v="8"/>
    <n v="9"/>
    <n v="5.4166666666666669E-3"/>
    <n v="0.5625"/>
    <n v="7.2650462962962958E-2"/>
    <n v="17"/>
    <n v="166"/>
    <n v="230"/>
    <s v="Cardiff And ValeCardiff"/>
    <x v="0"/>
  </r>
  <r>
    <x v="11"/>
    <n v="14"/>
    <x v="2"/>
    <x v="17"/>
    <x v="6"/>
    <x v="2"/>
    <n v="0"/>
    <d v="1899-12-30T00:55:09"/>
    <n v="0"/>
    <n v="0"/>
    <n v="0"/>
    <n v="18"/>
    <n v="18"/>
    <n v="0"/>
    <n v="14"/>
    <n v="2"/>
    <n v="12"/>
    <n v="12"/>
    <n v="0"/>
    <n v="0"/>
    <n v="4"/>
    <n v="5.619212962962963E-3"/>
    <n v="0.5"/>
    <n v="5.8483796296296298E-2"/>
    <n v="4"/>
    <n v="12"/>
    <n v="18"/>
    <s v="Cardiff And ValeCardiff"/>
    <x v="0"/>
  </r>
  <r>
    <x v="11"/>
    <n v="14"/>
    <x v="2"/>
    <x v="65"/>
    <x v="3"/>
    <x v="2"/>
    <n v="0"/>
    <d v="1899-12-30T00:04:45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Cardiff"/>
    <x v="0"/>
  </r>
  <r>
    <x v="11"/>
    <n v="14"/>
    <x v="2"/>
    <x v="16"/>
    <x v="0"/>
    <x v="17"/>
    <n v="6.0555499999999998E-2"/>
    <d v="1899-12-30T00:18:38"/>
    <n v="0"/>
    <n v="0"/>
    <n v="0"/>
    <n v="1"/>
    <n v="1"/>
    <n v="0"/>
    <n v="1"/>
    <n v="1"/>
    <n v="0"/>
    <n v="0"/>
    <n v="0"/>
    <n v="0"/>
    <n v="0"/>
    <n v="1.8981481481481482E-3"/>
    <n v="1"/>
    <s v="-"/>
    <n v="0"/>
    <n v="0"/>
    <n v="1"/>
    <s v="Cardiff And ValeCarmarthenshire"/>
    <x v="1"/>
  </r>
  <r>
    <x v="11"/>
    <n v="14"/>
    <x v="2"/>
    <x v="16"/>
    <x v="0"/>
    <x v="3"/>
    <n v="0.18305466666666667"/>
    <d v="1899-12-30T00:34:46"/>
    <n v="0"/>
    <n v="0"/>
    <n v="0"/>
    <n v="5"/>
    <n v="5"/>
    <n v="1"/>
    <n v="4"/>
    <n v="1"/>
    <n v="3"/>
    <n v="3"/>
    <n v="0"/>
    <n v="0"/>
    <n v="1"/>
    <n v="6.018518518518519E-4"/>
    <n v="1"/>
    <n v="0.19274305555555557"/>
    <n v="1"/>
    <n v="3"/>
    <n v="5"/>
    <s v="Cardiff And ValeMerthyr Tydfil"/>
    <x v="1"/>
  </r>
  <r>
    <x v="11"/>
    <n v="14"/>
    <x v="2"/>
    <x v="16"/>
    <x v="0"/>
    <x v="4"/>
    <n v="0.1205555"/>
    <d v="1899-12-30T00:22:14"/>
    <n v="0"/>
    <n v="0"/>
    <n v="0"/>
    <n v="1"/>
    <n v="1"/>
    <n v="0"/>
    <n v="1"/>
    <n v="0"/>
    <n v="0"/>
    <n v="0"/>
    <n v="0"/>
    <n v="0"/>
    <n v="1"/>
    <s v="-"/>
    <s v="-"/>
    <s v="-"/>
    <n v="1"/>
    <n v="0"/>
    <n v="1"/>
    <s v="Cardiff And ValeMonmouthshire"/>
    <x v="1"/>
  </r>
  <r>
    <x v="11"/>
    <n v="14"/>
    <x v="2"/>
    <x v="16"/>
    <x v="0"/>
    <x v="5"/>
    <n v="1.6080555000000001"/>
    <d v="1899-12-30T00:47:10"/>
    <n v="0"/>
    <n v="0"/>
    <n v="0"/>
    <n v="3"/>
    <n v="3"/>
    <n v="0"/>
    <n v="2"/>
    <n v="0"/>
    <n v="3"/>
    <n v="3"/>
    <n v="0"/>
    <n v="0"/>
    <n v="0"/>
    <s v="-"/>
    <s v="-"/>
    <n v="2.6388888888888889E-2"/>
    <n v="0"/>
    <n v="3"/>
    <n v="3"/>
    <s v="Cardiff And ValeNewport"/>
    <x v="1"/>
  </r>
  <r>
    <x v="11"/>
    <n v="14"/>
    <x v="2"/>
    <x v="16"/>
    <x v="0"/>
    <x v="20"/>
    <n v="0"/>
    <d v="1899-12-30T01:04:00"/>
    <n v="0"/>
    <n v="0"/>
    <n v="0"/>
    <n v="1"/>
    <n v="1"/>
    <n v="0"/>
    <n v="0"/>
    <n v="0"/>
    <n v="0"/>
    <n v="1"/>
    <n v="1"/>
    <n v="0"/>
    <n v="0"/>
    <s v="-"/>
    <s v="-"/>
    <n v="3.5266203703703702E-2"/>
    <n v="0"/>
    <n v="1"/>
    <n v="1"/>
    <s v="Cardiff And ValePembrokeshire"/>
    <x v="1"/>
  </r>
  <r>
    <x v="11"/>
    <n v="14"/>
    <x v="2"/>
    <x v="16"/>
    <x v="0"/>
    <x v="21"/>
    <n v="8.6144426666666654"/>
    <d v="1899-12-30T01:05:35"/>
    <n v="0"/>
    <n v="0"/>
    <n v="0"/>
    <n v="10"/>
    <n v="10"/>
    <n v="0"/>
    <n v="8"/>
    <n v="1"/>
    <n v="7"/>
    <n v="7"/>
    <n v="0"/>
    <n v="0"/>
    <n v="2"/>
    <n v="7.1412037037037043E-3"/>
    <n v="0"/>
    <n v="0.11615740740740742"/>
    <n v="2"/>
    <n v="7"/>
    <n v="10"/>
    <s v="Cardiff And ValeRhondda Cynon Taff"/>
    <x v="1"/>
  </r>
  <r>
    <x v="11"/>
    <n v="14"/>
    <x v="2"/>
    <x v="16"/>
    <x v="0"/>
    <x v="22"/>
    <n v="0.37916566666666668"/>
    <d v="1899-12-30T00:20:55"/>
    <n v="0"/>
    <n v="0"/>
    <n v="0"/>
    <n v="3"/>
    <n v="3"/>
    <n v="1"/>
    <n v="3"/>
    <n v="1"/>
    <n v="1"/>
    <n v="1"/>
    <n v="0"/>
    <n v="0"/>
    <n v="1"/>
    <n v="4.6064814814814822E-3"/>
    <n v="1"/>
    <n v="0.13715277777777779"/>
    <n v="1"/>
    <n v="1"/>
    <n v="3"/>
    <s v="Cardiff And ValeSwansea"/>
    <x v="1"/>
  </r>
  <r>
    <x v="11"/>
    <n v="14"/>
    <x v="2"/>
    <x v="16"/>
    <x v="0"/>
    <x v="7"/>
    <n v="1.1863886666666668"/>
    <d v="1899-12-30T00:20:56"/>
    <n v="0"/>
    <n v="0"/>
    <n v="0"/>
    <n v="17"/>
    <n v="15"/>
    <n v="8"/>
    <n v="14"/>
    <n v="1"/>
    <n v="8"/>
    <n v="8"/>
    <n v="0"/>
    <n v="0"/>
    <n v="8"/>
    <n v="2.7777777777777778E-4"/>
    <n v="1"/>
    <n v="7.1585648148148155E-3"/>
    <n v="8"/>
    <n v="8"/>
    <n v="17"/>
    <s v="Cardiff And ValeTorfaen"/>
    <x v="1"/>
  </r>
  <r>
    <x v="11"/>
    <n v="14"/>
    <x v="2"/>
    <x v="18"/>
    <x v="3"/>
    <x v="7"/>
    <n v="0"/>
    <d v="1899-12-30T00:20:42"/>
    <n v="0"/>
    <n v="0"/>
    <n v="0"/>
    <n v="1"/>
    <n v="1"/>
    <n v="0"/>
    <n v="1"/>
    <n v="0"/>
    <n v="1"/>
    <n v="1"/>
    <n v="0"/>
    <n v="0"/>
    <n v="0"/>
    <s v="-"/>
    <s v="-"/>
    <n v="4.2928240740740746E-2"/>
    <n v="0"/>
    <n v="1"/>
    <n v="1"/>
    <s v="Cardiff And ValeTorfaen"/>
    <x v="1"/>
  </r>
  <r>
    <x v="11"/>
    <n v="14"/>
    <x v="2"/>
    <x v="17"/>
    <x v="6"/>
    <x v="7"/>
    <n v="0"/>
    <d v="1899-12-30T00:19:26"/>
    <n v="0"/>
    <n v="0"/>
    <n v="0"/>
    <n v="2"/>
    <n v="2"/>
    <n v="0"/>
    <n v="2"/>
    <n v="0"/>
    <n v="1"/>
    <n v="1"/>
    <n v="0"/>
    <n v="0"/>
    <n v="1"/>
    <s v="-"/>
    <s v="-"/>
    <n v="2.7199074074074074E-3"/>
    <n v="1"/>
    <n v="1"/>
    <n v="2"/>
    <s v="Cardiff And ValeTorfaen"/>
    <x v="1"/>
  </r>
  <r>
    <x v="11"/>
    <n v="14"/>
    <x v="2"/>
    <x v="16"/>
    <x v="0"/>
    <x v="8"/>
    <n v="141.31082999999998"/>
    <d v="1899-12-30T01:56:00"/>
    <n v="12"/>
    <n v="5"/>
    <n v="0"/>
    <n v="79"/>
    <n v="79"/>
    <n v="14"/>
    <n v="50"/>
    <n v="24"/>
    <n v="36"/>
    <n v="44"/>
    <n v="8"/>
    <n v="3"/>
    <n v="8"/>
    <n v="5.115740740740741E-3"/>
    <n v="0.625"/>
    <n v="0.11019097222222224"/>
    <n v="11"/>
    <n v="44"/>
    <n v="79"/>
    <s v="Cardiff And ValeVale Of Glamorgan"/>
    <x v="0"/>
  </r>
  <r>
    <x v="11"/>
    <n v="14"/>
    <x v="2"/>
    <x v="17"/>
    <x v="6"/>
    <x v="8"/>
    <n v="0"/>
    <d v="1899-12-30T00:53:03"/>
    <n v="1"/>
    <n v="0"/>
    <n v="0"/>
    <n v="29"/>
    <n v="29"/>
    <n v="0"/>
    <n v="24"/>
    <n v="4"/>
    <n v="17"/>
    <n v="18"/>
    <n v="1"/>
    <n v="0"/>
    <n v="7"/>
    <n v="3.9814814814814817E-3"/>
    <n v="0.75"/>
    <n v="8.7552083333333322E-2"/>
    <n v="7"/>
    <n v="18"/>
    <n v="29"/>
    <s v="Cardiff And ValeVale Of Glamorgan"/>
    <x v="0"/>
  </r>
  <r>
    <x v="11"/>
    <n v="14"/>
    <x v="3"/>
    <x v="20"/>
    <x v="0"/>
    <x v="0"/>
    <n v="3.2538888333333333"/>
    <d v="1899-12-30T01:02:25"/>
    <n v="0"/>
    <n v="0"/>
    <n v="0"/>
    <n v="4"/>
    <n v="4"/>
    <n v="2"/>
    <n v="2"/>
    <n v="1"/>
    <n v="3"/>
    <n v="3"/>
    <n v="0"/>
    <n v="0"/>
    <n v="0"/>
    <n v="5.0347222222222225E-3"/>
    <n v="1"/>
    <n v="4.5405092592592601E-2"/>
    <n v="0"/>
    <n v="3"/>
    <n v="4"/>
    <s v="Cwm Taf MorgannwgBlaenau Gwent"/>
    <x v="1"/>
  </r>
  <r>
    <x v="11"/>
    <n v="14"/>
    <x v="3"/>
    <x v="21"/>
    <x v="0"/>
    <x v="16"/>
    <n v="100.0580488333333"/>
    <d v="1899-12-30T01:17:14"/>
    <n v="10"/>
    <n v="2"/>
    <n v="0"/>
    <n v="101"/>
    <n v="99"/>
    <n v="36"/>
    <n v="71"/>
    <n v="29"/>
    <n v="46"/>
    <n v="65"/>
    <n v="19"/>
    <n v="1"/>
    <n v="6"/>
    <n v="4.7106481481481478E-3"/>
    <n v="0.51724137931034486"/>
    <n v="6.2748842592592599E-2"/>
    <n v="7"/>
    <n v="65"/>
    <n v="100"/>
    <s v="Cwm Taf MorgannwgBridgend"/>
    <x v="0"/>
  </r>
  <r>
    <x v="11"/>
    <n v="14"/>
    <x v="3"/>
    <x v="22"/>
    <x v="0"/>
    <x v="16"/>
    <n v="17.402221333333333"/>
    <d v="1899-12-30T03:42:06"/>
    <n v="1"/>
    <n v="1"/>
    <n v="0"/>
    <n v="4"/>
    <n v="4"/>
    <n v="1"/>
    <n v="3"/>
    <n v="2"/>
    <n v="2"/>
    <n v="2"/>
    <n v="0"/>
    <n v="0"/>
    <n v="0"/>
    <n v="1.0324074074074074E-2"/>
    <n v="0"/>
    <n v="3.4901620370370375E-2"/>
    <n v="0"/>
    <n v="2"/>
    <n v="4"/>
    <s v="Cwm Taf MorgannwgBridgend"/>
    <x v="0"/>
  </r>
  <r>
    <x v="11"/>
    <n v="14"/>
    <x v="3"/>
    <x v="20"/>
    <x v="0"/>
    <x v="1"/>
    <n v="143.45638533333332"/>
    <d v="1899-12-30T04:35:18"/>
    <n v="11"/>
    <n v="7"/>
    <n v="3"/>
    <n v="25"/>
    <n v="25"/>
    <n v="3"/>
    <n v="11"/>
    <n v="8"/>
    <n v="13"/>
    <n v="16"/>
    <n v="3"/>
    <n v="1"/>
    <n v="0"/>
    <n v="5.6597222222222231E-3"/>
    <n v="0.5"/>
    <n v="6.8119212962962972E-2"/>
    <n v="1"/>
    <n v="16"/>
    <n v="25"/>
    <s v="Cwm Taf MorgannwgCaerphilly"/>
    <x v="1"/>
  </r>
  <r>
    <x v="11"/>
    <n v="14"/>
    <x v="3"/>
    <x v="21"/>
    <x v="0"/>
    <x v="17"/>
    <n v="0"/>
    <d v="1899-12-30T00:19:00"/>
    <n v="0"/>
    <n v="0"/>
    <n v="0"/>
    <n v="1"/>
    <n v="1"/>
    <n v="0"/>
    <n v="1"/>
    <n v="0"/>
    <n v="1"/>
    <n v="1"/>
    <n v="0"/>
    <n v="0"/>
    <n v="0"/>
    <s v="-"/>
    <s v="-"/>
    <n v="5.7060185185185193E-2"/>
    <n v="0"/>
    <n v="1"/>
    <n v="1"/>
    <s v="Cwm Taf MorgannwgCarmarthenshire"/>
    <x v="1"/>
  </r>
  <r>
    <x v="11"/>
    <n v="14"/>
    <x v="3"/>
    <x v="20"/>
    <x v="0"/>
    <x v="3"/>
    <n v="199.60860949999994"/>
    <d v="1899-12-30T03:11:54"/>
    <n v="17"/>
    <n v="10"/>
    <n v="2"/>
    <n v="61"/>
    <n v="60"/>
    <n v="15"/>
    <n v="34"/>
    <n v="14"/>
    <n v="37"/>
    <n v="45"/>
    <n v="8"/>
    <n v="0"/>
    <n v="2"/>
    <n v="6.0416666666666665E-3"/>
    <n v="0.5"/>
    <n v="6.8692129629629631E-2"/>
    <n v="2"/>
    <n v="45"/>
    <n v="61"/>
    <s v="Cwm Taf MorgannwgMerthyr Tydfil"/>
    <x v="0"/>
  </r>
  <r>
    <x v="11"/>
    <n v="14"/>
    <x v="3"/>
    <x v="21"/>
    <x v="0"/>
    <x v="3"/>
    <n v="0.57833233333333334"/>
    <d v="1899-12-30T00:49:42"/>
    <n v="0"/>
    <n v="0"/>
    <n v="0"/>
    <n v="1"/>
    <n v="1"/>
    <n v="0"/>
    <n v="1"/>
    <n v="0"/>
    <n v="1"/>
    <n v="1"/>
    <n v="0"/>
    <n v="0"/>
    <n v="0"/>
    <s v="-"/>
    <s v="-"/>
    <n v="0.30042824074074076"/>
    <n v="0"/>
    <n v="1"/>
    <n v="1"/>
    <s v="Cwm Taf MorgannwgMerthyr Tydfil"/>
    <x v="0"/>
  </r>
  <r>
    <x v="11"/>
    <n v="14"/>
    <x v="3"/>
    <x v="22"/>
    <x v="0"/>
    <x v="3"/>
    <n v="0"/>
    <d v="1899-12-30T00:11:25"/>
    <n v="0"/>
    <n v="0"/>
    <n v="0"/>
    <n v="2"/>
    <n v="2"/>
    <n v="1"/>
    <n v="2"/>
    <n v="0"/>
    <n v="1"/>
    <n v="1"/>
    <n v="0"/>
    <n v="0"/>
    <n v="1"/>
    <s v="-"/>
    <s v="-"/>
    <n v="0.13880787037037037"/>
    <n v="1"/>
    <n v="1"/>
    <n v="2"/>
    <s v="Cwm Taf MorgannwgMerthyr Tydfil"/>
    <x v="0"/>
  </r>
  <r>
    <x v="11"/>
    <n v="14"/>
    <x v="3"/>
    <x v="21"/>
    <x v="0"/>
    <x v="19"/>
    <n v="5.6977756666666668"/>
    <d v="1899-12-30T00:33:47"/>
    <n v="0"/>
    <n v="0"/>
    <n v="0"/>
    <n v="17"/>
    <n v="17"/>
    <n v="9"/>
    <n v="15"/>
    <n v="6"/>
    <n v="9"/>
    <n v="11"/>
    <n v="2"/>
    <n v="0"/>
    <n v="0"/>
    <n v="1.1267361111111112E-2"/>
    <n v="0.16666666666666666"/>
    <n v="0.10320601851851853"/>
    <n v="0"/>
    <n v="11"/>
    <n v="17"/>
    <s v="Cwm Taf MorgannwgNeath Port Talbot"/>
    <x v="1"/>
  </r>
  <r>
    <x v="11"/>
    <n v="14"/>
    <x v="3"/>
    <x v="20"/>
    <x v="0"/>
    <x v="19"/>
    <n v="0"/>
    <d v="1899-12-30T00:08:08"/>
    <n v="0"/>
    <n v="0"/>
    <n v="0"/>
    <n v="2"/>
    <n v="1"/>
    <n v="1"/>
    <n v="1"/>
    <n v="1"/>
    <n v="1"/>
    <n v="1"/>
    <n v="0"/>
    <n v="0"/>
    <n v="0"/>
    <n v="1.1550925925925926E-2"/>
    <n v="0"/>
    <n v="0.67769675925925932"/>
    <n v="0"/>
    <n v="1"/>
    <n v="2"/>
    <s v="Cwm Taf MorgannwgNeath Port Talbot"/>
    <x v="1"/>
  </r>
  <r>
    <x v="11"/>
    <n v="14"/>
    <x v="3"/>
    <x v="20"/>
    <x v="0"/>
    <x v="6"/>
    <n v="31.214722166666665"/>
    <d v="1899-12-30T02:50:24"/>
    <n v="5"/>
    <n v="0"/>
    <n v="0"/>
    <n v="12"/>
    <n v="12"/>
    <n v="1"/>
    <n v="3"/>
    <n v="1"/>
    <n v="8"/>
    <n v="11"/>
    <n v="3"/>
    <n v="0"/>
    <n v="0"/>
    <n v="3.3333333333333335E-3"/>
    <n v="1"/>
    <n v="9.8923611111111101E-2"/>
    <n v="0"/>
    <n v="11"/>
    <n v="12"/>
    <s v="Cwm Taf MorgannwgPowys"/>
    <x v="1"/>
  </r>
  <r>
    <x v="11"/>
    <n v="14"/>
    <x v="3"/>
    <x v="22"/>
    <x v="0"/>
    <x v="21"/>
    <n v="355.87249366666668"/>
    <d v="1899-12-30T02:30:08"/>
    <n v="28"/>
    <n v="14"/>
    <n v="4"/>
    <n v="147"/>
    <n v="145"/>
    <n v="32"/>
    <n v="90"/>
    <n v="22"/>
    <n v="100"/>
    <n v="111"/>
    <n v="11"/>
    <n v="2"/>
    <n v="12"/>
    <n v="5.8506944444444448E-3"/>
    <n v="0.40909090909090912"/>
    <n v="7.210648148148148E-2"/>
    <n v="14"/>
    <n v="111"/>
    <n v="147"/>
    <s v="Cwm Taf MorgannwgRhondda Cynon Taff"/>
    <x v="0"/>
  </r>
  <r>
    <x v="11"/>
    <n v="14"/>
    <x v="3"/>
    <x v="20"/>
    <x v="0"/>
    <x v="21"/>
    <n v="162.48777766666666"/>
    <d v="1899-12-30T02:42:41"/>
    <n v="12"/>
    <n v="7"/>
    <n v="2"/>
    <n v="55"/>
    <n v="55"/>
    <n v="14"/>
    <n v="32"/>
    <n v="7"/>
    <n v="30"/>
    <n v="41"/>
    <n v="11"/>
    <n v="1"/>
    <n v="6"/>
    <n v="1.050925925925926E-2"/>
    <n v="0.2857142857142857"/>
    <n v="8.009259259259259E-2"/>
    <n v="7"/>
    <n v="41"/>
    <n v="55"/>
    <s v="Cwm Taf MorgannwgRhondda Cynon Taff"/>
    <x v="0"/>
  </r>
  <r>
    <x v="11"/>
    <n v="14"/>
    <x v="3"/>
    <x v="21"/>
    <x v="0"/>
    <x v="21"/>
    <n v="3.5661109999999998"/>
    <d v="1899-12-30T00:40:34"/>
    <n v="0"/>
    <n v="0"/>
    <n v="0"/>
    <n v="8"/>
    <n v="8"/>
    <n v="2"/>
    <n v="7"/>
    <n v="3"/>
    <n v="5"/>
    <n v="5"/>
    <n v="0"/>
    <n v="0"/>
    <n v="0"/>
    <n v="1.125E-2"/>
    <n v="0.33333333333333331"/>
    <n v="7.7025462962962976E-2"/>
    <n v="0"/>
    <n v="5"/>
    <n v="8"/>
    <s v="Cwm Taf MorgannwgRhondda Cynon Taff"/>
    <x v="0"/>
  </r>
  <r>
    <x v="11"/>
    <n v="14"/>
    <x v="3"/>
    <x v="21"/>
    <x v="0"/>
    <x v="22"/>
    <n v="0"/>
    <s v="-"/>
    <n v="0"/>
    <n v="0"/>
    <n v="0"/>
    <n v="1"/>
    <n v="0"/>
    <n v="0"/>
    <n v="0"/>
    <n v="0"/>
    <n v="1"/>
    <n v="1"/>
    <n v="0"/>
    <n v="0"/>
    <n v="0"/>
    <s v="-"/>
    <s v="-"/>
    <s v="-"/>
    <n v="0"/>
    <n v="1"/>
    <n v="0"/>
    <s v="Cwm Taf MorgannwgSwansea"/>
    <x v="1"/>
  </r>
  <r>
    <x v="11"/>
    <n v="14"/>
    <x v="3"/>
    <x v="21"/>
    <x v="0"/>
    <x v="8"/>
    <n v="5.987500166666667"/>
    <d v="1899-12-30T00:43:39"/>
    <n v="0"/>
    <n v="0"/>
    <n v="0"/>
    <n v="12"/>
    <n v="12"/>
    <n v="4"/>
    <n v="9"/>
    <n v="0"/>
    <n v="9"/>
    <n v="10"/>
    <n v="1"/>
    <n v="0"/>
    <n v="2"/>
    <s v="-"/>
    <s v="-"/>
    <n v="6.5115740740740738E-2"/>
    <n v="2"/>
    <n v="10"/>
    <n v="12"/>
    <s v="Cwm Taf MorgannwgVale Of Glamorgan"/>
    <x v="1"/>
  </r>
  <r>
    <x v="11"/>
    <n v="14"/>
    <x v="3"/>
    <x v="22"/>
    <x v="0"/>
    <x v="8"/>
    <n v="0"/>
    <s v="-"/>
    <n v="0"/>
    <n v="0"/>
    <n v="0"/>
    <n v="1"/>
    <n v="1"/>
    <n v="1"/>
    <n v="1"/>
    <n v="0"/>
    <n v="1"/>
    <n v="1"/>
    <n v="0"/>
    <n v="0"/>
    <n v="0"/>
    <s v="-"/>
    <s v="-"/>
    <n v="9.2824074074074073E-2"/>
    <n v="0"/>
    <n v="1"/>
    <n v="1"/>
    <s v="Cwm Taf MorgannwgVale Of Glamorgan"/>
    <x v="1"/>
  </r>
  <r>
    <x v="11"/>
    <n v="14"/>
    <x v="4"/>
    <x v="24"/>
    <x v="0"/>
    <x v="17"/>
    <n v="481.67999633333358"/>
    <d v="1899-12-30T04:20:50"/>
    <n v="47"/>
    <n v="30"/>
    <n v="7"/>
    <n v="101"/>
    <n v="101"/>
    <n v="17"/>
    <n v="29"/>
    <n v="20"/>
    <n v="59"/>
    <n v="76"/>
    <n v="17"/>
    <n v="1"/>
    <n v="4"/>
    <n v="9.1493055555555564E-3"/>
    <n v="0.3"/>
    <n v="0.16491319444444447"/>
    <n v="5"/>
    <n v="76"/>
    <n v="101"/>
    <s v="Hywel DdaCarmarthenshire"/>
    <x v="0"/>
  </r>
  <r>
    <x v="11"/>
    <n v="14"/>
    <x v="4"/>
    <x v="25"/>
    <x v="6"/>
    <x v="17"/>
    <n v="32.494999833333331"/>
    <d v="1899-12-30T01:00:52"/>
    <n v="3"/>
    <n v="1"/>
    <n v="0"/>
    <n v="44"/>
    <n v="43"/>
    <n v="17"/>
    <n v="34"/>
    <n v="11"/>
    <n v="28"/>
    <n v="30"/>
    <n v="2"/>
    <n v="1"/>
    <n v="2"/>
    <n v="9.0625000000000011E-3"/>
    <n v="0.18181818181818182"/>
    <n v="0.14212962962962966"/>
    <n v="3"/>
    <n v="30"/>
    <n v="44"/>
    <s v="Hywel DdaCarmarthenshire"/>
    <x v="0"/>
  </r>
  <r>
    <x v="11"/>
    <n v="14"/>
    <x v="4"/>
    <x v="26"/>
    <x v="0"/>
    <x v="17"/>
    <n v="0.62611099999999997"/>
    <d v="1899-12-30T00:33:47"/>
    <n v="0"/>
    <n v="0"/>
    <n v="0"/>
    <n v="2"/>
    <n v="2"/>
    <n v="0"/>
    <n v="2"/>
    <n v="0"/>
    <n v="2"/>
    <n v="2"/>
    <n v="0"/>
    <n v="0"/>
    <n v="0"/>
    <s v="-"/>
    <s v="-"/>
    <n v="9.4959490740740754E-2"/>
    <n v="0"/>
    <n v="2"/>
    <n v="2"/>
    <s v="Hywel DdaCarmarthenshire"/>
    <x v="0"/>
  </r>
  <r>
    <x v="11"/>
    <n v="14"/>
    <x v="4"/>
    <x v="24"/>
    <x v="0"/>
    <x v="18"/>
    <n v="94.527776833333334"/>
    <d v="1899-12-30T03:59:08"/>
    <n v="5"/>
    <n v="4"/>
    <n v="2"/>
    <n v="21"/>
    <n v="21"/>
    <n v="4"/>
    <n v="12"/>
    <n v="4"/>
    <n v="10"/>
    <n v="15"/>
    <n v="5"/>
    <n v="0"/>
    <n v="2"/>
    <n v="4.2997685185185187E-3"/>
    <n v="0.5"/>
    <n v="3.4861111111111114E-2"/>
    <n v="2"/>
    <n v="15"/>
    <n v="21"/>
    <s v="Hywel DdaCeredigion"/>
    <x v="0"/>
  </r>
  <r>
    <x v="11"/>
    <n v="14"/>
    <x v="4"/>
    <x v="23"/>
    <x v="0"/>
    <x v="18"/>
    <n v="54.880275833333322"/>
    <d v="1899-12-30T01:26:13"/>
    <n v="1"/>
    <n v="0"/>
    <n v="0"/>
    <n v="42"/>
    <n v="42"/>
    <n v="6"/>
    <n v="21"/>
    <n v="3"/>
    <n v="24"/>
    <n v="35"/>
    <n v="11"/>
    <n v="2"/>
    <n v="2"/>
    <n v="6.8171296296296296E-3"/>
    <n v="0"/>
    <n v="3.7326388888888888E-2"/>
    <n v="4"/>
    <n v="35"/>
    <n v="42"/>
    <s v="Hywel DdaCeredigion"/>
    <x v="0"/>
  </r>
  <r>
    <x v="11"/>
    <n v="14"/>
    <x v="4"/>
    <x v="23"/>
    <x v="0"/>
    <x v="12"/>
    <n v="27.225277666666663"/>
    <d v="1899-12-30T01:45:07"/>
    <n v="2"/>
    <n v="0"/>
    <n v="0"/>
    <n v="13"/>
    <n v="13"/>
    <n v="2"/>
    <n v="7"/>
    <n v="2"/>
    <n v="8"/>
    <n v="10"/>
    <n v="2"/>
    <n v="0"/>
    <n v="1"/>
    <n v="2.8356481481481483E-2"/>
    <n v="0"/>
    <n v="3.0885416666666669E-2"/>
    <n v="1"/>
    <n v="10"/>
    <n v="13"/>
    <s v="Hywel DdaGwynedd"/>
    <x v="1"/>
  </r>
  <r>
    <x v="11"/>
    <n v="14"/>
    <x v="4"/>
    <x v="26"/>
    <x v="0"/>
    <x v="20"/>
    <n v="109.37888316666665"/>
    <d v="1899-12-30T01:06:30"/>
    <n v="6"/>
    <n v="2"/>
    <n v="0"/>
    <n v="120"/>
    <n v="120"/>
    <n v="33"/>
    <n v="85"/>
    <n v="17"/>
    <n v="77"/>
    <n v="93"/>
    <n v="16"/>
    <n v="4"/>
    <n v="6"/>
    <n v="7.766203703703704E-3"/>
    <n v="0.29411764705882354"/>
    <n v="8.5057870370370381E-2"/>
    <n v="10"/>
    <n v="93"/>
    <n v="120"/>
    <s v="Hywel DdaPembrokeshire"/>
    <x v="0"/>
  </r>
  <r>
    <x v="11"/>
    <n v="14"/>
    <x v="4"/>
    <x v="24"/>
    <x v="0"/>
    <x v="20"/>
    <n v="13.068886999999998"/>
    <d v="1899-12-30T00:55:23"/>
    <n v="0"/>
    <n v="0"/>
    <n v="0"/>
    <n v="20"/>
    <n v="20"/>
    <n v="5"/>
    <n v="14"/>
    <n v="11"/>
    <n v="4"/>
    <n v="5"/>
    <n v="1"/>
    <n v="0"/>
    <n v="4"/>
    <n v="1.1527777777777779E-2"/>
    <n v="0.27272727272727271"/>
    <n v="8.8888888888888889E-3"/>
    <n v="4"/>
    <n v="5"/>
    <n v="20"/>
    <s v="Hywel DdaPembrokeshire"/>
    <x v="0"/>
  </r>
  <r>
    <x v="11"/>
    <n v="14"/>
    <x v="4"/>
    <x v="27"/>
    <x v="3"/>
    <x v="20"/>
    <n v="0"/>
    <d v="1899-12-30T00:05:06"/>
    <n v="0"/>
    <n v="0"/>
    <n v="0"/>
    <n v="1"/>
    <n v="1"/>
    <n v="0"/>
    <n v="1"/>
    <n v="0"/>
    <n v="0"/>
    <n v="0"/>
    <n v="0"/>
    <n v="1"/>
    <n v="0"/>
    <s v="-"/>
    <s v="-"/>
    <s v="-"/>
    <n v="1"/>
    <n v="0"/>
    <n v="1"/>
    <s v="Hywel DdaPembrokeshire"/>
    <x v="0"/>
  </r>
  <r>
    <x v="11"/>
    <n v="14"/>
    <x v="4"/>
    <x v="23"/>
    <x v="0"/>
    <x v="6"/>
    <n v="41.531943333333338"/>
    <d v="1899-12-30T01:43:54"/>
    <n v="1"/>
    <n v="0"/>
    <n v="0"/>
    <n v="22"/>
    <n v="22"/>
    <n v="2"/>
    <n v="10"/>
    <n v="2"/>
    <n v="16"/>
    <n v="19"/>
    <n v="3"/>
    <n v="0"/>
    <n v="1"/>
    <n v="8.6168981481481478E-3"/>
    <n v="0.5"/>
    <n v="4.0381944444444443E-2"/>
    <n v="1"/>
    <n v="19"/>
    <n v="22"/>
    <s v="Hywel DdaPowys"/>
    <x v="1"/>
  </r>
  <r>
    <x v="11"/>
    <n v="14"/>
    <x v="4"/>
    <x v="25"/>
    <x v="6"/>
    <x v="22"/>
    <n v="0.4375"/>
    <d v="1899-12-30T00:41:15"/>
    <n v="0"/>
    <n v="0"/>
    <n v="0"/>
    <n v="1"/>
    <n v="1"/>
    <n v="0"/>
    <n v="1"/>
    <n v="0"/>
    <n v="1"/>
    <n v="1"/>
    <n v="0"/>
    <n v="0"/>
    <n v="0"/>
    <s v="-"/>
    <s v="-"/>
    <n v="0.2739699074074074"/>
    <n v="0"/>
    <n v="1"/>
    <n v="1"/>
    <s v="Hywel DdaSwansea"/>
    <x v="1"/>
  </r>
  <r>
    <x v="11"/>
    <n v="14"/>
    <x v="7"/>
    <x v="66"/>
    <x v="9"/>
    <x v="2"/>
    <n v="0"/>
    <d v="1899-12-30T00:05:37"/>
    <n v="0"/>
    <n v="0"/>
    <n v="0"/>
    <n v="5"/>
    <n v="5"/>
    <n v="0"/>
    <n v="5"/>
    <n v="4"/>
    <n v="1"/>
    <n v="1"/>
    <n v="0"/>
    <n v="0"/>
    <n v="0"/>
    <n v="1.7418981481481482E-3"/>
    <n v="1"/>
    <n v="4.9652777777777785E-3"/>
    <n v="0"/>
    <n v="1"/>
    <n v="5"/>
    <s v="Out of AreaCardiff"/>
    <x v="1"/>
  </r>
  <r>
    <x v="11"/>
    <n v="14"/>
    <x v="7"/>
    <x v="67"/>
    <x v="9"/>
    <x v="2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  <n v="1"/>
    <s v="Out of AreaCardiff"/>
    <x v="1"/>
  </r>
  <r>
    <x v="11"/>
    <n v="14"/>
    <x v="7"/>
    <x v="67"/>
    <x v="9"/>
    <x v="17"/>
    <n v="0"/>
    <s v="-"/>
    <n v="0"/>
    <n v="0"/>
    <n v="0"/>
    <n v="1"/>
    <n v="0"/>
    <n v="0"/>
    <n v="0"/>
    <n v="0"/>
    <n v="0"/>
    <n v="1"/>
    <n v="1"/>
    <n v="0"/>
    <n v="0"/>
    <s v="-"/>
    <s v="-"/>
    <n v="0.24781250000000002"/>
    <n v="0"/>
    <n v="1"/>
    <n v="1"/>
    <s v="Out of AreaCarmarthenshire"/>
    <x v="1"/>
  </r>
  <r>
    <x v="11"/>
    <n v="14"/>
    <x v="7"/>
    <x v="68"/>
    <x v="10"/>
    <x v="9"/>
    <n v="0"/>
    <d v="1899-12-30T01:09:00"/>
    <n v="0"/>
    <n v="0"/>
    <n v="0"/>
    <n v="1"/>
    <n v="1"/>
    <n v="0"/>
    <n v="0"/>
    <n v="1"/>
    <n v="0"/>
    <n v="0"/>
    <n v="0"/>
    <n v="0"/>
    <n v="0"/>
    <n v="1.324074074074074E-2"/>
    <n v="0"/>
    <s v="-"/>
    <n v="0"/>
    <n v="0"/>
    <n v="1"/>
    <s v="Out of AreaConwy"/>
    <x v="1"/>
  </r>
  <r>
    <x v="11"/>
    <n v="14"/>
    <x v="7"/>
    <x v="69"/>
    <x v="10"/>
    <x v="10"/>
    <n v="0"/>
    <d v="1899-12-30T00:39:08"/>
    <n v="0"/>
    <n v="0"/>
    <n v="0"/>
    <n v="1"/>
    <n v="1"/>
    <n v="0"/>
    <n v="1"/>
    <n v="0"/>
    <n v="1"/>
    <n v="1"/>
    <n v="0"/>
    <n v="0"/>
    <n v="0"/>
    <s v="-"/>
    <s v="-"/>
    <n v="0.11271990740740741"/>
    <n v="0"/>
    <n v="1"/>
    <n v="1"/>
    <s v="Out of AreaDenbighshire"/>
    <x v="1"/>
  </r>
  <r>
    <x v="11"/>
    <n v="14"/>
    <x v="7"/>
    <x v="70"/>
    <x v="10"/>
    <x v="10"/>
    <n v="0"/>
    <d v="1899-12-30T00:37:21"/>
    <n v="0"/>
    <n v="0"/>
    <n v="0"/>
    <n v="2"/>
    <n v="2"/>
    <n v="0"/>
    <n v="2"/>
    <n v="0"/>
    <n v="2"/>
    <n v="2"/>
    <n v="0"/>
    <n v="0"/>
    <n v="0"/>
    <s v="-"/>
    <s v="-"/>
    <n v="0.2961111111111111"/>
    <n v="0"/>
    <n v="2"/>
    <n v="2"/>
    <s v="Out of AreaDenbighshire"/>
    <x v="1"/>
  </r>
  <r>
    <x v="11"/>
    <n v="14"/>
    <x v="7"/>
    <x v="68"/>
    <x v="10"/>
    <x v="10"/>
    <n v="0"/>
    <d v="1899-12-30T00:36:56"/>
    <n v="0"/>
    <n v="0"/>
    <n v="0"/>
    <n v="2"/>
    <n v="2"/>
    <n v="0"/>
    <n v="2"/>
    <n v="1"/>
    <n v="1"/>
    <n v="1"/>
    <n v="0"/>
    <n v="0"/>
    <n v="0"/>
    <n v="0"/>
    <n v="1"/>
    <n v="0.17342592592592593"/>
    <n v="0"/>
    <n v="1"/>
    <n v="2"/>
    <s v="Out of AreaDenbighshire"/>
    <x v="1"/>
  </r>
  <r>
    <x v="11"/>
    <n v="14"/>
    <x v="7"/>
    <x v="71"/>
    <x v="9"/>
    <x v="10"/>
    <n v="0"/>
    <d v="1899-12-30T00:27:39"/>
    <n v="0"/>
    <n v="0"/>
    <n v="0"/>
    <n v="3"/>
    <n v="3"/>
    <n v="0"/>
    <n v="3"/>
    <n v="0"/>
    <n v="0"/>
    <n v="2"/>
    <n v="2"/>
    <n v="0"/>
    <n v="1"/>
    <s v="-"/>
    <s v="-"/>
    <n v="0.25203125000000004"/>
    <n v="1"/>
    <n v="2"/>
    <n v="3"/>
    <s v="Out of AreaDenbighshire"/>
    <x v="1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x v="0"/>
    <s v="Swansea Bay"/>
    <x v="0"/>
    <x v="0"/>
    <n v="924.57248866666669"/>
    <d v="1899-12-30T03:49:21"/>
  </r>
  <r>
    <x v="0"/>
    <s v="Cardiff And Vale"/>
    <x v="1"/>
    <x v="0"/>
    <n v="678.75885999999991"/>
    <d v="1899-12-30T01:57:10"/>
  </r>
  <r>
    <x v="0"/>
    <s v="Betsi Cadwaladr"/>
    <x v="2"/>
    <x v="0"/>
    <n v="584.06804349999982"/>
    <d v="1899-12-30T02:56:43"/>
  </r>
  <r>
    <x v="0"/>
    <s v="Betsi Cadwaladr"/>
    <x v="3"/>
    <x v="0"/>
    <n v="544.45414583333331"/>
    <d v="1899-12-30T02:00:07"/>
  </r>
  <r>
    <x v="0"/>
    <s v="Cwm Taf Morgannwg"/>
    <x v="4"/>
    <x v="0"/>
    <n v="470.41721583333356"/>
    <d v="1899-12-30T03:05:45"/>
  </r>
  <r>
    <x v="0"/>
    <s v="Aneurin Bevan"/>
    <x v="5"/>
    <x v="0"/>
    <n v="438.32081383333349"/>
    <d v="1899-12-30T01:35:43"/>
  </r>
  <r>
    <x v="0"/>
    <s v="Cwm Taf Morgannwg"/>
    <x v="6"/>
    <x v="0"/>
    <n v="414.36666033333324"/>
    <d v="1899-12-30T04:19:11"/>
  </r>
  <r>
    <x v="0"/>
    <s v="Betsi Cadwaladr"/>
    <x v="7"/>
    <x v="0"/>
    <n v="409.23331933333327"/>
    <d v="1899-12-30T01:49:07"/>
  </r>
  <r>
    <x v="0"/>
    <s v="Cwm Taf Morgannwg"/>
    <x v="8"/>
    <x v="0"/>
    <n v="253.15944066666674"/>
    <d v="1899-12-30T01:44:54"/>
  </r>
  <r>
    <x v="0"/>
    <s v="Hywel Dda"/>
    <x v="9"/>
    <x v="0"/>
    <n v="222.21721283333332"/>
    <d v="1899-12-30T01:32:10"/>
  </r>
  <r>
    <x v="0"/>
    <s v="Hywel Dda"/>
    <x v="10"/>
    <x v="0"/>
    <n v="133.89166033333333"/>
    <d v="1899-12-30T01:13:05"/>
  </r>
  <r>
    <x v="0"/>
    <s v="Hywel Dda"/>
    <x v="11"/>
    <x v="1"/>
    <n v="120.23027416666666"/>
    <d v="1899-12-30T02:51:12"/>
  </r>
  <r>
    <x v="0"/>
    <s v="Out of Area"/>
    <x v="12"/>
    <x v="2"/>
    <n v="67.047219166666679"/>
    <d v="1899-12-30T01:37:25"/>
  </r>
  <r>
    <x v="0"/>
    <s v="Hywel Dda"/>
    <x v="13"/>
    <x v="0"/>
    <n v="29.394997666666665"/>
    <d v="1899-12-30T00:38:54"/>
  </r>
  <r>
    <x v="0"/>
    <s v="Out of Area"/>
    <x v="14"/>
    <x v="2"/>
    <n v="10.883332166666666"/>
    <d v="1899-12-30T00:25:48"/>
  </r>
  <r>
    <x v="0"/>
    <s v="Out of Area"/>
    <x v="15"/>
    <x v="2"/>
    <n v="10.528608666666667"/>
    <d v="1899-12-30T00:29:11"/>
  </r>
  <r>
    <x v="0"/>
    <s v="Swansea Bay"/>
    <x v="16"/>
    <x v="3"/>
    <n v="5.1533325000000003"/>
    <d v="1899-12-30T00:42:52"/>
  </r>
  <r>
    <x v="0"/>
    <s v="Aneurin Bevan"/>
    <x v="17"/>
    <x v="0"/>
    <n v="0.28500000000000003"/>
    <d v="1899-12-30T00:35:19"/>
  </r>
  <r>
    <x v="0"/>
    <s v="Out of Area"/>
    <x v="18"/>
    <x v="2"/>
    <n v="0"/>
    <d v="1899-12-30T01:42:41"/>
  </r>
  <r>
    <x v="0"/>
    <s v="Out of Area"/>
    <x v="19"/>
    <x v="2"/>
    <n v="0"/>
    <d v="1899-12-30T01:28:12"/>
  </r>
  <r>
    <x v="0"/>
    <s v="Out of Area"/>
    <x v="20"/>
    <x v="2"/>
    <n v="0"/>
    <d v="1899-12-30T01:19:16"/>
  </r>
  <r>
    <x v="0"/>
    <s v="Powys"/>
    <x v="21"/>
    <x v="4"/>
    <n v="0"/>
    <d v="1899-12-30T01:07:11"/>
  </r>
  <r>
    <x v="0"/>
    <s v="Out of Area"/>
    <x v="22"/>
    <x v="2"/>
    <n v="0"/>
    <d v="1899-12-30T01:04:57"/>
  </r>
  <r>
    <x v="0"/>
    <s v="Cardiff And Vale"/>
    <x v="23"/>
    <x v="1"/>
    <n v="0"/>
    <d v="1899-12-30T01:02:41"/>
  </r>
  <r>
    <x v="0"/>
    <s v="Out of Area"/>
    <x v="24"/>
    <x v="2"/>
    <n v="0"/>
    <d v="1899-12-30T00:59:02"/>
  </r>
  <r>
    <x v="0"/>
    <s v="Out of Area"/>
    <x v="25"/>
    <x v="2"/>
    <n v="0"/>
    <d v="1899-12-30T00:55:41"/>
  </r>
  <r>
    <x v="0"/>
    <s v="Aneurin Bevan"/>
    <x v="26"/>
    <x v="0"/>
    <n v="0"/>
    <d v="1899-12-30T00:53:35"/>
  </r>
  <r>
    <x v="0"/>
    <s v="Aneurin Bevan"/>
    <x v="27"/>
    <x v="3"/>
    <n v="0"/>
    <d v="1899-12-30T00:50:51"/>
  </r>
  <r>
    <x v="0"/>
    <s v="Out of Area"/>
    <x v="28"/>
    <x v="2"/>
    <n v="0"/>
    <d v="1899-12-30T00:45:00"/>
  </r>
  <r>
    <x v="0"/>
    <s v="Out of Area"/>
    <x v="29"/>
    <x v="2"/>
    <n v="0"/>
    <d v="1899-12-30T00:42:21"/>
  </r>
  <r>
    <x v="0"/>
    <s v="Out of Area"/>
    <x v="30"/>
    <x v="2"/>
    <n v="0"/>
    <d v="1899-12-30T00:39:19"/>
  </r>
  <r>
    <x v="0"/>
    <s v="Out of Area"/>
    <x v="31"/>
    <x v="2"/>
    <n v="0"/>
    <d v="1899-12-30T00:32:20"/>
  </r>
  <r>
    <x v="0"/>
    <s v="Cardiff And Vale"/>
    <x v="32"/>
    <x v="5"/>
    <n v="0"/>
    <d v="1899-12-30T00:28:30"/>
  </r>
  <r>
    <x v="0"/>
    <s v="Powys"/>
    <x v="33"/>
    <x v="5"/>
    <n v="0"/>
    <d v="1899-12-30T00:27:52"/>
  </r>
  <r>
    <x v="0"/>
    <s v="Out of Area"/>
    <x v="34"/>
    <x v="2"/>
    <n v="0"/>
    <d v="1899-12-30T00:27:32"/>
  </r>
  <r>
    <x v="0"/>
    <s v="Betsi Cadwaladr"/>
    <x v="35"/>
    <x v="3"/>
    <n v="0"/>
    <d v="1899-12-30T00:27:09"/>
  </r>
  <r>
    <x v="0"/>
    <s v="Cardiff And Vale"/>
    <x v="36"/>
    <x v="5"/>
    <n v="0"/>
    <d v="1899-12-30T00:24:45"/>
  </r>
  <r>
    <x v="0"/>
    <s v="Aneurin Bevan"/>
    <x v="37"/>
    <x v="6"/>
    <n v="0"/>
    <d v="1899-12-30T00:21:26"/>
  </r>
  <r>
    <x v="0"/>
    <s v="Betsi Cadwaladr"/>
    <x v="38"/>
    <x v="7"/>
    <n v="0"/>
    <d v="1899-12-30T00:21:03"/>
  </r>
  <r>
    <x v="0"/>
    <s v="Aneurin Bevan"/>
    <x v="39"/>
    <x v="3"/>
    <n v="0"/>
    <d v="1899-12-30T00:16:52"/>
  </r>
  <r>
    <x v="0"/>
    <s v="Aneurin Bevan"/>
    <x v="40"/>
    <x v="4"/>
    <n v="0"/>
    <d v="1899-12-30T00:14:31"/>
  </r>
  <r>
    <x v="0"/>
    <s v="Powys"/>
    <x v="41"/>
    <x v="5"/>
    <n v="0"/>
    <d v="1899-12-30T00:12:32"/>
  </r>
  <r>
    <x v="0"/>
    <s v="Hywel Dda"/>
    <x v="42"/>
    <x v="5"/>
    <n v="0"/>
    <d v="1899-12-30T00:10:41"/>
  </r>
  <r>
    <x v="0"/>
    <s v="Aneurin Bevan"/>
    <x v="43"/>
    <x v="5"/>
    <n v="0"/>
    <d v="1899-12-30T00:09:31"/>
  </r>
  <r>
    <x v="0"/>
    <s v="Aneurin Bevan"/>
    <x v="44"/>
    <x v="4"/>
    <n v="0"/>
    <d v="1899-12-30T00:09:26"/>
  </r>
  <r>
    <x v="0"/>
    <s v="Betsi Cadwaladr"/>
    <x v="45"/>
    <x v="5"/>
    <n v="0"/>
    <d v="1899-12-30T00:07:24"/>
  </r>
  <r>
    <x v="0"/>
    <s v="Out of Area"/>
    <x v="46"/>
    <x v="8"/>
    <n v="0"/>
    <d v="1899-12-30T00:06:52"/>
  </r>
  <r>
    <x v="0"/>
    <s v="-"/>
    <x v="47"/>
    <x v="8"/>
    <n v="0"/>
    <d v="1899-12-30T00:04:24"/>
  </r>
  <r>
    <x v="0"/>
    <s v="Aneurin Bevan"/>
    <x v="48"/>
    <x v="5"/>
    <n v="0"/>
    <s v="-"/>
  </r>
  <r>
    <x v="0"/>
    <s v="Out of Area"/>
    <x v="49"/>
    <x v="8"/>
    <n v="0"/>
    <s v="-"/>
  </r>
  <r>
    <x v="0"/>
    <s v="Swansea Bay"/>
    <x v="50"/>
    <x v="3"/>
    <n v="0"/>
    <s v="-"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n v="2022"/>
    <d v="2022-06-01T00:00:00"/>
    <s v="Swansea Bay"/>
    <x v="0"/>
    <x v="0"/>
    <n v="2425.0943979999988"/>
    <d v="1899-12-30T02:27:20"/>
  </r>
  <r>
    <n v="2022"/>
    <d v="2022-06-01T00:00:00"/>
    <s v="Cardiff And Vale"/>
    <x v="1"/>
    <x v="0"/>
    <n v="2163.7699173333335"/>
    <d v="1899-12-30T01:40:57"/>
  </r>
  <r>
    <n v="2022"/>
    <d v="2022-06-01T00:00:00"/>
    <s v="Betsi Cadwaladr"/>
    <x v="2"/>
    <x v="0"/>
    <n v="2063.3382724999979"/>
    <d v="1899-12-30T01:58:52"/>
  </r>
  <r>
    <n v="2022"/>
    <d v="2022-06-01T00:00:00"/>
    <s v="Aneurin Bevan"/>
    <x v="3"/>
    <x v="0"/>
    <n v="2017.8990789999984"/>
    <d v="1899-12-30T01:41:20"/>
  </r>
  <r>
    <n v="2022"/>
    <d v="2022-06-01T00:00:00"/>
    <s v="Betsi Cadwaladr"/>
    <x v="4"/>
    <x v="0"/>
    <n v="1742.5285714999984"/>
    <d v="1899-12-30T01:55:42"/>
  </r>
  <r>
    <n v="2022"/>
    <d v="2022-06-01T00:00:00"/>
    <s v="Hywel Dda"/>
    <x v="5"/>
    <x v="0"/>
    <n v="1713.523840666667"/>
    <d v="1899-12-30T02:39:59"/>
  </r>
  <r>
    <n v="2022"/>
    <d v="2022-06-01T00:00:00"/>
    <s v="Betsi Cadwaladr"/>
    <x v="6"/>
    <x v="0"/>
    <n v="1612.7980151666673"/>
    <d v="1899-12-30T02:13:14"/>
  </r>
  <r>
    <n v="2022"/>
    <d v="2022-06-01T00:00:00"/>
    <s v="Cwm Taf Morgannwg"/>
    <x v="7"/>
    <x v="0"/>
    <n v="1567.3730183333323"/>
    <d v="1899-12-30T02:39:13"/>
  </r>
  <r>
    <n v="2022"/>
    <d v="2022-06-01T00:00:00"/>
    <s v="Cwm Taf Morgannwg"/>
    <x v="8"/>
    <x v="0"/>
    <n v="1560.4435841666673"/>
    <d v="1899-12-30T03:33:35"/>
  </r>
  <r>
    <n v="2022"/>
    <d v="2022-06-01T00:00:00"/>
    <s v="Cwm Taf Morgannwg"/>
    <x v="9"/>
    <x v="0"/>
    <n v="938.40497549999952"/>
    <d v="1899-12-30T01:37:58"/>
  </r>
  <r>
    <n v="2022"/>
    <d v="2022-06-01T00:00:00"/>
    <s v="Hywel Dda"/>
    <x v="10"/>
    <x v="0"/>
    <n v="582.61053149999941"/>
    <d v="1899-12-30T01:21:30"/>
  </r>
  <r>
    <n v="2022"/>
    <d v="2022-06-01T00:00:00"/>
    <s v="Hywel Dda"/>
    <x v="11"/>
    <x v="1"/>
    <n v="435.27998966666672"/>
    <d v="1899-12-30T02:18:54"/>
  </r>
  <r>
    <n v="2022"/>
    <d v="2022-06-01T00:00:00"/>
    <s v="Hywel Dda"/>
    <x v="12"/>
    <x v="0"/>
    <n v="330.36665049999965"/>
    <d v="1899-12-30T01:16:09"/>
  </r>
  <r>
    <n v="2022"/>
    <d v="2022-06-01T00:00:00"/>
    <s v="Out of Area"/>
    <x v="13"/>
    <x v="2"/>
    <n v="310.21026750000021"/>
    <d v="1899-12-30T01:52:58"/>
  </r>
  <r>
    <n v="2022"/>
    <d v="2022-06-01T00:00:00"/>
    <s v="Out of Area"/>
    <x v="14"/>
    <x v="2"/>
    <n v="51.573596999999971"/>
    <d v="1899-12-30T00:30:08"/>
  </r>
  <r>
    <n v="2022"/>
    <d v="2022-06-01T00:00:00"/>
    <s v="Out of Area"/>
    <x v="15"/>
    <x v="2"/>
    <n v="49.045547500000012"/>
    <d v="1899-12-30T00:30:37"/>
  </r>
  <r>
    <n v="2022"/>
    <d v="2022-06-01T00:00:00"/>
    <s v="Swansea Bay"/>
    <x v="16"/>
    <x v="3"/>
    <n v="26.867221166666663"/>
    <d v="1899-12-30T00:55:06"/>
  </r>
  <r>
    <n v="2022"/>
    <d v="2022-06-01T00:00:00"/>
    <s v="Aneurin Bevan"/>
    <x v="17"/>
    <x v="0"/>
    <n v="0.44833333333333336"/>
    <d v="1899-12-30T00:44:42"/>
  </r>
  <r>
    <n v="2022"/>
    <d v="2022-06-01T00:00:00"/>
    <s v="Out of Area"/>
    <x v="18"/>
    <x v="2"/>
    <n v="0"/>
    <d v="1899-12-30T01:49:00"/>
  </r>
  <r>
    <n v="2022"/>
    <d v="2022-06-01T00:00:00"/>
    <s v="Out of Area"/>
    <x v="19"/>
    <x v="2"/>
    <n v="0"/>
    <d v="1899-12-30T01:48:10"/>
  </r>
  <r>
    <n v="2022"/>
    <d v="2022-06-01T00:00:00"/>
    <s v="Out of Area"/>
    <x v="20"/>
    <x v="2"/>
    <n v="0"/>
    <d v="1899-12-30T01:28:12"/>
  </r>
  <r>
    <n v="2022"/>
    <d v="2022-06-01T00:00:00"/>
    <s v="Out of Area"/>
    <x v="21"/>
    <x v="2"/>
    <n v="0"/>
    <d v="1899-12-30T01:24:00"/>
  </r>
  <r>
    <n v="2022"/>
    <d v="2022-06-01T00:00:00"/>
    <s v="Betsi Cadwaladr"/>
    <x v="22"/>
    <x v="3"/>
    <n v="0"/>
    <d v="1899-12-30T01:19:00"/>
  </r>
  <r>
    <n v="2022"/>
    <d v="2022-06-01T00:00:00"/>
    <s v="Out of Area"/>
    <x v="23"/>
    <x v="2"/>
    <n v="0"/>
    <d v="1899-12-30T01:14:11"/>
  </r>
  <r>
    <n v="2022"/>
    <d v="2022-06-01T00:00:00"/>
    <s v="Betsi Cadwaladr"/>
    <x v="24"/>
    <x v="3"/>
    <n v="0"/>
    <d v="1899-12-30T01:11:36"/>
  </r>
  <r>
    <n v="2022"/>
    <d v="2022-06-01T00:00:00"/>
    <s v="Powys"/>
    <x v="25"/>
    <x v="4"/>
    <n v="0"/>
    <d v="1899-12-30T01:07:11"/>
  </r>
  <r>
    <n v="2022"/>
    <d v="2022-06-01T00:00:00"/>
    <s v="Out of Area"/>
    <x v="26"/>
    <x v="2"/>
    <n v="0"/>
    <d v="1899-12-30T01:04:57"/>
  </r>
  <r>
    <n v="2022"/>
    <d v="2022-06-01T00:00:00"/>
    <s v="Out of Area"/>
    <x v="27"/>
    <x v="2"/>
    <n v="0"/>
    <d v="1899-12-30T01:01:59"/>
  </r>
  <r>
    <n v="2022"/>
    <d v="2022-06-01T00:00:00"/>
    <s v="Cardiff And Vale"/>
    <x v="28"/>
    <x v="1"/>
    <n v="0"/>
    <d v="1899-12-30T00:56:04"/>
  </r>
  <r>
    <n v="2022"/>
    <d v="2022-06-01T00:00:00"/>
    <s v="Out of Area"/>
    <x v="29"/>
    <x v="2"/>
    <n v="0"/>
    <d v="1899-12-30T00:55:41"/>
  </r>
  <r>
    <n v="2022"/>
    <d v="2022-06-01T00:00:00"/>
    <s v="Out of Area"/>
    <x v="30"/>
    <x v="2"/>
    <n v="0"/>
    <d v="1899-12-30T00:48:36"/>
  </r>
  <r>
    <n v="2022"/>
    <d v="2022-06-01T00:00:00"/>
    <s v="Aneurin Bevan"/>
    <x v="31"/>
    <x v="3"/>
    <n v="0"/>
    <d v="1899-12-30T00:46:16"/>
  </r>
  <r>
    <n v="2022"/>
    <d v="2022-06-01T00:00:00"/>
    <s v="Aneurin Bevan"/>
    <x v="32"/>
    <x v="0"/>
    <n v="0"/>
    <d v="1899-12-30T00:45:10"/>
  </r>
  <r>
    <n v="2022"/>
    <d v="2022-06-01T00:00:00"/>
    <s v="Out of Area"/>
    <x v="33"/>
    <x v="2"/>
    <n v="0"/>
    <d v="1899-12-30T00:44:57"/>
  </r>
  <r>
    <n v="2022"/>
    <d v="2022-06-01T00:00:00"/>
    <s v="Out of Area"/>
    <x v="34"/>
    <x v="2"/>
    <n v="0"/>
    <d v="1899-12-30T00:43:00"/>
  </r>
  <r>
    <n v="2022"/>
    <d v="2022-06-01T00:00:00"/>
    <s v="Out of Area"/>
    <x v="35"/>
    <x v="2"/>
    <n v="0"/>
    <d v="1899-12-30T00:42:24"/>
  </r>
  <r>
    <n v="2022"/>
    <d v="2022-06-01T00:00:00"/>
    <s v="Out of Area"/>
    <x v="36"/>
    <x v="2"/>
    <n v="0"/>
    <d v="1899-12-30T00:40:20"/>
  </r>
  <r>
    <n v="2022"/>
    <d v="2022-06-01T00:00:00"/>
    <s v="Out of Area"/>
    <x v="37"/>
    <x v="2"/>
    <n v="0"/>
    <d v="1899-12-30T00:38:27"/>
  </r>
  <r>
    <n v="2022"/>
    <d v="2022-06-01T00:00:00"/>
    <s v="Out of Area"/>
    <x v="38"/>
    <x v="2"/>
    <n v="0"/>
    <d v="1899-12-30T00:37:41"/>
  </r>
  <r>
    <n v="2022"/>
    <d v="2022-06-01T00:00:00"/>
    <s v="Out of Area"/>
    <x v="39"/>
    <x v="2"/>
    <n v="0"/>
    <d v="1899-12-30T00:37:27"/>
  </r>
  <r>
    <n v="2022"/>
    <d v="2022-06-01T00:00:00"/>
    <s v="Betsi Cadwaladr"/>
    <x v="40"/>
    <x v="5"/>
    <n v="0"/>
    <d v="1899-12-30T00:37:04"/>
  </r>
  <r>
    <n v="2022"/>
    <d v="2022-06-01T00:00:00"/>
    <s v="Out of Area"/>
    <x v="41"/>
    <x v="2"/>
    <n v="0"/>
    <d v="1899-12-30T00:36:36"/>
  </r>
  <r>
    <n v="2022"/>
    <d v="2022-06-01T00:00:00"/>
    <s v="Out of Area"/>
    <x v="42"/>
    <x v="2"/>
    <n v="0"/>
    <d v="1899-12-30T00:35:08"/>
  </r>
  <r>
    <n v="2022"/>
    <d v="2022-06-01T00:00:00"/>
    <s v="Out of Area"/>
    <x v="43"/>
    <x v="2"/>
    <n v="0"/>
    <d v="1899-12-30T00:31:18"/>
  </r>
  <r>
    <n v="2022"/>
    <d v="2022-06-01T00:00:00"/>
    <s v="Out of Area"/>
    <x v="44"/>
    <x v="2"/>
    <n v="0"/>
    <d v="1899-12-30T00:28:56"/>
  </r>
  <r>
    <n v="2022"/>
    <d v="2022-06-01T00:00:00"/>
    <s v="Powys"/>
    <x v="45"/>
    <x v="5"/>
    <n v="0"/>
    <d v="1899-12-30T00:28:48"/>
  </r>
  <r>
    <n v="2022"/>
    <d v="2022-06-01T00:00:00"/>
    <s v="Out of Area"/>
    <x v="46"/>
    <x v="2"/>
    <n v="0"/>
    <d v="1899-12-30T00:28:43"/>
  </r>
  <r>
    <n v="2022"/>
    <d v="2022-06-01T00:00:00"/>
    <s v="Betsi Cadwaladr"/>
    <x v="47"/>
    <x v="3"/>
    <n v="0"/>
    <d v="1899-12-30T00:27:09"/>
  </r>
  <r>
    <n v="2022"/>
    <d v="2022-06-01T00:00:00"/>
    <s v="Out of Area"/>
    <x v="48"/>
    <x v="6"/>
    <n v="0"/>
    <d v="1899-12-30T00:25:30"/>
  </r>
  <r>
    <n v="2022"/>
    <d v="2022-06-01T00:00:00"/>
    <s v="Powys"/>
    <x v="49"/>
    <x v="5"/>
    <n v="0"/>
    <d v="1899-12-30T00:23:39"/>
  </r>
  <r>
    <n v="2022"/>
    <d v="2022-06-01T00:00:00"/>
    <s v="Out of Area"/>
    <x v="50"/>
    <x v="2"/>
    <n v="0"/>
    <d v="1899-12-30T00:22:36"/>
  </r>
  <r>
    <n v="2022"/>
    <d v="2022-06-01T00:00:00"/>
    <s v="Out of Area"/>
    <x v="51"/>
    <x v="6"/>
    <n v="0"/>
    <d v="1899-12-30T00:21:08"/>
  </r>
  <r>
    <n v="2022"/>
    <d v="2022-06-01T00:00:00"/>
    <s v="Betsi Cadwaladr"/>
    <x v="52"/>
    <x v="7"/>
    <n v="0"/>
    <d v="1899-12-30T00:21:03"/>
  </r>
  <r>
    <n v="2022"/>
    <d v="2022-06-01T00:00:00"/>
    <s v="Cardiff And Vale"/>
    <x v="53"/>
    <x v="5"/>
    <n v="0"/>
    <d v="1899-12-30T00:19:51"/>
  </r>
  <r>
    <n v="2022"/>
    <d v="2022-06-01T00:00:00"/>
    <s v="Cardiff And Vale"/>
    <x v="54"/>
    <x v="5"/>
    <n v="0"/>
    <d v="1899-12-30T00:18:23"/>
  </r>
  <r>
    <n v="2022"/>
    <d v="2022-06-01T00:00:00"/>
    <s v="Aneurin Bevan"/>
    <x v="55"/>
    <x v="3"/>
    <n v="0"/>
    <d v="1899-12-30T00:17:23"/>
  </r>
  <r>
    <n v="2022"/>
    <d v="2022-06-01T00:00:00"/>
    <s v="Swansea Bay"/>
    <x v="56"/>
    <x v="5"/>
    <n v="0"/>
    <d v="1899-12-30T00:16:29"/>
  </r>
  <r>
    <n v="2022"/>
    <d v="2022-06-01T00:00:00"/>
    <s v="Powys"/>
    <x v="57"/>
    <x v="4"/>
    <n v="0"/>
    <d v="1899-12-30T00:15:45"/>
  </r>
  <r>
    <n v="2022"/>
    <d v="2022-06-01T00:00:00"/>
    <s v="Betsi Cadwaladr"/>
    <x v="58"/>
    <x v="5"/>
    <n v="0"/>
    <d v="1899-12-30T00:15:35"/>
  </r>
  <r>
    <n v="2022"/>
    <d v="2022-06-01T00:00:00"/>
    <s v="-"/>
    <x v="59"/>
    <x v="6"/>
    <n v="0"/>
    <d v="1899-12-30T00:15:27"/>
  </r>
  <r>
    <n v="2022"/>
    <d v="2022-06-01T00:00:00"/>
    <s v="Aneurin Bevan"/>
    <x v="60"/>
    <x v="8"/>
    <n v="0"/>
    <d v="1899-12-30T00:15:13"/>
  </r>
  <r>
    <n v="2022"/>
    <d v="2022-06-01T00:00:00"/>
    <s v="Hywel Dda"/>
    <x v="61"/>
    <x v="5"/>
    <n v="0"/>
    <d v="1899-12-30T00:14:27"/>
  </r>
  <r>
    <n v="2022"/>
    <d v="2022-06-01T00:00:00"/>
    <s v="-"/>
    <x v="62"/>
    <x v="6"/>
    <n v="0"/>
    <d v="1899-12-30T00:13:55"/>
  </r>
  <r>
    <n v="2022"/>
    <d v="2022-06-01T00:00:00"/>
    <s v="Aneurin Bevan"/>
    <x v="63"/>
    <x v="4"/>
    <n v="0"/>
    <d v="1899-12-30T00:12:06"/>
  </r>
  <r>
    <n v="2022"/>
    <d v="2022-06-01T00:00:00"/>
    <s v="Aneurin Bevan"/>
    <x v="64"/>
    <x v="4"/>
    <n v="0"/>
    <d v="1899-12-30T00:12:05"/>
  </r>
  <r>
    <n v="2022"/>
    <d v="2022-06-01T00:00:00"/>
    <s v="Hywel Dda"/>
    <x v="65"/>
    <x v="4"/>
    <n v="0"/>
    <d v="1899-12-30T00:09:37"/>
  </r>
  <r>
    <n v="2022"/>
    <d v="2022-06-01T00:00:00"/>
    <s v="Aneurin Bevan"/>
    <x v="66"/>
    <x v="5"/>
    <n v="0"/>
    <d v="1899-12-30T00:09:34"/>
  </r>
  <r>
    <n v="2022"/>
    <d v="2022-06-01T00:00:00"/>
    <s v="Aneurin Bevan"/>
    <x v="67"/>
    <x v="5"/>
    <n v="0"/>
    <d v="1899-12-30T00:09:31"/>
  </r>
  <r>
    <n v="2022"/>
    <d v="2022-06-01T00:00:00"/>
    <s v="Betsi Cadwaladr"/>
    <x v="68"/>
    <x v="5"/>
    <n v="0"/>
    <d v="1899-12-30T00:07:24"/>
  </r>
  <r>
    <n v="2022"/>
    <d v="2022-06-01T00:00:00"/>
    <s v="Aneurin Bevan"/>
    <x v="69"/>
    <x v="5"/>
    <n v="0"/>
    <d v="1899-12-30T00:06:55"/>
  </r>
  <r>
    <n v="2022"/>
    <d v="2022-06-01T00:00:00"/>
    <s v="Aneurin Bevan"/>
    <x v="70"/>
    <x v="5"/>
    <n v="0"/>
    <d v="1899-12-30T00:06:27"/>
  </r>
  <r>
    <n v="2022"/>
    <d v="2022-06-01T00:00:00"/>
    <s v="Hywel Dda"/>
    <x v="71"/>
    <x v="5"/>
    <n v="0"/>
    <d v="1899-12-30T00:05:56"/>
  </r>
  <r>
    <n v="2022"/>
    <d v="2022-06-01T00:00:00"/>
    <s v="Betsi Cadwaladr"/>
    <x v="72"/>
    <x v="9"/>
    <n v="0"/>
    <d v="1899-12-30T00:05:33"/>
  </r>
  <r>
    <n v="2022"/>
    <d v="2022-06-01T00:00:00"/>
    <s v="Betsi Cadwaladr"/>
    <x v="73"/>
    <x v="3"/>
    <n v="0"/>
    <s v="-"/>
  </r>
  <r>
    <n v="2022"/>
    <d v="2022-06-01T00:00:00"/>
    <s v="Out of Area"/>
    <x v="74"/>
    <x v="6"/>
    <n v="0"/>
    <s v="-"/>
  </r>
  <r>
    <n v="2022"/>
    <d v="2022-06-01T00:00:00"/>
    <s v="Powys"/>
    <x v="75"/>
    <x v="5"/>
    <n v="0"/>
    <s v="-"/>
  </r>
  <r>
    <n v="2022"/>
    <d v="2022-06-01T00:00:00"/>
    <s v="Powys"/>
    <x v="76"/>
    <x v="4"/>
    <n v="0"/>
    <s v="-"/>
  </r>
  <r>
    <n v="2022"/>
    <d v="2022-06-01T00:00:00"/>
    <s v="Powys"/>
    <x v="77"/>
    <x v="4"/>
    <n v="0"/>
    <s v="-"/>
  </r>
  <r>
    <n v="2022"/>
    <d v="2022-06-01T00:00:00"/>
    <s v="Swansea Bay"/>
    <x v="78"/>
    <x v="3"/>
    <n v="0"/>
    <s v="-"/>
  </r>
  <r>
    <n v="2022"/>
    <d v="2022-06-01T00:00:00"/>
    <s v="-"/>
    <x v="79"/>
    <x v="5"/>
    <n v="0"/>
    <s v="-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6">
  <r>
    <x v="0"/>
    <n v="25"/>
    <s v="Aneurin Bevan"/>
    <x v="0"/>
    <x v="0"/>
    <s v="Blaenau Gwent"/>
    <n v="44.933610166666668"/>
    <d v="1899-12-30T01:12:40"/>
    <n v="4"/>
    <n v="1"/>
    <n v="0"/>
    <n v="57"/>
    <n v="55"/>
    <n v="13"/>
    <n v="35"/>
    <n v="13"/>
    <n v="34"/>
    <n v="39"/>
    <n v="5"/>
    <n v="0"/>
    <n v="5"/>
    <n v="6.3194444444444444E-3"/>
    <n v="0.46153846153846156"/>
    <n v="8.8304398148148153E-2"/>
    <n v="5"/>
    <n v="39"/>
  </r>
  <r>
    <x v="0"/>
    <n v="25"/>
    <s v="Aneurin Bevan"/>
    <x v="1"/>
    <x v="1"/>
    <s v="Blaenau Gwent"/>
    <n v="0"/>
    <d v="1899-12-30T02:03:12"/>
    <n v="0"/>
    <n v="0"/>
    <n v="0"/>
    <n v="1"/>
    <n v="1"/>
    <n v="0"/>
    <n v="0"/>
    <n v="0"/>
    <n v="1"/>
    <n v="1"/>
    <n v="0"/>
    <n v="0"/>
    <n v="0"/>
    <s v="-"/>
    <s v="-"/>
    <n v="2.2442129629629631E-2"/>
    <n v="0"/>
    <n v="1"/>
  </r>
  <r>
    <x v="0"/>
    <n v="25"/>
    <s v="Aneurin Bevan"/>
    <x v="2"/>
    <x v="0"/>
    <s v="Blaenau Gwent"/>
    <n v="0"/>
    <d v="1899-12-30T01:05:53"/>
    <n v="0"/>
    <n v="0"/>
    <n v="0"/>
    <n v="23"/>
    <n v="23"/>
    <n v="1"/>
    <n v="11"/>
    <n v="3"/>
    <n v="11"/>
    <n v="14"/>
    <n v="3"/>
    <n v="1"/>
    <n v="5"/>
    <n v="5.1273148148148154E-3"/>
    <n v="1"/>
    <n v="0.13287037037037036"/>
    <n v="6"/>
    <n v="14"/>
  </r>
  <r>
    <x v="0"/>
    <n v="25"/>
    <s v="Aneurin Bevan"/>
    <x v="3"/>
    <x v="2"/>
    <s v="Blaenau Gwent"/>
    <n v="0"/>
    <d v="1899-12-30T00:16:16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Aneurin Bevan"/>
    <x v="4"/>
    <x v="0"/>
    <s v="Blaenau Gwent"/>
    <n v="0"/>
    <d v="1899-12-30T00:10:57"/>
    <n v="0"/>
    <n v="0"/>
    <n v="0"/>
    <n v="1"/>
    <n v="1"/>
    <n v="0"/>
    <n v="1"/>
    <n v="1"/>
    <n v="0"/>
    <n v="0"/>
    <n v="0"/>
    <n v="0"/>
    <n v="0"/>
    <n v="6.0879629629629634E-3"/>
    <n v="0"/>
    <s v="-"/>
    <n v="0"/>
    <n v="0"/>
  </r>
  <r>
    <x v="0"/>
    <n v="25"/>
    <s v="Aneurin Bevan"/>
    <x v="0"/>
    <x v="0"/>
    <s v="Caerphilly"/>
    <n v="124.02499116666668"/>
    <d v="1899-12-30T01:54:26"/>
    <n v="11"/>
    <n v="6"/>
    <n v="0"/>
    <n v="82"/>
    <n v="81"/>
    <n v="15"/>
    <n v="38"/>
    <n v="18"/>
    <n v="48"/>
    <n v="54"/>
    <n v="6"/>
    <n v="2"/>
    <n v="8"/>
    <n v="5.3530092592592596E-3"/>
    <n v="0.55555555555555558"/>
    <n v="6.8061342592592583E-2"/>
    <n v="10"/>
    <n v="54"/>
  </r>
  <r>
    <x v="0"/>
    <n v="25"/>
    <s v="Aneurin Bevan"/>
    <x v="2"/>
    <x v="0"/>
    <s v="Caerphilly"/>
    <n v="0"/>
    <d v="1899-12-30T01:08:40"/>
    <n v="0"/>
    <n v="0"/>
    <n v="0"/>
    <n v="1"/>
    <n v="1"/>
    <n v="0"/>
    <n v="0"/>
    <n v="0"/>
    <n v="1"/>
    <n v="1"/>
    <n v="0"/>
    <n v="0"/>
    <n v="0"/>
    <s v="-"/>
    <s v="-"/>
    <n v="0.16405092592592593"/>
    <n v="0"/>
    <n v="1"/>
  </r>
  <r>
    <x v="0"/>
    <n v="25"/>
    <s v="Aneurin Bevan"/>
    <x v="1"/>
    <x v="1"/>
    <s v="Caerphilly"/>
    <n v="0"/>
    <d v="1899-12-30T00:57:41"/>
    <n v="0"/>
    <n v="0"/>
    <n v="0"/>
    <n v="30"/>
    <n v="30"/>
    <n v="0"/>
    <n v="16"/>
    <n v="6"/>
    <n v="18"/>
    <n v="21"/>
    <n v="3"/>
    <n v="1"/>
    <n v="2"/>
    <n v="4.9826388888888897E-3"/>
    <n v="0.66666666666666663"/>
    <n v="9.0358796296296298E-2"/>
    <n v="3"/>
    <n v="21"/>
  </r>
  <r>
    <x v="0"/>
    <n v="25"/>
    <s v="Aneurin Bevan"/>
    <x v="4"/>
    <x v="0"/>
    <s v="Caerphilly"/>
    <n v="0"/>
    <d v="1899-12-30T00:17:10"/>
    <n v="0"/>
    <n v="0"/>
    <n v="0"/>
    <n v="4"/>
    <n v="4"/>
    <n v="0"/>
    <n v="4"/>
    <n v="0"/>
    <n v="1"/>
    <n v="2"/>
    <n v="1"/>
    <n v="0"/>
    <n v="2"/>
    <s v="-"/>
    <s v="-"/>
    <n v="0.14936921296296299"/>
    <n v="2"/>
    <n v="2"/>
  </r>
  <r>
    <x v="0"/>
    <n v="25"/>
    <s v="Aneurin Bevan"/>
    <x v="0"/>
    <x v="0"/>
    <s v="Cardiff"/>
    <n v="1.2777833333333332E-2"/>
    <d v="1899-12-30T00:15:46"/>
    <n v="0"/>
    <n v="0"/>
    <n v="0"/>
    <n v="1"/>
    <n v="1"/>
    <n v="0"/>
    <n v="1"/>
    <n v="0"/>
    <n v="1"/>
    <n v="1"/>
    <n v="0"/>
    <n v="0"/>
    <n v="0"/>
    <s v="-"/>
    <s v="-"/>
    <n v="2.1354166666666667E-2"/>
    <n v="0"/>
    <n v="1"/>
  </r>
  <r>
    <x v="0"/>
    <n v="25"/>
    <s v="Aneurin Bevan"/>
    <x v="2"/>
    <x v="0"/>
    <s v="Merthyr Tydfil"/>
    <n v="0"/>
    <d v="1899-12-30T00:36:40"/>
    <n v="0"/>
    <n v="0"/>
    <n v="0"/>
    <n v="1"/>
    <n v="1"/>
    <n v="0"/>
    <n v="1"/>
    <n v="0"/>
    <n v="1"/>
    <n v="1"/>
    <n v="0"/>
    <n v="0"/>
    <n v="0"/>
    <s v="-"/>
    <s v="-"/>
    <n v="0.16181712962962966"/>
    <n v="0"/>
    <n v="1"/>
  </r>
  <r>
    <x v="0"/>
    <n v="25"/>
    <s v="Aneurin Bevan"/>
    <x v="1"/>
    <x v="1"/>
    <s v="Merthyr Tydfil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</r>
  <r>
    <x v="0"/>
    <n v="25"/>
    <s v="Aneurin Bevan"/>
    <x v="0"/>
    <x v="0"/>
    <s v="Monmouthshire"/>
    <n v="94.766386166666663"/>
    <d v="1899-12-30T01:57:36"/>
    <n v="10"/>
    <n v="2"/>
    <n v="0"/>
    <n v="70"/>
    <n v="67"/>
    <n v="15"/>
    <n v="38"/>
    <n v="9"/>
    <n v="39"/>
    <n v="48"/>
    <n v="9"/>
    <n v="1"/>
    <n v="12"/>
    <n v="1.2939814814814815E-2"/>
    <n v="0.1111111111111111"/>
    <n v="0.10296296296296295"/>
    <n v="13"/>
    <n v="48"/>
  </r>
  <r>
    <x v="0"/>
    <n v="25"/>
    <s v="Aneurin Bevan"/>
    <x v="4"/>
    <x v="0"/>
    <s v="Monmouthshire"/>
    <n v="0.28500000000000003"/>
    <d v="1899-12-30T00:58:50"/>
    <n v="0"/>
    <n v="0"/>
    <n v="0"/>
    <n v="11"/>
    <n v="10"/>
    <n v="0"/>
    <n v="6"/>
    <n v="1"/>
    <n v="8"/>
    <n v="8"/>
    <n v="0"/>
    <n v="0"/>
    <n v="2"/>
    <n v="9.7569444444444448E-3"/>
    <n v="0"/>
    <n v="8.2540509259259265E-2"/>
    <n v="2"/>
    <n v="8"/>
  </r>
  <r>
    <x v="0"/>
    <n v="25"/>
    <s v="Aneurin Bevan"/>
    <x v="2"/>
    <x v="0"/>
    <s v="Monmouthshire"/>
    <n v="0"/>
    <d v="1899-12-30T01:12:11"/>
    <n v="0"/>
    <n v="0"/>
    <n v="0"/>
    <n v="8"/>
    <n v="8"/>
    <n v="0"/>
    <n v="6"/>
    <n v="1"/>
    <n v="4"/>
    <n v="5"/>
    <n v="1"/>
    <n v="0"/>
    <n v="2"/>
    <n v="1.1909722222222221E-2"/>
    <n v="0"/>
    <n v="0.1176388888888889"/>
    <n v="2"/>
    <n v="5"/>
  </r>
  <r>
    <x v="0"/>
    <n v="25"/>
    <s v="Aneurin Bevan"/>
    <x v="5"/>
    <x v="3"/>
    <s v="Monmouthshire"/>
    <n v="0"/>
    <d v="1899-12-30T00:09:31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Aneurin Bevan"/>
    <x v="1"/>
    <x v="1"/>
    <s v="Monmouthshire"/>
    <n v="0"/>
    <d v="1899-12-30T00:06:47"/>
    <n v="0"/>
    <n v="0"/>
    <n v="0"/>
    <n v="2"/>
    <n v="2"/>
    <n v="0"/>
    <n v="2"/>
    <n v="0"/>
    <n v="1"/>
    <n v="1"/>
    <n v="0"/>
    <n v="0"/>
    <n v="1"/>
    <s v="-"/>
    <s v="-"/>
    <n v="0.26400462962962967"/>
    <n v="1"/>
    <n v="1"/>
  </r>
  <r>
    <x v="0"/>
    <n v="25"/>
    <s v="Aneurin Bevan"/>
    <x v="6"/>
    <x v="3"/>
    <s v="Monmouthshire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</r>
  <r>
    <x v="0"/>
    <n v="25"/>
    <s v="Aneurin Bevan"/>
    <x v="0"/>
    <x v="0"/>
    <s v="Newport"/>
    <n v="106.22166333333332"/>
    <d v="1899-12-30T01:23:56"/>
    <n v="12"/>
    <n v="2"/>
    <n v="0"/>
    <n v="115"/>
    <n v="111"/>
    <n v="20"/>
    <n v="68"/>
    <n v="27"/>
    <n v="57"/>
    <n v="71"/>
    <n v="14"/>
    <n v="1"/>
    <n v="16"/>
    <n v="4.31712962962963E-3"/>
    <n v="0.62962962962962965"/>
    <n v="7.8547453703703696E-2"/>
    <n v="17"/>
    <n v="71"/>
  </r>
  <r>
    <x v="0"/>
    <n v="25"/>
    <s v="Aneurin Bevan"/>
    <x v="4"/>
    <x v="0"/>
    <s v="Newport"/>
    <n v="0"/>
    <d v="1899-12-30T00:34:48"/>
    <n v="0"/>
    <n v="0"/>
    <n v="0"/>
    <n v="26"/>
    <n v="26"/>
    <n v="1"/>
    <n v="24"/>
    <n v="7"/>
    <n v="15"/>
    <n v="17"/>
    <n v="2"/>
    <n v="0"/>
    <n v="2"/>
    <n v="5.3356481481481484E-3"/>
    <n v="0.5714285714285714"/>
    <n v="6.7291666666666666E-2"/>
    <n v="2"/>
    <n v="17"/>
  </r>
  <r>
    <x v="0"/>
    <n v="25"/>
    <s v="Aneurin Bevan"/>
    <x v="3"/>
    <x v="2"/>
    <s v="Newport"/>
    <n v="0"/>
    <d v="1899-12-30T00:30:37"/>
    <n v="0"/>
    <n v="0"/>
    <n v="0"/>
    <n v="3"/>
    <n v="3"/>
    <n v="0"/>
    <n v="2"/>
    <n v="0"/>
    <n v="0"/>
    <n v="1"/>
    <n v="1"/>
    <n v="0"/>
    <n v="2"/>
    <s v="-"/>
    <s v="-"/>
    <n v="0.43913194444444448"/>
    <n v="2"/>
    <n v="1"/>
  </r>
  <r>
    <x v="0"/>
    <n v="25"/>
    <s v="Aneurin Bevan"/>
    <x v="1"/>
    <x v="1"/>
    <s v="Newport"/>
    <n v="0"/>
    <d v="1899-12-30T00:27:17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Aneurin Bevan"/>
    <x v="7"/>
    <x v="4"/>
    <s v="Newport"/>
    <n v="0"/>
    <d v="1899-12-30T00:09:33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Aneurin Bevan"/>
    <x v="0"/>
    <x v="0"/>
    <s v="Powys"/>
    <n v="0.70361116666666668"/>
    <d v="1899-12-30T00:34:32"/>
    <n v="0"/>
    <n v="0"/>
    <n v="0"/>
    <n v="2"/>
    <n v="2"/>
    <n v="1"/>
    <n v="2"/>
    <n v="1"/>
    <n v="1"/>
    <n v="1"/>
    <n v="0"/>
    <n v="0"/>
    <n v="0"/>
    <n v="1.1689814814814816E-3"/>
    <n v="1"/>
    <n v="0.23065972222222222"/>
    <n v="0"/>
    <n v="1"/>
  </r>
  <r>
    <x v="0"/>
    <n v="25"/>
    <s v="Aneurin Bevan"/>
    <x v="2"/>
    <x v="0"/>
    <s v="Powys"/>
    <n v="0"/>
    <d v="1899-12-30T00:47:50"/>
    <n v="0"/>
    <n v="0"/>
    <n v="0"/>
    <n v="1"/>
    <n v="1"/>
    <n v="0"/>
    <n v="1"/>
    <n v="0"/>
    <n v="1"/>
    <n v="1"/>
    <n v="0"/>
    <n v="0"/>
    <n v="0"/>
    <s v="-"/>
    <s v="-"/>
    <n v="0.26726851851851852"/>
    <n v="0"/>
    <n v="1"/>
  </r>
  <r>
    <x v="0"/>
    <n v="25"/>
    <s v="Aneurin Bevan"/>
    <x v="0"/>
    <x v="0"/>
    <s v="Torfaen"/>
    <n v="64.991662833333336"/>
    <d v="1899-12-30T01:27:58"/>
    <n v="3"/>
    <n v="0"/>
    <n v="0"/>
    <n v="71"/>
    <n v="69"/>
    <n v="16"/>
    <n v="42"/>
    <n v="16"/>
    <n v="42"/>
    <n v="51"/>
    <n v="9"/>
    <n v="2"/>
    <n v="2"/>
    <n v="5.2777777777777779E-3"/>
    <n v="0.5625"/>
    <n v="7.394097222222222E-2"/>
    <n v="4"/>
    <n v="51"/>
  </r>
  <r>
    <x v="0"/>
    <n v="25"/>
    <s v="Aneurin Bevan"/>
    <x v="2"/>
    <x v="0"/>
    <s v="Torfaen"/>
    <n v="0"/>
    <d v="1899-12-30T00:31:23"/>
    <n v="0"/>
    <n v="0"/>
    <n v="0"/>
    <n v="18"/>
    <n v="17"/>
    <n v="0"/>
    <n v="14"/>
    <n v="2"/>
    <n v="2"/>
    <n v="2"/>
    <n v="0"/>
    <n v="0"/>
    <n v="14"/>
    <n v="8.4027777777777798E-3"/>
    <n v="0"/>
    <n v="0.10740162037037038"/>
    <n v="14"/>
    <n v="2"/>
  </r>
  <r>
    <x v="0"/>
    <n v="25"/>
    <s v="Aneurin Bevan"/>
    <x v="4"/>
    <x v="0"/>
    <s v="Torfaen"/>
    <n v="0"/>
    <d v="1899-12-30T00:29:20"/>
    <n v="0"/>
    <n v="0"/>
    <n v="0"/>
    <n v="29"/>
    <n v="27"/>
    <n v="0"/>
    <n v="24"/>
    <n v="2"/>
    <n v="9"/>
    <n v="12"/>
    <n v="3"/>
    <n v="1"/>
    <n v="14"/>
    <n v="4.7627314814814815E-3"/>
    <n v="0.5"/>
    <n v="4.9994212962962969E-2"/>
    <n v="15"/>
    <n v="12"/>
  </r>
  <r>
    <x v="0"/>
    <n v="25"/>
    <s v="Aneurin Bevan"/>
    <x v="1"/>
    <x v="1"/>
    <s v="Torfaen"/>
    <n v="0"/>
    <d v="1899-12-30T00:24:23"/>
    <n v="0"/>
    <n v="0"/>
    <n v="0"/>
    <n v="8"/>
    <n v="6"/>
    <n v="0"/>
    <n v="6"/>
    <n v="0"/>
    <n v="1"/>
    <n v="2"/>
    <n v="1"/>
    <n v="0"/>
    <n v="6"/>
    <s v="-"/>
    <s v="-"/>
    <n v="5.0347222222222225E-3"/>
    <n v="6"/>
    <n v="2"/>
  </r>
  <r>
    <x v="0"/>
    <n v="25"/>
    <s v="Aneurin Bevan"/>
    <x v="7"/>
    <x v="4"/>
    <s v="Torfaen"/>
    <n v="0"/>
    <d v="1899-12-30T00:19:28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Aneurin Bevan"/>
    <x v="8"/>
    <x v="1"/>
    <s v="Torfaen"/>
    <n v="0"/>
    <d v="1899-12-30T00:16:52"/>
    <n v="0"/>
    <n v="0"/>
    <n v="0"/>
    <n v="3"/>
    <n v="3"/>
    <n v="0"/>
    <n v="3"/>
    <n v="0"/>
    <n v="0"/>
    <n v="0"/>
    <n v="0"/>
    <n v="0"/>
    <n v="3"/>
    <s v="-"/>
    <s v="-"/>
    <s v="-"/>
    <n v="3"/>
    <n v="0"/>
  </r>
  <r>
    <x v="0"/>
    <n v="25"/>
    <s v="Aneurin Bevan"/>
    <x v="3"/>
    <x v="2"/>
    <s v="Torfaen"/>
    <n v="0"/>
    <d v="1899-12-30T00:13:57"/>
    <n v="0"/>
    <n v="0"/>
    <n v="0"/>
    <n v="3"/>
    <n v="3"/>
    <n v="0"/>
    <n v="3"/>
    <n v="0"/>
    <n v="0"/>
    <n v="0"/>
    <n v="0"/>
    <n v="0"/>
    <n v="3"/>
    <s v="-"/>
    <s v="-"/>
    <s v="-"/>
    <n v="3"/>
    <n v="0"/>
  </r>
  <r>
    <x v="0"/>
    <n v="25"/>
    <s v="Aneurin Bevan"/>
    <x v="9"/>
    <x v="4"/>
    <s v="Torfaen"/>
    <n v="0"/>
    <d v="1899-12-30T00:09:26"/>
    <n v="0"/>
    <n v="0"/>
    <n v="0"/>
    <n v="2"/>
    <n v="1"/>
    <n v="0"/>
    <n v="1"/>
    <n v="0"/>
    <n v="0"/>
    <n v="0"/>
    <n v="0"/>
    <n v="0"/>
    <n v="2"/>
    <s v="-"/>
    <s v="-"/>
    <s v="-"/>
    <n v="2"/>
    <n v="0"/>
  </r>
  <r>
    <x v="0"/>
    <n v="25"/>
    <s v="Aneurin Bevan"/>
    <x v="0"/>
    <x v="0"/>
    <s v="Vale Of Glamorgan"/>
    <n v="2.6661111666666666"/>
    <d v="1899-12-30T01:34:59"/>
    <n v="0"/>
    <n v="0"/>
    <n v="0"/>
    <n v="2"/>
    <n v="2"/>
    <n v="0"/>
    <n v="1"/>
    <n v="0"/>
    <n v="2"/>
    <n v="2"/>
    <n v="0"/>
    <n v="0"/>
    <n v="0"/>
    <s v="-"/>
    <s v="-"/>
    <n v="0.22515046296296298"/>
    <n v="0"/>
    <n v="2"/>
  </r>
  <r>
    <x v="0"/>
    <n v="25"/>
    <s v="Betsi Cadwaladr"/>
    <x v="10"/>
    <x v="0"/>
    <s v="Conwy"/>
    <n v="274.89666133333333"/>
    <d v="1899-12-30T02:20:13"/>
    <n v="26"/>
    <n v="5"/>
    <n v="0"/>
    <n v="121"/>
    <n v="120"/>
    <n v="20"/>
    <n v="53"/>
    <n v="18"/>
    <n v="79"/>
    <n v="95"/>
    <n v="16"/>
    <n v="2"/>
    <n v="6"/>
    <n v="5.2893518518518515E-3"/>
    <n v="0.5"/>
    <n v="8.2060185185185194E-2"/>
    <n v="8"/>
    <n v="95"/>
  </r>
  <r>
    <x v="0"/>
    <n v="25"/>
    <s v="Betsi Cadwaladr"/>
    <x v="11"/>
    <x v="0"/>
    <s v="Conwy"/>
    <n v="40.494165499999994"/>
    <d v="1899-12-30T01:46:02"/>
    <n v="5"/>
    <n v="2"/>
    <n v="0"/>
    <n v="29"/>
    <n v="27"/>
    <n v="7"/>
    <n v="15"/>
    <n v="2"/>
    <n v="21"/>
    <n v="22"/>
    <n v="1"/>
    <n v="1"/>
    <n v="4"/>
    <n v="7.563657407407407E-3"/>
    <n v="0.5"/>
    <n v="7.0214120370370378E-2"/>
    <n v="5"/>
    <n v="22"/>
  </r>
  <r>
    <x v="0"/>
    <n v="25"/>
    <s v="Betsi Cadwaladr"/>
    <x v="12"/>
    <x v="0"/>
    <s v="Denbighshire"/>
    <n v="56.406943333333331"/>
    <d v="1899-12-30T04:35:18"/>
    <n v="5"/>
    <n v="4"/>
    <n v="2"/>
    <n v="11"/>
    <n v="11"/>
    <n v="4"/>
    <n v="7"/>
    <n v="2"/>
    <n v="9"/>
    <n v="9"/>
    <n v="0"/>
    <n v="0"/>
    <n v="0"/>
    <n v="1.0358796296296297E-3"/>
    <n v="1"/>
    <n v="7.4791666666666673E-2"/>
    <n v="0"/>
    <n v="9"/>
  </r>
  <r>
    <x v="0"/>
    <n v="25"/>
    <s v="Betsi Cadwaladr"/>
    <x v="10"/>
    <x v="0"/>
    <s v="Denbighshire"/>
    <n v="186.83054583333336"/>
    <d v="1899-12-30T01:48:40"/>
    <n v="16"/>
    <n v="3"/>
    <n v="0"/>
    <n v="110"/>
    <n v="109"/>
    <n v="13"/>
    <n v="51"/>
    <n v="18"/>
    <n v="76"/>
    <n v="84"/>
    <n v="8"/>
    <n v="1"/>
    <n v="7"/>
    <n v="3.0150462962962965E-3"/>
    <n v="0.66666666666666663"/>
    <n v="4.5717592592592594E-2"/>
    <n v="8"/>
    <n v="84"/>
  </r>
  <r>
    <x v="0"/>
    <n v="25"/>
    <s v="Betsi Cadwaladr"/>
    <x v="12"/>
    <x v="0"/>
    <s v="Flintshire"/>
    <n v="140.60749816666663"/>
    <d v="1899-12-30T02:44:58"/>
    <n v="14"/>
    <n v="7"/>
    <n v="1"/>
    <n v="51"/>
    <n v="51"/>
    <n v="5"/>
    <n v="19"/>
    <n v="6"/>
    <n v="33"/>
    <n v="38"/>
    <n v="5"/>
    <n v="1"/>
    <n v="6"/>
    <n v="1.0011574074074076E-2"/>
    <n v="0.16666666666666666"/>
    <n v="7.644675925925927E-2"/>
    <n v="7"/>
    <n v="38"/>
  </r>
  <r>
    <x v="0"/>
    <n v="25"/>
    <s v="Betsi Cadwaladr"/>
    <x v="10"/>
    <x v="0"/>
    <s v="Flintshire"/>
    <n v="77.364160999999996"/>
    <d v="1899-12-30T01:45:04"/>
    <n v="6"/>
    <n v="2"/>
    <n v="0"/>
    <n v="49"/>
    <n v="49"/>
    <n v="7"/>
    <n v="30"/>
    <n v="14"/>
    <n v="23"/>
    <n v="28"/>
    <n v="5"/>
    <n v="3"/>
    <n v="4"/>
    <n v="1.0839120370370372E-2"/>
    <n v="0.35714285714285715"/>
    <n v="9.7598379629629625E-2"/>
    <n v="7"/>
    <n v="28"/>
  </r>
  <r>
    <x v="0"/>
    <n v="25"/>
    <s v="Betsi Cadwaladr"/>
    <x v="11"/>
    <x v="0"/>
    <s v="Gwynedd"/>
    <n v="206.3813835"/>
    <d v="1899-12-30T01:48:19"/>
    <n v="22"/>
    <n v="15"/>
    <n v="0"/>
    <n v="117"/>
    <n v="117"/>
    <n v="28"/>
    <n v="88"/>
    <n v="17"/>
    <n v="72"/>
    <n v="88"/>
    <n v="16"/>
    <n v="6"/>
    <n v="6"/>
    <n v="5.9722222222222225E-3"/>
    <n v="0.47058823529411764"/>
    <n v="3.3252314814814818E-2"/>
    <n v="12"/>
    <n v="88"/>
  </r>
  <r>
    <x v="0"/>
    <n v="25"/>
    <s v="Betsi Cadwaladr"/>
    <x v="12"/>
    <x v="0"/>
    <s v="Gwynedd"/>
    <n v="0.66694449999999994"/>
    <d v="1899-12-30T00:55:01"/>
    <n v="0"/>
    <n v="0"/>
    <n v="0"/>
    <n v="2"/>
    <n v="2"/>
    <n v="1"/>
    <n v="2"/>
    <n v="1"/>
    <n v="0"/>
    <n v="1"/>
    <n v="1"/>
    <n v="0"/>
    <n v="0"/>
    <n v="1.2199074074074074E-2"/>
    <n v="0"/>
    <n v="0.11475694444444445"/>
    <n v="0"/>
    <n v="1"/>
  </r>
  <r>
    <x v="0"/>
    <n v="25"/>
    <s v="Betsi Cadwaladr"/>
    <x v="10"/>
    <x v="0"/>
    <s v="Gwynedd"/>
    <n v="6.3888833333333339E-2"/>
    <d v="1899-12-30T00:19:32"/>
    <n v="0"/>
    <n v="0"/>
    <n v="0"/>
    <n v="9"/>
    <n v="7"/>
    <n v="0"/>
    <n v="7"/>
    <n v="2"/>
    <n v="6"/>
    <n v="6"/>
    <n v="0"/>
    <n v="0"/>
    <n v="1"/>
    <n v="5.7870370370370378E-4"/>
    <n v="1"/>
    <n v="3.0376157407407407E-2"/>
    <n v="1"/>
    <n v="6"/>
  </r>
  <r>
    <x v="0"/>
    <n v="25"/>
    <s v="Betsi Cadwaladr"/>
    <x v="13"/>
    <x v="1"/>
    <s v="Gwynedd"/>
    <n v="0"/>
    <d v="1899-12-30T00:27:09"/>
    <n v="0"/>
    <n v="0"/>
    <n v="0"/>
    <n v="1"/>
    <n v="1"/>
    <n v="0"/>
    <n v="1"/>
    <n v="0"/>
    <n v="0"/>
    <n v="1"/>
    <n v="1"/>
    <n v="0"/>
    <n v="0"/>
    <s v="-"/>
    <s v="-"/>
    <n v="5.3090277777777785E-2"/>
    <n v="0"/>
    <n v="1"/>
  </r>
  <r>
    <x v="0"/>
    <n v="25"/>
    <s v="Betsi Cadwaladr"/>
    <x v="14"/>
    <x v="5"/>
    <s v="Gwynedd"/>
    <n v="0"/>
    <d v="1899-12-30T00:21:03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Betsi Cadwaladr"/>
    <x v="15"/>
    <x v="3"/>
    <s v="Gwynedd"/>
    <n v="0"/>
    <d v="1899-12-30T00:07:24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Betsi Cadwaladr"/>
    <x v="11"/>
    <x v="0"/>
    <s v="Isle Of Anglesey"/>
    <n v="162.35777033333335"/>
    <d v="1899-12-30T01:50:57"/>
    <n v="18"/>
    <n v="13"/>
    <n v="0"/>
    <n v="97"/>
    <n v="96"/>
    <n v="20"/>
    <n v="66"/>
    <n v="16"/>
    <n v="59"/>
    <n v="68"/>
    <n v="9"/>
    <n v="2"/>
    <n v="11"/>
    <n v="8.5879629629629639E-3"/>
    <n v="0.375"/>
    <n v="4.6805555555555559E-2"/>
    <n v="13"/>
    <n v="68"/>
  </r>
  <r>
    <x v="0"/>
    <n v="25"/>
    <s v="Betsi Cadwaladr"/>
    <x v="10"/>
    <x v="0"/>
    <s v="Isle Of Anglesey"/>
    <n v="0"/>
    <s v="-"/>
    <n v="0"/>
    <n v="0"/>
    <n v="0"/>
    <n v="1"/>
    <n v="1"/>
    <n v="0"/>
    <n v="1"/>
    <n v="0"/>
    <n v="1"/>
    <n v="1"/>
    <n v="0"/>
    <n v="0"/>
    <n v="0"/>
    <s v="-"/>
    <s v="-"/>
    <n v="5.2662037037037035E-3"/>
    <n v="0"/>
    <n v="1"/>
  </r>
  <r>
    <x v="0"/>
    <n v="25"/>
    <s v="Betsi Cadwaladr"/>
    <x v="12"/>
    <x v="0"/>
    <s v="Out of Area"/>
    <n v="0"/>
    <d v="1899-12-30T00:06:42"/>
    <n v="0"/>
    <n v="0"/>
    <n v="0"/>
    <n v="1"/>
    <n v="1"/>
    <n v="1"/>
    <n v="1"/>
    <n v="0"/>
    <n v="0"/>
    <n v="0"/>
    <n v="0"/>
    <n v="0"/>
    <n v="1"/>
    <s v="-"/>
    <s v="-"/>
    <s v="-"/>
    <n v="1"/>
    <n v="0"/>
  </r>
  <r>
    <x v="0"/>
    <n v="25"/>
    <s v="Betsi Cadwaladr"/>
    <x v="10"/>
    <x v="0"/>
    <s v="Out of Area"/>
    <n v="0"/>
    <s v="-"/>
    <n v="0"/>
    <n v="0"/>
    <n v="0"/>
    <n v="2"/>
    <n v="2"/>
    <n v="2"/>
    <n v="2"/>
    <n v="0"/>
    <n v="0"/>
    <n v="0"/>
    <n v="0"/>
    <n v="0"/>
    <n v="2"/>
    <s v="-"/>
    <s v="-"/>
    <s v="-"/>
    <n v="2"/>
    <n v="0"/>
  </r>
  <r>
    <x v="0"/>
    <n v="25"/>
    <s v="Betsi Cadwaladr"/>
    <x v="12"/>
    <x v="0"/>
    <s v="Powys"/>
    <n v="0"/>
    <d v="1899-12-30T00:11:49"/>
    <n v="0"/>
    <n v="0"/>
    <n v="0"/>
    <n v="2"/>
    <n v="2"/>
    <n v="2"/>
    <n v="2"/>
    <n v="0"/>
    <n v="2"/>
    <n v="2"/>
    <n v="0"/>
    <n v="0"/>
    <n v="0"/>
    <s v="-"/>
    <s v="-"/>
    <n v="3.4959490740740742E-2"/>
    <n v="0"/>
    <n v="2"/>
  </r>
  <r>
    <x v="0"/>
    <n v="25"/>
    <s v="Betsi Cadwaladr"/>
    <x v="12"/>
    <x v="0"/>
    <s v="Wrexham"/>
    <n v="386.38665749999973"/>
    <d v="1899-12-30T02:55:34"/>
    <n v="42"/>
    <n v="21"/>
    <n v="2"/>
    <n v="119"/>
    <n v="117"/>
    <n v="13"/>
    <n v="55"/>
    <n v="25"/>
    <n v="74"/>
    <n v="83"/>
    <n v="9"/>
    <n v="1"/>
    <n v="10"/>
    <n v="5.7407407407407416E-3"/>
    <n v="0.48"/>
    <n v="7.677083333333333E-2"/>
    <n v="11"/>
    <n v="83"/>
  </r>
  <r>
    <x v="0"/>
    <n v="25"/>
    <s v="Betsi Cadwaladr"/>
    <x v="10"/>
    <x v="0"/>
    <s v="Wrexham"/>
    <n v="5.2988888333333337"/>
    <d v="1899-12-30T02:48:58"/>
    <n v="1"/>
    <n v="0"/>
    <n v="0"/>
    <n v="3"/>
    <n v="2"/>
    <n v="0"/>
    <n v="1"/>
    <n v="0"/>
    <n v="1"/>
    <n v="1"/>
    <n v="0"/>
    <n v="0"/>
    <n v="2"/>
    <s v="-"/>
    <s v="-"/>
    <n v="3.8796296296296301E-2"/>
    <n v="2"/>
    <n v="1"/>
  </r>
  <r>
    <x v="0"/>
    <n v="25"/>
    <s v="Cardiff And Vale"/>
    <x v="16"/>
    <x v="0"/>
    <s v="Blaenau Gwent"/>
    <n v="0.63638899999999998"/>
    <d v="1899-12-30T00:20:30"/>
    <n v="0"/>
    <n v="0"/>
    <n v="0"/>
    <n v="5"/>
    <n v="5"/>
    <n v="2"/>
    <n v="5"/>
    <n v="3"/>
    <n v="2"/>
    <n v="2"/>
    <n v="0"/>
    <n v="0"/>
    <n v="0"/>
    <n v="3.9351851851851857E-3"/>
    <n v="0.66666666666666663"/>
    <n v="1.1990740740740741E-2"/>
    <n v="0"/>
    <n v="2"/>
  </r>
  <r>
    <x v="0"/>
    <n v="25"/>
    <s v="Cardiff And Vale"/>
    <x v="16"/>
    <x v="0"/>
    <s v="Bridgend"/>
    <n v="0"/>
    <d v="1899-12-30T00:07:25"/>
    <n v="0"/>
    <n v="0"/>
    <n v="0"/>
    <n v="4"/>
    <n v="4"/>
    <n v="4"/>
    <n v="4"/>
    <n v="1"/>
    <n v="3"/>
    <n v="3"/>
    <n v="0"/>
    <n v="0"/>
    <n v="0"/>
    <n v="3.4490740740740745E-3"/>
    <n v="1"/>
    <n v="2.0856481481481483E-2"/>
    <n v="0"/>
    <n v="3"/>
  </r>
  <r>
    <x v="0"/>
    <n v="25"/>
    <s v="Cardiff And Vale"/>
    <x v="16"/>
    <x v="0"/>
    <s v="Caerphilly"/>
    <n v="26.656110166666668"/>
    <d v="1899-12-30T02:27:20"/>
    <n v="2"/>
    <n v="1"/>
    <n v="0"/>
    <n v="9"/>
    <n v="9"/>
    <n v="1"/>
    <n v="4"/>
    <n v="3"/>
    <n v="6"/>
    <n v="6"/>
    <n v="0"/>
    <n v="0"/>
    <n v="0"/>
    <n v="7.5578703703703702E-3"/>
    <n v="0.33333333333333331"/>
    <n v="4.6163194444444444E-2"/>
    <n v="0"/>
    <n v="6"/>
  </r>
  <r>
    <x v="0"/>
    <n v="25"/>
    <s v="Cardiff And Vale"/>
    <x v="16"/>
    <x v="0"/>
    <s v="Cardiff"/>
    <n v="467.94192616666635"/>
    <d v="1899-12-30T02:11:05"/>
    <n v="41"/>
    <n v="19"/>
    <n v="0"/>
    <n v="255"/>
    <n v="238"/>
    <n v="53"/>
    <n v="138"/>
    <n v="72"/>
    <n v="136"/>
    <n v="164"/>
    <n v="28"/>
    <n v="3"/>
    <n v="16"/>
    <n v="4.7048611111111119E-3"/>
    <n v="0.63888888888888884"/>
    <n v="0.11310185185185186"/>
    <n v="19"/>
    <n v="164"/>
  </r>
  <r>
    <x v="0"/>
    <n v="25"/>
    <s v="Cardiff And Vale"/>
    <x v="17"/>
    <x v="6"/>
    <s v="Cardiff"/>
    <n v="0"/>
    <d v="1899-12-30T01:11:40"/>
    <n v="1"/>
    <n v="1"/>
    <n v="0"/>
    <n v="14"/>
    <n v="14"/>
    <n v="0"/>
    <n v="11"/>
    <n v="1"/>
    <n v="9"/>
    <n v="9"/>
    <n v="0"/>
    <n v="0"/>
    <n v="4"/>
    <n v="1.2175925925925927E-2"/>
    <n v="0"/>
    <n v="0.15590277777777778"/>
    <n v="4"/>
    <n v="9"/>
  </r>
  <r>
    <x v="0"/>
    <n v="25"/>
    <s v="Cardiff And Vale"/>
    <x v="18"/>
    <x v="3"/>
    <s v="Cardiff"/>
    <n v="0"/>
    <d v="1899-12-30T00:28:30"/>
    <n v="0"/>
    <n v="0"/>
    <n v="0"/>
    <n v="1"/>
    <n v="1"/>
    <n v="0"/>
    <n v="1"/>
    <n v="1"/>
    <n v="0"/>
    <n v="0"/>
    <n v="0"/>
    <n v="0"/>
    <n v="0"/>
    <n v="4.9074074074074072E-3"/>
    <n v="1"/>
    <s v="-"/>
    <n v="0"/>
    <n v="0"/>
  </r>
  <r>
    <x v="0"/>
    <n v="25"/>
    <s v="Cardiff And Vale"/>
    <x v="16"/>
    <x v="0"/>
    <s v="Carmarthenshire"/>
    <n v="2.0369435"/>
    <d v="1899-12-30T00:42:07"/>
    <n v="0"/>
    <n v="0"/>
    <n v="0"/>
    <n v="7"/>
    <n v="7"/>
    <n v="1"/>
    <n v="6"/>
    <n v="3"/>
    <n v="3"/>
    <n v="4"/>
    <n v="1"/>
    <n v="0"/>
    <n v="0"/>
    <n v="1.7708333333333332E-3"/>
    <n v="0.66666666666666663"/>
    <n v="6.4160879629629616E-2"/>
    <n v="0"/>
    <n v="4"/>
  </r>
  <r>
    <x v="0"/>
    <n v="25"/>
    <s v="Cardiff And Vale"/>
    <x v="16"/>
    <x v="0"/>
    <s v="Ceredigion"/>
    <n v="0"/>
    <d v="1899-12-30T00:17:00"/>
    <n v="0"/>
    <n v="0"/>
    <n v="0"/>
    <n v="2"/>
    <n v="2"/>
    <n v="0"/>
    <n v="1"/>
    <n v="1"/>
    <n v="1"/>
    <n v="1"/>
    <n v="0"/>
    <n v="0"/>
    <n v="0"/>
    <n v="1.8969907407407408E-2"/>
    <n v="0"/>
    <n v="8.4502314814814822E-2"/>
    <n v="0"/>
    <n v="1"/>
  </r>
  <r>
    <x v="0"/>
    <n v="25"/>
    <s v="Cardiff And Vale"/>
    <x v="16"/>
    <x v="0"/>
    <s v="Merthyr Tydfil"/>
    <n v="4.0541654999999999"/>
    <d v="1899-12-30T00:47:43"/>
    <n v="0"/>
    <n v="0"/>
    <n v="0"/>
    <n v="9"/>
    <n v="8"/>
    <n v="0"/>
    <n v="6"/>
    <n v="2"/>
    <n v="6"/>
    <n v="6"/>
    <n v="0"/>
    <n v="0"/>
    <n v="1"/>
    <n v="3.929398148148148E-3"/>
    <n v="0.5"/>
    <n v="0.12338541666666666"/>
    <n v="1"/>
    <n v="6"/>
  </r>
  <r>
    <x v="0"/>
    <n v="25"/>
    <s v="Cardiff And Vale"/>
    <x v="16"/>
    <x v="0"/>
    <s v="Monmouthshire"/>
    <n v="1.5463878333333334"/>
    <d v="1899-12-30T00:59:46"/>
    <n v="0"/>
    <n v="0"/>
    <n v="0"/>
    <n v="5"/>
    <n v="5"/>
    <n v="2"/>
    <n v="4"/>
    <n v="3"/>
    <n v="1"/>
    <n v="1"/>
    <n v="0"/>
    <n v="0"/>
    <n v="1"/>
    <n v="8.8425925925925929E-3"/>
    <n v="0.33333333333333331"/>
    <n v="0.17037037037037039"/>
    <n v="1"/>
    <n v="1"/>
  </r>
  <r>
    <x v="0"/>
    <n v="25"/>
    <s v="Cardiff And Vale"/>
    <x v="19"/>
    <x v="3"/>
    <s v="Monmouthshire"/>
    <n v="0"/>
    <d v="1899-12-30T00:09:25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Cardiff And Vale"/>
    <x v="16"/>
    <x v="0"/>
    <s v="Neath Port Talbot"/>
    <n v="1.0241666666666667"/>
    <d v="1899-12-30T00:33:44"/>
    <n v="0"/>
    <n v="0"/>
    <n v="0"/>
    <n v="3"/>
    <n v="3"/>
    <n v="1"/>
    <n v="2"/>
    <n v="1"/>
    <n v="1"/>
    <n v="2"/>
    <n v="1"/>
    <n v="0"/>
    <n v="0"/>
    <n v="7.3611111111111108E-3"/>
    <n v="0"/>
    <n v="5.5416666666666677E-2"/>
    <n v="0"/>
    <n v="2"/>
  </r>
  <r>
    <x v="0"/>
    <n v="25"/>
    <s v="Cardiff And Vale"/>
    <x v="16"/>
    <x v="0"/>
    <s v="Newport"/>
    <n v="1.1694445"/>
    <d v="1899-12-30T00:38:23"/>
    <n v="0"/>
    <n v="0"/>
    <n v="0"/>
    <n v="3"/>
    <n v="3"/>
    <n v="0"/>
    <n v="3"/>
    <n v="2"/>
    <n v="1"/>
    <n v="1"/>
    <n v="0"/>
    <n v="0"/>
    <n v="0"/>
    <n v="5.2025462962962971E-3"/>
    <n v="0.5"/>
    <n v="0.18218750000000003"/>
    <n v="0"/>
    <n v="1"/>
  </r>
  <r>
    <x v="0"/>
    <n v="25"/>
    <s v="Cardiff And Vale"/>
    <x v="16"/>
    <x v="0"/>
    <s v="Pembrokeshire"/>
    <n v="0.12583233333333332"/>
    <d v="1899-12-30T00:18:58"/>
    <n v="0"/>
    <n v="0"/>
    <n v="0"/>
    <n v="2"/>
    <n v="2"/>
    <n v="0"/>
    <n v="2"/>
    <n v="2"/>
    <n v="0"/>
    <n v="0"/>
    <n v="0"/>
    <n v="0"/>
    <n v="0"/>
    <n v="1.3998842592592592E-2"/>
    <n v="0"/>
    <s v="-"/>
    <n v="0"/>
    <n v="0"/>
  </r>
  <r>
    <x v="0"/>
    <n v="25"/>
    <s v="Cardiff And Vale"/>
    <x v="16"/>
    <x v="0"/>
    <s v="Powys"/>
    <n v="0.12"/>
    <d v="1899-12-30T00:18:24"/>
    <n v="0"/>
    <n v="0"/>
    <n v="0"/>
    <n v="3"/>
    <n v="3"/>
    <n v="0"/>
    <n v="3"/>
    <n v="2"/>
    <n v="0"/>
    <n v="0"/>
    <n v="0"/>
    <n v="0"/>
    <n v="1"/>
    <n v="6.7650462962962968E-3"/>
    <n v="0.5"/>
    <s v="-"/>
    <n v="1"/>
    <n v="0"/>
  </r>
  <r>
    <x v="0"/>
    <n v="25"/>
    <s v="Cardiff And Vale"/>
    <x v="16"/>
    <x v="0"/>
    <s v="Rhondda Cynon Taff"/>
    <n v="3.8991658333333334"/>
    <d v="1899-12-30T00:42:49"/>
    <n v="0"/>
    <n v="0"/>
    <n v="0"/>
    <n v="8"/>
    <n v="8"/>
    <n v="1"/>
    <n v="5"/>
    <n v="3"/>
    <n v="4"/>
    <n v="4"/>
    <n v="0"/>
    <n v="0"/>
    <n v="1"/>
    <n v="5.6712962962962958E-3"/>
    <n v="0.33333333333333331"/>
    <n v="5.5520833333333339E-2"/>
    <n v="1"/>
    <n v="4"/>
  </r>
  <r>
    <x v="0"/>
    <n v="25"/>
    <s v="Cardiff And Vale"/>
    <x v="16"/>
    <x v="0"/>
    <s v="Swansea"/>
    <n v="0"/>
    <d v="1899-12-30T00:12:22"/>
    <n v="0"/>
    <n v="0"/>
    <n v="0"/>
    <n v="1"/>
    <n v="1"/>
    <n v="0"/>
    <n v="1"/>
    <n v="0"/>
    <n v="1"/>
    <n v="1"/>
    <n v="0"/>
    <n v="0"/>
    <n v="0"/>
    <s v="-"/>
    <s v="-"/>
    <n v="0.35944444444444446"/>
    <n v="0"/>
    <n v="1"/>
  </r>
  <r>
    <x v="0"/>
    <n v="25"/>
    <s v="Cardiff And Vale"/>
    <x v="16"/>
    <x v="0"/>
    <s v="Torfaen"/>
    <n v="2.7702779999999998"/>
    <d v="1899-12-30T00:38:25"/>
    <n v="0"/>
    <n v="0"/>
    <n v="0"/>
    <n v="7"/>
    <n v="7"/>
    <n v="1"/>
    <n v="6"/>
    <n v="1"/>
    <n v="6"/>
    <n v="6"/>
    <n v="0"/>
    <n v="0"/>
    <n v="0"/>
    <n v="6.7129629629629635E-4"/>
    <n v="1"/>
    <n v="2.6469907407407407E-2"/>
    <n v="0"/>
    <n v="6"/>
  </r>
  <r>
    <x v="0"/>
    <n v="25"/>
    <s v="Cardiff And Vale"/>
    <x v="19"/>
    <x v="3"/>
    <s v="Torfaen"/>
    <n v="0"/>
    <d v="1899-12-30T00:40:04"/>
    <n v="0"/>
    <n v="0"/>
    <n v="0"/>
    <n v="1"/>
    <n v="1"/>
    <n v="0"/>
    <n v="1"/>
    <n v="0"/>
    <n v="1"/>
    <n v="1"/>
    <n v="0"/>
    <n v="0"/>
    <n v="0"/>
    <s v="-"/>
    <s v="-"/>
    <n v="0.18993055555555557"/>
    <n v="0"/>
    <n v="1"/>
  </r>
  <r>
    <x v="0"/>
    <n v="25"/>
    <s v="Cardiff And Vale"/>
    <x v="17"/>
    <x v="6"/>
    <s v="Torfaen"/>
    <n v="0"/>
    <d v="1899-12-30T00:19:07"/>
    <n v="0"/>
    <n v="0"/>
    <n v="0"/>
    <n v="1"/>
    <n v="1"/>
    <n v="0"/>
    <n v="1"/>
    <n v="0"/>
    <n v="1"/>
    <n v="1"/>
    <n v="0"/>
    <n v="0"/>
    <n v="0"/>
    <s v="-"/>
    <s v="-"/>
    <n v="7.1296296296296307E-3"/>
    <n v="0"/>
    <n v="1"/>
  </r>
  <r>
    <x v="0"/>
    <n v="25"/>
    <s v="Cardiff And Vale"/>
    <x v="16"/>
    <x v="0"/>
    <s v="Vale Of Glamorgan"/>
    <n v="166.77805050000001"/>
    <d v="1899-12-30T02:11:18"/>
    <n v="13"/>
    <n v="9"/>
    <n v="0"/>
    <n v="81"/>
    <n v="77"/>
    <n v="17"/>
    <n v="44"/>
    <n v="24"/>
    <n v="46"/>
    <n v="51"/>
    <n v="5"/>
    <n v="1"/>
    <n v="5"/>
    <n v="4.1319444444444442E-3"/>
    <n v="0.70833333333333337"/>
    <n v="9.9814814814814815E-2"/>
    <n v="6"/>
    <n v="51"/>
  </r>
  <r>
    <x v="0"/>
    <n v="25"/>
    <s v="Cardiff And Vale"/>
    <x v="17"/>
    <x v="6"/>
    <s v="Vale Of Glamorgan"/>
    <n v="0"/>
    <d v="1899-12-30T00:54:33"/>
    <n v="0"/>
    <n v="0"/>
    <n v="0"/>
    <n v="10"/>
    <n v="10"/>
    <n v="0"/>
    <n v="7"/>
    <n v="2"/>
    <n v="6"/>
    <n v="7"/>
    <n v="1"/>
    <n v="0"/>
    <n v="1"/>
    <n v="3.5069444444444449E-3"/>
    <n v="1"/>
    <n v="0.11807870370370371"/>
    <n v="1"/>
    <n v="7"/>
  </r>
  <r>
    <x v="0"/>
    <n v="25"/>
    <s v="Cwm Taf Morgannwg"/>
    <x v="20"/>
    <x v="0"/>
    <s v="Blaenau Gwent"/>
    <n v="6.5663879999999999"/>
    <d v="1899-12-30T02:26:20"/>
    <n v="1"/>
    <n v="0"/>
    <n v="0"/>
    <n v="2"/>
    <n v="2"/>
    <n v="1"/>
    <n v="1"/>
    <n v="0"/>
    <n v="2"/>
    <n v="2"/>
    <n v="0"/>
    <n v="0"/>
    <n v="0"/>
    <s v="-"/>
    <s v="-"/>
    <n v="4.2777777777777783E-2"/>
    <n v="0"/>
    <n v="2"/>
  </r>
  <r>
    <x v="0"/>
    <n v="25"/>
    <s v="Cwm Taf Morgannwg"/>
    <x v="21"/>
    <x v="0"/>
    <s v="Bridgend"/>
    <n v="359.41027366666663"/>
    <d v="1899-12-30T04:18:59"/>
    <n v="30"/>
    <n v="23"/>
    <n v="6"/>
    <n v="92"/>
    <n v="90"/>
    <n v="15"/>
    <n v="40"/>
    <n v="24"/>
    <n v="53"/>
    <n v="64"/>
    <n v="11"/>
    <n v="1"/>
    <n v="3"/>
    <n v="6.5277777777777782E-3"/>
    <n v="0.29166666666666669"/>
    <n v="0.16243055555555558"/>
    <n v="4"/>
    <n v="64"/>
  </r>
  <r>
    <x v="0"/>
    <n v="25"/>
    <s v="Cwm Taf Morgannwg"/>
    <x v="22"/>
    <x v="0"/>
    <s v="Bridgend"/>
    <n v="24.21"/>
    <d v="1899-12-30T02:54:05"/>
    <n v="2"/>
    <n v="2"/>
    <n v="0"/>
    <n v="10"/>
    <n v="9"/>
    <n v="0"/>
    <n v="5"/>
    <n v="1"/>
    <n v="9"/>
    <n v="9"/>
    <n v="0"/>
    <n v="0"/>
    <n v="0"/>
    <n v="1.2962962962962964E-2"/>
    <n v="0"/>
    <n v="8.2152777777777783E-2"/>
    <n v="0"/>
    <n v="9"/>
  </r>
  <r>
    <x v="0"/>
    <n v="25"/>
    <s v="Cwm Taf Morgannwg"/>
    <x v="20"/>
    <x v="0"/>
    <s v="Bridgend"/>
    <n v="0"/>
    <s v="-"/>
    <n v="0"/>
    <n v="0"/>
    <n v="0"/>
    <n v="1"/>
    <n v="0"/>
    <n v="0"/>
    <n v="0"/>
    <n v="1"/>
    <n v="0"/>
    <n v="0"/>
    <n v="0"/>
    <n v="0"/>
    <n v="0"/>
    <n v="7.8703703703703705E-4"/>
    <n v="1"/>
    <s v="-"/>
    <n v="0"/>
    <n v="0"/>
  </r>
  <r>
    <x v="0"/>
    <n v="25"/>
    <s v="Cwm Taf Morgannwg"/>
    <x v="20"/>
    <x v="0"/>
    <s v="Caerphilly"/>
    <n v="50.124165833333336"/>
    <d v="1899-12-30T02:06:15"/>
    <n v="4"/>
    <n v="3"/>
    <n v="0"/>
    <n v="24"/>
    <n v="24"/>
    <n v="3"/>
    <n v="14"/>
    <n v="9"/>
    <n v="12"/>
    <n v="13"/>
    <n v="1"/>
    <n v="1"/>
    <n v="1"/>
    <n v="5.4166666666666669E-3"/>
    <n v="0.55555555555555558"/>
    <n v="5.1898148148148152E-2"/>
    <n v="2"/>
    <n v="13"/>
  </r>
  <r>
    <x v="0"/>
    <n v="25"/>
    <s v="Cwm Taf Morgannwg"/>
    <x v="22"/>
    <x v="0"/>
    <s v="Caerphilly"/>
    <n v="0.59472216666666666"/>
    <d v="1899-12-30T00:50:41"/>
    <n v="0"/>
    <n v="0"/>
    <n v="0"/>
    <n v="1"/>
    <n v="1"/>
    <n v="0"/>
    <n v="1"/>
    <n v="1"/>
    <n v="0"/>
    <n v="0"/>
    <n v="0"/>
    <n v="0"/>
    <n v="0"/>
    <n v="3.6805555555555554E-3"/>
    <n v="1"/>
    <s v="-"/>
    <n v="0"/>
    <n v="0"/>
  </r>
  <r>
    <x v="0"/>
    <n v="25"/>
    <s v="Cwm Taf Morgannwg"/>
    <x v="22"/>
    <x v="0"/>
    <s v="Cardiff"/>
    <n v="0.85916666666666663"/>
    <d v="1899-12-30T01:06:33"/>
    <n v="0"/>
    <n v="0"/>
    <n v="0"/>
    <n v="1"/>
    <n v="1"/>
    <n v="0"/>
    <n v="0"/>
    <n v="0"/>
    <n v="1"/>
    <n v="1"/>
    <n v="0"/>
    <n v="0"/>
    <n v="0"/>
    <s v="-"/>
    <s v="-"/>
    <n v="0.28502314814814816"/>
    <n v="0"/>
    <n v="1"/>
  </r>
  <r>
    <x v="0"/>
    <n v="25"/>
    <s v="Cwm Taf Morgannwg"/>
    <x v="21"/>
    <x v="0"/>
    <s v="Cardiff"/>
    <n v="0"/>
    <s v="-"/>
    <n v="0"/>
    <n v="0"/>
    <n v="0"/>
    <n v="1"/>
    <n v="1"/>
    <n v="1"/>
    <n v="1"/>
    <n v="0"/>
    <n v="1"/>
    <n v="1"/>
    <n v="0"/>
    <n v="0"/>
    <n v="0"/>
    <s v="-"/>
    <s v="-"/>
    <n v="1.3888888888888889E-3"/>
    <n v="0"/>
    <n v="1"/>
  </r>
  <r>
    <x v="0"/>
    <n v="25"/>
    <s v="Cwm Taf Morgannwg"/>
    <x v="20"/>
    <x v="0"/>
    <s v="Merthyr Tydfil"/>
    <n v="156.26277716666667"/>
    <d v="1899-12-30T03:40:19"/>
    <n v="14"/>
    <n v="8"/>
    <n v="3"/>
    <n v="38"/>
    <n v="37"/>
    <n v="3"/>
    <n v="15"/>
    <n v="7"/>
    <n v="28"/>
    <n v="30"/>
    <n v="2"/>
    <n v="0"/>
    <n v="1"/>
    <n v="6.8171296296296296E-3"/>
    <n v="0.2857142857142857"/>
    <n v="0.14275462962962962"/>
    <n v="1"/>
    <n v="30"/>
  </r>
  <r>
    <x v="0"/>
    <n v="25"/>
    <s v="Cwm Taf Morgannwg"/>
    <x v="22"/>
    <x v="0"/>
    <s v="Merthyr Tydfil"/>
    <n v="2.3222221666666663"/>
    <d v="1899-12-30T01:24:40"/>
    <n v="0"/>
    <n v="0"/>
    <n v="0"/>
    <n v="2"/>
    <n v="2"/>
    <n v="0"/>
    <n v="1"/>
    <n v="0"/>
    <n v="2"/>
    <n v="2"/>
    <n v="0"/>
    <n v="0"/>
    <n v="0"/>
    <s v="-"/>
    <s v="-"/>
    <n v="0.47973379629629626"/>
    <n v="0"/>
    <n v="2"/>
  </r>
  <r>
    <x v="0"/>
    <n v="25"/>
    <s v="Cwm Taf Morgannwg"/>
    <x v="21"/>
    <x v="0"/>
    <s v="Merthyr Tydfil"/>
    <n v="0"/>
    <s v="-"/>
    <n v="0"/>
    <n v="0"/>
    <n v="0"/>
    <n v="1"/>
    <n v="1"/>
    <n v="1"/>
    <n v="1"/>
    <n v="0"/>
    <n v="0"/>
    <n v="0"/>
    <n v="0"/>
    <n v="0"/>
    <n v="1"/>
    <s v="-"/>
    <s v="-"/>
    <s v="-"/>
    <n v="1"/>
    <n v="0"/>
  </r>
  <r>
    <x v="0"/>
    <n v="25"/>
    <s v="Cwm Taf Morgannwg"/>
    <x v="21"/>
    <x v="0"/>
    <s v="Neath Port Talbot"/>
    <n v="29.783609999999999"/>
    <d v="1899-12-30T06:12:24"/>
    <n v="2"/>
    <n v="2"/>
    <n v="1"/>
    <n v="5"/>
    <n v="5"/>
    <n v="1"/>
    <n v="2"/>
    <n v="0"/>
    <n v="4"/>
    <n v="5"/>
    <n v="1"/>
    <n v="0"/>
    <n v="0"/>
    <s v="-"/>
    <s v="-"/>
    <n v="2.0185185185185184E-2"/>
    <n v="0"/>
    <n v="5"/>
  </r>
  <r>
    <x v="0"/>
    <n v="25"/>
    <s v="Cwm Taf Morgannwg"/>
    <x v="20"/>
    <x v="0"/>
    <s v="Powys"/>
    <n v="93.158330333333339"/>
    <d v="1899-12-30T03:30:21"/>
    <n v="7"/>
    <n v="5"/>
    <n v="2"/>
    <n v="18"/>
    <n v="18"/>
    <n v="4"/>
    <n v="9"/>
    <n v="5"/>
    <n v="12"/>
    <n v="13"/>
    <n v="1"/>
    <n v="0"/>
    <n v="0"/>
    <n v="7.8240740740740753E-3"/>
    <n v="0.2"/>
    <n v="9.7997685185185188E-2"/>
    <n v="0"/>
    <n v="13"/>
  </r>
  <r>
    <x v="0"/>
    <n v="25"/>
    <s v="Cwm Taf Morgannwg"/>
    <x v="22"/>
    <x v="0"/>
    <s v="Rhondda Cynon Taff"/>
    <n v="225.17332966666675"/>
    <d v="1899-12-30T01:40:26"/>
    <n v="19"/>
    <n v="9"/>
    <n v="2"/>
    <n v="150"/>
    <n v="148"/>
    <n v="61"/>
    <n v="103"/>
    <n v="49"/>
    <n v="84"/>
    <n v="95"/>
    <n v="11"/>
    <n v="1"/>
    <n v="5"/>
    <n v="7.9398148148148145E-3"/>
    <n v="0.32653061224489793"/>
    <n v="0.15687500000000001"/>
    <n v="6"/>
    <n v="95"/>
  </r>
  <r>
    <x v="0"/>
    <n v="25"/>
    <s v="Cwm Taf Morgannwg"/>
    <x v="20"/>
    <x v="0"/>
    <s v="Rhondda Cynon Taff"/>
    <n v="164.30555449999997"/>
    <d v="1899-12-30T02:56:49"/>
    <n v="19"/>
    <n v="9"/>
    <n v="0"/>
    <n v="56"/>
    <n v="55"/>
    <n v="13"/>
    <n v="26"/>
    <n v="7"/>
    <n v="34"/>
    <n v="43"/>
    <n v="9"/>
    <n v="1"/>
    <n v="5"/>
    <n v="4.4328703703703709E-3"/>
    <n v="0.5714285714285714"/>
    <n v="0.16525462962962964"/>
    <n v="6"/>
    <n v="43"/>
  </r>
  <r>
    <x v="0"/>
    <n v="25"/>
    <s v="Cwm Taf Morgannwg"/>
    <x v="21"/>
    <x v="0"/>
    <s v="Swansea"/>
    <n v="0"/>
    <d v="1899-12-30T00:14:19"/>
    <n v="0"/>
    <n v="0"/>
    <n v="0"/>
    <n v="1"/>
    <n v="1"/>
    <n v="1"/>
    <n v="1"/>
    <n v="0"/>
    <n v="1"/>
    <n v="1"/>
    <n v="0"/>
    <n v="0"/>
    <n v="0"/>
    <s v="-"/>
    <s v="-"/>
    <n v="0.27232638888888888"/>
    <n v="0"/>
    <n v="1"/>
  </r>
  <r>
    <x v="0"/>
    <n v="25"/>
    <s v="Cwm Taf Morgannwg"/>
    <x v="21"/>
    <x v="0"/>
    <s v="Vale Of Glamorgan"/>
    <n v="25.172776666666667"/>
    <d v="1899-12-30T03:41:14"/>
    <n v="1"/>
    <n v="1"/>
    <n v="1"/>
    <n v="6"/>
    <n v="6"/>
    <n v="1"/>
    <n v="1"/>
    <n v="4"/>
    <n v="1"/>
    <n v="2"/>
    <n v="1"/>
    <n v="0"/>
    <n v="0"/>
    <n v="1.1481481481481481E-2"/>
    <n v="0.25"/>
    <n v="3.0532407407407411E-2"/>
    <n v="0"/>
    <n v="2"/>
  </r>
  <r>
    <x v="0"/>
    <n v="25"/>
    <s v="Hywel Dda"/>
    <x v="23"/>
    <x v="0"/>
    <s v="Cardiff"/>
    <n v="0"/>
    <d v="1899-12-30T00:03:00"/>
    <n v="0"/>
    <n v="0"/>
    <n v="0"/>
    <n v="1"/>
    <n v="1"/>
    <n v="0"/>
    <n v="1"/>
    <n v="1"/>
    <n v="0"/>
    <n v="0"/>
    <n v="0"/>
    <n v="0"/>
    <n v="0"/>
    <n v="1.6550925925925927E-2"/>
    <n v="0"/>
    <s v="-"/>
    <n v="0"/>
    <n v="0"/>
  </r>
  <r>
    <x v="0"/>
    <n v="25"/>
    <s v="Hywel Dda"/>
    <x v="24"/>
    <x v="0"/>
    <s v="Carmarthenshire"/>
    <n v="151.33999583333338"/>
    <d v="1899-12-30T01:41:04"/>
    <n v="12"/>
    <n v="7"/>
    <n v="1"/>
    <n v="106"/>
    <n v="106"/>
    <n v="23"/>
    <n v="66"/>
    <n v="17"/>
    <n v="63"/>
    <n v="80"/>
    <n v="17"/>
    <n v="2"/>
    <n v="7"/>
    <n v="9.7916666666666673E-3"/>
    <n v="0.23529411764705882"/>
    <n v="6.0457175925925928E-2"/>
    <n v="9"/>
    <n v="80"/>
  </r>
  <r>
    <x v="0"/>
    <n v="25"/>
    <s v="Hywel Dda"/>
    <x v="25"/>
    <x v="6"/>
    <s v="Carmarthenshire"/>
    <n v="120.23027416666666"/>
    <d v="1899-12-30T02:51:12"/>
    <n v="13"/>
    <n v="4"/>
    <n v="1"/>
    <n v="42"/>
    <n v="42"/>
    <n v="8"/>
    <n v="18"/>
    <n v="7"/>
    <n v="29"/>
    <n v="35"/>
    <n v="6"/>
    <n v="0"/>
    <n v="0"/>
    <n v="4.7916666666666672E-3"/>
    <n v="0.5714285714285714"/>
    <n v="6.068287037037038E-2"/>
    <n v="0"/>
    <n v="35"/>
  </r>
  <r>
    <x v="0"/>
    <n v="25"/>
    <s v="Hywel Dda"/>
    <x v="24"/>
    <x v="0"/>
    <s v="Ceredigion"/>
    <n v="56.754997999999993"/>
    <d v="1899-12-30T01:57:10"/>
    <n v="4"/>
    <n v="1"/>
    <n v="0"/>
    <n v="26"/>
    <n v="26"/>
    <n v="5"/>
    <n v="13"/>
    <n v="4"/>
    <n v="12"/>
    <n v="18"/>
    <n v="6"/>
    <n v="1"/>
    <n v="3"/>
    <n v="1.6626157407407409E-2"/>
    <n v="0"/>
    <n v="4.809027777777778E-2"/>
    <n v="4"/>
    <n v="18"/>
  </r>
  <r>
    <x v="0"/>
    <n v="25"/>
    <s v="Hywel Dda"/>
    <x v="23"/>
    <x v="0"/>
    <s v="Ceredigion"/>
    <n v="17.609165666666666"/>
    <d v="1899-12-30T00:39:41"/>
    <n v="0"/>
    <n v="0"/>
    <n v="0"/>
    <n v="41"/>
    <n v="41"/>
    <n v="9"/>
    <n v="35"/>
    <n v="2"/>
    <n v="30"/>
    <n v="34"/>
    <n v="4"/>
    <n v="2"/>
    <n v="3"/>
    <n v="4.7743055555555559E-3"/>
    <n v="0.5"/>
    <n v="3.575231481481482E-2"/>
    <n v="5"/>
    <n v="34"/>
  </r>
  <r>
    <x v="0"/>
    <n v="25"/>
    <s v="Hywel Dda"/>
    <x v="26"/>
    <x v="0"/>
    <s v="Ceredigion"/>
    <n v="2.4738888333333335"/>
    <d v="1899-12-30T02:43:26"/>
    <n v="0"/>
    <n v="0"/>
    <n v="0"/>
    <n v="1"/>
    <n v="1"/>
    <n v="0"/>
    <n v="0"/>
    <n v="0"/>
    <n v="0"/>
    <n v="0"/>
    <n v="0"/>
    <n v="0"/>
    <n v="1"/>
    <s v="-"/>
    <s v="-"/>
    <s v="-"/>
    <n v="1"/>
    <n v="0"/>
  </r>
  <r>
    <x v="0"/>
    <n v="25"/>
    <s v="Hywel Dda"/>
    <x v="27"/>
    <x v="3"/>
    <s v="Ceredigion"/>
    <n v="0"/>
    <d v="1899-12-30T00:10:41"/>
    <n v="0"/>
    <n v="0"/>
    <n v="0"/>
    <n v="1"/>
    <n v="1"/>
    <n v="0"/>
    <n v="1"/>
    <n v="0"/>
    <n v="0"/>
    <n v="1"/>
    <n v="1"/>
    <n v="0"/>
    <n v="0"/>
    <s v="-"/>
    <s v="-"/>
    <n v="5.5555555555555558E-3"/>
    <n v="0"/>
    <n v="1"/>
  </r>
  <r>
    <x v="0"/>
    <n v="25"/>
    <s v="Hywel Dda"/>
    <x v="23"/>
    <x v="0"/>
    <s v="Gwynedd"/>
    <n v="8.4338888333333326"/>
    <d v="1899-12-30T00:49:42"/>
    <n v="0"/>
    <n v="0"/>
    <n v="0"/>
    <n v="14"/>
    <n v="14"/>
    <n v="3"/>
    <n v="10"/>
    <n v="3"/>
    <n v="6"/>
    <n v="9"/>
    <n v="3"/>
    <n v="1"/>
    <n v="1"/>
    <n v="7.9861111111111122E-3"/>
    <n v="0.33333333333333331"/>
    <n v="4.4513888888888888E-2"/>
    <n v="2"/>
    <n v="9"/>
  </r>
  <r>
    <x v="0"/>
    <n v="25"/>
    <s v="Hywel Dda"/>
    <x v="26"/>
    <x v="0"/>
    <s v="Pembrokeshire"/>
    <n v="131.41777149999999"/>
    <d v="1899-12-30T01:12:27"/>
    <n v="4"/>
    <n v="3"/>
    <n v="0"/>
    <n v="128"/>
    <n v="127"/>
    <n v="34"/>
    <n v="82"/>
    <n v="20"/>
    <n v="77"/>
    <n v="97"/>
    <n v="20"/>
    <n v="3"/>
    <n v="8"/>
    <n v="6.6782407407407415E-3"/>
    <n v="0.45"/>
    <n v="4.4513888888888888E-2"/>
    <n v="11"/>
    <n v="97"/>
  </r>
  <r>
    <x v="0"/>
    <n v="25"/>
    <s v="Hywel Dda"/>
    <x v="24"/>
    <x v="0"/>
    <s v="Pembrokeshire"/>
    <n v="12.058608"/>
    <d v="1899-12-30T00:35:11"/>
    <n v="0"/>
    <n v="0"/>
    <n v="0"/>
    <n v="34"/>
    <n v="34"/>
    <n v="16"/>
    <n v="31"/>
    <n v="13"/>
    <n v="12"/>
    <n v="12"/>
    <n v="0"/>
    <n v="0"/>
    <n v="9"/>
    <n v="1.0717592592592593E-2"/>
    <n v="0.38461538461538464"/>
    <n v="2.2233796296296297E-2"/>
    <n v="9"/>
    <n v="12"/>
  </r>
  <r>
    <x v="0"/>
    <n v="25"/>
    <s v="Hywel Dda"/>
    <x v="23"/>
    <x v="0"/>
    <s v="Pembrokeshire"/>
    <n v="0.3175"/>
    <d v="1899-12-30T00:34:03"/>
    <n v="0"/>
    <n v="0"/>
    <n v="0"/>
    <n v="1"/>
    <n v="1"/>
    <n v="0"/>
    <n v="1"/>
    <n v="0"/>
    <n v="0"/>
    <n v="1"/>
    <n v="1"/>
    <n v="0"/>
    <n v="0"/>
    <s v="-"/>
    <s v="-"/>
    <n v="7.9583333333333339E-2"/>
    <n v="0"/>
    <n v="1"/>
  </r>
  <r>
    <x v="0"/>
    <n v="25"/>
    <s v="Hywel Dda"/>
    <x v="23"/>
    <x v="0"/>
    <s v="Powys"/>
    <n v="3.0344431666666671"/>
    <d v="1899-12-30T00:27:50"/>
    <n v="0"/>
    <n v="0"/>
    <n v="0"/>
    <n v="15"/>
    <n v="15"/>
    <n v="4"/>
    <n v="15"/>
    <n v="2"/>
    <n v="11"/>
    <n v="11"/>
    <n v="0"/>
    <n v="1"/>
    <n v="1"/>
    <n v="1.0729166666666666E-2"/>
    <n v="0"/>
    <n v="5.5393518518518522E-2"/>
    <n v="2"/>
    <n v="11"/>
  </r>
  <r>
    <x v="0"/>
    <n v="25"/>
    <s v="Hywel Dda"/>
    <x v="24"/>
    <x v="0"/>
    <s v="Powys"/>
    <n v="2.0636109999999999"/>
    <d v="1899-12-30T01:16:54"/>
    <n v="0"/>
    <n v="0"/>
    <n v="0"/>
    <n v="1"/>
    <n v="1"/>
    <n v="0"/>
    <n v="0"/>
    <n v="0"/>
    <n v="0"/>
    <n v="0"/>
    <n v="0"/>
    <n v="0"/>
    <n v="1"/>
    <s v="-"/>
    <s v="-"/>
    <s v="-"/>
    <n v="1"/>
    <n v="0"/>
  </r>
  <r>
    <x v="0"/>
    <n v="25"/>
    <s v="Out of Area"/>
    <x v="28"/>
    <x v="7"/>
    <s v="Cardiff"/>
    <n v="0"/>
    <d v="1899-12-30T01:28:12"/>
    <n v="0"/>
    <n v="0"/>
    <n v="0"/>
    <n v="1"/>
    <n v="1"/>
    <n v="0"/>
    <n v="0"/>
    <n v="0"/>
    <n v="1"/>
    <n v="1"/>
    <n v="0"/>
    <n v="0"/>
    <n v="0"/>
    <s v="-"/>
    <s v="-"/>
    <n v="0.13061342592592592"/>
    <n v="0"/>
    <n v="1"/>
  </r>
  <r>
    <x v="0"/>
    <n v="25"/>
    <s v="Out of Area"/>
    <x v="29"/>
    <x v="7"/>
    <s v="Cardiff"/>
    <n v="0"/>
    <d v="1899-12-30T01:04:57"/>
    <n v="0"/>
    <n v="0"/>
    <n v="0"/>
    <n v="1"/>
    <n v="1"/>
    <n v="0"/>
    <n v="0"/>
    <n v="0"/>
    <n v="0"/>
    <n v="1"/>
    <n v="1"/>
    <n v="0"/>
    <n v="0"/>
    <s v="-"/>
    <s v="-"/>
    <n v="0.84870370370370385"/>
    <n v="0"/>
    <n v="1"/>
  </r>
  <r>
    <x v="0"/>
    <n v="25"/>
    <s v="Out of Area"/>
    <x v="30"/>
    <x v="7"/>
    <s v="Cardiff"/>
    <n v="0"/>
    <d v="1899-12-30T00:08:06"/>
    <n v="0"/>
    <n v="0"/>
    <n v="0"/>
    <n v="1"/>
    <n v="1"/>
    <n v="0"/>
    <n v="1"/>
    <n v="1"/>
    <n v="0"/>
    <n v="0"/>
    <n v="0"/>
    <n v="0"/>
    <n v="0"/>
    <n v="8.7962962962962962E-4"/>
    <n v="1"/>
    <s v="-"/>
    <n v="0"/>
    <n v="0"/>
  </r>
  <r>
    <x v="0"/>
    <n v="25"/>
    <s v="Out of Area"/>
    <x v="31"/>
    <x v="8"/>
    <s v="Cardiff"/>
    <n v="0"/>
    <d v="1899-12-30T00:06:52"/>
    <n v="0"/>
    <n v="0"/>
    <n v="0"/>
    <n v="5"/>
    <n v="5"/>
    <n v="0"/>
    <n v="5"/>
    <n v="3"/>
    <n v="2"/>
    <n v="2"/>
    <n v="0"/>
    <n v="0"/>
    <n v="0"/>
    <n v="5.0925925925925921E-4"/>
    <n v="0.66666666666666663"/>
    <n v="4.8553240740740744E-3"/>
    <n v="0"/>
    <n v="2"/>
  </r>
  <r>
    <x v="0"/>
    <n v="25"/>
    <s v="Out of Area"/>
    <x v="32"/>
    <x v="7"/>
    <s v="Conwy"/>
    <n v="0"/>
    <d v="1899-12-30T00:35:30"/>
    <n v="0"/>
    <n v="0"/>
    <n v="0"/>
    <n v="2"/>
    <n v="2"/>
    <n v="0"/>
    <n v="2"/>
    <n v="1"/>
    <n v="1"/>
    <n v="1"/>
    <n v="0"/>
    <n v="0"/>
    <n v="0"/>
    <n v="7.9282407407407409E-3"/>
    <n v="0"/>
    <n v="2.5567129629629634E-2"/>
    <n v="0"/>
    <n v="1"/>
  </r>
  <r>
    <x v="0"/>
    <n v="25"/>
    <s v="Out of Area"/>
    <x v="33"/>
    <x v="8"/>
    <s v="Conwy"/>
    <n v="0"/>
    <s v="-"/>
    <n v="0"/>
    <n v="0"/>
    <n v="0"/>
    <n v="2"/>
    <n v="0"/>
    <n v="0"/>
    <n v="0"/>
    <n v="0"/>
    <n v="0"/>
    <n v="0"/>
    <n v="0"/>
    <n v="0"/>
    <n v="2"/>
    <s v="-"/>
    <s v="-"/>
    <s v="-"/>
    <n v="2"/>
    <n v="0"/>
  </r>
  <r>
    <x v="0"/>
    <n v="25"/>
    <s v="Out of Area"/>
    <x v="34"/>
    <x v="7"/>
    <s v="Denbighshire"/>
    <n v="0.188888"/>
    <d v="1899-12-30T00:26:20"/>
    <n v="0"/>
    <n v="0"/>
    <n v="0"/>
    <n v="2"/>
    <n v="2"/>
    <n v="1"/>
    <n v="2"/>
    <n v="1"/>
    <n v="0"/>
    <n v="1"/>
    <n v="1"/>
    <n v="0"/>
    <n v="0"/>
    <n v="1.4930555555555556E-2"/>
    <n v="0"/>
    <n v="0.19256944444444446"/>
    <n v="0"/>
    <n v="1"/>
  </r>
  <r>
    <x v="0"/>
    <n v="25"/>
    <s v="Out of Area"/>
    <x v="35"/>
    <x v="7"/>
    <s v="Denbighshire"/>
    <n v="0"/>
    <d v="1899-12-30T01:58:45"/>
    <n v="0"/>
    <n v="0"/>
    <n v="0"/>
    <n v="1"/>
    <n v="1"/>
    <n v="0"/>
    <n v="0"/>
    <n v="1"/>
    <n v="0"/>
    <n v="0"/>
    <n v="0"/>
    <n v="0"/>
    <n v="0"/>
    <n v="0"/>
    <n v="1"/>
    <s v="-"/>
    <n v="0"/>
    <n v="0"/>
  </r>
  <r>
    <x v="0"/>
    <n v="25"/>
    <s v="Out of Area"/>
    <x v="36"/>
    <x v="7"/>
    <s v="Denbighshire"/>
    <n v="0"/>
    <d v="1899-12-30T00:59:02"/>
    <n v="0"/>
    <n v="0"/>
    <n v="0"/>
    <n v="2"/>
    <n v="1"/>
    <n v="0"/>
    <n v="1"/>
    <n v="0"/>
    <n v="0"/>
    <n v="1"/>
    <n v="1"/>
    <n v="0"/>
    <n v="1"/>
    <s v="-"/>
    <s v="-"/>
    <n v="0.3319212962962963"/>
    <n v="1"/>
    <n v="1"/>
  </r>
  <r>
    <x v="0"/>
    <n v="25"/>
    <s v="Out of Area"/>
    <x v="34"/>
    <x v="7"/>
    <s v="Flintshire"/>
    <n v="10.339720666666668"/>
    <d v="1899-12-30T00:29:15"/>
    <n v="0"/>
    <n v="0"/>
    <n v="0"/>
    <n v="39"/>
    <n v="38"/>
    <n v="11"/>
    <n v="36"/>
    <n v="12"/>
    <n v="21"/>
    <n v="24"/>
    <n v="3"/>
    <n v="1"/>
    <n v="2"/>
    <n v="7.037037037037037E-3"/>
    <n v="0.25"/>
    <n v="7.1261574074074088E-2"/>
    <n v="3"/>
    <n v="24"/>
  </r>
  <r>
    <x v="0"/>
    <n v="25"/>
    <s v="Out of Area"/>
    <x v="35"/>
    <x v="7"/>
    <s v="Gwynedd"/>
    <n v="0"/>
    <d v="1899-12-30T01:04:15"/>
    <n v="0"/>
    <n v="0"/>
    <n v="0"/>
    <n v="3"/>
    <n v="3"/>
    <n v="0"/>
    <n v="1"/>
    <n v="1"/>
    <n v="2"/>
    <n v="2"/>
    <n v="0"/>
    <n v="0"/>
    <n v="0"/>
    <n v="2.9050925925925928E-3"/>
    <n v="1"/>
    <n v="0.12102430555555556"/>
    <n v="0"/>
    <n v="2"/>
  </r>
  <r>
    <x v="0"/>
    <n v="25"/>
    <s v="Out of Area"/>
    <x v="37"/>
    <x v="7"/>
    <s v="Gwynedd"/>
    <n v="0"/>
    <d v="1899-12-30T00:45:00"/>
    <n v="0"/>
    <n v="0"/>
    <n v="0"/>
    <n v="1"/>
    <n v="1"/>
    <n v="0"/>
    <n v="1"/>
    <n v="0"/>
    <n v="1"/>
    <n v="1"/>
    <n v="0"/>
    <n v="0"/>
    <n v="0"/>
    <s v="-"/>
    <s v="-"/>
    <n v="1.6018518518518519E-2"/>
    <n v="0"/>
    <n v="1"/>
  </r>
  <r>
    <x v="0"/>
    <n v="25"/>
    <s v="Out of Area"/>
    <x v="32"/>
    <x v="7"/>
    <s v="Gwynedd"/>
    <n v="0"/>
    <d v="1899-12-30T00:41:18"/>
    <n v="0"/>
    <n v="0"/>
    <n v="0"/>
    <n v="2"/>
    <n v="2"/>
    <n v="0"/>
    <n v="2"/>
    <n v="0"/>
    <n v="1"/>
    <n v="1"/>
    <n v="0"/>
    <n v="0"/>
    <n v="1"/>
    <s v="-"/>
    <s v="-"/>
    <n v="6.3067129629629626E-2"/>
    <n v="1"/>
    <n v="1"/>
  </r>
  <r>
    <x v="0"/>
    <n v="25"/>
    <s v="Out of Area"/>
    <x v="38"/>
    <x v="7"/>
    <s v="Gwynedd"/>
    <n v="0"/>
    <d v="1899-12-30T00:39:29"/>
    <n v="0"/>
    <n v="0"/>
    <n v="0"/>
    <n v="1"/>
    <n v="1"/>
    <n v="0"/>
    <n v="1"/>
    <n v="0"/>
    <n v="1"/>
    <n v="1"/>
    <n v="0"/>
    <n v="0"/>
    <n v="0"/>
    <s v="-"/>
    <s v="-"/>
    <n v="8.0821759259259274E-2"/>
    <n v="0"/>
    <n v="1"/>
  </r>
  <r>
    <x v="0"/>
    <n v="25"/>
    <s v="Out of Area"/>
    <x v="39"/>
    <x v="7"/>
    <s v="Gwynedd"/>
    <n v="0"/>
    <d v="1899-12-30T00:31:42"/>
    <n v="0"/>
    <n v="0"/>
    <n v="0"/>
    <n v="1"/>
    <n v="1"/>
    <n v="0"/>
    <n v="1"/>
    <n v="0"/>
    <n v="0"/>
    <n v="1"/>
    <n v="1"/>
    <n v="0"/>
    <n v="0"/>
    <s v="-"/>
    <s v="-"/>
    <n v="2.013888888888889E-2"/>
    <n v="0"/>
    <n v="1"/>
  </r>
  <r>
    <x v="0"/>
    <n v="25"/>
    <s v="Out of Area"/>
    <x v="33"/>
    <x v="8"/>
    <s v="Newport"/>
    <n v="0"/>
    <s v="-"/>
    <n v="0"/>
    <n v="0"/>
    <n v="0"/>
    <n v="1"/>
    <n v="0"/>
    <n v="0"/>
    <n v="0"/>
    <n v="0"/>
    <n v="0"/>
    <n v="0"/>
    <n v="0"/>
    <n v="0"/>
    <n v="1"/>
    <s v="-"/>
    <s v="-"/>
    <s v="-"/>
    <n v="1"/>
    <n v="0"/>
  </r>
  <r>
    <x v="0"/>
    <n v="25"/>
    <s v="Out of Area"/>
    <x v="32"/>
    <x v="7"/>
    <s v="Out of Area"/>
    <n v="0"/>
    <d v="1899-12-30T00:44:00"/>
    <n v="0"/>
    <n v="0"/>
    <n v="0"/>
    <n v="1"/>
    <n v="1"/>
    <n v="0"/>
    <n v="1"/>
    <n v="1"/>
    <n v="0"/>
    <n v="0"/>
    <n v="0"/>
    <n v="0"/>
    <n v="0"/>
    <n v="4.2824074074074075E-4"/>
    <s v="-"/>
    <s v="-"/>
    <n v="0"/>
    <n v="0"/>
  </r>
  <r>
    <x v="0"/>
    <n v="25"/>
    <s v="Out of Area"/>
    <x v="30"/>
    <x v="7"/>
    <s v="Pembrokeshire"/>
    <n v="0"/>
    <d v="1899-12-30T01:10:31"/>
    <n v="0"/>
    <n v="0"/>
    <n v="0"/>
    <n v="1"/>
    <n v="1"/>
    <n v="0"/>
    <n v="0"/>
    <n v="1"/>
    <n v="0"/>
    <n v="0"/>
    <n v="0"/>
    <n v="0"/>
    <n v="0"/>
    <n v="3.0092592592592595E-4"/>
    <n v="1"/>
    <s v="-"/>
    <n v="0"/>
    <n v="0"/>
  </r>
  <r>
    <x v="0"/>
    <n v="25"/>
    <s v="Out of Area"/>
    <x v="39"/>
    <x v="7"/>
    <s v="Powys"/>
    <n v="67.047219166666679"/>
    <d v="1899-12-30T01:38:45"/>
    <n v="3"/>
    <n v="3"/>
    <n v="0"/>
    <n v="47"/>
    <n v="45"/>
    <n v="4"/>
    <n v="24"/>
    <n v="9"/>
    <n v="26"/>
    <n v="34"/>
    <n v="8"/>
    <n v="2"/>
    <n v="2"/>
    <n v="3.2638888888888891E-3"/>
    <n v="0.77777777777777779"/>
    <n v="4.6990740740740743E-2"/>
    <n v="4"/>
    <n v="34"/>
  </r>
  <r>
    <x v="0"/>
    <n v="25"/>
    <s v="Out of Area"/>
    <x v="40"/>
    <x v="7"/>
    <s v="Powys"/>
    <n v="10.883332166666666"/>
    <d v="1899-12-30T00:25:48"/>
    <n v="0"/>
    <n v="0"/>
    <n v="0"/>
    <n v="49"/>
    <n v="49"/>
    <n v="19"/>
    <n v="44"/>
    <n v="3"/>
    <n v="39"/>
    <n v="44"/>
    <n v="5"/>
    <n v="0"/>
    <n v="2"/>
    <n v="1.4421296296296297E-2"/>
    <n v="0"/>
    <n v="7.8472222222222221E-2"/>
    <n v="2"/>
    <n v="44"/>
  </r>
  <r>
    <x v="0"/>
    <n v="25"/>
    <s v="Out of Area"/>
    <x v="41"/>
    <x v="7"/>
    <s v="Powys"/>
    <n v="0"/>
    <d v="1899-12-30T01:42:41"/>
    <n v="1"/>
    <n v="0"/>
    <n v="0"/>
    <n v="8"/>
    <n v="8"/>
    <n v="0"/>
    <n v="4"/>
    <n v="4"/>
    <n v="3"/>
    <n v="4"/>
    <n v="1"/>
    <n v="0"/>
    <n v="0"/>
    <n v="4.0335648148148153E-3"/>
    <n v="0.75"/>
    <n v="0.13980902777777779"/>
    <n v="0"/>
    <n v="4"/>
  </r>
  <r>
    <x v="0"/>
    <n v="25"/>
    <s v="Out of Area"/>
    <x v="42"/>
    <x v="7"/>
    <s v="Swansea"/>
    <n v="0"/>
    <d v="1899-12-30T00:27:32"/>
    <n v="0"/>
    <n v="0"/>
    <n v="0"/>
    <n v="1"/>
    <n v="1"/>
    <n v="0"/>
    <n v="1"/>
    <n v="0"/>
    <n v="1"/>
    <n v="1"/>
    <n v="0"/>
    <n v="0"/>
    <n v="0"/>
    <s v="-"/>
    <s v="-"/>
    <n v="4.704861111111111E-2"/>
    <n v="0"/>
    <n v="1"/>
  </r>
  <r>
    <x v="0"/>
    <n v="25"/>
    <s v="Out of Area"/>
    <x v="35"/>
    <x v="7"/>
    <s v="Wrexham"/>
    <n v="0"/>
    <d v="1899-12-30T01:22:02"/>
    <n v="0"/>
    <n v="0"/>
    <n v="0"/>
    <n v="3"/>
    <n v="2"/>
    <n v="0"/>
    <n v="1"/>
    <n v="2"/>
    <n v="1"/>
    <n v="1"/>
    <n v="0"/>
    <n v="0"/>
    <n v="0"/>
    <n v="8.564814814814815E-4"/>
    <n v="1"/>
    <n v="1.8530092592592595E-2"/>
    <n v="0"/>
    <n v="1"/>
  </r>
  <r>
    <x v="0"/>
    <n v="25"/>
    <s v="Out of Area"/>
    <x v="32"/>
    <x v="7"/>
    <s v="Wrexham"/>
    <n v="0"/>
    <d v="1899-12-30T00:56:30"/>
    <n v="0"/>
    <n v="0"/>
    <n v="0"/>
    <n v="1"/>
    <n v="1"/>
    <n v="0"/>
    <n v="1"/>
    <n v="1"/>
    <n v="0"/>
    <n v="0"/>
    <n v="0"/>
    <n v="0"/>
    <n v="0"/>
    <n v="3.1944444444444442E-3"/>
    <n v="1"/>
    <s v="-"/>
    <n v="0"/>
    <n v="0"/>
  </r>
  <r>
    <x v="0"/>
    <n v="25"/>
    <s v="Out of Area"/>
    <x v="43"/>
    <x v="7"/>
    <s v="Wrexham"/>
    <n v="0"/>
    <d v="1899-12-30T00:55:41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Out of Area"/>
    <x v="38"/>
    <x v="7"/>
    <s v="Wrexham"/>
    <n v="0"/>
    <d v="1899-12-30T00:25:12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Powys"/>
    <x v="44"/>
    <x v="3"/>
    <s v="Monmouthshire"/>
    <n v="0"/>
    <d v="1899-12-30T00:12:32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Powys"/>
    <x v="45"/>
    <x v="4"/>
    <s v="Powys"/>
    <n v="0"/>
    <d v="1899-12-30T01:07:11"/>
    <n v="0"/>
    <n v="0"/>
    <n v="0"/>
    <n v="1"/>
    <n v="1"/>
    <n v="0"/>
    <n v="0"/>
    <n v="0"/>
    <n v="0"/>
    <n v="0"/>
    <n v="0"/>
    <n v="1"/>
    <n v="0"/>
    <s v="-"/>
    <s v="-"/>
    <s v="-"/>
    <n v="1"/>
    <n v="0"/>
  </r>
  <r>
    <x v="0"/>
    <n v="25"/>
    <s v="Powys"/>
    <x v="46"/>
    <x v="3"/>
    <s v="Powys"/>
    <n v="0"/>
    <d v="1899-12-30T00:27:52"/>
    <n v="0"/>
    <n v="0"/>
    <n v="0"/>
    <n v="2"/>
    <n v="2"/>
    <n v="0"/>
    <n v="2"/>
    <n v="0"/>
    <n v="0"/>
    <n v="1"/>
    <n v="1"/>
    <n v="0"/>
    <n v="1"/>
    <s v="-"/>
    <s v="-"/>
    <n v="0.27050925925925928"/>
    <n v="1"/>
    <n v="1"/>
  </r>
  <r>
    <x v="0"/>
    <n v="25"/>
    <s v="Swansea Bay"/>
    <x v="47"/>
    <x v="0"/>
    <s v="Bridgend"/>
    <n v="5.3094444999999997"/>
    <d v="1899-12-30T01:07:21"/>
    <n v="0"/>
    <n v="0"/>
    <n v="0"/>
    <n v="5"/>
    <n v="5"/>
    <n v="1"/>
    <n v="4"/>
    <n v="2"/>
    <n v="3"/>
    <n v="3"/>
    <n v="0"/>
    <n v="0"/>
    <n v="0"/>
    <n v="9.6990740740740752E-3"/>
    <n v="0.5"/>
    <n v="1.2627314814814815E-2"/>
    <n v="0"/>
    <n v="3"/>
  </r>
  <r>
    <x v="0"/>
    <n v="25"/>
    <s v="Swansea Bay"/>
    <x v="48"/>
    <x v="1"/>
    <s v="Bridgend"/>
    <n v="0"/>
    <d v="1899-12-30T00:23:59"/>
    <n v="0"/>
    <n v="0"/>
    <n v="0"/>
    <n v="1"/>
    <n v="1"/>
    <n v="0"/>
    <n v="1"/>
    <n v="1"/>
    <n v="0"/>
    <n v="0"/>
    <n v="0"/>
    <n v="0"/>
    <n v="0"/>
    <n v="1.2268518518518518E-3"/>
    <n v="1"/>
    <s v="-"/>
    <n v="0"/>
    <n v="0"/>
  </r>
  <r>
    <x v="0"/>
    <n v="25"/>
    <s v="Swansea Bay"/>
    <x v="47"/>
    <x v="0"/>
    <s v="Carmarthenshire"/>
    <n v="17.211944500000001"/>
    <d v="1899-12-30T01:54:43"/>
    <n v="2"/>
    <n v="1"/>
    <n v="0"/>
    <n v="10"/>
    <n v="10"/>
    <n v="4"/>
    <n v="8"/>
    <n v="4"/>
    <n v="3"/>
    <n v="4"/>
    <n v="1"/>
    <n v="0"/>
    <n v="2"/>
    <n v="5.642361111111111E-3"/>
    <n v="0.5"/>
    <n v="5.8848379629629625E-2"/>
    <n v="2"/>
    <n v="4"/>
  </r>
  <r>
    <x v="0"/>
    <n v="25"/>
    <s v="Swansea Bay"/>
    <x v="48"/>
    <x v="1"/>
    <s v="Carmarthenshire"/>
    <n v="0"/>
    <d v="1899-12-30T00:17:20"/>
    <n v="0"/>
    <n v="0"/>
    <n v="0"/>
    <n v="2"/>
    <n v="2"/>
    <n v="1"/>
    <n v="2"/>
    <n v="1"/>
    <n v="0"/>
    <n v="0"/>
    <n v="0"/>
    <n v="0"/>
    <n v="1"/>
    <n v="5.5439814814814813E-3"/>
    <n v="1"/>
    <s v="-"/>
    <n v="1"/>
    <n v="0"/>
  </r>
  <r>
    <x v="0"/>
    <n v="25"/>
    <s v="Swansea Bay"/>
    <x v="47"/>
    <x v="0"/>
    <s v="Ceredigion"/>
    <n v="0"/>
    <d v="1899-12-30T00:34:25"/>
    <n v="0"/>
    <n v="0"/>
    <n v="0"/>
    <n v="3"/>
    <n v="3"/>
    <n v="0"/>
    <n v="3"/>
    <n v="1"/>
    <n v="1"/>
    <n v="2"/>
    <n v="1"/>
    <n v="0"/>
    <n v="0"/>
    <n v="1.3888888888888889E-4"/>
    <n v="1"/>
    <n v="1.2638888888888889E-2"/>
    <n v="0"/>
    <n v="2"/>
  </r>
  <r>
    <x v="0"/>
    <n v="25"/>
    <s v="Swansea Bay"/>
    <x v="47"/>
    <x v="0"/>
    <s v="Merthyr Tydfil"/>
    <n v="0"/>
    <d v="1899-12-30T00:00:47"/>
    <n v="0"/>
    <n v="0"/>
    <n v="0"/>
    <n v="1"/>
    <n v="1"/>
    <n v="1"/>
    <n v="1"/>
    <n v="0"/>
    <n v="0"/>
    <n v="1"/>
    <n v="1"/>
    <n v="0"/>
    <n v="0"/>
    <s v="-"/>
    <s v="-"/>
    <n v="2.7719907407407408E-2"/>
    <n v="0"/>
    <n v="1"/>
  </r>
  <r>
    <x v="0"/>
    <n v="25"/>
    <s v="Swansea Bay"/>
    <x v="47"/>
    <x v="0"/>
    <s v="Neath Port Talbot"/>
    <n v="375.08721649999995"/>
    <d v="1899-12-30T04:42:16"/>
    <n v="35"/>
    <n v="29"/>
    <n v="7"/>
    <n v="84"/>
    <n v="84"/>
    <n v="13"/>
    <n v="34"/>
    <n v="14"/>
    <n v="60"/>
    <n v="68"/>
    <n v="8"/>
    <n v="0"/>
    <n v="2"/>
    <n v="5.3414351851851852E-3"/>
    <n v="0.5714285714285714"/>
    <n v="0.10886574074074074"/>
    <n v="2"/>
    <n v="68"/>
  </r>
  <r>
    <x v="0"/>
    <n v="25"/>
    <s v="Swansea Bay"/>
    <x v="48"/>
    <x v="1"/>
    <s v="Neath Port Talbot"/>
    <n v="1.8261111666666665"/>
    <d v="1899-12-30T00:47:03"/>
    <n v="0"/>
    <n v="0"/>
    <n v="0"/>
    <n v="7"/>
    <n v="7"/>
    <n v="1"/>
    <n v="5"/>
    <n v="1"/>
    <n v="5"/>
    <n v="6"/>
    <n v="1"/>
    <n v="0"/>
    <n v="0"/>
    <n v="2.4421296296296296E-3"/>
    <n v="1"/>
    <n v="0.22498842592592594"/>
    <n v="0"/>
    <n v="6"/>
  </r>
  <r>
    <x v="0"/>
    <n v="25"/>
    <s v="Swansea Bay"/>
    <x v="49"/>
    <x v="1"/>
    <s v="Neath Port Talbot"/>
    <n v="0"/>
    <s v="-"/>
    <n v="0"/>
    <n v="0"/>
    <n v="0"/>
    <n v="2"/>
    <n v="2"/>
    <n v="0"/>
    <n v="2"/>
    <n v="0"/>
    <n v="0"/>
    <n v="2"/>
    <n v="2"/>
    <n v="0"/>
    <n v="0"/>
    <s v="-"/>
    <s v="-"/>
    <n v="8.7754629629629641E-2"/>
    <n v="0"/>
    <n v="2"/>
  </r>
  <r>
    <x v="0"/>
    <n v="25"/>
    <s v="Swansea Bay"/>
    <x v="47"/>
    <x v="0"/>
    <s v="Newport"/>
    <n v="0.51583333333333337"/>
    <d v="1899-12-30T00:45:57"/>
    <n v="0"/>
    <n v="0"/>
    <n v="0"/>
    <n v="1"/>
    <n v="1"/>
    <n v="0"/>
    <n v="1"/>
    <n v="0"/>
    <n v="0"/>
    <n v="0"/>
    <n v="0"/>
    <n v="0"/>
    <n v="1"/>
    <s v="-"/>
    <s v="-"/>
    <s v="-"/>
    <n v="1"/>
    <n v="0"/>
  </r>
  <r>
    <x v="0"/>
    <n v="25"/>
    <s v="Swansea Bay"/>
    <x v="47"/>
    <x v="0"/>
    <s v="Pembrokeshire"/>
    <n v="0"/>
    <d v="1899-12-30T00:28:13"/>
    <n v="0"/>
    <n v="0"/>
    <n v="0"/>
    <n v="3"/>
    <n v="3"/>
    <n v="0"/>
    <n v="3"/>
    <n v="1"/>
    <n v="2"/>
    <n v="2"/>
    <n v="0"/>
    <n v="0"/>
    <n v="0"/>
    <n v="5.4166666666666669E-3"/>
    <n v="1"/>
    <n v="1.9936342592592592E-2"/>
    <n v="0"/>
    <n v="2"/>
  </r>
  <r>
    <x v="0"/>
    <n v="25"/>
    <s v="Swansea Bay"/>
    <x v="47"/>
    <x v="0"/>
    <s v="Powys"/>
    <n v="36.359166833333333"/>
    <d v="1899-12-30T03:53:03"/>
    <n v="4"/>
    <n v="2"/>
    <n v="0"/>
    <n v="11"/>
    <n v="11"/>
    <n v="3"/>
    <n v="3"/>
    <n v="1"/>
    <n v="7"/>
    <n v="10"/>
    <n v="3"/>
    <n v="0"/>
    <n v="0"/>
    <n v="1.9050925925925926E-2"/>
    <n v="0"/>
    <n v="0.11876157407407409"/>
    <n v="0"/>
    <n v="10"/>
  </r>
  <r>
    <x v="0"/>
    <n v="25"/>
    <s v="Swansea Bay"/>
    <x v="48"/>
    <x v="1"/>
    <s v="Powys"/>
    <n v="0"/>
    <d v="1899-12-30T00:36:37"/>
    <n v="0"/>
    <n v="0"/>
    <n v="0"/>
    <n v="1"/>
    <n v="1"/>
    <n v="0"/>
    <n v="1"/>
    <n v="1"/>
    <n v="0"/>
    <n v="0"/>
    <n v="0"/>
    <n v="0"/>
    <n v="0"/>
    <n v="1.5000000000000001E-2"/>
    <n v="0"/>
    <s v="-"/>
    <n v="0"/>
    <n v="0"/>
  </r>
  <r>
    <x v="0"/>
    <n v="25"/>
    <s v="Swansea Bay"/>
    <x v="47"/>
    <x v="0"/>
    <s v="Rhondda Cynon Taff"/>
    <n v="0.65805550000000002"/>
    <d v="1899-12-30T00:54:29"/>
    <n v="0"/>
    <n v="0"/>
    <n v="0"/>
    <n v="1"/>
    <n v="1"/>
    <n v="0"/>
    <n v="1"/>
    <n v="0"/>
    <n v="1"/>
    <n v="1"/>
    <n v="0"/>
    <n v="0"/>
    <n v="0"/>
    <s v="-"/>
    <s v="-"/>
    <n v="0.29724537037037041"/>
    <n v="0"/>
    <n v="1"/>
  </r>
  <r>
    <x v="0"/>
    <n v="25"/>
    <s v="Swansea Bay"/>
    <x v="47"/>
    <x v="0"/>
    <s v="Swansea"/>
    <n v="489.43082749999991"/>
    <d v="1899-12-30T03:43:47"/>
    <n v="47"/>
    <n v="32"/>
    <n v="10"/>
    <n v="152"/>
    <n v="151"/>
    <n v="38"/>
    <n v="77"/>
    <n v="38"/>
    <n v="87"/>
    <n v="109"/>
    <n v="22"/>
    <n v="3"/>
    <n v="2"/>
    <n v="4.4502314814814812E-3"/>
    <n v="0.57894736842105265"/>
    <n v="0.11209490740740742"/>
    <n v="5"/>
    <n v="109"/>
  </r>
  <r>
    <x v="0"/>
    <n v="25"/>
    <s v="Swansea Bay"/>
    <x v="48"/>
    <x v="1"/>
    <s v="Swansea"/>
    <n v="3.3272213333333331"/>
    <d v="1899-12-30T00:45:43"/>
    <n v="0"/>
    <n v="0"/>
    <n v="0"/>
    <n v="22"/>
    <n v="20"/>
    <n v="1"/>
    <n v="14"/>
    <n v="1"/>
    <n v="11"/>
    <n v="14"/>
    <n v="3"/>
    <n v="1"/>
    <n v="6"/>
    <n v="9.2129629629629645E-3"/>
    <n v="0"/>
    <n v="0.10408564814814815"/>
    <n v="7"/>
    <n v="14"/>
  </r>
  <r>
    <x v="0"/>
    <n v="25"/>
    <s v="-"/>
    <x v="50"/>
    <x v="8"/>
    <s v="Blaenau Gwent"/>
    <n v="0"/>
    <s v="-"/>
    <n v="0"/>
    <n v="0"/>
    <n v="0"/>
    <n v="204"/>
    <n v="42"/>
    <n v="0"/>
    <n v="0"/>
    <n v="25"/>
    <n v="101"/>
    <n v="137"/>
    <n v="36"/>
    <n v="16"/>
    <n v="26"/>
    <n v="4.3750000000000004E-3"/>
    <n v="0.6"/>
    <n v="6.9166666666666668E-2"/>
    <n v="42"/>
    <n v="137"/>
  </r>
  <r>
    <x v="0"/>
    <n v="25"/>
    <s v="-"/>
    <x v="50"/>
    <x v="8"/>
    <s v="Bridgend"/>
    <n v="0"/>
    <s v="-"/>
    <n v="0"/>
    <n v="0"/>
    <n v="0"/>
    <n v="324"/>
    <n v="58"/>
    <n v="0"/>
    <n v="0"/>
    <n v="33"/>
    <n v="177"/>
    <n v="246"/>
    <n v="69"/>
    <n v="17"/>
    <n v="28"/>
    <n v="6.5277777777777782E-3"/>
    <n v="0.375"/>
    <n v="0.15237268518518521"/>
    <n v="45"/>
    <n v="246"/>
  </r>
  <r>
    <x v="0"/>
    <n v="25"/>
    <s v="-"/>
    <x v="50"/>
    <x v="8"/>
    <s v="Caerphilly"/>
    <n v="0"/>
    <s v="-"/>
    <n v="0"/>
    <n v="0"/>
    <n v="0"/>
    <n v="374"/>
    <n v="81"/>
    <n v="0"/>
    <n v="0"/>
    <n v="43"/>
    <n v="205"/>
    <n v="268"/>
    <n v="63"/>
    <n v="17"/>
    <n v="46"/>
    <n v="5.4166666666666669E-3"/>
    <n v="0.58139534883720934"/>
    <n v="6.8935185185185183E-2"/>
    <n v="63"/>
    <n v="268"/>
  </r>
  <r>
    <x v="0"/>
    <n v="25"/>
    <s v="-"/>
    <x v="50"/>
    <x v="8"/>
    <s v="Cardiff"/>
    <n v="0"/>
    <s v="-"/>
    <n v="0"/>
    <n v="0"/>
    <n v="0"/>
    <n v="843"/>
    <n v="135"/>
    <n v="0"/>
    <n v="0"/>
    <n v="104"/>
    <n v="485"/>
    <n v="611"/>
    <n v="126"/>
    <n v="49"/>
    <n v="79"/>
    <n v="4.6759259259259263E-3"/>
    <n v="0.62745098039215685"/>
    <n v="0.10116898148148148"/>
    <n v="128"/>
    <n v="611"/>
  </r>
  <r>
    <x v="0"/>
    <n v="25"/>
    <s v="-"/>
    <x v="50"/>
    <x v="8"/>
    <s v="Carmarthenshire"/>
    <n v="0"/>
    <s v="-"/>
    <n v="0"/>
    <n v="0"/>
    <n v="0"/>
    <n v="400"/>
    <n v="68"/>
    <n v="0"/>
    <n v="1"/>
    <n v="39"/>
    <n v="197"/>
    <n v="281"/>
    <n v="84"/>
    <n v="21"/>
    <n v="59"/>
    <n v="8.3101851851851861E-3"/>
    <n v="0.35897435897435898"/>
    <n v="6.6637731481481485E-2"/>
    <n v="80"/>
    <n v="281"/>
  </r>
  <r>
    <x v="0"/>
    <n v="25"/>
    <s v="-"/>
    <x v="50"/>
    <x v="8"/>
    <s v="Ceredigion"/>
    <n v="0"/>
    <s v="-"/>
    <n v="0"/>
    <n v="0"/>
    <n v="0"/>
    <n v="162"/>
    <n v="18"/>
    <n v="0"/>
    <n v="0"/>
    <n v="7"/>
    <n v="68"/>
    <n v="101"/>
    <n v="33"/>
    <n v="19"/>
    <n v="35"/>
    <n v="1.8402777777777777E-3"/>
    <n v="0.5714285714285714"/>
    <n v="3.888888888888889E-2"/>
    <n v="54"/>
    <n v="101"/>
  </r>
  <r>
    <x v="0"/>
    <n v="25"/>
    <s v="-"/>
    <x v="50"/>
    <x v="8"/>
    <s v="Conwy"/>
    <n v="0"/>
    <s v="-"/>
    <n v="0"/>
    <n v="0"/>
    <n v="0"/>
    <n v="376"/>
    <n v="59"/>
    <n v="0"/>
    <n v="0"/>
    <n v="24"/>
    <n v="189"/>
    <n v="263"/>
    <n v="74"/>
    <n v="22"/>
    <n v="67"/>
    <n v="6.325231481481482E-3"/>
    <n v="0.41666666666666669"/>
    <n v="9.2638888888888896E-2"/>
    <n v="89"/>
    <n v="263"/>
  </r>
  <r>
    <x v="0"/>
    <n v="25"/>
    <s v="-"/>
    <x v="50"/>
    <x v="8"/>
    <s v="Denbighshire"/>
    <n v="0"/>
    <s v="-"/>
    <n v="0"/>
    <n v="0"/>
    <n v="0"/>
    <n v="286"/>
    <n v="67"/>
    <n v="0"/>
    <n v="1"/>
    <n v="25"/>
    <n v="171"/>
    <n v="225"/>
    <n v="54"/>
    <n v="8"/>
    <n v="28"/>
    <n v="2.638888888888889E-3"/>
    <n v="0.56000000000000005"/>
    <n v="4.5931712962962966E-2"/>
    <n v="36"/>
    <n v="225"/>
  </r>
  <r>
    <x v="0"/>
    <n v="25"/>
    <s v="-"/>
    <x v="50"/>
    <x v="8"/>
    <s v="Flintshire"/>
    <n v="0"/>
    <s v="-"/>
    <n v="0"/>
    <n v="0"/>
    <n v="0"/>
    <n v="329"/>
    <n v="64"/>
    <n v="0"/>
    <n v="0"/>
    <n v="34"/>
    <n v="172"/>
    <n v="231"/>
    <n v="59"/>
    <n v="21"/>
    <n v="43"/>
    <n v="8.1828703703703716E-3"/>
    <n v="0.20588235294117646"/>
    <n v="6.7384259259259255E-2"/>
    <n v="64"/>
    <n v="231"/>
  </r>
  <r>
    <x v="0"/>
    <n v="25"/>
    <s v="-"/>
    <x v="50"/>
    <x v="8"/>
    <s v="Gwynedd"/>
    <n v="0"/>
    <d v="1899-12-30T00:04:24"/>
    <n v="0"/>
    <n v="0"/>
    <n v="0"/>
    <n v="283"/>
    <n v="56"/>
    <n v="0"/>
    <n v="1"/>
    <n v="27"/>
    <n v="147"/>
    <n v="204"/>
    <n v="57"/>
    <n v="19"/>
    <n v="33"/>
    <n v="1.0324074074074074E-2"/>
    <n v="0.36"/>
    <n v="3.876157407407408E-2"/>
    <n v="52"/>
    <n v="204"/>
  </r>
  <r>
    <x v="0"/>
    <n v="25"/>
    <s v="-"/>
    <x v="50"/>
    <x v="8"/>
    <s v="Isle Of Anglesey"/>
    <n v="0"/>
    <s v="-"/>
    <n v="0"/>
    <n v="0"/>
    <n v="0"/>
    <n v="171"/>
    <n v="39"/>
    <n v="0"/>
    <n v="1"/>
    <n v="19"/>
    <n v="79"/>
    <n v="119"/>
    <n v="40"/>
    <n v="5"/>
    <n v="28"/>
    <n v="7.0138888888888898E-3"/>
    <n v="0.3888888888888889"/>
    <n v="4.5879629629629631E-2"/>
    <n v="33"/>
    <n v="119"/>
  </r>
  <r>
    <x v="0"/>
    <n v="25"/>
    <s v="-"/>
    <x v="50"/>
    <x v="8"/>
    <s v="Merthyr Tydfil"/>
    <n v="0"/>
    <s v="-"/>
    <n v="0"/>
    <n v="0"/>
    <n v="0"/>
    <n v="144"/>
    <n v="26"/>
    <n v="0"/>
    <n v="0"/>
    <n v="9"/>
    <n v="80"/>
    <n v="109"/>
    <n v="29"/>
    <n v="13"/>
    <n v="13"/>
    <n v="6.8171296296296296E-3"/>
    <n v="0.22222222222222221"/>
    <n v="0.11361111111111111"/>
    <n v="26"/>
    <n v="109"/>
  </r>
  <r>
    <x v="0"/>
    <n v="25"/>
    <s v="-"/>
    <x v="50"/>
    <x v="8"/>
    <s v="Monmouthshire"/>
    <n v="0"/>
    <s v="-"/>
    <n v="0"/>
    <n v="0"/>
    <n v="0"/>
    <n v="223"/>
    <n v="42"/>
    <n v="0"/>
    <n v="0"/>
    <n v="22"/>
    <n v="114"/>
    <n v="161"/>
    <n v="47"/>
    <n v="13"/>
    <n v="27"/>
    <n v="1.050925925925926E-2"/>
    <n v="0.18181818181818182"/>
    <n v="5.8350694444444448E-2"/>
    <n v="40"/>
    <n v="161"/>
  </r>
  <r>
    <x v="0"/>
    <n v="25"/>
    <s v="-"/>
    <x v="50"/>
    <x v="8"/>
    <s v="Neath Port Talbot"/>
    <n v="0"/>
    <s v="-"/>
    <n v="0"/>
    <n v="0"/>
    <n v="0"/>
    <n v="347"/>
    <n v="60"/>
    <n v="0"/>
    <n v="0"/>
    <n v="25"/>
    <n v="201"/>
    <n v="267"/>
    <n v="66"/>
    <n v="19"/>
    <n v="36"/>
    <n v="5.3414351851851852E-3"/>
    <n v="0.54166666666666663"/>
    <n v="0.11114583333333335"/>
    <n v="55"/>
    <n v="267"/>
  </r>
  <r>
    <x v="0"/>
    <n v="25"/>
    <s v="-"/>
    <x v="50"/>
    <x v="8"/>
    <s v="Newport"/>
    <n v="0"/>
    <s v="-"/>
    <n v="0"/>
    <n v="0"/>
    <n v="0"/>
    <n v="350"/>
    <n v="65"/>
    <n v="0"/>
    <n v="0"/>
    <n v="42"/>
    <n v="181"/>
    <n v="246"/>
    <n v="65"/>
    <n v="12"/>
    <n v="50"/>
    <n v="4.1435185185185186E-3"/>
    <n v="0.69047619047619047"/>
    <n v="8.8113425925925928E-2"/>
    <n v="62"/>
    <n v="246"/>
  </r>
  <r>
    <x v="0"/>
    <n v="25"/>
    <s v="-"/>
    <x v="50"/>
    <x v="8"/>
    <s v="Out of Area"/>
    <n v="0"/>
    <s v="-"/>
    <n v="0"/>
    <n v="0"/>
    <n v="0"/>
    <n v="36"/>
    <n v="1"/>
    <n v="0"/>
    <n v="0"/>
    <n v="1"/>
    <n v="35"/>
    <n v="35"/>
    <n v="0"/>
    <n v="0"/>
    <n v="0"/>
    <n v="4.2824074074074075E-4"/>
    <s v="-"/>
    <s v="-"/>
    <n v="0"/>
    <n v="35"/>
  </r>
  <r>
    <x v="0"/>
    <n v="25"/>
    <s v="-"/>
    <x v="50"/>
    <x v="8"/>
    <s v="Pembrokeshire"/>
    <n v="0"/>
    <s v="-"/>
    <n v="0"/>
    <n v="0"/>
    <n v="0"/>
    <n v="281"/>
    <n v="69"/>
    <n v="0"/>
    <n v="1"/>
    <n v="40"/>
    <n v="136"/>
    <n v="179"/>
    <n v="43"/>
    <n v="14"/>
    <n v="48"/>
    <n v="7.7372685185185183E-3"/>
    <n v="0.36842105263157893"/>
    <n v="3.8842592592592595E-2"/>
    <n v="62"/>
    <n v="179"/>
  </r>
  <r>
    <x v="0"/>
    <n v="25"/>
    <s v="-"/>
    <x v="50"/>
    <x v="8"/>
    <s v="Powys"/>
    <n v="0"/>
    <s v="-"/>
    <n v="0"/>
    <n v="0"/>
    <n v="0"/>
    <n v="340"/>
    <n v="85"/>
    <n v="0"/>
    <n v="0"/>
    <n v="47"/>
    <n v="163"/>
    <n v="227"/>
    <n v="64"/>
    <n v="23"/>
    <n v="43"/>
    <n v="6.4120370370370364E-3"/>
    <n v="0.44680851063829785"/>
    <n v="6.2627314814814816E-2"/>
    <n v="66"/>
    <n v="227"/>
  </r>
  <r>
    <x v="0"/>
    <n v="25"/>
    <s v="-"/>
    <x v="50"/>
    <x v="8"/>
    <s v="Rhondda Cynon Taff"/>
    <n v="0"/>
    <s v="-"/>
    <n v="0"/>
    <n v="0"/>
    <n v="0"/>
    <n v="505"/>
    <n v="105"/>
    <n v="0"/>
    <n v="0"/>
    <n v="67"/>
    <n v="272"/>
    <n v="367"/>
    <n v="95"/>
    <n v="25"/>
    <n v="46"/>
    <n v="7.1643518518518523E-3"/>
    <n v="0.35820895522388058"/>
    <n v="0.15656828703703704"/>
    <n v="71"/>
    <n v="367"/>
  </r>
  <r>
    <x v="0"/>
    <n v="25"/>
    <s v="-"/>
    <x v="50"/>
    <x v="8"/>
    <s v="Swansea"/>
    <n v="0"/>
    <s v="-"/>
    <n v="0"/>
    <n v="0"/>
    <n v="0"/>
    <n v="526"/>
    <n v="72"/>
    <n v="0"/>
    <n v="0"/>
    <n v="53"/>
    <n v="274"/>
    <n v="373"/>
    <n v="99"/>
    <n v="30"/>
    <n v="70"/>
    <n v="6.325231481481482E-3"/>
    <n v="0.46153846153846156"/>
    <n v="0.11652777777777779"/>
    <n v="100"/>
    <n v="373"/>
  </r>
  <r>
    <x v="0"/>
    <n v="25"/>
    <s v="-"/>
    <x v="50"/>
    <x v="8"/>
    <s v="Torfaen"/>
    <n v="0"/>
    <s v="-"/>
    <n v="0"/>
    <n v="0"/>
    <n v="0"/>
    <n v="232"/>
    <n v="54"/>
    <n v="0"/>
    <n v="0"/>
    <n v="24"/>
    <n v="131"/>
    <n v="181"/>
    <n v="50"/>
    <n v="8"/>
    <n v="19"/>
    <n v="4.9247685185185184E-3"/>
    <n v="0.625"/>
    <n v="7.3252314814814812E-2"/>
    <n v="27"/>
    <n v="181"/>
  </r>
  <r>
    <x v="0"/>
    <n v="25"/>
    <s v="-"/>
    <x v="50"/>
    <x v="8"/>
    <s v="Vale Of Glamorgan"/>
    <n v="0"/>
    <s v="-"/>
    <n v="0"/>
    <n v="0"/>
    <n v="0"/>
    <n v="298"/>
    <n v="55"/>
    <n v="0"/>
    <n v="0"/>
    <n v="40"/>
    <n v="173"/>
    <n v="222"/>
    <n v="49"/>
    <n v="10"/>
    <n v="26"/>
    <n v="4.9131944444444449E-3"/>
    <n v="0.55000000000000004"/>
    <n v="0.10774305555555556"/>
    <n v="36"/>
    <n v="222"/>
  </r>
  <r>
    <x v="0"/>
    <n v="25"/>
    <s v="-"/>
    <x v="50"/>
    <x v="8"/>
    <s v="Wrexham"/>
    <n v="0"/>
    <s v="-"/>
    <n v="0"/>
    <n v="0"/>
    <n v="0"/>
    <n v="334"/>
    <n v="62"/>
    <n v="0"/>
    <n v="0"/>
    <n v="35"/>
    <n v="159"/>
    <n v="231"/>
    <n v="72"/>
    <n v="23"/>
    <n v="45"/>
    <n v="4.6527777777777782E-3"/>
    <n v="0.51515151515151514"/>
    <n v="7.4554398148148154E-2"/>
    <n v="68"/>
    <n v="231"/>
  </r>
  <r>
    <x v="1"/>
    <n v="24"/>
    <s v="-"/>
    <x v="50"/>
    <x v="8"/>
    <s v="Torfaen"/>
    <n v="0"/>
    <d v="1899-12-30T00:23:42"/>
    <n v="0"/>
    <n v="0"/>
    <n v="0"/>
    <n v="216"/>
    <n v="47"/>
    <n v="0"/>
    <n v="3"/>
    <n v="22"/>
    <n v="113"/>
    <n v="155"/>
    <n v="42"/>
    <n v="10"/>
    <n v="29"/>
    <n v="4.5312500000000006E-3"/>
    <n v="0.54545454545454541"/>
    <n v="4.9699074074074076E-2"/>
    <n v="39"/>
    <n v="155"/>
  </r>
  <r>
    <x v="1"/>
    <n v="24"/>
    <s v="-"/>
    <x v="50"/>
    <x v="8"/>
    <s v="Vale Of Glamorgan"/>
    <n v="0"/>
    <s v="-"/>
    <n v="0"/>
    <n v="0"/>
    <n v="0"/>
    <n v="281"/>
    <n v="52"/>
    <n v="0"/>
    <n v="0"/>
    <n v="34"/>
    <n v="158"/>
    <n v="213"/>
    <n v="55"/>
    <n v="14"/>
    <n v="20"/>
    <n v="7.2569444444444443E-3"/>
    <n v="0.48484848484848486"/>
    <n v="9.9467592592592594E-2"/>
    <n v="34"/>
    <n v="213"/>
  </r>
  <r>
    <x v="1"/>
    <n v="24"/>
    <s v="-"/>
    <x v="50"/>
    <x v="8"/>
    <s v="Wrexham"/>
    <n v="0"/>
    <s v="-"/>
    <n v="0"/>
    <n v="0"/>
    <n v="0"/>
    <n v="291"/>
    <n v="64"/>
    <n v="0"/>
    <n v="0"/>
    <n v="27"/>
    <n v="161"/>
    <n v="215"/>
    <n v="54"/>
    <n v="21"/>
    <n v="28"/>
    <n v="5.115740740740741E-3"/>
    <n v="0.55555555555555558"/>
    <n v="8.1041666666666679E-2"/>
    <n v="49"/>
    <n v="215"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n v="2022"/>
    <d v="2022-05-01T00:00:00"/>
    <s v="Betsi Cadwaladr"/>
    <x v="0"/>
    <x v="0"/>
    <n v="2785.0751994999987"/>
    <d v="1899-12-30T02:05:35"/>
  </r>
  <r>
    <n v="2022"/>
    <d v="2022-05-01T00:00:00"/>
    <s v="Aneurin Bevan"/>
    <x v="1"/>
    <x v="0"/>
    <n v="2748.6796369999997"/>
    <d v="1899-12-30T01:51:17"/>
  </r>
  <r>
    <n v="2022"/>
    <d v="2022-05-01T00:00:00"/>
    <s v="Cardiff And Vale"/>
    <x v="2"/>
    <x v="0"/>
    <n v="2549.0674059999969"/>
    <d v="1899-12-30T01:37:14"/>
  </r>
  <r>
    <n v="2022"/>
    <d v="2022-05-01T00:00:00"/>
    <s v="Hywel Dda"/>
    <x v="3"/>
    <x v="0"/>
    <n v="2311.919953666667"/>
    <d v="1899-12-30T02:51:27"/>
  </r>
  <r>
    <n v="2022"/>
    <d v="2022-05-01T00:00:00"/>
    <s v="Betsi Cadwaladr"/>
    <x v="4"/>
    <x v="0"/>
    <n v="1940.9844008333325"/>
    <d v="1899-12-30T02:12:14"/>
  </r>
  <r>
    <n v="2022"/>
    <d v="2022-05-01T00:00:00"/>
    <s v="Swansea Bay"/>
    <x v="5"/>
    <x v="0"/>
    <n v="1829.9363319999989"/>
    <d v="1899-12-30T01:33:58"/>
  </r>
  <r>
    <n v="2022"/>
    <d v="2022-05-01T00:00:00"/>
    <s v="Cwm Taf Morgannwg"/>
    <x v="6"/>
    <x v="0"/>
    <n v="1769.3571858333332"/>
    <d v="1899-12-30T03:10:39"/>
  </r>
  <r>
    <n v="2022"/>
    <d v="2022-05-01T00:00:00"/>
    <s v="Cwm Taf Morgannwg"/>
    <x v="7"/>
    <x v="0"/>
    <n v="1676.3427321666661"/>
    <d v="1899-12-30T02:16:49"/>
  </r>
  <r>
    <n v="2022"/>
    <d v="2022-05-01T00:00:00"/>
    <s v="Betsi Cadwaladr"/>
    <x v="8"/>
    <x v="0"/>
    <n v="1534.8254778333346"/>
    <d v="1899-12-30T01:28:25"/>
  </r>
  <r>
    <n v="2022"/>
    <d v="2022-05-01T00:00:00"/>
    <s v="Cwm Taf Morgannwg"/>
    <x v="9"/>
    <x v="0"/>
    <n v="956.75968500000045"/>
    <d v="1899-12-30T01:27:05"/>
  </r>
  <r>
    <n v="2022"/>
    <d v="2022-05-01T00:00:00"/>
    <s v="Hywel Dda"/>
    <x v="10"/>
    <x v="0"/>
    <n v="668.31302333333372"/>
    <d v="1899-12-30T01:15:13"/>
  </r>
  <r>
    <n v="2022"/>
    <d v="2022-05-01T00:00:00"/>
    <s v="Hywel Dda"/>
    <x v="11"/>
    <x v="0"/>
    <n v="488.32914516666659"/>
    <d v="1899-12-30T01:28:30"/>
  </r>
  <r>
    <n v="2022"/>
    <d v="2022-05-01T00:00:00"/>
    <s v="Hywel Dda"/>
    <x v="12"/>
    <x v="1"/>
    <n v="439.88137399999988"/>
    <d v="1899-12-30T01:49:17"/>
  </r>
  <r>
    <n v="2022"/>
    <d v="2022-05-01T00:00:00"/>
    <s v="Out of Area"/>
    <x v="13"/>
    <x v="2"/>
    <n v="272.29082166666672"/>
    <d v="1899-12-30T01:24:48"/>
  </r>
  <r>
    <n v="2022"/>
    <d v="2022-05-01T00:00:00"/>
    <s v="Out of Area"/>
    <x v="14"/>
    <x v="2"/>
    <n v="89.460548333333278"/>
    <d v="1899-12-30T00:36:53"/>
  </r>
  <r>
    <n v="2022"/>
    <d v="2022-05-01T00:00:00"/>
    <s v="Swansea Bay"/>
    <x v="15"/>
    <x v="3"/>
    <n v="70.550826666666666"/>
    <d v="1899-12-30T00:51:02"/>
  </r>
  <r>
    <n v="2022"/>
    <d v="2022-05-01T00:00:00"/>
    <s v="Out of Area"/>
    <x v="16"/>
    <x v="2"/>
    <n v="59.496102333333312"/>
    <d v="1899-12-30T00:31:38"/>
  </r>
  <r>
    <n v="2022"/>
    <d v="2022-05-01T00:00:00"/>
    <s v="Aneurin Bevan"/>
    <x v="17"/>
    <x v="0"/>
    <n v="2.3633333333333333"/>
    <d v="1899-12-30T00:54:20"/>
  </r>
  <r>
    <n v="2022"/>
    <d v="2022-05-01T00:00:00"/>
    <s v="Aneurin Bevan"/>
    <x v="18"/>
    <x v="0"/>
    <n v="0.84111116666666663"/>
    <d v="1899-12-30T00:56:16"/>
  </r>
  <r>
    <n v="2022"/>
    <d v="2022-05-01T00:00:00"/>
    <s v="Out of Area"/>
    <x v="19"/>
    <x v="2"/>
    <n v="0"/>
    <d v="1899-12-30T01:31:05"/>
  </r>
  <r>
    <n v="2022"/>
    <d v="2022-05-01T00:00:00"/>
    <s v="Out of Area"/>
    <x v="20"/>
    <x v="2"/>
    <n v="0"/>
    <d v="1899-12-30T01:28:43"/>
  </r>
  <r>
    <n v="2022"/>
    <d v="2022-05-01T00:00:00"/>
    <s v="Out of Area"/>
    <x v="21"/>
    <x v="2"/>
    <n v="0"/>
    <d v="1899-12-30T01:24:32"/>
  </r>
  <r>
    <n v="2022"/>
    <d v="2022-05-01T00:00:00"/>
    <s v="Out of Area"/>
    <x v="22"/>
    <x v="2"/>
    <n v="0"/>
    <d v="1899-12-30T01:01:54"/>
  </r>
  <r>
    <n v="2022"/>
    <d v="2022-05-01T00:00:00"/>
    <s v="Out of Area"/>
    <x v="23"/>
    <x v="2"/>
    <n v="0"/>
    <d v="1899-12-30T00:58:37"/>
  </r>
  <r>
    <n v="2022"/>
    <d v="2022-05-01T00:00:00"/>
    <s v="Out of Area"/>
    <x v="24"/>
    <x v="2"/>
    <n v="0"/>
    <d v="1899-12-30T00:50:25"/>
  </r>
  <r>
    <n v="2022"/>
    <d v="2022-05-01T00:00:00"/>
    <s v="Cardiff And Vale"/>
    <x v="25"/>
    <x v="1"/>
    <n v="0"/>
    <d v="1899-12-30T00:48:04"/>
  </r>
  <r>
    <n v="2022"/>
    <d v="2022-05-01T00:00:00"/>
    <s v="Aneurin Bevan"/>
    <x v="26"/>
    <x v="3"/>
    <n v="0"/>
    <d v="1899-12-30T00:44:41"/>
  </r>
  <r>
    <n v="2022"/>
    <d v="2022-05-01T00:00:00"/>
    <s v="Out of Area"/>
    <x v="27"/>
    <x v="2"/>
    <n v="0"/>
    <d v="1899-12-30T00:44:21"/>
  </r>
  <r>
    <n v="2022"/>
    <d v="2022-05-01T00:00:00"/>
    <s v="Out of Area"/>
    <x v="28"/>
    <x v="2"/>
    <n v="0"/>
    <d v="1899-12-30T00:43:39"/>
  </r>
  <r>
    <n v="2022"/>
    <d v="2022-05-01T00:00:00"/>
    <s v="Out of Area"/>
    <x v="29"/>
    <x v="2"/>
    <n v="0"/>
    <d v="1899-12-30T00:43:13"/>
  </r>
  <r>
    <n v="2022"/>
    <d v="2022-05-01T00:00:00"/>
    <s v="Out of Area"/>
    <x v="30"/>
    <x v="2"/>
    <n v="0"/>
    <d v="1899-12-30T00:42:00"/>
  </r>
  <r>
    <n v="2022"/>
    <d v="2022-05-01T00:00:00"/>
    <s v="Out of Area"/>
    <x v="31"/>
    <x v="2"/>
    <n v="0"/>
    <d v="1899-12-30T00:41:22"/>
  </r>
  <r>
    <n v="2022"/>
    <d v="2022-05-01T00:00:00"/>
    <s v="Out of Area"/>
    <x v="32"/>
    <x v="2"/>
    <n v="0"/>
    <d v="1899-12-30T00:40:53"/>
  </r>
  <r>
    <n v="2022"/>
    <d v="2022-05-01T00:00:00"/>
    <s v="Out of Area"/>
    <x v="33"/>
    <x v="2"/>
    <n v="0"/>
    <d v="1899-12-30T00:39:06"/>
  </r>
  <r>
    <n v="2022"/>
    <d v="2022-05-01T00:00:00"/>
    <s v="Powys"/>
    <x v="34"/>
    <x v="4"/>
    <n v="0"/>
    <d v="1899-12-30T00:36:04"/>
  </r>
  <r>
    <n v="2022"/>
    <d v="2022-05-01T00:00:00"/>
    <s v="Out of Area"/>
    <x v="35"/>
    <x v="2"/>
    <n v="0"/>
    <d v="1899-12-30T00:35:29"/>
  </r>
  <r>
    <n v="2022"/>
    <d v="2022-05-01T00:00:00"/>
    <s v="Cardiff And Vale"/>
    <x v="36"/>
    <x v="4"/>
    <n v="0"/>
    <d v="1899-12-30T00:35:14"/>
  </r>
  <r>
    <n v="2022"/>
    <d v="2022-05-01T00:00:00"/>
    <s v="Out of Area"/>
    <x v="37"/>
    <x v="2"/>
    <n v="0"/>
    <d v="1899-12-30T00:35:09"/>
  </r>
  <r>
    <n v="2022"/>
    <d v="2022-05-01T00:00:00"/>
    <s v="Out of Area"/>
    <x v="38"/>
    <x v="2"/>
    <n v="0"/>
    <d v="1899-12-30T00:34:31"/>
  </r>
  <r>
    <n v="2022"/>
    <d v="2022-05-01T00:00:00"/>
    <s v="Cardiff And Vale"/>
    <x v="39"/>
    <x v="4"/>
    <n v="0"/>
    <d v="1899-12-30T00:33:28"/>
  </r>
  <r>
    <n v="2022"/>
    <d v="2022-05-01T00:00:00"/>
    <s v="Cardiff And Vale"/>
    <x v="40"/>
    <x v="4"/>
    <n v="0"/>
    <d v="1899-12-30T00:32:24"/>
  </r>
  <r>
    <n v="2022"/>
    <d v="2022-05-01T00:00:00"/>
    <s v="Betsi Cadwaladr"/>
    <x v="41"/>
    <x v="4"/>
    <n v="0"/>
    <d v="1899-12-30T00:31:10"/>
  </r>
  <r>
    <n v="2022"/>
    <d v="2022-05-01T00:00:00"/>
    <s v="-"/>
    <x v="42"/>
    <x v="5"/>
    <n v="0"/>
    <d v="1899-12-30T00:30:58"/>
  </r>
  <r>
    <n v="2022"/>
    <d v="2022-05-01T00:00:00"/>
    <s v="Out of Area"/>
    <x v="43"/>
    <x v="2"/>
    <n v="0"/>
    <d v="1899-12-30T00:30:48"/>
  </r>
  <r>
    <n v="2022"/>
    <d v="2022-05-01T00:00:00"/>
    <s v="Out of Area"/>
    <x v="44"/>
    <x v="5"/>
    <n v="0"/>
    <d v="1899-12-30T00:26:08"/>
  </r>
  <r>
    <n v="2022"/>
    <d v="2022-05-01T00:00:00"/>
    <s v="-"/>
    <x v="45"/>
    <x v="4"/>
    <n v="0"/>
    <d v="1899-12-30T00:26:00"/>
  </r>
  <r>
    <n v="2022"/>
    <d v="2022-05-01T00:00:00"/>
    <s v="Aneurin Bevan"/>
    <x v="46"/>
    <x v="6"/>
    <n v="0"/>
    <d v="1899-12-30T00:24:59"/>
  </r>
  <r>
    <n v="2022"/>
    <d v="2022-05-01T00:00:00"/>
    <s v="Out of Area"/>
    <x v="47"/>
    <x v="5"/>
    <n v="0"/>
    <d v="1899-12-30T00:23:34"/>
  </r>
  <r>
    <n v="2022"/>
    <d v="2022-05-01T00:00:00"/>
    <s v="Betsi Cadwaladr"/>
    <x v="48"/>
    <x v="3"/>
    <n v="0"/>
    <d v="1899-12-30T00:23:08"/>
  </r>
  <r>
    <n v="2022"/>
    <d v="2022-05-01T00:00:00"/>
    <s v="Betsi Cadwaladr"/>
    <x v="49"/>
    <x v="4"/>
    <n v="0"/>
    <d v="1899-12-30T00:21:50"/>
  </r>
  <r>
    <n v="2022"/>
    <d v="2022-05-01T00:00:00"/>
    <s v="Betsi Cadwaladr"/>
    <x v="50"/>
    <x v="3"/>
    <n v="0"/>
    <d v="1899-12-30T00:20:23"/>
  </r>
  <r>
    <n v="2022"/>
    <d v="2022-05-01T00:00:00"/>
    <s v="Cwm Taf Morgannwg"/>
    <x v="51"/>
    <x v="3"/>
    <n v="0"/>
    <d v="1899-12-30T00:19:42"/>
  </r>
  <r>
    <n v="2022"/>
    <d v="2022-05-01T00:00:00"/>
    <s v="Powys"/>
    <x v="52"/>
    <x v="6"/>
    <n v="0"/>
    <d v="1899-12-30T00:19:25"/>
  </r>
  <r>
    <n v="2022"/>
    <d v="2022-05-01T00:00:00"/>
    <s v="Powys"/>
    <x v="53"/>
    <x v="6"/>
    <n v="0"/>
    <d v="1899-12-30T00:18:29"/>
  </r>
  <r>
    <n v="2022"/>
    <d v="2022-05-01T00:00:00"/>
    <s v="Betsi Cadwaladr"/>
    <x v="54"/>
    <x v="4"/>
    <n v="0"/>
    <d v="1899-12-30T00:17:31"/>
  </r>
  <r>
    <n v="2022"/>
    <d v="2022-05-01T00:00:00"/>
    <s v="Aneurin Bevan"/>
    <x v="55"/>
    <x v="3"/>
    <n v="0"/>
    <d v="1899-12-30T00:16:20"/>
  </r>
  <r>
    <n v="2022"/>
    <d v="2022-05-01T00:00:00"/>
    <s v="Out of Area"/>
    <x v="56"/>
    <x v="2"/>
    <n v="0"/>
    <d v="1899-12-30T00:15:53"/>
  </r>
  <r>
    <n v="2022"/>
    <d v="2022-05-01T00:00:00"/>
    <s v="Swansea Bay"/>
    <x v="57"/>
    <x v="4"/>
    <n v="0"/>
    <d v="1899-12-30T00:15:24"/>
  </r>
  <r>
    <n v="2022"/>
    <d v="2022-05-01T00:00:00"/>
    <s v="Aneurin Bevan"/>
    <x v="58"/>
    <x v="6"/>
    <n v="0"/>
    <d v="1899-12-30T00:14:26"/>
  </r>
  <r>
    <n v="2022"/>
    <d v="2022-05-01T00:00:00"/>
    <s v="-"/>
    <x v="59"/>
    <x v="5"/>
    <n v="0"/>
    <d v="1899-12-30T00:14:14"/>
  </r>
  <r>
    <n v="2022"/>
    <d v="2022-05-01T00:00:00"/>
    <s v="Out of Area"/>
    <x v="60"/>
    <x v="2"/>
    <n v="0"/>
    <d v="1899-12-30T00:13:34"/>
  </r>
  <r>
    <n v="2022"/>
    <d v="2022-05-01T00:00:00"/>
    <s v="Powys"/>
    <x v="61"/>
    <x v="6"/>
    <n v="0"/>
    <d v="1899-12-30T00:12:44"/>
  </r>
  <r>
    <n v="2022"/>
    <d v="2022-05-01T00:00:00"/>
    <s v="Aneurin Bevan"/>
    <x v="62"/>
    <x v="6"/>
    <n v="0"/>
    <d v="1899-12-30T00:12:05"/>
  </r>
  <r>
    <n v="2022"/>
    <d v="2022-05-01T00:00:00"/>
    <s v="Betsi Cadwaladr"/>
    <x v="63"/>
    <x v="3"/>
    <n v="0"/>
    <d v="1899-12-30T00:11:35"/>
  </r>
  <r>
    <n v="2022"/>
    <d v="2022-05-01T00:00:00"/>
    <s v="Out of Area"/>
    <x v="64"/>
    <x v="2"/>
    <n v="0"/>
    <d v="1899-12-30T00:10:33"/>
  </r>
  <r>
    <n v="2022"/>
    <d v="2022-05-01T00:00:00"/>
    <s v="Hywel Dda"/>
    <x v="65"/>
    <x v="4"/>
    <n v="0"/>
    <d v="1899-12-30T00:10:25"/>
  </r>
  <r>
    <n v="2022"/>
    <d v="2022-05-01T00:00:00"/>
    <s v="Betsi Cadwaladr"/>
    <x v="66"/>
    <x v="3"/>
    <n v="0"/>
    <d v="1899-12-30T00:10:17"/>
  </r>
  <r>
    <n v="2022"/>
    <d v="2022-05-01T00:00:00"/>
    <s v="Powys"/>
    <x v="67"/>
    <x v="4"/>
    <n v="0"/>
    <d v="1899-12-30T00:10:12"/>
  </r>
  <r>
    <n v="2022"/>
    <d v="2022-05-01T00:00:00"/>
    <s v="Out of Area"/>
    <x v="68"/>
    <x v="2"/>
    <n v="0"/>
    <d v="1899-12-30T00:10:07"/>
  </r>
  <r>
    <n v="2022"/>
    <d v="2022-05-01T00:00:00"/>
    <s v="Swansea Bay"/>
    <x v="69"/>
    <x v="3"/>
    <n v="0"/>
    <d v="1899-12-30T00:09:08"/>
  </r>
  <r>
    <n v="2022"/>
    <d v="2022-05-01T00:00:00"/>
    <s v="Aneurin Bevan"/>
    <x v="70"/>
    <x v="7"/>
    <n v="0"/>
    <d v="1899-12-30T00:08:23"/>
  </r>
  <r>
    <n v="2022"/>
    <d v="2022-05-01T00:00:00"/>
    <s v="Aneurin Bevan"/>
    <x v="71"/>
    <x v="4"/>
    <n v="0"/>
    <d v="1899-12-30T00:08:08"/>
  </r>
  <r>
    <n v="2022"/>
    <d v="2022-05-01T00:00:00"/>
    <s v="Betsi Cadwaladr"/>
    <x v="72"/>
    <x v="8"/>
    <n v="0"/>
    <d v="1899-12-30T00:04:41"/>
  </r>
  <r>
    <n v="2022"/>
    <d v="2022-05-01T00:00:00"/>
    <s v="Aneurin Bevan"/>
    <x v="73"/>
    <x v="8"/>
    <n v="0"/>
    <d v="1899-12-30T00:04:00"/>
  </r>
  <r>
    <n v="2022"/>
    <d v="2022-05-01T00:00:00"/>
    <s v="Aneurin Bevan"/>
    <x v="74"/>
    <x v="4"/>
    <n v="0"/>
    <s v="-"/>
  </r>
  <r>
    <n v="2022"/>
    <d v="2022-05-01T00:00:00"/>
    <s v="Betsi Cadwaladr"/>
    <x v="75"/>
    <x v="3"/>
    <n v="0"/>
    <s v="-"/>
  </r>
  <r>
    <n v="2022"/>
    <d v="2022-05-01T00:00:00"/>
    <s v="Cardiff And Vale"/>
    <x v="76"/>
    <x v="6"/>
    <n v="0"/>
    <s v="-"/>
  </r>
  <r>
    <n v="2022"/>
    <d v="2022-05-01T00:00:00"/>
    <s v="Cardiff And Vale"/>
    <x v="77"/>
    <x v="4"/>
    <n v="0"/>
    <s v="-"/>
  </r>
  <r>
    <n v="2022"/>
    <d v="2022-05-01T00:00:00"/>
    <s v="Hywel Dda"/>
    <x v="78"/>
    <x v="4"/>
    <n v="0"/>
    <s v="-"/>
  </r>
  <r>
    <n v="2022"/>
    <d v="2022-05-01T00:00:00"/>
    <s v="Out of Area"/>
    <x v="79"/>
    <x v="5"/>
    <n v="0"/>
    <s v="-"/>
  </r>
  <r>
    <n v="2022"/>
    <d v="2022-05-01T00:00:00"/>
    <s v="Out of Area"/>
    <x v="80"/>
    <x v="2"/>
    <n v="0"/>
    <s v="-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">
  <r>
    <x v="0"/>
    <n v="25"/>
    <x v="0"/>
    <n v="411"/>
    <n v="505.73414499999984"/>
    <n v="69"/>
    <n v="240"/>
    <n v="58"/>
    <n v="10"/>
    <n v="34"/>
    <n v="0.34782608695652173"/>
    <d v="1899-12-30T00:12:49"/>
    <d v="1899-12-30T00:13:34"/>
    <d v="1899-12-30T00:50:27"/>
    <n v="0.37681159420289856"/>
    <d v="1899-12-30T01:05:24"/>
    <d v="1899-12-30T01:35:39"/>
    <d v="1899-12-30T18:15:15"/>
    <d v="1899-12-30T01:25:25"/>
    <n v="33"/>
    <n v="15"/>
    <n v="2"/>
    <n v="410"/>
    <n v="102"/>
    <n v="273"/>
    <n v="410"/>
  </r>
  <r>
    <x v="0"/>
    <n v="25"/>
    <x v="1"/>
    <n v="408"/>
    <n v="1137.9433168333335"/>
    <n v="107"/>
    <n v="244"/>
    <n v="37"/>
    <n v="4"/>
    <n v="16"/>
    <n v="0.35514018691588783"/>
    <d v="1899-12-30T00:10:03"/>
    <d v="1899-12-30T00:11:13"/>
    <d v="1899-12-30T00:32:26"/>
    <n v="0.49532710280373832"/>
    <d v="1899-12-30T03:35:14"/>
    <d v="1899-12-30T04:52:02"/>
    <d v="1899-12-30T22:20:55"/>
    <d v="1899-12-30T02:52:15"/>
    <n v="99"/>
    <n v="62"/>
    <n v="15"/>
    <n v="400"/>
    <n v="105"/>
    <n v="221"/>
    <n v="400"/>
  </r>
  <r>
    <x v="0"/>
    <n v="25"/>
    <x v="2"/>
    <n v="726"/>
    <n v="1537.7555086666666"/>
    <n v="121"/>
    <n v="456"/>
    <n v="71"/>
    <n v="17"/>
    <n v="61"/>
    <n v="0.47933884297520662"/>
    <d v="1899-12-30T00:08:44"/>
    <d v="1899-12-30T00:10:43"/>
    <d v="1899-12-30T00:39:46"/>
    <n v="0.54545454545454541"/>
    <d v="1899-12-30T01:23:56"/>
    <d v="1899-12-30T02:21:05"/>
    <d v="1899-12-30T21:01:47"/>
    <d v="1899-12-30T02:11:19"/>
    <n v="155"/>
    <n v="72"/>
    <n v="5"/>
    <n v="716"/>
    <n v="123"/>
    <n v="403"/>
    <n v="716"/>
  </r>
  <r>
    <x v="0"/>
    <n v="25"/>
    <x v="3"/>
    <n v="7368"/>
    <n v="0"/>
    <n v="785"/>
    <n v="3910"/>
    <n v="1374"/>
    <n v="404"/>
    <n v="895"/>
    <n v="0.47409326424870468"/>
    <d v="1899-12-30T00:08:29"/>
    <d v="1899-12-30T00:09:54"/>
    <d v="1899-12-30T00:50:27"/>
    <n v="0.59067357512953367"/>
    <d v="1899-12-30T01:53:46"/>
    <d v="1899-12-30T02:52:01"/>
    <d v="1899-12-31T08:35:24"/>
    <d v="1899-12-30T00:04:24"/>
    <n v="0"/>
    <n v="0"/>
    <n v="0"/>
    <n v="1383"/>
    <n v="0"/>
    <n v="5"/>
    <n v="1383"/>
  </r>
  <r>
    <x v="0"/>
    <n v="25"/>
    <x v="4"/>
    <n v="581"/>
    <n v="438.60581383333363"/>
    <n v="106"/>
    <n v="298"/>
    <n v="58"/>
    <n v="9"/>
    <n v="110"/>
    <n v="0.51886792452830188"/>
    <d v="1899-12-30T00:07:44"/>
    <d v="1899-12-30T00:09:27"/>
    <d v="1899-12-30T00:39:52"/>
    <n v="0.66981132075471694"/>
    <d v="1899-12-30T02:01:06"/>
    <d v="1899-12-30T03:08:18"/>
    <d v="1899-12-30T22:12:32"/>
    <d v="1899-12-30T01:20:39"/>
    <n v="40"/>
    <n v="11"/>
    <n v="0"/>
    <n v="560"/>
    <n v="82"/>
    <n v="354"/>
    <n v="560"/>
  </r>
  <r>
    <x v="0"/>
    <n v="25"/>
    <x v="5"/>
    <n v="304"/>
    <n v="929.72582116666672"/>
    <n v="66"/>
    <n v="178"/>
    <n v="42"/>
    <n v="4"/>
    <n v="14"/>
    <n v="0.5757575757575758"/>
    <d v="1899-12-30T00:07:32"/>
    <d v="1899-12-30T00:08:42"/>
    <d v="1899-12-30T00:27:26"/>
    <n v="0.65151515151515149"/>
    <d v="1899-12-30T02:33:14"/>
    <d v="1899-12-30T03:43:47"/>
    <d v="1899-12-31T03:54:38"/>
    <d v="1899-12-30T03:31:09"/>
    <n v="88"/>
    <n v="64"/>
    <n v="17"/>
    <n v="301"/>
    <n v="63"/>
    <n v="160"/>
    <n v="301"/>
  </r>
  <r>
    <x v="0"/>
    <n v="25"/>
    <x v="6"/>
    <n v="429"/>
    <n v="678.75886000000003"/>
    <n v="127"/>
    <n v="232"/>
    <n v="36"/>
    <n v="4"/>
    <n v="30"/>
    <n v="0.61417322834645671"/>
    <d v="1899-12-30T00:06:47"/>
    <d v="1899-12-30T00:08:08"/>
    <d v="1899-12-30T00:37:56"/>
    <n v="0.74015748031496065"/>
    <d v="1899-12-30T02:25:00"/>
    <d v="1899-12-30T03:52:32"/>
    <d v="1899-12-31T09:25:46"/>
    <d v="1899-12-30T01:53:36"/>
    <n v="57"/>
    <n v="30"/>
    <n v="0"/>
    <n v="407"/>
    <n v="83"/>
    <n v="255"/>
    <n v="407"/>
  </r>
  <r>
    <x v="0"/>
    <n v="25"/>
    <x v="7"/>
    <n v="178"/>
    <n v="88.459159999999997"/>
    <n v="41"/>
    <n v="100"/>
    <n v="21"/>
    <n v="3"/>
    <n v="13"/>
    <n v="0.55000000000000004"/>
    <d v="1899-12-30T00:05:51"/>
    <d v="1899-12-30T00:07:59"/>
    <d v="1899-12-30T00:25:09"/>
    <n v="0.67500000000000004"/>
    <d v="1899-12-30T01:31:40"/>
    <d v="1899-12-30T02:19:03"/>
    <d v="1899-12-30T20:22:08"/>
    <d v="1899-12-30T00:54:32"/>
    <n v="4"/>
    <n v="3"/>
    <n v="0"/>
    <n v="170"/>
    <n v="35"/>
    <n v="131"/>
    <n v="170"/>
  </r>
  <r>
    <x v="0"/>
    <n v="25"/>
    <x v="8"/>
    <n v="4"/>
    <n v="0"/>
    <n v="0"/>
    <n v="0"/>
    <n v="1"/>
    <n v="1"/>
    <n v="2"/>
    <s v="-"/>
    <s v="-"/>
    <s v="-"/>
    <s v="-"/>
    <s v="-"/>
    <d v="1899-12-30T06:29:32"/>
    <d v="1899-12-30T06:29:32"/>
    <d v="1899-12-30T06:29:32"/>
    <d v="1899-12-30T00:35:52"/>
    <n v="0"/>
    <n v="0"/>
    <n v="0"/>
    <n v="4"/>
    <n v="0"/>
    <n v="3"/>
    <n v="4"/>
  </r>
  <r>
    <x v="1"/>
    <n v="24"/>
    <x v="1"/>
    <n v="470"/>
    <n v="1008.4652443333334"/>
    <n v="119"/>
    <n v="254"/>
    <n v="57"/>
    <n v="9"/>
    <n v="31"/>
    <n v="0.36134453781512604"/>
    <d v="1899-12-30T00:10:24"/>
    <d v="1899-12-30T00:11:20"/>
    <d v="1899-12-30T00:32:15"/>
    <n v="0.48739495798319327"/>
    <d v="1899-12-30T01:50:11"/>
    <d v="1899-12-30T02:47:00"/>
    <d v="1899-12-31T00:17:02"/>
    <d v="1899-12-30T02:15:49"/>
    <n v="82"/>
    <n v="42"/>
    <n v="15"/>
    <n v="460"/>
    <n v="136"/>
    <n v="292"/>
    <n v="460"/>
  </r>
  <r>
    <x v="1"/>
    <n v="24"/>
    <x v="2"/>
    <n v="721"/>
    <n v="1363.4432995000004"/>
    <n v="117"/>
    <n v="447"/>
    <n v="85"/>
    <n v="15"/>
    <n v="57"/>
    <n v="0.45299145299145299"/>
    <d v="1899-12-30T00:09:29"/>
    <d v="1899-12-30T00:11:35"/>
    <d v="1899-12-30T00:46:51"/>
    <n v="0.52991452991452992"/>
    <d v="1899-12-30T01:32:11"/>
    <d v="1899-12-30T02:20:44"/>
    <d v="1899-12-31T00:47:00"/>
    <d v="1899-12-30T01:58:16"/>
    <n v="105"/>
    <n v="45"/>
    <n v="1"/>
    <n v="714"/>
    <n v="118"/>
    <n v="382"/>
    <n v="714"/>
  </r>
  <r>
    <x v="1"/>
    <n v="24"/>
    <x v="0"/>
    <n v="422"/>
    <n v="819.91608433333329"/>
    <n v="53"/>
    <n v="242"/>
    <n v="68"/>
    <n v="15"/>
    <n v="44"/>
    <n v="0.47169811320754718"/>
    <d v="1899-12-30T00:09:22"/>
    <d v="1899-12-30T00:12:56"/>
    <d v="1899-12-30T00:51:45"/>
    <n v="0.50943396226415094"/>
    <d v="1899-12-30T01:15:46"/>
    <d v="1899-12-30T01:57:47"/>
    <d v="1899-12-30T15:20:23"/>
    <d v="1899-12-30T02:01:09"/>
    <n v="61"/>
    <n v="31"/>
    <n v="7"/>
    <n v="418"/>
    <n v="92"/>
    <n v="260"/>
    <n v="418"/>
  </r>
  <r>
    <x v="1"/>
    <n v="24"/>
    <x v="3"/>
    <n v="6807"/>
    <n v="0"/>
    <n v="753"/>
    <n v="3516"/>
    <n v="1359"/>
    <n v="380"/>
    <n v="799"/>
    <n v="0.53432032301480481"/>
    <d v="1899-12-30T00:07:39"/>
    <d v="1899-12-30T00:09:33"/>
    <d v="1899-12-30T00:51:45"/>
    <n v="0.64333781965006731"/>
    <d v="1899-12-30T01:37:28"/>
    <d v="1899-12-30T02:32:08"/>
    <d v="1899-12-31T04:06:14"/>
    <d v="1899-12-30T00:23:42"/>
    <n v="0"/>
    <n v="0"/>
    <n v="0"/>
    <n v="1431"/>
    <n v="0"/>
    <n v="3"/>
    <n v="1431"/>
  </r>
  <r>
    <x v="1"/>
    <n v="24"/>
    <x v="6"/>
    <n v="433"/>
    <n v="679.49109116666693"/>
    <n v="122"/>
    <n v="220"/>
    <n v="45"/>
    <n v="14"/>
    <n v="32"/>
    <n v="0.61475409836065575"/>
    <d v="1899-12-30T00:07:07"/>
    <d v="1899-12-30T00:07:53"/>
    <d v="1899-12-30T00:25:21"/>
    <n v="0.75409836065573765"/>
    <d v="1899-12-30T02:05:48"/>
    <d v="1899-12-30T03:02:01"/>
    <d v="1899-12-30T16:22:30"/>
    <d v="1899-12-30T01:50:11"/>
    <n v="68"/>
    <n v="30"/>
    <n v="0"/>
    <n v="428"/>
    <n v="77"/>
    <n v="269"/>
    <n v="428"/>
  </r>
  <r>
    <x v="1"/>
    <n v="24"/>
    <x v="4"/>
    <n v="637"/>
    <n v="514.53719616666683"/>
    <n v="110"/>
    <n v="332"/>
    <n v="44"/>
    <n v="15"/>
    <n v="136"/>
    <n v="0.56880733944954132"/>
    <d v="1899-12-30T00:06:37"/>
    <d v="1899-12-30T00:08:47"/>
    <d v="1899-12-30T00:42:05"/>
    <n v="0.69724770642201839"/>
    <d v="1899-12-30T01:40:20"/>
    <d v="1899-12-30T02:36:15"/>
    <d v="1899-12-30T13:20:44"/>
    <d v="1899-12-30T01:19:52"/>
    <n v="35"/>
    <n v="9"/>
    <n v="0"/>
    <n v="623"/>
    <n v="49"/>
    <n v="389"/>
    <n v="623"/>
  </r>
  <r>
    <x v="1"/>
    <n v="24"/>
    <x v="5"/>
    <n v="347"/>
    <n v="815.16915049999977"/>
    <n v="81"/>
    <n v="197"/>
    <n v="39"/>
    <n v="8"/>
    <n v="22"/>
    <n v="0.64197530864197527"/>
    <d v="1899-12-30T00:06:28"/>
    <d v="1899-12-30T00:07:39"/>
    <d v="1899-12-30T00:28:12"/>
    <n v="0.72839506172839508"/>
    <d v="1899-12-30T02:18:23"/>
    <d v="1899-12-30T03:12:00"/>
    <d v="1899-12-30T20:49:54"/>
    <d v="1899-12-30T02:47:15"/>
    <n v="67"/>
    <n v="51"/>
    <n v="14"/>
    <n v="343"/>
    <n v="92"/>
    <n v="197"/>
    <n v="343"/>
  </r>
  <r>
    <x v="1"/>
    <n v="24"/>
    <x v="7"/>
    <n v="188"/>
    <n v="80.241655500000022"/>
    <n v="37"/>
    <n v="101"/>
    <n v="25"/>
    <n v="9"/>
    <n v="16"/>
    <n v="0.64864864864864868"/>
    <d v="1899-12-30T00:06:01"/>
    <d v="1899-12-30T00:09:21"/>
    <d v="1899-12-30T00:30:49"/>
    <n v="0.64864864864864868"/>
    <d v="1899-12-30T01:13:02"/>
    <d v="1899-12-30T01:41:06"/>
    <d v="1899-12-30T19:27:14"/>
    <d v="1899-12-30T00:44:51"/>
    <n v="2"/>
    <n v="1"/>
    <n v="0"/>
    <n v="184"/>
    <n v="22"/>
    <n v="149"/>
    <n v="184"/>
  </r>
  <r>
    <x v="1"/>
    <n v="24"/>
    <x v="8"/>
    <n v="3"/>
    <n v="0"/>
    <n v="0"/>
    <n v="2"/>
    <n v="0"/>
    <n v="0"/>
    <n v="1"/>
    <s v="-"/>
    <s v="-"/>
    <s v="-"/>
    <s v="-"/>
    <s v="-"/>
    <d v="1899-12-30T00:37:56"/>
    <d v="1899-12-30T00:43:09"/>
    <d v="1899-12-30T00:55:18"/>
    <d v="1899-12-30T00:28:34"/>
    <n v="0"/>
    <n v="0"/>
    <n v="0"/>
    <n v="2"/>
    <n v="0"/>
    <n v="2"/>
    <n v="2"/>
  </r>
  <r>
    <x v="2"/>
    <n v="23"/>
    <x v="0"/>
    <n v="450"/>
    <n v="1150.2238590000002"/>
    <n v="85"/>
    <n v="259"/>
    <n v="69"/>
    <n v="8"/>
    <n v="29"/>
    <n v="0.4"/>
    <d v="1899-12-30T00:10:45"/>
    <d v="1899-12-30T00:13:11"/>
    <d v="1899-12-30T00:56:09"/>
    <n v="0.4823529411764706"/>
    <d v="1899-12-30T01:36:22"/>
    <d v="1899-12-30T02:28:20"/>
    <d v="1899-12-30T18:02:16"/>
    <d v="1899-12-30T02:30:04"/>
    <n v="91"/>
    <n v="50"/>
    <n v="5"/>
    <n v="447"/>
    <n v="66"/>
    <n v="207"/>
    <n v="447"/>
  </r>
  <r>
    <x v="2"/>
    <n v="23"/>
    <x v="2"/>
    <n v="720"/>
    <n v="1648.2649696666645"/>
    <n v="126"/>
    <n v="469"/>
    <n v="68"/>
    <n v="16"/>
    <n v="41"/>
    <n v="0.38095238095238093"/>
    <d v="1899-12-30T00:10:01"/>
    <d v="1899-12-30T00:12:22"/>
    <d v="1899-12-30T00:51:14"/>
    <n v="0.5"/>
    <d v="1899-12-30T01:45:23"/>
    <d v="1899-12-30T02:46:10"/>
    <d v="1899-12-30T23:45:40"/>
    <d v="1899-12-30T02:13:11"/>
    <n v="160"/>
    <n v="66"/>
    <n v="2"/>
    <n v="713"/>
    <n v="117"/>
    <n v="351"/>
    <n v="713"/>
  </r>
  <r>
    <x v="2"/>
    <n v="23"/>
    <x v="1"/>
    <n v="438"/>
    <n v="1265.1713636666664"/>
    <n v="81"/>
    <n v="264"/>
    <n v="57"/>
    <n v="10"/>
    <n v="26"/>
    <n v="0.4567901234567901"/>
    <d v="1899-12-30T00:09:37"/>
    <d v="1899-12-30T00:09:40"/>
    <d v="1899-12-30T00:32:20"/>
    <n v="0.53086419753086422"/>
    <d v="1899-12-30T01:34:18"/>
    <d v="1899-12-30T02:16:59"/>
    <d v="1899-12-31T03:49:35"/>
    <d v="1899-12-30T02:53:04"/>
    <n v="114"/>
    <n v="75"/>
    <n v="21"/>
    <n v="436"/>
    <n v="123"/>
    <n v="257"/>
    <n v="436"/>
  </r>
  <r>
    <x v="2"/>
    <n v="23"/>
    <x v="3"/>
    <n v="6992"/>
    <n v="0"/>
    <n v="721"/>
    <n v="3681"/>
    <n v="1420"/>
    <n v="372"/>
    <n v="798"/>
    <n v="0.49929278642149927"/>
    <d v="1899-12-30T00:08:01"/>
    <d v="1899-12-30T00:09:50"/>
    <d v="1899-12-30T01:04:42"/>
    <n v="0.61103253182461104"/>
    <d v="1899-12-30T01:34:14"/>
    <d v="1899-12-30T02:19:34"/>
    <d v="1899-12-31T03:49:35"/>
    <d v="1899-12-30T00:12:57"/>
    <n v="0"/>
    <n v="0"/>
    <n v="0"/>
    <n v="1372"/>
    <n v="0"/>
    <n v="5"/>
    <n v="1372"/>
  </r>
  <r>
    <x v="2"/>
    <n v="23"/>
    <x v="4"/>
    <n v="612"/>
    <n v="640.04553450000003"/>
    <n v="86"/>
    <n v="321"/>
    <n v="60"/>
    <n v="13"/>
    <n v="132"/>
    <n v="0.51162790697674421"/>
    <d v="1899-12-30T00:07:23"/>
    <d v="1899-12-30T00:08:23"/>
    <d v="1899-12-30T00:24:55"/>
    <n v="0.62790697674418605"/>
    <d v="1899-12-30T01:22:49"/>
    <d v="1899-12-30T02:06:59"/>
    <d v="1899-12-30T16:25:48"/>
    <d v="1899-12-30T01:33:13"/>
    <n v="60"/>
    <n v="30"/>
    <n v="0"/>
    <n v="603"/>
    <n v="59"/>
    <n v="373"/>
    <n v="603"/>
  </r>
  <r>
    <x v="2"/>
    <n v="23"/>
    <x v="5"/>
    <n v="352"/>
    <n v="570.10887583333317"/>
    <n v="78"/>
    <n v="212"/>
    <n v="40"/>
    <n v="4"/>
    <n v="18"/>
    <n v="0.58974358974358976"/>
    <d v="1899-12-30T00:07:15"/>
    <d v="1899-12-30T00:07:41"/>
    <d v="1899-12-30T00:24:18"/>
    <n v="0.75641025641025639"/>
    <d v="1899-12-30T01:32:24"/>
    <d v="1899-12-30T02:22:04"/>
    <d v="1899-12-30T21:20:16"/>
    <d v="1899-12-30T02:05:38"/>
    <n v="56"/>
    <n v="35"/>
    <n v="4"/>
    <n v="347"/>
    <n v="87"/>
    <n v="228"/>
    <n v="347"/>
  </r>
  <r>
    <x v="2"/>
    <n v="23"/>
    <x v="6"/>
    <n v="449"/>
    <n v="427.94109266666675"/>
    <n v="106"/>
    <n v="236"/>
    <n v="58"/>
    <n v="9"/>
    <n v="40"/>
    <n v="0.60377358490566035"/>
    <d v="1899-12-30T00:06:29"/>
    <d v="1899-12-30T00:07:58"/>
    <d v="1899-12-30T00:48:05"/>
    <n v="0.71698113207547165"/>
    <d v="1899-12-30T01:40:11"/>
    <d v="1899-12-30T02:13:23"/>
    <d v="1899-12-30T22:19:09"/>
    <d v="1899-12-30T01:14:46"/>
    <n v="19"/>
    <n v="2"/>
    <n v="0"/>
    <n v="438"/>
    <n v="75"/>
    <n v="298"/>
    <n v="438"/>
  </r>
  <r>
    <x v="2"/>
    <n v="23"/>
    <x v="7"/>
    <n v="175"/>
    <n v="119.00554349999994"/>
    <n v="30"/>
    <n v="109"/>
    <n v="19"/>
    <n v="3"/>
    <n v="14"/>
    <n v="0.58620689655172409"/>
    <d v="1899-12-30T00:06:16"/>
    <d v="1899-12-30T00:12:24"/>
    <d v="1899-12-30T00:43:29"/>
    <n v="0.62068965517241381"/>
    <d v="1899-12-30T01:50:18"/>
    <d v="1899-12-30T02:32:30"/>
    <d v="1899-12-30T13:31:05"/>
    <d v="1899-12-30T01:07:19"/>
    <n v="7"/>
    <n v="1"/>
    <n v="0"/>
    <n v="172"/>
    <n v="22"/>
    <n v="129"/>
    <n v="172"/>
  </r>
  <r>
    <x v="2"/>
    <n v="23"/>
    <x v="8"/>
    <n v="2"/>
    <n v="0"/>
    <n v="0"/>
    <n v="0"/>
    <n v="0"/>
    <n v="0"/>
    <n v="2"/>
    <s v="-"/>
    <s v="-"/>
    <s v="-"/>
    <s v="-"/>
    <s v="-"/>
    <s v="-"/>
    <s v="-"/>
    <s v="-"/>
    <d v="1899-12-30T00:37:46"/>
    <n v="0"/>
    <n v="0"/>
    <n v="0"/>
    <n v="2"/>
    <n v="0"/>
    <n v="2"/>
    <n v="2"/>
  </r>
  <r>
    <x v="3"/>
    <n v="22"/>
    <x v="0"/>
    <n v="469"/>
    <n v="940.62552266666614"/>
    <n v="57"/>
    <n v="274"/>
    <n v="81"/>
    <n v="13"/>
    <n v="44"/>
    <n v="0.33333333333333331"/>
    <d v="1899-12-30T00:12:54"/>
    <d v="1899-12-30T00:13:26"/>
    <d v="1899-12-30T00:36:23"/>
    <n v="0.43859649122807015"/>
    <d v="1899-12-30T01:18:04"/>
    <d v="1899-12-30T01:43:40"/>
    <d v="1899-12-30T09:36:57"/>
    <d v="1899-12-30T02:04:38"/>
    <n v="73"/>
    <n v="34"/>
    <n v="5"/>
    <n v="466"/>
    <n v="79"/>
    <n v="268"/>
    <n v="466"/>
  </r>
  <r>
    <x v="3"/>
    <n v="22"/>
    <x v="2"/>
    <n v="781"/>
    <n v="1340.1430143333348"/>
    <n v="89"/>
    <n v="510"/>
    <n v="94"/>
    <n v="24"/>
    <n v="64"/>
    <n v="0.5280898876404494"/>
    <d v="1899-12-30T00:07:50"/>
    <d v="1899-12-30T00:10:41"/>
    <d v="1899-12-30T01:02:24"/>
    <n v="0.6179775280898876"/>
    <d v="1899-12-30T01:08:56"/>
    <d v="1899-12-30T01:51:30"/>
    <d v="1899-12-31T05:14:43"/>
    <d v="1899-12-30T01:49:51"/>
    <n v="108"/>
    <n v="35"/>
    <n v="0"/>
    <n v="773"/>
    <n v="115"/>
    <n v="421"/>
    <n v="773"/>
  </r>
  <r>
    <x v="3"/>
    <n v="22"/>
    <x v="1"/>
    <n v="521"/>
    <n v="998.46164383333235"/>
    <n v="90"/>
    <n v="298"/>
    <n v="85"/>
    <n v="9"/>
    <n v="39"/>
    <n v="0.53333333333333333"/>
    <d v="1899-12-30T00:07:23"/>
    <d v="1899-12-30T00:08:35"/>
    <d v="1899-12-30T00:34:59"/>
    <n v="0.66666666666666663"/>
    <d v="1899-12-30T01:12:04"/>
    <d v="1899-12-30T01:55:02"/>
    <d v="1899-12-30T14:19:29"/>
    <d v="1899-12-30T02:10:00"/>
    <n v="85"/>
    <n v="57"/>
    <n v="11"/>
    <n v="515"/>
    <n v="143"/>
    <n v="349"/>
    <n v="515"/>
  </r>
  <r>
    <x v="3"/>
    <n v="22"/>
    <x v="3"/>
    <n v="6477"/>
    <n v="0"/>
    <n v="660"/>
    <n v="3314"/>
    <n v="1387"/>
    <n v="339"/>
    <n v="777"/>
    <n v="0.56366459627329191"/>
    <d v="1899-12-30T00:07:22"/>
    <d v="1899-12-30T00:08:58"/>
    <d v="1899-12-30T01:02:24"/>
    <n v="0.68012422360248448"/>
    <d v="1899-12-30T01:10:37"/>
    <d v="1899-12-30T01:50:41"/>
    <d v="1899-12-31T05:14:43"/>
    <d v="1899-12-30T00:11:56"/>
    <n v="0"/>
    <n v="0"/>
    <n v="0"/>
    <n v="1433"/>
    <n v="0"/>
    <n v="6"/>
    <n v="1433"/>
  </r>
  <r>
    <x v="3"/>
    <n v="22"/>
    <x v="5"/>
    <n v="417"/>
    <n v="215.2788808333334"/>
    <n v="59"/>
    <n v="235"/>
    <n v="63"/>
    <n v="12"/>
    <n v="48"/>
    <n v="0.67796610169491522"/>
    <d v="1899-12-30T00:06:56"/>
    <d v="1899-12-30T00:07:37"/>
    <d v="1899-12-30T00:27:31"/>
    <n v="0.77966101694915257"/>
    <d v="1899-12-30T00:43:05"/>
    <d v="1899-12-30T01:15:20"/>
    <d v="1899-12-30T13:47:53"/>
    <d v="1899-12-30T00:51:36"/>
    <n v="16"/>
    <n v="6"/>
    <n v="0"/>
    <n v="412"/>
    <n v="163"/>
    <n v="332"/>
    <n v="412"/>
  </r>
  <r>
    <x v="3"/>
    <n v="22"/>
    <x v="6"/>
    <n v="469"/>
    <n v="568.68609233333336"/>
    <n v="101"/>
    <n v="252"/>
    <n v="49"/>
    <n v="19"/>
    <n v="48"/>
    <n v="0.60396039603960394"/>
    <d v="1899-12-30T00:06:50"/>
    <d v="1899-12-30T00:07:34"/>
    <d v="1899-12-30T00:53:25"/>
    <n v="0.75247524752475248"/>
    <d v="1899-12-30T01:01:14"/>
    <d v="1899-12-30T01:42:04"/>
    <d v="1899-12-30T20:16:55"/>
    <d v="1899-12-30T01:31:16"/>
    <n v="52"/>
    <n v="20"/>
    <n v="0"/>
    <n v="465"/>
    <n v="105"/>
    <n v="319"/>
    <n v="465"/>
  </r>
  <r>
    <x v="3"/>
    <n v="22"/>
    <x v="4"/>
    <n v="611"/>
    <n v="530.25914183333362"/>
    <n v="100"/>
    <n v="304"/>
    <n v="61"/>
    <n v="8"/>
    <n v="138"/>
    <n v="0.65"/>
    <d v="1899-12-30T00:06:37"/>
    <d v="1899-12-30T00:07:51"/>
    <d v="1899-12-30T00:35:39"/>
    <n v="0.75"/>
    <d v="1899-12-30T01:05:58"/>
    <d v="1899-12-30T01:47:59"/>
    <d v="1899-12-30T18:25:02"/>
    <d v="1899-12-30T01:20:06"/>
    <n v="37"/>
    <n v="12"/>
    <n v="1"/>
    <n v="594"/>
    <n v="72"/>
    <n v="380"/>
    <n v="594"/>
  </r>
  <r>
    <x v="3"/>
    <n v="22"/>
    <x v="7"/>
    <n v="206"/>
    <n v="151.64110799999997"/>
    <n v="27"/>
    <n v="128"/>
    <n v="35"/>
    <n v="2"/>
    <n v="14"/>
    <n v="0.57692307692307687"/>
    <d v="1899-12-30T00:04:18"/>
    <d v="1899-12-30T00:08:17"/>
    <d v="1899-12-30T00:32:37"/>
    <n v="0.65384615384615385"/>
    <d v="1899-12-30T01:20:25"/>
    <d v="1899-12-30T01:59:25"/>
    <d v="1899-12-30T19:33:13"/>
    <d v="1899-12-30T01:07:01"/>
    <n v="14"/>
    <n v="4"/>
    <n v="0"/>
    <n v="199"/>
    <n v="22"/>
    <n v="155"/>
    <n v="199"/>
  </r>
  <r>
    <x v="3"/>
    <n v="22"/>
    <x v="8"/>
    <n v="3"/>
    <n v="0"/>
    <n v="0"/>
    <n v="0"/>
    <n v="1"/>
    <n v="0"/>
    <n v="2"/>
    <s v="-"/>
    <s v="-"/>
    <s v="-"/>
    <s v="-"/>
    <s v="-"/>
    <s v="-"/>
    <s v="-"/>
    <s v="-"/>
    <d v="1899-12-30T00:11:43"/>
    <n v="0"/>
    <n v="0"/>
    <n v="0"/>
    <n v="2"/>
    <n v="0"/>
    <n v="2"/>
    <n v="2"/>
  </r>
  <r>
    <x v="4"/>
    <n v="21"/>
    <x v="0"/>
    <n v="470"/>
    <n v="1002.2083031666662"/>
    <n v="50"/>
    <n v="280"/>
    <n v="79"/>
    <n v="20"/>
    <n v="41"/>
    <n v="0.34"/>
    <d v="1899-12-30T00:12:31"/>
    <d v="1899-12-30T00:14:38"/>
    <d v="1899-12-30T00:43:10"/>
    <n v="0.34"/>
    <d v="1899-12-30T01:25:31"/>
    <d v="1899-12-30T02:11:11"/>
    <d v="1899-12-30T12:44:24"/>
    <d v="1899-12-30T02:11:12"/>
    <n v="75"/>
    <n v="42"/>
    <n v="14"/>
    <n v="463"/>
    <n v="101"/>
    <n v="282"/>
    <n v="463"/>
  </r>
  <r>
    <x v="4"/>
    <n v="21"/>
    <x v="2"/>
    <n v="784"/>
    <n v="1395.4271768333324"/>
    <n v="113"/>
    <n v="483"/>
    <n v="97"/>
    <n v="20"/>
    <n v="71"/>
    <n v="0.48672566371681414"/>
    <d v="1899-12-30T00:09:19"/>
    <d v="1899-12-30T00:12:07"/>
    <d v="1899-12-30T00:52:04"/>
    <n v="0.53097345132743368"/>
    <d v="1899-12-30T01:02:48"/>
    <d v="1899-12-30T01:35:47"/>
    <d v="1899-12-30T19:44:37"/>
    <d v="1899-12-30T01:51:46"/>
    <n v="130"/>
    <n v="55"/>
    <n v="0"/>
    <n v="773"/>
    <n v="131"/>
    <n v="449"/>
    <n v="773"/>
  </r>
  <r>
    <x v="4"/>
    <n v="21"/>
    <x v="1"/>
    <n v="498"/>
    <n v="996.09080549999999"/>
    <n v="92"/>
    <n v="286"/>
    <n v="62"/>
    <n v="16"/>
    <n v="42"/>
    <n v="0.51086956521739135"/>
    <d v="1899-12-30T00:07:55"/>
    <d v="1899-12-30T00:09:46"/>
    <d v="1899-12-30T01:02:06"/>
    <n v="0.64130434782608692"/>
    <d v="1899-12-30T01:31:46"/>
    <d v="1899-12-30T02:09:39"/>
    <d v="1899-12-30T16:22:25"/>
    <d v="1899-12-30T02:08:14"/>
    <n v="83"/>
    <n v="49"/>
    <n v="11"/>
    <n v="495"/>
    <n v="144"/>
    <n v="320"/>
    <n v="495"/>
  </r>
  <r>
    <x v="4"/>
    <n v="21"/>
    <x v="6"/>
    <n v="453"/>
    <n v="327.70442949999995"/>
    <n v="105"/>
    <n v="232"/>
    <n v="48"/>
    <n v="11"/>
    <n v="57"/>
    <n v="0.60576923076923073"/>
    <d v="1899-12-30T00:07:22"/>
    <d v="1899-12-30T00:07:59"/>
    <d v="1899-12-30T00:20:41"/>
    <n v="0.71153846153846156"/>
    <d v="1899-12-30T01:04:20"/>
    <d v="1899-12-30T01:37:16"/>
    <d v="1899-12-30T12:32:55"/>
    <d v="1899-12-30T01:02:31"/>
    <n v="12"/>
    <n v="0"/>
    <n v="0"/>
    <n v="442"/>
    <n v="65"/>
    <n v="317"/>
    <n v="442"/>
  </r>
  <r>
    <x v="4"/>
    <n v="21"/>
    <x v="3"/>
    <n v="6392"/>
    <n v="0"/>
    <n v="687"/>
    <n v="3177"/>
    <n v="1362"/>
    <n v="367"/>
    <n v="799"/>
    <n v="0.56804733727810652"/>
    <d v="1899-12-30T00:07:20"/>
    <d v="1899-12-30T00:09:06"/>
    <d v="1899-12-30T01:02:06"/>
    <n v="0.66863905325443784"/>
    <d v="1899-12-30T01:16:13"/>
    <d v="1899-12-30T01:59:22"/>
    <d v="1899-12-30T21:45:46"/>
    <d v="1899-12-30T00:22:04"/>
    <n v="0"/>
    <n v="0"/>
    <n v="0"/>
    <n v="1398"/>
    <n v="0"/>
    <n v="4"/>
    <n v="1398"/>
  </r>
  <r>
    <x v="4"/>
    <n v="21"/>
    <x v="4"/>
    <n v="641"/>
    <n v="494.04858850000022"/>
    <n v="108"/>
    <n v="289"/>
    <n v="68"/>
    <n v="17"/>
    <n v="159"/>
    <n v="0.60185185185185186"/>
    <d v="1899-12-30T00:07:15"/>
    <d v="1899-12-30T00:08:10"/>
    <d v="1899-12-30T00:26:27"/>
    <n v="0.73148148148148151"/>
    <d v="1899-12-30T01:13:47"/>
    <d v="1899-12-30T01:51:45"/>
    <d v="1899-12-30T13:15:10"/>
    <d v="1899-12-30T01:13:17"/>
    <n v="33"/>
    <n v="10"/>
    <n v="0"/>
    <n v="635"/>
    <n v="64"/>
    <n v="428"/>
    <n v="635"/>
  </r>
  <r>
    <x v="4"/>
    <n v="21"/>
    <x v="5"/>
    <n v="373"/>
    <n v="386.42692033333333"/>
    <n v="68"/>
    <n v="204"/>
    <n v="64"/>
    <n v="11"/>
    <n v="26"/>
    <n v="0.61764705882352944"/>
    <d v="1899-12-30T00:06:43"/>
    <d v="1899-12-30T00:08:55"/>
    <d v="1899-12-30T00:45:37"/>
    <n v="0.67647058823529416"/>
    <d v="1899-12-30T01:00:12"/>
    <d v="1899-12-30T01:52:11"/>
    <d v="1899-12-30T17:21:30"/>
    <d v="1899-12-30T01:20:31"/>
    <n v="29"/>
    <n v="16"/>
    <n v="1"/>
    <n v="367"/>
    <n v="100"/>
    <n v="250"/>
    <n v="367"/>
  </r>
  <r>
    <x v="4"/>
    <n v="21"/>
    <x v="7"/>
    <n v="190"/>
    <n v="89.037771833333338"/>
    <n v="34"/>
    <n v="109"/>
    <n v="27"/>
    <n v="2"/>
    <n v="18"/>
    <n v="0.67647058823529416"/>
    <d v="1899-12-30T00:04:53"/>
    <d v="1899-12-30T00:06:15"/>
    <d v="1899-12-30T00:17:13"/>
    <n v="0.76470588235294112"/>
    <d v="1899-12-30T01:04:04"/>
    <d v="1899-12-30T01:45:59"/>
    <d v="1899-12-30T21:24:44"/>
    <d v="1899-12-30T00:46:05"/>
    <n v="4"/>
    <n v="0"/>
    <n v="0"/>
    <n v="180"/>
    <n v="24"/>
    <n v="150"/>
    <n v="180"/>
  </r>
  <r>
    <x v="4"/>
    <n v="21"/>
    <x v="8"/>
    <n v="4"/>
    <n v="0"/>
    <n v="0"/>
    <n v="1"/>
    <n v="1"/>
    <n v="0"/>
    <n v="2"/>
    <s v="-"/>
    <s v="-"/>
    <s v="-"/>
    <s v="-"/>
    <s v="-"/>
    <d v="1899-12-30T00:13:19"/>
    <d v="1899-12-30T00:14:15"/>
    <d v="1899-12-30T00:16:25"/>
    <d v="1899-12-30T00:19:51"/>
    <n v="0"/>
    <n v="0"/>
    <n v="0"/>
    <n v="4"/>
    <n v="0"/>
    <n v="4"/>
    <n v="4"/>
  </r>
  <r>
    <x v="5"/>
    <n v="20"/>
    <x v="1"/>
    <n v="516"/>
    <n v="1143.9283086666667"/>
    <n v="99"/>
    <n v="305"/>
    <n v="71"/>
    <n v="8"/>
    <n v="33"/>
    <n v="0.42424242424242425"/>
    <d v="1899-12-30T00:10:03"/>
    <d v="1899-12-30T00:10:17"/>
    <d v="1899-12-30T00:53:49"/>
    <n v="0.49494949494949497"/>
    <d v="1899-12-30T01:28:04"/>
    <d v="1899-12-30T02:18:35"/>
    <d v="1899-12-30T19:57:41"/>
    <d v="1899-12-30T02:29:16"/>
    <n v="96"/>
    <n v="50"/>
    <n v="17"/>
    <n v="512"/>
    <n v="139"/>
    <n v="302"/>
    <n v="512"/>
  </r>
  <r>
    <x v="5"/>
    <n v="20"/>
    <x v="0"/>
    <n v="449"/>
    <n v="1024.530252166667"/>
    <n v="50"/>
    <n v="277"/>
    <n v="76"/>
    <n v="10"/>
    <n v="36"/>
    <n v="0.44"/>
    <d v="1899-12-30T00:08:21"/>
    <d v="1899-12-30T00:11:25"/>
    <d v="1899-12-30T00:33:03"/>
    <n v="0.52"/>
    <d v="1899-12-30T01:21:41"/>
    <d v="1899-12-30T02:00:15"/>
    <d v="1899-12-30T16:03:50"/>
    <d v="1899-12-30T02:15:46"/>
    <n v="87"/>
    <n v="51"/>
    <n v="9"/>
    <n v="447"/>
    <n v="95"/>
    <n v="249"/>
    <n v="447"/>
  </r>
  <r>
    <x v="5"/>
    <n v="20"/>
    <x v="2"/>
    <n v="750"/>
    <n v="1418.0960753333341"/>
    <n v="102"/>
    <n v="495"/>
    <n v="82"/>
    <n v="18"/>
    <n v="53"/>
    <n v="0.51960784313725494"/>
    <d v="1899-12-30T00:07:39"/>
    <d v="1899-12-30T00:10:47"/>
    <d v="1899-12-30T00:52:14"/>
    <n v="0.61764705882352944"/>
    <d v="1899-12-30T01:21:15"/>
    <d v="1899-12-30T02:08:38"/>
    <d v="1899-12-31T09:09:23"/>
    <d v="1899-12-30T01:56:50"/>
    <n v="124"/>
    <n v="55"/>
    <n v="3"/>
    <n v="740"/>
    <n v="107"/>
    <n v="408"/>
    <n v="740"/>
  </r>
  <r>
    <x v="5"/>
    <n v="20"/>
    <x v="4"/>
    <n v="579"/>
    <n v="443.18887433333327"/>
    <n v="93"/>
    <n v="296"/>
    <n v="49"/>
    <n v="10"/>
    <n v="131"/>
    <n v="0.5268817204301075"/>
    <d v="1899-12-30T00:07:23"/>
    <d v="1899-12-30T00:08:25"/>
    <d v="1899-12-30T00:21:50"/>
    <n v="0.66666666666666663"/>
    <d v="1899-12-30T01:19:37"/>
    <d v="1899-12-30T02:00:23"/>
    <d v="1899-12-30T13:30:46"/>
    <d v="1899-12-30T01:15:58"/>
    <n v="30"/>
    <n v="7"/>
    <n v="0"/>
    <n v="570"/>
    <n v="56"/>
    <n v="362"/>
    <n v="570"/>
  </r>
  <r>
    <x v="5"/>
    <n v="20"/>
    <x v="3"/>
    <n v="6536"/>
    <n v="0"/>
    <n v="692"/>
    <n v="3419"/>
    <n v="1298"/>
    <n v="349"/>
    <n v="778"/>
    <n v="0.55051244509516839"/>
    <d v="1899-12-30T00:07:14"/>
    <d v="1899-12-30T00:09:09"/>
    <d v="1899-12-30T00:53:49"/>
    <n v="0.65007320644216693"/>
    <d v="1899-12-30T01:18:11"/>
    <d v="1899-12-30T01:56:20"/>
    <d v="1899-12-31T13:21:25"/>
    <d v="1899-12-30T00:16:12"/>
    <n v="0"/>
    <n v="0"/>
    <n v="0"/>
    <n v="1439"/>
    <n v="0"/>
    <n v="1"/>
    <n v="1439"/>
  </r>
  <r>
    <x v="5"/>
    <n v="20"/>
    <x v="6"/>
    <n v="482"/>
    <n v="624.06663433333358"/>
    <n v="117"/>
    <n v="258"/>
    <n v="42"/>
    <n v="11"/>
    <n v="54"/>
    <n v="0.61538461538461542"/>
    <d v="1899-12-30T00:06:59"/>
    <d v="1899-12-30T00:07:41"/>
    <d v="1899-12-30T00:30:25"/>
    <n v="0.76068376068376065"/>
    <d v="1899-12-30T01:27:52"/>
    <d v="1899-12-30T02:00:26"/>
    <d v="1899-12-30T16:32:12"/>
    <d v="1899-12-30T01:31:56"/>
    <n v="55"/>
    <n v="9"/>
    <n v="0"/>
    <n v="472"/>
    <n v="83"/>
    <n v="301"/>
    <n v="472"/>
  </r>
  <r>
    <x v="5"/>
    <n v="20"/>
    <x v="5"/>
    <n v="370"/>
    <n v="374.7483223333337"/>
    <n v="63"/>
    <n v="197"/>
    <n v="56"/>
    <n v="12"/>
    <n v="42"/>
    <n v="0.61904761904761907"/>
    <d v="1899-12-30T00:06:34"/>
    <d v="1899-12-30T00:08:06"/>
    <d v="1899-12-30T00:31:47"/>
    <n v="0.76190476190476186"/>
    <d v="1899-12-30T01:12:18"/>
    <d v="1899-12-30T02:01:58"/>
    <d v="1899-12-30T12:07:03"/>
    <d v="1899-12-30T01:24:35"/>
    <n v="35"/>
    <n v="16"/>
    <n v="3"/>
    <n v="364"/>
    <n v="97"/>
    <n v="254"/>
    <n v="364"/>
  </r>
  <r>
    <x v="5"/>
    <n v="20"/>
    <x v="7"/>
    <n v="210"/>
    <n v="89.004715833333307"/>
    <n v="31"/>
    <n v="127"/>
    <n v="32"/>
    <n v="2"/>
    <n v="18"/>
    <n v="0.61290322580645162"/>
    <d v="1899-12-30T00:05:02"/>
    <d v="1899-12-30T00:08:19"/>
    <d v="1899-12-30T00:38:05"/>
    <n v="0.64516129032258063"/>
    <d v="1899-12-30T01:18:03"/>
    <d v="1899-12-30T01:59:32"/>
    <d v="1899-12-30T12:46:22"/>
    <d v="1899-12-30T00:45:02"/>
    <n v="1"/>
    <n v="1"/>
    <n v="0"/>
    <n v="202"/>
    <n v="28"/>
    <n v="169"/>
    <n v="202"/>
  </r>
  <r>
    <x v="6"/>
    <n v="19"/>
    <x v="2"/>
    <n v="743"/>
    <n v="1582.7324556666679"/>
    <n v="113"/>
    <n v="489"/>
    <n v="77"/>
    <n v="15"/>
    <n v="49"/>
    <n v="0.44642857142857145"/>
    <d v="1899-12-30T00:08:58"/>
    <d v="1899-12-30T00:11:18"/>
    <d v="1899-12-30T01:05:45"/>
    <n v="0.5714285714285714"/>
    <d v="1899-12-30T01:37:37"/>
    <d v="1899-12-30T02:27:31"/>
    <d v="1899-12-30T23:51:15"/>
    <d v="1899-12-30T02:07:26"/>
    <n v="155"/>
    <n v="71"/>
    <n v="2"/>
    <n v="734"/>
    <n v="139"/>
    <n v="404"/>
    <n v="734"/>
  </r>
  <r>
    <x v="6"/>
    <n v="19"/>
    <x v="0"/>
    <n v="443"/>
    <n v="730.80192433333309"/>
    <n v="64"/>
    <n v="260"/>
    <n v="70"/>
    <n v="13"/>
    <n v="36"/>
    <n v="0.453125"/>
    <d v="1899-12-30T00:08:22"/>
    <d v="1899-12-30T00:10:45"/>
    <d v="1899-12-30T00:43:49"/>
    <n v="0.609375"/>
    <d v="1899-12-30T00:50:00"/>
    <d v="1899-12-30T01:24:08"/>
    <d v="1899-12-30T16:38:07"/>
    <d v="1899-12-30T01:45:06"/>
    <n v="49"/>
    <n v="24"/>
    <n v="2"/>
    <n v="439"/>
    <n v="95"/>
    <n v="246"/>
    <n v="439"/>
  </r>
  <r>
    <x v="6"/>
    <n v="19"/>
    <x v="1"/>
    <n v="487"/>
    <n v="844.1969206666663"/>
    <n v="90"/>
    <n v="277"/>
    <n v="73"/>
    <n v="15"/>
    <n v="32"/>
    <n v="0.5"/>
    <d v="1899-12-30T00:08:02"/>
    <d v="1899-12-30T00:09:21"/>
    <d v="1899-12-30T00:33:27"/>
    <n v="0.62222222222222223"/>
    <d v="1899-12-30T01:23:34"/>
    <d v="1899-12-30T01:56:16"/>
    <d v="1899-12-30T19:53:15"/>
    <d v="1899-12-30T01:59:36"/>
    <n v="69"/>
    <n v="37"/>
    <n v="11"/>
    <n v="483"/>
    <n v="152"/>
    <n v="328"/>
    <n v="483"/>
  </r>
  <r>
    <x v="6"/>
    <n v="19"/>
    <x v="5"/>
    <n v="403"/>
    <n v="447.90249266666689"/>
    <n v="67"/>
    <n v="237"/>
    <n v="55"/>
    <n v="9"/>
    <n v="35"/>
    <n v="0.4925373134328358"/>
    <d v="1899-12-30T00:08:01"/>
    <d v="1899-12-30T00:08:35"/>
    <d v="1899-12-30T00:25:06"/>
    <n v="0.68656716417910446"/>
    <d v="1899-12-30T01:01:02"/>
    <d v="1899-12-30T01:28:47"/>
    <d v="1899-12-30T12:05:05"/>
    <d v="1899-12-30T01:26:19"/>
    <n v="39"/>
    <n v="24"/>
    <n v="3"/>
    <n v="396"/>
    <n v="107"/>
    <n v="278"/>
    <n v="396"/>
  </r>
  <r>
    <x v="6"/>
    <n v="19"/>
    <x v="3"/>
    <n v="6533"/>
    <n v="0"/>
    <n v="687"/>
    <n v="3332"/>
    <n v="1345"/>
    <n v="381"/>
    <n v="788"/>
    <n v="0.56029411764705883"/>
    <d v="1899-12-30T00:07:02"/>
    <d v="1899-12-30T00:08:36"/>
    <d v="1899-12-30T01:05:45"/>
    <n v="0.69411764705882351"/>
    <d v="1899-12-30T01:13:48"/>
    <d v="1899-12-30T01:52:57"/>
    <d v="1899-12-31T06:13:31"/>
    <d v="1899-12-30T00:14:19"/>
    <n v="0"/>
    <n v="0"/>
    <n v="0"/>
    <n v="1426"/>
    <n v="0"/>
    <n v="5"/>
    <n v="1426"/>
  </r>
  <r>
    <x v="6"/>
    <n v="19"/>
    <x v="6"/>
    <n v="455"/>
    <n v="562.53748516666701"/>
    <n v="97"/>
    <n v="254"/>
    <n v="43"/>
    <n v="12"/>
    <n v="49"/>
    <n v="0.65979381443298968"/>
    <d v="1899-12-30T00:06:13"/>
    <d v="1899-12-30T00:07:23"/>
    <d v="1899-12-30T00:28:08"/>
    <n v="0.78350515463917525"/>
    <d v="1899-12-30T01:12:37"/>
    <d v="1899-12-30T01:43:07"/>
    <d v="1899-12-30T17:21:19"/>
    <d v="1899-12-30T01:32:51"/>
    <n v="51"/>
    <n v="24"/>
    <n v="0"/>
    <n v="444"/>
    <n v="84"/>
    <n v="311"/>
    <n v="444"/>
  </r>
  <r>
    <x v="6"/>
    <n v="19"/>
    <x v="4"/>
    <n v="591"/>
    <n v="789.82081283333343"/>
    <n v="78"/>
    <n v="292"/>
    <n v="67"/>
    <n v="17"/>
    <n v="137"/>
    <n v="0.67948717948717952"/>
    <d v="1899-12-30T00:05:47"/>
    <d v="1899-12-30T00:06:45"/>
    <d v="1899-12-30T00:24:47"/>
    <n v="0.78205128205128205"/>
    <d v="1899-12-30T01:14:21"/>
    <d v="1899-12-30T01:52:00"/>
    <d v="1899-12-30T11:27:04"/>
    <d v="1899-12-30T01:54:19"/>
    <n v="76"/>
    <n v="32"/>
    <n v="1"/>
    <n v="572"/>
    <n v="65"/>
    <n v="322"/>
    <n v="572"/>
  </r>
  <r>
    <x v="6"/>
    <n v="19"/>
    <x v="7"/>
    <n v="196"/>
    <n v="89.230547166666639"/>
    <n v="35"/>
    <n v="118"/>
    <n v="20"/>
    <n v="8"/>
    <n v="15"/>
    <n v="0.6"/>
    <d v="1899-12-30T00:04:25"/>
    <d v="1899-12-30T00:07:14"/>
    <d v="1899-12-30T00:21:57"/>
    <n v="0.7142857142857143"/>
    <d v="1899-12-30T01:07:06"/>
    <d v="1899-12-30T01:57:10"/>
    <d v="1899-12-30T10:51:49"/>
    <d v="1899-12-30T00:54:00"/>
    <n v="6"/>
    <n v="2"/>
    <n v="0"/>
    <n v="193"/>
    <n v="17"/>
    <n v="156"/>
    <n v="193"/>
  </r>
  <r>
    <x v="6"/>
    <n v="19"/>
    <x v="8"/>
    <n v="2"/>
    <n v="0"/>
    <n v="0"/>
    <n v="0"/>
    <n v="1"/>
    <n v="0"/>
    <n v="1"/>
    <s v="-"/>
    <s v="-"/>
    <s v="-"/>
    <s v="-"/>
    <s v="-"/>
    <d v="1899-12-30T00:45:35"/>
    <d v="1899-12-30T00:45:35"/>
    <d v="1899-12-30T00:45:35"/>
    <d v="1899-12-30T00:14:31"/>
    <n v="0"/>
    <n v="0"/>
    <n v="0"/>
    <n v="2"/>
    <n v="0"/>
    <n v="2"/>
    <n v="2"/>
  </r>
  <r>
    <x v="7"/>
    <n v="18"/>
    <x v="0"/>
    <n v="479"/>
    <n v="664.34386449999988"/>
    <n v="63"/>
    <n v="268"/>
    <n v="76"/>
    <n v="21"/>
    <n v="51"/>
    <n v="0.46031746031746029"/>
    <d v="1899-12-30T00:08:54"/>
    <d v="1899-12-30T00:11:57"/>
    <d v="1899-12-30T01:13:35"/>
    <n v="0.55555555555555558"/>
    <d v="1899-12-30T00:58:01"/>
    <d v="1899-12-30T01:30:42"/>
    <d v="1899-12-30T15:06:33"/>
    <d v="1899-12-30T01:33:57"/>
    <n v="56"/>
    <n v="21"/>
    <n v="2"/>
    <n v="475"/>
    <n v="124"/>
    <n v="304"/>
    <n v="475"/>
  </r>
  <r>
    <x v="7"/>
    <n v="18"/>
    <x v="1"/>
    <n v="459"/>
    <n v="984.58469366666679"/>
    <n v="90"/>
    <n v="265"/>
    <n v="64"/>
    <n v="11"/>
    <n v="29"/>
    <n v="0.44444444444444442"/>
    <d v="1899-12-30T00:08:30"/>
    <d v="1899-12-30T00:09:33"/>
    <d v="1899-12-30T00:29:21"/>
    <n v="0.6"/>
    <d v="1899-12-30T01:29:24"/>
    <d v="1899-12-30T02:10:28"/>
    <d v="1899-12-30T18:22:33"/>
    <d v="1899-12-30T02:21:31"/>
    <n v="88"/>
    <n v="51"/>
    <n v="13"/>
    <n v="453"/>
    <n v="119"/>
    <n v="282"/>
    <n v="453"/>
  </r>
  <r>
    <x v="7"/>
    <n v="18"/>
    <x v="2"/>
    <n v="798"/>
    <n v="1254.4349461666666"/>
    <n v="96"/>
    <n v="517"/>
    <n v="95"/>
    <n v="22"/>
    <n v="68"/>
    <n v="0.5"/>
    <d v="1899-12-30T00:08:03"/>
    <d v="1899-12-30T00:10:01"/>
    <d v="1899-12-30T00:38:02"/>
    <n v="0.61458333333333337"/>
    <d v="1899-12-30T01:09:11"/>
    <d v="1899-12-30T01:47:34"/>
    <d v="1899-12-30T16:41:22"/>
    <d v="1899-12-30T01:40:47"/>
    <n v="102"/>
    <n v="40"/>
    <n v="0"/>
    <n v="790"/>
    <n v="118"/>
    <n v="480"/>
    <n v="790"/>
  </r>
  <r>
    <x v="7"/>
    <n v="18"/>
    <x v="5"/>
    <n v="392"/>
    <n v="589.55164983333316"/>
    <n v="74"/>
    <n v="228"/>
    <n v="46"/>
    <n v="12"/>
    <n v="32"/>
    <n v="0.52702702702702697"/>
    <d v="1899-12-30T00:07:39"/>
    <d v="1899-12-30T00:08:34"/>
    <d v="1899-12-30T00:30:36"/>
    <n v="0.64864864864864868"/>
    <d v="1899-12-30T01:05:54"/>
    <d v="1899-12-30T01:39:31"/>
    <d v="1899-12-30T22:23:29"/>
    <d v="1899-12-30T01:53:54"/>
    <n v="55"/>
    <n v="31"/>
    <n v="1"/>
    <n v="388"/>
    <n v="114"/>
    <n v="251"/>
    <n v="388"/>
  </r>
  <r>
    <x v="7"/>
    <n v="18"/>
    <x v="3"/>
    <n v="6680"/>
    <n v="0"/>
    <n v="709"/>
    <n v="3378"/>
    <n v="1350"/>
    <n v="359"/>
    <n v="884"/>
    <n v="0.53505007153075823"/>
    <d v="1899-12-30T00:07:33"/>
    <d v="1899-12-30T00:09:08"/>
    <d v="1899-12-30T01:13:35"/>
    <n v="0.6566523605150214"/>
    <d v="1899-12-30T01:17:46"/>
    <d v="1899-12-30T02:01:03"/>
    <d v="1899-12-30T22:04:33"/>
    <s v="-"/>
    <n v="0"/>
    <n v="0"/>
    <n v="0"/>
    <n v="1397"/>
    <n v="0"/>
    <n v="0"/>
    <n v="1397"/>
  </r>
  <r>
    <x v="7"/>
    <n v="18"/>
    <x v="4"/>
    <n v="582"/>
    <n v="894.40775516666679"/>
    <n v="109"/>
    <n v="296"/>
    <n v="56"/>
    <n v="4"/>
    <n v="117"/>
    <n v="0.54128440366972475"/>
    <d v="1899-12-30T00:07:17"/>
    <d v="1899-12-30T00:08:13"/>
    <d v="1899-12-30T00:30:22"/>
    <n v="0.66055045871559637"/>
    <d v="1899-12-30T01:51:26"/>
    <d v="1899-12-30T02:43:58"/>
    <d v="1899-12-30T21:15:23"/>
    <d v="1899-12-30T02:00:28"/>
    <n v="82"/>
    <n v="44"/>
    <n v="6"/>
    <n v="572"/>
    <n v="56"/>
    <n v="351"/>
    <n v="572"/>
  </r>
  <r>
    <x v="7"/>
    <n v="18"/>
    <x v="6"/>
    <n v="449"/>
    <n v="731.32164083333339"/>
    <n v="117"/>
    <n v="233"/>
    <n v="57"/>
    <n v="10"/>
    <n v="32"/>
    <n v="0.59829059829059827"/>
    <d v="1899-12-30T00:06:52"/>
    <d v="1899-12-30T00:07:37"/>
    <d v="1899-12-30T00:21:27"/>
    <n v="0.72649572649572647"/>
    <d v="1899-12-30T01:29:03"/>
    <d v="1899-12-30T02:38:15"/>
    <d v="1899-12-30T17:55:57"/>
    <d v="1899-12-30T01:54:55"/>
    <n v="61"/>
    <n v="31"/>
    <n v="2"/>
    <n v="434"/>
    <n v="74"/>
    <n v="264"/>
    <n v="434"/>
  </r>
  <r>
    <x v="7"/>
    <n v="18"/>
    <x v="7"/>
    <n v="183"/>
    <n v="111.22693816666667"/>
    <n v="32"/>
    <n v="111"/>
    <n v="24"/>
    <n v="4"/>
    <n v="12"/>
    <n v="0.625"/>
    <d v="1899-12-30T00:05:56"/>
    <d v="1899-12-30T00:08:40"/>
    <d v="1899-12-30T01:02:55"/>
    <n v="0.65625"/>
    <d v="1899-12-30T01:15:06"/>
    <d v="1899-12-30T01:52:25"/>
    <d v="1899-12-30T12:14:35"/>
    <d v="1899-12-30T00:56:16"/>
    <n v="4"/>
    <n v="0"/>
    <n v="0"/>
    <n v="179"/>
    <n v="11"/>
    <n v="137"/>
    <n v="179"/>
  </r>
  <r>
    <x v="7"/>
    <n v="18"/>
    <x v="8"/>
    <n v="3"/>
    <n v="0"/>
    <n v="0"/>
    <n v="0"/>
    <n v="2"/>
    <n v="0"/>
    <n v="1"/>
    <s v="-"/>
    <s v="-"/>
    <s v="-"/>
    <s v="-"/>
    <s v="-"/>
    <d v="1899-12-30T00:38:37"/>
    <d v="1899-12-30T00:46:09"/>
    <d v="1899-12-30T01:03:45"/>
    <d v="1899-12-30T00:13:41"/>
    <n v="0"/>
    <n v="0"/>
    <n v="0"/>
    <n v="3"/>
    <n v="0"/>
    <n v="3"/>
    <n v="3"/>
  </r>
  <r>
    <x v="8"/>
    <n v="17"/>
    <x v="5"/>
    <n v="367"/>
    <n v="544.04498750000005"/>
    <n v="64"/>
    <n v="214"/>
    <n v="42"/>
    <n v="10"/>
    <n v="37"/>
    <n v="0.5"/>
    <d v="1899-12-30T00:07:59"/>
    <d v="1899-12-30T00:10:21"/>
    <d v="1899-12-30T00:42:42"/>
    <n v="0.609375"/>
    <d v="1899-12-30T01:24:25"/>
    <d v="1899-12-30T01:59:43"/>
    <d v="1899-12-30T17:17:15"/>
    <d v="1899-12-30T01:51:36"/>
    <n v="49"/>
    <n v="24"/>
    <n v="3"/>
    <n v="361"/>
    <n v="90"/>
    <n v="225"/>
    <n v="361"/>
  </r>
  <r>
    <x v="8"/>
    <n v="17"/>
    <x v="1"/>
    <n v="465"/>
    <n v="923.80775349999965"/>
    <n v="90"/>
    <n v="260"/>
    <n v="52"/>
    <n v="16"/>
    <n v="47"/>
    <n v="0.51111111111111107"/>
    <d v="1899-12-30T00:07:46"/>
    <d v="1899-12-30T00:09:49"/>
    <d v="1899-12-30T00:30:48"/>
    <n v="0.58888888888888891"/>
    <d v="1899-12-30T01:14:15"/>
    <d v="1899-12-30T01:59:02"/>
    <d v="1899-12-30T20:44:31"/>
    <d v="1899-12-30T02:04:09"/>
    <n v="74"/>
    <n v="37"/>
    <n v="11"/>
    <n v="458"/>
    <n v="111"/>
    <n v="293"/>
    <n v="458"/>
  </r>
  <r>
    <x v="8"/>
    <n v="17"/>
    <x v="0"/>
    <n v="423"/>
    <n v="760.44553350000035"/>
    <n v="62"/>
    <n v="268"/>
    <n v="52"/>
    <n v="10"/>
    <n v="31"/>
    <n v="0.5161290322580645"/>
    <d v="1899-12-30T00:07:30"/>
    <d v="1899-12-30T00:11:14"/>
    <d v="1899-12-30T00:38:38"/>
    <n v="0.58064516129032262"/>
    <d v="1899-12-30T01:40:16"/>
    <d v="1899-12-30T02:36:15"/>
    <d v="1899-12-30T14:48:00"/>
    <d v="1899-12-30T01:54:22"/>
    <n v="66"/>
    <n v="31"/>
    <n v="3"/>
    <n v="420"/>
    <n v="79"/>
    <n v="247"/>
    <n v="420"/>
  </r>
  <r>
    <x v="8"/>
    <n v="17"/>
    <x v="3"/>
    <n v="6649"/>
    <n v="0"/>
    <n v="651"/>
    <n v="3480"/>
    <n v="1352"/>
    <n v="357"/>
    <n v="809"/>
    <n v="0.55678233438485802"/>
    <d v="1899-12-30T00:07:06"/>
    <d v="1899-12-30T00:09:06"/>
    <d v="1899-12-30T00:50:13"/>
    <n v="0.6577287066246057"/>
    <d v="1899-12-30T01:14:45"/>
    <d v="1899-12-30T01:56:49"/>
    <d v="1899-12-31T00:06:19"/>
    <d v="1899-12-30T00:28:06"/>
    <n v="0"/>
    <n v="0"/>
    <n v="0"/>
    <n v="1353"/>
    <n v="0"/>
    <n v="2"/>
    <n v="1353"/>
  </r>
  <r>
    <x v="8"/>
    <n v="17"/>
    <x v="7"/>
    <n v="177"/>
    <n v="101.89499250000001"/>
    <n v="28"/>
    <n v="96"/>
    <n v="30"/>
    <n v="4"/>
    <n v="19"/>
    <n v="0.5714285714285714"/>
    <d v="1899-12-30T00:06:54"/>
    <d v="1899-12-30T00:10:05"/>
    <d v="1899-12-30T00:50:13"/>
    <n v="0.6785714285714286"/>
    <d v="1899-12-30T01:03:49"/>
    <d v="1899-12-30T01:44:35"/>
    <d v="1899-12-30T13:45:47"/>
    <d v="1899-12-30T00:53:41"/>
    <n v="0"/>
    <n v="0"/>
    <n v="0"/>
    <n v="172"/>
    <n v="14"/>
    <n v="129"/>
    <n v="172"/>
  </r>
  <r>
    <x v="8"/>
    <n v="17"/>
    <x v="6"/>
    <n v="442"/>
    <n v="510.28359616666683"/>
    <n v="88"/>
    <n v="244"/>
    <n v="41"/>
    <n v="17"/>
    <n v="52"/>
    <n v="0.61363636363636365"/>
    <d v="1899-12-30T00:06:48"/>
    <d v="1899-12-30T00:07:06"/>
    <d v="1899-12-30T00:30:58"/>
    <n v="0.81818181818181823"/>
    <d v="1899-12-30T01:17:38"/>
    <d v="1899-12-30T02:00:03"/>
    <d v="1899-12-30T18:35:14"/>
    <d v="1899-12-30T01:24:43"/>
    <n v="32"/>
    <n v="12"/>
    <n v="0"/>
    <n v="439"/>
    <n v="75"/>
    <n v="302"/>
    <n v="439"/>
  </r>
  <r>
    <x v="8"/>
    <n v="17"/>
    <x v="4"/>
    <n v="592"/>
    <n v="737.36498533333361"/>
    <n v="76"/>
    <n v="284"/>
    <n v="59"/>
    <n v="11"/>
    <n v="162"/>
    <n v="0.61842105263157898"/>
    <d v="1899-12-30T00:06:36"/>
    <d v="1899-12-30T00:07:37"/>
    <d v="1899-12-30T00:18:51"/>
    <n v="0.73684210526315785"/>
    <d v="1899-12-30T01:34:27"/>
    <d v="1899-12-30T02:24:47"/>
    <d v="1899-12-31T00:06:19"/>
    <d v="1899-12-30T01:50:47"/>
    <n v="77"/>
    <n v="34"/>
    <n v="0"/>
    <n v="578"/>
    <n v="57"/>
    <n v="336"/>
    <n v="578"/>
  </r>
  <r>
    <x v="8"/>
    <n v="17"/>
    <x v="2"/>
    <n v="797"/>
    <n v="1064.9652295000005"/>
    <n v="87"/>
    <n v="524"/>
    <n v="96"/>
    <n v="22"/>
    <n v="68"/>
    <n v="0.57471264367816088"/>
    <d v="1899-12-30T00:06:00"/>
    <d v="1899-12-30T00:08:52"/>
    <d v="1899-12-30T00:31:51"/>
    <n v="0.63218390804597702"/>
    <d v="1899-12-30T00:59:12"/>
    <d v="1899-12-30T01:39:03"/>
    <d v="1899-12-30T15:43:03"/>
    <d v="1899-12-30T01:32:50"/>
    <n v="61"/>
    <n v="20"/>
    <n v="0"/>
    <n v="785"/>
    <n v="104"/>
    <n v="459"/>
    <n v="785"/>
  </r>
  <r>
    <x v="8"/>
    <n v="17"/>
    <x v="8"/>
    <n v="2"/>
    <n v="0"/>
    <n v="0"/>
    <n v="2"/>
    <n v="0"/>
    <n v="0"/>
    <n v="0"/>
    <s v="-"/>
    <s v="-"/>
    <s v="-"/>
    <s v="-"/>
    <s v="-"/>
    <d v="1899-12-30T00:45:20"/>
    <d v="1899-12-30T00:47:51"/>
    <d v="1899-12-30T00:53:42"/>
    <d v="1899-12-30T00:11:08"/>
    <n v="0"/>
    <n v="0"/>
    <n v="0"/>
    <n v="2"/>
    <n v="0"/>
    <n v="2"/>
    <n v="2"/>
  </r>
  <r>
    <x v="9"/>
    <n v="16"/>
    <x v="0"/>
    <n v="367"/>
    <n v="1069.8316425"/>
    <n v="46"/>
    <n v="252"/>
    <n v="43"/>
    <n v="10"/>
    <n v="16"/>
    <n v="0.41304347826086957"/>
    <d v="1899-12-30T00:12:41"/>
    <d v="1899-12-30T00:14:06"/>
    <d v="1899-12-30T00:55:42"/>
    <n v="0.43478260869565216"/>
    <d v="1899-12-30T02:36:35"/>
    <d v="1899-12-30T04:14:06"/>
    <d v="1899-12-31T03:07:36"/>
    <d v="1899-12-30T02:49:23"/>
    <n v="88"/>
    <n v="54"/>
    <n v="14"/>
    <n v="365"/>
    <n v="70"/>
    <n v="193"/>
    <n v="365"/>
  </r>
  <r>
    <x v="9"/>
    <n v="16"/>
    <x v="1"/>
    <n v="443"/>
    <n v="1518.8788601666665"/>
    <n v="95"/>
    <n v="242"/>
    <n v="62"/>
    <n v="16"/>
    <n v="28"/>
    <n v="0.38947368421052631"/>
    <d v="1899-12-30T00:09:49"/>
    <d v="1899-12-30T00:10:51"/>
    <d v="1899-12-30T00:38:54"/>
    <n v="0.5368421052631579"/>
    <d v="1899-12-30T01:58:53"/>
    <d v="1899-12-30T02:54:09"/>
    <d v="1899-12-30T17:36:47"/>
    <d v="1899-12-30T03:26:20"/>
    <n v="97"/>
    <n v="66"/>
    <n v="30"/>
    <n v="437"/>
    <n v="118"/>
    <n v="262"/>
    <n v="437"/>
  </r>
  <r>
    <x v="9"/>
    <n v="16"/>
    <x v="2"/>
    <n v="682"/>
    <n v="1682.1205208333336"/>
    <n v="114"/>
    <n v="444"/>
    <n v="67"/>
    <n v="10"/>
    <n v="47"/>
    <n v="0.47368421052631576"/>
    <d v="1899-12-30T00:08:39"/>
    <d v="1899-12-30T00:11:22"/>
    <d v="1899-12-30T00:44:54"/>
    <n v="0.57017543859649122"/>
    <d v="1899-12-30T02:02:34"/>
    <d v="1899-12-30T03:09:43"/>
    <d v="1899-12-30T22:27:30"/>
    <d v="1899-12-30T02:23:29"/>
    <n v="165"/>
    <n v="75"/>
    <n v="2"/>
    <n v="678"/>
    <n v="124"/>
    <n v="347"/>
    <n v="678"/>
  </r>
  <r>
    <x v="9"/>
    <n v="16"/>
    <x v="5"/>
    <n v="290"/>
    <n v="789.79748249999989"/>
    <n v="60"/>
    <n v="172"/>
    <n v="31"/>
    <n v="7"/>
    <n v="20"/>
    <n v="0.5"/>
    <d v="1899-12-30T00:08:02"/>
    <d v="1899-12-30T00:08:43"/>
    <d v="1899-12-30T00:23:39"/>
    <n v="0.6333333333333333"/>
    <d v="1899-12-30T02:11:13"/>
    <d v="1899-12-30T03:04:55"/>
    <d v="1899-12-31T13:09:00"/>
    <d v="1899-12-30T03:11:38"/>
    <n v="74"/>
    <n v="47"/>
    <n v="14"/>
    <n v="289"/>
    <n v="51"/>
    <n v="148"/>
    <n v="289"/>
  </r>
  <r>
    <x v="9"/>
    <n v="16"/>
    <x v="3"/>
    <n v="7114"/>
    <n v="0"/>
    <n v="680"/>
    <n v="3740"/>
    <n v="1430"/>
    <n v="395"/>
    <n v="869"/>
    <n v="0.50597014925373129"/>
    <d v="1899-12-30T00:07:57"/>
    <d v="1899-12-30T00:09:39"/>
    <d v="1899-12-30T00:55:42"/>
    <n v="0.62388059701492538"/>
    <d v="1899-12-30T01:54:12"/>
    <d v="1899-12-30T02:49:56"/>
    <d v="1899-12-31T01:14:56"/>
    <d v="1899-12-30T00:19:05"/>
    <n v="0"/>
    <n v="0"/>
    <n v="0"/>
    <n v="1261"/>
    <n v="0"/>
    <n v="2"/>
    <n v="1261"/>
  </r>
  <r>
    <x v="9"/>
    <n v="16"/>
    <x v="7"/>
    <n v="150"/>
    <n v="123.20832899999995"/>
    <n v="26"/>
    <n v="83"/>
    <n v="26"/>
    <n v="2"/>
    <n v="13"/>
    <n v="0.52"/>
    <d v="1899-12-30T00:07:24"/>
    <d v="1899-12-30T00:10:28"/>
    <d v="1899-12-30T00:31:43"/>
    <n v="0.6"/>
    <d v="1899-12-30T01:26:44"/>
    <d v="1899-12-30T02:36:22"/>
    <d v="1899-12-31T21:50:08"/>
    <d v="1899-12-30T01:10:47"/>
    <n v="8"/>
    <n v="4"/>
    <n v="0"/>
    <n v="146"/>
    <n v="22"/>
    <n v="110"/>
    <n v="146"/>
  </r>
  <r>
    <x v="9"/>
    <n v="16"/>
    <x v="6"/>
    <n v="406"/>
    <n v="557.75220466666678"/>
    <n v="98"/>
    <n v="208"/>
    <n v="43"/>
    <n v="11"/>
    <n v="46"/>
    <n v="0.60204081632653061"/>
    <d v="1899-12-30T00:07:16"/>
    <d v="1899-12-30T00:08:00"/>
    <d v="1899-12-30T00:28:10"/>
    <n v="0.7142857142857143"/>
    <d v="1899-12-30T01:33:28"/>
    <d v="1899-12-30T02:16:45"/>
    <d v="1899-12-30T20:03:48"/>
    <d v="1899-12-30T01:38:56"/>
    <n v="47"/>
    <n v="19"/>
    <n v="2"/>
    <n v="401"/>
    <n v="75"/>
    <n v="268"/>
    <n v="401"/>
  </r>
  <r>
    <x v="9"/>
    <n v="16"/>
    <x v="4"/>
    <n v="574"/>
    <n v="816.59580916666664"/>
    <n v="79"/>
    <n v="274"/>
    <n v="52"/>
    <n v="19"/>
    <n v="150"/>
    <n v="0.620253164556962"/>
    <d v="1899-12-30T00:06:24"/>
    <d v="1899-12-30T00:07:34"/>
    <d v="1899-12-30T00:36:02"/>
    <n v="0.77215189873417722"/>
    <d v="1899-12-30T01:39:30"/>
    <d v="1899-12-30T02:27:49"/>
    <d v="1899-12-30T22:27:42"/>
    <d v="1899-12-30T01:56:34"/>
    <n v="73"/>
    <n v="35"/>
    <n v="1"/>
    <n v="565"/>
    <n v="52"/>
    <n v="318"/>
    <n v="565"/>
  </r>
  <r>
    <x v="9"/>
    <n v="16"/>
    <x v="8"/>
    <n v="3"/>
    <n v="0"/>
    <n v="0"/>
    <n v="1"/>
    <n v="0"/>
    <n v="0"/>
    <n v="2"/>
    <s v="-"/>
    <s v="-"/>
    <s v="-"/>
    <s v="-"/>
    <s v="-"/>
    <d v="1899-12-30T01:30:37"/>
    <d v="1899-12-30T01:30:37"/>
    <d v="1899-12-30T01:30:37"/>
    <d v="1899-12-30T00:14:51"/>
    <n v="0"/>
    <n v="0"/>
    <n v="0"/>
    <n v="3"/>
    <n v="0"/>
    <n v="3"/>
    <n v="3"/>
  </r>
  <r>
    <x v="10"/>
    <n v="15"/>
    <x v="0"/>
    <n v="425"/>
    <n v="774.15942050000046"/>
    <n v="90"/>
    <n v="248"/>
    <n v="47"/>
    <n v="9"/>
    <n v="31"/>
    <n v="0.35555555555555557"/>
    <d v="1899-12-30T00:10:57"/>
    <d v="1899-12-30T00:13:28"/>
    <d v="1899-12-30T00:45:13"/>
    <n v="0.43333333333333335"/>
    <d v="1899-12-30T02:31:15"/>
    <d v="1899-12-30T03:47:02"/>
    <d v="1899-12-30T21:31:22"/>
    <d v="1899-12-30T01:52:23"/>
    <n v="55"/>
    <n v="29"/>
    <n v="4"/>
    <n v="424"/>
    <n v="76"/>
    <n v="236"/>
    <n v="424"/>
  </r>
  <r>
    <x v="10"/>
    <n v="15"/>
    <x v="7"/>
    <n v="171"/>
    <n v="154.07471616666669"/>
    <n v="28"/>
    <n v="101"/>
    <n v="19"/>
    <n v="7"/>
    <n v="16"/>
    <n v="0.42857142857142855"/>
    <d v="1899-12-30T00:08:56"/>
    <d v="1899-12-30T00:11:28"/>
    <d v="1899-12-30T00:35:58"/>
    <n v="0.5714285714285714"/>
    <d v="1899-12-30T01:34:38"/>
    <d v="1899-12-30T02:57:08"/>
    <d v="1899-12-30T11:44:24"/>
    <d v="1899-12-30T01:11:10"/>
    <n v="12"/>
    <n v="6"/>
    <n v="0"/>
    <n v="166"/>
    <n v="15"/>
    <n v="125"/>
    <n v="166"/>
  </r>
  <r>
    <x v="10"/>
    <n v="15"/>
    <x v="3"/>
    <n v="7422"/>
    <n v="0"/>
    <n v="797"/>
    <n v="3911"/>
    <n v="1399"/>
    <n v="431"/>
    <n v="884"/>
    <n v="0.50700636942675159"/>
    <d v="1899-12-30T00:07:47"/>
    <d v="1899-12-30T00:09:53"/>
    <d v="1899-12-30T01:00:27"/>
    <n v="0.64458598726114646"/>
    <d v="1899-12-30T01:52:34"/>
    <d v="1899-12-30T02:53:33"/>
    <d v="1899-12-31T06:16:54"/>
    <d v="1899-12-30T00:27:26"/>
    <n v="0"/>
    <n v="0"/>
    <n v="0"/>
    <n v="1442"/>
    <n v="0"/>
    <n v="3"/>
    <n v="1442"/>
  </r>
  <r>
    <x v="10"/>
    <n v="15"/>
    <x v="2"/>
    <n v="738"/>
    <n v="1258.3352426666668"/>
    <n v="121"/>
    <n v="471"/>
    <n v="73"/>
    <n v="15"/>
    <n v="58"/>
    <n v="0.52500000000000002"/>
    <d v="1899-12-30T00:07:46"/>
    <d v="1899-12-30T00:10:42"/>
    <d v="1899-12-30T00:50:49"/>
    <n v="0.6"/>
    <d v="1899-12-30T01:36:39"/>
    <d v="1899-12-30T02:35:09"/>
    <d v="1899-12-30T15:49:05"/>
    <d v="1899-12-30T01:47:59"/>
    <n v="98"/>
    <n v="50"/>
    <n v="4"/>
    <n v="732"/>
    <n v="133"/>
    <n v="464"/>
    <n v="732"/>
  </r>
  <r>
    <x v="10"/>
    <n v="15"/>
    <x v="5"/>
    <n v="377"/>
    <n v="676.06720716666666"/>
    <n v="87"/>
    <n v="224"/>
    <n v="37"/>
    <n v="10"/>
    <n v="19"/>
    <n v="0.51724137931034486"/>
    <d v="1899-12-30T00:07:40"/>
    <d v="1899-12-30T00:10:42"/>
    <d v="1899-12-30T00:39:42"/>
    <n v="0.60919540229885061"/>
    <d v="1899-12-30T01:50:29"/>
    <d v="1899-12-30T02:49:46"/>
    <d v="1899-12-30T22:20:22"/>
    <d v="1899-12-30T02:07:17"/>
    <n v="70"/>
    <n v="37"/>
    <n v="3"/>
    <n v="370"/>
    <n v="93"/>
    <n v="221"/>
    <n v="370"/>
  </r>
  <r>
    <x v="10"/>
    <n v="15"/>
    <x v="1"/>
    <n v="457"/>
    <n v="819.2413693333333"/>
    <n v="87"/>
    <n v="269"/>
    <n v="68"/>
    <n v="10"/>
    <n v="23"/>
    <n v="0.52873563218390807"/>
    <d v="1899-12-30T00:07:19"/>
    <d v="1899-12-30T00:08:22"/>
    <d v="1899-12-30T00:29:54"/>
    <n v="0.67816091954022983"/>
    <d v="1899-12-30T01:46:13"/>
    <d v="1899-12-30T02:57:52"/>
    <d v="1899-12-30T21:41:15"/>
    <d v="1899-12-30T01:57:29"/>
    <n v="53"/>
    <n v="33"/>
    <n v="10"/>
    <n v="450"/>
    <n v="116"/>
    <n v="290"/>
    <n v="450"/>
  </r>
  <r>
    <x v="10"/>
    <n v="15"/>
    <x v="4"/>
    <n v="606"/>
    <n v="579.07969749999984"/>
    <n v="99"/>
    <n v="313"/>
    <n v="55"/>
    <n v="2"/>
    <n v="137"/>
    <n v="0.55555555555555558"/>
    <d v="1899-12-30T00:07:07"/>
    <d v="1899-12-30T00:07:55"/>
    <d v="1899-12-30T00:30:00"/>
    <n v="0.77777777777777779"/>
    <d v="1899-12-30T02:03:18"/>
    <d v="1899-12-30T03:08:32"/>
    <d v="1899-12-30T18:54:46"/>
    <d v="1899-12-30T01:38:44"/>
    <n v="61"/>
    <n v="25"/>
    <n v="1"/>
    <n v="592"/>
    <n v="60"/>
    <n v="361"/>
    <n v="592"/>
  </r>
  <r>
    <x v="10"/>
    <n v="15"/>
    <x v="6"/>
    <n v="446"/>
    <n v="896.74025849999987"/>
    <n v="104"/>
    <n v="255"/>
    <n v="46"/>
    <n v="11"/>
    <n v="30"/>
    <n v="0.625"/>
    <d v="1899-12-30T00:06:43"/>
    <d v="1899-12-30T00:07:26"/>
    <d v="1899-12-30T00:33:02"/>
    <n v="0.79807692307692313"/>
    <d v="1899-12-30T02:09:13"/>
    <d v="1899-12-30T03:02:13"/>
    <d v="1899-12-30T20:40:46"/>
    <d v="1899-12-30T02:15:21"/>
    <n v="76"/>
    <n v="44"/>
    <n v="0"/>
    <n v="438"/>
    <n v="77"/>
    <n v="267"/>
    <n v="438"/>
  </r>
  <r>
    <x v="10"/>
    <n v="15"/>
    <x v="8"/>
    <n v="2"/>
    <n v="0"/>
    <n v="1"/>
    <n v="0"/>
    <n v="0"/>
    <n v="0"/>
    <n v="1"/>
    <n v="1"/>
    <d v="1899-12-30T00:05:08"/>
    <d v="1899-12-30T00:05:08"/>
    <d v="1899-12-30T00:05:08"/>
    <n v="1"/>
    <s v="-"/>
    <s v="-"/>
    <s v="-"/>
    <d v="1899-12-30T00:09:14"/>
    <n v="0"/>
    <n v="0"/>
    <n v="0"/>
    <n v="2"/>
    <n v="0"/>
    <n v="2"/>
    <n v="2"/>
  </r>
  <r>
    <x v="11"/>
    <n v="14"/>
    <x v="0"/>
    <n v="387"/>
    <n v="855.85165100000029"/>
    <n v="70"/>
    <n v="229"/>
    <n v="57"/>
    <n v="9"/>
    <n v="22"/>
    <n v="0.27142857142857141"/>
    <d v="1899-12-30T00:12:17"/>
    <d v="1899-12-30T00:14:50"/>
    <d v="1899-12-30T00:55:52"/>
    <n v="0.41428571428571431"/>
    <d v="1899-12-30T02:00:18"/>
    <d v="1899-12-30T03:21:05"/>
    <d v="1899-12-30T21:41:57"/>
    <d v="1899-12-30T02:16:16"/>
    <n v="65"/>
    <n v="37"/>
    <n v="9"/>
    <n v="386"/>
    <n v="86"/>
    <n v="216"/>
    <n v="386"/>
  </r>
  <r>
    <x v="11"/>
    <n v="14"/>
    <x v="2"/>
    <n v="676"/>
    <n v="1343.9752463333334"/>
    <n v="130"/>
    <n v="429"/>
    <n v="63"/>
    <n v="11"/>
    <n v="43"/>
    <n v="0.43076923076923079"/>
    <d v="1899-12-30T00:09:57"/>
    <d v="1899-12-30T00:11:01"/>
    <d v="1899-12-30T00:31:23"/>
    <n v="0.5"/>
    <d v="1899-12-30T02:31:57"/>
    <d v="1899-12-30T03:52:59"/>
    <d v="1899-12-31T10:41:30"/>
    <d v="1899-12-30T02:04:02"/>
    <n v="116"/>
    <n v="52"/>
    <n v="1"/>
    <n v="670"/>
    <n v="142"/>
    <n v="360"/>
    <n v="670"/>
  </r>
  <r>
    <x v="11"/>
    <n v="14"/>
    <x v="1"/>
    <n v="453"/>
    <n v="1029.1838665000007"/>
    <n v="94"/>
    <n v="267"/>
    <n v="58"/>
    <n v="5"/>
    <n v="29"/>
    <n v="0.43617021276595747"/>
    <d v="1899-12-30T00:08:49"/>
    <d v="1899-12-30T00:09:29"/>
    <d v="1899-12-30T00:26:48"/>
    <n v="0.58510638297872342"/>
    <d v="1899-12-30T01:43:19"/>
    <d v="1899-12-30T02:28:22"/>
    <d v="1899-12-30T17:15:03"/>
    <d v="1899-12-30T02:22:11"/>
    <n v="84"/>
    <n v="41"/>
    <n v="11"/>
    <n v="446"/>
    <n v="122"/>
    <n v="283"/>
    <n v="446"/>
  </r>
  <r>
    <x v="11"/>
    <n v="14"/>
    <x v="7"/>
    <n v="172"/>
    <n v="125.49860516666662"/>
    <n v="36"/>
    <n v="101"/>
    <n v="17"/>
    <n v="3"/>
    <n v="15"/>
    <n v="0.44444444444444442"/>
    <d v="1899-12-30T00:08:24"/>
    <d v="1899-12-30T00:10:45"/>
    <d v="1899-12-30T00:31:18"/>
    <n v="0.58333333333333337"/>
    <d v="1899-12-30T01:50:58"/>
    <d v="1899-12-30T03:02:14"/>
    <d v="1899-12-31T23:25:57"/>
    <d v="1899-12-30T01:09:29"/>
    <n v="10"/>
    <n v="4"/>
    <n v="0"/>
    <n v="166"/>
    <n v="13"/>
    <n v="112"/>
    <n v="166"/>
  </r>
  <r>
    <x v="11"/>
    <n v="14"/>
    <x v="3"/>
    <n v="7325"/>
    <n v="0"/>
    <n v="727"/>
    <n v="3817"/>
    <n v="1391"/>
    <n v="396"/>
    <n v="994"/>
    <n v="0.50210378681626933"/>
    <d v="1899-12-30T00:07:59"/>
    <d v="1899-12-30T00:09:47"/>
    <d v="1899-12-30T01:01:25"/>
    <n v="0.61150070126227207"/>
    <d v="1899-12-30T02:01:28"/>
    <d v="1899-12-30T03:00:33"/>
    <d v="1899-12-31T13:13:09"/>
    <d v="1899-12-30T00:10:00"/>
    <n v="0"/>
    <n v="0"/>
    <n v="0"/>
    <n v="1255"/>
    <n v="0"/>
    <n v="1"/>
    <n v="1255"/>
  </r>
  <r>
    <x v="11"/>
    <n v="14"/>
    <x v="6"/>
    <n v="415"/>
    <n v="563.29304099999968"/>
    <n v="90"/>
    <n v="237"/>
    <n v="34"/>
    <n v="12"/>
    <n v="42"/>
    <n v="0.58888888888888891"/>
    <d v="1899-12-30T00:07:35"/>
    <d v="1899-12-30T00:07:35"/>
    <d v="1899-12-30T00:31:21"/>
    <n v="0.77777777777777779"/>
    <d v="1899-12-30T01:49:14"/>
    <d v="1899-12-30T02:37:19"/>
    <d v="1899-12-30T18:15:12"/>
    <d v="1899-12-30T01:39:28"/>
    <n v="45"/>
    <n v="22"/>
    <n v="0"/>
    <n v="410"/>
    <n v="73"/>
    <n v="278"/>
    <n v="410"/>
  </r>
  <r>
    <x v="11"/>
    <n v="14"/>
    <x v="5"/>
    <n v="339"/>
    <n v="1061.9224876666669"/>
    <n v="84"/>
    <n v="179"/>
    <n v="43"/>
    <n v="9"/>
    <n v="24"/>
    <n v="0.54761904761904767"/>
    <d v="1899-12-30T00:06:45"/>
    <d v="1899-12-30T00:08:57"/>
    <d v="1899-12-30T01:01:25"/>
    <n v="0.6428571428571429"/>
    <d v="1899-12-30T02:06:27"/>
    <d v="1899-12-30T03:30:44"/>
    <d v="1899-12-30T22:41:05"/>
    <d v="1899-12-30T03:37:14"/>
    <n v="100"/>
    <n v="73"/>
    <n v="21"/>
    <n v="331"/>
    <n v="98"/>
    <n v="172"/>
    <n v="331"/>
  </r>
  <r>
    <x v="11"/>
    <n v="14"/>
    <x v="4"/>
    <n v="538"/>
    <n v="424.86526249999997"/>
    <n v="84"/>
    <n v="275"/>
    <n v="48"/>
    <n v="15"/>
    <n v="116"/>
    <n v="0.70238095238095233"/>
    <d v="1899-12-30T00:05:58"/>
    <d v="1899-12-30T00:06:53"/>
    <d v="1899-12-30T00:22:24"/>
    <n v="0.8214285714285714"/>
    <d v="1899-12-30T01:34:39"/>
    <d v="1899-12-30T02:15:09"/>
    <d v="1899-12-30T20:46:32"/>
    <d v="1899-12-30T01:22:21"/>
    <n v="31"/>
    <n v="9"/>
    <n v="1"/>
    <n v="527"/>
    <n v="49"/>
    <n v="336"/>
    <n v="527"/>
  </r>
  <r>
    <x v="11"/>
    <n v="14"/>
    <x v="8"/>
    <n v="2"/>
    <n v="0"/>
    <n v="1"/>
    <n v="1"/>
    <n v="0"/>
    <n v="0"/>
    <n v="0"/>
    <n v="1"/>
    <d v="1899-12-30T00:02:15"/>
    <d v="1899-12-30T00:02:15"/>
    <d v="1899-12-30T00:02:15"/>
    <n v="1"/>
    <d v="1899-12-30T00:52:38"/>
    <d v="1899-12-30T00:52:38"/>
    <d v="1899-12-30T00:52:38"/>
    <d v="1899-12-30T00:36:55"/>
    <n v="0"/>
    <n v="0"/>
    <n v="0"/>
    <n v="2"/>
    <n v="0"/>
    <n v="2"/>
    <n v="2"/>
  </r>
  <r>
    <x v="12"/>
    <n v="13"/>
    <x v="0"/>
    <n v="392"/>
    <n v="867.30412800000022"/>
    <n v="59"/>
    <n v="237"/>
    <n v="56"/>
    <n v="11"/>
    <n v="29"/>
    <n v="0.38983050847457629"/>
    <d v="1899-12-30T00:12:55"/>
    <d v="1899-12-30T00:13:25"/>
    <d v="1899-12-30T00:41:14"/>
    <n v="0.38983050847457629"/>
    <d v="1899-12-30T01:56:01"/>
    <d v="1899-12-30T03:06:10"/>
    <d v="1899-12-30T17:01:06"/>
    <d v="1899-12-30T02:21:49"/>
    <n v="84"/>
    <n v="41"/>
    <n v="6"/>
    <n v="385"/>
    <n v="61"/>
    <n v="201"/>
    <n v="385"/>
  </r>
  <r>
    <x v="12"/>
    <n v="13"/>
    <x v="1"/>
    <n v="426"/>
    <n v="1066.0560953333329"/>
    <n v="99"/>
    <n v="237"/>
    <n v="42"/>
    <n v="10"/>
    <n v="38"/>
    <n v="0.42424242424242425"/>
    <d v="1899-12-30T00:08:38"/>
    <d v="1899-12-30T00:09:45"/>
    <d v="1899-12-30T00:35:01"/>
    <n v="0.59595959595959591"/>
    <d v="1899-12-30T02:31:16"/>
    <d v="1899-12-30T03:34:18"/>
    <d v="1899-12-31T00:18:25"/>
    <d v="1899-12-30T02:39:28"/>
    <n v="88"/>
    <n v="56"/>
    <n v="15"/>
    <n v="418"/>
    <n v="115"/>
    <n v="259"/>
    <n v="418"/>
  </r>
  <r>
    <x v="12"/>
    <n v="13"/>
    <x v="5"/>
    <n v="331"/>
    <n v="685.45859983333321"/>
    <n v="62"/>
    <n v="210"/>
    <n v="28"/>
    <n v="4"/>
    <n v="27"/>
    <n v="0.4838709677419355"/>
    <d v="1899-12-30T00:08:36"/>
    <d v="1899-12-30T00:09:10"/>
    <d v="1899-12-30T00:21:44"/>
    <n v="0.56451612903225812"/>
    <d v="1899-12-30T01:49:57"/>
    <d v="1899-12-30T02:37:01"/>
    <d v="1899-12-30T15:31:00"/>
    <d v="1899-12-30T02:28:54"/>
    <n v="75"/>
    <n v="41"/>
    <n v="4"/>
    <n v="325"/>
    <n v="74"/>
    <n v="182"/>
    <n v="325"/>
  </r>
  <r>
    <x v="12"/>
    <n v="13"/>
    <x v="7"/>
    <n v="168"/>
    <n v="224.19471099999998"/>
    <n v="32"/>
    <n v="115"/>
    <n v="11"/>
    <n v="2"/>
    <n v="8"/>
    <n v="0.46666666666666667"/>
    <d v="1899-12-30T00:08:21"/>
    <d v="1899-12-30T00:10:10"/>
    <d v="1899-12-30T00:47:26"/>
    <n v="0.6333333333333333"/>
    <d v="1899-12-30T02:10:27"/>
    <d v="1899-12-30T03:01:32"/>
    <d v="1899-12-30T11:00:59"/>
    <d v="1899-12-30T01:37:17"/>
    <n v="15"/>
    <n v="10"/>
    <n v="2"/>
    <n v="161"/>
    <n v="20"/>
    <n v="117"/>
    <n v="161"/>
  </r>
  <r>
    <x v="12"/>
    <n v="13"/>
    <x v="4"/>
    <n v="564"/>
    <n v="605.67387150000002"/>
    <n v="106"/>
    <n v="287"/>
    <n v="46"/>
    <n v="9"/>
    <n v="116"/>
    <n v="0.49056603773584906"/>
    <d v="1899-12-30T00:08:15"/>
    <d v="1899-12-30T00:08:33"/>
    <d v="1899-12-30T00:31:02"/>
    <n v="0.68867924528301883"/>
    <d v="1899-12-30T01:59:44"/>
    <d v="1899-12-30T03:07:33"/>
    <d v="1899-12-30T21:55:57"/>
    <d v="1899-12-30T01:46:25"/>
    <n v="50"/>
    <n v="28"/>
    <n v="7"/>
    <n v="551"/>
    <n v="53"/>
    <n v="336"/>
    <n v="551"/>
  </r>
  <r>
    <x v="12"/>
    <n v="13"/>
    <x v="2"/>
    <n v="671"/>
    <n v="1583.2860725"/>
    <n v="109"/>
    <n v="423"/>
    <n v="72"/>
    <n v="12"/>
    <n v="55"/>
    <n v="0.48623853211009177"/>
    <d v="1899-12-30T00:08:11"/>
    <d v="1899-12-30T00:10:36"/>
    <d v="1899-12-30T00:54:21"/>
    <n v="0.57798165137614677"/>
    <d v="1899-12-30T01:32:25"/>
    <d v="1899-12-30T02:15:22"/>
    <d v="1899-12-30T20:23:29"/>
    <d v="1899-12-30T02:16:12"/>
    <n v="145"/>
    <n v="51"/>
    <n v="5"/>
    <n v="667"/>
    <n v="113"/>
    <n v="341"/>
    <n v="667"/>
  </r>
  <r>
    <x v="12"/>
    <n v="13"/>
    <x v="3"/>
    <n v="7329"/>
    <n v="0"/>
    <n v="732"/>
    <n v="3871"/>
    <n v="1380"/>
    <n v="425"/>
    <n v="921"/>
    <n v="0.49235048678720444"/>
    <d v="1899-12-30T00:08:07"/>
    <d v="1899-12-30T00:09:41"/>
    <d v="1899-12-30T01:05:27"/>
    <n v="0.61891515994436719"/>
    <d v="1899-12-30T01:58:26"/>
    <d v="1899-12-30T02:58:50"/>
    <d v="1899-12-31T10:30:40"/>
    <d v="1899-12-30T00:04:26"/>
    <n v="0"/>
    <n v="0"/>
    <n v="0"/>
    <n v="1262"/>
    <n v="0"/>
    <n v="1"/>
    <n v="1262"/>
  </r>
  <r>
    <x v="12"/>
    <n v="13"/>
    <x v="6"/>
    <n v="390"/>
    <n v="597.18441849999988"/>
    <n v="99"/>
    <n v="219"/>
    <n v="35"/>
    <n v="7"/>
    <n v="30"/>
    <n v="0.60606060606060608"/>
    <d v="1899-12-30T00:06:48"/>
    <d v="1899-12-30T00:07:48"/>
    <d v="1899-12-30T00:22:10"/>
    <n v="0.72727272727272729"/>
    <d v="1899-12-30T02:11:48"/>
    <d v="1899-12-30T03:13:32"/>
    <d v="1899-12-30T21:06:08"/>
    <d v="1899-12-30T01:46:26"/>
    <n v="46"/>
    <n v="20"/>
    <n v="0"/>
    <n v="385"/>
    <n v="55"/>
    <n v="236"/>
    <n v="385"/>
  </r>
  <r>
    <x v="12"/>
    <n v="13"/>
    <x v="8"/>
    <n v="1"/>
    <n v="0"/>
    <n v="0"/>
    <n v="0"/>
    <n v="1"/>
    <n v="0"/>
    <n v="0"/>
    <s v="-"/>
    <s v="-"/>
    <s v="-"/>
    <s v="-"/>
    <s v="-"/>
    <d v="1899-12-30T00:13:49"/>
    <d v="1899-12-30T00:13:49"/>
    <d v="1899-12-30T00:13:49"/>
    <s v="-"/>
    <n v="0"/>
    <n v="0"/>
    <n v="0"/>
    <n v="0"/>
    <n v="0"/>
    <n v="0"/>
    <n v="0"/>
  </r>
  <r>
    <x v="13"/>
    <n v="12"/>
    <x v="0"/>
    <n v="424"/>
    <n v="757.04357833333347"/>
    <n v="43"/>
    <n v="253"/>
    <n v="77"/>
    <n v="18"/>
    <n v="33"/>
    <n v="0.44186046511627908"/>
    <d v="1899-12-30T00:10:43"/>
    <d v="1899-12-30T00:13:44"/>
    <d v="1899-12-30T00:47:33"/>
    <n v="0.48837209302325579"/>
    <d v="1899-12-30T01:26:05"/>
    <d v="1899-12-30T02:08:17"/>
    <d v="1899-12-30T15:25:29"/>
    <d v="1899-12-30T02:00:20"/>
    <n v="57"/>
    <n v="32"/>
    <n v="6"/>
    <n v="417"/>
    <n v="71"/>
    <n v="226"/>
    <n v="417"/>
  </r>
  <r>
    <x v="13"/>
    <n v="12"/>
    <x v="2"/>
    <n v="665"/>
    <n v="1270.6788570000006"/>
    <n v="108"/>
    <n v="436"/>
    <n v="64"/>
    <n v="17"/>
    <n v="40"/>
    <n v="0.45370370370370372"/>
    <d v="1899-12-30T00:08:56"/>
    <d v="1899-12-30T00:11:13"/>
    <d v="1899-12-30T00:47:14"/>
    <n v="0.52777777777777779"/>
    <d v="1899-12-30T02:09:56"/>
    <d v="1899-12-30T03:08:22"/>
    <d v="1899-12-31T03:08:48"/>
    <d v="1899-12-30T01:57:17"/>
    <n v="112"/>
    <n v="42"/>
    <n v="1"/>
    <n v="661"/>
    <n v="109"/>
    <n v="347"/>
    <n v="661"/>
  </r>
  <r>
    <x v="13"/>
    <n v="12"/>
    <x v="5"/>
    <n v="335"/>
    <n v="528.8102623333333"/>
    <n v="56"/>
    <n v="208"/>
    <n v="37"/>
    <n v="7"/>
    <n v="27"/>
    <n v="0.4107142857142857"/>
    <d v="1899-12-30T00:08:33"/>
    <d v="1899-12-30T00:10:58"/>
    <d v="1899-12-30T00:43:04"/>
    <n v="0.6785714285714286"/>
    <d v="1899-12-30T01:30:02"/>
    <d v="1899-12-30T02:20:40"/>
    <d v="1899-12-31T00:56:28"/>
    <d v="1899-12-30T01:57:12"/>
    <n v="51"/>
    <n v="30"/>
    <n v="6"/>
    <n v="331"/>
    <n v="76"/>
    <n v="205"/>
    <n v="331"/>
  </r>
  <r>
    <x v="13"/>
    <n v="12"/>
    <x v="1"/>
    <n v="459"/>
    <n v="906.67026116666693"/>
    <n v="85"/>
    <n v="280"/>
    <n v="52"/>
    <n v="11"/>
    <n v="31"/>
    <n v="0.4823529411764706"/>
    <d v="1899-12-30T00:08:31"/>
    <d v="1899-12-30T00:10:37"/>
    <d v="1899-12-30T00:45:24"/>
    <n v="0.58823529411764708"/>
    <d v="1899-12-30T02:06:38"/>
    <d v="1899-12-30T03:04:21"/>
    <d v="1899-12-31T00:35:51"/>
    <d v="1899-12-30T02:13:14"/>
    <n v="73"/>
    <n v="49"/>
    <n v="13"/>
    <n v="456"/>
    <n v="136"/>
    <n v="303"/>
    <n v="456"/>
  </r>
  <r>
    <x v="13"/>
    <n v="12"/>
    <x v="3"/>
    <n v="7059"/>
    <n v="0"/>
    <n v="660"/>
    <n v="3591"/>
    <n v="1493"/>
    <n v="395"/>
    <n v="920"/>
    <n v="0.49538461538461537"/>
    <d v="1899-12-30T00:08:07"/>
    <d v="1899-12-30T00:09:52"/>
    <d v="1899-12-30T00:47:33"/>
    <n v="0.60153846153846158"/>
    <d v="1899-12-30T02:01:56"/>
    <d v="1899-12-30T03:02:20"/>
    <d v="1899-12-31T13:44:36"/>
    <d v="1899-12-30T00:13:00"/>
    <n v="0"/>
    <n v="0"/>
    <n v="0"/>
    <n v="1214"/>
    <n v="0"/>
    <n v="7"/>
    <n v="1214"/>
  </r>
  <r>
    <x v="13"/>
    <n v="12"/>
    <x v="4"/>
    <n v="518"/>
    <n v="727.87386866666657"/>
    <n v="75"/>
    <n v="277"/>
    <n v="44"/>
    <n v="4"/>
    <n v="118"/>
    <n v="0.53333333333333333"/>
    <d v="1899-12-30T00:07:33"/>
    <d v="1899-12-30T00:08:52"/>
    <d v="1899-12-30T00:30:09"/>
    <n v="0.65333333333333332"/>
    <d v="1899-12-30T02:38:43"/>
    <d v="1899-12-30T03:44:16"/>
    <d v="1899-12-31T01:20:43"/>
    <d v="1899-12-30T01:59:46"/>
    <n v="75"/>
    <n v="44"/>
    <n v="3"/>
    <n v="502"/>
    <n v="70"/>
    <n v="296"/>
    <n v="502"/>
  </r>
  <r>
    <x v="13"/>
    <n v="12"/>
    <x v="6"/>
    <n v="437"/>
    <n v="502.90109099999995"/>
    <n v="106"/>
    <n v="247"/>
    <n v="43"/>
    <n v="5"/>
    <n v="36"/>
    <n v="0.60377358490566035"/>
    <d v="1899-12-30T00:07:08"/>
    <d v="1899-12-30T00:07:47"/>
    <d v="1899-12-30T00:31:56"/>
    <n v="0.72641509433962259"/>
    <d v="1899-12-30T02:12:43"/>
    <d v="1899-12-30T03:15:31"/>
    <d v="1899-12-31T13:44:36"/>
    <d v="1899-12-30T01:26:35"/>
    <n v="44"/>
    <n v="12"/>
    <n v="0"/>
    <n v="425"/>
    <n v="82"/>
    <n v="296"/>
    <n v="425"/>
  </r>
  <r>
    <x v="13"/>
    <n v="12"/>
    <x v="7"/>
    <n v="189"/>
    <n v="196.11193933333331"/>
    <n v="23"/>
    <n v="131"/>
    <n v="16"/>
    <n v="5"/>
    <n v="14"/>
    <n v="0.52173913043478259"/>
    <d v="1899-12-30T00:06:51"/>
    <d v="1899-12-30T00:10:21"/>
    <d v="1899-12-30T01:09:29"/>
    <n v="0.69565217391304346"/>
    <d v="1899-12-30T02:04:49"/>
    <d v="1899-12-30T03:04:59"/>
    <d v="1899-12-31T02:55:02"/>
    <d v="1899-12-30T01:34:16"/>
    <n v="17"/>
    <n v="8"/>
    <n v="0"/>
    <n v="179"/>
    <n v="23"/>
    <n v="110"/>
    <n v="179"/>
  </r>
  <r>
    <x v="14"/>
    <n v="11"/>
    <x v="0"/>
    <n v="439"/>
    <n v="979.67525500000022"/>
    <n v="65"/>
    <n v="273"/>
    <n v="61"/>
    <n v="8"/>
    <n v="32"/>
    <n v="0.32307692307692309"/>
    <d v="1899-12-30T00:11:44"/>
    <d v="1899-12-30T00:15:40"/>
    <d v="1899-12-30T01:10:21"/>
    <n v="0.4"/>
    <d v="1899-12-30T01:59:37"/>
    <d v="1899-12-30T02:51:46"/>
    <d v="1899-12-30T20:24:15"/>
    <d v="1899-12-30T02:22:03"/>
    <n v="90"/>
    <n v="56"/>
    <n v="5"/>
    <n v="434"/>
    <n v="73"/>
    <n v="226"/>
    <n v="434"/>
  </r>
  <r>
    <x v="14"/>
    <n v="11"/>
    <x v="1"/>
    <n v="509"/>
    <n v="1155.8305345000001"/>
    <n v="103"/>
    <n v="311"/>
    <n v="53"/>
    <n v="13"/>
    <n v="29"/>
    <n v="0.39805825242718446"/>
    <d v="1899-12-30T00:09:33"/>
    <d v="1899-12-30T00:10:14"/>
    <d v="1899-12-30T00:35:51"/>
    <n v="0.56310679611650483"/>
    <d v="1899-12-30T02:06:13"/>
    <d v="1899-12-30T02:36:32"/>
    <d v="1899-12-30T21:43:47"/>
    <d v="1899-12-30T02:22:09"/>
    <n v="101"/>
    <n v="57"/>
    <n v="14"/>
    <n v="507"/>
    <n v="143"/>
    <n v="312"/>
    <n v="507"/>
  </r>
  <r>
    <x v="14"/>
    <n v="11"/>
    <x v="2"/>
    <n v="744"/>
    <n v="1710.6388485000018"/>
    <n v="143"/>
    <n v="463"/>
    <n v="77"/>
    <n v="7"/>
    <n v="54"/>
    <n v="0.43356643356643354"/>
    <d v="1899-12-30T00:08:53"/>
    <d v="1899-12-30T00:11:28"/>
    <d v="1899-12-30T00:52:17"/>
    <n v="0.56643356643356646"/>
    <d v="1899-12-30T01:57:50"/>
    <d v="1899-12-30T02:49:39"/>
    <d v="1899-12-31T10:46:59"/>
    <d v="1899-12-30T02:14:28"/>
    <n v="153"/>
    <n v="77"/>
    <n v="6"/>
    <n v="730"/>
    <n v="139"/>
    <n v="414"/>
    <n v="730"/>
  </r>
  <r>
    <x v="14"/>
    <n v="11"/>
    <x v="7"/>
    <n v="197"/>
    <n v="143.52776799999998"/>
    <n v="21"/>
    <n v="125"/>
    <n v="29"/>
    <n v="3"/>
    <n v="19"/>
    <n v="0.42857142857142855"/>
    <d v="1899-12-30T00:08:36"/>
    <d v="1899-12-30T00:11:30"/>
    <d v="1899-12-30T00:29:22"/>
    <n v="0.52380952380952384"/>
    <d v="1899-12-30T01:14:52"/>
    <d v="1899-12-30T01:55:38"/>
    <d v="1899-12-30T15:27:23"/>
    <d v="1899-12-30T01:05:33"/>
    <n v="10"/>
    <n v="3"/>
    <n v="0"/>
    <n v="190"/>
    <n v="25"/>
    <n v="135"/>
    <n v="190"/>
  </r>
  <r>
    <x v="14"/>
    <n v="11"/>
    <x v="3"/>
    <n v="7011"/>
    <n v="0"/>
    <n v="738"/>
    <n v="3587"/>
    <n v="1332"/>
    <n v="402"/>
    <n v="952"/>
    <n v="0.52060439560439564"/>
    <d v="1899-12-30T00:07:37"/>
    <d v="1899-12-30T00:09:18"/>
    <d v="1899-12-30T00:52:17"/>
    <n v="0.64697802197802201"/>
    <d v="1899-12-30T01:54:47"/>
    <d v="1899-12-30T02:39:14"/>
    <d v="1899-12-30T22:16:23"/>
    <d v="1899-12-30T00:27:31"/>
    <n v="0"/>
    <n v="0"/>
    <n v="0"/>
    <n v="1345"/>
    <n v="0"/>
    <n v="3"/>
    <n v="1345"/>
  </r>
  <r>
    <x v="14"/>
    <n v="11"/>
    <x v="5"/>
    <n v="351"/>
    <n v="678.59275666666656"/>
    <n v="69"/>
    <n v="197"/>
    <n v="54"/>
    <n v="8"/>
    <n v="23"/>
    <n v="0.52173913043478259"/>
    <d v="1899-12-30T00:07:34"/>
    <d v="1899-12-30T00:09:30"/>
    <d v="1899-12-30T00:34:05"/>
    <n v="0.6376811594202898"/>
    <d v="1899-12-30T01:35:36"/>
    <d v="1899-12-30T02:23:05"/>
    <d v="1899-12-30T14:33:34"/>
    <d v="1899-12-30T02:21:33"/>
    <n v="61"/>
    <n v="35"/>
    <n v="7"/>
    <n v="346"/>
    <n v="75"/>
    <n v="205"/>
    <n v="346"/>
  </r>
  <r>
    <x v="14"/>
    <n v="11"/>
    <x v="4"/>
    <n v="588"/>
    <n v="613.89859166666668"/>
    <n v="89"/>
    <n v="293"/>
    <n v="44"/>
    <n v="11"/>
    <n v="151"/>
    <n v="0.5842696629213483"/>
    <d v="1899-12-30T00:07:05"/>
    <d v="1899-12-30T00:07:39"/>
    <d v="1899-12-30T00:32:05"/>
    <n v="0.7528089887640449"/>
    <d v="1899-12-30T01:48:56"/>
    <d v="1899-12-30T02:32:03"/>
    <d v="1899-12-31T05:08:39"/>
    <d v="1899-12-30T01:32:24"/>
    <n v="51"/>
    <n v="15"/>
    <n v="0"/>
    <n v="581"/>
    <n v="80"/>
    <n v="361"/>
    <n v="581"/>
  </r>
  <r>
    <x v="14"/>
    <n v="11"/>
    <x v="6"/>
    <n v="496"/>
    <n v="558.16636899999992"/>
    <n v="132"/>
    <n v="258"/>
    <n v="50"/>
    <n v="8"/>
    <n v="48"/>
    <n v="0.64393939393939392"/>
    <d v="1899-12-30T00:06:42"/>
    <d v="1899-12-30T00:07:18"/>
    <d v="1899-12-30T00:26:23"/>
    <n v="0.78787878787878785"/>
    <d v="1899-12-30T02:18:05"/>
    <d v="1899-12-30T03:07:16"/>
    <d v="1899-12-31T03:08:56"/>
    <d v="1899-12-30T01:28:00"/>
    <n v="46"/>
    <n v="11"/>
    <n v="0"/>
    <n v="489"/>
    <n v="88"/>
    <n v="327"/>
    <n v="489"/>
  </r>
  <r>
    <x v="14"/>
    <n v="11"/>
    <x v="8"/>
    <n v="3"/>
    <n v="0"/>
    <n v="0"/>
    <n v="0"/>
    <n v="1"/>
    <n v="0"/>
    <n v="2"/>
    <s v="-"/>
    <s v="-"/>
    <s v="-"/>
    <s v="-"/>
    <s v="-"/>
    <d v="1899-12-30T02:52:44"/>
    <d v="1899-12-30T02:52:44"/>
    <d v="1899-12-30T02:52:44"/>
    <d v="1899-12-30T00:20:47"/>
    <n v="0"/>
    <n v="0"/>
    <n v="0"/>
    <n v="3"/>
    <n v="0"/>
    <n v="3"/>
    <n v="3"/>
  </r>
  <r>
    <x v="15"/>
    <n v="10"/>
    <x v="0"/>
    <n v="459"/>
    <n v="973.56053383333312"/>
    <n v="64"/>
    <n v="282"/>
    <n v="72"/>
    <n v="9"/>
    <n v="32"/>
    <n v="0.453125"/>
    <d v="1899-12-30T00:09:39"/>
    <d v="1899-12-30T00:12:54"/>
    <d v="1899-12-30T00:51:30"/>
    <n v="0.5"/>
    <d v="1899-12-30T01:49:58"/>
    <d v="1899-12-30T02:43:12"/>
    <d v="1899-12-30T20:51:58"/>
    <d v="1899-12-30T02:14:12"/>
    <n v="83"/>
    <n v="49"/>
    <n v="8"/>
    <n v="454"/>
    <n v="97"/>
    <n v="252"/>
    <n v="454"/>
  </r>
  <r>
    <x v="15"/>
    <n v="10"/>
    <x v="1"/>
    <n v="508"/>
    <n v="740.70831149999992"/>
    <n v="97"/>
    <n v="316"/>
    <n v="54"/>
    <n v="6"/>
    <n v="35"/>
    <n v="0.44329896907216493"/>
    <d v="1899-12-30T00:08:48"/>
    <d v="1899-12-30T00:09:22"/>
    <d v="1899-12-30T00:33:21"/>
    <n v="0.58762886597938147"/>
    <d v="1899-12-30T01:46:01"/>
    <d v="1899-12-30T02:20:25"/>
    <d v="1899-12-30T10:55:36"/>
    <d v="1899-12-30T01:43:09"/>
    <n v="61"/>
    <n v="33"/>
    <n v="4"/>
    <n v="504"/>
    <n v="151"/>
    <n v="340"/>
    <n v="504"/>
  </r>
  <r>
    <x v="15"/>
    <n v="10"/>
    <x v="2"/>
    <n v="868"/>
    <n v="1672.0396780000003"/>
    <n v="120"/>
    <n v="570"/>
    <n v="97"/>
    <n v="17"/>
    <n v="64"/>
    <n v="0.48333333333333334"/>
    <d v="1899-12-30T00:08:34"/>
    <d v="1899-12-30T00:10:17"/>
    <d v="1899-12-30T00:39:52"/>
    <n v="0.6166666666666667"/>
    <d v="1899-12-30T01:14:43"/>
    <d v="1899-12-30T01:48:31"/>
    <d v="1899-12-30T21:35:11"/>
    <d v="1899-12-30T02:00:09"/>
    <n v="145"/>
    <n v="63"/>
    <n v="4"/>
    <n v="859"/>
    <n v="163"/>
    <n v="502"/>
    <n v="859"/>
  </r>
  <r>
    <x v="15"/>
    <n v="10"/>
    <x v="5"/>
    <n v="374"/>
    <n v="614.40415083333323"/>
    <n v="65"/>
    <n v="219"/>
    <n v="38"/>
    <n v="10"/>
    <n v="42"/>
    <n v="0.47692307692307695"/>
    <d v="1899-12-30T00:08:10"/>
    <d v="1899-12-30T00:09:51"/>
    <d v="1899-12-30T00:29:50"/>
    <n v="0.6"/>
    <d v="1899-12-30T01:32:22"/>
    <d v="1899-12-30T02:22:32"/>
    <d v="1899-12-30T16:02:34"/>
    <d v="1899-12-30T02:05:09"/>
    <n v="60"/>
    <n v="30"/>
    <n v="4"/>
    <n v="370"/>
    <n v="76"/>
    <n v="195"/>
    <n v="370"/>
  </r>
  <r>
    <x v="15"/>
    <n v="10"/>
    <x v="7"/>
    <n v="216"/>
    <n v="193.06109783333335"/>
    <n v="30"/>
    <n v="140"/>
    <n v="23"/>
    <n v="4"/>
    <n v="19"/>
    <n v="0.5"/>
    <d v="1899-12-30T00:07:44"/>
    <d v="1899-12-30T00:11:44"/>
    <d v="1899-12-30T01:07:42"/>
    <n v="0.6333333333333333"/>
    <d v="1899-12-30T01:03:27"/>
    <d v="1899-12-30T01:29:27"/>
    <d v="1899-12-30T18:58:45"/>
    <d v="1899-12-30T01:09:19"/>
    <n v="12"/>
    <n v="6"/>
    <n v="0"/>
    <n v="213"/>
    <n v="29"/>
    <n v="155"/>
    <n v="213"/>
  </r>
  <r>
    <x v="15"/>
    <n v="10"/>
    <x v="3"/>
    <n v="6605"/>
    <n v="0"/>
    <n v="697"/>
    <n v="3363"/>
    <n v="1316"/>
    <n v="303"/>
    <n v="926"/>
    <n v="0.52547307132459975"/>
    <d v="1899-12-30T00:07:31"/>
    <d v="1899-12-30T00:09:21"/>
    <d v="1899-12-30T01:07:42"/>
    <n v="0.65211062590975255"/>
    <d v="1899-12-30T01:30:12"/>
    <d v="1899-12-30T02:11:24"/>
    <d v="1899-12-30T21:17:55"/>
    <d v="1899-12-30T00:25:37"/>
    <n v="0"/>
    <n v="0"/>
    <n v="0"/>
    <n v="1408"/>
    <n v="0"/>
    <n v="4"/>
    <n v="1408"/>
  </r>
  <r>
    <x v="15"/>
    <n v="10"/>
    <x v="6"/>
    <n v="488"/>
    <n v="664.7813626666665"/>
    <n v="93"/>
    <n v="257"/>
    <n v="69"/>
    <n v="12"/>
    <n v="57"/>
    <n v="0.62365591397849462"/>
    <d v="1899-12-30T00:06:25"/>
    <d v="1899-12-30T00:06:56"/>
    <d v="1899-12-30T00:20:00"/>
    <n v="0.77419354838709675"/>
    <d v="1899-12-30T01:43:23"/>
    <d v="1899-12-30T02:21:22"/>
    <d v="1899-12-31T05:04:08"/>
    <d v="1899-12-30T01:40:40"/>
    <n v="46"/>
    <n v="17"/>
    <n v="1"/>
    <n v="482"/>
    <n v="93"/>
    <n v="302"/>
    <n v="482"/>
  </r>
  <r>
    <x v="15"/>
    <n v="10"/>
    <x v="4"/>
    <n v="651"/>
    <n v="455.02470516666654"/>
    <n v="81"/>
    <n v="343"/>
    <n v="55"/>
    <n v="12"/>
    <n v="160"/>
    <n v="0.61728395061728392"/>
    <d v="1899-12-30T00:06:19"/>
    <d v="1899-12-30T00:07:09"/>
    <d v="1899-12-30T00:18:53"/>
    <n v="0.80246913580246915"/>
    <d v="1899-12-30T01:33:55"/>
    <d v="1899-12-30T02:03:33"/>
    <d v="1899-12-30T18:22:00"/>
    <d v="1899-12-30T01:14:41"/>
    <n v="35"/>
    <n v="10"/>
    <n v="0"/>
    <n v="636"/>
    <n v="63"/>
    <n v="422"/>
    <n v="636"/>
  </r>
  <r>
    <x v="15"/>
    <n v="10"/>
    <x v="8"/>
    <n v="3"/>
    <n v="0"/>
    <n v="0"/>
    <n v="1"/>
    <n v="0"/>
    <n v="0"/>
    <n v="2"/>
    <s v="-"/>
    <s v="-"/>
    <s v="-"/>
    <s v="-"/>
    <s v="-"/>
    <d v="1899-12-30T00:13:25"/>
    <d v="1899-12-30T00:13:25"/>
    <d v="1899-12-30T00:13:25"/>
    <d v="1899-12-30T00:21:42"/>
    <n v="0"/>
    <n v="0"/>
    <n v="0"/>
    <n v="3"/>
    <n v="0"/>
    <n v="3"/>
    <n v="3"/>
  </r>
  <r>
    <x v="16"/>
    <n v="9"/>
    <x v="2"/>
    <n v="818"/>
    <n v="1581.0946746666655"/>
    <n v="88"/>
    <n v="543"/>
    <n v="99"/>
    <n v="15"/>
    <n v="73"/>
    <n v="0.46590909090909088"/>
    <d v="1899-12-30T00:09:13"/>
    <d v="1899-12-30T00:10:01"/>
    <d v="1899-12-30T00:36:55"/>
    <n v="0.53409090909090906"/>
    <d v="1899-12-30T00:58:02"/>
    <d v="1899-12-30T01:27:57"/>
    <d v="1899-12-30T18:56:23"/>
    <d v="1899-12-30T01:56:14"/>
    <n v="135"/>
    <n v="65"/>
    <n v="0"/>
    <n v="812"/>
    <n v="119"/>
    <n v="495"/>
    <n v="812"/>
  </r>
  <r>
    <x v="16"/>
    <n v="9"/>
    <x v="1"/>
    <n v="488"/>
    <n v="1361.0116388333331"/>
    <n v="83"/>
    <n v="304"/>
    <n v="59"/>
    <n v="6"/>
    <n v="36"/>
    <n v="0.48192771084337349"/>
    <d v="1899-12-30T00:08:06"/>
    <d v="1899-12-30T00:08:59"/>
    <d v="1899-12-30T00:33:23"/>
    <n v="0.66265060240963858"/>
    <d v="1899-12-30T02:00:15"/>
    <d v="1899-12-30T03:14:58"/>
    <d v="1899-12-30T20:15:24"/>
    <d v="1899-12-30T02:51:56"/>
    <n v="115"/>
    <n v="75"/>
    <n v="19"/>
    <n v="483"/>
    <n v="109"/>
    <n v="265"/>
    <n v="483"/>
  </r>
  <r>
    <x v="16"/>
    <n v="9"/>
    <x v="3"/>
    <n v="6438"/>
    <n v="0"/>
    <n v="600"/>
    <n v="3344"/>
    <n v="1239"/>
    <n v="302"/>
    <n v="953"/>
    <n v="0.53794266441821248"/>
    <d v="1899-12-30T00:07:32"/>
    <d v="1899-12-30T00:09:14"/>
    <d v="1899-12-30T00:51:00"/>
    <n v="0.6492411467116358"/>
    <d v="1899-12-30T01:21:19"/>
    <d v="1899-12-30T02:03:45"/>
    <d v="1899-12-31T01:38:33"/>
    <d v="1899-12-30T00:05:57"/>
    <n v="0"/>
    <n v="0"/>
    <n v="0"/>
    <n v="1290"/>
    <n v="0"/>
    <n v="7"/>
    <n v="1290"/>
  </r>
  <r>
    <x v="16"/>
    <n v="9"/>
    <x v="0"/>
    <n v="465"/>
    <n v="826.11997450000013"/>
    <n v="43"/>
    <n v="290"/>
    <n v="88"/>
    <n v="7"/>
    <n v="37"/>
    <n v="0.53488372093023251"/>
    <d v="1899-12-30T00:07:30"/>
    <d v="1899-12-30T00:10:56"/>
    <d v="1899-12-30T00:54:51"/>
    <n v="0.58139534883720934"/>
    <d v="1899-12-30T01:18:37"/>
    <d v="1899-12-30T01:52:58"/>
    <d v="1899-12-30T16:35:46"/>
    <d v="1899-12-30T01:59:43"/>
    <n v="72"/>
    <n v="36"/>
    <n v="6"/>
    <n v="458"/>
    <n v="77"/>
    <n v="263"/>
    <n v="458"/>
  </r>
  <r>
    <x v="16"/>
    <n v="9"/>
    <x v="7"/>
    <n v="220"/>
    <n v="76.662769833333343"/>
    <n v="27"/>
    <n v="134"/>
    <n v="28"/>
    <n v="7"/>
    <n v="24"/>
    <n v="0.53846153846153844"/>
    <d v="1899-12-30T00:07:08"/>
    <d v="1899-12-30T00:13:08"/>
    <d v="1899-12-30T02:18:50"/>
    <n v="0.65384615384615385"/>
    <d v="1899-12-30T00:51:18"/>
    <d v="1899-12-30T01:21:06"/>
    <d v="1899-12-30T10:37:32"/>
    <d v="1899-12-30T00:40:53"/>
    <n v="0"/>
    <n v="0"/>
    <n v="0"/>
    <n v="217"/>
    <n v="26"/>
    <n v="180"/>
    <n v="217"/>
  </r>
  <r>
    <x v="16"/>
    <n v="9"/>
    <x v="6"/>
    <n v="460"/>
    <n v="696.64469366666651"/>
    <n v="96"/>
    <n v="271"/>
    <n v="40"/>
    <n v="12"/>
    <n v="41"/>
    <n v="0.57291666666666663"/>
    <d v="1899-12-30T00:06:50"/>
    <d v="1899-12-30T00:08:02"/>
    <d v="1899-12-30T00:22:17"/>
    <n v="0.72916666666666663"/>
    <d v="1899-12-30T01:37:06"/>
    <d v="1899-12-30T02:25:48"/>
    <d v="1899-12-30T20:04:17"/>
    <d v="1899-12-30T01:42:29"/>
    <n v="55"/>
    <n v="18"/>
    <n v="0"/>
    <n v="454"/>
    <n v="79"/>
    <n v="287"/>
    <n v="454"/>
  </r>
  <r>
    <x v="16"/>
    <n v="9"/>
    <x v="5"/>
    <n v="355"/>
    <n v="913.13776350000023"/>
    <n v="62"/>
    <n v="216"/>
    <n v="43"/>
    <n v="6"/>
    <n v="28"/>
    <n v="0.56451612903225812"/>
    <d v="1899-12-30T00:06:43"/>
    <d v="1899-12-30T00:07:55"/>
    <d v="1899-12-30T00:19:15"/>
    <n v="0.67741935483870963"/>
    <d v="1899-12-30T01:58:24"/>
    <d v="1899-12-30T03:26:56"/>
    <d v="1899-12-31T01:38:33"/>
    <d v="1899-12-30T03:16:40"/>
    <n v="95"/>
    <n v="62"/>
    <n v="20"/>
    <n v="348"/>
    <n v="64"/>
    <n v="178"/>
    <n v="348"/>
  </r>
  <r>
    <x v="16"/>
    <n v="9"/>
    <x v="4"/>
    <n v="591"/>
    <n v="568.61859416666653"/>
    <n v="72"/>
    <n v="308"/>
    <n v="49"/>
    <n v="7"/>
    <n v="155"/>
    <n v="0.68055555555555558"/>
    <d v="1899-12-30T00:06:32"/>
    <d v="1899-12-30T00:07:08"/>
    <d v="1899-12-30T00:21:49"/>
    <n v="0.81944444444444442"/>
    <d v="1899-12-30T01:27:51"/>
    <d v="1899-12-30T02:03:43"/>
    <d v="1899-12-30T20:35:36"/>
    <d v="1899-12-30T01:27:02"/>
    <n v="57"/>
    <n v="22"/>
    <n v="2"/>
    <n v="580"/>
    <n v="77"/>
    <n v="381"/>
    <n v="580"/>
  </r>
  <r>
    <x v="16"/>
    <n v="9"/>
    <x v="8"/>
    <n v="2"/>
    <n v="0"/>
    <n v="0"/>
    <n v="0"/>
    <n v="0"/>
    <n v="0"/>
    <n v="2"/>
    <s v="-"/>
    <s v="-"/>
    <s v="-"/>
    <s v="-"/>
    <s v="-"/>
    <s v="-"/>
    <s v="-"/>
    <s v="-"/>
    <d v="1899-12-30T00:05:22"/>
    <n v="0"/>
    <n v="0"/>
    <n v="0"/>
    <n v="2"/>
    <n v="0"/>
    <n v="2"/>
    <n v="2"/>
  </r>
  <r>
    <x v="17"/>
    <n v="8"/>
    <x v="1"/>
    <n v="483"/>
    <n v="972.38387033333345"/>
    <n v="79"/>
    <n v="295"/>
    <n v="71"/>
    <n v="11"/>
    <n v="27"/>
    <n v="0.43037974683544306"/>
    <d v="1899-12-30T00:09:23"/>
    <d v="1899-12-30T00:10:18"/>
    <d v="1899-12-30T00:33:33"/>
    <n v="0.53164556962025311"/>
    <d v="1899-12-30T01:43:09"/>
    <d v="1899-12-30T02:25:27"/>
    <d v="1899-12-30T17:54:28"/>
    <d v="1899-12-30T02:11:40"/>
    <n v="98"/>
    <n v="46"/>
    <n v="4"/>
    <n v="478"/>
    <n v="128"/>
    <n v="290"/>
    <n v="478"/>
  </r>
  <r>
    <x v="17"/>
    <n v="8"/>
    <x v="0"/>
    <n v="436"/>
    <n v="894.24414300000024"/>
    <n v="44"/>
    <n v="280"/>
    <n v="72"/>
    <n v="12"/>
    <n v="28"/>
    <n v="0.47727272727272729"/>
    <d v="1899-12-30T00:09:01"/>
    <d v="1899-12-30T00:12:26"/>
    <d v="1899-12-30T00:44:20"/>
    <n v="0.52272727272727271"/>
    <d v="1899-12-30T01:21:08"/>
    <d v="1899-12-30T02:13:33"/>
    <d v="1899-12-30T22:42:58"/>
    <d v="1899-12-30T02:15:19"/>
    <n v="81"/>
    <n v="41"/>
    <n v="8"/>
    <n v="431"/>
    <n v="63"/>
    <n v="213"/>
    <n v="431"/>
  </r>
  <r>
    <x v="17"/>
    <n v="8"/>
    <x v="7"/>
    <n v="194"/>
    <n v="85.367212000000023"/>
    <n v="28"/>
    <n v="113"/>
    <n v="28"/>
    <n v="4"/>
    <n v="21"/>
    <n v="0.5"/>
    <d v="1899-12-30T00:08:09"/>
    <d v="1899-12-30T00:09:24"/>
    <d v="1899-12-30T00:32:19"/>
    <n v="0.5714285714285714"/>
    <d v="1899-12-30T00:45:03"/>
    <d v="1899-12-30T01:22:02"/>
    <d v="1899-12-30T17:31:13"/>
    <d v="1899-12-30T00:45:24"/>
    <n v="3"/>
    <n v="2"/>
    <n v="1"/>
    <n v="184"/>
    <n v="28"/>
    <n v="150"/>
    <n v="184"/>
  </r>
  <r>
    <x v="17"/>
    <n v="8"/>
    <x v="4"/>
    <n v="628"/>
    <n v="799.92247800000007"/>
    <n v="80"/>
    <n v="301"/>
    <n v="66"/>
    <n v="11"/>
    <n v="170"/>
    <n v="0.5"/>
    <d v="1899-12-30T00:07:54"/>
    <d v="1899-12-30T00:09:18"/>
    <d v="1899-12-30T00:30:58"/>
    <n v="0.61250000000000004"/>
    <d v="1899-12-30T01:38:25"/>
    <d v="1899-12-30T02:34:56"/>
    <d v="1899-12-30T12:44:14"/>
    <d v="1899-12-30T01:47:34"/>
    <n v="82"/>
    <n v="37"/>
    <n v="4"/>
    <n v="611"/>
    <n v="57"/>
    <n v="381"/>
    <n v="611"/>
  </r>
  <r>
    <x v="17"/>
    <n v="8"/>
    <x v="5"/>
    <n v="364"/>
    <n v="692.65442533333351"/>
    <n v="62"/>
    <n v="217"/>
    <n v="48"/>
    <n v="9"/>
    <n v="28"/>
    <n v="0.532258064516129"/>
    <d v="1899-12-30T00:07:45"/>
    <d v="1899-12-30T00:09:08"/>
    <d v="1899-12-30T00:32:18"/>
    <n v="0.61290322580645162"/>
    <d v="1899-12-30T01:51:58"/>
    <d v="1899-12-30T03:10:50"/>
    <d v="1899-12-30T17:52:01"/>
    <d v="1899-12-30T02:27:10"/>
    <n v="72"/>
    <n v="46"/>
    <n v="6"/>
    <n v="361"/>
    <n v="53"/>
    <n v="195"/>
    <n v="361"/>
  </r>
  <r>
    <x v="17"/>
    <n v="8"/>
    <x v="3"/>
    <n v="6488"/>
    <n v="0"/>
    <n v="607"/>
    <n v="3222"/>
    <n v="1423"/>
    <n v="330"/>
    <n v="906"/>
    <n v="0.57046979865771807"/>
    <d v="1899-12-30T00:07:04"/>
    <d v="1899-12-30T00:08:38"/>
    <d v="1899-12-30T00:44:20"/>
    <n v="0.66442953020134232"/>
    <d v="1899-12-30T01:25:01"/>
    <d v="1899-12-30T02:17:50"/>
    <d v="1899-12-31T01:28:40"/>
    <s v="-"/>
    <n v="0"/>
    <n v="0"/>
    <n v="0"/>
    <n v="1245"/>
    <n v="0"/>
    <n v="1"/>
    <n v="1245"/>
  </r>
  <r>
    <x v="17"/>
    <n v="8"/>
    <x v="2"/>
    <n v="918"/>
    <n v="1547.3249466666664"/>
    <n v="96"/>
    <n v="598"/>
    <n v="134"/>
    <n v="19"/>
    <n v="71"/>
    <n v="0.5625"/>
    <d v="1899-12-30T00:06:51"/>
    <d v="1899-12-30T00:08:25"/>
    <d v="1899-12-30T00:34:26"/>
    <n v="0.6875"/>
    <d v="1899-12-30T01:01:15"/>
    <d v="1899-12-30T01:43:17"/>
    <d v="1899-12-30T17:55:29"/>
    <d v="1899-12-30T01:46:44"/>
    <n v="131"/>
    <n v="44"/>
    <n v="3"/>
    <n v="906"/>
    <n v="154"/>
    <n v="540"/>
    <n v="906"/>
  </r>
  <r>
    <x v="17"/>
    <n v="8"/>
    <x v="6"/>
    <n v="433"/>
    <n v="530.82526083333346"/>
    <n v="87"/>
    <n v="228"/>
    <n v="41"/>
    <n v="11"/>
    <n v="66"/>
    <n v="0.72413793103448276"/>
    <d v="1899-12-30T00:05:37"/>
    <d v="1899-12-30T00:06:02"/>
    <d v="1899-12-30T00:14:14"/>
    <n v="0.88505747126436785"/>
    <d v="1899-12-30T01:13:33"/>
    <d v="1899-12-30T01:55:38"/>
    <d v="1899-12-30T17:05:22"/>
    <d v="1899-12-30T01:34:54"/>
    <n v="39"/>
    <n v="15"/>
    <n v="0"/>
    <n v="420"/>
    <n v="73"/>
    <n v="271"/>
    <n v="420"/>
  </r>
  <r>
    <x v="18"/>
    <n v="7"/>
    <x v="0"/>
    <n v="516"/>
    <n v="716.23219866666705"/>
    <n v="57"/>
    <n v="327"/>
    <n v="83"/>
    <n v="9"/>
    <n v="40"/>
    <n v="0.42105263157894735"/>
    <d v="1899-12-30T00:11:18"/>
    <d v="1899-12-30T00:14:06"/>
    <d v="1899-12-30T01:04:34"/>
    <n v="0.45614035087719296"/>
    <d v="1899-12-30T01:11:19"/>
    <d v="1899-12-30T01:53:58"/>
    <d v="1899-12-30T11:40:57"/>
    <d v="1899-12-30T01:37:56"/>
    <n v="63"/>
    <n v="29"/>
    <n v="3"/>
    <n v="513"/>
    <n v="111"/>
    <n v="315"/>
    <n v="513"/>
  </r>
  <r>
    <x v="18"/>
    <n v="7"/>
    <x v="1"/>
    <n v="513"/>
    <n v="1583.0183008333336"/>
    <n v="90"/>
    <n v="308"/>
    <n v="62"/>
    <n v="13"/>
    <n v="40"/>
    <n v="0.37777777777777777"/>
    <d v="1899-12-30T00:09:56"/>
    <d v="1899-12-30T00:10:33"/>
    <d v="1899-12-30T00:31:05"/>
    <n v="0.5444444444444444"/>
    <d v="1899-12-30T01:51:48"/>
    <d v="1899-12-30T02:38:00"/>
    <d v="1899-12-31T07:57:39"/>
    <d v="1899-12-30T03:00:44"/>
    <n v="137"/>
    <n v="86"/>
    <n v="21"/>
    <n v="508"/>
    <n v="103"/>
    <n v="274"/>
    <n v="508"/>
  </r>
  <r>
    <x v="18"/>
    <n v="7"/>
    <x v="5"/>
    <n v="382"/>
    <n v="754.13692866666679"/>
    <n v="77"/>
    <n v="221"/>
    <n v="57"/>
    <n v="8"/>
    <n v="19"/>
    <n v="0.53246753246753242"/>
    <d v="1899-12-30T00:07:44"/>
    <d v="1899-12-30T00:08:08"/>
    <d v="1899-12-30T00:29:11"/>
    <n v="0.67532467532467533"/>
    <d v="1899-12-30T01:54:41"/>
    <d v="1899-12-30T02:33:22"/>
    <d v="1899-12-30T14:49:09"/>
    <d v="1899-12-30T02:19:31"/>
    <n v="69"/>
    <n v="46"/>
    <n v="12"/>
    <n v="377"/>
    <n v="87"/>
    <n v="217"/>
    <n v="377"/>
  </r>
  <r>
    <x v="18"/>
    <n v="7"/>
    <x v="2"/>
    <n v="875"/>
    <n v="1628.3349405000004"/>
    <n v="93"/>
    <n v="560"/>
    <n v="126"/>
    <n v="16"/>
    <n v="80"/>
    <n v="0.5161290322580645"/>
    <d v="1899-12-30T00:07:34"/>
    <d v="1899-12-30T00:09:16"/>
    <d v="1899-12-30T00:34:23"/>
    <n v="0.61290322580645162"/>
    <d v="1899-12-30T00:55:17"/>
    <d v="1899-12-30T01:29:30"/>
    <d v="1899-12-30T19:16:35"/>
    <d v="1899-12-30T01:52:19"/>
    <n v="143"/>
    <n v="59"/>
    <n v="1"/>
    <n v="869"/>
    <n v="158"/>
    <n v="521"/>
    <n v="869"/>
  </r>
  <r>
    <x v="18"/>
    <n v="7"/>
    <x v="3"/>
    <n v="6411"/>
    <n v="0"/>
    <n v="596"/>
    <n v="3168"/>
    <n v="1416"/>
    <n v="327"/>
    <n v="904"/>
    <n v="0.55195911413969334"/>
    <d v="1899-12-30T00:07:18"/>
    <d v="1899-12-30T00:08:59"/>
    <d v="1899-12-30T01:03:27"/>
    <n v="0.66269165247018735"/>
    <d v="1899-12-30T01:16:49"/>
    <d v="1899-12-30T02:01:28"/>
    <d v="1899-12-31T01:48:25"/>
    <d v="1899-12-30T00:26:05"/>
    <n v="0"/>
    <n v="0"/>
    <n v="0"/>
    <n v="1393"/>
    <n v="0"/>
    <n v="5"/>
    <n v="1393"/>
  </r>
  <r>
    <x v="18"/>
    <n v="7"/>
    <x v="7"/>
    <n v="217"/>
    <n v="90.667774833333326"/>
    <n v="25"/>
    <n v="132"/>
    <n v="37"/>
    <n v="7"/>
    <n v="16"/>
    <n v="0.56000000000000005"/>
    <d v="1899-12-30T00:07:16"/>
    <d v="1899-12-30T00:09:03"/>
    <d v="1899-12-30T00:29:03"/>
    <n v="0.72"/>
    <d v="1899-12-30T00:49:16"/>
    <d v="1899-12-30T01:15:43"/>
    <d v="1899-12-30T08:30:49"/>
    <d v="1899-12-30T00:43:36"/>
    <n v="3"/>
    <n v="1"/>
    <n v="0"/>
    <n v="215"/>
    <n v="35"/>
    <n v="180"/>
    <n v="215"/>
  </r>
  <r>
    <x v="18"/>
    <n v="7"/>
    <x v="4"/>
    <n v="620"/>
    <n v="628.66053616666659"/>
    <n v="71"/>
    <n v="310"/>
    <n v="59"/>
    <n v="16"/>
    <n v="164"/>
    <n v="0.61971830985915488"/>
    <d v="1899-12-30T00:06:36"/>
    <d v="1899-12-30T00:07:17"/>
    <d v="1899-12-30T00:23:40"/>
    <n v="0.74647887323943662"/>
    <d v="1899-12-30T01:17:08"/>
    <d v="1899-12-30T01:48:23"/>
    <d v="1899-12-30T15:14:28"/>
    <d v="1899-12-30T01:33:14"/>
    <n v="60"/>
    <n v="26"/>
    <n v="0"/>
    <n v="598"/>
    <n v="55"/>
    <n v="379"/>
    <n v="598"/>
  </r>
  <r>
    <x v="18"/>
    <n v="7"/>
    <x v="6"/>
    <n v="491"/>
    <n v="726.70441749999986"/>
    <n v="96"/>
    <n v="264"/>
    <n v="56"/>
    <n v="12"/>
    <n v="63"/>
    <n v="0.72916666666666663"/>
    <d v="1899-12-30T00:05:45"/>
    <d v="1899-12-30T00:06:42"/>
    <d v="1899-12-30T00:24:53"/>
    <n v="0.82291666666666663"/>
    <d v="1899-12-30T01:39:59"/>
    <d v="1899-12-30T02:19:34"/>
    <d v="1899-12-30T17:00:05"/>
    <d v="1899-12-30T01:48:31"/>
    <n v="67"/>
    <n v="27"/>
    <n v="0"/>
    <n v="476"/>
    <n v="86"/>
    <n v="298"/>
    <n v="476"/>
  </r>
  <r>
    <x v="18"/>
    <n v="7"/>
    <x v="8"/>
    <n v="5"/>
    <n v="0"/>
    <n v="0"/>
    <n v="1"/>
    <n v="1"/>
    <n v="0"/>
    <n v="3"/>
    <s v="-"/>
    <s v="-"/>
    <s v="-"/>
    <s v="-"/>
    <s v="-"/>
    <d v="1899-12-30T00:09:59"/>
    <d v="1899-12-30T00:10:25"/>
    <d v="1899-12-30T00:11:26"/>
    <d v="1899-12-30T00:11:31"/>
    <n v="0"/>
    <n v="0"/>
    <n v="0"/>
    <n v="5"/>
    <n v="0"/>
    <n v="5"/>
    <n v="5"/>
  </r>
  <r>
    <x v="19"/>
    <n v="6"/>
    <x v="7"/>
    <n v="216"/>
    <n v="117.72721716666668"/>
    <n v="29"/>
    <n v="119"/>
    <n v="34"/>
    <n v="2"/>
    <n v="32"/>
    <n v="0.44827586206896552"/>
    <d v="1899-12-30T00:08:21"/>
    <d v="1899-12-30T00:10:35"/>
    <d v="1899-12-30T00:32:25"/>
    <n v="0.68965517241379315"/>
    <d v="1899-12-30T00:42:25"/>
    <d v="1899-12-30T01:13:47"/>
    <d v="1899-12-30T07:16:56"/>
    <d v="1899-12-30T00:50:34"/>
    <n v="4"/>
    <n v="4"/>
    <n v="1"/>
    <n v="213"/>
    <n v="46"/>
    <n v="178"/>
    <n v="213"/>
  </r>
  <r>
    <x v="19"/>
    <n v="6"/>
    <x v="2"/>
    <n v="938"/>
    <n v="1491.9957724999999"/>
    <n v="105"/>
    <n v="572"/>
    <n v="161"/>
    <n v="19"/>
    <n v="81"/>
    <n v="0.54807692307692313"/>
    <d v="1899-12-30T00:07:43"/>
    <d v="1899-12-30T00:09:39"/>
    <d v="1899-12-30T00:50:25"/>
    <n v="0.67307692307692313"/>
    <d v="1899-12-30T00:45:19"/>
    <d v="1899-12-30T01:07:55"/>
    <d v="1899-12-30T18:16:22"/>
    <d v="1899-12-30T01:40:42"/>
    <n v="126"/>
    <n v="43"/>
    <n v="0"/>
    <n v="930"/>
    <n v="171"/>
    <n v="565"/>
    <n v="930"/>
  </r>
  <r>
    <x v="19"/>
    <n v="6"/>
    <x v="1"/>
    <n v="548"/>
    <n v="1042.9716418333337"/>
    <n v="104"/>
    <n v="313"/>
    <n v="82"/>
    <n v="11"/>
    <n v="38"/>
    <n v="0.54807692307692313"/>
    <d v="1899-12-30T00:07:26"/>
    <d v="1899-12-30T00:08:21"/>
    <d v="1899-12-30T00:36:14"/>
    <n v="0.67307692307692313"/>
    <d v="1899-12-30T01:28:02"/>
    <d v="1899-12-30T02:11:02"/>
    <d v="1899-12-30T14:02:59"/>
    <d v="1899-12-30T02:11:49"/>
    <n v="90"/>
    <n v="54"/>
    <n v="10"/>
    <n v="540"/>
    <n v="137"/>
    <n v="335"/>
    <n v="540"/>
  </r>
  <r>
    <x v="19"/>
    <n v="6"/>
    <x v="3"/>
    <n v="6513"/>
    <n v="0"/>
    <n v="641"/>
    <n v="3149"/>
    <n v="1501"/>
    <n v="287"/>
    <n v="935"/>
    <n v="0.5795275590551181"/>
    <d v="1899-12-30T00:07:02"/>
    <d v="1899-12-30T00:08:33"/>
    <d v="1899-12-30T00:44:56"/>
    <n v="0.6992125984251969"/>
    <d v="1899-12-30T01:07:31"/>
    <d v="1899-12-30T01:46:46"/>
    <d v="1899-12-30T22:06:04"/>
    <d v="1899-12-30T00:35:47"/>
    <n v="0"/>
    <n v="0"/>
    <n v="0"/>
    <n v="1400"/>
    <n v="0"/>
    <n v="2"/>
    <n v="1400"/>
  </r>
  <r>
    <x v="19"/>
    <n v="6"/>
    <x v="5"/>
    <n v="383"/>
    <n v="673.04886816666647"/>
    <n v="63"/>
    <n v="224"/>
    <n v="55"/>
    <n v="8"/>
    <n v="33"/>
    <n v="0.58730158730158732"/>
    <d v="1899-12-30T00:07:00"/>
    <d v="1899-12-30T00:08:08"/>
    <d v="1899-12-30T00:24:03"/>
    <n v="0.68253968253968256"/>
    <d v="1899-12-30T01:36:55"/>
    <d v="1899-12-30T02:22:35"/>
    <d v="1899-12-30T15:08:53"/>
    <d v="1899-12-30T02:08:15"/>
    <n v="62"/>
    <n v="34"/>
    <n v="11"/>
    <n v="377"/>
    <n v="87"/>
    <n v="215"/>
    <n v="377"/>
  </r>
  <r>
    <x v="19"/>
    <n v="6"/>
    <x v="6"/>
    <n v="459"/>
    <n v="566.50914233333322"/>
    <n v="97"/>
    <n v="232"/>
    <n v="69"/>
    <n v="10"/>
    <n v="51"/>
    <n v="0.63917525773195871"/>
    <d v="1899-12-30T00:06:51"/>
    <d v="1899-12-30T00:07:26"/>
    <d v="1899-12-30T00:20:18"/>
    <n v="0.75257731958762886"/>
    <d v="1899-12-30T01:25:44"/>
    <d v="1899-12-30T02:07:58"/>
    <d v="1899-12-30T22:06:04"/>
    <d v="1899-12-30T01:27:13"/>
    <n v="52"/>
    <n v="13"/>
    <n v="0"/>
    <n v="453"/>
    <n v="95"/>
    <n v="321"/>
    <n v="453"/>
  </r>
  <r>
    <x v="19"/>
    <n v="6"/>
    <x v="4"/>
    <n v="620"/>
    <n v="892.8819178333332"/>
    <n v="80"/>
    <n v="302"/>
    <n v="65"/>
    <n v="9"/>
    <n v="164"/>
    <n v="0.61250000000000004"/>
    <d v="1899-12-30T00:06:13"/>
    <d v="1899-12-30T00:07:35"/>
    <d v="1899-12-30T00:41:36"/>
    <n v="0.8"/>
    <d v="1899-12-30T01:28:51"/>
    <d v="1899-12-30T02:10:19"/>
    <d v="1899-12-30T18:55:09"/>
    <d v="1899-12-30T01:54:23"/>
    <n v="79"/>
    <n v="42"/>
    <n v="3"/>
    <n v="600"/>
    <n v="77"/>
    <n v="373"/>
    <n v="600"/>
  </r>
  <r>
    <x v="19"/>
    <n v="6"/>
    <x v="0"/>
    <n v="477"/>
    <n v="778.19553649999909"/>
    <n v="63"/>
    <n v="276"/>
    <n v="86"/>
    <n v="13"/>
    <n v="39"/>
    <n v="0.74603174603174605"/>
    <d v="1899-12-30T00:05:14"/>
    <d v="1899-12-30T00:07:14"/>
    <d v="1899-12-30T00:35:49"/>
    <n v="0.80952380952380953"/>
    <d v="1899-12-30T01:03:59"/>
    <d v="1899-12-30T01:43:38"/>
    <d v="1899-12-30T13:53:39"/>
    <d v="1899-12-30T01:56:11"/>
    <n v="71"/>
    <n v="34"/>
    <n v="6"/>
    <n v="474"/>
    <n v="111"/>
    <n v="256"/>
    <n v="474"/>
  </r>
  <r>
    <x v="19"/>
    <n v="6"/>
    <x v="8"/>
    <n v="4"/>
    <n v="0"/>
    <n v="0"/>
    <n v="1"/>
    <n v="1"/>
    <n v="0"/>
    <n v="2"/>
    <s v="-"/>
    <s v="-"/>
    <s v="-"/>
    <s v="-"/>
    <s v="-"/>
    <d v="1899-12-30T01:34:10"/>
    <d v="1899-12-30T02:00:45"/>
    <d v="1899-12-30T03:02:48"/>
    <d v="1899-12-30T00:07:54"/>
    <n v="0"/>
    <n v="0"/>
    <n v="0"/>
    <n v="4"/>
    <n v="0"/>
    <n v="4"/>
    <n v="4"/>
  </r>
  <r>
    <x v="20"/>
    <n v="5"/>
    <x v="0"/>
    <n v="421"/>
    <n v="442.80692583333325"/>
    <n v="42"/>
    <n v="250"/>
    <n v="81"/>
    <n v="12"/>
    <n v="36"/>
    <n v="0.40476190476190477"/>
    <d v="1899-12-30T00:09:29"/>
    <d v="1899-12-30T00:13:23"/>
    <d v="1899-12-30T00:38:05"/>
    <n v="0.5"/>
    <d v="1899-12-30T00:47:13"/>
    <d v="1899-12-30T01:22:03"/>
    <d v="1899-12-30T17:16:12"/>
    <d v="1899-12-30T01:17:51"/>
    <n v="39"/>
    <n v="19"/>
    <n v="1"/>
    <n v="420"/>
    <n v="116"/>
    <n v="286"/>
    <n v="420"/>
  </r>
  <r>
    <x v="20"/>
    <n v="5"/>
    <x v="2"/>
    <n v="823"/>
    <n v="1925.0257801666658"/>
    <n v="88"/>
    <n v="510"/>
    <n v="142"/>
    <n v="12"/>
    <n v="71"/>
    <n v="0.39772727272727271"/>
    <d v="1899-12-30T00:09:20"/>
    <d v="1899-12-30T00:11:23"/>
    <d v="1899-12-30T00:35:57"/>
    <n v="0.53409090909090906"/>
    <d v="1899-12-30T00:53:39"/>
    <d v="1899-12-30T01:30:17"/>
    <d v="1899-12-30T17:18:15"/>
    <d v="1899-12-30T02:13:56"/>
    <n v="189"/>
    <n v="69"/>
    <n v="3"/>
    <n v="818"/>
    <n v="153"/>
    <n v="443"/>
    <n v="818"/>
  </r>
  <r>
    <x v="20"/>
    <n v="5"/>
    <x v="1"/>
    <n v="451"/>
    <n v="866.3110811666669"/>
    <n v="97"/>
    <n v="274"/>
    <n v="47"/>
    <n v="8"/>
    <n v="25"/>
    <n v="0.47422680412371132"/>
    <d v="1899-12-30T00:08:10"/>
    <d v="1899-12-30T00:09:29"/>
    <d v="1899-12-30T00:33:05"/>
    <n v="0.58762886597938147"/>
    <d v="1899-12-30T02:10:25"/>
    <d v="1899-12-30T03:02:55"/>
    <d v="1899-12-30T15:39:35"/>
    <d v="1899-12-30T02:11:50"/>
    <n v="86"/>
    <n v="43"/>
    <n v="9"/>
    <n v="445"/>
    <n v="122"/>
    <n v="272"/>
    <n v="445"/>
  </r>
  <r>
    <x v="20"/>
    <n v="5"/>
    <x v="3"/>
    <n v="6625"/>
    <n v="0"/>
    <n v="647"/>
    <n v="3291"/>
    <n v="1480"/>
    <n v="318"/>
    <n v="889"/>
    <n v="0.52037617554858939"/>
    <d v="1899-12-30T00:07:43"/>
    <d v="1899-12-30T00:09:02"/>
    <d v="1899-12-30T00:38:05"/>
    <n v="0.64733542319749215"/>
    <d v="1899-12-30T01:31:02"/>
    <d v="1899-12-30T02:19:52"/>
    <d v="1899-12-31T01:35:41"/>
    <d v="1899-12-30T00:19:31"/>
    <n v="0"/>
    <n v="0"/>
    <n v="0"/>
    <n v="1358"/>
    <n v="0"/>
    <n v="5"/>
    <n v="1358"/>
  </r>
  <r>
    <x v="20"/>
    <n v="5"/>
    <x v="5"/>
    <n v="389"/>
    <n v="980.04720616666623"/>
    <n v="73"/>
    <n v="232"/>
    <n v="46"/>
    <n v="10"/>
    <n v="28"/>
    <n v="0.52054794520547942"/>
    <d v="1899-12-30T00:07:17"/>
    <d v="1899-12-30T00:08:57"/>
    <d v="1899-12-30T00:28:33"/>
    <n v="0.60273972602739723"/>
    <d v="1899-12-30T01:48:23"/>
    <d v="1899-12-30T02:40:51"/>
    <d v="1899-12-30T17:01:10"/>
    <d v="1899-12-30T02:58:33"/>
    <n v="98"/>
    <n v="64"/>
    <n v="15"/>
    <n v="381"/>
    <n v="80"/>
    <n v="188"/>
    <n v="381"/>
  </r>
  <r>
    <x v="20"/>
    <n v="5"/>
    <x v="4"/>
    <n v="631"/>
    <n v="724.47442783333338"/>
    <n v="107"/>
    <n v="304"/>
    <n v="57"/>
    <n v="8"/>
    <n v="155"/>
    <n v="0.55140186915887845"/>
    <d v="1899-12-30T00:06:58"/>
    <d v="1899-12-30T00:08:32"/>
    <d v="1899-12-30T00:43:08"/>
    <n v="0.69158878504672894"/>
    <d v="1899-12-30T01:50:29"/>
    <d v="1899-12-30T02:38:03"/>
    <d v="1899-12-30T22:14:11"/>
    <d v="1899-12-30T01:46:11"/>
    <n v="77"/>
    <n v="29"/>
    <n v="5"/>
    <n v="619"/>
    <n v="78"/>
    <n v="368"/>
    <n v="619"/>
  </r>
  <r>
    <x v="20"/>
    <n v="5"/>
    <x v="6"/>
    <n v="439"/>
    <n v="796.52109416666667"/>
    <n v="80"/>
    <n v="257"/>
    <n v="59"/>
    <n v="7"/>
    <n v="36"/>
    <n v="0.66249999999999998"/>
    <d v="1899-12-30T00:06:45"/>
    <d v="1899-12-30T00:07:39"/>
    <d v="1899-12-30T00:23:53"/>
    <n v="0.76249999999999996"/>
    <d v="1899-12-30T02:01:49"/>
    <d v="1899-12-30T02:59:40"/>
    <d v="1899-12-30T21:42:52"/>
    <d v="1899-12-30T02:01:19"/>
    <n v="83"/>
    <n v="40"/>
    <n v="0"/>
    <n v="435"/>
    <n v="72"/>
    <n v="251"/>
    <n v="435"/>
  </r>
  <r>
    <x v="20"/>
    <n v="5"/>
    <x v="7"/>
    <n v="204"/>
    <n v="199.72665633333332"/>
    <n v="26"/>
    <n v="125"/>
    <n v="30"/>
    <n v="4"/>
    <n v="19"/>
    <n v="0.53846153846153844"/>
    <d v="1899-12-30T00:05:57"/>
    <d v="1899-12-30T00:08:04"/>
    <d v="1899-12-30T00:23:26"/>
    <n v="0.61538461538461542"/>
    <d v="1899-12-30T00:51:52"/>
    <d v="1899-12-30T01:25:27"/>
    <d v="1899-12-30T14:37:36"/>
    <d v="1899-12-30T01:16:27"/>
    <n v="16"/>
    <n v="9"/>
    <n v="0"/>
    <n v="201"/>
    <n v="22"/>
    <n v="144"/>
    <n v="201"/>
  </r>
  <r>
    <x v="20"/>
    <n v="5"/>
    <x v="8"/>
    <n v="1"/>
    <n v="0"/>
    <n v="0"/>
    <n v="0"/>
    <n v="1"/>
    <n v="0"/>
    <n v="0"/>
    <s v="-"/>
    <s v="-"/>
    <s v="-"/>
    <s v="-"/>
    <s v="-"/>
    <d v="1899-12-30T00:37:58"/>
    <d v="1899-12-30T00:37:58"/>
    <d v="1899-12-30T00:37:58"/>
    <d v="1899-12-30T00:00:45"/>
    <n v="0"/>
    <n v="0"/>
    <n v="0"/>
    <n v="1"/>
    <n v="0"/>
    <n v="1"/>
    <n v="1"/>
  </r>
  <r>
    <x v="21"/>
    <n v="4"/>
    <x v="0"/>
    <n v="490"/>
    <n v="797.05275183333345"/>
    <n v="64"/>
    <n v="279"/>
    <n v="88"/>
    <n v="17"/>
    <n v="42"/>
    <n v="0.40625"/>
    <d v="1899-12-30T00:09:23"/>
    <d v="1899-12-30T00:12:14"/>
    <d v="1899-12-30T00:52:58"/>
    <n v="0.515625"/>
    <d v="1899-12-30T00:59:13"/>
    <d v="1899-12-30T01:24:44"/>
    <d v="1899-12-30T12:09:09"/>
    <d v="1899-12-30T01:52:39"/>
    <n v="66"/>
    <n v="37"/>
    <n v="8"/>
    <n v="485"/>
    <n v="101"/>
    <n v="279"/>
    <n v="485"/>
  </r>
  <r>
    <x v="21"/>
    <n v="4"/>
    <x v="1"/>
    <n v="547"/>
    <n v="728.74358299999983"/>
    <n v="92"/>
    <n v="320"/>
    <n v="81"/>
    <n v="11"/>
    <n v="43"/>
    <n v="0.39130434782608697"/>
    <d v="1899-12-30T00:09:06"/>
    <d v="1899-12-30T00:10:38"/>
    <d v="1899-12-30T00:54:05"/>
    <n v="0.55434782608695654"/>
    <d v="1899-12-30T01:11:11"/>
    <d v="1899-12-30T01:43:06"/>
    <d v="1899-12-30T17:08:32"/>
    <d v="1899-12-30T01:34:34"/>
    <n v="63"/>
    <n v="31"/>
    <n v="0"/>
    <n v="541"/>
    <n v="132"/>
    <n v="347"/>
    <n v="541"/>
  </r>
  <r>
    <x v="21"/>
    <n v="4"/>
    <x v="7"/>
    <n v="215"/>
    <n v="121.81082933333333"/>
    <n v="31"/>
    <n v="124"/>
    <n v="27"/>
    <n v="2"/>
    <n v="31"/>
    <n v="0.4838709677419355"/>
    <d v="1899-12-30T00:08:04"/>
    <d v="1899-12-30T00:08:48"/>
    <d v="1899-12-30T00:20:53"/>
    <n v="0.61290322580645162"/>
    <d v="1899-12-30T00:41:37"/>
    <d v="1899-12-30T01:05:26"/>
    <d v="1899-12-30T09:25:43"/>
    <d v="1899-12-30T00:54:47"/>
    <n v="10"/>
    <n v="2"/>
    <n v="0"/>
    <n v="207"/>
    <n v="32"/>
    <n v="166"/>
    <n v="207"/>
  </r>
  <r>
    <x v="21"/>
    <n v="4"/>
    <x v="4"/>
    <n v="631"/>
    <n v="587.95831449999991"/>
    <n v="93"/>
    <n v="301"/>
    <n v="55"/>
    <n v="13"/>
    <n v="169"/>
    <n v="0.58064516129032262"/>
    <d v="1899-12-30T00:07:37"/>
    <d v="1899-12-30T00:08:06"/>
    <d v="1899-12-30T00:25:45"/>
    <n v="0.80645161290322576"/>
    <d v="1899-12-30T01:21:24"/>
    <d v="1899-12-30T01:55:45"/>
    <d v="1899-12-30T17:50:40"/>
    <d v="1899-12-30T01:40:30"/>
    <n v="64"/>
    <n v="30"/>
    <n v="2"/>
    <n v="622"/>
    <n v="71"/>
    <n v="364"/>
    <n v="622"/>
  </r>
  <r>
    <x v="21"/>
    <n v="4"/>
    <x v="5"/>
    <n v="390"/>
    <n v="795.03137283333353"/>
    <n v="64"/>
    <n v="232"/>
    <n v="44"/>
    <n v="6"/>
    <n v="44"/>
    <n v="0.515625"/>
    <d v="1899-12-30T00:07:34"/>
    <d v="1899-12-30T00:08:53"/>
    <d v="1899-12-30T00:30:41"/>
    <n v="0.65625"/>
    <d v="1899-12-30T01:27:18"/>
    <d v="1899-12-30T02:14:02"/>
    <d v="1899-12-30T15:55:48"/>
    <d v="1899-12-30T02:28:47"/>
    <n v="74"/>
    <n v="51"/>
    <n v="12"/>
    <n v="384"/>
    <n v="71"/>
    <n v="203"/>
    <n v="384"/>
  </r>
  <r>
    <x v="21"/>
    <n v="4"/>
    <x v="3"/>
    <n v="6153"/>
    <n v="0"/>
    <n v="645"/>
    <n v="2919"/>
    <n v="1328"/>
    <n v="302"/>
    <n v="959"/>
    <n v="0.56357927786499218"/>
    <d v="1899-12-30T00:07:14"/>
    <d v="1899-12-30T00:08:32"/>
    <d v="1899-12-30T00:52:58"/>
    <n v="0.70643642072213497"/>
    <d v="1899-12-30T01:02:01"/>
    <d v="1899-12-30T01:37:47"/>
    <d v="1899-12-30T23:20:33"/>
    <d v="1899-12-30T01:53:29"/>
    <n v="1"/>
    <n v="0"/>
    <n v="0"/>
    <n v="1395"/>
    <n v="0"/>
    <n v="3"/>
    <n v="1395"/>
  </r>
  <r>
    <x v="21"/>
    <n v="4"/>
    <x v="2"/>
    <n v="919"/>
    <n v="1527.385507166668"/>
    <n v="92"/>
    <n v="538"/>
    <n v="178"/>
    <n v="19"/>
    <n v="92"/>
    <n v="0.53260869565217395"/>
    <d v="1899-12-30T00:07:06"/>
    <d v="1899-12-30T00:09:31"/>
    <d v="1899-12-30T00:43:18"/>
    <n v="0.65217391304347827"/>
    <d v="1899-12-30T00:35:14"/>
    <d v="1899-12-30T00:53:45"/>
    <d v="1899-12-30T14:50:37"/>
    <d v="1899-12-30T01:43:38"/>
    <n v="129"/>
    <n v="57"/>
    <n v="1"/>
    <n v="914"/>
    <n v="160"/>
    <n v="583"/>
    <n v="914"/>
  </r>
  <r>
    <x v="21"/>
    <n v="4"/>
    <x v="6"/>
    <n v="494"/>
    <n v="671.69580383333346"/>
    <n v="105"/>
    <n v="261"/>
    <n v="56"/>
    <n v="7"/>
    <n v="65"/>
    <n v="0.66666666666666663"/>
    <d v="1899-12-30T00:06:05"/>
    <d v="1899-12-30T00:06:46"/>
    <d v="1899-12-30T00:23:33"/>
    <n v="0.81904761904761902"/>
    <d v="1899-12-30T01:13:17"/>
    <d v="1899-12-30T01:45:50"/>
    <d v="1899-12-30T23:20:33"/>
    <d v="1899-12-30T01:37:51"/>
    <n v="53"/>
    <n v="18"/>
    <n v="1"/>
    <n v="491"/>
    <n v="66"/>
    <n v="297"/>
    <n v="491"/>
  </r>
  <r>
    <x v="21"/>
    <n v="4"/>
    <x v="8"/>
    <n v="2"/>
    <n v="0"/>
    <n v="0"/>
    <n v="1"/>
    <n v="0"/>
    <n v="0"/>
    <n v="1"/>
    <s v="-"/>
    <s v="-"/>
    <s v="-"/>
    <s v="-"/>
    <s v="-"/>
    <d v="1899-12-30T00:39:06"/>
    <d v="1899-12-30T00:39:06"/>
    <d v="1899-12-30T00:39:06"/>
    <d v="1899-12-30T00:25:43"/>
    <n v="0"/>
    <n v="0"/>
    <n v="0"/>
    <n v="2"/>
    <n v="0"/>
    <n v="2"/>
    <n v="2"/>
  </r>
  <r>
    <x v="22"/>
    <n v="3"/>
    <x v="7"/>
    <n v="219"/>
    <n v="106.42388016666668"/>
    <n v="18"/>
    <n v="121"/>
    <n v="52"/>
    <n v="7"/>
    <n v="21"/>
    <n v="0.27777777777777779"/>
    <d v="1899-12-30T00:10:56"/>
    <d v="1899-12-30T00:12:37"/>
    <d v="1899-12-30T00:25:46"/>
    <n v="0.44444444444444442"/>
    <d v="1899-12-30T00:36:42"/>
    <d v="1899-12-30T00:54:45"/>
    <d v="1899-12-30T09:17:35"/>
    <d v="1899-12-30T00:49:23"/>
    <n v="5"/>
    <n v="1"/>
    <n v="0"/>
    <n v="214"/>
    <n v="28"/>
    <n v="170"/>
    <n v="214"/>
  </r>
  <r>
    <x v="22"/>
    <n v="3"/>
    <x v="0"/>
    <n v="523"/>
    <n v="723.28358416666651"/>
    <n v="67"/>
    <n v="303"/>
    <n v="88"/>
    <n v="12"/>
    <n v="53"/>
    <n v="0.46268656716417911"/>
    <d v="1899-12-30T00:09:12"/>
    <d v="1899-12-30T00:10:15"/>
    <d v="1899-12-30T00:33:38"/>
    <n v="0.52238805970149249"/>
    <d v="1899-12-30T00:47:55"/>
    <d v="1899-12-30T01:13:08"/>
    <d v="1899-12-30T09:54:21"/>
    <d v="1899-12-30T01:38:48"/>
    <n v="59"/>
    <n v="25"/>
    <n v="7"/>
    <n v="514"/>
    <n v="130"/>
    <n v="330"/>
    <n v="514"/>
  </r>
  <r>
    <x v="22"/>
    <n v="3"/>
    <x v="1"/>
    <n v="572"/>
    <n v="629.37804449999965"/>
    <n v="87"/>
    <n v="337"/>
    <n v="94"/>
    <n v="17"/>
    <n v="37"/>
    <n v="0.44827586206896552"/>
    <d v="1899-12-30T00:08:35"/>
    <d v="1899-12-30T00:09:27"/>
    <d v="1899-12-30T00:33:48"/>
    <n v="0.57471264367816088"/>
    <d v="1899-12-30T00:52:05"/>
    <d v="1899-12-30T01:26:13"/>
    <d v="1899-12-30T14:19:35"/>
    <d v="1899-12-30T01:22:33"/>
    <n v="50"/>
    <n v="25"/>
    <n v="3"/>
    <n v="562"/>
    <n v="220"/>
    <n v="404"/>
    <n v="562"/>
  </r>
  <r>
    <x v="22"/>
    <n v="3"/>
    <x v="2"/>
    <n v="880"/>
    <n v="1328.1218883333338"/>
    <n v="75"/>
    <n v="528"/>
    <n v="159"/>
    <n v="21"/>
    <n v="97"/>
    <n v="0.54666666666666663"/>
    <d v="1899-12-30T00:07:24"/>
    <d v="1899-12-30T00:09:27"/>
    <d v="1899-12-30T00:44:32"/>
    <n v="0.64"/>
    <d v="1899-12-30T00:30:47"/>
    <d v="1899-12-30T00:45:52"/>
    <d v="1899-12-30T11:44:28"/>
    <d v="1899-12-30T01:37:49"/>
    <n v="102"/>
    <n v="39"/>
    <n v="0"/>
    <n v="875"/>
    <n v="147"/>
    <n v="536"/>
    <n v="875"/>
  </r>
  <r>
    <x v="22"/>
    <n v="3"/>
    <x v="6"/>
    <n v="543"/>
    <n v="791.25858383333377"/>
    <n v="91"/>
    <n v="296"/>
    <n v="69"/>
    <n v="11"/>
    <n v="76"/>
    <n v="0.59340659340659341"/>
    <d v="1899-12-30T00:07:13"/>
    <d v="1899-12-30T00:07:29"/>
    <d v="1899-12-30T00:25:44"/>
    <n v="0.7142857142857143"/>
    <d v="1899-12-30T00:50:40"/>
    <d v="1899-12-30T01:13:47"/>
    <d v="1899-12-30T13:45:36"/>
    <d v="1899-12-30T01:43:57"/>
    <n v="71"/>
    <n v="34"/>
    <n v="0"/>
    <n v="534"/>
    <n v="85"/>
    <n v="345"/>
    <n v="534"/>
  </r>
  <r>
    <x v="22"/>
    <n v="3"/>
    <x v="3"/>
    <n v="5648"/>
    <n v="0"/>
    <n v="644"/>
    <n v="2551"/>
    <n v="1204"/>
    <n v="240"/>
    <n v="1009"/>
    <n v="0.56418383518225035"/>
    <d v="1899-12-30T00:07:09"/>
    <d v="1899-12-30T00:08:34"/>
    <d v="1899-12-30T00:44:32"/>
    <n v="0.66877971473851028"/>
    <d v="1899-12-30T00:44:36"/>
    <d v="1899-12-30T01:12:24"/>
    <d v="1899-12-30T15:53:26"/>
    <d v="1899-12-30T00:12:07"/>
    <n v="0"/>
    <n v="0"/>
    <n v="0"/>
    <n v="1460"/>
    <n v="0"/>
    <n v="4"/>
    <n v="1460"/>
  </r>
  <r>
    <x v="22"/>
    <n v="3"/>
    <x v="5"/>
    <n v="406"/>
    <n v="581.61608916666626"/>
    <n v="71"/>
    <n v="248"/>
    <n v="46"/>
    <n v="9"/>
    <n v="32"/>
    <n v="0.57746478873239437"/>
    <d v="1899-12-30T00:07:02"/>
    <d v="1899-12-30T00:08:03"/>
    <d v="1899-12-30T00:33:36"/>
    <n v="0.71830985915492962"/>
    <d v="1899-12-30T00:55:32"/>
    <d v="1899-12-30T01:32:23"/>
    <d v="1899-12-30T15:53:26"/>
    <d v="1899-12-30T01:43:09"/>
    <n v="52"/>
    <n v="26"/>
    <n v="4"/>
    <n v="404"/>
    <n v="97"/>
    <n v="254"/>
    <n v="404"/>
  </r>
  <r>
    <x v="22"/>
    <n v="3"/>
    <x v="4"/>
    <n v="683"/>
    <n v="608.27330699999993"/>
    <n v="72"/>
    <n v="320"/>
    <n v="88"/>
    <n v="14"/>
    <n v="189"/>
    <n v="0.72222222222222221"/>
    <d v="1899-12-30T00:05:54"/>
    <d v="1899-12-30T00:07:23"/>
    <d v="1899-12-30T00:35:50"/>
    <n v="0.77777777777777779"/>
    <d v="1899-12-30T00:51:31"/>
    <d v="1899-12-30T01:22:14"/>
    <d v="1899-12-30T12:07:36"/>
    <d v="1899-12-30T01:28:45"/>
    <n v="53"/>
    <n v="14"/>
    <n v="1"/>
    <n v="655"/>
    <n v="66"/>
    <n v="397"/>
    <n v="655"/>
  </r>
  <r>
    <x v="22"/>
    <n v="3"/>
    <x v="8"/>
    <n v="2"/>
    <n v="0"/>
    <n v="0"/>
    <n v="0"/>
    <n v="1"/>
    <n v="1"/>
    <n v="0"/>
    <s v="-"/>
    <s v="-"/>
    <s v="-"/>
    <s v="-"/>
    <s v="-"/>
    <d v="1899-12-30T01:39:50"/>
    <d v="1899-12-30T01:39:50"/>
    <d v="1899-12-30T01:39:50"/>
    <d v="1899-12-30T00:56:53"/>
    <n v="0"/>
    <n v="0"/>
    <n v="0"/>
    <n v="2"/>
    <n v="0"/>
    <n v="1"/>
    <n v="2"/>
  </r>
  <r>
    <x v="23"/>
    <n v="2"/>
    <x v="7"/>
    <n v="178"/>
    <n v="89.021382000000017"/>
    <n v="11"/>
    <n v="113"/>
    <n v="29"/>
    <n v="6"/>
    <n v="19"/>
    <n v="0.5"/>
    <d v="1899-12-30T00:09:01"/>
    <d v="1899-12-30T00:11:14"/>
    <d v="1899-12-30T00:36:10"/>
    <n v="0.7"/>
    <d v="1899-12-30T00:35:05"/>
    <d v="1899-12-30T01:05:39"/>
    <d v="1899-12-30T10:13:07"/>
    <d v="1899-12-30T00:50:02"/>
    <n v="6"/>
    <n v="2"/>
    <n v="0"/>
    <n v="175"/>
    <n v="20"/>
    <n v="140"/>
    <n v="175"/>
  </r>
  <r>
    <x v="23"/>
    <n v="2"/>
    <x v="4"/>
    <n v="632"/>
    <n v="569.15859483333338"/>
    <n v="81"/>
    <n v="318"/>
    <n v="67"/>
    <n v="10"/>
    <n v="156"/>
    <n v="0.46913580246913578"/>
    <d v="1899-12-30T00:08:31"/>
    <d v="1899-12-30T00:09:04"/>
    <d v="1899-12-30T00:27:00"/>
    <n v="0.64197530864197527"/>
    <d v="1899-12-30T01:11:33"/>
    <d v="1899-12-30T01:44:51"/>
    <d v="1899-12-30T14:14:29"/>
    <d v="1899-12-30T01:31:26"/>
    <n v="43"/>
    <n v="16"/>
    <n v="2"/>
    <n v="618"/>
    <n v="62"/>
    <n v="364"/>
    <n v="618"/>
  </r>
  <r>
    <x v="23"/>
    <n v="2"/>
    <x v="1"/>
    <n v="520"/>
    <n v="862.67636566666692"/>
    <n v="96"/>
    <n v="306"/>
    <n v="67"/>
    <n v="9"/>
    <n v="42"/>
    <n v="0.51041666666666663"/>
    <d v="1899-12-30T00:07:52"/>
    <d v="1899-12-30T00:09:44"/>
    <d v="1899-12-30T00:47:13"/>
    <n v="0.60416666666666663"/>
    <d v="1899-12-30T01:32:39"/>
    <d v="1899-12-30T02:13:10"/>
    <d v="1899-12-30T13:52:53"/>
    <d v="1899-12-30T01:51:52"/>
    <n v="77"/>
    <n v="42"/>
    <n v="7"/>
    <n v="513"/>
    <n v="142"/>
    <n v="341"/>
    <n v="513"/>
  </r>
  <r>
    <x v="23"/>
    <n v="2"/>
    <x v="0"/>
    <n v="446"/>
    <n v="593.32831633333353"/>
    <n v="47"/>
    <n v="265"/>
    <n v="70"/>
    <n v="13"/>
    <n v="51"/>
    <n v="0.51063829787234039"/>
    <d v="1899-12-30T00:07:43"/>
    <d v="1899-12-30T00:09:36"/>
    <d v="1899-12-30T00:27:12"/>
    <n v="0.63829787234042556"/>
    <d v="1899-12-30T00:39:26"/>
    <d v="1899-12-30T00:58:09"/>
    <d v="1899-12-30T09:36:56"/>
    <d v="1899-12-30T01:33:01"/>
    <n v="54"/>
    <n v="23"/>
    <n v="1"/>
    <n v="443"/>
    <n v="124"/>
    <n v="273"/>
    <n v="443"/>
  </r>
  <r>
    <x v="23"/>
    <n v="2"/>
    <x v="3"/>
    <n v="5960"/>
    <n v="0"/>
    <n v="609"/>
    <n v="2738"/>
    <n v="1211"/>
    <n v="291"/>
    <n v="1111"/>
    <n v="0.54394693200663347"/>
    <d v="1899-12-30T00:07:35"/>
    <d v="1899-12-30T00:08:58"/>
    <d v="1899-12-30T00:47:13"/>
    <n v="0.66832504145936977"/>
    <d v="1899-12-30T01:00:31"/>
    <d v="1899-12-30T01:35:36"/>
    <d v="1899-12-31T00:27:23"/>
    <d v="1899-12-30T00:16:00"/>
    <n v="0"/>
    <n v="0"/>
    <n v="0"/>
    <n v="1343"/>
    <n v="0"/>
    <n v="5"/>
    <n v="1343"/>
  </r>
  <r>
    <x v="23"/>
    <n v="2"/>
    <x v="5"/>
    <n v="374"/>
    <n v="914.12915450000048"/>
    <n v="59"/>
    <n v="234"/>
    <n v="40"/>
    <n v="7"/>
    <n v="34"/>
    <n v="0.59322033898305082"/>
    <d v="1899-12-30T00:07:22"/>
    <d v="1899-12-30T00:08:15"/>
    <d v="1899-12-30T00:24:38"/>
    <n v="0.69491525423728817"/>
    <d v="1899-12-30T01:46:47"/>
    <d v="1899-12-30T02:45:06"/>
    <d v="1899-12-30T19:59:46"/>
    <d v="1899-12-30T02:56:40"/>
    <n v="98"/>
    <n v="64"/>
    <n v="10"/>
    <n v="368"/>
    <n v="71"/>
    <n v="189"/>
    <n v="368"/>
  </r>
  <r>
    <x v="23"/>
    <n v="2"/>
    <x v="6"/>
    <n v="498"/>
    <n v="588.05442633333303"/>
    <n v="74"/>
    <n v="280"/>
    <n v="53"/>
    <n v="13"/>
    <n v="78"/>
    <n v="0.64864864864864868"/>
    <d v="1899-12-30T00:06:45"/>
    <d v="1899-12-30T00:06:56"/>
    <d v="1899-12-30T00:17:17"/>
    <n v="0.81081081081081086"/>
    <d v="1899-12-30T01:09:51"/>
    <d v="1899-12-30T01:52:41"/>
    <d v="1899-12-30T14:50:25"/>
    <d v="1899-12-30T01:30:32"/>
    <n v="47"/>
    <n v="15"/>
    <n v="0"/>
    <n v="490"/>
    <n v="79"/>
    <n v="316"/>
    <n v="490"/>
  </r>
  <r>
    <x v="23"/>
    <n v="2"/>
    <x v="2"/>
    <n v="817"/>
    <n v="1462.4713340000005"/>
    <n v="85"/>
    <n v="485"/>
    <n v="154"/>
    <n v="17"/>
    <n v="76"/>
    <n v="0.57647058823529407"/>
    <d v="1899-12-30T00:06:37"/>
    <d v="1899-12-30T00:09:40"/>
    <d v="1899-12-30T00:39:49"/>
    <n v="0.61176470588235299"/>
    <d v="1899-12-30T00:35:16"/>
    <d v="1899-12-30T01:00:18"/>
    <d v="1899-12-30T11:53:25"/>
    <d v="1899-12-30T01:51:25"/>
    <n v="120"/>
    <n v="43"/>
    <n v="0"/>
    <n v="808"/>
    <n v="113"/>
    <n v="451"/>
    <n v="808"/>
  </r>
  <r>
    <x v="23"/>
    <n v="2"/>
    <x v="8"/>
    <n v="4"/>
    <n v="0"/>
    <n v="0"/>
    <n v="0"/>
    <n v="0"/>
    <n v="1"/>
    <n v="3"/>
    <s v="-"/>
    <s v="-"/>
    <s v="-"/>
    <s v="-"/>
    <s v="-"/>
    <s v="-"/>
    <s v="-"/>
    <s v="-"/>
    <d v="1899-12-30T00:08:17"/>
    <n v="0"/>
    <n v="0"/>
    <n v="0"/>
    <n v="4"/>
    <n v="0"/>
    <n v="4"/>
    <n v="4"/>
  </r>
  <r>
    <x v="24"/>
    <n v="1"/>
    <x v="0"/>
    <n v="416"/>
    <n v="818.73802483333293"/>
    <n v="51"/>
    <n v="262"/>
    <n v="61"/>
    <n v="10"/>
    <n v="32"/>
    <n v="0.35294117647058826"/>
    <d v="1899-12-30T00:10:48"/>
    <d v="1899-12-30T00:12:01"/>
    <d v="1899-12-30T00:28:52"/>
    <n v="0.45098039215686275"/>
    <d v="1899-12-30T01:26:04"/>
    <d v="1899-12-30T02:10:56"/>
    <d v="1899-12-30T22:07:32"/>
    <d v="1899-12-30T02:18:01"/>
    <n v="76"/>
    <n v="47"/>
    <n v="7"/>
    <n v="410"/>
    <n v="79"/>
    <n v="209"/>
    <n v="410"/>
  </r>
  <r>
    <x v="24"/>
    <n v="1"/>
    <x v="1"/>
    <n v="520"/>
    <n v="1007.4663683333333"/>
    <n v="88"/>
    <n v="318"/>
    <n v="74"/>
    <n v="9"/>
    <n v="31"/>
    <n v="0.39772727272727271"/>
    <d v="1899-12-30T00:10:31"/>
    <d v="1899-12-30T00:10:28"/>
    <d v="1899-12-30T00:33:25"/>
    <n v="0.46590909090909088"/>
    <d v="1899-12-30T01:31:11"/>
    <d v="1899-12-30T02:07:19"/>
    <d v="1899-12-30T19:22:18"/>
    <d v="1899-12-30T02:09:50"/>
    <n v="85"/>
    <n v="46"/>
    <n v="11"/>
    <n v="514"/>
    <n v="144"/>
    <n v="312"/>
    <n v="514"/>
  </r>
  <r>
    <x v="24"/>
    <n v="1"/>
    <x v="5"/>
    <n v="334"/>
    <n v="772.85693066666659"/>
    <n v="59"/>
    <n v="205"/>
    <n v="44"/>
    <n v="6"/>
    <n v="20"/>
    <n v="0.44067796610169491"/>
    <d v="1899-12-30T00:09:06"/>
    <d v="1899-12-30T00:10:03"/>
    <d v="1899-12-30T00:51:29"/>
    <n v="0.57627118644067798"/>
    <d v="1899-12-30T01:26:16"/>
    <d v="1899-12-30T02:49:37"/>
    <d v="1899-12-31T01:55:11"/>
    <d v="1899-12-30T02:50:15"/>
    <n v="76"/>
    <n v="47"/>
    <n v="11"/>
    <n v="328"/>
    <n v="71"/>
    <n v="160"/>
    <n v="328"/>
  </r>
  <r>
    <x v="24"/>
    <n v="1"/>
    <x v="2"/>
    <n v="748"/>
    <n v="1533.7438476666653"/>
    <n v="82"/>
    <n v="467"/>
    <n v="128"/>
    <n v="8"/>
    <n v="63"/>
    <n v="0.47560975609756095"/>
    <d v="1899-12-30T00:08:41"/>
    <d v="1899-12-30T00:12:05"/>
    <d v="1899-12-30T00:54:12"/>
    <n v="0.54878048780487809"/>
    <d v="1899-12-30T01:06:04"/>
    <d v="1899-12-30T01:47:16"/>
    <d v="1899-12-30T14:01:23"/>
    <d v="1899-12-30T02:03:19"/>
    <n v="146"/>
    <n v="66"/>
    <n v="1"/>
    <n v="743"/>
    <n v="117"/>
    <n v="409"/>
    <n v="743"/>
  </r>
  <r>
    <x v="24"/>
    <n v="1"/>
    <x v="4"/>
    <n v="647"/>
    <n v="529.63914683333348"/>
    <n v="96"/>
    <n v="299"/>
    <n v="70"/>
    <n v="15"/>
    <n v="167"/>
    <n v="0.47916666666666669"/>
    <d v="1899-12-30T00:08:24"/>
    <d v="1899-12-30T00:08:44"/>
    <d v="1899-12-30T00:30:12"/>
    <n v="0.65625"/>
    <d v="1899-12-30T01:08:50"/>
    <d v="1899-12-30T01:51:16"/>
    <d v="1899-12-30T21:10:12"/>
    <d v="1899-12-30T01:23:07"/>
    <n v="50"/>
    <n v="21"/>
    <n v="0"/>
    <n v="633"/>
    <n v="69"/>
    <n v="411"/>
    <n v="633"/>
  </r>
  <r>
    <x v="24"/>
    <n v="1"/>
    <x v="3"/>
    <n v="6566"/>
    <n v="0"/>
    <n v="664"/>
    <n v="3142"/>
    <n v="1355"/>
    <n v="341"/>
    <n v="1064"/>
    <n v="0.50920245398773001"/>
    <d v="1899-12-30T00:07:52"/>
    <d v="1899-12-30T00:09:21"/>
    <d v="1899-12-30T00:54:12"/>
    <n v="0.62576687116564422"/>
    <d v="1899-12-30T01:20:49"/>
    <d v="1899-12-30T02:11:50"/>
    <d v="1899-12-30T21:50:16"/>
    <d v="1899-12-30T00:11:32"/>
    <n v="0"/>
    <n v="0"/>
    <n v="0"/>
    <n v="1315"/>
    <n v="0"/>
    <n v="3"/>
    <n v="1315"/>
  </r>
  <r>
    <x v="24"/>
    <n v="1"/>
    <x v="7"/>
    <n v="186"/>
    <n v="79.112769333333318"/>
    <n v="27"/>
    <n v="112"/>
    <n v="25"/>
    <n v="4"/>
    <n v="18"/>
    <n v="0.66666666666666663"/>
    <d v="1899-12-30T00:06:39"/>
    <d v="1899-12-30T00:09:04"/>
    <d v="1899-12-30T00:43:55"/>
    <n v="0.7407407407407407"/>
    <d v="1899-12-30T00:56:54"/>
    <d v="1899-12-30T01:37:12"/>
    <d v="1899-12-30T14:51:18"/>
    <d v="1899-12-30T00:48:33"/>
    <n v="5"/>
    <n v="1"/>
    <n v="0"/>
    <n v="184"/>
    <n v="32"/>
    <n v="152"/>
    <n v="184"/>
  </r>
  <r>
    <x v="24"/>
    <n v="1"/>
    <x v="6"/>
    <n v="432"/>
    <n v="470.14359233333329"/>
    <n v="82"/>
    <n v="246"/>
    <n v="45"/>
    <n v="9"/>
    <n v="50"/>
    <n v="0.69512195121951215"/>
    <d v="1899-12-30T00:05:56"/>
    <d v="1899-12-30T00:06:50"/>
    <d v="1899-12-30T00:22:35"/>
    <n v="0.80487804878048785"/>
    <d v="1899-12-30T01:26:30"/>
    <d v="1899-12-30T02:13:53"/>
    <d v="1899-12-30T11:04:26"/>
    <d v="1899-12-30T01:24:44"/>
    <n v="39"/>
    <n v="11"/>
    <n v="0"/>
    <n v="429"/>
    <n v="80"/>
    <n v="294"/>
    <n v="429"/>
  </r>
  <r>
    <x v="24"/>
    <n v="1"/>
    <x v="8"/>
    <n v="2"/>
    <n v="0"/>
    <n v="0"/>
    <n v="0"/>
    <n v="1"/>
    <n v="0"/>
    <n v="1"/>
    <s v="-"/>
    <s v="-"/>
    <s v="-"/>
    <s v="-"/>
    <s v="-"/>
    <d v="1899-12-30T00:11:07"/>
    <d v="1899-12-30T00:11:07"/>
    <d v="1899-12-30T00:11:07"/>
    <d v="1899-12-30T00:22:03"/>
    <n v="0"/>
    <n v="0"/>
    <n v="0"/>
    <n v="2"/>
    <n v="0"/>
    <n v="2"/>
    <n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n v="2022"/>
    <x v="0"/>
    <s v="Hywel Dda"/>
    <x v="0"/>
    <x v="0"/>
    <s v="Carmarthenshire"/>
    <n v="1865.867189666669"/>
    <d v="1899-12-30T03:06:34"/>
    <n v="172"/>
    <n v="100"/>
    <n v="21"/>
    <n v="561"/>
    <n v="555"/>
    <n v="86"/>
    <n v="267"/>
    <n v="68"/>
    <n v="329"/>
    <n v="101"/>
    <n v="24"/>
    <n v="39"/>
    <n v="557"/>
  </r>
  <r>
    <n v="2022"/>
    <x v="0"/>
    <s v="Cwm Taf Morgannwg"/>
    <x v="1"/>
    <x v="0"/>
    <s v="Bridgend"/>
    <n v="1503.7616391666659"/>
    <d v="1899-12-30T03:21:43"/>
    <n v="139"/>
    <n v="86"/>
    <n v="29"/>
    <n v="511"/>
    <n v="509"/>
    <n v="117"/>
    <n v="263"/>
    <n v="81"/>
    <n v="292"/>
    <n v="87"/>
    <n v="19"/>
    <n v="32"/>
    <n v="510"/>
  </r>
  <r>
    <n v="2022"/>
    <x v="0"/>
    <s v="Betsi Cadwaladr"/>
    <x v="2"/>
    <x v="0"/>
    <s v="Wrexham"/>
    <n v="1144.3910886666661"/>
    <d v="1899-12-30T02:09:44"/>
    <n v="112"/>
    <n v="56"/>
    <n v="1"/>
    <n v="554"/>
    <n v="545"/>
    <n v="72"/>
    <n v="292"/>
    <n v="106"/>
    <n v="333"/>
    <n v="57"/>
    <n v="13"/>
    <n v="45"/>
    <n v="552"/>
  </r>
  <r>
    <n v="2022"/>
    <x v="0"/>
    <s v="Swansea Bay"/>
    <x v="3"/>
    <x v="0"/>
    <s v="Swansea"/>
    <n v="1048.7196998333329"/>
    <d v="1899-12-30T01:33:58"/>
    <n v="87"/>
    <n v="54"/>
    <n v="5"/>
    <n v="856"/>
    <n v="846"/>
    <n v="277"/>
    <n v="577"/>
    <n v="164"/>
    <n v="484"/>
    <n v="127"/>
    <n v="27"/>
    <n v="54"/>
    <n v="854"/>
  </r>
  <r>
    <n v="2022"/>
    <x v="0"/>
    <s v="Betsi Cadwaladr"/>
    <x v="4"/>
    <x v="0"/>
    <s v="Conwy"/>
    <n v="1236.6930321666671"/>
    <d v="1899-12-30T02:16:15"/>
    <n v="120"/>
    <n v="53"/>
    <n v="1"/>
    <n v="535"/>
    <n v="525"/>
    <n v="88"/>
    <n v="258"/>
    <n v="69"/>
    <n v="347"/>
    <n v="62"/>
    <n v="14"/>
    <n v="43"/>
    <n v="533"/>
  </r>
  <r>
    <n v="2022"/>
    <x v="0"/>
    <s v="Cardiff And Vale"/>
    <x v="5"/>
    <x v="0"/>
    <s v="Cardiff"/>
    <n v="1845.0524261666649"/>
    <d v="1899-12-30T01:47:57"/>
    <n v="153"/>
    <n v="52"/>
    <n v="2"/>
    <n v="1168"/>
    <n v="1144"/>
    <n v="229"/>
    <n v="693"/>
    <n v="314"/>
    <n v="607"/>
    <n v="125"/>
    <n v="35"/>
    <n v="87"/>
    <n v="1157"/>
  </r>
  <r>
    <n v="2022"/>
    <x v="0"/>
    <s v="Betsi Cadwaladr"/>
    <x v="4"/>
    <x v="0"/>
    <s v="Denbighshire"/>
    <n v="1097.3896856666663"/>
    <d v="1899-12-30T02:08:01"/>
    <n v="95"/>
    <n v="43"/>
    <n v="2"/>
    <n v="501"/>
    <n v="494"/>
    <n v="81"/>
    <n v="261"/>
    <n v="67"/>
    <n v="340"/>
    <n v="55"/>
    <n v="14"/>
    <n v="25"/>
    <n v="498"/>
  </r>
  <r>
    <n v="2022"/>
    <x v="0"/>
    <s v="Cwm Taf Morgannwg"/>
    <x v="6"/>
    <x v="0"/>
    <s v="Rhondda Cynon Taff"/>
    <n v="861.68218783333361"/>
    <d v="1899-12-30T01:26:22"/>
    <n v="73"/>
    <n v="34"/>
    <n v="6"/>
    <n v="722"/>
    <n v="718"/>
    <n v="294"/>
    <n v="552"/>
    <n v="138"/>
    <n v="423"/>
    <n v="104"/>
    <n v="14"/>
    <n v="43"/>
    <n v="720"/>
  </r>
  <r>
    <n v="2022"/>
    <x v="0"/>
    <s v="Cwm Taf Morgannwg"/>
    <x v="7"/>
    <x v="0"/>
    <s v="Rhondda Cynon Taff"/>
    <n v="635.05331833333344"/>
    <d v="1899-12-30T02:15:28"/>
    <n v="54"/>
    <n v="32"/>
    <n v="5"/>
    <n v="298"/>
    <n v="294"/>
    <n v="59"/>
    <n v="177"/>
    <n v="53"/>
    <n v="178"/>
    <n v="33"/>
    <n v="8"/>
    <n v="26"/>
    <n v="296"/>
  </r>
  <r>
    <n v="2022"/>
    <x v="0"/>
    <s v="Aneurin Bevan"/>
    <x v="8"/>
    <x v="0"/>
    <s v="Newport"/>
    <n v="844.2810813333333"/>
    <d v="1899-12-30T01:47:09"/>
    <n v="59"/>
    <n v="31"/>
    <n v="3"/>
    <n v="575"/>
    <n v="561"/>
    <n v="103"/>
    <n v="338"/>
    <n v="119"/>
    <n v="284"/>
    <n v="57"/>
    <n v="10"/>
    <n v="105"/>
    <n v="572"/>
  </r>
  <r>
    <n v="2022"/>
    <x v="0"/>
    <s v="Cwm Taf Morgannwg"/>
    <x v="7"/>
    <x v="0"/>
    <s v="Merthyr Tydfil"/>
    <n v="673.43498283333338"/>
    <d v="1899-12-30T02:31:59"/>
    <n v="59"/>
    <n v="30"/>
    <n v="6"/>
    <n v="258"/>
    <n v="255"/>
    <n v="57"/>
    <n v="145"/>
    <n v="63"/>
    <n v="148"/>
    <n v="26"/>
    <n v="3"/>
    <n v="18"/>
    <n v="258"/>
  </r>
  <r>
    <n v="2022"/>
    <x v="0"/>
    <s v="Swansea Bay"/>
    <x v="3"/>
    <x v="0"/>
    <s v="Neath Port Talbot"/>
    <n v="638.24830966666673"/>
    <d v="1899-12-30T01:44:50"/>
    <n v="62"/>
    <n v="27"/>
    <n v="2"/>
    <n v="460"/>
    <n v="456"/>
    <n v="123"/>
    <n v="289"/>
    <n v="67"/>
    <n v="286"/>
    <n v="70"/>
    <n v="12"/>
    <n v="25"/>
    <n v="459"/>
  </r>
  <r>
    <n v="2022"/>
    <x v="0"/>
    <s v="Aneurin Bevan"/>
    <x v="8"/>
    <x v="0"/>
    <s v="Caerphilly"/>
    <n v="628.14498533333324"/>
    <d v="1899-12-30T01:48:31"/>
    <n v="47"/>
    <n v="22"/>
    <n v="1"/>
    <n v="434"/>
    <n v="430"/>
    <n v="64"/>
    <n v="239"/>
    <n v="98"/>
    <n v="228"/>
    <n v="53"/>
    <n v="13"/>
    <n v="42"/>
    <n v="431"/>
  </r>
  <r>
    <n v="2022"/>
    <x v="0"/>
    <s v="Betsi Cadwaladr"/>
    <x v="2"/>
    <x v="0"/>
    <s v="Flintshire"/>
    <n v="585.02470483333332"/>
    <d v="1899-12-30T02:17:33"/>
    <n v="63"/>
    <n v="22"/>
    <n v="0"/>
    <n v="241"/>
    <n v="240"/>
    <n v="28"/>
    <n v="118"/>
    <n v="35"/>
    <n v="156"/>
    <n v="27"/>
    <n v="4"/>
    <n v="19"/>
    <n v="241"/>
  </r>
  <r>
    <n v="2022"/>
    <x v="0"/>
    <s v="Hywel Dda"/>
    <x v="9"/>
    <x v="1"/>
    <s v="Carmarthenshire"/>
    <n v="439.39998516666662"/>
    <d v="1899-12-30T01:50:37"/>
    <n v="33"/>
    <n v="21"/>
    <n v="5"/>
    <n v="269"/>
    <n v="266"/>
    <n v="89"/>
    <n v="172"/>
    <n v="43"/>
    <n v="174"/>
    <n v="29"/>
    <n v="6"/>
    <n v="17"/>
    <n v="269"/>
  </r>
  <r>
    <n v="2022"/>
    <x v="0"/>
    <s v="Hywel Dda"/>
    <x v="0"/>
    <x v="0"/>
    <s v="Ceredigion"/>
    <n v="358.0452678333333"/>
    <d v="1899-12-30T02:56:08"/>
    <n v="26"/>
    <n v="20"/>
    <n v="4"/>
    <n v="106"/>
    <n v="106"/>
    <n v="17"/>
    <n v="50"/>
    <n v="9"/>
    <n v="59"/>
    <n v="20"/>
    <n v="1"/>
    <n v="17"/>
    <n v="106"/>
  </r>
  <r>
    <n v="2022"/>
    <x v="0"/>
    <s v="Betsi Cadwaladr"/>
    <x v="10"/>
    <x v="0"/>
    <s v="Gwynedd"/>
    <n v="723.07301849999999"/>
    <d v="1899-12-30T01:24:39"/>
    <n v="54"/>
    <n v="19"/>
    <n v="0"/>
    <n v="587"/>
    <n v="576"/>
    <n v="92"/>
    <n v="376"/>
    <n v="55"/>
    <n v="380"/>
    <n v="85"/>
    <n v="19"/>
    <n v="48"/>
    <n v="582"/>
  </r>
  <r>
    <n v="2022"/>
    <x v="0"/>
    <s v="Aneurin Bevan"/>
    <x v="8"/>
    <x v="0"/>
    <s v="Monmouthshire"/>
    <n v="514.90692283333317"/>
    <d v="1899-12-30T01:57:42"/>
    <n v="48"/>
    <n v="17"/>
    <n v="0"/>
    <n v="303"/>
    <n v="299"/>
    <n v="44"/>
    <n v="169"/>
    <n v="55"/>
    <n v="162"/>
    <n v="30"/>
    <n v="7"/>
    <n v="49"/>
    <n v="302"/>
  </r>
  <r>
    <n v="2022"/>
    <x v="0"/>
    <s v="Betsi Cadwaladr"/>
    <x v="10"/>
    <x v="0"/>
    <s v="Isle Of Anglesey"/>
    <n v="506.42553033333303"/>
    <d v="1899-12-30T01:33:00"/>
    <n v="40"/>
    <n v="16"/>
    <n v="0"/>
    <n v="370"/>
    <n v="367"/>
    <n v="63"/>
    <n v="218"/>
    <n v="50"/>
    <n v="243"/>
    <n v="44"/>
    <n v="6"/>
    <n v="27"/>
    <n v="369"/>
  </r>
  <r>
    <n v="2022"/>
    <x v="0"/>
    <s v="Cardiff And Vale"/>
    <x v="5"/>
    <x v="0"/>
    <s v="Vale Of Glamorgan"/>
    <n v="576.71637833333341"/>
    <d v="1899-12-30T01:42:01"/>
    <n v="47"/>
    <n v="15"/>
    <n v="0"/>
    <n v="375"/>
    <n v="371"/>
    <n v="73"/>
    <n v="227"/>
    <n v="81"/>
    <n v="204"/>
    <n v="49"/>
    <n v="11"/>
    <n v="30"/>
    <n v="374"/>
  </r>
  <r>
    <n v="2022"/>
    <x v="0"/>
    <s v="Aneurin Bevan"/>
    <x v="8"/>
    <x v="0"/>
    <s v="Blaenau Gwent"/>
    <n v="363.32887966666664"/>
    <d v="1899-12-30T02:09:34"/>
    <n v="30"/>
    <n v="14"/>
    <n v="3"/>
    <n v="184"/>
    <n v="182"/>
    <n v="23"/>
    <n v="110"/>
    <n v="33"/>
    <n v="108"/>
    <n v="23"/>
    <n v="3"/>
    <n v="17"/>
    <n v="184"/>
  </r>
  <r>
    <n v="2022"/>
    <x v="0"/>
    <s v="Aneurin Bevan"/>
    <x v="8"/>
    <x v="0"/>
    <s v="Torfaen"/>
    <n v="386.86499250000003"/>
    <d v="1899-12-30T01:46:50"/>
    <n v="31"/>
    <n v="11"/>
    <n v="0"/>
    <n v="249"/>
    <n v="249"/>
    <n v="30"/>
    <n v="136"/>
    <n v="60"/>
    <n v="136"/>
    <n v="23"/>
    <n v="11"/>
    <n v="19"/>
    <n v="249"/>
  </r>
  <r>
    <n v="2022"/>
    <x v="0"/>
    <s v="Betsi Cadwaladr"/>
    <x v="4"/>
    <x v="0"/>
    <s v="Flintshire"/>
    <n v="423.25192716666669"/>
    <d v="1899-12-30T01:55:54"/>
    <n v="37"/>
    <n v="10"/>
    <n v="0"/>
    <n v="209"/>
    <n v="208"/>
    <n v="39"/>
    <n v="115"/>
    <n v="38"/>
    <n v="136"/>
    <n v="21"/>
    <n v="2"/>
    <n v="12"/>
    <n v="208"/>
  </r>
  <r>
    <n v="2022"/>
    <x v="0"/>
    <s v="Betsi Cadwaladr"/>
    <x v="10"/>
    <x v="0"/>
    <s v="Conwy"/>
    <n v="303.86859683333324"/>
    <d v="1899-12-30T01:31:52"/>
    <n v="22"/>
    <n v="9"/>
    <n v="0"/>
    <n v="224"/>
    <n v="223"/>
    <n v="44"/>
    <n v="136"/>
    <n v="25"/>
    <n v="149"/>
    <n v="27"/>
    <n v="9"/>
    <n v="14"/>
    <n v="223"/>
  </r>
  <r>
    <n v="2022"/>
    <x v="0"/>
    <s v="Cwm Taf Morgannwg"/>
    <x v="7"/>
    <x v="0"/>
    <s v="Powys"/>
    <n v="186.45971616666668"/>
    <d v="1899-12-30T02:28:24"/>
    <n v="14"/>
    <n v="8"/>
    <n v="4"/>
    <n v="80"/>
    <n v="80"/>
    <n v="10"/>
    <n v="39"/>
    <n v="7"/>
    <n v="45"/>
    <n v="19"/>
    <n v="4"/>
    <n v="5"/>
    <n v="80"/>
  </r>
  <r>
    <n v="2022"/>
    <x v="0"/>
    <s v="Betsi Cadwaladr"/>
    <x v="2"/>
    <x v="0"/>
    <s v="Denbighshire"/>
    <n v="159.33416366666665"/>
    <d v="1899-12-30T02:24:25"/>
    <n v="15"/>
    <n v="8"/>
    <n v="1"/>
    <n v="63"/>
    <n v="62"/>
    <n v="13"/>
    <n v="37"/>
    <n v="8"/>
    <n v="41"/>
    <n v="9"/>
    <n v="1"/>
    <n v="4"/>
    <n v="63"/>
  </r>
  <r>
    <n v="2022"/>
    <x v="0"/>
    <s v="Hywel Dda"/>
    <x v="11"/>
    <x v="0"/>
    <s v="Ceredigion"/>
    <n v="283.08359800000005"/>
    <d v="1899-12-30T01:29:23"/>
    <n v="19"/>
    <n v="7"/>
    <n v="0"/>
    <n v="215"/>
    <n v="213"/>
    <n v="32"/>
    <n v="126"/>
    <n v="25"/>
    <n v="120"/>
    <n v="51"/>
    <n v="6"/>
    <n v="13"/>
    <n v="215"/>
  </r>
  <r>
    <n v="2022"/>
    <x v="0"/>
    <s v="Cwm Taf Morgannwg"/>
    <x v="7"/>
    <x v="0"/>
    <s v="Caerphilly"/>
    <n v="158.34916100000001"/>
    <d v="1899-12-30T01:49:39"/>
    <n v="10"/>
    <n v="7"/>
    <n v="1"/>
    <n v="98"/>
    <n v="94"/>
    <n v="19"/>
    <n v="63"/>
    <n v="29"/>
    <n v="49"/>
    <n v="13"/>
    <n v="0"/>
    <n v="7"/>
    <n v="97"/>
  </r>
  <r>
    <n v="2022"/>
    <x v="0"/>
    <s v="Cwm Taf Morgannwg"/>
    <x v="1"/>
    <x v="0"/>
    <s v="Neath Port Talbot"/>
    <n v="130.78360850000001"/>
    <d v="1899-12-30T02:25:14"/>
    <n v="12"/>
    <n v="7"/>
    <n v="2"/>
    <n v="57"/>
    <n v="57"/>
    <n v="16"/>
    <n v="32"/>
    <n v="5"/>
    <n v="38"/>
    <n v="10"/>
    <n v="2"/>
    <n v="2"/>
    <n v="57"/>
  </r>
  <r>
    <n v="2022"/>
    <x v="0"/>
    <s v="Cwm Taf Morgannwg"/>
    <x v="1"/>
    <x v="0"/>
    <s v="Vale Of Glamorgan"/>
    <n v="121.13471699999999"/>
    <d v="1899-12-30T02:27:13"/>
    <n v="9"/>
    <n v="7"/>
    <n v="1"/>
    <n v="55"/>
    <n v="55"/>
    <n v="11"/>
    <n v="32"/>
    <n v="10"/>
    <n v="34"/>
    <n v="2"/>
    <n v="2"/>
    <n v="7"/>
    <n v="55"/>
  </r>
  <r>
    <n v="2022"/>
    <x v="0"/>
    <s v="Hywel Dda"/>
    <x v="12"/>
    <x v="0"/>
    <s v="Pembrokeshire"/>
    <n v="660.34052433333363"/>
    <d v="1899-12-30T01:15:16"/>
    <n v="34"/>
    <n v="6"/>
    <n v="0"/>
    <n v="596"/>
    <n v="594"/>
    <n v="160"/>
    <n v="387"/>
    <n v="63"/>
    <n v="386"/>
    <n v="83"/>
    <n v="19"/>
    <n v="45"/>
    <n v="596"/>
  </r>
  <r>
    <n v="2022"/>
    <x v="0"/>
    <s v="Swansea Bay"/>
    <x v="3"/>
    <x v="0"/>
    <s v="Powys"/>
    <n v="82.933607499999994"/>
    <d v="1899-12-30T01:56:09"/>
    <n v="8"/>
    <n v="3"/>
    <n v="1"/>
    <n v="46"/>
    <n v="45"/>
    <n v="7"/>
    <n v="26"/>
    <n v="5"/>
    <n v="25"/>
    <n v="11"/>
    <n v="3"/>
    <n v="2"/>
    <n v="46"/>
  </r>
  <r>
    <n v="2022"/>
    <x v="0"/>
    <s v="Betsi Cadwaladr"/>
    <x v="2"/>
    <x v="0"/>
    <s v="Gwynedd"/>
    <n v="43.328887999999999"/>
    <d v="1899-12-30T02:24:59"/>
    <n v="5"/>
    <n v="3"/>
    <n v="0"/>
    <n v="18"/>
    <n v="18"/>
    <n v="2"/>
    <n v="10"/>
    <n v="1"/>
    <n v="11"/>
    <n v="5"/>
    <n v="1"/>
    <n v="0"/>
    <n v="18"/>
  </r>
  <r>
    <n v="2022"/>
    <x v="0"/>
    <s v="Out of Area"/>
    <x v="13"/>
    <x v="2"/>
    <s v="Powys"/>
    <n v="272.29082166666672"/>
    <d v="1899-12-30T01:24:48"/>
    <n v="12"/>
    <n v="2"/>
    <n v="0"/>
    <n v="221"/>
    <n v="217"/>
    <n v="11"/>
    <n v="129"/>
    <n v="29"/>
    <n v="125"/>
    <n v="41"/>
    <n v="9"/>
    <n v="17"/>
    <n v="221"/>
  </r>
  <r>
    <n v="2022"/>
    <x v="0"/>
    <s v="Hywel Dda"/>
    <x v="0"/>
    <x v="0"/>
    <s v="Pembrokeshire"/>
    <n v="77.140274000000005"/>
    <d v="1899-12-30T01:01:37"/>
    <n v="4"/>
    <n v="2"/>
    <n v="2"/>
    <n v="101"/>
    <n v="97"/>
    <n v="42"/>
    <n v="81"/>
    <n v="21"/>
    <n v="37"/>
    <n v="17"/>
    <n v="2"/>
    <n v="24"/>
    <n v="100"/>
  </r>
  <r>
    <n v="2022"/>
    <x v="0"/>
    <s v="Swansea Bay"/>
    <x v="3"/>
    <x v="0"/>
    <s v="Carmarthenshire"/>
    <n v="40.777498000000008"/>
    <d v="1899-12-30T01:07:32"/>
    <n v="4"/>
    <n v="2"/>
    <n v="0"/>
    <n v="54"/>
    <n v="53"/>
    <n v="21"/>
    <n v="44"/>
    <n v="14"/>
    <n v="24"/>
    <n v="5"/>
    <n v="1"/>
    <n v="10"/>
    <n v="54"/>
  </r>
  <r>
    <n v="2022"/>
    <x v="0"/>
    <s v="Out of Area"/>
    <x v="14"/>
    <x v="2"/>
    <s v="Powys"/>
    <n v="0"/>
    <d v="1899-12-30T01:24:32"/>
    <n v="4"/>
    <n v="2"/>
    <n v="0"/>
    <n v="27"/>
    <n v="26"/>
    <n v="0"/>
    <n v="21"/>
    <n v="1"/>
    <n v="23"/>
    <n v="1"/>
    <n v="0"/>
    <n v="2"/>
    <n v="27"/>
  </r>
  <r>
    <n v="2022"/>
    <x v="0"/>
    <s v="Hywel Dda"/>
    <x v="11"/>
    <x v="0"/>
    <s v="Gwynedd"/>
    <n v="104.33527283333331"/>
    <d v="1899-12-30T01:31:50"/>
    <n v="8"/>
    <n v="1"/>
    <n v="0"/>
    <n v="82"/>
    <n v="82"/>
    <n v="10"/>
    <n v="44"/>
    <n v="11"/>
    <n v="47"/>
    <n v="11"/>
    <n v="5"/>
    <n v="8"/>
    <n v="82"/>
  </r>
  <r>
    <n v="2022"/>
    <x v="0"/>
    <s v="Hywel Dda"/>
    <x v="11"/>
    <x v="0"/>
    <s v="Powys"/>
    <n v="96.221385499999997"/>
    <d v="1899-12-30T01:23:16"/>
    <n v="4"/>
    <n v="1"/>
    <n v="0"/>
    <n v="82"/>
    <n v="82"/>
    <n v="14"/>
    <n v="46"/>
    <n v="6"/>
    <n v="52"/>
    <n v="16"/>
    <n v="3"/>
    <n v="5"/>
    <n v="82"/>
  </r>
  <r>
    <n v="2022"/>
    <x v="0"/>
    <s v="Cardiff And Vale"/>
    <x v="5"/>
    <x v="0"/>
    <s v="Caerphilly"/>
    <n v="49.881941333333323"/>
    <d v="1899-12-30T01:04:36"/>
    <n v="4"/>
    <n v="1"/>
    <n v="0"/>
    <n v="49"/>
    <n v="49"/>
    <n v="10"/>
    <n v="38"/>
    <n v="22"/>
    <n v="20"/>
    <n v="4"/>
    <n v="1"/>
    <n v="2"/>
    <n v="49"/>
  </r>
  <r>
    <n v="2022"/>
    <x v="0"/>
    <s v="Swansea Bay"/>
    <x v="15"/>
    <x v="3"/>
    <s v="Swansea"/>
    <n v="41.381386166666665"/>
    <d v="1899-12-30T00:53:00"/>
    <n v="1"/>
    <n v="1"/>
    <n v="0"/>
    <n v="124"/>
    <n v="121"/>
    <n v="19"/>
    <n v="89"/>
    <n v="17"/>
    <n v="62"/>
    <n v="17"/>
    <n v="0"/>
    <n v="28"/>
    <n v="124"/>
  </r>
  <r>
    <n v="2022"/>
    <x v="0"/>
    <s v="Cwm Taf Morgannwg"/>
    <x v="6"/>
    <x v="0"/>
    <s v="Bridgend"/>
    <n v="38.893331666666668"/>
    <d v="1899-12-30T01:36:57"/>
    <n v="1"/>
    <n v="1"/>
    <n v="1"/>
    <n v="19"/>
    <n v="19"/>
    <n v="6"/>
    <n v="17"/>
    <n v="5"/>
    <n v="12"/>
    <n v="1"/>
    <n v="1"/>
    <n v="0"/>
    <n v="19"/>
  </r>
  <r>
    <n v="2022"/>
    <x v="0"/>
    <s v="Cardiff And Vale"/>
    <x v="5"/>
    <x v="0"/>
    <s v="Rhondda Cynon Taff"/>
    <n v="25.618610166666667"/>
    <d v="1899-12-30T00:49:05"/>
    <n v="1"/>
    <n v="1"/>
    <n v="0"/>
    <n v="48"/>
    <n v="46"/>
    <n v="11"/>
    <n v="40"/>
    <n v="10"/>
    <n v="29"/>
    <n v="0"/>
    <n v="0"/>
    <n v="9"/>
    <n v="47"/>
  </r>
  <r>
    <n v="2022"/>
    <x v="0"/>
    <s v="Cwm Taf Morgannwg"/>
    <x v="7"/>
    <x v="0"/>
    <s v="Blaenau Gwent"/>
    <n v="17.005555666666666"/>
    <d v="1899-12-30T00:58:20"/>
    <n v="2"/>
    <n v="1"/>
    <n v="0"/>
    <n v="27"/>
    <n v="27"/>
    <n v="13"/>
    <n v="23"/>
    <n v="14"/>
    <n v="10"/>
    <n v="1"/>
    <n v="1"/>
    <n v="1"/>
    <n v="27"/>
  </r>
  <r>
    <n v="2022"/>
    <x v="0"/>
    <s v="Cwm Taf Morgannwg"/>
    <x v="6"/>
    <x v="0"/>
    <s v="Vale Of Glamorgan"/>
    <n v="16.228333166666669"/>
    <d v="1899-12-30T02:34:06"/>
    <n v="2"/>
    <n v="1"/>
    <n v="0"/>
    <n v="5"/>
    <n v="5"/>
    <n v="0"/>
    <n v="3"/>
    <n v="1"/>
    <n v="3"/>
    <n v="1"/>
    <n v="0"/>
    <n v="0"/>
    <n v="5"/>
  </r>
  <r>
    <n v="2022"/>
    <x v="0"/>
    <s v="Cwm Taf Morgannwg"/>
    <x v="6"/>
    <x v="0"/>
    <s v="Neath Port Talbot"/>
    <n v="12.156388833333333"/>
    <d v="1899-12-30T04:14:21"/>
    <n v="1"/>
    <n v="1"/>
    <n v="0"/>
    <n v="2"/>
    <n v="2"/>
    <n v="1"/>
    <n v="1"/>
    <n v="0"/>
    <n v="2"/>
    <n v="0"/>
    <n v="0"/>
    <n v="0"/>
    <n v="2"/>
  </r>
  <r>
    <n v="2022"/>
    <x v="0"/>
    <s v="Cardiff And Vale"/>
    <x v="16"/>
    <x v="1"/>
    <s v="Vale Of Glamorgan"/>
    <n v="0"/>
    <d v="1899-12-30T00:49:47"/>
    <n v="2"/>
    <n v="1"/>
    <n v="0"/>
    <n v="109"/>
    <n v="104"/>
    <n v="0"/>
    <n v="80"/>
    <n v="9"/>
    <n v="73"/>
    <n v="6"/>
    <n v="0"/>
    <n v="21"/>
    <n v="109"/>
  </r>
  <r>
    <n v="2022"/>
    <x v="0"/>
    <s v="Out of Area"/>
    <x v="17"/>
    <x v="2"/>
    <s v="Flintshire"/>
    <n v="88.417214999999956"/>
    <d v="1899-12-30T00:36:54"/>
    <n v="0"/>
    <n v="0"/>
    <n v="0"/>
    <n v="236"/>
    <n v="236"/>
    <n v="33"/>
    <n v="209"/>
    <n v="45"/>
    <n v="158"/>
    <n v="21"/>
    <n v="3"/>
    <n v="9"/>
    <n v="236"/>
  </r>
  <r>
    <n v="2022"/>
    <x v="0"/>
    <s v="Out of Area"/>
    <x v="18"/>
    <x v="2"/>
    <s v="Powys"/>
    <n v="59.365824499999974"/>
    <d v="1899-12-30T00:31:41"/>
    <n v="0"/>
    <n v="0"/>
    <n v="0"/>
    <n v="210"/>
    <n v="210"/>
    <n v="44"/>
    <n v="194"/>
    <n v="16"/>
    <n v="139"/>
    <n v="37"/>
    <n v="4"/>
    <n v="14"/>
    <n v="210"/>
  </r>
  <r>
    <n v="2022"/>
    <x v="0"/>
    <s v="Swansea Bay"/>
    <x v="15"/>
    <x v="3"/>
    <s v="Neath Port Talbot"/>
    <n v="26.039720999999997"/>
    <d v="1899-12-30T00:54:14"/>
    <n v="0"/>
    <n v="0"/>
    <n v="0"/>
    <n v="58"/>
    <n v="57"/>
    <n v="7"/>
    <n v="36"/>
    <n v="10"/>
    <n v="31"/>
    <n v="7"/>
    <n v="0"/>
    <n v="10"/>
    <n v="57"/>
  </r>
  <r>
    <n v="2022"/>
    <x v="0"/>
    <s v="Cwm Taf Morgannwg"/>
    <x v="6"/>
    <x v="0"/>
    <s v="Merthyr Tydfil"/>
    <n v="18.122776999999999"/>
    <d v="1899-12-30T01:00:08"/>
    <n v="0"/>
    <n v="0"/>
    <n v="0"/>
    <n v="26"/>
    <n v="26"/>
    <n v="8"/>
    <n v="18"/>
    <n v="1"/>
    <n v="15"/>
    <n v="3"/>
    <n v="1"/>
    <n v="6"/>
    <n v="26"/>
  </r>
  <r>
    <n v="2022"/>
    <x v="0"/>
    <s v="Cardiff And Vale"/>
    <x v="5"/>
    <x v="0"/>
    <s v="Newport"/>
    <n v="16.81722116666667"/>
    <d v="1899-12-30T01:01:58"/>
    <n v="2"/>
    <n v="0"/>
    <n v="0"/>
    <n v="22"/>
    <n v="21"/>
    <n v="1"/>
    <n v="18"/>
    <n v="8"/>
    <n v="12"/>
    <n v="1"/>
    <n v="0"/>
    <n v="1"/>
    <n v="21"/>
  </r>
  <r>
    <n v="2022"/>
    <x v="0"/>
    <s v="Betsi Cadwaladr"/>
    <x v="4"/>
    <x v="0"/>
    <s v="Gwynedd"/>
    <n v="15.990277666666664"/>
    <d v="1899-12-30T00:55:34"/>
    <n v="2"/>
    <n v="0"/>
    <n v="0"/>
    <n v="26"/>
    <n v="26"/>
    <n v="5"/>
    <n v="24"/>
    <n v="2"/>
    <n v="19"/>
    <n v="1"/>
    <n v="0"/>
    <n v="4"/>
    <n v="26"/>
  </r>
  <r>
    <n v="2022"/>
    <x v="0"/>
    <s v="Cwm Taf Morgannwg"/>
    <x v="1"/>
    <x v="0"/>
    <s v="Rhondda Cynon Taff"/>
    <n v="13.677221166666666"/>
    <d v="1899-12-30T02:13:19"/>
    <n v="1"/>
    <n v="0"/>
    <n v="0"/>
    <n v="6"/>
    <n v="6"/>
    <n v="0"/>
    <n v="2"/>
    <n v="4"/>
    <n v="2"/>
    <n v="0"/>
    <n v="0"/>
    <n v="0"/>
    <n v="6"/>
  </r>
  <r>
    <n v="2022"/>
    <x v="0"/>
    <s v="Betsi Cadwaladr"/>
    <x v="4"/>
    <x v="0"/>
    <s v="Wrexham"/>
    <n v="11.465276833333332"/>
    <d v="1899-12-30T00:36:03"/>
    <n v="0"/>
    <n v="0"/>
    <n v="0"/>
    <n v="38"/>
    <n v="35"/>
    <n v="6"/>
    <n v="31"/>
    <n v="6"/>
    <n v="16"/>
    <n v="0"/>
    <n v="0"/>
    <n v="16"/>
    <n v="38"/>
  </r>
  <r>
    <n v="2022"/>
    <x v="0"/>
    <s v="Hywel Dda"/>
    <x v="0"/>
    <x v="0"/>
    <s v="Powys"/>
    <n v="10.867222166666666"/>
    <d v="1899-12-30T02:03:40"/>
    <n v="1"/>
    <n v="0"/>
    <n v="0"/>
    <n v="4"/>
    <n v="4"/>
    <n v="0"/>
    <n v="3"/>
    <n v="1"/>
    <n v="2"/>
    <n v="1"/>
    <n v="0"/>
    <n v="0"/>
    <n v="4"/>
  </r>
  <r>
    <n v="2022"/>
    <x v="0"/>
    <s v="Swansea Bay"/>
    <x v="3"/>
    <x v="0"/>
    <s v="Bridgend"/>
    <n v="9.423886333333332"/>
    <d v="1899-12-30T00:42:11"/>
    <n v="1"/>
    <n v="0"/>
    <n v="0"/>
    <n v="36"/>
    <n v="36"/>
    <n v="9"/>
    <n v="30"/>
    <n v="4"/>
    <n v="22"/>
    <n v="2"/>
    <n v="0"/>
    <n v="8"/>
    <n v="36"/>
  </r>
  <r>
    <n v="2022"/>
    <x v="0"/>
    <s v="Betsi Cadwaladr"/>
    <x v="2"/>
    <x v="0"/>
    <s v="Powys"/>
    <n v="8.5844445"/>
    <d v="1899-12-30T01:00:14"/>
    <n v="0"/>
    <n v="0"/>
    <n v="0"/>
    <n v="10"/>
    <n v="10"/>
    <n v="3"/>
    <n v="8"/>
    <n v="5"/>
    <n v="4"/>
    <n v="0"/>
    <n v="1"/>
    <n v="0"/>
    <n v="10"/>
  </r>
  <r>
    <n v="2022"/>
    <x v="0"/>
    <s v="Cardiff And Vale"/>
    <x v="5"/>
    <x v="0"/>
    <s v="Swansea"/>
    <n v="8.5222195000000003"/>
    <d v="1899-12-30T00:36:54"/>
    <n v="0"/>
    <n v="0"/>
    <n v="0"/>
    <n v="24"/>
    <n v="23"/>
    <n v="1"/>
    <n v="20"/>
    <n v="7"/>
    <n v="12"/>
    <n v="4"/>
    <n v="0"/>
    <n v="1"/>
    <n v="24"/>
  </r>
  <r>
    <n v="2022"/>
    <x v="0"/>
    <s v="Cardiff And Vale"/>
    <x v="5"/>
    <x v="0"/>
    <s v="Torfaen"/>
    <n v="7.1883334999999988"/>
    <d v="1899-12-30T00:26:26"/>
    <n v="0"/>
    <n v="0"/>
    <n v="0"/>
    <n v="37"/>
    <n v="36"/>
    <n v="9"/>
    <n v="34"/>
    <n v="2"/>
    <n v="27"/>
    <n v="0"/>
    <n v="0"/>
    <n v="8"/>
    <n v="37"/>
  </r>
  <r>
    <n v="2022"/>
    <x v="0"/>
    <s v="Aneurin Bevan"/>
    <x v="8"/>
    <x v="0"/>
    <s v="Powys"/>
    <n v="6.963331666666666"/>
    <d v="1899-12-30T01:01:25"/>
    <n v="0"/>
    <n v="0"/>
    <n v="0"/>
    <n v="8"/>
    <n v="8"/>
    <n v="0"/>
    <n v="6"/>
    <n v="1"/>
    <n v="6"/>
    <n v="1"/>
    <n v="0"/>
    <n v="0"/>
    <n v="8"/>
  </r>
  <r>
    <n v="2022"/>
    <x v="0"/>
    <s v="Hywel Dda"/>
    <x v="12"/>
    <x v="0"/>
    <s v="Carmarthenshire"/>
    <n v="6.5233323333333333"/>
    <d v="1899-12-30T01:33:17"/>
    <n v="0"/>
    <n v="0"/>
    <n v="0"/>
    <n v="4"/>
    <n v="4"/>
    <n v="0"/>
    <n v="2"/>
    <n v="1"/>
    <n v="2"/>
    <n v="1"/>
    <n v="0"/>
    <n v="0"/>
    <n v="4"/>
  </r>
  <r>
    <n v="2022"/>
    <x v="0"/>
    <s v="Cwm Taf Morgannwg"/>
    <x v="6"/>
    <x v="0"/>
    <s v="Caerphilly"/>
    <n v="6.3972221666666664"/>
    <d v="1899-12-30T01:26:56"/>
    <n v="1"/>
    <n v="0"/>
    <n v="0"/>
    <n v="5"/>
    <n v="5"/>
    <n v="2"/>
    <n v="3"/>
    <n v="1"/>
    <n v="4"/>
    <n v="0"/>
    <n v="0"/>
    <n v="0"/>
    <n v="5"/>
  </r>
  <r>
    <n v="2022"/>
    <x v="0"/>
    <s v="Cwm Taf Morgannwg"/>
    <x v="7"/>
    <x v="0"/>
    <s v="Bridgend"/>
    <n v="6.0399981666666669"/>
    <d v="1899-12-30T01:04:58"/>
    <n v="0"/>
    <n v="0"/>
    <n v="0"/>
    <n v="7"/>
    <n v="7"/>
    <n v="1"/>
    <n v="5"/>
    <n v="0"/>
    <n v="5"/>
    <n v="1"/>
    <n v="1"/>
    <n v="0"/>
    <n v="7"/>
  </r>
  <r>
    <n v="2022"/>
    <x v="0"/>
    <s v="Cardiff And Vale"/>
    <x v="5"/>
    <x v="0"/>
    <s v="Carmarthenshire"/>
    <n v="4.7666656666666665"/>
    <d v="1899-12-30T00:30:33"/>
    <n v="0"/>
    <n v="0"/>
    <n v="0"/>
    <n v="16"/>
    <n v="16"/>
    <n v="4"/>
    <n v="15"/>
    <n v="2"/>
    <n v="9"/>
    <n v="3"/>
    <n v="1"/>
    <n v="1"/>
    <n v="16"/>
  </r>
  <r>
    <n v="2022"/>
    <x v="0"/>
    <s v="Cardiff And Vale"/>
    <x v="5"/>
    <x v="0"/>
    <s v="Monmouthshire"/>
    <n v="4.4861110000000002"/>
    <d v="1899-12-30T00:35:32"/>
    <n v="0"/>
    <n v="0"/>
    <n v="0"/>
    <n v="16"/>
    <n v="16"/>
    <n v="2"/>
    <n v="15"/>
    <n v="3"/>
    <n v="12"/>
    <n v="1"/>
    <n v="0"/>
    <n v="0"/>
    <n v="16"/>
  </r>
  <r>
    <n v="2022"/>
    <x v="0"/>
    <s v="Hywel Dda"/>
    <x v="11"/>
    <x v="0"/>
    <s v="Carmarthenshire"/>
    <n v="4.2975000000000003"/>
    <d v="1899-12-30T01:40:57"/>
    <n v="0"/>
    <n v="0"/>
    <n v="0"/>
    <n v="2"/>
    <n v="2"/>
    <n v="0"/>
    <n v="1"/>
    <n v="0"/>
    <n v="0"/>
    <n v="1"/>
    <n v="0"/>
    <n v="1"/>
    <n v="2"/>
  </r>
  <r>
    <n v="2022"/>
    <x v="0"/>
    <s v="Swansea Bay"/>
    <x v="3"/>
    <x v="0"/>
    <s v="Pembrokeshire"/>
    <n v="4.1983315000000001"/>
    <d v="1899-12-30T00:28:40"/>
    <n v="0"/>
    <n v="0"/>
    <n v="0"/>
    <n v="20"/>
    <n v="19"/>
    <n v="1"/>
    <n v="17"/>
    <n v="3"/>
    <n v="14"/>
    <n v="2"/>
    <n v="1"/>
    <n v="0"/>
    <n v="20"/>
  </r>
  <r>
    <n v="2022"/>
    <x v="0"/>
    <s v="Cardiff And Vale"/>
    <x v="5"/>
    <x v="0"/>
    <s v="Bridgend"/>
    <n v="3.4902776666666666"/>
    <d v="1899-12-30T00:34:39"/>
    <n v="0"/>
    <n v="0"/>
    <n v="0"/>
    <n v="9"/>
    <n v="9"/>
    <n v="1"/>
    <n v="8"/>
    <n v="2"/>
    <n v="5"/>
    <n v="0"/>
    <n v="0"/>
    <n v="2"/>
    <n v="9"/>
  </r>
  <r>
    <n v="2022"/>
    <x v="0"/>
    <s v="Cardiff And Vale"/>
    <x v="5"/>
    <x v="0"/>
    <s v="Merthyr Tydfil"/>
    <n v="3.3408335000000005"/>
    <d v="1899-12-30T00:27:45"/>
    <n v="0"/>
    <n v="0"/>
    <n v="0"/>
    <n v="19"/>
    <n v="18"/>
    <n v="3"/>
    <n v="17"/>
    <n v="4"/>
    <n v="9"/>
    <n v="1"/>
    <n v="0"/>
    <n v="5"/>
    <n v="18"/>
  </r>
  <r>
    <n v="2022"/>
    <x v="0"/>
    <s v="Cwm Taf Morgannwg"/>
    <x v="6"/>
    <x v="0"/>
    <s v="Powys"/>
    <n v="3.2794443333333332"/>
    <d v="1899-12-30T01:53:23"/>
    <n v="0"/>
    <n v="0"/>
    <n v="0"/>
    <n v="3"/>
    <n v="3"/>
    <n v="1"/>
    <n v="1"/>
    <n v="0"/>
    <n v="2"/>
    <n v="1"/>
    <n v="0"/>
    <n v="0"/>
    <n v="3"/>
  </r>
  <r>
    <n v="2022"/>
    <x v="0"/>
    <s v="Swansea Bay"/>
    <x v="15"/>
    <x v="3"/>
    <s v="Powys"/>
    <n v="2.9924981666666666"/>
    <d v="1899-12-30T00:58:04"/>
    <n v="0"/>
    <n v="0"/>
    <n v="0"/>
    <n v="3"/>
    <n v="3"/>
    <n v="0"/>
    <n v="2"/>
    <n v="1"/>
    <n v="1"/>
    <n v="1"/>
    <n v="0"/>
    <n v="0"/>
    <n v="3"/>
  </r>
  <r>
    <n v="2022"/>
    <x v="0"/>
    <s v="Swansea Bay"/>
    <x v="3"/>
    <x v="0"/>
    <s v="Cardiff"/>
    <n v="2.4677778333333329"/>
    <d v="1899-12-30T00:44:37"/>
    <n v="0"/>
    <n v="0"/>
    <n v="0"/>
    <n v="5"/>
    <n v="5"/>
    <n v="0"/>
    <n v="4"/>
    <n v="0"/>
    <n v="5"/>
    <n v="0"/>
    <n v="0"/>
    <n v="0"/>
    <n v="5"/>
  </r>
  <r>
    <n v="2022"/>
    <x v="0"/>
    <s v="Aneurin Bevan"/>
    <x v="19"/>
    <x v="0"/>
    <s v="Monmouthshire"/>
    <n v="1.8666666666666667"/>
    <d v="1899-12-30T01:15:20"/>
    <n v="1"/>
    <n v="0"/>
    <n v="0"/>
    <n v="59"/>
    <n v="59"/>
    <n v="0"/>
    <n v="28"/>
    <n v="3"/>
    <n v="37"/>
    <n v="9"/>
    <n v="0"/>
    <n v="10"/>
    <n v="59"/>
  </r>
  <r>
    <n v="2022"/>
    <x v="0"/>
    <s v="Aneurin Bevan"/>
    <x v="8"/>
    <x v="0"/>
    <s v="Cardiff"/>
    <n v="1.6122223333333332"/>
    <d v="1899-12-30T00:32:50"/>
    <n v="0"/>
    <n v="0"/>
    <n v="0"/>
    <n v="6"/>
    <n v="6"/>
    <n v="3"/>
    <n v="5"/>
    <n v="1"/>
    <n v="2"/>
    <n v="0"/>
    <n v="0"/>
    <n v="3"/>
    <n v="6"/>
  </r>
  <r>
    <n v="2022"/>
    <x v="0"/>
    <s v="Swansea Bay"/>
    <x v="3"/>
    <x v="0"/>
    <s v="Ceredigion"/>
    <n v="1.6041654999999999"/>
    <d v="1899-12-30T00:30:41"/>
    <n v="0"/>
    <n v="0"/>
    <n v="0"/>
    <n v="10"/>
    <n v="9"/>
    <n v="0"/>
    <n v="8"/>
    <n v="0"/>
    <n v="7"/>
    <n v="2"/>
    <n v="0"/>
    <n v="1"/>
    <n v="10"/>
  </r>
  <r>
    <n v="2022"/>
    <x v="0"/>
    <s v="Aneurin Bevan"/>
    <x v="8"/>
    <x v="0"/>
    <s v="Merthyr Tydfil"/>
    <n v="1.5919445000000001"/>
    <d v="1899-12-30T00:45:42"/>
    <n v="0"/>
    <n v="0"/>
    <n v="0"/>
    <n v="3"/>
    <n v="3"/>
    <n v="1"/>
    <n v="2"/>
    <n v="1"/>
    <n v="1"/>
    <n v="1"/>
    <n v="0"/>
    <n v="0"/>
    <n v="3"/>
  </r>
  <r>
    <n v="2022"/>
    <x v="0"/>
    <s v="Hywel Dda"/>
    <x v="12"/>
    <x v="0"/>
    <s v="Ceredigion"/>
    <n v="1.4491666666666665"/>
    <d v="1899-12-30T00:44:42"/>
    <n v="0"/>
    <n v="0"/>
    <n v="0"/>
    <n v="4"/>
    <n v="4"/>
    <n v="0"/>
    <n v="3"/>
    <n v="0"/>
    <n v="1"/>
    <n v="0"/>
    <n v="0"/>
    <n v="3"/>
    <n v="4"/>
  </r>
  <r>
    <n v="2022"/>
    <x v="0"/>
    <s v="Betsi Cadwaladr"/>
    <x v="10"/>
    <x v="0"/>
    <s v="Denbighshire"/>
    <n v="1.3324998333333333"/>
    <d v="1899-12-30T00:41:39"/>
    <n v="0"/>
    <n v="0"/>
    <n v="0"/>
    <n v="3"/>
    <n v="3"/>
    <n v="0"/>
    <n v="2"/>
    <n v="1"/>
    <n v="1"/>
    <n v="0"/>
    <n v="0"/>
    <n v="1"/>
    <n v="3"/>
  </r>
  <r>
    <n v="2022"/>
    <x v="0"/>
    <s v="Cardiff And Vale"/>
    <x v="5"/>
    <x v="0"/>
    <s v="Blaenau Gwent"/>
    <n v="1.1936111666666667"/>
    <d v="1899-12-30T00:34:14"/>
    <n v="0"/>
    <n v="0"/>
    <n v="0"/>
    <n v="4"/>
    <n v="4"/>
    <n v="0"/>
    <n v="4"/>
    <n v="3"/>
    <n v="1"/>
    <n v="0"/>
    <n v="0"/>
    <n v="0"/>
    <n v="4"/>
  </r>
  <r>
    <n v="2022"/>
    <x v="0"/>
    <s v="Out of Area"/>
    <x v="17"/>
    <x v="2"/>
    <s v="Wrexham"/>
    <n v="1.0433333333333334"/>
    <d v="1899-12-30T00:35:07"/>
    <n v="0"/>
    <n v="0"/>
    <n v="0"/>
    <n v="3"/>
    <n v="3"/>
    <n v="1"/>
    <n v="3"/>
    <n v="1"/>
    <n v="2"/>
    <n v="0"/>
    <n v="0"/>
    <n v="0"/>
    <n v="3"/>
  </r>
  <r>
    <n v="2022"/>
    <x v="0"/>
    <s v="Aneurin Bevan"/>
    <x v="20"/>
    <x v="0"/>
    <s v="Newport"/>
    <n v="0.84111116666666663"/>
    <d v="1899-12-30T01:07:52"/>
    <n v="5"/>
    <n v="0"/>
    <n v="0"/>
    <n v="166"/>
    <n v="163"/>
    <n v="1"/>
    <n v="108"/>
    <n v="16"/>
    <n v="97"/>
    <n v="12"/>
    <n v="5"/>
    <n v="36"/>
    <n v="165"/>
  </r>
  <r>
    <n v="2022"/>
    <x v="0"/>
    <s v="Aneurin Bevan"/>
    <x v="8"/>
    <x v="0"/>
    <s v="Carmarthenshire"/>
    <n v="0.68166566666666673"/>
    <d v="1899-12-30T00:55:54"/>
    <n v="0"/>
    <n v="0"/>
    <n v="0"/>
    <n v="1"/>
    <n v="1"/>
    <n v="0"/>
    <n v="1"/>
    <n v="1"/>
    <n v="0"/>
    <n v="0"/>
    <n v="0"/>
    <n v="0"/>
    <n v="1"/>
  </r>
  <r>
    <n v="2022"/>
    <x v="0"/>
    <s v="Swansea Bay"/>
    <x v="3"/>
    <x v="0"/>
    <s v="Newport"/>
    <n v="0.60777783333333335"/>
    <d v="1899-12-30T00:51:28"/>
    <n v="0"/>
    <n v="0"/>
    <n v="0"/>
    <n v="1"/>
    <n v="1"/>
    <n v="0"/>
    <n v="1"/>
    <n v="0"/>
    <n v="0"/>
    <n v="0"/>
    <n v="0"/>
    <n v="1"/>
    <n v="1"/>
  </r>
  <r>
    <n v="2022"/>
    <x v="0"/>
    <s v="Swansea Bay"/>
    <x v="3"/>
    <x v="0"/>
    <s v="Torfaen"/>
    <n v="0.5905556666666667"/>
    <d v="1899-12-30T00:18:52"/>
    <n v="0"/>
    <n v="0"/>
    <n v="0"/>
    <n v="6"/>
    <n v="5"/>
    <n v="3"/>
    <n v="5"/>
    <n v="0"/>
    <n v="1"/>
    <n v="0"/>
    <n v="0"/>
    <n v="5"/>
    <n v="6"/>
  </r>
  <r>
    <n v="2022"/>
    <x v="0"/>
    <s v="Cardiff And Vale"/>
    <x v="5"/>
    <x v="0"/>
    <s v="Ceredigion"/>
    <n v="0.566388"/>
    <d v="1899-12-30T00:22:24"/>
    <n v="0"/>
    <n v="0"/>
    <n v="0"/>
    <n v="4"/>
    <n v="4"/>
    <n v="1"/>
    <n v="4"/>
    <n v="0"/>
    <n v="2"/>
    <n v="0"/>
    <n v="0"/>
    <n v="2"/>
    <n v="4"/>
  </r>
  <r>
    <n v="2022"/>
    <x v="0"/>
    <s v="Cardiff And Vale"/>
    <x v="5"/>
    <x v="0"/>
    <s v="Powys"/>
    <n v="0.53777783333333329"/>
    <d v="1899-12-30T00:31:03"/>
    <n v="0"/>
    <n v="0"/>
    <n v="0"/>
    <n v="8"/>
    <n v="8"/>
    <n v="0"/>
    <n v="8"/>
    <n v="4"/>
    <n v="2"/>
    <n v="1"/>
    <n v="1"/>
    <n v="0"/>
    <n v="8"/>
  </r>
  <r>
    <n v="2022"/>
    <x v="0"/>
    <s v="Cardiff And Vale"/>
    <x v="5"/>
    <x v="0"/>
    <s v="Pembrokeshire"/>
    <n v="0.51972216666666671"/>
    <d v="1899-12-30T00:37:13"/>
    <n v="0"/>
    <n v="0"/>
    <n v="0"/>
    <n v="5"/>
    <n v="5"/>
    <n v="0"/>
    <n v="4"/>
    <n v="3"/>
    <n v="2"/>
    <n v="0"/>
    <n v="0"/>
    <n v="0"/>
    <n v="5"/>
  </r>
  <r>
    <n v="2022"/>
    <x v="0"/>
    <s v="Aneurin Bevan"/>
    <x v="19"/>
    <x v="0"/>
    <s v="Blaenau Gwent"/>
    <n v="0.49666666666666665"/>
    <d v="1899-12-30T01:01:58"/>
    <n v="1"/>
    <n v="0"/>
    <n v="0"/>
    <n v="82"/>
    <n v="82"/>
    <n v="0"/>
    <n v="47"/>
    <n v="6"/>
    <n v="42"/>
    <n v="13"/>
    <n v="0"/>
    <n v="21"/>
    <n v="82"/>
  </r>
  <r>
    <n v="2022"/>
    <x v="0"/>
    <s v="Hywel Dda"/>
    <x v="11"/>
    <x v="0"/>
    <s v="Pembrokeshire"/>
    <n v="0.3913888333333333"/>
    <d v="1899-12-30T00:38:29"/>
    <n v="0"/>
    <n v="0"/>
    <n v="0"/>
    <n v="1"/>
    <n v="1"/>
    <n v="0"/>
    <n v="1"/>
    <n v="0"/>
    <n v="0"/>
    <n v="0"/>
    <n v="0"/>
    <n v="1"/>
    <n v="1"/>
  </r>
  <r>
    <n v="2022"/>
    <x v="0"/>
    <s v="Cardiff And Vale"/>
    <x v="5"/>
    <x v="0"/>
    <s v="Neath Port Talbot"/>
    <n v="0.36888883333333333"/>
    <d v="1899-12-30T00:47:01"/>
    <n v="0"/>
    <n v="0"/>
    <n v="0"/>
    <n v="2"/>
    <n v="2"/>
    <n v="0"/>
    <n v="2"/>
    <n v="2"/>
    <n v="0"/>
    <n v="0"/>
    <n v="0"/>
    <n v="0"/>
    <n v="2"/>
  </r>
  <r>
    <n v="2022"/>
    <x v="0"/>
    <s v="Hywel Dda"/>
    <x v="9"/>
    <x v="1"/>
    <s v="Swansea"/>
    <n v="0.36416666666666669"/>
    <d v="1899-12-30T00:20:50"/>
    <n v="0"/>
    <n v="0"/>
    <n v="0"/>
    <n v="3"/>
    <n v="3"/>
    <n v="1"/>
    <n v="3"/>
    <n v="0"/>
    <n v="0"/>
    <n v="2"/>
    <n v="0"/>
    <n v="1"/>
    <n v="3"/>
  </r>
  <r>
    <n v="2022"/>
    <x v="0"/>
    <s v="Betsi Cadwaladr"/>
    <x v="2"/>
    <x v="0"/>
    <s v="Out of Area"/>
    <n v="0.32111116666666667"/>
    <d v="1899-12-30T00:34:16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8"/>
    <x v="0"/>
    <s v="Rhondda Cynon Taff"/>
    <n v="0.30361116666666665"/>
    <d v="1899-12-30T00:33:13"/>
    <n v="0"/>
    <n v="0"/>
    <n v="0"/>
    <n v="1"/>
    <n v="1"/>
    <n v="0"/>
    <n v="1"/>
    <n v="0"/>
    <n v="1"/>
    <n v="0"/>
    <n v="0"/>
    <n v="0"/>
    <n v="1"/>
  </r>
  <r>
    <n v="2022"/>
    <x v="0"/>
    <s v="Betsi Cadwaladr"/>
    <x v="4"/>
    <x v="0"/>
    <s v="Isle Of Anglesey"/>
    <n v="0.2680555"/>
    <d v="1899-12-30T00:52:03"/>
    <n v="0"/>
    <n v="0"/>
    <n v="0"/>
    <n v="2"/>
    <n v="2"/>
    <n v="0"/>
    <n v="1"/>
    <n v="0"/>
    <n v="2"/>
    <n v="0"/>
    <n v="0"/>
    <n v="0"/>
    <n v="2"/>
  </r>
  <r>
    <n v="2022"/>
    <x v="0"/>
    <s v="Swansea Bay"/>
    <x v="3"/>
    <x v="0"/>
    <s v="Rhondda Cynon Taff"/>
    <n v="0.25361116666666667"/>
    <d v="1899-12-30T00:30:13"/>
    <n v="0"/>
    <n v="0"/>
    <n v="0"/>
    <n v="1"/>
    <n v="1"/>
    <n v="0"/>
    <n v="1"/>
    <n v="0"/>
    <n v="0"/>
    <n v="1"/>
    <n v="0"/>
    <n v="0"/>
    <n v="1"/>
  </r>
  <r>
    <n v="2022"/>
    <x v="0"/>
    <s v="Swansea Bay"/>
    <x v="15"/>
    <x v="3"/>
    <s v="Carmarthenshire"/>
    <n v="0.13722133333333333"/>
    <d v="1899-12-30T00:20:04"/>
    <n v="0"/>
    <n v="0"/>
    <n v="0"/>
    <n v="10"/>
    <n v="9"/>
    <n v="0"/>
    <n v="9"/>
    <n v="5"/>
    <n v="3"/>
    <n v="0"/>
    <n v="0"/>
    <n v="2"/>
    <n v="10"/>
  </r>
  <r>
    <n v="2022"/>
    <x v="0"/>
    <s v="Out of Area"/>
    <x v="18"/>
    <x v="2"/>
    <s v="Monmouthshire"/>
    <n v="0.13027783333333334"/>
    <d v="1899-12-30T00:22:49"/>
    <n v="0"/>
    <n v="0"/>
    <n v="0"/>
    <n v="1"/>
    <n v="1"/>
    <n v="0"/>
    <n v="1"/>
    <n v="0"/>
    <n v="1"/>
    <n v="0"/>
    <n v="0"/>
    <n v="0"/>
    <n v="1"/>
  </r>
  <r>
    <n v="2022"/>
    <x v="0"/>
    <s v="Betsi Cadwaladr"/>
    <x v="10"/>
    <x v="0"/>
    <s v="Pembrokeshire"/>
    <n v="0.12583233333333332"/>
    <d v="1899-12-30T00:21:46"/>
    <n v="0"/>
    <n v="0"/>
    <n v="0"/>
    <n v="1"/>
    <n v="1"/>
    <n v="0"/>
    <n v="1"/>
    <n v="0"/>
    <n v="1"/>
    <n v="0"/>
    <n v="0"/>
    <n v="0"/>
    <n v="1"/>
  </r>
  <r>
    <n v="2022"/>
    <x v="0"/>
    <s v="Hywel Dda"/>
    <x v="9"/>
    <x v="1"/>
    <s v="Neath Port Talbot"/>
    <n v="0.11722216666666667"/>
    <d v="1899-12-30T00:22:02"/>
    <n v="0"/>
    <n v="0"/>
    <n v="0"/>
    <n v="1"/>
    <n v="1"/>
    <n v="0"/>
    <n v="1"/>
    <n v="1"/>
    <n v="0"/>
    <n v="0"/>
    <n v="0"/>
    <n v="0"/>
    <n v="1"/>
  </r>
  <r>
    <n v="2022"/>
    <x v="0"/>
    <s v="Swansea Bay"/>
    <x v="3"/>
    <x v="0"/>
    <s v="Merthyr Tydfil"/>
    <n v="0.11111116666666666"/>
    <d v="1899-12-30T00:23:40"/>
    <n v="0"/>
    <n v="0"/>
    <n v="0"/>
    <n v="3"/>
    <n v="3"/>
    <n v="1"/>
    <n v="3"/>
    <n v="0"/>
    <n v="1"/>
    <n v="0"/>
    <n v="1"/>
    <n v="1"/>
    <n v="3"/>
  </r>
  <r>
    <n v="2022"/>
    <x v="0"/>
    <s v="Betsi Cadwaladr"/>
    <x v="4"/>
    <x v="0"/>
    <s v="Ceredigion"/>
    <n v="1.6944499999999998E-2"/>
    <d v="1899-12-30T00:10:53"/>
    <n v="0"/>
    <n v="0"/>
    <n v="0"/>
    <n v="2"/>
    <n v="2"/>
    <n v="0"/>
    <n v="2"/>
    <n v="2"/>
    <n v="0"/>
    <n v="0"/>
    <n v="0"/>
    <n v="0"/>
    <n v="2"/>
  </r>
  <r>
    <n v="2022"/>
    <x v="0"/>
    <s v="Out of Area"/>
    <x v="21"/>
    <x v="2"/>
    <s v="Wrexham"/>
    <n v="0"/>
    <d v="1899-12-30T03:08:14"/>
    <n v="1"/>
    <n v="0"/>
    <n v="0"/>
    <n v="2"/>
    <n v="2"/>
    <n v="0"/>
    <n v="0"/>
    <n v="1"/>
    <n v="0"/>
    <n v="0"/>
    <n v="0"/>
    <n v="1"/>
    <n v="2"/>
  </r>
  <r>
    <n v="2022"/>
    <x v="0"/>
    <s v="Aneurin Bevan"/>
    <x v="20"/>
    <x v="0"/>
    <s v="Powys"/>
    <n v="0"/>
    <d v="1899-12-30T02:40:17"/>
    <n v="0"/>
    <n v="0"/>
    <n v="0"/>
    <n v="1"/>
    <n v="1"/>
    <n v="0"/>
    <n v="0"/>
    <n v="0"/>
    <n v="0"/>
    <n v="0"/>
    <n v="0"/>
    <n v="1"/>
    <n v="1"/>
  </r>
  <r>
    <n v="2022"/>
    <x v="0"/>
    <s v="Cardiff And Vale"/>
    <x v="16"/>
    <x v="1"/>
    <s v="Rhondda Cynon Taff"/>
    <n v="0"/>
    <d v="1899-12-30T02:26:25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22"/>
    <x v="2"/>
    <s v="Denbighshire"/>
    <n v="0"/>
    <d v="1899-12-30T01:31:05"/>
    <n v="0"/>
    <n v="0"/>
    <n v="0"/>
    <n v="1"/>
    <n v="1"/>
    <n v="0"/>
    <n v="0"/>
    <n v="0"/>
    <n v="1"/>
    <n v="0"/>
    <n v="0"/>
    <n v="0"/>
    <n v="1"/>
  </r>
  <r>
    <n v="2022"/>
    <x v="0"/>
    <s v="Aneurin Bevan"/>
    <x v="23"/>
    <x v="3"/>
    <s v="Blaenau Gwent"/>
    <n v="0"/>
    <d v="1899-12-30T01:27:18"/>
    <n v="0"/>
    <n v="0"/>
    <n v="0"/>
    <n v="2"/>
    <n v="2"/>
    <n v="0"/>
    <n v="0"/>
    <n v="0"/>
    <n v="2"/>
    <n v="0"/>
    <n v="0"/>
    <n v="0"/>
    <n v="2"/>
  </r>
  <r>
    <n v="2022"/>
    <x v="0"/>
    <s v="Out of Area"/>
    <x v="24"/>
    <x v="2"/>
    <s v="Denbighshire"/>
    <n v="0"/>
    <d v="1899-12-30T01:26:53"/>
    <n v="0"/>
    <n v="0"/>
    <n v="0"/>
    <n v="2"/>
    <n v="2"/>
    <n v="0"/>
    <n v="1"/>
    <n v="1"/>
    <n v="1"/>
    <n v="0"/>
    <n v="0"/>
    <n v="0"/>
    <n v="2"/>
  </r>
  <r>
    <n v="2022"/>
    <x v="0"/>
    <s v="Out of Area"/>
    <x v="21"/>
    <x v="2"/>
    <s v="Powys"/>
    <n v="0"/>
    <d v="1899-12-30T01:25:30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25"/>
    <x v="2"/>
    <s v="Monmouthshire"/>
    <n v="0"/>
    <d v="1899-12-30T01:25:00"/>
    <n v="0"/>
    <n v="0"/>
    <n v="0"/>
    <n v="1"/>
    <n v="1"/>
    <n v="0"/>
    <n v="0"/>
    <n v="0"/>
    <n v="1"/>
    <n v="0"/>
    <n v="0"/>
    <n v="0"/>
    <n v="1"/>
  </r>
  <r>
    <n v="2022"/>
    <x v="0"/>
    <s v="Aneurin Bevan"/>
    <x v="19"/>
    <x v="0"/>
    <s v="Powys"/>
    <n v="0"/>
    <d v="1899-12-30T01:22:54"/>
    <n v="1"/>
    <n v="0"/>
    <n v="0"/>
    <n v="10"/>
    <n v="10"/>
    <n v="0"/>
    <n v="6"/>
    <n v="0"/>
    <n v="7"/>
    <n v="1"/>
    <n v="0"/>
    <n v="2"/>
    <n v="10"/>
  </r>
  <r>
    <n v="2022"/>
    <x v="0"/>
    <s v="Aneurin Bevan"/>
    <x v="20"/>
    <x v="0"/>
    <s v="Monmouthshire"/>
    <n v="0"/>
    <d v="1899-12-30T01:10:56"/>
    <n v="1"/>
    <n v="0"/>
    <n v="0"/>
    <n v="57"/>
    <n v="54"/>
    <n v="1"/>
    <n v="28"/>
    <n v="5"/>
    <n v="29"/>
    <n v="6"/>
    <n v="0"/>
    <n v="17"/>
    <n v="56"/>
  </r>
  <r>
    <n v="2022"/>
    <x v="0"/>
    <s v="Cardiff And Vale"/>
    <x v="26"/>
    <x v="4"/>
    <s v="Carmarthenshire"/>
    <n v="0"/>
    <d v="1899-12-30T01:10:24"/>
    <n v="0"/>
    <n v="0"/>
    <n v="0"/>
    <n v="3"/>
    <n v="3"/>
    <n v="0"/>
    <n v="1"/>
    <n v="0"/>
    <n v="1"/>
    <n v="0"/>
    <n v="0"/>
    <n v="2"/>
    <n v="3"/>
  </r>
  <r>
    <n v="2022"/>
    <x v="0"/>
    <s v="Out of Area"/>
    <x v="27"/>
    <x v="2"/>
    <s v="Cardiff"/>
    <n v="0"/>
    <d v="1899-12-30T01:05:12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28"/>
    <x v="2"/>
    <s v="Wrexham"/>
    <n v="0"/>
    <d v="1899-12-30T01:04:52"/>
    <n v="0"/>
    <n v="0"/>
    <n v="0"/>
    <n v="2"/>
    <n v="2"/>
    <n v="0"/>
    <n v="1"/>
    <n v="0"/>
    <n v="1"/>
    <n v="1"/>
    <n v="0"/>
    <n v="0"/>
    <n v="2"/>
  </r>
  <r>
    <n v="2022"/>
    <x v="0"/>
    <s v="Cardiff And Vale"/>
    <x v="26"/>
    <x v="4"/>
    <s v="Bridgend"/>
    <n v="0"/>
    <d v="1899-12-30T01:04:28"/>
    <n v="0"/>
    <n v="0"/>
    <n v="0"/>
    <n v="1"/>
    <n v="1"/>
    <n v="0"/>
    <n v="0"/>
    <n v="0"/>
    <n v="1"/>
    <n v="0"/>
    <n v="0"/>
    <n v="0"/>
    <n v="1"/>
  </r>
  <r>
    <n v="2022"/>
    <x v="0"/>
    <s v="Aneurin Bevan"/>
    <x v="19"/>
    <x v="0"/>
    <s v="Caerphilly"/>
    <n v="0"/>
    <d v="1899-12-30T01:04:09"/>
    <n v="0"/>
    <n v="0"/>
    <n v="0"/>
    <n v="3"/>
    <n v="3"/>
    <n v="0"/>
    <n v="2"/>
    <n v="0"/>
    <n v="3"/>
    <n v="0"/>
    <n v="0"/>
    <n v="0"/>
    <n v="3"/>
  </r>
  <r>
    <n v="2022"/>
    <x v="0"/>
    <s v="Out of Area"/>
    <x v="29"/>
    <x v="2"/>
    <s v="Swansea"/>
    <n v="0"/>
    <d v="1899-12-30T01:01:54"/>
    <n v="0"/>
    <n v="0"/>
    <n v="0"/>
    <n v="1"/>
    <n v="1"/>
    <n v="0"/>
    <n v="0"/>
    <n v="1"/>
    <n v="0"/>
    <n v="0"/>
    <n v="0"/>
    <n v="0"/>
    <n v="1"/>
  </r>
  <r>
    <n v="2022"/>
    <x v="0"/>
    <s v="Betsi Cadwaladr"/>
    <x v="30"/>
    <x v="4"/>
    <s v="Conwy"/>
    <n v="0"/>
    <d v="1899-12-30T01:00:00"/>
    <n v="0"/>
    <n v="0"/>
    <n v="0"/>
    <n v="1"/>
    <n v="1"/>
    <n v="0"/>
    <n v="0"/>
    <n v="0"/>
    <n v="0"/>
    <n v="0"/>
    <n v="0"/>
    <n v="1"/>
    <n v="1"/>
  </r>
  <r>
    <n v="2022"/>
    <x v="0"/>
    <s v="Out of Area"/>
    <x v="31"/>
    <x v="2"/>
    <s v="Merthyr Tydfil"/>
    <n v="0"/>
    <d v="1899-12-30T00:59:52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32"/>
    <x v="2"/>
    <s v="Cardiff"/>
    <n v="0"/>
    <d v="1899-12-30T00:59:09"/>
    <n v="0"/>
    <n v="0"/>
    <n v="0"/>
    <n v="1"/>
    <n v="1"/>
    <n v="0"/>
    <n v="1"/>
    <n v="0"/>
    <n v="1"/>
    <n v="0"/>
    <n v="0"/>
    <n v="0"/>
    <n v="1"/>
  </r>
  <r>
    <n v="2022"/>
    <x v="0"/>
    <s v="Swansea Bay"/>
    <x v="15"/>
    <x v="3"/>
    <s v="Pembrokeshire"/>
    <n v="0"/>
    <d v="1899-12-30T00:59:09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3"/>
    <x v="2"/>
    <s v="Torfaen"/>
    <n v="0"/>
    <d v="1899-12-30T00:58:37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1"/>
    <x v="2"/>
    <s v="Monmouthshire"/>
    <n v="0"/>
    <d v="1899-12-30T00:58:03"/>
    <n v="0"/>
    <n v="0"/>
    <n v="0"/>
    <n v="4"/>
    <n v="4"/>
    <n v="0"/>
    <n v="2"/>
    <n v="3"/>
    <n v="1"/>
    <n v="0"/>
    <n v="0"/>
    <n v="0"/>
    <n v="4"/>
  </r>
  <r>
    <n v="2022"/>
    <x v="0"/>
    <s v="Cardiff And Vale"/>
    <x v="34"/>
    <x v="4"/>
    <s v="Torfaen"/>
    <n v="0"/>
    <d v="1899-12-30T00:56:49"/>
    <n v="0"/>
    <n v="0"/>
    <n v="0"/>
    <n v="2"/>
    <n v="2"/>
    <n v="0"/>
    <n v="1"/>
    <n v="0"/>
    <n v="2"/>
    <n v="0"/>
    <n v="0"/>
    <n v="0"/>
    <n v="2"/>
  </r>
  <r>
    <n v="2022"/>
    <x v="0"/>
    <s v="Out of Area"/>
    <x v="21"/>
    <x v="2"/>
    <s v="Gwynedd"/>
    <n v="0"/>
    <d v="1899-12-30T00:55:11"/>
    <n v="0"/>
    <n v="0"/>
    <n v="0"/>
    <n v="3"/>
    <n v="2"/>
    <n v="0"/>
    <n v="1"/>
    <n v="0"/>
    <n v="3"/>
    <n v="0"/>
    <n v="0"/>
    <n v="0"/>
    <n v="2"/>
  </r>
  <r>
    <n v="2022"/>
    <x v="0"/>
    <s v="Out of Area"/>
    <x v="35"/>
    <x v="5"/>
    <s v="Vale Of Glamorgan"/>
    <n v="0"/>
    <d v="1899-12-30T00:52:55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36"/>
    <x v="2"/>
    <s v="Wrexham"/>
    <n v="0"/>
    <d v="1899-12-30T00:51:02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23"/>
    <x v="3"/>
    <s v="Caerphilly"/>
    <n v="0"/>
    <d v="1899-12-30T00:48:53"/>
    <n v="0"/>
    <n v="0"/>
    <n v="0"/>
    <n v="163"/>
    <n v="160"/>
    <n v="0"/>
    <n v="115"/>
    <n v="17"/>
    <n v="96"/>
    <n v="20"/>
    <n v="1"/>
    <n v="29"/>
    <n v="162"/>
  </r>
  <r>
    <n v="2022"/>
    <x v="0"/>
    <s v="Out of Area"/>
    <x v="37"/>
    <x v="2"/>
    <s v="Gwynedd"/>
    <n v="0"/>
    <d v="1899-12-30T00:48:13"/>
    <n v="0"/>
    <n v="0"/>
    <n v="0"/>
    <n v="1"/>
    <n v="1"/>
    <n v="0"/>
    <n v="1"/>
    <n v="0"/>
    <n v="0"/>
    <n v="1"/>
    <n v="0"/>
    <n v="0"/>
    <n v="1"/>
  </r>
  <r>
    <n v="2022"/>
    <x v="0"/>
    <s v="Cardiff And Vale"/>
    <x v="16"/>
    <x v="1"/>
    <s v="Cardiff"/>
    <n v="0"/>
    <d v="1899-12-30T00:47:12"/>
    <n v="1"/>
    <n v="0"/>
    <n v="0"/>
    <n v="88"/>
    <n v="80"/>
    <n v="0"/>
    <n v="60"/>
    <n v="10"/>
    <n v="39"/>
    <n v="10"/>
    <n v="0"/>
    <n v="29"/>
    <n v="88"/>
  </r>
  <r>
    <n v="2022"/>
    <x v="0"/>
    <s v="Out of Area"/>
    <x v="21"/>
    <x v="2"/>
    <s v="Denbighshire"/>
    <n v="0"/>
    <d v="1899-12-30T00:46:54"/>
    <n v="0"/>
    <n v="0"/>
    <n v="0"/>
    <n v="3"/>
    <n v="3"/>
    <n v="0"/>
    <n v="2"/>
    <n v="0"/>
    <n v="2"/>
    <n v="0"/>
    <n v="0"/>
    <n v="1"/>
    <n v="3"/>
  </r>
  <r>
    <n v="2022"/>
    <x v="0"/>
    <s v="Cardiff And Vale"/>
    <x v="26"/>
    <x v="4"/>
    <s v="Swansea"/>
    <n v="0"/>
    <d v="1899-12-30T00:45:58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7"/>
    <x v="2"/>
    <s v="Wrexham"/>
    <n v="0"/>
    <d v="1899-12-30T00:44:26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38"/>
    <x v="2"/>
    <s v="Merthyr Tydfil"/>
    <n v="0"/>
    <d v="1899-12-30T00:44:21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39"/>
    <x v="2"/>
    <s v="Powys"/>
    <n v="0"/>
    <d v="1899-12-30T00:43:39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40"/>
    <x v="2"/>
    <s v="Denbighshire"/>
    <n v="0"/>
    <d v="1899-12-30T00:42:49"/>
    <n v="0"/>
    <n v="0"/>
    <n v="0"/>
    <n v="7"/>
    <n v="6"/>
    <n v="0"/>
    <n v="5"/>
    <n v="3"/>
    <n v="3"/>
    <n v="1"/>
    <n v="0"/>
    <n v="0"/>
    <n v="7"/>
  </r>
  <r>
    <n v="2022"/>
    <x v="0"/>
    <s v="Betsi Cadwaladr"/>
    <x v="2"/>
    <x v="0"/>
    <s v="Conwy"/>
    <n v="0"/>
    <d v="1899-12-30T00:42:07"/>
    <n v="0"/>
    <n v="0"/>
    <n v="0"/>
    <n v="3"/>
    <n v="3"/>
    <n v="1"/>
    <n v="2"/>
    <n v="0"/>
    <n v="2"/>
    <n v="1"/>
    <n v="0"/>
    <n v="0"/>
    <n v="3"/>
  </r>
  <r>
    <n v="2022"/>
    <x v="0"/>
    <s v="Out of Area"/>
    <x v="32"/>
    <x v="2"/>
    <s v="Carmarthenshire"/>
    <n v="0"/>
    <d v="1899-12-30T00:41:40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6"/>
    <x v="2"/>
    <s v="Ceredigion"/>
    <n v="0"/>
    <d v="1899-12-30T00:41:00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28"/>
    <x v="2"/>
    <s v="Conwy"/>
    <n v="0"/>
    <d v="1899-12-30T00:40:02"/>
    <n v="0"/>
    <n v="0"/>
    <n v="0"/>
    <n v="2"/>
    <n v="2"/>
    <n v="0"/>
    <n v="2"/>
    <n v="1"/>
    <n v="0"/>
    <n v="1"/>
    <n v="0"/>
    <n v="0"/>
    <n v="2"/>
  </r>
  <r>
    <n v="2022"/>
    <x v="0"/>
    <s v="Out of Area"/>
    <x v="28"/>
    <x v="2"/>
    <s v="Denbighshire"/>
    <n v="0"/>
    <d v="1899-12-30T00:38:46"/>
    <n v="0"/>
    <n v="0"/>
    <n v="0"/>
    <n v="9"/>
    <n v="9"/>
    <n v="0"/>
    <n v="8"/>
    <n v="2"/>
    <n v="5"/>
    <n v="1"/>
    <n v="0"/>
    <n v="1"/>
    <n v="9"/>
  </r>
  <r>
    <n v="2022"/>
    <x v="0"/>
    <s v="Out of Area"/>
    <x v="36"/>
    <x v="2"/>
    <s v="Gwynedd"/>
    <n v="0"/>
    <d v="1899-12-30T00:38:00"/>
    <n v="0"/>
    <n v="0"/>
    <n v="0"/>
    <n v="2"/>
    <n v="2"/>
    <n v="0"/>
    <n v="1"/>
    <n v="2"/>
    <n v="0"/>
    <n v="0"/>
    <n v="0"/>
    <n v="0"/>
    <n v="2"/>
  </r>
  <r>
    <n v="2022"/>
    <x v="0"/>
    <s v="Cardiff And Vale"/>
    <x v="16"/>
    <x v="1"/>
    <s v="Merthyr Tydfil"/>
    <n v="0"/>
    <d v="1899-12-30T00:37:44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19"/>
    <x v="0"/>
    <s v="Newport"/>
    <n v="0"/>
    <d v="1899-12-30T00:37:28"/>
    <n v="0"/>
    <n v="0"/>
    <n v="0"/>
    <n v="5"/>
    <n v="5"/>
    <n v="0"/>
    <n v="4"/>
    <n v="0"/>
    <n v="1"/>
    <n v="0"/>
    <n v="0"/>
    <n v="4"/>
    <n v="5"/>
  </r>
  <r>
    <n v="2022"/>
    <x v="0"/>
    <s v="Aneurin Bevan"/>
    <x v="20"/>
    <x v="0"/>
    <s v="Torfaen"/>
    <n v="0"/>
    <d v="1899-12-30T00:36:53"/>
    <n v="2"/>
    <n v="0"/>
    <n v="0"/>
    <n v="115"/>
    <n v="112"/>
    <n v="0"/>
    <n v="94"/>
    <n v="5"/>
    <n v="24"/>
    <n v="7"/>
    <n v="0"/>
    <n v="79"/>
    <n v="115"/>
  </r>
  <r>
    <n v="2022"/>
    <x v="0"/>
    <s v="Aneurin Bevan"/>
    <x v="19"/>
    <x v="0"/>
    <s v="Torfaen"/>
    <n v="0"/>
    <d v="1899-12-30T00:36:45"/>
    <n v="0"/>
    <n v="0"/>
    <n v="0"/>
    <n v="131"/>
    <n v="126"/>
    <n v="0"/>
    <n v="109"/>
    <n v="5"/>
    <n v="28"/>
    <n v="3"/>
    <n v="0"/>
    <n v="95"/>
    <n v="129"/>
  </r>
  <r>
    <n v="2022"/>
    <x v="0"/>
    <s v="Out of Area"/>
    <x v="40"/>
    <x v="2"/>
    <s v="Wrexham"/>
    <n v="0"/>
    <d v="1899-12-30T00:36:28"/>
    <n v="0"/>
    <n v="0"/>
    <n v="0"/>
    <n v="5"/>
    <n v="5"/>
    <n v="0"/>
    <n v="4"/>
    <n v="2"/>
    <n v="2"/>
    <n v="1"/>
    <n v="0"/>
    <n v="0"/>
    <n v="5"/>
  </r>
  <r>
    <n v="2022"/>
    <x v="0"/>
    <s v="Out of Area"/>
    <x v="31"/>
    <x v="2"/>
    <s v="Carmarthenshire"/>
    <n v="0"/>
    <d v="1899-12-30T00:36:24"/>
    <n v="0"/>
    <n v="0"/>
    <n v="0"/>
    <n v="2"/>
    <n v="1"/>
    <n v="0"/>
    <n v="1"/>
    <n v="1"/>
    <n v="0"/>
    <n v="1"/>
    <n v="0"/>
    <n v="0"/>
    <n v="2"/>
  </r>
  <r>
    <n v="2022"/>
    <x v="0"/>
    <s v="Powys"/>
    <x v="41"/>
    <x v="4"/>
    <s v="Powys"/>
    <n v="0"/>
    <d v="1899-12-30T00:36:04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42"/>
    <x v="4"/>
    <s v="Vale Of Glamorgan"/>
    <n v="0"/>
    <d v="1899-12-30T00:33:28"/>
    <n v="0"/>
    <n v="0"/>
    <n v="0"/>
    <n v="2"/>
    <n v="2"/>
    <n v="0"/>
    <n v="1"/>
    <n v="0"/>
    <n v="1"/>
    <n v="1"/>
    <n v="0"/>
    <n v="0"/>
    <n v="2"/>
  </r>
  <r>
    <n v="2022"/>
    <x v="0"/>
    <s v="Cardiff And Vale"/>
    <x v="34"/>
    <x v="4"/>
    <s v="Monmouthshire"/>
    <n v="0"/>
    <d v="1899-12-30T00:31:28"/>
    <n v="0"/>
    <n v="0"/>
    <n v="0"/>
    <n v="1"/>
    <n v="1"/>
    <n v="0"/>
    <n v="1"/>
    <n v="0"/>
    <n v="0"/>
    <n v="0"/>
    <n v="0"/>
    <n v="1"/>
    <n v="1"/>
  </r>
  <r>
    <n v="2022"/>
    <x v="0"/>
    <s v="Cardiff And Vale"/>
    <x v="16"/>
    <x v="1"/>
    <s v="Torfaen"/>
    <n v="0"/>
    <d v="1899-12-30T00:31:20"/>
    <n v="0"/>
    <n v="0"/>
    <n v="0"/>
    <n v="9"/>
    <n v="9"/>
    <n v="0"/>
    <n v="8"/>
    <n v="0"/>
    <n v="6"/>
    <n v="0"/>
    <n v="0"/>
    <n v="3"/>
    <n v="9"/>
  </r>
  <r>
    <n v="2022"/>
    <x v="0"/>
    <s v="Out of Area"/>
    <x v="35"/>
    <x v="5"/>
    <s v="Caerphilly"/>
    <n v="0"/>
    <d v="1899-12-30T00:31:09"/>
    <n v="0"/>
    <n v="0"/>
    <n v="0"/>
    <n v="1"/>
    <n v="1"/>
    <n v="0"/>
    <n v="1"/>
    <n v="0"/>
    <n v="1"/>
    <n v="0"/>
    <n v="0"/>
    <n v="0"/>
    <n v="1"/>
  </r>
  <r>
    <n v="2022"/>
    <x v="0"/>
    <s v="-"/>
    <x v="43"/>
    <x v="5"/>
    <s v="Caerphilly"/>
    <n v="0"/>
    <d v="1899-12-30T00:30:58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44"/>
    <x v="2"/>
    <s v="Wrexham"/>
    <n v="0"/>
    <d v="1899-12-30T00:30:48"/>
    <n v="0"/>
    <n v="0"/>
    <n v="0"/>
    <n v="1"/>
    <n v="1"/>
    <n v="0"/>
    <n v="1"/>
    <n v="0"/>
    <n v="0"/>
    <n v="1"/>
    <n v="0"/>
    <n v="0"/>
    <n v="1"/>
  </r>
  <r>
    <n v="2022"/>
    <x v="0"/>
    <s v="Out of Area"/>
    <x v="37"/>
    <x v="2"/>
    <s v="Denbighshire"/>
    <n v="0"/>
    <d v="1899-12-30T00:29:59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24"/>
    <x v="2"/>
    <s v="Wrexham"/>
    <n v="0"/>
    <d v="1899-12-30T00:29:54"/>
    <n v="0"/>
    <n v="0"/>
    <n v="0"/>
    <n v="5"/>
    <n v="5"/>
    <n v="0"/>
    <n v="5"/>
    <n v="4"/>
    <n v="0"/>
    <n v="0"/>
    <n v="0"/>
    <n v="1"/>
    <n v="5"/>
  </r>
  <r>
    <n v="2022"/>
    <x v="0"/>
    <s v="Out of Area"/>
    <x v="40"/>
    <x v="2"/>
    <s v="Gwynedd"/>
    <n v="0"/>
    <d v="1899-12-30T00:29:23"/>
    <n v="0"/>
    <n v="0"/>
    <n v="0"/>
    <n v="8"/>
    <n v="8"/>
    <n v="0"/>
    <n v="8"/>
    <n v="2"/>
    <n v="6"/>
    <n v="0"/>
    <n v="0"/>
    <n v="0"/>
    <n v="8"/>
  </r>
  <r>
    <n v="2022"/>
    <x v="0"/>
    <s v="Aneurin Bevan"/>
    <x v="45"/>
    <x v="6"/>
    <s v="Monmouthshire"/>
    <n v="0"/>
    <d v="1899-12-30T00:29:08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28"/>
    <x v="2"/>
    <s v="Gwynedd"/>
    <n v="0"/>
    <d v="1899-12-30T00:28:09"/>
    <n v="0"/>
    <n v="0"/>
    <n v="0"/>
    <n v="7"/>
    <n v="7"/>
    <n v="0"/>
    <n v="6"/>
    <n v="1"/>
    <n v="5"/>
    <n v="0"/>
    <n v="0"/>
    <n v="1"/>
    <n v="7"/>
  </r>
  <r>
    <n v="2022"/>
    <x v="0"/>
    <s v="Cardiff And Vale"/>
    <x v="16"/>
    <x v="1"/>
    <s v="Carmarthenshire"/>
    <n v="0"/>
    <d v="1899-12-30T00:27:27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46"/>
    <x v="5"/>
    <s v="Gwynedd"/>
    <n v="0"/>
    <d v="1899-12-30T00:26:08"/>
    <n v="0"/>
    <n v="0"/>
    <n v="0"/>
    <n v="5"/>
    <n v="5"/>
    <n v="0"/>
    <n v="5"/>
    <n v="0"/>
    <n v="2"/>
    <n v="0"/>
    <n v="1"/>
    <n v="2"/>
    <n v="5"/>
  </r>
  <r>
    <n v="2022"/>
    <x v="0"/>
    <s v="-"/>
    <x v="47"/>
    <x v="5"/>
    <s v="Wrexham"/>
    <n v="0"/>
    <d v="1899-12-30T00:26:04"/>
    <n v="0"/>
    <n v="0"/>
    <n v="0"/>
    <n v="1324"/>
    <n v="253"/>
    <n v="0"/>
    <n v="1"/>
    <n v="128"/>
    <n v="665"/>
    <n v="286"/>
    <n v="66"/>
    <n v="179"/>
    <n v="623"/>
  </r>
  <r>
    <n v="2022"/>
    <x v="0"/>
    <s v="-"/>
    <x v="48"/>
    <x v="4"/>
    <s v="Pembrokeshire"/>
    <n v="0"/>
    <d v="1899-12-30T00:26:00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20"/>
    <x v="0"/>
    <s v="Caerphilly"/>
    <n v="0"/>
    <d v="1899-12-30T00:25:31"/>
    <n v="0"/>
    <n v="0"/>
    <n v="0"/>
    <n v="19"/>
    <n v="19"/>
    <n v="0"/>
    <n v="18"/>
    <n v="0"/>
    <n v="5"/>
    <n v="2"/>
    <n v="0"/>
    <n v="12"/>
    <n v="19"/>
  </r>
  <r>
    <n v="2022"/>
    <x v="0"/>
    <s v="Cardiff And Vale"/>
    <x v="34"/>
    <x v="4"/>
    <s v="Cardiff"/>
    <n v="0"/>
    <d v="1899-12-30T00:25:03"/>
    <n v="0"/>
    <n v="0"/>
    <n v="0"/>
    <n v="2"/>
    <n v="2"/>
    <n v="0"/>
    <n v="2"/>
    <n v="0"/>
    <n v="2"/>
    <n v="0"/>
    <n v="0"/>
    <n v="0"/>
    <n v="2"/>
  </r>
  <r>
    <n v="2022"/>
    <x v="0"/>
    <s v="Betsi Cadwaladr"/>
    <x v="49"/>
    <x v="4"/>
    <s v="Torfaen"/>
    <n v="0"/>
    <d v="1899-12-30T00:25:00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16"/>
    <x v="1"/>
    <s v="Monmouthshire"/>
    <n v="0"/>
    <d v="1899-12-30T00:25:00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50"/>
    <x v="6"/>
    <s v="Caerphilly"/>
    <n v="0"/>
    <d v="1899-12-30T00:24:59"/>
    <n v="0"/>
    <n v="0"/>
    <n v="0"/>
    <n v="1"/>
    <n v="1"/>
    <n v="0"/>
    <n v="1"/>
    <n v="0"/>
    <n v="0"/>
    <n v="1"/>
    <n v="0"/>
    <n v="0"/>
    <n v="1"/>
  </r>
  <r>
    <n v="2022"/>
    <x v="0"/>
    <s v="Out of Area"/>
    <x v="31"/>
    <x v="2"/>
    <s v="Torfaen"/>
    <n v="0"/>
    <d v="1899-12-30T00:23:50"/>
    <n v="0"/>
    <n v="0"/>
    <n v="0"/>
    <n v="5"/>
    <n v="4"/>
    <n v="0"/>
    <n v="4"/>
    <n v="5"/>
    <n v="0"/>
    <n v="0"/>
    <n v="0"/>
    <n v="0"/>
    <n v="5"/>
  </r>
  <r>
    <n v="2022"/>
    <x v="0"/>
    <s v="Aneurin Bevan"/>
    <x v="20"/>
    <x v="0"/>
    <s v="Blaenau Gwent"/>
    <n v="0"/>
    <d v="1899-12-30T00:23:47"/>
    <n v="0"/>
    <n v="0"/>
    <n v="0"/>
    <n v="5"/>
    <n v="5"/>
    <n v="0"/>
    <n v="5"/>
    <n v="0"/>
    <n v="3"/>
    <n v="1"/>
    <n v="0"/>
    <n v="1"/>
    <n v="5"/>
  </r>
  <r>
    <n v="2022"/>
    <x v="0"/>
    <s v="Betsi Cadwaladr"/>
    <x v="51"/>
    <x v="3"/>
    <s v="Gwynedd"/>
    <n v="0"/>
    <d v="1899-12-30T00:23:08"/>
    <n v="0"/>
    <n v="0"/>
    <n v="0"/>
    <n v="5"/>
    <n v="5"/>
    <n v="0"/>
    <n v="5"/>
    <n v="0"/>
    <n v="2"/>
    <n v="1"/>
    <n v="0"/>
    <n v="2"/>
    <n v="5"/>
  </r>
  <r>
    <n v="2022"/>
    <x v="0"/>
    <s v="Swansea Bay"/>
    <x v="52"/>
    <x v="3"/>
    <s v="Neath Port Talbot"/>
    <n v="0"/>
    <d v="1899-12-30T00:22:59"/>
    <n v="0"/>
    <n v="0"/>
    <n v="0"/>
    <n v="3"/>
    <n v="3"/>
    <n v="0"/>
    <n v="3"/>
    <n v="0"/>
    <n v="2"/>
    <n v="1"/>
    <n v="0"/>
    <n v="0"/>
    <n v="3"/>
  </r>
  <r>
    <n v="2022"/>
    <x v="0"/>
    <s v="Swansea Bay"/>
    <x v="53"/>
    <x v="4"/>
    <s v="Swansea"/>
    <n v="0"/>
    <d v="1899-12-30T00:22:27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35"/>
    <x v="5"/>
    <s v="Cardiff"/>
    <n v="0"/>
    <d v="1899-12-30T00:22:20"/>
    <n v="0"/>
    <n v="0"/>
    <n v="0"/>
    <n v="22"/>
    <n v="22"/>
    <n v="0"/>
    <n v="22"/>
    <n v="14"/>
    <n v="6"/>
    <n v="2"/>
    <n v="0"/>
    <n v="0"/>
    <n v="22"/>
  </r>
  <r>
    <n v="2022"/>
    <x v="0"/>
    <s v="Aneurin Bevan"/>
    <x v="54"/>
    <x v="3"/>
    <s v="Newport"/>
    <n v="0"/>
    <d v="1899-12-30T00:21:39"/>
    <n v="0"/>
    <n v="0"/>
    <n v="0"/>
    <n v="1"/>
    <n v="1"/>
    <n v="0"/>
    <n v="1"/>
    <n v="0"/>
    <n v="0"/>
    <n v="0"/>
    <n v="0"/>
    <n v="1"/>
    <n v="1"/>
  </r>
  <r>
    <n v="2022"/>
    <x v="0"/>
    <s v="Betsi Cadwaladr"/>
    <x v="55"/>
    <x v="4"/>
    <s v="Denbighshire"/>
    <n v="0"/>
    <d v="1899-12-30T00:21:09"/>
    <n v="0"/>
    <n v="0"/>
    <n v="0"/>
    <n v="1"/>
    <n v="1"/>
    <n v="0"/>
    <n v="1"/>
    <n v="0"/>
    <n v="0"/>
    <n v="1"/>
    <n v="0"/>
    <n v="0"/>
    <n v="1"/>
  </r>
  <r>
    <n v="2022"/>
    <x v="0"/>
    <s v="Betsi Cadwaladr"/>
    <x v="49"/>
    <x v="4"/>
    <s v="Conwy"/>
    <n v="0"/>
    <d v="1899-12-30T00:20:44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28"/>
    <x v="2"/>
    <s v="Powys"/>
    <n v="0"/>
    <d v="1899-12-30T00:20:40"/>
    <n v="0"/>
    <n v="0"/>
    <n v="0"/>
    <n v="3"/>
    <n v="3"/>
    <n v="0"/>
    <n v="3"/>
    <n v="1"/>
    <n v="2"/>
    <n v="0"/>
    <n v="0"/>
    <n v="0"/>
    <n v="3"/>
  </r>
  <r>
    <n v="2022"/>
    <x v="0"/>
    <s v="Betsi Cadwaladr"/>
    <x v="56"/>
    <x v="3"/>
    <s v="Flintshire"/>
    <n v="0"/>
    <d v="1899-12-30T00:20:23"/>
    <n v="0"/>
    <n v="0"/>
    <n v="0"/>
    <n v="1"/>
    <n v="1"/>
    <n v="0"/>
    <n v="1"/>
    <n v="0"/>
    <n v="1"/>
    <n v="0"/>
    <n v="0"/>
    <n v="0"/>
    <n v="1"/>
  </r>
  <r>
    <n v="2022"/>
    <x v="0"/>
    <s v="Betsi Cadwaladr"/>
    <x v="49"/>
    <x v="4"/>
    <s v="Denbighshire"/>
    <n v="0"/>
    <d v="1899-12-30T00:19:46"/>
    <n v="0"/>
    <n v="0"/>
    <n v="0"/>
    <n v="1"/>
    <n v="1"/>
    <n v="0"/>
    <n v="1"/>
    <n v="0"/>
    <n v="0"/>
    <n v="0"/>
    <n v="0"/>
    <n v="1"/>
    <n v="1"/>
  </r>
  <r>
    <n v="2022"/>
    <x v="0"/>
    <s v="Cwm Taf Morgannwg"/>
    <x v="57"/>
    <x v="3"/>
    <s v="Merthyr Tydfil"/>
    <n v="0"/>
    <d v="1899-12-30T00:19:42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54"/>
    <x v="3"/>
    <s v="Torfaen"/>
    <n v="0"/>
    <d v="1899-12-30T00:19:39"/>
    <n v="0"/>
    <n v="0"/>
    <n v="0"/>
    <n v="5"/>
    <n v="4"/>
    <n v="0"/>
    <n v="4"/>
    <n v="0"/>
    <n v="0"/>
    <n v="0"/>
    <n v="0"/>
    <n v="5"/>
    <n v="5"/>
  </r>
  <r>
    <n v="2022"/>
    <x v="0"/>
    <s v="Powys"/>
    <x v="58"/>
    <x v="6"/>
    <s v="Powys"/>
    <n v="0"/>
    <d v="1899-12-30T00:19:25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23"/>
    <x v="3"/>
    <s v="Torfaen"/>
    <n v="0"/>
    <d v="1899-12-30T00:19:19"/>
    <n v="0"/>
    <n v="0"/>
    <n v="0"/>
    <n v="30"/>
    <n v="29"/>
    <n v="0"/>
    <n v="29"/>
    <n v="0"/>
    <n v="1"/>
    <n v="0"/>
    <n v="0"/>
    <n v="29"/>
    <n v="30"/>
  </r>
  <r>
    <n v="2022"/>
    <x v="0"/>
    <s v="Betsi Cadwaladr"/>
    <x v="30"/>
    <x v="4"/>
    <s v="Denbighshire"/>
    <n v="0"/>
    <d v="1899-12-30T00:19:08"/>
    <n v="0"/>
    <n v="0"/>
    <n v="0"/>
    <n v="1"/>
    <n v="1"/>
    <n v="0"/>
    <n v="1"/>
    <n v="0"/>
    <n v="0"/>
    <n v="0"/>
    <n v="0"/>
    <n v="1"/>
    <n v="1"/>
  </r>
  <r>
    <n v="2022"/>
    <x v="0"/>
    <s v="Swansea Bay"/>
    <x v="15"/>
    <x v="3"/>
    <s v="Merthyr Tydfil"/>
    <n v="0"/>
    <d v="1899-12-30T00:18:32"/>
    <n v="0"/>
    <n v="0"/>
    <n v="0"/>
    <n v="2"/>
    <n v="2"/>
    <n v="0"/>
    <n v="2"/>
    <n v="2"/>
    <n v="0"/>
    <n v="0"/>
    <n v="0"/>
    <n v="0"/>
    <n v="2"/>
  </r>
  <r>
    <n v="2022"/>
    <x v="0"/>
    <s v="Powys"/>
    <x v="59"/>
    <x v="6"/>
    <s v="Powys"/>
    <n v="0"/>
    <d v="1899-12-30T00:18:29"/>
    <n v="0"/>
    <n v="0"/>
    <n v="0"/>
    <n v="2"/>
    <n v="2"/>
    <n v="0"/>
    <n v="2"/>
    <n v="0"/>
    <n v="0"/>
    <n v="2"/>
    <n v="0"/>
    <n v="0"/>
    <n v="2"/>
  </r>
  <r>
    <n v="2022"/>
    <x v="0"/>
    <s v="Cardiff And Vale"/>
    <x v="26"/>
    <x v="4"/>
    <s v="Torfaen"/>
    <n v="0"/>
    <d v="1899-12-30T00:18:01"/>
    <n v="0"/>
    <n v="0"/>
    <n v="0"/>
    <n v="5"/>
    <n v="5"/>
    <n v="0"/>
    <n v="5"/>
    <n v="0"/>
    <n v="2"/>
    <n v="1"/>
    <n v="0"/>
    <n v="2"/>
    <n v="5"/>
  </r>
  <r>
    <n v="2022"/>
    <x v="0"/>
    <s v="Swansea Bay"/>
    <x v="15"/>
    <x v="3"/>
    <s v="Ceredigion"/>
    <n v="0"/>
    <d v="1899-12-30T00:18:00"/>
    <n v="0"/>
    <n v="0"/>
    <n v="0"/>
    <n v="1"/>
    <n v="1"/>
    <n v="0"/>
    <n v="1"/>
    <n v="1"/>
    <n v="0"/>
    <n v="0"/>
    <n v="0"/>
    <n v="0"/>
    <n v="1"/>
  </r>
  <r>
    <n v="2022"/>
    <x v="0"/>
    <s v="Swansea Bay"/>
    <x v="15"/>
    <x v="3"/>
    <s v="Cardiff"/>
    <n v="0"/>
    <d v="1899-12-30T00:17:44"/>
    <n v="0"/>
    <n v="0"/>
    <n v="0"/>
    <n v="1"/>
    <n v="1"/>
    <n v="0"/>
    <n v="1"/>
    <n v="0"/>
    <n v="0"/>
    <n v="0"/>
    <n v="0"/>
    <n v="1"/>
    <n v="1"/>
  </r>
  <r>
    <n v="2022"/>
    <x v="0"/>
    <s v="-"/>
    <x v="47"/>
    <x v="5"/>
    <s v="Rhondda Cynon Taff"/>
    <n v="0"/>
    <d v="1899-12-30T00:17:00"/>
    <n v="0"/>
    <n v="0"/>
    <n v="0"/>
    <n v="1989"/>
    <n v="478"/>
    <n v="0"/>
    <n v="1"/>
    <n v="244"/>
    <n v="1070"/>
    <n v="358"/>
    <n v="94"/>
    <n v="223"/>
    <n v="953"/>
  </r>
  <r>
    <n v="2022"/>
    <x v="0"/>
    <s v="Out of Area"/>
    <x v="28"/>
    <x v="2"/>
    <s v="Isle Of Anglesey"/>
    <n v="0"/>
    <d v="1899-12-30T00:17:00"/>
    <n v="0"/>
    <n v="0"/>
    <n v="0"/>
    <n v="2"/>
    <n v="2"/>
    <n v="0"/>
    <n v="2"/>
    <n v="0"/>
    <n v="2"/>
    <n v="0"/>
    <n v="0"/>
    <n v="0"/>
    <n v="2"/>
  </r>
  <r>
    <n v="2022"/>
    <x v="0"/>
    <s v="Out of Area"/>
    <x v="60"/>
    <x v="2"/>
    <s v="Powys"/>
    <n v="0"/>
    <d v="1899-12-30T00:15:53"/>
    <n v="0"/>
    <n v="0"/>
    <n v="0"/>
    <n v="1"/>
    <n v="1"/>
    <n v="0"/>
    <n v="1"/>
    <n v="0"/>
    <n v="0"/>
    <n v="1"/>
    <n v="0"/>
    <n v="0"/>
    <n v="1"/>
  </r>
  <r>
    <n v="2022"/>
    <x v="0"/>
    <s v="Cardiff And Vale"/>
    <x v="34"/>
    <x v="4"/>
    <s v="Rhondda Cynon Taff"/>
    <n v="0"/>
    <d v="1899-12-30T00:15:49"/>
    <n v="0"/>
    <n v="0"/>
    <n v="0"/>
    <n v="2"/>
    <n v="2"/>
    <n v="0"/>
    <n v="2"/>
    <n v="0"/>
    <n v="0"/>
    <n v="0"/>
    <n v="0"/>
    <n v="2"/>
    <n v="2"/>
  </r>
  <r>
    <n v="2022"/>
    <x v="0"/>
    <s v="Aneurin Bevan"/>
    <x v="20"/>
    <x v="0"/>
    <s v="Cardiff"/>
    <n v="0"/>
    <d v="1899-12-30T00:15:33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1"/>
    <x v="2"/>
    <s v="Pembrokeshire"/>
    <n v="0"/>
    <d v="1899-12-30T00:15:00"/>
    <n v="0"/>
    <n v="0"/>
    <n v="0"/>
    <n v="1"/>
    <n v="1"/>
    <n v="0"/>
    <n v="1"/>
    <n v="1"/>
    <n v="0"/>
    <n v="0"/>
    <n v="0"/>
    <n v="0"/>
    <n v="1"/>
  </r>
  <r>
    <n v="2022"/>
    <x v="0"/>
    <s v="Cwm Taf Morgannwg"/>
    <x v="6"/>
    <x v="0"/>
    <s v="Cardiff"/>
    <n v="0"/>
    <d v="1899-12-30T00:14:54"/>
    <n v="0"/>
    <n v="0"/>
    <n v="0"/>
    <n v="1"/>
    <n v="1"/>
    <n v="1"/>
    <n v="1"/>
    <n v="0"/>
    <n v="0"/>
    <n v="0"/>
    <n v="0"/>
    <n v="1"/>
    <n v="1"/>
  </r>
  <r>
    <n v="2022"/>
    <x v="0"/>
    <s v="Betsi Cadwaladr"/>
    <x v="30"/>
    <x v="4"/>
    <s v="Wrexham"/>
    <n v="0"/>
    <d v="1899-12-30T00:14:22"/>
    <n v="0"/>
    <n v="0"/>
    <n v="0"/>
    <n v="1"/>
    <n v="1"/>
    <n v="0"/>
    <n v="1"/>
    <n v="0"/>
    <n v="0"/>
    <n v="0"/>
    <n v="0"/>
    <n v="1"/>
    <n v="1"/>
  </r>
  <r>
    <n v="2022"/>
    <x v="0"/>
    <s v="Betsi Cadwaladr"/>
    <x v="4"/>
    <x v="0"/>
    <s v="Out of Area"/>
    <n v="0"/>
    <d v="1899-12-30T00:14:18"/>
    <n v="0"/>
    <n v="0"/>
    <n v="0"/>
    <n v="1"/>
    <n v="1"/>
    <n v="1"/>
    <n v="1"/>
    <n v="0"/>
    <n v="0"/>
    <n v="0"/>
    <n v="0"/>
    <n v="1"/>
    <n v="1"/>
  </r>
  <r>
    <n v="2022"/>
    <x v="0"/>
    <s v="Betsi Cadwaladr"/>
    <x v="55"/>
    <x v="4"/>
    <s v="Gwynedd"/>
    <n v="0"/>
    <d v="1899-12-30T00:13:54"/>
    <n v="0"/>
    <n v="0"/>
    <n v="0"/>
    <n v="1"/>
    <n v="1"/>
    <n v="0"/>
    <n v="1"/>
    <n v="0"/>
    <n v="0"/>
    <n v="1"/>
    <n v="0"/>
    <n v="0"/>
    <n v="1"/>
  </r>
  <r>
    <n v="2022"/>
    <x v="0"/>
    <s v="Out of Area"/>
    <x v="61"/>
    <x v="2"/>
    <s v="Torfaen"/>
    <n v="0"/>
    <d v="1899-12-30T00:13:34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62"/>
    <x v="6"/>
    <s v="Torfaen"/>
    <n v="0"/>
    <d v="1899-12-30T00:13:25"/>
    <n v="0"/>
    <n v="0"/>
    <n v="0"/>
    <n v="8"/>
    <n v="7"/>
    <n v="0"/>
    <n v="7"/>
    <n v="0"/>
    <n v="1"/>
    <n v="0"/>
    <n v="0"/>
    <n v="7"/>
    <n v="8"/>
  </r>
  <r>
    <n v="2022"/>
    <x v="0"/>
    <s v="Out of Area"/>
    <x v="27"/>
    <x v="2"/>
    <s v="Monmouthshire"/>
    <n v="0"/>
    <d v="1899-12-30T00:13:00"/>
    <n v="0"/>
    <n v="0"/>
    <n v="0"/>
    <n v="1"/>
    <n v="1"/>
    <n v="0"/>
    <n v="1"/>
    <n v="1"/>
    <n v="0"/>
    <n v="0"/>
    <n v="0"/>
    <n v="0"/>
    <n v="1"/>
  </r>
  <r>
    <n v="2022"/>
    <x v="0"/>
    <s v="Powys"/>
    <x v="63"/>
    <x v="6"/>
    <s v="Powys"/>
    <n v="0"/>
    <d v="1899-12-30T00:12:44"/>
    <n v="0"/>
    <n v="0"/>
    <n v="0"/>
    <n v="1"/>
    <n v="1"/>
    <n v="0"/>
    <n v="1"/>
    <n v="0"/>
    <n v="0"/>
    <n v="1"/>
    <n v="0"/>
    <n v="0"/>
    <n v="1"/>
  </r>
  <r>
    <n v="2022"/>
    <x v="0"/>
    <s v="Betsi Cadwaladr"/>
    <x v="64"/>
    <x v="3"/>
    <s v="Gwynedd"/>
    <n v="0"/>
    <d v="1899-12-30T00:11:35"/>
    <n v="0"/>
    <n v="0"/>
    <n v="0"/>
    <n v="3"/>
    <n v="3"/>
    <n v="0"/>
    <n v="3"/>
    <n v="0"/>
    <n v="2"/>
    <n v="0"/>
    <n v="0"/>
    <n v="1"/>
    <n v="3"/>
  </r>
  <r>
    <n v="2022"/>
    <x v="0"/>
    <s v="Aneurin Bevan"/>
    <x v="45"/>
    <x v="6"/>
    <s v="Torfaen"/>
    <n v="0"/>
    <d v="1899-12-30T00:11:20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54"/>
    <x v="3"/>
    <s v="Monmouthshire"/>
    <n v="0"/>
    <d v="1899-12-30T00:11:16"/>
    <n v="0"/>
    <n v="0"/>
    <n v="0"/>
    <n v="2"/>
    <n v="1"/>
    <n v="0"/>
    <n v="1"/>
    <n v="0"/>
    <n v="0"/>
    <n v="0"/>
    <n v="0"/>
    <n v="2"/>
    <n v="2"/>
  </r>
  <r>
    <n v="2022"/>
    <x v="0"/>
    <s v="-"/>
    <x v="47"/>
    <x v="5"/>
    <s v="Denbighshire"/>
    <n v="0"/>
    <d v="1899-12-30T00:11:00"/>
    <n v="0"/>
    <n v="0"/>
    <n v="0"/>
    <n v="1194"/>
    <n v="292"/>
    <n v="0"/>
    <n v="1"/>
    <n v="89"/>
    <n v="605"/>
    <n v="255"/>
    <n v="70"/>
    <n v="175"/>
    <n v="607"/>
  </r>
  <r>
    <n v="2022"/>
    <x v="0"/>
    <s v="Aneurin Bevan"/>
    <x v="45"/>
    <x v="6"/>
    <s v="Newport"/>
    <n v="0"/>
    <d v="1899-12-30T00:10:33"/>
    <n v="0"/>
    <n v="0"/>
    <n v="0"/>
    <n v="3"/>
    <n v="3"/>
    <n v="0"/>
    <n v="3"/>
    <n v="0"/>
    <n v="0"/>
    <n v="0"/>
    <n v="0"/>
    <n v="3"/>
    <n v="3"/>
  </r>
  <r>
    <n v="2022"/>
    <x v="0"/>
    <s v="Out of Area"/>
    <x v="65"/>
    <x v="2"/>
    <s v="Bridgend"/>
    <n v="0"/>
    <d v="1899-12-30T00:10:33"/>
    <n v="0"/>
    <n v="0"/>
    <n v="0"/>
    <n v="1"/>
    <n v="1"/>
    <n v="0"/>
    <n v="1"/>
    <n v="0"/>
    <n v="0"/>
    <n v="0"/>
    <n v="0"/>
    <n v="1"/>
    <n v="1"/>
  </r>
  <r>
    <n v="2022"/>
    <x v="0"/>
    <s v="-"/>
    <x v="47"/>
    <x v="5"/>
    <s v="Torfaen"/>
    <n v="0"/>
    <d v="1899-12-30T00:10:26"/>
    <n v="0"/>
    <n v="0"/>
    <n v="0"/>
    <n v="877"/>
    <n v="180"/>
    <n v="0"/>
    <n v="3"/>
    <n v="86"/>
    <n v="445"/>
    <n v="190"/>
    <n v="49"/>
    <n v="107"/>
    <n v="454"/>
  </r>
  <r>
    <n v="2022"/>
    <x v="0"/>
    <s v="Hywel Dda"/>
    <x v="66"/>
    <x v="4"/>
    <s v="Ceredigion"/>
    <n v="0"/>
    <d v="1899-12-30T00:10:25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23"/>
    <x v="3"/>
    <s v="Newport"/>
    <n v="0"/>
    <d v="1899-12-30T00:10:24"/>
    <n v="0"/>
    <n v="0"/>
    <n v="0"/>
    <n v="3"/>
    <n v="3"/>
    <n v="0"/>
    <n v="2"/>
    <n v="0"/>
    <n v="1"/>
    <n v="0"/>
    <n v="0"/>
    <n v="2"/>
    <n v="3"/>
  </r>
  <r>
    <n v="2022"/>
    <x v="0"/>
    <s v="Betsi Cadwaladr"/>
    <x v="67"/>
    <x v="3"/>
    <s v="Conwy"/>
    <n v="0"/>
    <d v="1899-12-30T00:10:17"/>
    <n v="0"/>
    <n v="0"/>
    <n v="0"/>
    <n v="2"/>
    <n v="2"/>
    <n v="0"/>
    <n v="2"/>
    <n v="0"/>
    <n v="0"/>
    <n v="1"/>
    <n v="0"/>
    <n v="1"/>
    <n v="2"/>
  </r>
  <r>
    <n v="2022"/>
    <x v="0"/>
    <s v="Powys"/>
    <x v="68"/>
    <x v="4"/>
    <s v="Powys"/>
    <n v="0"/>
    <d v="1899-12-30T00:10:12"/>
    <n v="0"/>
    <n v="0"/>
    <n v="0"/>
    <n v="4"/>
    <n v="4"/>
    <n v="0"/>
    <n v="4"/>
    <n v="0"/>
    <n v="0"/>
    <n v="1"/>
    <n v="0"/>
    <n v="3"/>
    <n v="4"/>
  </r>
  <r>
    <n v="2022"/>
    <x v="0"/>
    <s v="Out of Area"/>
    <x v="69"/>
    <x v="2"/>
    <s v="Gwynedd"/>
    <n v="0"/>
    <d v="1899-12-30T00:10:07"/>
    <n v="0"/>
    <n v="0"/>
    <n v="0"/>
    <n v="1"/>
    <n v="1"/>
    <n v="0"/>
    <n v="1"/>
    <n v="0"/>
    <n v="0"/>
    <n v="0"/>
    <n v="0"/>
    <n v="1"/>
    <n v="1"/>
  </r>
  <r>
    <n v="2022"/>
    <x v="0"/>
    <s v="Hywel Dda"/>
    <x v="9"/>
    <x v="1"/>
    <s v="Pembrokeshire"/>
    <n v="0"/>
    <d v="1899-12-30T00:10:06"/>
    <n v="0"/>
    <n v="0"/>
    <n v="0"/>
    <n v="1"/>
    <n v="1"/>
    <n v="1"/>
    <n v="1"/>
    <n v="0"/>
    <n v="0"/>
    <n v="0"/>
    <n v="1"/>
    <n v="0"/>
    <n v="1"/>
  </r>
  <r>
    <n v="2022"/>
    <x v="0"/>
    <s v="Out of Area"/>
    <x v="31"/>
    <x v="2"/>
    <s v="Out of Area"/>
    <n v="0"/>
    <d v="1899-12-30T00:10:00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70"/>
    <x v="7"/>
    <s v="Newport"/>
    <n v="0"/>
    <d v="1899-12-30T00:09:42"/>
    <n v="0"/>
    <n v="0"/>
    <n v="0"/>
    <n v="5"/>
    <n v="5"/>
    <n v="0"/>
    <n v="5"/>
    <n v="0"/>
    <n v="0"/>
    <n v="0"/>
    <n v="0"/>
    <n v="5"/>
    <n v="5"/>
  </r>
  <r>
    <n v="2022"/>
    <x v="0"/>
    <s v="Swansea Bay"/>
    <x v="3"/>
    <x v="0"/>
    <s v="Blaenau Gwent"/>
    <n v="0"/>
    <d v="1899-12-30T00:09:36"/>
    <n v="0"/>
    <n v="0"/>
    <n v="0"/>
    <n v="1"/>
    <n v="1"/>
    <n v="1"/>
    <n v="1"/>
    <n v="0"/>
    <n v="0"/>
    <n v="0"/>
    <n v="0"/>
    <n v="1"/>
    <n v="1"/>
  </r>
  <r>
    <n v="2022"/>
    <x v="0"/>
    <s v="Cardiff And Vale"/>
    <x v="26"/>
    <x v="4"/>
    <s v="Caerphilly"/>
    <n v="0"/>
    <d v="1899-12-30T00:08:56"/>
    <n v="0"/>
    <n v="0"/>
    <n v="0"/>
    <n v="1"/>
    <n v="1"/>
    <n v="0"/>
    <n v="1"/>
    <n v="0"/>
    <n v="1"/>
    <n v="0"/>
    <n v="0"/>
    <n v="0"/>
    <n v="1"/>
  </r>
  <r>
    <n v="2022"/>
    <x v="0"/>
    <s v="Swansea Bay"/>
    <x v="53"/>
    <x v="4"/>
    <s v="Neath Port Talbot"/>
    <n v="0"/>
    <d v="1899-12-30T00:08:21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71"/>
    <x v="4"/>
    <s v="Torfaen"/>
    <n v="0"/>
    <d v="1899-12-30T00:08:08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1"/>
    <x v="2"/>
    <s v="Bridgend"/>
    <n v="0"/>
    <d v="1899-12-30T00:08:03"/>
    <n v="0"/>
    <n v="0"/>
    <n v="0"/>
    <n v="2"/>
    <n v="1"/>
    <n v="0"/>
    <n v="1"/>
    <n v="2"/>
    <n v="0"/>
    <n v="0"/>
    <n v="0"/>
    <n v="0"/>
    <n v="2"/>
  </r>
  <r>
    <n v="2022"/>
    <x v="0"/>
    <s v="Out of Area"/>
    <x v="24"/>
    <x v="2"/>
    <s v="Gwynedd"/>
    <n v="0"/>
    <d v="1899-12-30T00:07:45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72"/>
    <x v="8"/>
    <s v="Gwynedd"/>
    <n v="0"/>
    <d v="1899-12-30T00:07:15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70"/>
    <x v="7"/>
    <s v="Torfaen"/>
    <n v="0"/>
    <d v="1899-12-30T00:06:53"/>
    <n v="0"/>
    <n v="0"/>
    <n v="0"/>
    <n v="4"/>
    <n v="3"/>
    <n v="0"/>
    <n v="3"/>
    <n v="0"/>
    <n v="0"/>
    <n v="0"/>
    <n v="0"/>
    <n v="4"/>
    <n v="4"/>
  </r>
  <r>
    <n v="2022"/>
    <x v="0"/>
    <s v="Aneurin Bevan"/>
    <x v="70"/>
    <x v="7"/>
    <s v="Monmouthshire"/>
    <n v="0"/>
    <d v="1899-12-30T00:06:15"/>
    <n v="0"/>
    <n v="0"/>
    <n v="0"/>
    <n v="1"/>
    <n v="1"/>
    <n v="0"/>
    <n v="1"/>
    <n v="0"/>
    <n v="0"/>
    <n v="0"/>
    <n v="0"/>
    <n v="1"/>
    <n v="1"/>
  </r>
  <r>
    <n v="2022"/>
    <x v="0"/>
    <s v="Swansea Bay"/>
    <x v="52"/>
    <x v="3"/>
    <s v="Swansea"/>
    <n v="0"/>
    <d v="1899-12-30T00:05:41"/>
    <n v="0"/>
    <n v="0"/>
    <n v="0"/>
    <n v="8"/>
    <n v="8"/>
    <n v="0"/>
    <n v="8"/>
    <n v="0"/>
    <n v="2"/>
    <n v="1"/>
    <n v="1"/>
    <n v="4"/>
    <n v="8"/>
  </r>
  <r>
    <n v="2022"/>
    <x v="0"/>
    <s v="Cwm Taf Morgannwg"/>
    <x v="7"/>
    <x v="0"/>
    <s v="Neath Port Talbot"/>
    <n v="0"/>
    <d v="1899-12-30T00:05:25"/>
    <n v="0"/>
    <n v="0"/>
    <n v="0"/>
    <n v="2"/>
    <n v="2"/>
    <n v="2"/>
    <n v="2"/>
    <n v="1"/>
    <n v="1"/>
    <n v="0"/>
    <n v="0"/>
    <n v="0"/>
    <n v="2"/>
  </r>
  <r>
    <n v="2022"/>
    <x v="0"/>
    <s v="Out of Area"/>
    <x v="35"/>
    <x v="5"/>
    <s v="Swansea"/>
    <n v="0"/>
    <d v="1899-12-30T00:05:00"/>
    <n v="0"/>
    <n v="0"/>
    <n v="0"/>
    <n v="2"/>
    <n v="2"/>
    <n v="0"/>
    <n v="2"/>
    <n v="0"/>
    <n v="0"/>
    <n v="2"/>
    <n v="0"/>
    <n v="0"/>
    <n v="2"/>
  </r>
  <r>
    <n v="2022"/>
    <x v="0"/>
    <s v="Betsi Cadwaladr"/>
    <x v="73"/>
    <x v="8"/>
    <s v="Denbighshire"/>
    <n v="0"/>
    <d v="1899-12-30T00:04:41"/>
    <n v="0"/>
    <n v="0"/>
    <n v="0"/>
    <n v="1"/>
    <n v="1"/>
    <n v="0"/>
    <n v="1"/>
    <n v="0"/>
    <n v="0"/>
    <n v="0"/>
    <n v="0"/>
    <n v="1"/>
    <n v="1"/>
  </r>
  <r>
    <n v="2022"/>
    <x v="0"/>
    <s v="Cwm Taf Morgannwg"/>
    <x v="7"/>
    <x v="0"/>
    <s v="Carmarthenshire"/>
    <n v="0"/>
    <d v="1899-12-30T00:04:40"/>
    <n v="0"/>
    <n v="0"/>
    <n v="0"/>
    <n v="1"/>
    <n v="1"/>
    <n v="1"/>
    <n v="1"/>
    <n v="1"/>
    <n v="0"/>
    <n v="0"/>
    <n v="0"/>
    <n v="0"/>
    <n v="1"/>
  </r>
  <r>
    <n v="2022"/>
    <x v="0"/>
    <s v="Aneurin Bevan"/>
    <x v="62"/>
    <x v="6"/>
    <s v="Monmouthshire"/>
    <n v="0"/>
    <d v="1899-12-30T00:04:00"/>
    <n v="0"/>
    <n v="0"/>
    <n v="0"/>
    <n v="1"/>
    <n v="1"/>
    <n v="0"/>
    <n v="1"/>
    <n v="0"/>
    <n v="0"/>
    <n v="0"/>
    <n v="0"/>
    <n v="1"/>
    <n v="1"/>
  </r>
  <r>
    <n v="2022"/>
    <x v="0"/>
    <s v="Swansea Bay"/>
    <x v="15"/>
    <x v="3"/>
    <s v="Bridgend"/>
    <n v="0"/>
    <d v="1899-12-30T00:03:53"/>
    <n v="0"/>
    <n v="0"/>
    <n v="0"/>
    <n v="1"/>
    <n v="1"/>
    <n v="1"/>
    <n v="1"/>
    <n v="0"/>
    <n v="1"/>
    <n v="0"/>
    <n v="0"/>
    <n v="0"/>
    <n v="1"/>
  </r>
  <r>
    <n v="2022"/>
    <x v="0"/>
    <s v="Aneurin Bevan"/>
    <x v="54"/>
    <x v="3"/>
    <s v="Blaenau Gwent"/>
    <n v="0"/>
    <d v="1899-12-30T00:02:47"/>
    <n v="0"/>
    <n v="0"/>
    <n v="0"/>
    <n v="2"/>
    <n v="2"/>
    <n v="0"/>
    <n v="2"/>
    <n v="0"/>
    <n v="2"/>
    <n v="0"/>
    <n v="0"/>
    <n v="0"/>
    <n v="2"/>
  </r>
  <r>
    <n v="2022"/>
    <x v="0"/>
    <s v="Cardiff And Vale"/>
    <x v="26"/>
    <x v="4"/>
    <s v="Vale Of Glamorgan"/>
    <n v="0"/>
    <d v="1899-12-30T00:02:07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25"/>
    <x v="2"/>
    <s v="Merthyr Tydfil"/>
    <n v="0"/>
    <d v="1899-12-30T00:01:26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72"/>
    <x v="8"/>
    <s v="Conwy"/>
    <n v="0"/>
    <d v="1899-12-30T00:00:45"/>
    <n v="0"/>
    <n v="0"/>
    <n v="0"/>
    <n v="1"/>
    <n v="1"/>
    <n v="0"/>
    <n v="1"/>
    <n v="0"/>
    <n v="1"/>
    <n v="0"/>
    <n v="0"/>
    <n v="0"/>
    <n v="1"/>
  </r>
  <r>
    <n v="2022"/>
    <x v="0"/>
    <s v="-"/>
    <x v="47"/>
    <x v="5"/>
    <s v="Cardiff"/>
    <n v="0"/>
    <s v="-"/>
    <n v="0"/>
    <n v="0"/>
    <n v="0"/>
    <n v="3232"/>
    <n v="627"/>
    <n v="0"/>
    <n v="0"/>
    <n v="415"/>
    <n v="1644"/>
    <n v="601"/>
    <n v="169"/>
    <n v="403"/>
    <n v="1480"/>
  </r>
  <r>
    <n v="2022"/>
    <x v="0"/>
    <s v="-"/>
    <x v="47"/>
    <x v="5"/>
    <s v="Swansea"/>
    <n v="0"/>
    <s v="-"/>
    <n v="0"/>
    <n v="0"/>
    <n v="0"/>
    <n v="2234"/>
    <n v="422"/>
    <n v="0"/>
    <n v="0"/>
    <n v="237"/>
    <n v="1099"/>
    <n v="500"/>
    <n v="130"/>
    <n v="268"/>
    <n v="1114"/>
  </r>
  <r>
    <n v="2022"/>
    <x v="0"/>
    <s v="-"/>
    <x v="47"/>
    <x v="5"/>
    <s v="Caerphilly"/>
    <n v="0"/>
    <s v="-"/>
    <n v="0"/>
    <n v="0"/>
    <n v="0"/>
    <n v="1604"/>
    <n v="387"/>
    <n v="0"/>
    <n v="0"/>
    <n v="194"/>
    <n v="817"/>
    <n v="300"/>
    <n v="99"/>
    <n v="194"/>
    <n v="882"/>
  </r>
  <r>
    <n v="2022"/>
    <x v="0"/>
    <s v="-"/>
    <x v="47"/>
    <x v="5"/>
    <s v="Carmarthenshire"/>
    <n v="0"/>
    <s v="-"/>
    <n v="0"/>
    <n v="0"/>
    <n v="0"/>
    <n v="1551"/>
    <n v="336"/>
    <n v="0"/>
    <n v="1"/>
    <n v="166"/>
    <n v="791"/>
    <n v="336"/>
    <n v="70"/>
    <n v="188"/>
    <n v="769"/>
  </r>
  <r>
    <n v="2022"/>
    <x v="0"/>
    <s v="-"/>
    <x v="47"/>
    <x v="5"/>
    <s v="Flintshire"/>
    <n v="0"/>
    <s v="-"/>
    <n v="0"/>
    <n v="0"/>
    <n v="0"/>
    <n v="1444"/>
    <n v="323"/>
    <n v="0"/>
    <n v="0"/>
    <n v="133"/>
    <n v="759"/>
    <n v="289"/>
    <n v="73"/>
    <n v="190"/>
    <n v="726"/>
  </r>
  <r>
    <n v="2022"/>
    <x v="0"/>
    <s v="-"/>
    <x v="47"/>
    <x v="5"/>
    <s v="Newport"/>
    <n v="0"/>
    <s v="-"/>
    <n v="0"/>
    <n v="0"/>
    <n v="0"/>
    <n v="1440"/>
    <n v="322"/>
    <n v="0"/>
    <n v="0"/>
    <n v="189"/>
    <n v="698"/>
    <n v="297"/>
    <n v="104"/>
    <n v="152"/>
    <n v="719"/>
  </r>
  <r>
    <n v="2022"/>
    <x v="0"/>
    <s v="-"/>
    <x v="47"/>
    <x v="5"/>
    <s v="Conwy"/>
    <n v="0"/>
    <s v="-"/>
    <n v="0"/>
    <n v="0"/>
    <n v="0"/>
    <n v="1429"/>
    <n v="309"/>
    <n v="0"/>
    <n v="0"/>
    <n v="123"/>
    <n v="695"/>
    <n v="319"/>
    <n v="108"/>
    <n v="184"/>
    <n v="711"/>
  </r>
  <r>
    <n v="2022"/>
    <x v="0"/>
    <s v="-"/>
    <x v="47"/>
    <x v="5"/>
    <s v="Powys"/>
    <n v="0"/>
    <s v="-"/>
    <n v="0"/>
    <n v="0"/>
    <n v="0"/>
    <n v="1292"/>
    <n v="302"/>
    <n v="0"/>
    <n v="1"/>
    <n v="105"/>
    <n v="638"/>
    <n v="305"/>
    <n v="67"/>
    <n v="177"/>
    <n v="779"/>
  </r>
  <r>
    <n v="2022"/>
    <x v="0"/>
    <s v="-"/>
    <x v="47"/>
    <x v="5"/>
    <s v="Gwynedd"/>
    <n v="0"/>
    <s v="-"/>
    <n v="0"/>
    <n v="0"/>
    <n v="0"/>
    <n v="1336"/>
    <n v="301"/>
    <n v="0"/>
    <n v="0"/>
    <n v="114"/>
    <n v="687"/>
    <n v="255"/>
    <n v="107"/>
    <n v="173"/>
    <n v="762"/>
  </r>
  <r>
    <n v="2022"/>
    <x v="0"/>
    <s v="-"/>
    <x v="47"/>
    <x v="5"/>
    <s v="Neath Port Talbot"/>
    <n v="0"/>
    <s v="-"/>
    <n v="0"/>
    <n v="0"/>
    <n v="0"/>
    <n v="1188"/>
    <n v="262"/>
    <n v="0"/>
    <n v="0"/>
    <n v="121"/>
    <n v="630"/>
    <n v="259"/>
    <n v="49"/>
    <n v="129"/>
    <n v="651"/>
  </r>
  <r>
    <n v="2022"/>
    <x v="0"/>
    <s v="-"/>
    <x v="47"/>
    <x v="5"/>
    <s v="Vale Of Glamorgan"/>
    <n v="0"/>
    <s v="-"/>
    <n v="0"/>
    <n v="0"/>
    <n v="0"/>
    <n v="1231"/>
    <n v="261"/>
    <n v="0"/>
    <n v="0"/>
    <n v="132"/>
    <n v="630"/>
    <n v="246"/>
    <n v="66"/>
    <n v="157"/>
    <n v="595"/>
  </r>
  <r>
    <n v="2022"/>
    <x v="0"/>
    <s v="-"/>
    <x v="47"/>
    <x v="5"/>
    <s v="Bridgend"/>
    <n v="0"/>
    <s v="-"/>
    <n v="0"/>
    <n v="0"/>
    <n v="0"/>
    <n v="1111"/>
    <n v="258"/>
    <n v="0"/>
    <n v="0"/>
    <n v="121"/>
    <n v="594"/>
    <n v="219"/>
    <n v="55"/>
    <n v="122"/>
    <n v="525"/>
  </r>
  <r>
    <n v="2022"/>
    <x v="0"/>
    <s v="-"/>
    <x v="47"/>
    <x v="5"/>
    <s v="Pembrokeshire"/>
    <n v="0"/>
    <s v="-"/>
    <n v="0"/>
    <n v="0"/>
    <n v="0"/>
    <n v="1103"/>
    <n v="214"/>
    <n v="0"/>
    <n v="0"/>
    <n v="113"/>
    <n v="512"/>
    <n v="252"/>
    <n v="58"/>
    <n v="168"/>
    <n v="582"/>
  </r>
  <r>
    <n v="2022"/>
    <x v="0"/>
    <s v="-"/>
    <x v="47"/>
    <x v="5"/>
    <s v="Monmouthshire"/>
    <n v="0"/>
    <s v="-"/>
    <n v="0"/>
    <n v="0"/>
    <n v="0"/>
    <n v="779"/>
    <n v="193"/>
    <n v="0"/>
    <n v="0"/>
    <n v="88"/>
    <n v="394"/>
    <n v="172"/>
    <n v="33"/>
    <n v="92"/>
    <n v="429"/>
  </r>
  <r>
    <n v="2022"/>
    <x v="0"/>
    <s v="-"/>
    <x v="47"/>
    <x v="5"/>
    <s v="Isle Of Anglesey"/>
    <n v="0"/>
    <s v="-"/>
    <n v="0"/>
    <n v="0"/>
    <n v="0"/>
    <n v="629"/>
    <n v="169"/>
    <n v="0"/>
    <n v="0"/>
    <n v="64"/>
    <n v="319"/>
    <n v="129"/>
    <n v="33"/>
    <n v="84"/>
    <n v="342"/>
  </r>
  <r>
    <n v="2022"/>
    <x v="0"/>
    <s v="-"/>
    <x v="47"/>
    <x v="5"/>
    <s v="Merthyr Tydfil"/>
    <n v="0"/>
    <s v="-"/>
    <n v="0"/>
    <n v="0"/>
    <n v="0"/>
    <n v="578"/>
    <n v="149"/>
    <n v="0"/>
    <n v="0"/>
    <n v="74"/>
    <n v="306"/>
    <n v="110"/>
    <n v="30"/>
    <n v="58"/>
    <n v="281"/>
  </r>
  <r>
    <n v="2022"/>
    <x v="0"/>
    <s v="-"/>
    <x v="47"/>
    <x v="5"/>
    <s v="Blaenau Gwent"/>
    <n v="0"/>
    <s v="-"/>
    <n v="0"/>
    <n v="0"/>
    <n v="0"/>
    <n v="667"/>
    <n v="133"/>
    <n v="0"/>
    <n v="0"/>
    <n v="80"/>
    <n v="343"/>
    <n v="137"/>
    <n v="32"/>
    <n v="75"/>
    <n v="346"/>
  </r>
  <r>
    <n v="2022"/>
    <x v="0"/>
    <s v="-"/>
    <x v="47"/>
    <x v="5"/>
    <s v="Ceredigion"/>
    <n v="0"/>
    <s v="-"/>
    <n v="0"/>
    <n v="0"/>
    <n v="0"/>
    <n v="619"/>
    <n v="110"/>
    <n v="0"/>
    <n v="0"/>
    <n v="42"/>
    <n v="313"/>
    <n v="128"/>
    <n v="38"/>
    <n v="98"/>
    <n v="320"/>
  </r>
  <r>
    <n v="2022"/>
    <x v="0"/>
    <s v="Out of Area"/>
    <x v="74"/>
    <x v="5"/>
    <s v="Bridgend"/>
    <n v="0"/>
    <s v="-"/>
    <n v="0"/>
    <n v="0"/>
    <n v="0"/>
    <n v="3"/>
    <n v="3"/>
    <n v="0"/>
    <n v="0"/>
    <n v="0"/>
    <n v="1"/>
    <n v="0"/>
    <n v="1"/>
    <n v="1"/>
    <n v="3"/>
  </r>
  <r>
    <n v="2022"/>
    <x v="0"/>
    <s v="Hywel Dda"/>
    <x v="9"/>
    <x v="1"/>
    <s v="Ceredigion"/>
    <n v="0"/>
    <s v="-"/>
    <n v="0"/>
    <n v="0"/>
    <n v="0"/>
    <n v="1"/>
    <n v="1"/>
    <n v="1"/>
    <n v="1"/>
    <n v="0"/>
    <n v="1"/>
    <n v="0"/>
    <n v="0"/>
    <n v="0"/>
    <n v="1"/>
  </r>
  <r>
    <n v="2022"/>
    <x v="0"/>
    <s v="Aneurin Bevan"/>
    <x v="75"/>
    <x v="4"/>
    <s v="Monmouthshire"/>
    <n v="0"/>
    <s v="-"/>
    <n v="0"/>
    <n v="0"/>
    <n v="0"/>
    <n v="1"/>
    <n v="1"/>
    <n v="0"/>
    <n v="1"/>
    <n v="0"/>
    <n v="0"/>
    <n v="0"/>
    <n v="0"/>
    <n v="1"/>
    <n v="1"/>
  </r>
  <r>
    <n v="2022"/>
    <x v="0"/>
    <s v="Betsi Cadwaladr"/>
    <x v="76"/>
    <x v="3"/>
    <s v="Flintshire"/>
    <n v="0"/>
    <s v="-"/>
    <n v="0"/>
    <n v="0"/>
    <n v="0"/>
    <n v="1"/>
    <n v="1"/>
    <n v="0"/>
    <n v="1"/>
    <n v="0"/>
    <n v="0"/>
    <n v="1"/>
    <n v="0"/>
    <n v="0"/>
    <n v="1"/>
  </r>
  <r>
    <n v="2022"/>
    <x v="0"/>
    <s v="Cardiff And Vale"/>
    <x v="77"/>
    <x v="6"/>
    <s v="Vale Of Glamorgan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26"/>
    <x v="4"/>
    <s v="Cardiff"/>
    <n v="0"/>
    <s v="-"/>
    <n v="0"/>
    <n v="0"/>
    <n v="0"/>
    <n v="2"/>
    <n v="1"/>
    <n v="0"/>
    <n v="1"/>
    <n v="0"/>
    <n v="0"/>
    <n v="1"/>
    <n v="0"/>
    <n v="1"/>
    <n v="1"/>
  </r>
  <r>
    <n v="2022"/>
    <x v="0"/>
    <s v="Cardiff And Vale"/>
    <x v="78"/>
    <x v="4"/>
    <s v="Cardiff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35"/>
    <x v="5"/>
    <s v="Ceredigion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Swansea Bay"/>
    <x v="3"/>
    <x v="0"/>
    <s v="Caerphilly"/>
    <n v="0"/>
    <s v="-"/>
    <n v="0"/>
    <n v="0"/>
    <n v="0"/>
    <n v="1"/>
    <n v="1"/>
    <n v="0"/>
    <n v="1"/>
    <n v="0"/>
    <n v="0"/>
    <n v="0"/>
    <n v="0"/>
    <n v="1"/>
    <n v="1"/>
  </r>
  <r>
    <n v="2022"/>
    <x v="0"/>
    <s v="-"/>
    <x v="48"/>
    <x v="4"/>
    <s v="Gwynedd"/>
    <n v="0"/>
    <s v="-"/>
    <n v="0"/>
    <n v="0"/>
    <n v="0"/>
    <n v="1"/>
    <n v="1"/>
    <n v="0"/>
    <n v="1"/>
    <n v="0"/>
    <n v="0"/>
    <n v="1"/>
    <n v="0"/>
    <n v="0"/>
    <n v="1"/>
  </r>
  <r>
    <n v="2022"/>
    <x v="0"/>
    <s v="Out of Area"/>
    <x v="74"/>
    <x v="5"/>
    <s v="Blaenau Gwent"/>
    <n v="0"/>
    <s v="-"/>
    <n v="0"/>
    <n v="0"/>
    <n v="0"/>
    <n v="4"/>
    <n v="1"/>
    <n v="0"/>
    <n v="0"/>
    <n v="0"/>
    <n v="1"/>
    <n v="1"/>
    <n v="0"/>
    <n v="2"/>
    <n v="4"/>
  </r>
  <r>
    <n v="2022"/>
    <x v="0"/>
    <s v="Out of Area"/>
    <x v="74"/>
    <x v="5"/>
    <s v="Cardiff"/>
    <n v="0"/>
    <s v="-"/>
    <n v="0"/>
    <n v="0"/>
    <n v="0"/>
    <n v="3"/>
    <n v="1"/>
    <n v="0"/>
    <n v="0"/>
    <n v="0"/>
    <n v="1"/>
    <n v="0"/>
    <n v="0"/>
    <n v="2"/>
    <n v="3"/>
  </r>
  <r>
    <n v="2022"/>
    <x v="0"/>
    <s v="Out of Area"/>
    <x v="74"/>
    <x v="5"/>
    <s v="Conwy"/>
    <n v="0"/>
    <s v="-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74"/>
    <x v="5"/>
    <s v="Ceredigion"/>
    <n v="0"/>
    <s v="-"/>
    <n v="0"/>
    <n v="0"/>
    <n v="0"/>
    <n v="1"/>
    <n v="1"/>
    <n v="0"/>
    <n v="0"/>
    <n v="0"/>
    <n v="0"/>
    <n v="0"/>
    <n v="0"/>
    <n v="1"/>
    <n v="1"/>
  </r>
  <r>
    <n v="2022"/>
    <x v="0"/>
    <s v="-"/>
    <x v="47"/>
    <x v="5"/>
    <s v="Out of Area"/>
    <n v="0"/>
    <s v="-"/>
    <n v="0"/>
    <n v="0"/>
    <n v="0"/>
    <n v="81"/>
    <n v="1"/>
    <n v="0"/>
    <n v="0"/>
    <n v="4"/>
    <n v="72"/>
    <n v="1"/>
    <n v="0"/>
    <n v="4"/>
    <n v="4"/>
  </r>
  <r>
    <n v="2022"/>
    <x v="0"/>
    <s v="Betsi Cadwaladr"/>
    <x v="55"/>
    <x v="4"/>
    <s v="Wrexham"/>
    <n v="0"/>
    <s v="-"/>
    <n v="0"/>
    <n v="0"/>
    <n v="0"/>
    <n v="1"/>
    <n v="0"/>
    <n v="0"/>
    <n v="0"/>
    <n v="0"/>
    <n v="0"/>
    <n v="1"/>
    <n v="0"/>
    <n v="0"/>
    <n v="1"/>
  </r>
  <r>
    <n v="2022"/>
    <x v="0"/>
    <s v="Cwm Taf Morgannwg"/>
    <x v="1"/>
    <x v="0"/>
    <s v="Cardiff"/>
    <n v="0"/>
    <s v="-"/>
    <n v="0"/>
    <n v="0"/>
    <n v="0"/>
    <n v="1"/>
    <n v="0"/>
    <n v="0"/>
    <n v="0"/>
    <n v="0"/>
    <n v="0"/>
    <n v="1"/>
    <n v="0"/>
    <n v="0"/>
    <n v="0"/>
  </r>
  <r>
    <n v="2022"/>
    <x v="0"/>
    <s v="Hywel Dda"/>
    <x v="79"/>
    <x v="4"/>
    <s v="Ceredigion"/>
    <n v="0"/>
    <s v="-"/>
    <n v="0"/>
    <n v="0"/>
    <n v="0"/>
    <n v="1"/>
    <n v="0"/>
    <n v="0"/>
    <n v="0"/>
    <n v="0"/>
    <n v="1"/>
    <n v="0"/>
    <n v="0"/>
    <n v="0"/>
    <n v="1"/>
  </r>
  <r>
    <n v="2022"/>
    <x v="0"/>
    <s v="Out of Area"/>
    <x v="74"/>
    <x v="5"/>
    <s v="Carmarthenshire"/>
    <n v="0"/>
    <s v="-"/>
    <n v="0"/>
    <n v="0"/>
    <n v="0"/>
    <n v="3"/>
    <n v="0"/>
    <n v="0"/>
    <n v="0"/>
    <n v="0"/>
    <n v="0"/>
    <n v="0"/>
    <n v="0"/>
    <n v="3"/>
    <n v="3"/>
  </r>
  <r>
    <n v="2022"/>
    <x v="0"/>
    <s v="Out of Area"/>
    <x v="74"/>
    <x v="5"/>
    <s v="Pembrokeshire"/>
    <n v="0"/>
    <s v="-"/>
    <n v="0"/>
    <n v="0"/>
    <n v="0"/>
    <n v="2"/>
    <n v="0"/>
    <n v="0"/>
    <n v="0"/>
    <n v="0"/>
    <n v="1"/>
    <n v="0"/>
    <n v="0"/>
    <n v="1"/>
    <n v="2"/>
  </r>
  <r>
    <n v="2022"/>
    <x v="0"/>
    <s v="Out of Area"/>
    <x v="74"/>
    <x v="5"/>
    <s v="Powys"/>
    <n v="0"/>
    <s v="-"/>
    <n v="0"/>
    <n v="0"/>
    <n v="0"/>
    <n v="2"/>
    <n v="0"/>
    <n v="0"/>
    <n v="0"/>
    <n v="0"/>
    <n v="0"/>
    <n v="0"/>
    <n v="0"/>
    <n v="2"/>
    <n v="2"/>
  </r>
  <r>
    <n v="2022"/>
    <x v="0"/>
    <s v="Out of Area"/>
    <x v="74"/>
    <x v="5"/>
    <s v="Neath Port Talbot"/>
    <n v="0"/>
    <s v="-"/>
    <n v="0"/>
    <n v="0"/>
    <n v="0"/>
    <n v="1"/>
    <n v="0"/>
    <n v="0"/>
    <n v="0"/>
    <n v="0"/>
    <n v="1"/>
    <n v="0"/>
    <n v="0"/>
    <n v="0"/>
    <n v="1"/>
  </r>
  <r>
    <n v="2022"/>
    <x v="0"/>
    <s v="Out of Area"/>
    <x v="74"/>
    <x v="5"/>
    <s v="Caerphilly"/>
    <n v="0"/>
    <s v="-"/>
    <n v="0"/>
    <n v="0"/>
    <n v="0"/>
    <n v="1"/>
    <n v="0"/>
    <n v="0"/>
    <n v="0"/>
    <n v="0"/>
    <n v="0"/>
    <n v="0"/>
    <n v="0"/>
    <n v="1"/>
    <n v="1"/>
  </r>
  <r>
    <n v="2022"/>
    <x v="0"/>
    <s v="Out of Area"/>
    <x v="74"/>
    <x v="5"/>
    <s v="Newport"/>
    <n v="0"/>
    <s v="-"/>
    <n v="0"/>
    <n v="0"/>
    <n v="0"/>
    <n v="1"/>
    <n v="0"/>
    <n v="0"/>
    <n v="0"/>
    <n v="0"/>
    <n v="0"/>
    <n v="0"/>
    <n v="0"/>
    <n v="1"/>
    <n v="1"/>
  </r>
  <r>
    <n v="2022"/>
    <x v="0"/>
    <s v="Out of Area"/>
    <x v="74"/>
    <x v="5"/>
    <s v="Rhondda Cynon Taff"/>
    <n v="0"/>
    <s v="-"/>
    <n v="0"/>
    <n v="0"/>
    <n v="0"/>
    <n v="1"/>
    <n v="0"/>
    <n v="0"/>
    <n v="0"/>
    <n v="0"/>
    <n v="0"/>
    <n v="0"/>
    <n v="0"/>
    <n v="1"/>
    <n v="0"/>
  </r>
  <r>
    <n v="2022"/>
    <x v="0"/>
    <s v="Out of Area"/>
    <x v="74"/>
    <x v="5"/>
    <s v="Swansea"/>
    <n v="0"/>
    <s v="-"/>
    <n v="0"/>
    <n v="0"/>
    <n v="0"/>
    <n v="1"/>
    <n v="0"/>
    <n v="0"/>
    <n v="0"/>
    <n v="0"/>
    <n v="0"/>
    <n v="0"/>
    <n v="0"/>
    <n v="1"/>
    <n v="1"/>
  </r>
  <r>
    <n v="2022"/>
    <x v="0"/>
    <s v="Out of Area"/>
    <x v="80"/>
    <x v="2"/>
    <s v="Denbighshire"/>
    <n v="0"/>
    <s v="-"/>
    <n v="0"/>
    <n v="0"/>
    <n v="0"/>
    <n v="1"/>
    <n v="0"/>
    <n v="0"/>
    <n v="0"/>
    <n v="0"/>
    <n v="1"/>
    <n v="0"/>
    <n v="0"/>
    <n v="0"/>
    <n v="1"/>
  </r>
  <r>
    <n v="2022"/>
    <x v="0"/>
    <s v="Swansea Bay"/>
    <x v="15"/>
    <x v="3"/>
    <s v="Torfaen"/>
    <n v="0"/>
    <s v="-"/>
    <n v="0"/>
    <n v="0"/>
    <n v="0"/>
    <n v="1"/>
    <n v="0"/>
    <n v="0"/>
    <n v="0"/>
    <n v="0"/>
    <n v="1"/>
    <n v="0"/>
    <n v="0"/>
    <n v="0"/>
    <n v="1"/>
  </r>
  <r>
    <n v="2022"/>
    <x v="0"/>
    <s v="-"/>
    <x v="48"/>
    <x v="4"/>
    <s v="Ceredigion"/>
    <n v="0"/>
    <s v="-"/>
    <n v="0"/>
    <n v="0"/>
    <n v="0"/>
    <n v="1"/>
    <n v="0"/>
    <n v="0"/>
    <n v="0"/>
    <n v="0"/>
    <n v="0"/>
    <n v="0"/>
    <n v="0"/>
    <n v="1"/>
    <n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6">
  <r>
    <n v="2022"/>
    <x v="0"/>
    <s v="Cwm Taf Morgannwg"/>
    <x v="0"/>
    <x v="0"/>
    <s v="Bridgend"/>
    <n v="1293.9233155000009"/>
    <d v="1899-12-30T03:37:41"/>
    <n v="111"/>
    <n v="82"/>
    <n v="30"/>
    <n v="407"/>
    <n v="398"/>
    <n v="79"/>
    <n v="207"/>
    <n v="95"/>
    <n v="230"/>
    <n v="54"/>
    <n v="9"/>
    <n v="19"/>
    <n v="402"/>
  </r>
  <r>
    <n v="2022"/>
    <x v="0"/>
    <s v="Swansea Bay"/>
    <x v="1"/>
    <x v="0"/>
    <s v="Swansea"/>
    <n v="1300.7177481666665"/>
    <d v="1899-12-30T02:24:12"/>
    <n v="117"/>
    <n v="80"/>
    <n v="19"/>
    <n v="656"/>
    <n v="649"/>
    <n v="207"/>
    <n v="413"/>
    <n v="164"/>
    <n v="372"/>
    <n v="83"/>
    <n v="18"/>
    <n v="19"/>
    <n v="654"/>
  </r>
  <r>
    <n v="2022"/>
    <x v="0"/>
    <s v="Hywel Dda"/>
    <x v="2"/>
    <x v="0"/>
    <s v="Carmarthenshire"/>
    <n v="1340.8899668333336"/>
    <d v="1899-12-30T03:01:09"/>
    <n v="121"/>
    <n v="72"/>
    <n v="9"/>
    <n v="429"/>
    <n v="427"/>
    <n v="65"/>
    <n v="195"/>
    <n v="71"/>
    <n v="251"/>
    <n v="64"/>
    <n v="13"/>
    <n v="30"/>
    <n v="427"/>
  </r>
  <r>
    <n v="2022"/>
    <x v="0"/>
    <s v="Swansea Bay"/>
    <x v="1"/>
    <x v="0"/>
    <s v="Neath Port Talbot"/>
    <n v="975.44609833333334"/>
    <d v="1899-12-30T02:58:08"/>
    <n v="89"/>
    <n v="69"/>
    <n v="16"/>
    <n v="380"/>
    <n v="379"/>
    <n v="122"/>
    <n v="231"/>
    <n v="67"/>
    <n v="246"/>
    <n v="48"/>
    <n v="7"/>
    <n v="12"/>
    <n v="380"/>
  </r>
  <r>
    <n v="2022"/>
    <x v="0"/>
    <s v="Cardiff And Vale"/>
    <x v="3"/>
    <x v="0"/>
    <s v="Cardiff"/>
    <n v="1523.5024450000005"/>
    <d v="1899-12-30T01:47:24"/>
    <n v="123"/>
    <n v="49"/>
    <n v="0"/>
    <n v="986"/>
    <n v="962"/>
    <n v="214"/>
    <n v="598"/>
    <n v="266"/>
    <n v="511"/>
    <n v="119"/>
    <n v="27"/>
    <n v="63"/>
    <n v="976"/>
  </r>
  <r>
    <n v="2022"/>
    <x v="0"/>
    <s v="Betsi Cadwaladr"/>
    <x v="4"/>
    <x v="0"/>
    <s v="Wrexham"/>
    <n v="1019.4713658333333"/>
    <d v="1899-12-30T02:07:43"/>
    <n v="89"/>
    <n v="43"/>
    <n v="3"/>
    <n v="472"/>
    <n v="470"/>
    <n v="71"/>
    <n v="260"/>
    <n v="84"/>
    <n v="315"/>
    <n v="39"/>
    <n v="10"/>
    <n v="24"/>
    <n v="472"/>
  </r>
  <r>
    <n v="2022"/>
    <x v="0"/>
    <s v="Betsi Cadwaladr"/>
    <x v="5"/>
    <x v="0"/>
    <s v="Gwynedd"/>
    <n v="910.91414716666611"/>
    <d v="1899-12-30T01:54:18"/>
    <n v="84"/>
    <n v="39"/>
    <n v="0"/>
    <n v="486"/>
    <n v="482"/>
    <n v="90"/>
    <n v="284"/>
    <n v="77"/>
    <n v="291"/>
    <n v="70"/>
    <n v="17"/>
    <n v="31"/>
    <n v="483"/>
  </r>
  <r>
    <n v="2022"/>
    <x v="0"/>
    <s v="Betsi Cadwaladr"/>
    <x v="6"/>
    <x v="0"/>
    <s v="Conwy"/>
    <n v="1017.7880285000007"/>
    <d v="1899-12-30T02:14:19"/>
    <n v="86"/>
    <n v="37"/>
    <n v="0"/>
    <n v="451"/>
    <n v="448"/>
    <n v="76"/>
    <n v="206"/>
    <n v="57"/>
    <n v="298"/>
    <n v="55"/>
    <n v="12"/>
    <n v="29"/>
    <n v="450"/>
  </r>
  <r>
    <n v="2022"/>
    <x v="0"/>
    <s v="Cwm Taf Morgannwg"/>
    <x v="7"/>
    <x v="0"/>
    <s v="Rhondda Cynon Taff"/>
    <n v="858.47553333333269"/>
    <d v="1899-12-30T01:36:56"/>
    <n v="70"/>
    <n v="32"/>
    <n v="10"/>
    <n v="595"/>
    <n v="589"/>
    <n v="241"/>
    <n v="437"/>
    <n v="143"/>
    <n v="348"/>
    <n v="66"/>
    <n v="6"/>
    <n v="32"/>
    <n v="590"/>
  </r>
  <r>
    <n v="2022"/>
    <x v="0"/>
    <s v="Cwm Taf Morgannwg"/>
    <x v="8"/>
    <x v="0"/>
    <s v="Merthyr Tydfil"/>
    <n v="471.99860166666696"/>
    <d v="1899-12-30T02:39:42"/>
    <n v="42"/>
    <n v="28"/>
    <n v="3"/>
    <n v="173"/>
    <n v="170"/>
    <n v="31"/>
    <n v="92"/>
    <n v="35"/>
    <n v="100"/>
    <n v="22"/>
    <n v="3"/>
    <n v="13"/>
    <n v="172"/>
  </r>
  <r>
    <n v="2022"/>
    <x v="0"/>
    <s v="Cwm Taf Morgannwg"/>
    <x v="8"/>
    <x v="0"/>
    <s v="Rhondda Cynon Taff"/>
    <n v="528.98332233333315"/>
    <d v="1899-12-30T02:28:57"/>
    <n v="51"/>
    <n v="26"/>
    <n v="0"/>
    <n v="208"/>
    <n v="205"/>
    <n v="45"/>
    <n v="117"/>
    <n v="31"/>
    <n v="119"/>
    <n v="33"/>
    <n v="6"/>
    <n v="19"/>
    <n v="206"/>
  </r>
  <r>
    <n v="2022"/>
    <x v="0"/>
    <s v="Cardiff And Vale"/>
    <x v="3"/>
    <x v="0"/>
    <s v="Vale Of Glamorgan"/>
    <n v="542.62553733333345"/>
    <d v="1899-12-30T01:55:40"/>
    <n v="46"/>
    <n v="25"/>
    <n v="0"/>
    <n v="319"/>
    <n v="309"/>
    <n v="56"/>
    <n v="177"/>
    <n v="75"/>
    <n v="176"/>
    <n v="35"/>
    <n v="9"/>
    <n v="24"/>
    <n v="314"/>
  </r>
  <r>
    <n v="2022"/>
    <x v="0"/>
    <s v="Betsi Cadwaladr"/>
    <x v="5"/>
    <x v="0"/>
    <s v="Isle Of Anglesey"/>
    <n v="563.37498333333338"/>
    <d v="1899-12-30T01:53:06"/>
    <n v="50"/>
    <n v="23"/>
    <n v="0"/>
    <n v="317"/>
    <n v="316"/>
    <n v="53"/>
    <n v="181"/>
    <n v="51"/>
    <n v="187"/>
    <n v="44"/>
    <n v="9"/>
    <n v="26"/>
    <n v="317"/>
  </r>
  <r>
    <n v="2022"/>
    <x v="0"/>
    <s v="Betsi Cadwaladr"/>
    <x v="4"/>
    <x v="0"/>
    <s v="Flintshire"/>
    <n v="439.70248866666685"/>
    <d v="1899-12-30T02:16:00"/>
    <n v="40"/>
    <n v="21"/>
    <n v="3"/>
    <n v="198"/>
    <n v="197"/>
    <n v="26"/>
    <n v="105"/>
    <n v="23"/>
    <n v="136"/>
    <n v="17"/>
    <n v="2"/>
    <n v="20"/>
    <n v="197"/>
  </r>
  <r>
    <n v="2022"/>
    <x v="0"/>
    <s v="Aneurin Bevan"/>
    <x v="9"/>
    <x v="0"/>
    <s v="Caerphilly"/>
    <n v="453.2874753333333"/>
    <d v="1899-12-30T01:43:32"/>
    <n v="38"/>
    <n v="18"/>
    <n v="0"/>
    <n v="332"/>
    <n v="324"/>
    <n v="55"/>
    <n v="177"/>
    <n v="72"/>
    <n v="188"/>
    <n v="27"/>
    <n v="9"/>
    <n v="36"/>
    <n v="330"/>
  </r>
  <r>
    <n v="2022"/>
    <x v="0"/>
    <s v="Hywel Dda"/>
    <x v="10"/>
    <x v="1"/>
    <s v="Carmarthenshire"/>
    <n v="435.27998966666672"/>
    <d v="1899-12-30T02:19:33"/>
    <n v="38"/>
    <n v="18"/>
    <n v="3"/>
    <n v="197"/>
    <n v="196"/>
    <n v="38"/>
    <n v="102"/>
    <n v="38"/>
    <n v="128"/>
    <n v="19"/>
    <n v="1"/>
    <n v="11"/>
    <n v="197"/>
  </r>
  <r>
    <n v="2022"/>
    <x v="0"/>
    <s v="Cwm Taf Morgannwg"/>
    <x v="8"/>
    <x v="0"/>
    <s v="Powys"/>
    <n v="307.19360066666667"/>
    <d v="1899-12-30T03:14:01"/>
    <n v="22"/>
    <n v="15"/>
    <n v="4"/>
    <n v="68"/>
    <n v="68"/>
    <n v="11"/>
    <n v="33"/>
    <n v="8"/>
    <n v="43"/>
    <n v="14"/>
    <n v="0"/>
    <n v="3"/>
    <n v="68"/>
  </r>
  <r>
    <n v="2022"/>
    <x v="0"/>
    <s v="Cwm Taf Morgannwg"/>
    <x v="8"/>
    <x v="0"/>
    <s v="Caerphilly"/>
    <n v="249.06860550000002"/>
    <d v="1899-12-30T02:44:04"/>
    <n v="22"/>
    <n v="14"/>
    <n v="6"/>
    <n v="86"/>
    <n v="85"/>
    <n v="18"/>
    <n v="49"/>
    <n v="26"/>
    <n v="45"/>
    <n v="6"/>
    <n v="4"/>
    <n v="5"/>
    <n v="85"/>
  </r>
  <r>
    <n v="2022"/>
    <x v="0"/>
    <s v="Betsi Cadwaladr"/>
    <x v="6"/>
    <x v="0"/>
    <s v="Denbighshire"/>
    <n v="709.15858700000024"/>
    <d v="1899-12-30T01:51:06"/>
    <n v="59"/>
    <n v="13"/>
    <n v="0"/>
    <n v="394"/>
    <n v="389"/>
    <n v="51"/>
    <n v="183"/>
    <n v="71"/>
    <n v="260"/>
    <n v="32"/>
    <n v="6"/>
    <n v="25"/>
    <n v="393"/>
  </r>
  <r>
    <n v="2022"/>
    <x v="0"/>
    <s v="Aneurin Bevan"/>
    <x v="9"/>
    <x v="0"/>
    <s v="Newport"/>
    <n v="550.41219833333366"/>
    <d v="1899-12-30T01:33:18"/>
    <n v="47"/>
    <n v="13"/>
    <n v="0"/>
    <n v="484"/>
    <n v="472"/>
    <n v="71"/>
    <n v="282"/>
    <n v="109"/>
    <n v="246"/>
    <n v="50"/>
    <n v="12"/>
    <n v="67"/>
    <n v="480"/>
  </r>
  <r>
    <n v="2022"/>
    <x v="0"/>
    <s v="Aneurin Bevan"/>
    <x v="9"/>
    <x v="0"/>
    <s v="Monmouthshire"/>
    <n v="401.57248516666664"/>
    <d v="1899-12-30T01:51:45"/>
    <n v="33"/>
    <n v="12"/>
    <n v="0"/>
    <n v="271"/>
    <n v="266"/>
    <n v="40"/>
    <n v="146"/>
    <n v="42"/>
    <n v="155"/>
    <n v="28"/>
    <n v="4"/>
    <n v="42"/>
    <n v="271"/>
  </r>
  <r>
    <n v="2022"/>
    <x v="0"/>
    <s v="Hywel Dda"/>
    <x v="11"/>
    <x v="0"/>
    <s v="Pembrokeshire"/>
    <n v="578.18358716666626"/>
    <d v="1899-12-30T01:21:31"/>
    <n v="36"/>
    <n v="11"/>
    <n v="0"/>
    <n v="484"/>
    <n v="481"/>
    <n v="110"/>
    <n v="303"/>
    <n v="61"/>
    <n v="284"/>
    <n v="85"/>
    <n v="13"/>
    <n v="41"/>
    <n v="483"/>
  </r>
  <r>
    <n v="2022"/>
    <x v="0"/>
    <s v="Aneurin Bevan"/>
    <x v="9"/>
    <x v="0"/>
    <s v="Torfaen"/>
    <n v="351.05220600000001"/>
    <d v="1899-12-30T01:43:45"/>
    <n v="27"/>
    <n v="10"/>
    <n v="0"/>
    <n v="261"/>
    <n v="255"/>
    <n v="41"/>
    <n v="140"/>
    <n v="55"/>
    <n v="155"/>
    <n v="33"/>
    <n v="5"/>
    <n v="13"/>
    <n v="258"/>
  </r>
  <r>
    <n v="2022"/>
    <x v="0"/>
    <s v="Hywel Dda"/>
    <x v="2"/>
    <x v="0"/>
    <s v="Ceredigion"/>
    <n v="271.29554700000006"/>
    <d v="1899-12-30T02:49:23"/>
    <n v="20"/>
    <n v="10"/>
    <n v="3"/>
    <n v="82"/>
    <n v="82"/>
    <n v="14"/>
    <n v="37"/>
    <n v="8"/>
    <n v="42"/>
    <n v="20"/>
    <n v="3"/>
    <n v="9"/>
    <n v="82"/>
  </r>
  <r>
    <n v="2022"/>
    <x v="0"/>
    <s v="Betsi Cadwaladr"/>
    <x v="5"/>
    <x v="0"/>
    <s v="Conwy"/>
    <n v="268.239441"/>
    <d v="1899-12-30T02:08:56"/>
    <n v="26"/>
    <n v="9"/>
    <n v="0"/>
    <n v="135"/>
    <n v="132"/>
    <n v="28"/>
    <n v="70"/>
    <n v="15"/>
    <n v="88"/>
    <n v="14"/>
    <n v="2"/>
    <n v="16"/>
    <n v="134"/>
  </r>
  <r>
    <n v="2022"/>
    <x v="0"/>
    <s v="Betsi Cadwaladr"/>
    <x v="4"/>
    <x v="0"/>
    <s v="Denbighshire"/>
    <n v="148.11888383333337"/>
    <d v="1899-12-30T03:28:08"/>
    <n v="14"/>
    <n v="9"/>
    <n v="2"/>
    <n v="43"/>
    <n v="41"/>
    <n v="9"/>
    <n v="20"/>
    <n v="6"/>
    <n v="29"/>
    <n v="5"/>
    <n v="1"/>
    <n v="2"/>
    <n v="43"/>
  </r>
  <r>
    <n v="2022"/>
    <x v="0"/>
    <s v="Aneurin Bevan"/>
    <x v="9"/>
    <x v="0"/>
    <s v="Blaenau Gwent"/>
    <n v="245.54971583333329"/>
    <d v="1899-12-30T01:42:13"/>
    <n v="21"/>
    <n v="7"/>
    <n v="1"/>
    <n v="188"/>
    <n v="184"/>
    <n v="31"/>
    <n v="105"/>
    <n v="32"/>
    <n v="113"/>
    <n v="20"/>
    <n v="4"/>
    <n v="19"/>
    <n v="187"/>
  </r>
  <r>
    <n v="2022"/>
    <x v="0"/>
    <s v="Betsi Cadwaladr"/>
    <x v="6"/>
    <x v="0"/>
    <s v="Flintshire"/>
    <n v="317.76638049999991"/>
    <d v="1899-12-30T01:51:20"/>
    <n v="27"/>
    <n v="6"/>
    <n v="0"/>
    <n v="179"/>
    <n v="177"/>
    <n v="23"/>
    <n v="90"/>
    <n v="36"/>
    <n v="116"/>
    <n v="10"/>
    <n v="5"/>
    <n v="12"/>
    <n v="179"/>
  </r>
  <r>
    <n v="2022"/>
    <x v="0"/>
    <s v="Out of Area"/>
    <x v="12"/>
    <x v="2"/>
    <s v="Powys"/>
    <n v="310.21026750000021"/>
    <d v="1899-12-30T01:53:22"/>
    <n v="21"/>
    <n v="6"/>
    <n v="0"/>
    <n v="171"/>
    <n v="168"/>
    <n v="10"/>
    <n v="87"/>
    <n v="20"/>
    <n v="109"/>
    <n v="24"/>
    <n v="6"/>
    <n v="12"/>
    <n v="170"/>
  </r>
  <r>
    <n v="2022"/>
    <x v="0"/>
    <s v="Cwm Taf Morgannwg"/>
    <x v="0"/>
    <x v="0"/>
    <s v="Neath Port Talbot"/>
    <n v="110.44582716666667"/>
    <d v="1899-12-30T03:13:40"/>
    <n v="8"/>
    <n v="6"/>
    <n v="1"/>
    <n v="35"/>
    <n v="35"/>
    <n v="6"/>
    <n v="19"/>
    <n v="5"/>
    <n v="23"/>
    <n v="4"/>
    <n v="1"/>
    <n v="2"/>
    <n v="35"/>
  </r>
  <r>
    <n v="2022"/>
    <x v="0"/>
    <s v="Cwm Taf Morgannwg"/>
    <x v="0"/>
    <x v="0"/>
    <s v="Vale Of Glamorgan"/>
    <n v="138.33972033333333"/>
    <d v="1899-12-30T03:31:06"/>
    <n v="7"/>
    <n v="5"/>
    <n v="5"/>
    <n v="35"/>
    <n v="35"/>
    <n v="5"/>
    <n v="11"/>
    <n v="10"/>
    <n v="20"/>
    <n v="3"/>
    <n v="0"/>
    <n v="2"/>
    <n v="35"/>
  </r>
  <r>
    <n v="2022"/>
    <x v="0"/>
    <s v="Swansea Bay"/>
    <x v="1"/>
    <x v="0"/>
    <s v="Powys"/>
    <n v="89.151665499999993"/>
    <d v="1899-12-30T02:24:22"/>
    <n v="8"/>
    <n v="4"/>
    <n v="0"/>
    <n v="39"/>
    <n v="39"/>
    <n v="11"/>
    <n v="17"/>
    <n v="6"/>
    <n v="22"/>
    <n v="7"/>
    <n v="2"/>
    <n v="2"/>
    <n v="39"/>
  </r>
  <r>
    <n v="2022"/>
    <x v="0"/>
    <s v="Hywel Dda"/>
    <x v="2"/>
    <x v="0"/>
    <s v="Pembrokeshire"/>
    <n v="95.302494666666632"/>
    <d v="1899-12-30T01:03:31"/>
    <n v="4"/>
    <n v="3"/>
    <n v="0"/>
    <n v="114"/>
    <n v="113"/>
    <n v="42"/>
    <n v="91"/>
    <n v="35"/>
    <n v="42"/>
    <n v="11"/>
    <n v="3"/>
    <n v="23"/>
    <n v="114"/>
  </r>
  <r>
    <n v="2022"/>
    <x v="0"/>
    <s v="Cwm Taf Morgannwg"/>
    <x v="7"/>
    <x v="0"/>
    <s v="Bridgend"/>
    <n v="46.073887833333323"/>
    <d v="1899-12-30T02:18:17"/>
    <n v="5"/>
    <n v="2"/>
    <n v="0"/>
    <n v="24"/>
    <n v="23"/>
    <n v="3"/>
    <n v="13"/>
    <n v="4"/>
    <n v="15"/>
    <n v="1"/>
    <n v="0"/>
    <n v="4"/>
    <n v="24"/>
  </r>
  <r>
    <n v="2022"/>
    <x v="0"/>
    <s v="Out of Area"/>
    <x v="13"/>
    <x v="2"/>
    <s v="Powys"/>
    <n v="0"/>
    <d v="1899-12-30T01:48:10"/>
    <n v="4"/>
    <n v="2"/>
    <n v="0"/>
    <n v="26"/>
    <n v="26"/>
    <n v="0"/>
    <n v="15"/>
    <n v="8"/>
    <n v="14"/>
    <n v="4"/>
    <n v="0"/>
    <n v="0"/>
    <n v="26"/>
  </r>
  <r>
    <n v="2022"/>
    <x v="0"/>
    <s v="Cardiff And Vale"/>
    <x v="14"/>
    <x v="1"/>
    <s v="Cardiff"/>
    <n v="0"/>
    <d v="1899-12-30T01:13:18"/>
    <n v="3"/>
    <n v="2"/>
    <n v="0"/>
    <n v="72"/>
    <n v="70"/>
    <n v="0"/>
    <n v="51"/>
    <n v="10"/>
    <n v="36"/>
    <n v="3"/>
    <n v="2"/>
    <n v="21"/>
    <n v="72"/>
  </r>
  <r>
    <n v="2022"/>
    <x v="0"/>
    <s v="Hywel Dda"/>
    <x v="15"/>
    <x v="0"/>
    <s v="Ceredigion"/>
    <n v="198.21832466666683"/>
    <d v="1899-12-30T01:20:06"/>
    <n v="11"/>
    <n v="1"/>
    <n v="0"/>
    <n v="168"/>
    <n v="167"/>
    <n v="31"/>
    <n v="112"/>
    <n v="13"/>
    <n v="107"/>
    <n v="32"/>
    <n v="6"/>
    <n v="10"/>
    <n v="168"/>
  </r>
  <r>
    <n v="2022"/>
    <x v="0"/>
    <s v="Hywel Dda"/>
    <x v="15"/>
    <x v="0"/>
    <s v="Gwynedd"/>
    <n v="64.363331999999986"/>
    <d v="1899-12-30T01:20:12"/>
    <n v="2"/>
    <n v="1"/>
    <n v="0"/>
    <n v="56"/>
    <n v="56"/>
    <n v="6"/>
    <n v="35"/>
    <n v="12"/>
    <n v="27"/>
    <n v="8"/>
    <n v="3"/>
    <n v="6"/>
    <n v="56"/>
  </r>
  <r>
    <n v="2022"/>
    <x v="0"/>
    <s v="Swansea Bay"/>
    <x v="1"/>
    <x v="0"/>
    <s v="Carmarthenshire"/>
    <n v="45.633054666666673"/>
    <d v="1899-12-30T01:14:38"/>
    <n v="4"/>
    <n v="1"/>
    <n v="0"/>
    <n v="51"/>
    <n v="50"/>
    <n v="17"/>
    <n v="39"/>
    <n v="10"/>
    <n v="22"/>
    <n v="6"/>
    <n v="0"/>
    <n v="13"/>
    <n v="51"/>
  </r>
  <r>
    <n v="2022"/>
    <x v="0"/>
    <s v="Cardiff And Vale"/>
    <x v="3"/>
    <x v="0"/>
    <s v="Caerphilly"/>
    <n v="44.653332666666664"/>
    <d v="1899-12-30T01:11:42"/>
    <n v="4"/>
    <n v="1"/>
    <n v="0"/>
    <n v="46"/>
    <n v="46"/>
    <n v="10"/>
    <n v="34"/>
    <n v="18"/>
    <n v="19"/>
    <n v="7"/>
    <n v="2"/>
    <n v="0"/>
    <n v="46"/>
  </r>
  <r>
    <n v="2022"/>
    <x v="0"/>
    <s v="Cwm Taf Morgannwg"/>
    <x v="7"/>
    <x v="0"/>
    <s v="Merthyr Tydfil"/>
    <n v="28.993887833333332"/>
    <d v="1899-12-30T01:44:43"/>
    <n v="2"/>
    <n v="1"/>
    <n v="0"/>
    <n v="19"/>
    <n v="19"/>
    <n v="5"/>
    <n v="13"/>
    <n v="2"/>
    <n v="12"/>
    <n v="2"/>
    <n v="1"/>
    <n v="2"/>
    <n v="19"/>
  </r>
  <r>
    <n v="2022"/>
    <x v="0"/>
    <s v="Swansea Bay"/>
    <x v="16"/>
    <x v="3"/>
    <s v="Swansea"/>
    <n v="20.66611"/>
    <d v="1899-12-30T01:01:49"/>
    <n v="3"/>
    <n v="1"/>
    <n v="0"/>
    <n v="72"/>
    <n v="69"/>
    <n v="4"/>
    <n v="47"/>
    <n v="3"/>
    <n v="41"/>
    <n v="9"/>
    <n v="1"/>
    <n v="18"/>
    <n v="71"/>
  </r>
  <r>
    <n v="2022"/>
    <x v="0"/>
    <s v="Cwm Taf Morgannwg"/>
    <x v="0"/>
    <x v="0"/>
    <s v="Rhondda Cynon Taff"/>
    <n v="17.578887833333333"/>
    <d v="1899-12-30T02:35:54"/>
    <n v="4"/>
    <n v="1"/>
    <n v="0"/>
    <n v="9"/>
    <n v="9"/>
    <n v="2"/>
    <n v="6"/>
    <n v="3"/>
    <n v="3"/>
    <n v="2"/>
    <n v="0"/>
    <n v="1"/>
    <n v="9"/>
  </r>
  <r>
    <n v="2022"/>
    <x v="0"/>
    <s v="Swansea Bay"/>
    <x v="16"/>
    <x v="3"/>
    <s v="Neath Port Talbot"/>
    <n v="5.5147223333333342"/>
    <d v="1899-12-30T00:51:30"/>
    <n v="1"/>
    <n v="1"/>
    <n v="0"/>
    <n v="36"/>
    <n v="35"/>
    <n v="2"/>
    <n v="27"/>
    <n v="6"/>
    <n v="22"/>
    <n v="4"/>
    <n v="0"/>
    <n v="4"/>
    <n v="36"/>
  </r>
  <r>
    <n v="2022"/>
    <x v="0"/>
    <s v="Hywel Dda"/>
    <x v="15"/>
    <x v="0"/>
    <s v="Powys"/>
    <n v="66.441382666666684"/>
    <d v="1899-12-30T01:07:24"/>
    <n v="3"/>
    <n v="0"/>
    <n v="0"/>
    <n v="75"/>
    <n v="74"/>
    <n v="10"/>
    <n v="52"/>
    <n v="9"/>
    <n v="47"/>
    <n v="13"/>
    <n v="1"/>
    <n v="5"/>
    <n v="75"/>
  </r>
  <r>
    <n v="2022"/>
    <x v="0"/>
    <s v="Out of Area"/>
    <x v="17"/>
    <x v="2"/>
    <s v="Flintshire"/>
    <n v="48.970822999999996"/>
    <d v="1899-12-30T00:29:52"/>
    <n v="0"/>
    <n v="0"/>
    <n v="0"/>
    <n v="192"/>
    <n v="190"/>
    <n v="41"/>
    <n v="177"/>
    <n v="40"/>
    <n v="122"/>
    <n v="19"/>
    <n v="4"/>
    <n v="7"/>
    <n v="192"/>
  </r>
  <r>
    <n v="2022"/>
    <x v="0"/>
    <s v="Out of Area"/>
    <x v="18"/>
    <x v="2"/>
    <s v="Powys"/>
    <n v="48.945547500000011"/>
    <d v="1899-12-30T00:30:39"/>
    <n v="0"/>
    <n v="0"/>
    <n v="0"/>
    <n v="173"/>
    <n v="171"/>
    <n v="40"/>
    <n v="156"/>
    <n v="12"/>
    <n v="115"/>
    <n v="33"/>
    <n v="5"/>
    <n v="8"/>
    <n v="172"/>
  </r>
  <r>
    <n v="2022"/>
    <x v="0"/>
    <s v="Cardiff And Vale"/>
    <x v="3"/>
    <x v="0"/>
    <s v="Rhondda Cynon Taff"/>
    <n v="14.355552666666668"/>
    <d v="1899-12-30T00:43:23"/>
    <n v="0"/>
    <n v="0"/>
    <n v="0"/>
    <n v="31"/>
    <n v="31"/>
    <n v="4"/>
    <n v="23"/>
    <n v="7"/>
    <n v="18"/>
    <n v="3"/>
    <n v="0"/>
    <n v="3"/>
    <n v="31"/>
  </r>
  <r>
    <n v="2022"/>
    <x v="0"/>
    <s v="Betsi Cadwaladr"/>
    <x v="6"/>
    <x v="0"/>
    <s v="Wrexham"/>
    <n v="12.425832"/>
    <d v="1899-12-30T00:54:47"/>
    <n v="2"/>
    <n v="0"/>
    <n v="0"/>
    <n v="21"/>
    <n v="20"/>
    <n v="7"/>
    <n v="18"/>
    <n v="2"/>
    <n v="14"/>
    <n v="0"/>
    <n v="0"/>
    <n v="5"/>
    <n v="21"/>
  </r>
  <r>
    <n v="2022"/>
    <x v="0"/>
    <s v="Cwm Taf Morgannwg"/>
    <x v="8"/>
    <x v="0"/>
    <s v="Blaenau Gwent"/>
    <n v="9.6594436666666681"/>
    <d v="1899-12-30T00:56:50"/>
    <n v="1"/>
    <n v="0"/>
    <n v="0"/>
    <n v="15"/>
    <n v="14"/>
    <n v="6"/>
    <n v="11"/>
    <n v="5"/>
    <n v="7"/>
    <n v="2"/>
    <n v="0"/>
    <n v="1"/>
    <n v="15"/>
  </r>
  <r>
    <n v="2022"/>
    <x v="0"/>
    <s v="Cardiff And Vale"/>
    <x v="3"/>
    <x v="0"/>
    <s v="Newport"/>
    <n v="9.2405554999999993"/>
    <d v="1899-12-30T01:05:24"/>
    <n v="1"/>
    <n v="0"/>
    <n v="0"/>
    <n v="11"/>
    <n v="11"/>
    <n v="0"/>
    <n v="10"/>
    <n v="6"/>
    <n v="5"/>
    <n v="0"/>
    <n v="0"/>
    <n v="0"/>
    <n v="11"/>
  </r>
  <r>
    <n v="2022"/>
    <x v="0"/>
    <s v="Aneurin Bevan"/>
    <x v="9"/>
    <x v="0"/>
    <s v="Powys"/>
    <n v="9.2177770000000017"/>
    <d v="1899-12-30T01:22:28"/>
    <n v="1"/>
    <n v="0"/>
    <n v="0"/>
    <n v="8"/>
    <n v="8"/>
    <n v="1"/>
    <n v="5"/>
    <n v="1"/>
    <n v="6"/>
    <n v="0"/>
    <n v="0"/>
    <n v="1"/>
    <n v="8"/>
  </r>
  <r>
    <n v="2022"/>
    <x v="0"/>
    <s v="Cardiff And Vale"/>
    <x v="3"/>
    <x v="0"/>
    <s v="Merthyr Tydfil"/>
    <n v="7.3680534999999994"/>
    <d v="1899-12-30T00:41:05"/>
    <n v="0"/>
    <n v="0"/>
    <n v="0"/>
    <n v="21"/>
    <n v="20"/>
    <n v="2"/>
    <n v="16"/>
    <n v="6"/>
    <n v="10"/>
    <n v="2"/>
    <n v="0"/>
    <n v="3"/>
    <n v="21"/>
  </r>
  <r>
    <n v="2022"/>
    <x v="0"/>
    <s v="Swansea Bay"/>
    <x v="1"/>
    <x v="0"/>
    <s v="Bridgend"/>
    <n v="6.5033334999999992"/>
    <d v="1899-12-30T00:49:24"/>
    <n v="0"/>
    <n v="0"/>
    <n v="0"/>
    <n v="15"/>
    <n v="14"/>
    <n v="1"/>
    <n v="11"/>
    <n v="5"/>
    <n v="7"/>
    <n v="0"/>
    <n v="0"/>
    <n v="3"/>
    <n v="14"/>
  </r>
  <r>
    <n v="2022"/>
    <x v="0"/>
    <s v="Cardiff And Vale"/>
    <x v="3"/>
    <x v="0"/>
    <s v="Torfaen"/>
    <n v="5.9827769999999996"/>
    <d v="1899-12-30T00:30:25"/>
    <n v="0"/>
    <n v="0"/>
    <n v="0"/>
    <n v="25"/>
    <n v="24"/>
    <n v="6"/>
    <n v="21"/>
    <n v="2"/>
    <n v="17"/>
    <n v="0"/>
    <n v="0"/>
    <n v="6"/>
    <n v="25"/>
  </r>
  <r>
    <n v="2022"/>
    <x v="0"/>
    <s v="Betsi Cadwaladr"/>
    <x v="6"/>
    <x v="0"/>
    <s v="Gwynedd"/>
    <n v="4.8269444999999997"/>
    <d v="1899-12-30T00:41:37"/>
    <n v="0"/>
    <n v="0"/>
    <n v="0"/>
    <n v="18"/>
    <n v="16"/>
    <n v="0"/>
    <n v="13"/>
    <n v="4"/>
    <n v="11"/>
    <n v="1"/>
    <n v="0"/>
    <n v="2"/>
    <n v="18"/>
  </r>
  <r>
    <n v="2022"/>
    <x v="0"/>
    <s v="Cardiff And Vale"/>
    <x v="3"/>
    <x v="0"/>
    <s v="Monmouthshire"/>
    <n v="4.7558323333333332"/>
    <d v="1899-12-30T01:09:29"/>
    <n v="0"/>
    <n v="0"/>
    <n v="0"/>
    <n v="8"/>
    <n v="8"/>
    <n v="2"/>
    <n v="6"/>
    <n v="3"/>
    <n v="4"/>
    <n v="0"/>
    <n v="0"/>
    <n v="1"/>
    <n v="8"/>
  </r>
  <r>
    <n v="2022"/>
    <x v="0"/>
    <s v="Cwm Taf Morgannwg"/>
    <x v="7"/>
    <x v="0"/>
    <s v="Cardiff"/>
    <n v="3.9808333333333334"/>
    <d v="1899-12-30T00:58:37"/>
    <n v="0"/>
    <n v="0"/>
    <n v="0"/>
    <n v="6"/>
    <n v="6"/>
    <n v="3"/>
    <n v="4"/>
    <n v="2"/>
    <n v="4"/>
    <n v="0"/>
    <n v="0"/>
    <n v="0"/>
    <n v="6"/>
  </r>
  <r>
    <n v="2022"/>
    <x v="0"/>
    <s v="Betsi Cadwaladr"/>
    <x v="4"/>
    <x v="0"/>
    <s v="Gwynedd"/>
    <n v="3.626111166666667"/>
    <d v="1899-12-30T00:52:53"/>
    <n v="0"/>
    <n v="0"/>
    <n v="0"/>
    <n v="9"/>
    <n v="9"/>
    <n v="2"/>
    <n v="6"/>
    <n v="4"/>
    <n v="1"/>
    <n v="1"/>
    <n v="0"/>
    <n v="3"/>
    <n v="9"/>
  </r>
  <r>
    <n v="2022"/>
    <x v="0"/>
    <s v="Cardiff And Vale"/>
    <x v="3"/>
    <x v="0"/>
    <s v="Swansea"/>
    <n v="3.597777666666667"/>
    <d v="1899-12-30T00:30:43"/>
    <n v="0"/>
    <n v="0"/>
    <n v="0"/>
    <n v="13"/>
    <n v="13"/>
    <n v="4"/>
    <n v="12"/>
    <n v="3"/>
    <n v="8"/>
    <n v="1"/>
    <n v="0"/>
    <n v="1"/>
    <n v="13"/>
  </r>
  <r>
    <n v="2022"/>
    <x v="0"/>
    <s v="Hywel Dda"/>
    <x v="2"/>
    <x v="0"/>
    <s v="Neath Port Talbot"/>
    <n v="3.472499"/>
    <d v="1899-12-30T03:43:21"/>
    <n v="0"/>
    <n v="0"/>
    <n v="0"/>
    <n v="2"/>
    <n v="1"/>
    <n v="0"/>
    <n v="0"/>
    <n v="0"/>
    <n v="1"/>
    <n v="0"/>
    <n v="0"/>
    <n v="1"/>
    <n v="2"/>
  </r>
  <r>
    <n v="2022"/>
    <x v="0"/>
    <s v="Aneurin Bevan"/>
    <x v="9"/>
    <x v="0"/>
    <s v="Vale Of Glamorgan"/>
    <n v="2.6661111666666666"/>
    <d v="1899-12-30T01:34:59"/>
    <n v="0"/>
    <n v="0"/>
    <n v="0"/>
    <n v="2"/>
    <n v="2"/>
    <n v="0"/>
    <n v="1"/>
    <n v="0"/>
    <n v="2"/>
    <n v="0"/>
    <n v="0"/>
    <n v="0"/>
    <n v="2"/>
  </r>
  <r>
    <n v="2022"/>
    <x v="0"/>
    <s v="Swansea Bay"/>
    <x v="1"/>
    <x v="0"/>
    <s v="Pembrokeshire"/>
    <n v="2.4811109999999998"/>
    <d v="1899-12-30T00:38:09"/>
    <n v="0"/>
    <n v="0"/>
    <n v="0"/>
    <n v="11"/>
    <n v="11"/>
    <n v="1"/>
    <n v="10"/>
    <n v="1"/>
    <n v="9"/>
    <n v="0"/>
    <n v="0"/>
    <n v="1"/>
    <n v="11"/>
  </r>
  <r>
    <n v="2022"/>
    <x v="0"/>
    <s v="Cardiff And Vale"/>
    <x v="3"/>
    <x v="0"/>
    <s v="Carmarthenshire"/>
    <n v="2.4741656666666669"/>
    <d v="1899-12-30T00:36:29"/>
    <n v="0"/>
    <n v="0"/>
    <n v="0"/>
    <n v="13"/>
    <n v="13"/>
    <n v="2"/>
    <n v="12"/>
    <n v="4"/>
    <n v="7"/>
    <n v="1"/>
    <n v="0"/>
    <n v="1"/>
    <n v="13"/>
  </r>
  <r>
    <n v="2022"/>
    <x v="0"/>
    <s v="Hywel Dda"/>
    <x v="11"/>
    <x v="0"/>
    <s v="Ceredigion"/>
    <n v="2.4738888333333335"/>
    <d v="1899-12-30T01:24:29"/>
    <n v="0"/>
    <n v="0"/>
    <n v="0"/>
    <n v="2"/>
    <n v="2"/>
    <n v="1"/>
    <n v="1"/>
    <n v="1"/>
    <n v="0"/>
    <n v="0"/>
    <n v="0"/>
    <n v="1"/>
    <n v="2"/>
  </r>
  <r>
    <n v="2022"/>
    <x v="0"/>
    <s v="Out of Area"/>
    <x v="17"/>
    <x v="2"/>
    <s v="Wrexham"/>
    <n v="2.1699971666666666"/>
    <d v="1899-12-30T00:40:49"/>
    <n v="0"/>
    <n v="0"/>
    <n v="0"/>
    <n v="4"/>
    <n v="4"/>
    <n v="1"/>
    <n v="4"/>
    <n v="1"/>
    <n v="2"/>
    <n v="0"/>
    <n v="0"/>
    <n v="1"/>
    <n v="4"/>
  </r>
  <r>
    <n v="2022"/>
    <x v="0"/>
    <s v="Hywel Dda"/>
    <x v="2"/>
    <x v="0"/>
    <s v="Powys"/>
    <n v="2.0636109999999999"/>
    <d v="1899-12-30T00:53:59"/>
    <n v="0"/>
    <n v="0"/>
    <n v="0"/>
    <n v="2"/>
    <n v="2"/>
    <n v="1"/>
    <n v="1"/>
    <n v="0"/>
    <n v="1"/>
    <n v="0"/>
    <n v="0"/>
    <n v="1"/>
    <n v="2"/>
  </r>
  <r>
    <n v="2022"/>
    <x v="0"/>
    <s v="Cardiff And Vale"/>
    <x v="3"/>
    <x v="0"/>
    <s v="Pembrokeshire"/>
    <n v="2.0461101666666668"/>
    <d v="1899-12-30T00:46:47"/>
    <n v="0"/>
    <n v="0"/>
    <n v="0"/>
    <n v="3"/>
    <n v="3"/>
    <n v="0"/>
    <n v="2"/>
    <n v="2"/>
    <n v="1"/>
    <n v="0"/>
    <n v="0"/>
    <n v="0"/>
    <n v="3"/>
  </r>
  <r>
    <n v="2022"/>
    <x v="0"/>
    <s v="Aneurin Bevan"/>
    <x v="9"/>
    <x v="0"/>
    <s v="Rhondda Cynon Taff"/>
    <n v="1.9666666666666666"/>
    <d v="1899-12-30T02:13:00"/>
    <n v="0"/>
    <n v="0"/>
    <n v="0"/>
    <n v="1"/>
    <n v="1"/>
    <n v="0"/>
    <n v="0"/>
    <n v="0"/>
    <n v="0"/>
    <n v="1"/>
    <n v="0"/>
    <n v="0"/>
    <n v="1"/>
  </r>
  <r>
    <n v="2022"/>
    <x v="0"/>
    <s v="Hywel Dda"/>
    <x v="11"/>
    <x v="0"/>
    <s v="Carmarthenshire"/>
    <n v="1.9530555000000003"/>
    <d v="1899-12-30T01:18:49"/>
    <n v="0"/>
    <n v="0"/>
    <n v="0"/>
    <n v="4"/>
    <n v="4"/>
    <n v="1"/>
    <n v="3"/>
    <n v="0"/>
    <n v="4"/>
    <n v="0"/>
    <n v="0"/>
    <n v="0"/>
    <n v="4"/>
  </r>
  <r>
    <n v="2022"/>
    <x v="0"/>
    <s v="Swansea Bay"/>
    <x v="1"/>
    <x v="0"/>
    <s v="Rhondda Cynon Taff"/>
    <n v="1.7016666666666664"/>
    <d v="1899-12-30T01:06:03"/>
    <n v="0"/>
    <n v="0"/>
    <n v="0"/>
    <n v="2"/>
    <n v="2"/>
    <n v="0"/>
    <n v="1"/>
    <n v="1"/>
    <n v="1"/>
    <n v="0"/>
    <n v="0"/>
    <n v="0"/>
    <n v="2"/>
  </r>
  <r>
    <n v="2022"/>
    <x v="0"/>
    <s v="Betsi Cadwaladr"/>
    <x v="4"/>
    <x v="0"/>
    <s v="Conwy"/>
    <n v="1.4877778333333334"/>
    <d v="1899-12-30T01:44:16"/>
    <n v="0"/>
    <n v="0"/>
    <n v="0"/>
    <n v="1"/>
    <n v="1"/>
    <n v="0"/>
    <n v="0"/>
    <n v="0"/>
    <n v="1"/>
    <n v="0"/>
    <n v="0"/>
    <n v="0"/>
    <n v="1"/>
  </r>
  <r>
    <n v="2022"/>
    <x v="0"/>
    <s v="Swansea Bay"/>
    <x v="1"/>
    <x v="0"/>
    <s v="Ceredigion"/>
    <n v="1.4047211666666666"/>
    <d v="1899-12-30T00:38:46"/>
    <n v="0"/>
    <n v="0"/>
    <n v="0"/>
    <n v="10"/>
    <n v="10"/>
    <n v="0"/>
    <n v="9"/>
    <n v="3"/>
    <n v="4"/>
    <n v="2"/>
    <n v="0"/>
    <n v="1"/>
    <n v="10"/>
  </r>
  <r>
    <n v="2022"/>
    <x v="0"/>
    <s v="Betsi Cadwaladr"/>
    <x v="6"/>
    <x v="0"/>
    <s v="Isle Of Anglesey"/>
    <n v="1.3724999999999998"/>
    <d v="1899-12-30T00:41:42"/>
    <n v="0"/>
    <n v="0"/>
    <n v="0"/>
    <n v="3"/>
    <n v="3"/>
    <n v="1"/>
    <n v="2"/>
    <n v="1"/>
    <n v="2"/>
    <n v="0"/>
    <n v="0"/>
    <n v="0"/>
    <n v="3"/>
  </r>
  <r>
    <n v="2022"/>
    <x v="0"/>
    <s v="Cardiff And Vale"/>
    <x v="3"/>
    <x v="0"/>
    <s v="Neath Port Talbot"/>
    <n v="1.2308333333333332"/>
    <d v="1899-12-30T00:25:01"/>
    <n v="0"/>
    <n v="0"/>
    <n v="0"/>
    <n v="6"/>
    <n v="6"/>
    <n v="3"/>
    <n v="5"/>
    <n v="1"/>
    <n v="3"/>
    <n v="2"/>
    <n v="0"/>
    <n v="0"/>
    <n v="6"/>
  </r>
  <r>
    <n v="2022"/>
    <x v="0"/>
    <s v="Swansea Bay"/>
    <x v="1"/>
    <x v="0"/>
    <s v="Cardiff"/>
    <n v="1.1530546666666666"/>
    <d v="1899-12-30T00:24:36"/>
    <n v="0"/>
    <n v="0"/>
    <n v="0"/>
    <n v="7"/>
    <n v="6"/>
    <n v="2"/>
    <n v="6"/>
    <n v="0"/>
    <n v="6"/>
    <n v="0"/>
    <n v="0"/>
    <n v="1"/>
    <n v="7"/>
  </r>
  <r>
    <n v="2022"/>
    <x v="0"/>
    <s v="Aneurin Bevan"/>
    <x v="9"/>
    <x v="0"/>
    <s v="Cardiff"/>
    <n v="1.0786111666666667"/>
    <d v="1899-12-30T01:06:01"/>
    <n v="0"/>
    <n v="0"/>
    <n v="0"/>
    <n v="4"/>
    <n v="4"/>
    <n v="0"/>
    <n v="2"/>
    <n v="0"/>
    <n v="3"/>
    <n v="0"/>
    <n v="0"/>
    <n v="1"/>
    <n v="4"/>
  </r>
  <r>
    <n v="2022"/>
    <x v="0"/>
    <s v="Hywel Dda"/>
    <x v="15"/>
    <x v="0"/>
    <s v="Pembrokeshire"/>
    <n v="1.0425"/>
    <d v="1899-12-30T00:30:38"/>
    <n v="0"/>
    <n v="0"/>
    <n v="0"/>
    <n v="3"/>
    <n v="3"/>
    <n v="0"/>
    <n v="3"/>
    <n v="1"/>
    <n v="0"/>
    <n v="2"/>
    <n v="0"/>
    <n v="0"/>
    <n v="3"/>
  </r>
  <r>
    <n v="2022"/>
    <x v="0"/>
    <s v="Cardiff And Vale"/>
    <x v="3"/>
    <x v="0"/>
    <s v="Blaenau Gwent"/>
    <n v="0.91888899999999996"/>
    <d v="1899-12-30T00:20:47"/>
    <n v="0"/>
    <n v="0"/>
    <n v="0"/>
    <n v="6"/>
    <n v="6"/>
    <n v="3"/>
    <n v="6"/>
    <n v="4"/>
    <n v="2"/>
    <n v="0"/>
    <n v="0"/>
    <n v="0"/>
    <n v="6"/>
  </r>
  <r>
    <n v="2022"/>
    <x v="0"/>
    <s v="Cwm Taf Morgannwg"/>
    <x v="7"/>
    <x v="0"/>
    <s v="Caerphilly"/>
    <n v="0.82416650000000002"/>
    <d v="1899-12-30T00:25:47"/>
    <n v="0"/>
    <n v="0"/>
    <n v="0"/>
    <n v="4"/>
    <n v="4"/>
    <n v="1"/>
    <n v="4"/>
    <n v="1"/>
    <n v="2"/>
    <n v="1"/>
    <n v="0"/>
    <n v="0"/>
    <n v="4"/>
  </r>
  <r>
    <n v="2022"/>
    <x v="0"/>
    <s v="Aneurin Bevan"/>
    <x v="9"/>
    <x v="0"/>
    <s v="Merthyr Tydfil"/>
    <n v="0.77805449999999998"/>
    <d v="1899-12-30T00:30:34"/>
    <n v="0"/>
    <n v="0"/>
    <n v="0"/>
    <n v="2"/>
    <n v="2"/>
    <n v="0"/>
    <n v="2"/>
    <n v="0"/>
    <n v="1"/>
    <n v="1"/>
    <n v="0"/>
    <n v="0"/>
    <n v="2"/>
  </r>
  <r>
    <n v="2022"/>
    <x v="0"/>
    <s v="Swansea Bay"/>
    <x v="16"/>
    <x v="3"/>
    <s v="Powys"/>
    <n v="0.68638883333333334"/>
    <d v="1899-12-30T00:35:30"/>
    <n v="0"/>
    <n v="0"/>
    <n v="0"/>
    <n v="4"/>
    <n v="4"/>
    <n v="0"/>
    <n v="4"/>
    <n v="1"/>
    <n v="3"/>
    <n v="0"/>
    <n v="0"/>
    <n v="0"/>
    <n v="4"/>
  </r>
  <r>
    <n v="2022"/>
    <x v="0"/>
    <s v="Swansea Bay"/>
    <x v="1"/>
    <x v="0"/>
    <s v="Newport"/>
    <n v="0.51583333333333337"/>
    <d v="1899-12-30T00:45:57"/>
    <n v="0"/>
    <n v="0"/>
    <n v="0"/>
    <n v="1"/>
    <n v="1"/>
    <n v="0"/>
    <n v="1"/>
    <n v="0"/>
    <n v="0"/>
    <n v="0"/>
    <n v="0"/>
    <n v="1"/>
    <n v="1"/>
  </r>
  <r>
    <n v="2022"/>
    <x v="0"/>
    <s v="Hywel Dda"/>
    <x v="2"/>
    <x v="0"/>
    <s v="Denbighshire"/>
    <n v="0.49972216666666663"/>
    <d v="1899-12-30T00:59:59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3"/>
    <x v="0"/>
    <s v="Powys"/>
    <n v="0.49055549999999998"/>
    <d v="1899-12-30T00:33:46"/>
    <n v="0"/>
    <n v="0"/>
    <n v="0"/>
    <n v="5"/>
    <n v="5"/>
    <n v="0"/>
    <n v="4"/>
    <n v="2"/>
    <n v="2"/>
    <n v="0"/>
    <n v="0"/>
    <n v="1"/>
    <n v="5"/>
  </r>
  <r>
    <n v="2022"/>
    <x v="0"/>
    <s v="Cwm Taf Morgannwg"/>
    <x v="8"/>
    <x v="0"/>
    <s v="Bridgend"/>
    <n v="0.46944449999999999"/>
    <d v="1899-12-30T00:43:10"/>
    <n v="0"/>
    <n v="0"/>
    <n v="0"/>
    <n v="2"/>
    <n v="1"/>
    <n v="0"/>
    <n v="1"/>
    <n v="1"/>
    <n v="1"/>
    <n v="0"/>
    <n v="0"/>
    <n v="0"/>
    <n v="2"/>
  </r>
  <r>
    <n v="2022"/>
    <x v="0"/>
    <s v="Out of Area"/>
    <x v="17"/>
    <x v="2"/>
    <s v="Denbighshire"/>
    <n v="0.43277683333333339"/>
    <d v="1899-12-30T00:27:59"/>
    <n v="0"/>
    <n v="0"/>
    <n v="0"/>
    <n v="4"/>
    <n v="4"/>
    <n v="2"/>
    <n v="4"/>
    <n v="1"/>
    <n v="0"/>
    <n v="2"/>
    <n v="0"/>
    <n v="1"/>
    <n v="4"/>
  </r>
  <r>
    <n v="2022"/>
    <x v="0"/>
    <s v="Aneurin Bevan"/>
    <x v="9"/>
    <x v="0"/>
    <s v="Bridgend"/>
    <n v="0.31777783333333331"/>
    <d v="1899-12-30T00:18:32"/>
    <n v="0"/>
    <n v="0"/>
    <n v="0"/>
    <n v="2"/>
    <n v="2"/>
    <n v="0"/>
    <n v="2"/>
    <n v="1"/>
    <n v="0"/>
    <n v="0"/>
    <n v="0"/>
    <n v="1"/>
    <n v="2"/>
  </r>
  <r>
    <n v="2022"/>
    <x v="0"/>
    <s v="Hywel Dda"/>
    <x v="15"/>
    <x v="0"/>
    <s v="Carmarthenshire"/>
    <n v="0.30111116666666665"/>
    <d v="1899-12-30T00:33:04"/>
    <n v="0"/>
    <n v="0"/>
    <n v="0"/>
    <n v="1"/>
    <n v="1"/>
    <n v="0"/>
    <n v="1"/>
    <n v="0"/>
    <n v="0"/>
    <n v="1"/>
    <n v="0"/>
    <n v="0"/>
    <n v="1"/>
  </r>
  <r>
    <n v="2022"/>
    <x v="0"/>
    <s v="Aneurin Bevan"/>
    <x v="19"/>
    <x v="0"/>
    <s v="Monmouthshire"/>
    <n v="0.28500000000000003"/>
    <d v="1899-12-30T00:49:30"/>
    <n v="0"/>
    <n v="0"/>
    <n v="0"/>
    <n v="35"/>
    <n v="33"/>
    <n v="0"/>
    <n v="23"/>
    <n v="2"/>
    <n v="24"/>
    <n v="1"/>
    <n v="0"/>
    <n v="8"/>
    <n v="35"/>
  </r>
  <r>
    <n v="2022"/>
    <x v="0"/>
    <s v="Swansea Bay"/>
    <x v="1"/>
    <x v="0"/>
    <s v="Torfaen"/>
    <n v="0.28194433333333335"/>
    <d v="1899-12-30T00:17:27"/>
    <n v="0"/>
    <n v="0"/>
    <n v="0"/>
    <n v="4"/>
    <n v="4"/>
    <n v="1"/>
    <n v="4"/>
    <n v="0"/>
    <n v="2"/>
    <n v="0"/>
    <n v="0"/>
    <n v="2"/>
    <n v="4"/>
  </r>
  <r>
    <n v="2022"/>
    <x v="0"/>
    <s v="Cardiff And Vale"/>
    <x v="3"/>
    <x v="0"/>
    <s v="Ceredigion"/>
    <n v="0.27250000000000002"/>
    <d v="1899-12-30T00:21:24"/>
    <n v="0"/>
    <n v="0"/>
    <n v="0"/>
    <n v="6"/>
    <n v="6"/>
    <n v="1"/>
    <n v="5"/>
    <n v="2"/>
    <n v="3"/>
    <n v="0"/>
    <n v="0"/>
    <n v="1"/>
    <n v="6"/>
  </r>
  <r>
    <n v="2022"/>
    <x v="0"/>
    <s v="Cardiff And Vale"/>
    <x v="3"/>
    <x v="0"/>
    <s v="Bridgend"/>
    <n v="0.255"/>
    <d v="1899-12-30T00:11:53"/>
    <n v="0"/>
    <n v="0"/>
    <n v="0"/>
    <n v="9"/>
    <n v="8"/>
    <n v="7"/>
    <n v="8"/>
    <n v="3"/>
    <n v="5"/>
    <n v="0"/>
    <n v="0"/>
    <n v="1"/>
    <n v="9"/>
  </r>
  <r>
    <n v="2022"/>
    <x v="0"/>
    <s v="Betsi Cadwaladr"/>
    <x v="4"/>
    <x v="0"/>
    <s v="Powys"/>
    <n v="0.24638883333333331"/>
    <d v="1899-12-30T00:20:48"/>
    <n v="0"/>
    <n v="0"/>
    <n v="0"/>
    <n v="3"/>
    <n v="3"/>
    <n v="2"/>
    <n v="3"/>
    <n v="0"/>
    <n v="2"/>
    <n v="1"/>
    <n v="0"/>
    <n v="0"/>
    <n v="3"/>
  </r>
  <r>
    <n v="2022"/>
    <x v="0"/>
    <s v="Aneurin Bevan"/>
    <x v="19"/>
    <x v="0"/>
    <s v="Newport"/>
    <n v="0.16333333333333333"/>
    <d v="1899-12-30T00:58:09"/>
    <n v="0"/>
    <n v="0"/>
    <n v="0"/>
    <n v="124"/>
    <n v="124"/>
    <n v="2"/>
    <n v="79"/>
    <n v="17"/>
    <n v="68"/>
    <n v="10"/>
    <n v="1"/>
    <n v="28"/>
    <n v="124"/>
  </r>
  <r>
    <n v="2022"/>
    <x v="0"/>
    <s v="Cwm Taf Morgannwg"/>
    <x v="0"/>
    <x v="0"/>
    <s v="Cardiff"/>
    <n v="0.15583333333333332"/>
    <d v="1899-12-30T00:24:21"/>
    <n v="0"/>
    <n v="0"/>
    <n v="0"/>
    <n v="2"/>
    <n v="2"/>
    <n v="1"/>
    <n v="2"/>
    <n v="0"/>
    <n v="1"/>
    <n v="1"/>
    <n v="0"/>
    <n v="0"/>
    <n v="2"/>
  </r>
  <r>
    <n v="2022"/>
    <x v="0"/>
    <s v="Betsi Cadwaladr"/>
    <x v="4"/>
    <x v="0"/>
    <s v="Out of Area"/>
    <n v="0.14499899999999999"/>
    <d v="1899-12-30T00:15:12"/>
    <n v="0"/>
    <n v="0"/>
    <n v="0"/>
    <n v="2"/>
    <n v="2"/>
    <n v="1"/>
    <n v="2"/>
    <n v="0"/>
    <n v="0"/>
    <n v="0"/>
    <n v="0"/>
    <n v="2"/>
    <n v="2"/>
  </r>
  <r>
    <n v="2022"/>
    <x v="0"/>
    <s v="Swansea Bay"/>
    <x v="1"/>
    <x v="0"/>
    <s v="Merthyr Tydfil"/>
    <n v="0.10416666666666667"/>
    <d v="1899-12-30T00:11:01"/>
    <n v="0"/>
    <n v="0"/>
    <n v="0"/>
    <n v="2"/>
    <n v="2"/>
    <n v="1"/>
    <n v="2"/>
    <n v="0"/>
    <n v="0"/>
    <n v="1"/>
    <n v="0"/>
    <n v="1"/>
    <n v="2"/>
  </r>
  <r>
    <n v="2022"/>
    <x v="0"/>
    <s v="Out of Area"/>
    <x v="18"/>
    <x v="2"/>
    <s v="Monmouthshire"/>
    <n v="0.1"/>
    <d v="1899-12-30T00:21:00"/>
    <n v="0"/>
    <n v="0"/>
    <n v="0"/>
    <n v="1"/>
    <n v="1"/>
    <n v="0"/>
    <n v="1"/>
    <n v="1"/>
    <n v="0"/>
    <n v="0"/>
    <n v="0"/>
    <n v="0"/>
    <n v="1"/>
  </r>
  <r>
    <n v="2022"/>
    <x v="0"/>
    <s v="Cwm Taf Morgannwg"/>
    <x v="7"/>
    <x v="0"/>
    <s v="Powys"/>
    <n v="5.6666666666666664E-2"/>
    <d v="1899-12-30T00:18:24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20"/>
    <x v="2"/>
    <s v="Monmouthshire"/>
    <n v="0"/>
    <d v="1899-12-30T01:49:00"/>
    <n v="0"/>
    <n v="0"/>
    <n v="0"/>
    <n v="1"/>
    <n v="1"/>
    <n v="0"/>
    <n v="0"/>
    <n v="1"/>
    <n v="0"/>
    <n v="0"/>
    <n v="0"/>
    <n v="0"/>
    <n v="1"/>
  </r>
  <r>
    <n v="2022"/>
    <x v="0"/>
    <s v="Out of Area"/>
    <x v="21"/>
    <x v="2"/>
    <s v="Flintshire"/>
    <n v="0"/>
    <d v="1899-12-30T01:43:21"/>
    <n v="0"/>
    <n v="0"/>
    <n v="0"/>
    <n v="1"/>
    <n v="1"/>
    <n v="0"/>
    <n v="0"/>
    <n v="0"/>
    <n v="0"/>
    <n v="1"/>
    <n v="0"/>
    <n v="0"/>
    <n v="1"/>
  </r>
  <r>
    <n v="2022"/>
    <x v="0"/>
    <s v="Out of Area"/>
    <x v="22"/>
    <x v="2"/>
    <s v="Cardiff"/>
    <n v="0"/>
    <d v="1899-12-30T01:28:12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23"/>
    <x v="2"/>
    <s v="Bridgend"/>
    <n v="0"/>
    <d v="1899-12-30T01:24:00"/>
    <n v="0"/>
    <n v="0"/>
    <n v="0"/>
    <n v="1"/>
    <n v="1"/>
    <n v="0"/>
    <n v="0"/>
    <n v="0"/>
    <n v="1"/>
    <n v="0"/>
    <n v="0"/>
    <n v="0"/>
    <n v="1"/>
  </r>
  <r>
    <n v="2022"/>
    <x v="0"/>
    <s v="Betsi Cadwaladr"/>
    <x v="24"/>
    <x v="3"/>
    <s v="Flintshire"/>
    <n v="0"/>
    <d v="1899-12-30T01:19:00"/>
    <n v="0"/>
    <n v="0"/>
    <n v="0"/>
    <n v="1"/>
    <n v="1"/>
    <n v="0"/>
    <n v="0"/>
    <n v="0"/>
    <n v="0"/>
    <n v="0"/>
    <n v="1"/>
    <n v="0"/>
    <n v="1"/>
  </r>
  <r>
    <n v="2022"/>
    <x v="0"/>
    <s v="Aneurin Bevan"/>
    <x v="25"/>
    <x v="3"/>
    <s v="Blaenau Gwent"/>
    <n v="0"/>
    <d v="1899-12-30T01:14:22"/>
    <n v="0"/>
    <n v="0"/>
    <n v="0"/>
    <n v="2"/>
    <n v="2"/>
    <n v="0"/>
    <n v="1"/>
    <n v="0"/>
    <n v="2"/>
    <n v="0"/>
    <n v="0"/>
    <n v="0"/>
    <n v="2"/>
  </r>
  <r>
    <n v="2022"/>
    <x v="0"/>
    <s v="Betsi Cadwaladr"/>
    <x v="26"/>
    <x v="3"/>
    <s v="Gwynedd"/>
    <n v="0"/>
    <d v="1899-12-30T01:11:36"/>
    <n v="0"/>
    <n v="0"/>
    <n v="0"/>
    <n v="4"/>
    <n v="4"/>
    <n v="0"/>
    <n v="3"/>
    <n v="0"/>
    <n v="3"/>
    <n v="1"/>
    <n v="0"/>
    <n v="0"/>
    <n v="4"/>
  </r>
  <r>
    <n v="2022"/>
    <x v="0"/>
    <s v="Out of Area"/>
    <x v="27"/>
    <x v="2"/>
    <s v="Wrexham"/>
    <n v="0"/>
    <d v="1899-12-30T01:08:59"/>
    <n v="0"/>
    <n v="0"/>
    <n v="0"/>
    <n v="2"/>
    <n v="2"/>
    <n v="0"/>
    <n v="1"/>
    <n v="1"/>
    <n v="0"/>
    <n v="0"/>
    <n v="0"/>
    <n v="1"/>
    <n v="2"/>
  </r>
  <r>
    <n v="2022"/>
    <x v="0"/>
    <s v="Powys"/>
    <x v="28"/>
    <x v="4"/>
    <s v="Powys"/>
    <n v="0"/>
    <d v="1899-12-30T01:07:11"/>
    <n v="0"/>
    <n v="0"/>
    <n v="0"/>
    <n v="1"/>
    <n v="1"/>
    <n v="0"/>
    <n v="0"/>
    <n v="0"/>
    <n v="0"/>
    <n v="0"/>
    <n v="1"/>
    <n v="0"/>
    <n v="1"/>
  </r>
  <r>
    <n v="2022"/>
    <x v="0"/>
    <s v="Out of Area"/>
    <x v="29"/>
    <x v="2"/>
    <s v="Wrexham"/>
    <n v="0"/>
    <d v="1899-12-30T01:05:00"/>
    <n v="0"/>
    <n v="0"/>
    <n v="0"/>
    <n v="1"/>
    <n v="1"/>
    <n v="0"/>
    <n v="0"/>
    <n v="1"/>
    <n v="0"/>
    <n v="0"/>
    <n v="0"/>
    <n v="0"/>
    <n v="1"/>
  </r>
  <r>
    <n v="2022"/>
    <x v="0"/>
    <s v="Out of Area"/>
    <x v="30"/>
    <x v="2"/>
    <s v="Cardiff"/>
    <n v="0"/>
    <d v="1899-12-30T01:04:57"/>
    <n v="0"/>
    <n v="0"/>
    <n v="0"/>
    <n v="1"/>
    <n v="1"/>
    <n v="0"/>
    <n v="0"/>
    <n v="0"/>
    <n v="0"/>
    <n v="1"/>
    <n v="0"/>
    <n v="0"/>
    <n v="1"/>
  </r>
  <r>
    <n v="2022"/>
    <x v="0"/>
    <s v="Aneurin Bevan"/>
    <x v="31"/>
    <x v="0"/>
    <s v="Powys"/>
    <n v="0"/>
    <d v="1899-12-30T01:04:09"/>
    <n v="0"/>
    <n v="0"/>
    <n v="0"/>
    <n v="3"/>
    <n v="3"/>
    <n v="0"/>
    <n v="3"/>
    <n v="1"/>
    <n v="1"/>
    <n v="0"/>
    <n v="0"/>
    <n v="1"/>
    <n v="3"/>
  </r>
  <r>
    <n v="2022"/>
    <x v="0"/>
    <s v="Out of Area"/>
    <x v="32"/>
    <x v="2"/>
    <s v="Cardiff"/>
    <n v="0"/>
    <d v="1899-12-30T01:01:59"/>
    <n v="0"/>
    <n v="0"/>
    <n v="0"/>
    <n v="1"/>
    <n v="1"/>
    <n v="0"/>
    <n v="0"/>
    <n v="0"/>
    <n v="0"/>
    <n v="0"/>
    <n v="0"/>
    <n v="1"/>
    <n v="1"/>
  </r>
  <r>
    <n v="2022"/>
    <x v="0"/>
    <s v="Out of Area"/>
    <x v="33"/>
    <x v="2"/>
    <s v="Pembrokeshire"/>
    <n v="0"/>
    <d v="1899-12-30T01:00:46"/>
    <n v="0"/>
    <n v="0"/>
    <n v="0"/>
    <n v="2"/>
    <n v="2"/>
    <n v="0"/>
    <n v="1"/>
    <n v="2"/>
    <n v="0"/>
    <n v="0"/>
    <n v="0"/>
    <n v="0"/>
    <n v="2"/>
  </r>
  <r>
    <n v="2022"/>
    <x v="0"/>
    <s v="Aneurin Bevan"/>
    <x v="31"/>
    <x v="0"/>
    <s v="Monmouthshire"/>
    <n v="0"/>
    <d v="1899-12-30T01:00:45"/>
    <n v="0"/>
    <n v="0"/>
    <n v="0"/>
    <n v="34"/>
    <n v="34"/>
    <n v="0"/>
    <n v="24"/>
    <n v="3"/>
    <n v="20"/>
    <n v="3"/>
    <n v="1"/>
    <n v="7"/>
    <n v="34"/>
  </r>
  <r>
    <n v="2022"/>
    <x v="0"/>
    <s v="Out of Area"/>
    <x v="34"/>
    <x v="2"/>
    <s v="Out of Area"/>
    <n v="0"/>
    <d v="1899-12-30T00:58:00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35"/>
    <x v="2"/>
    <s v="Denbighshire"/>
    <n v="0"/>
    <d v="1899-12-30T00:56:13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6"/>
    <x v="2"/>
    <s v="Wrexham"/>
    <n v="0"/>
    <d v="1899-12-30T00:55:41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37"/>
    <x v="2"/>
    <s v="Powys"/>
    <n v="0"/>
    <d v="1899-12-30T00:55:30"/>
    <n v="0"/>
    <n v="0"/>
    <n v="0"/>
    <n v="2"/>
    <n v="2"/>
    <n v="0"/>
    <n v="1"/>
    <n v="1"/>
    <n v="1"/>
    <n v="0"/>
    <n v="0"/>
    <n v="0"/>
    <n v="2"/>
  </r>
  <r>
    <n v="2022"/>
    <x v="0"/>
    <s v="Aneurin Bevan"/>
    <x v="31"/>
    <x v="0"/>
    <s v="Blaenau Gwent"/>
    <n v="0"/>
    <d v="1899-12-30T00:54:42"/>
    <n v="0"/>
    <n v="0"/>
    <n v="0"/>
    <n v="77"/>
    <n v="77"/>
    <n v="1"/>
    <n v="46"/>
    <n v="10"/>
    <n v="39"/>
    <n v="7"/>
    <n v="2"/>
    <n v="19"/>
    <n v="77"/>
  </r>
  <r>
    <n v="2022"/>
    <x v="0"/>
    <s v="Out of Area"/>
    <x v="38"/>
    <x v="2"/>
    <s v="Gwynedd"/>
    <n v="0"/>
    <d v="1899-12-30T00:53:39"/>
    <n v="0"/>
    <n v="0"/>
    <n v="0"/>
    <n v="6"/>
    <n v="6"/>
    <n v="0"/>
    <n v="4"/>
    <n v="2"/>
    <n v="3"/>
    <n v="0"/>
    <n v="0"/>
    <n v="1"/>
    <n v="6"/>
  </r>
  <r>
    <n v="2022"/>
    <x v="0"/>
    <s v="Swansea Bay"/>
    <x v="16"/>
    <x v="3"/>
    <s v="Merthyr Tydfil"/>
    <n v="0"/>
    <d v="1899-12-30T00:53:37"/>
    <n v="0"/>
    <n v="0"/>
    <n v="0"/>
    <n v="2"/>
    <n v="2"/>
    <n v="0"/>
    <n v="2"/>
    <n v="2"/>
    <n v="0"/>
    <n v="0"/>
    <n v="0"/>
    <n v="0"/>
    <n v="2"/>
  </r>
  <r>
    <n v="2022"/>
    <x v="0"/>
    <s v="Out of Area"/>
    <x v="39"/>
    <x v="2"/>
    <s v="Powys"/>
    <n v="0"/>
    <d v="1899-12-30T00:51:29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38"/>
    <x v="2"/>
    <s v="Denbighshire"/>
    <n v="0"/>
    <d v="1899-12-30T00:51:07"/>
    <n v="0"/>
    <n v="0"/>
    <n v="0"/>
    <n v="3"/>
    <n v="3"/>
    <n v="0"/>
    <n v="2"/>
    <n v="1"/>
    <n v="2"/>
    <n v="0"/>
    <n v="0"/>
    <n v="0"/>
    <n v="3"/>
  </r>
  <r>
    <n v="2022"/>
    <x v="0"/>
    <s v="Out of Area"/>
    <x v="34"/>
    <x v="2"/>
    <s v="Rhondda Cynon Taff"/>
    <n v="0"/>
    <d v="1899-12-30T00:50:00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25"/>
    <x v="3"/>
    <s v="Caerphilly"/>
    <n v="0"/>
    <d v="1899-12-30T00:49:52"/>
    <n v="0"/>
    <n v="0"/>
    <n v="0"/>
    <n v="124"/>
    <n v="123"/>
    <n v="0"/>
    <n v="85"/>
    <n v="21"/>
    <n v="73"/>
    <n v="13"/>
    <n v="2"/>
    <n v="15"/>
    <n v="124"/>
  </r>
  <r>
    <n v="2022"/>
    <x v="0"/>
    <s v="Out of Area"/>
    <x v="33"/>
    <x v="2"/>
    <s v="Monmouthshire"/>
    <n v="0"/>
    <d v="1899-12-30T00:47:30"/>
    <n v="0"/>
    <n v="0"/>
    <n v="0"/>
    <n v="2"/>
    <n v="2"/>
    <n v="0"/>
    <n v="2"/>
    <n v="1"/>
    <n v="1"/>
    <n v="0"/>
    <n v="0"/>
    <n v="0"/>
    <n v="2"/>
  </r>
  <r>
    <n v="2022"/>
    <x v="0"/>
    <s v="Out of Area"/>
    <x v="21"/>
    <x v="2"/>
    <s v="Gwynedd"/>
    <n v="0"/>
    <d v="1899-12-30T00:45:00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40"/>
    <x v="2"/>
    <s v="Denbighshire"/>
    <n v="0"/>
    <d v="1899-12-30T00:44:57"/>
    <n v="0"/>
    <n v="0"/>
    <n v="0"/>
    <n v="4"/>
    <n v="2"/>
    <n v="0"/>
    <n v="2"/>
    <n v="0"/>
    <n v="2"/>
    <n v="1"/>
    <n v="0"/>
    <n v="1"/>
    <n v="3"/>
  </r>
  <r>
    <n v="2022"/>
    <x v="0"/>
    <s v="Out of Area"/>
    <x v="27"/>
    <x v="2"/>
    <s v="Out of Area"/>
    <n v="0"/>
    <d v="1899-12-30T00:44:00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38"/>
    <x v="2"/>
    <s v="Wrexham"/>
    <n v="0"/>
    <d v="1899-12-30T00:43:12"/>
    <n v="0"/>
    <n v="0"/>
    <n v="0"/>
    <n v="8"/>
    <n v="7"/>
    <n v="0"/>
    <n v="5"/>
    <n v="3"/>
    <n v="5"/>
    <n v="0"/>
    <n v="0"/>
    <n v="0"/>
    <n v="8"/>
  </r>
  <r>
    <n v="2022"/>
    <x v="0"/>
    <s v="Out of Area"/>
    <x v="27"/>
    <x v="2"/>
    <s v="Gwynedd"/>
    <n v="0"/>
    <d v="1899-12-30T00:38:46"/>
    <n v="0"/>
    <n v="0"/>
    <n v="0"/>
    <n v="6"/>
    <n v="6"/>
    <n v="0"/>
    <n v="5"/>
    <n v="2"/>
    <n v="3"/>
    <n v="0"/>
    <n v="0"/>
    <n v="1"/>
    <n v="6"/>
  </r>
  <r>
    <n v="2022"/>
    <x v="0"/>
    <s v="Out of Area"/>
    <x v="41"/>
    <x v="2"/>
    <s v="Denbighshire"/>
    <n v="0"/>
    <d v="1899-12-30T00:38:27"/>
    <n v="0"/>
    <n v="0"/>
    <n v="0"/>
    <n v="2"/>
    <n v="2"/>
    <n v="0"/>
    <n v="2"/>
    <n v="2"/>
    <n v="0"/>
    <n v="0"/>
    <n v="0"/>
    <n v="0"/>
    <n v="2"/>
  </r>
  <r>
    <n v="2022"/>
    <x v="0"/>
    <s v="Cardiff And Vale"/>
    <x v="14"/>
    <x v="1"/>
    <s v="Vale Of Glamorgan"/>
    <n v="0"/>
    <d v="1899-12-30T00:38:26"/>
    <n v="0"/>
    <n v="0"/>
    <n v="0"/>
    <n v="62"/>
    <n v="61"/>
    <n v="0"/>
    <n v="53"/>
    <n v="12"/>
    <n v="34"/>
    <n v="7"/>
    <n v="1"/>
    <n v="8"/>
    <n v="61"/>
  </r>
  <r>
    <n v="2022"/>
    <x v="0"/>
    <s v="Betsi Cadwaladr"/>
    <x v="42"/>
    <x v="5"/>
    <s v="Conwy"/>
    <n v="0"/>
    <d v="1899-12-30T00:37:39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31"/>
    <x v="0"/>
    <s v="Merthyr Tydfil"/>
    <n v="0"/>
    <d v="1899-12-30T00:36:40"/>
    <n v="0"/>
    <n v="0"/>
    <n v="0"/>
    <n v="1"/>
    <n v="1"/>
    <n v="0"/>
    <n v="1"/>
    <n v="0"/>
    <n v="1"/>
    <n v="0"/>
    <n v="0"/>
    <n v="0"/>
    <n v="1"/>
  </r>
  <r>
    <n v="2022"/>
    <x v="0"/>
    <s v="Betsi Cadwaladr"/>
    <x v="42"/>
    <x v="5"/>
    <s v="Denbighshire"/>
    <n v="0"/>
    <d v="1899-12-30T00:36:28"/>
    <n v="0"/>
    <n v="0"/>
    <n v="0"/>
    <n v="1"/>
    <n v="1"/>
    <n v="0"/>
    <n v="1"/>
    <n v="0"/>
    <n v="1"/>
    <n v="0"/>
    <n v="0"/>
    <n v="0"/>
    <n v="1"/>
  </r>
  <r>
    <n v="2022"/>
    <x v="0"/>
    <s v="-"/>
    <x v="43"/>
    <x v="6"/>
    <s v="Powys"/>
    <n v="0"/>
    <d v="1899-12-30T00:36:00"/>
    <n v="0"/>
    <n v="0"/>
    <n v="0"/>
    <n v="1154"/>
    <n v="260"/>
    <n v="0"/>
    <n v="1"/>
    <n v="111"/>
    <n v="557"/>
    <n v="268"/>
    <n v="72"/>
    <n v="146"/>
    <n v="638"/>
  </r>
  <r>
    <n v="2022"/>
    <x v="0"/>
    <s v="Aneurin Bevan"/>
    <x v="31"/>
    <x v="0"/>
    <s v="Caerphilly"/>
    <n v="0"/>
    <d v="1899-12-30T00:35:46"/>
    <n v="0"/>
    <n v="0"/>
    <n v="0"/>
    <n v="4"/>
    <n v="4"/>
    <n v="0"/>
    <n v="3"/>
    <n v="0"/>
    <n v="3"/>
    <n v="0"/>
    <n v="0"/>
    <n v="1"/>
    <n v="4"/>
  </r>
  <r>
    <n v="2022"/>
    <x v="0"/>
    <s v="Out of Area"/>
    <x v="27"/>
    <x v="2"/>
    <s v="Conwy"/>
    <n v="0"/>
    <d v="1899-12-30T00:35:30"/>
    <n v="0"/>
    <n v="0"/>
    <n v="0"/>
    <n v="2"/>
    <n v="2"/>
    <n v="0"/>
    <n v="2"/>
    <n v="1"/>
    <n v="1"/>
    <n v="0"/>
    <n v="0"/>
    <n v="0"/>
    <n v="2"/>
  </r>
  <r>
    <n v="2022"/>
    <x v="0"/>
    <s v="Out of Area"/>
    <x v="35"/>
    <x v="2"/>
    <s v="Wrexham"/>
    <n v="0"/>
    <d v="1899-12-30T00:35:29"/>
    <n v="0"/>
    <n v="0"/>
    <n v="0"/>
    <n v="2"/>
    <n v="2"/>
    <n v="0"/>
    <n v="2"/>
    <n v="1"/>
    <n v="0"/>
    <n v="0"/>
    <n v="0"/>
    <n v="1"/>
    <n v="2"/>
  </r>
  <r>
    <n v="2022"/>
    <x v="0"/>
    <s v="Out of Area"/>
    <x v="37"/>
    <x v="2"/>
    <s v="Denbighshire"/>
    <n v="0"/>
    <d v="1899-12-30T00:35:28"/>
    <n v="0"/>
    <n v="0"/>
    <n v="0"/>
    <n v="2"/>
    <n v="2"/>
    <n v="0"/>
    <n v="2"/>
    <n v="0"/>
    <n v="1"/>
    <n v="0"/>
    <n v="0"/>
    <n v="1"/>
    <n v="2"/>
  </r>
  <r>
    <n v="2022"/>
    <x v="0"/>
    <s v="Out of Area"/>
    <x v="37"/>
    <x v="2"/>
    <s v="Gwynedd"/>
    <n v="0"/>
    <d v="1899-12-30T00:35:14"/>
    <n v="0"/>
    <n v="0"/>
    <n v="0"/>
    <n v="3"/>
    <n v="3"/>
    <n v="0"/>
    <n v="3"/>
    <n v="0"/>
    <n v="3"/>
    <n v="0"/>
    <n v="0"/>
    <n v="0"/>
    <n v="3"/>
  </r>
  <r>
    <n v="2022"/>
    <x v="0"/>
    <s v="Aneurin Bevan"/>
    <x v="25"/>
    <x v="3"/>
    <s v="Newport"/>
    <n v="0"/>
    <d v="1899-12-30T00:34:17"/>
    <n v="0"/>
    <n v="0"/>
    <n v="0"/>
    <n v="4"/>
    <n v="4"/>
    <n v="0"/>
    <n v="2"/>
    <n v="0"/>
    <n v="1"/>
    <n v="1"/>
    <n v="0"/>
    <n v="2"/>
    <n v="4"/>
  </r>
  <r>
    <n v="2022"/>
    <x v="0"/>
    <s v="Out of Area"/>
    <x v="27"/>
    <x v="2"/>
    <s v="Denbighshire"/>
    <n v="0"/>
    <d v="1899-12-30T00:34:10"/>
    <n v="0"/>
    <n v="0"/>
    <n v="0"/>
    <n v="6"/>
    <n v="6"/>
    <n v="0"/>
    <n v="5"/>
    <n v="2"/>
    <n v="4"/>
    <n v="0"/>
    <n v="0"/>
    <n v="0"/>
    <n v="6"/>
  </r>
  <r>
    <n v="2022"/>
    <x v="0"/>
    <s v="Swansea Bay"/>
    <x v="16"/>
    <x v="3"/>
    <s v="Ceredigion"/>
    <n v="0"/>
    <d v="1899-12-30T00:33:11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18"/>
    <x v="2"/>
    <s v="Merthyr Tydfil"/>
    <n v="0"/>
    <d v="1899-12-30T00:32:53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31"/>
    <x v="0"/>
    <s v="Torfaen"/>
    <n v="0"/>
    <d v="1899-12-30T00:31:54"/>
    <n v="0"/>
    <n v="0"/>
    <n v="0"/>
    <n v="100"/>
    <n v="95"/>
    <n v="0"/>
    <n v="79"/>
    <n v="6"/>
    <n v="15"/>
    <n v="2"/>
    <n v="2"/>
    <n v="75"/>
    <n v="100"/>
  </r>
  <r>
    <n v="2022"/>
    <x v="0"/>
    <s v="Out of Area"/>
    <x v="12"/>
    <x v="2"/>
    <s v="Gwynedd"/>
    <n v="0"/>
    <d v="1899-12-30T00:31:42"/>
    <n v="0"/>
    <n v="0"/>
    <n v="0"/>
    <n v="1"/>
    <n v="1"/>
    <n v="0"/>
    <n v="1"/>
    <n v="0"/>
    <n v="0"/>
    <n v="1"/>
    <n v="0"/>
    <n v="0"/>
    <n v="1"/>
  </r>
  <r>
    <n v="2022"/>
    <x v="0"/>
    <s v="Out of Area"/>
    <x v="44"/>
    <x v="2"/>
    <s v="Powys"/>
    <n v="0"/>
    <d v="1899-12-30T00:31:18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19"/>
    <x v="0"/>
    <s v="Blaenau Gwent"/>
    <n v="0"/>
    <d v="1899-12-30T00:30:54"/>
    <n v="0"/>
    <n v="0"/>
    <n v="0"/>
    <n v="4"/>
    <n v="4"/>
    <n v="0"/>
    <n v="4"/>
    <n v="1"/>
    <n v="1"/>
    <n v="0"/>
    <n v="0"/>
    <n v="2"/>
    <n v="4"/>
  </r>
  <r>
    <n v="2022"/>
    <x v="0"/>
    <s v="Out of Area"/>
    <x v="45"/>
    <x v="2"/>
    <s v="Merthyr Tydfil"/>
    <n v="0"/>
    <d v="1899-12-30T00:30:21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37"/>
    <x v="2"/>
    <s v="Wrexham"/>
    <n v="0"/>
    <d v="1899-12-30T00:29:53"/>
    <n v="0"/>
    <n v="0"/>
    <n v="0"/>
    <n v="2"/>
    <n v="2"/>
    <n v="0"/>
    <n v="2"/>
    <n v="0"/>
    <n v="0"/>
    <n v="0"/>
    <n v="0"/>
    <n v="2"/>
    <n v="2"/>
  </r>
  <r>
    <n v="2022"/>
    <x v="0"/>
    <s v="Aneurin Bevan"/>
    <x v="19"/>
    <x v="0"/>
    <s v="Torfaen"/>
    <n v="0"/>
    <d v="1899-12-30T00:29:44"/>
    <n v="0"/>
    <n v="0"/>
    <n v="0"/>
    <n v="116"/>
    <n v="110"/>
    <n v="0"/>
    <n v="98"/>
    <n v="5"/>
    <n v="36"/>
    <n v="7"/>
    <n v="1"/>
    <n v="67"/>
    <n v="116"/>
  </r>
  <r>
    <n v="2022"/>
    <x v="0"/>
    <s v="Out of Area"/>
    <x v="46"/>
    <x v="6"/>
    <s v="Denbighshire"/>
    <n v="0"/>
    <d v="1899-12-30T00:29:12"/>
    <n v="0"/>
    <n v="0"/>
    <n v="0"/>
    <n v="2"/>
    <n v="2"/>
    <n v="0"/>
    <n v="2"/>
    <n v="0"/>
    <n v="0"/>
    <n v="0"/>
    <n v="1"/>
    <n v="1"/>
    <n v="2"/>
  </r>
  <r>
    <n v="2022"/>
    <x v="0"/>
    <s v="Cardiff And Vale"/>
    <x v="14"/>
    <x v="1"/>
    <s v="Torfaen"/>
    <n v="0"/>
    <d v="1899-12-30T00:29:08"/>
    <n v="0"/>
    <n v="0"/>
    <n v="0"/>
    <n v="5"/>
    <n v="5"/>
    <n v="0"/>
    <n v="5"/>
    <n v="0"/>
    <n v="5"/>
    <n v="0"/>
    <n v="0"/>
    <n v="0"/>
    <n v="5"/>
  </r>
  <r>
    <n v="2022"/>
    <x v="0"/>
    <s v="Powys"/>
    <x v="47"/>
    <x v="5"/>
    <s v="Powys"/>
    <n v="0"/>
    <d v="1899-12-30T00:28:48"/>
    <n v="0"/>
    <n v="0"/>
    <n v="0"/>
    <n v="3"/>
    <n v="3"/>
    <n v="0"/>
    <n v="3"/>
    <n v="0"/>
    <n v="0"/>
    <n v="1"/>
    <n v="0"/>
    <n v="2"/>
    <n v="3"/>
  </r>
  <r>
    <n v="2022"/>
    <x v="0"/>
    <s v="Out of Area"/>
    <x v="48"/>
    <x v="2"/>
    <s v="Denbighshire"/>
    <n v="0"/>
    <d v="1899-12-30T00:28:43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49"/>
    <x v="5"/>
    <s v="Cardiff"/>
    <n v="0"/>
    <d v="1899-12-30T00:28:30"/>
    <n v="0"/>
    <n v="0"/>
    <n v="0"/>
    <n v="2"/>
    <n v="2"/>
    <n v="0"/>
    <n v="2"/>
    <n v="2"/>
    <n v="0"/>
    <n v="0"/>
    <n v="0"/>
    <n v="0"/>
    <n v="2"/>
  </r>
  <r>
    <n v="2022"/>
    <x v="0"/>
    <s v="Out of Area"/>
    <x v="45"/>
    <x v="2"/>
    <s v="Swansea"/>
    <n v="0"/>
    <d v="1899-12-30T00:27:32"/>
    <n v="0"/>
    <n v="0"/>
    <n v="0"/>
    <n v="1"/>
    <n v="1"/>
    <n v="0"/>
    <n v="1"/>
    <n v="0"/>
    <n v="1"/>
    <n v="0"/>
    <n v="0"/>
    <n v="0"/>
    <n v="1"/>
  </r>
  <r>
    <n v="2022"/>
    <x v="0"/>
    <s v="Powys"/>
    <x v="50"/>
    <x v="5"/>
    <s v="Powys"/>
    <n v="0"/>
    <d v="1899-12-30T00:27:21"/>
    <n v="0"/>
    <n v="0"/>
    <n v="0"/>
    <n v="3"/>
    <n v="3"/>
    <n v="0"/>
    <n v="3"/>
    <n v="0"/>
    <n v="1"/>
    <n v="0"/>
    <n v="0"/>
    <n v="2"/>
    <n v="3"/>
  </r>
  <r>
    <n v="2022"/>
    <x v="0"/>
    <s v="Betsi Cadwaladr"/>
    <x v="51"/>
    <x v="3"/>
    <s v="Gwynedd"/>
    <n v="0"/>
    <d v="1899-12-30T00:27:09"/>
    <n v="0"/>
    <n v="0"/>
    <n v="0"/>
    <n v="1"/>
    <n v="1"/>
    <n v="0"/>
    <n v="1"/>
    <n v="0"/>
    <n v="0"/>
    <n v="1"/>
    <n v="0"/>
    <n v="0"/>
    <n v="1"/>
  </r>
  <r>
    <n v="2022"/>
    <x v="0"/>
    <s v="Out of Area"/>
    <x v="33"/>
    <x v="2"/>
    <s v="Swansea"/>
    <n v="0"/>
    <d v="1899-12-30T00:27:08"/>
    <n v="0"/>
    <n v="0"/>
    <n v="0"/>
    <n v="2"/>
    <n v="2"/>
    <n v="0"/>
    <n v="2"/>
    <n v="2"/>
    <n v="0"/>
    <n v="0"/>
    <n v="0"/>
    <n v="0"/>
    <n v="2"/>
  </r>
  <r>
    <n v="2022"/>
    <x v="0"/>
    <s v="Out of Area"/>
    <x v="37"/>
    <x v="2"/>
    <s v="Conwy"/>
    <n v="0"/>
    <d v="1899-12-30T00:27:00"/>
    <n v="0"/>
    <n v="0"/>
    <n v="0"/>
    <n v="1"/>
    <n v="1"/>
    <n v="0"/>
    <n v="1"/>
    <n v="1"/>
    <n v="0"/>
    <n v="0"/>
    <n v="0"/>
    <n v="0"/>
    <n v="1"/>
  </r>
  <r>
    <n v="2022"/>
    <x v="0"/>
    <s v="Swansea Bay"/>
    <x v="16"/>
    <x v="3"/>
    <s v="Pembrokeshire"/>
    <n v="0"/>
    <d v="1899-12-30T00:25:59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27"/>
    <x v="2"/>
    <s v="Powys"/>
    <n v="0"/>
    <d v="1899-12-30T00:25:00"/>
    <n v="0"/>
    <n v="0"/>
    <n v="0"/>
    <n v="2"/>
    <n v="2"/>
    <n v="0"/>
    <n v="2"/>
    <n v="0"/>
    <n v="1"/>
    <n v="1"/>
    <n v="0"/>
    <n v="0"/>
    <n v="2"/>
  </r>
  <r>
    <n v="2022"/>
    <x v="0"/>
    <s v="Cardiff And Vale"/>
    <x v="52"/>
    <x v="5"/>
    <s v="Torfaen"/>
    <n v="0"/>
    <d v="1899-12-30T00:24:57"/>
    <n v="0"/>
    <n v="0"/>
    <n v="0"/>
    <n v="3"/>
    <n v="2"/>
    <n v="0"/>
    <n v="2"/>
    <n v="0"/>
    <n v="1"/>
    <n v="0"/>
    <n v="0"/>
    <n v="2"/>
    <n v="3"/>
  </r>
  <r>
    <n v="2022"/>
    <x v="0"/>
    <s v="Betsi Cadwaladr"/>
    <x v="53"/>
    <x v="5"/>
    <s v="Flintshire"/>
    <n v="0"/>
    <d v="1899-12-30T00:24:16"/>
    <n v="0"/>
    <n v="0"/>
    <n v="0"/>
    <n v="1"/>
    <n v="1"/>
    <n v="0"/>
    <n v="1"/>
    <n v="0"/>
    <n v="0"/>
    <n v="0"/>
    <n v="0"/>
    <n v="1"/>
    <n v="1"/>
  </r>
  <r>
    <n v="2022"/>
    <x v="0"/>
    <s v="Cardiff And Vale"/>
    <x v="14"/>
    <x v="1"/>
    <s v="Rhondda Cynon Taff"/>
    <n v="0"/>
    <d v="1899-12-30T00:24:15"/>
    <n v="0"/>
    <n v="0"/>
    <n v="0"/>
    <n v="1"/>
    <n v="1"/>
    <n v="0"/>
    <n v="1"/>
    <n v="0"/>
    <n v="0"/>
    <n v="0"/>
    <n v="0"/>
    <n v="1"/>
    <n v="1"/>
  </r>
  <r>
    <n v="2022"/>
    <x v="0"/>
    <s v="Cardiff And Vale"/>
    <x v="49"/>
    <x v="5"/>
    <s v="Rhondda Cynon Taff"/>
    <n v="0"/>
    <d v="1899-12-30T00:23:20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54"/>
    <x v="2"/>
    <s v="Merthyr Tydfil"/>
    <n v="0"/>
    <d v="1899-12-30T00:22:36"/>
    <n v="0"/>
    <n v="0"/>
    <n v="0"/>
    <n v="1"/>
    <n v="1"/>
    <n v="0"/>
    <n v="1"/>
    <n v="1"/>
    <n v="0"/>
    <n v="0"/>
    <n v="0"/>
    <n v="0"/>
    <n v="1"/>
  </r>
  <r>
    <n v="2022"/>
    <x v="0"/>
    <s v="Aneurin Bevan"/>
    <x v="19"/>
    <x v="0"/>
    <s v="Caerphilly"/>
    <n v="0"/>
    <d v="1899-12-30T00:22:27"/>
    <n v="0"/>
    <n v="0"/>
    <n v="0"/>
    <n v="16"/>
    <n v="16"/>
    <n v="0"/>
    <n v="15"/>
    <n v="0"/>
    <n v="8"/>
    <n v="2"/>
    <n v="0"/>
    <n v="6"/>
    <n v="16"/>
  </r>
  <r>
    <n v="2022"/>
    <x v="0"/>
    <s v="Out of Area"/>
    <x v="33"/>
    <x v="2"/>
    <s v="Carmarthenshire"/>
    <n v="0"/>
    <d v="1899-12-30T00:22:14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46"/>
    <x v="6"/>
    <s v="Wrexham"/>
    <n v="0"/>
    <d v="1899-12-30T00:21:47"/>
    <n v="0"/>
    <n v="0"/>
    <n v="0"/>
    <n v="2"/>
    <n v="2"/>
    <n v="0"/>
    <n v="2"/>
    <n v="0"/>
    <n v="1"/>
    <n v="1"/>
    <n v="0"/>
    <n v="0"/>
    <n v="2"/>
  </r>
  <r>
    <n v="2022"/>
    <x v="0"/>
    <s v="Out of Area"/>
    <x v="39"/>
    <x v="2"/>
    <s v="Wrexham"/>
    <n v="0"/>
    <d v="1899-12-30T00:21:43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55"/>
    <x v="3"/>
    <s v="Torfaen"/>
    <n v="0"/>
    <d v="1899-12-30T00:21:43"/>
    <n v="0"/>
    <n v="0"/>
    <n v="0"/>
    <n v="11"/>
    <n v="10"/>
    <n v="0"/>
    <n v="10"/>
    <n v="0"/>
    <n v="0"/>
    <n v="0"/>
    <n v="0"/>
    <n v="11"/>
    <n v="11"/>
  </r>
  <r>
    <n v="2022"/>
    <x v="0"/>
    <s v="Aneurin Bevan"/>
    <x v="25"/>
    <x v="3"/>
    <s v="Torfaen"/>
    <n v="0"/>
    <d v="1899-12-30T00:21:42"/>
    <n v="0"/>
    <n v="0"/>
    <n v="0"/>
    <n v="17"/>
    <n v="15"/>
    <n v="0"/>
    <n v="15"/>
    <n v="0"/>
    <n v="1"/>
    <n v="1"/>
    <n v="0"/>
    <n v="15"/>
    <n v="17"/>
  </r>
  <r>
    <n v="2022"/>
    <x v="0"/>
    <s v="Aneurin Bevan"/>
    <x v="56"/>
    <x v="7"/>
    <s v="Newport"/>
    <n v="0"/>
    <d v="1899-12-30T00:21:14"/>
    <n v="0"/>
    <n v="0"/>
    <n v="0"/>
    <n v="5"/>
    <n v="5"/>
    <n v="0"/>
    <n v="4"/>
    <n v="0"/>
    <n v="0"/>
    <n v="1"/>
    <n v="0"/>
    <n v="4"/>
    <n v="5"/>
  </r>
  <r>
    <n v="2022"/>
    <x v="0"/>
    <s v="Out of Area"/>
    <x v="57"/>
    <x v="6"/>
    <s v="Cardiff"/>
    <n v="0"/>
    <d v="1899-12-30T00:21:08"/>
    <n v="0"/>
    <n v="0"/>
    <n v="0"/>
    <n v="10"/>
    <n v="10"/>
    <n v="0"/>
    <n v="9"/>
    <n v="8"/>
    <n v="2"/>
    <n v="0"/>
    <n v="0"/>
    <n v="0"/>
    <n v="10"/>
  </r>
  <r>
    <n v="2022"/>
    <x v="0"/>
    <s v="Betsi Cadwaladr"/>
    <x v="58"/>
    <x v="8"/>
    <s v="Gwynedd"/>
    <n v="0"/>
    <d v="1899-12-30T00:21:03"/>
    <n v="0"/>
    <n v="0"/>
    <n v="0"/>
    <n v="1"/>
    <n v="1"/>
    <n v="0"/>
    <n v="1"/>
    <n v="0"/>
    <n v="0"/>
    <n v="0"/>
    <n v="0"/>
    <n v="1"/>
    <n v="1"/>
  </r>
  <r>
    <n v="2022"/>
    <x v="0"/>
    <s v="Out of Area"/>
    <x v="29"/>
    <x v="2"/>
    <s v="Denbighshire"/>
    <n v="0"/>
    <d v="1899-12-30T00:21:00"/>
    <n v="0"/>
    <n v="0"/>
    <n v="0"/>
    <n v="1"/>
    <n v="1"/>
    <n v="0"/>
    <n v="1"/>
    <n v="0"/>
    <n v="1"/>
    <n v="0"/>
    <n v="0"/>
    <n v="0"/>
    <n v="1"/>
  </r>
  <r>
    <n v="2022"/>
    <x v="0"/>
    <s v="Swansea Bay"/>
    <x v="16"/>
    <x v="3"/>
    <s v="Carmarthenshire"/>
    <n v="0"/>
    <d v="1899-12-30T00:20:44"/>
    <n v="0"/>
    <n v="0"/>
    <n v="0"/>
    <n v="3"/>
    <n v="3"/>
    <n v="1"/>
    <n v="3"/>
    <n v="1"/>
    <n v="0"/>
    <n v="0"/>
    <n v="0"/>
    <n v="2"/>
    <n v="3"/>
  </r>
  <r>
    <n v="2022"/>
    <x v="0"/>
    <s v="Hywel Dda"/>
    <x v="59"/>
    <x v="5"/>
    <s v="Pembrokeshire"/>
    <n v="0"/>
    <d v="1899-12-30T00:20:27"/>
    <n v="0"/>
    <n v="0"/>
    <n v="0"/>
    <n v="1"/>
    <n v="1"/>
    <n v="0"/>
    <n v="1"/>
    <n v="0"/>
    <n v="0"/>
    <n v="0"/>
    <n v="0"/>
    <n v="1"/>
    <n v="1"/>
  </r>
  <r>
    <n v="2022"/>
    <x v="0"/>
    <s v="Cardiff And Vale"/>
    <x v="52"/>
    <x v="5"/>
    <s v="Newport"/>
    <n v="0"/>
    <d v="1899-12-30T00:20:07"/>
    <n v="0"/>
    <n v="0"/>
    <n v="0"/>
    <n v="1"/>
    <n v="1"/>
    <n v="0"/>
    <n v="1"/>
    <n v="0"/>
    <n v="0"/>
    <n v="0"/>
    <n v="0"/>
    <n v="1"/>
    <n v="1"/>
  </r>
  <r>
    <n v="2022"/>
    <x v="0"/>
    <s v="-"/>
    <x v="43"/>
    <x v="6"/>
    <s v="Torfaen"/>
    <n v="0"/>
    <d v="1899-12-30T00:19:01"/>
    <n v="0"/>
    <n v="0"/>
    <n v="0"/>
    <n v="806"/>
    <n v="189"/>
    <n v="0"/>
    <n v="4"/>
    <n v="73"/>
    <n v="430"/>
    <n v="175"/>
    <n v="39"/>
    <n v="89"/>
    <n v="412"/>
  </r>
  <r>
    <n v="2022"/>
    <x v="0"/>
    <s v="Swansea Bay"/>
    <x v="60"/>
    <x v="5"/>
    <s v="Swansea"/>
    <n v="0"/>
    <d v="1899-12-30T00:16:29"/>
    <n v="0"/>
    <n v="0"/>
    <n v="0"/>
    <n v="3"/>
    <n v="3"/>
    <n v="0"/>
    <n v="3"/>
    <n v="0"/>
    <n v="0"/>
    <n v="1"/>
    <n v="0"/>
    <n v="2"/>
    <n v="3"/>
  </r>
  <r>
    <n v="2022"/>
    <x v="0"/>
    <s v="Cardiff And Vale"/>
    <x v="49"/>
    <x v="5"/>
    <s v="Torfaen"/>
    <n v="0"/>
    <d v="1899-12-30T00:16:18"/>
    <n v="0"/>
    <n v="0"/>
    <n v="0"/>
    <n v="2"/>
    <n v="2"/>
    <n v="0"/>
    <n v="2"/>
    <n v="0"/>
    <n v="2"/>
    <n v="0"/>
    <n v="0"/>
    <n v="0"/>
    <n v="2"/>
  </r>
  <r>
    <n v="2022"/>
    <x v="0"/>
    <s v="Aneurin Bevan"/>
    <x v="56"/>
    <x v="7"/>
    <s v="Blaenau Gwent"/>
    <n v="0"/>
    <d v="1899-12-30T00:16:16"/>
    <n v="0"/>
    <n v="0"/>
    <n v="0"/>
    <n v="1"/>
    <n v="1"/>
    <n v="0"/>
    <n v="1"/>
    <n v="0"/>
    <n v="0"/>
    <n v="0"/>
    <n v="0"/>
    <n v="1"/>
    <n v="1"/>
  </r>
  <r>
    <n v="2022"/>
    <x v="0"/>
    <s v="-"/>
    <x v="43"/>
    <x v="6"/>
    <s v="Cardiff"/>
    <n v="0"/>
    <d v="1899-12-30T00:15:56"/>
    <n v="0"/>
    <n v="0"/>
    <n v="0"/>
    <n v="2897"/>
    <n v="516"/>
    <n v="0"/>
    <n v="1"/>
    <n v="366"/>
    <n v="1534"/>
    <n v="541"/>
    <n v="147"/>
    <n v="309"/>
    <n v="1209"/>
  </r>
  <r>
    <n v="2022"/>
    <x v="0"/>
    <s v="Powys"/>
    <x v="61"/>
    <x v="4"/>
    <s v="Powys"/>
    <n v="0"/>
    <d v="1899-12-30T00:15:45"/>
    <n v="0"/>
    <n v="0"/>
    <n v="0"/>
    <n v="1"/>
    <n v="1"/>
    <n v="0"/>
    <n v="1"/>
    <n v="0"/>
    <n v="0"/>
    <n v="0"/>
    <n v="0"/>
    <n v="1"/>
    <n v="1"/>
  </r>
  <r>
    <n v="2022"/>
    <x v="0"/>
    <s v="-"/>
    <x v="62"/>
    <x v="6"/>
    <s v="Torfaen"/>
    <n v="0"/>
    <d v="1899-12-30T00:15:27"/>
    <n v="0"/>
    <n v="0"/>
    <n v="0"/>
    <n v="2"/>
    <n v="2"/>
    <n v="0"/>
    <n v="2"/>
    <n v="0"/>
    <n v="0"/>
    <n v="0"/>
    <n v="0"/>
    <n v="2"/>
    <n v="2"/>
  </r>
  <r>
    <n v="2022"/>
    <x v="0"/>
    <s v="Aneurin Bevan"/>
    <x v="63"/>
    <x v="4"/>
    <s v="Torfaen"/>
    <n v="0"/>
    <d v="1899-12-30T00:15:24"/>
    <n v="0"/>
    <n v="0"/>
    <n v="0"/>
    <n v="3"/>
    <n v="3"/>
    <n v="0"/>
    <n v="3"/>
    <n v="0"/>
    <n v="0"/>
    <n v="0"/>
    <n v="0"/>
    <n v="3"/>
    <n v="3"/>
  </r>
  <r>
    <n v="2022"/>
    <x v="0"/>
    <s v="Cardiff And Vale"/>
    <x v="49"/>
    <x v="5"/>
    <s v="Swansea"/>
    <n v="0"/>
    <d v="1899-12-30T00:15:14"/>
    <n v="0"/>
    <n v="0"/>
    <n v="0"/>
    <n v="1"/>
    <n v="1"/>
    <n v="0"/>
    <n v="1"/>
    <n v="0"/>
    <n v="1"/>
    <n v="0"/>
    <n v="0"/>
    <n v="0"/>
    <n v="1"/>
  </r>
  <r>
    <n v="2022"/>
    <x v="0"/>
    <s v="Out of Area"/>
    <x v="33"/>
    <x v="2"/>
    <s v="Torfaen"/>
    <n v="0"/>
    <d v="1899-12-30T00:15:02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49"/>
    <x v="5"/>
    <s v="Bridgend"/>
    <n v="0"/>
    <d v="1899-12-30T00:14:30"/>
    <n v="0"/>
    <n v="0"/>
    <n v="0"/>
    <n v="2"/>
    <n v="2"/>
    <n v="0"/>
    <n v="2"/>
    <n v="0"/>
    <n v="2"/>
    <n v="0"/>
    <n v="0"/>
    <n v="0"/>
    <n v="2"/>
  </r>
  <r>
    <n v="2022"/>
    <x v="0"/>
    <s v="Cwm Taf Morgannwg"/>
    <x v="0"/>
    <x v="0"/>
    <s v="Swansea"/>
    <n v="0"/>
    <d v="1899-12-30T00:14:19"/>
    <n v="0"/>
    <n v="0"/>
    <n v="0"/>
    <n v="1"/>
    <n v="1"/>
    <n v="1"/>
    <n v="1"/>
    <n v="0"/>
    <n v="1"/>
    <n v="0"/>
    <n v="0"/>
    <n v="0"/>
    <n v="1"/>
  </r>
  <r>
    <n v="2022"/>
    <x v="0"/>
    <s v="Swansea Bay"/>
    <x v="16"/>
    <x v="3"/>
    <s v="Bridgend"/>
    <n v="0"/>
    <d v="1899-12-30T00:14:11"/>
    <n v="0"/>
    <n v="0"/>
    <n v="0"/>
    <n v="2"/>
    <n v="2"/>
    <n v="0"/>
    <n v="2"/>
    <n v="1"/>
    <n v="0"/>
    <n v="0"/>
    <n v="0"/>
    <n v="1"/>
    <n v="2"/>
  </r>
  <r>
    <n v="2022"/>
    <x v="0"/>
    <s v="Betsi Cadwaladr"/>
    <x v="5"/>
    <x v="0"/>
    <s v="Out of Area"/>
    <n v="0"/>
    <d v="1899-12-30T00:13:15"/>
    <n v="0"/>
    <n v="0"/>
    <n v="0"/>
    <n v="1"/>
    <n v="1"/>
    <n v="1"/>
    <n v="1"/>
    <n v="0"/>
    <n v="0"/>
    <n v="0"/>
    <n v="0"/>
    <n v="1"/>
    <n v="1"/>
  </r>
  <r>
    <n v="2022"/>
    <x v="0"/>
    <s v="Out of Area"/>
    <x v="34"/>
    <x v="2"/>
    <s v="Monmouthshire"/>
    <n v="0"/>
    <d v="1899-12-30T00:13:00"/>
    <n v="0"/>
    <n v="0"/>
    <n v="0"/>
    <n v="1"/>
    <n v="1"/>
    <n v="0"/>
    <n v="1"/>
    <n v="1"/>
    <n v="0"/>
    <n v="0"/>
    <n v="0"/>
    <n v="0"/>
    <n v="1"/>
  </r>
  <r>
    <n v="2022"/>
    <x v="0"/>
    <s v="Out of Area"/>
    <x v="27"/>
    <x v="2"/>
    <s v="Isle Of Anglesey"/>
    <n v="0"/>
    <d v="1899-12-30T00:13:00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9"/>
    <x v="0"/>
    <s v="Out of Area"/>
    <n v="0"/>
    <d v="1899-12-30T00:12:35"/>
    <n v="0"/>
    <n v="0"/>
    <n v="0"/>
    <n v="1"/>
    <n v="1"/>
    <n v="1"/>
    <n v="1"/>
    <n v="1"/>
    <n v="0"/>
    <n v="0"/>
    <n v="0"/>
    <n v="0"/>
    <n v="1"/>
  </r>
  <r>
    <n v="2022"/>
    <x v="0"/>
    <s v="Powys"/>
    <x v="50"/>
    <x v="5"/>
    <s v="Monmouthshire"/>
    <n v="0"/>
    <d v="1899-12-30T00:12:32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64"/>
    <x v="4"/>
    <s v="Torfaen"/>
    <n v="0"/>
    <d v="1899-12-30T00:12:06"/>
    <n v="0"/>
    <n v="0"/>
    <n v="0"/>
    <n v="5"/>
    <n v="4"/>
    <n v="0"/>
    <n v="4"/>
    <n v="0"/>
    <n v="0"/>
    <n v="0"/>
    <n v="0"/>
    <n v="5"/>
    <n v="5"/>
  </r>
  <r>
    <n v="2022"/>
    <x v="0"/>
    <s v="Hywel Dda"/>
    <x v="59"/>
    <x v="5"/>
    <s v="Ceredigion"/>
    <n v="0"/>
    <d v="1899-12-30T00:11:26"/>
    <n v="0"/>
    <n v="0"/>
    <n v="0"/>
    <n v="2"/>
    <n v="2"/>
    <n v="0"/>
    <n v="2"/>
    <n v="0"/>
    <n v="0"/>
    <n v="2"/>
    <n v="0"/>
    <n v="0"/>
    <n v="2"/>
  </r>
  <r>
    <n v="2022"/>
    <x v="0"/>
    <s v="Aneurin Bevan"/>
    <x v="56"/>
    <x v="7"/>
    <s v="Torfaen"/>
    <n v="0"/>
    <d v="1899-12-30T00:10:45"/>
    <n v="0"/>
    <n v="0"/>
    <n v="0"/>
    <n v="8"/>
    <n v="7"/>
    <n v="0"/>
    <n v="7"/>
    <n v="0"/>
    <n v="0"/>
    <n v="0"/>
    <n v="0"/>
    <n v="8"/>
    <n v="8"/>
  </r>
  <r>
    <n v="2022"/>
    <x v="0"/>
    <s v="Cwm Taf Morgannwg"/>
    <x v="8"/>
    <x v="0"/>
    <s v="Cardiff"/>
    <n v="0"/>
    <d v="1899-12-30T00:10:32"/>
    <n v="0"/>
    <n v="0"/>
    <n v="0"/>
    <n v="1"/>
    <n v="1"/>
    <n v="1"/>
    <n v="1"/>
    <n v="0"/>
    <n v="1"/>
    <n v="0"/>
    <n v="0"/>
    <n v="0"/>
    <n v="1"/>
  </r>
  <r>
    <n v="2022"/>
    <x v="0"/>
    <s v="Aneurin Bevan"/>
    <x v="63"/>
    <x v="4"/>
    <s v="Newport"/>
    <n v="0"/>
    <d v="1899-12-30T00:10:17"/>
    <n v="0"/>
    <n v="0"/>
    <n v="0"/>
    <n v="2"/>
    <n v="2"/>
    <n v="0"/>
    <n v="2"/>
    <n v="0"/>
    <n v="0"/>
    <n v="0"/>
    <n v="0"/>
    <n v="2"/>
    <n v="2"/>
  </r>
  <r>
    <n v="2022"/>
    <x v="0"/>
    <s v="Hywel Dda"/>
    <x v="65"/>
    <x v="4"/>
    <s v="Carmarthenshire"/>
    <n v="0"/>
    <d v="1899-12-30T00:09:37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66"/>
    <x v="5"/>
    <s v="Torfaen"/>
    <n v="0"/>
    <d v="1899-12-30T00:09:34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67"/>
    <x v="5"/>
    <s v="Monmouthshire"/>
    <n v="0"/>
    <d v="1899-12-30T00:09:31"/>
    <n v="0"/>
    <n v="0"/>
    <n v="0"/>
    <n v="1"/>
    <n v="1"/>
    <n v="0"/>
    <n v="1"/>
    <n v="0"/>
    <n v="0"/>
    <n v="0"/>
    <n v="0"/>
    <n v="1"/>
    <n v="1"/>
  </r>
  <r>
    <n v="2022"/>
    <x v="0"/>
    <s v="Cardiff And Vale"/>
    <x v="52"/>
    <x v="5"/>
    <s v="Monmouthshire"/>
    <n v="0"/>
    <d v="1899-12-30T00:09:25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55"/>
    <x v="3"/>
    <s v="Monmouthshire"/>
    <n v="0"/>
    <d v="1899-12-30T00:08:27"/>
    <n v="0"/>
    <n v="0"/>
    <n v="0"/>
    <n v="3"/>
    <n v="3"/>
    <n v="0"/>
    <n v="3"/>
    <n v="0"/>
    <n v="0"/>
    <n v="0"/>
    <n v="0"/>
    <n v="3"/>
    <n v="3"/>
  </r>
  <r>
    <n v="2022"/>
    <x v="0"/>
    <s v="Out of Area"/>
    <x v="33"/>
    <x v="2"/>
    <s v="Cardiff"/>
    <n v="0"/>
    <d v="1899-12-30T00:08:06"/>
    <n v="0"/>
    <n v="0"/>
    <n v="0"/>
    <n v="1"/>
    <n v="1"/>
    <n v="0"/>
    <n v="1"/>
    <n v="1"/>
    <n v="0"/>
    <n v="0"/>
    <n v="0"/>
    <n v="0"/>
    <n v="1"/>
  </r>
  <r>
    <n v="2022"/>
    <x v="0"/>
    <s v="Betsi Cadwaladr"/>
    <x v="6"/>
    <x v="0"/>
    <s v="Out of Area"/>
    <n v="0"/>
    <d v="1899-12-30T00:07:48"/>
    <n v="0"/>
    <n v="0"/>
    <n v="0"/>
    <n v="4"/>
    <n v="4"/>
    <n v="4"/>
    <n v="4"/>
    <n v="0"/>
    <n v="0"/>
    <n v="0"/>
    <n v="0"/>
    <n v="4"/>
    <n v="4"/>
  </r>
  <r>
    <n v="2022"/>
    <x v="0"/>
    <s v="Betsi Cadwaladr"/>
    <x v="5"/>
    <x v="0"/>
    <s v="Denbighshire"/>
    <n v="0"/>
    <d v="1899-12-30T00:07:24"/>
    <n v="0"/>
    <n v="0"/>
    <n v="0"/>
    <n v="1"/>
    <n v="1"/>
    <n v="1"/>
    <n v="1"/>
    <n v="0"/>
    <n v="0"/>
    <n v="0"/>
    <n v="1"/>
    <n v="0"/>
    <n v="1"/>
  </r>
  <r>
    <n v="2022"/>
    <x v="0"/>
    <s v="Betsi Cadwaladr"/>
    <x v="68"/>
    <x v="5"/>
    <s v="Gwynedd"/>
    <n v="0"/>
    <d v="1899-12-30T00:07:24"/>
    <n v="0"/>
    <n v="0"/>
    <n v="0"/>
    <n v="1"/>
    <n v="1"/>
    <n v="0"/>
    <n v="1"/>
    <n v="0"/>
    <n v="0"/>
    <n v="0"/>
    <n v="0"/>
    <n v="1"/>
    <n v="1"/>
  </r>
  <r>
    <n v="2022"/>
    <x v="0"/>
    <s v="Swansea Bay"/>
    <x v="1"/>
    <x v="0"/>
    <s v="Caerphilly"/>
    <n v="0"/>
    <d v="1899-12-30T00:07:02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69"/>
    <x v="5"/>
    <s v="Caerphilly"/>
    <n v="0"/>
    <d v="1899-12-30T00:06:55"/>
    <n v="0"/>
    <n v="0"/>
    <n v="0"/>
    <n v="2"/>
    <n v="1"/>
    <n v="0"/>
    <n v="1"/>
    <n v="0"/>
    <n v="0"/>
    <n v="0"/>
    <n v="0"/>
    <n v="2"/>
    <n v="2"/>
  </r>
  <r>
    <n v="2022"/>
    <x v="0"/>
    <s v="Betsi Cadwaladr"/>
    <x v="53"/>
    <x v="5"/>
    <s v="Wrexham"/>
    <n v="0"/>
    <d v="1899-12-30T00:06:54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25"/>
    <x v="3"/>
    <s v="Monmouthshire"/>
    <n v="0"/>
    <d v="1899-12-30T00:06:47"/>
    <n v="0"/>
    <n v="0"/>
    <n v="0"/>
    <n v="2"/>
    <n v="2"/>
    <n v="0"/>
    <n v="2"/>
    <n v="0"/>
    <n v="1"/>
    <n v="0"/>
    <n v="0"/>
    <n v="1"/>
    <n v="2"/>
  </r>
  <r>
    <n v="2022"/>
    <x v="0"/>
    <s v="Aneurin Bevan"/>
    <x v="70"/>
    <x v="5"/>
    <s v="Monmouthshire"/>
    <n v="0"/>
    <d v="1899-12-30T00:06:27"/>
    <n v="0"/>
    <n v="0"/>
    <n v="0"/>
    <n v="2"/>
    <n v="2"/>
    <n v="0"/>
    <n v="2"/>
    <n v="0"/>
    <n v="0"/>
    <n v="2"/>
    <n v="0"/>
    <n v="0"/>
    <n v="2"/>
  </r>
  <r>
    <n v="2022"/>
    <x v="0"/>
    <s v="Hywel Dda"/>
    <x v="71"/>
    <x v="5"/>
    <s v="Pembrokeshire"/>
    <n v="0"/>
    <d v="1899-12-30T00:05:56"/>
    <n v="0"/>
    <n v="0"/>
    <n v="0"/>
    <n v="1"/>
    <n v="1"/>
    <n v="0"/>
    <n v="1"/>
    <n v="0"/>
    <n v="0"/>
    <n v="0"/>
    <n v="0"/>
    <n v="1"/>
    <n v="1"/>
  </r>
  <r>
    <n v="2022"/>
    <x v="0"/>
    <s v="Aneurin Bevan"/>
    <x v="63"/>
    <x v="4"/>
    <s v="Monmouthshire"/>
    <n v="0"/>
    <d v="1899-12-30T00:05:41"/>
    <n v="0"/>
    <n v="0"/>
    <n v="0"/>
    <n v="1"/>
    <n v="1"/>
    <n v="0"/>
    <n v="1"/>
    <n v="0"/>
    <n v="0"/>
    <n v="0"/>
    <n v="0"/>
    <n v="1"/>
    <n v="1"/>
  </r>
  <r>
    <n v="2022"/>
    <x v="0"/>
    <s v="Betsi Cadwaladr"/>
    <x v="72"/>
    <x v="9"/>
    <s v="Wrexham"/>
    <n v="0"/>
    <d v="1899-12-30T00:05:33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55"/>
    <x v="3"/>
    <s v="Blaenau Gwent"/>
    <n v="0"/>
    <d v="1899-12-30T00:05:12"/>
    <n v="0"/>
    <n v="0"/>
    <n v="0"/>
    <n v="1"/>
    <n v="1"/>
    <n v="0"/>
    <n v="1"/>
    <n v="0"/>
    <n v="0"/>
    <n v="0"/>
    <n v="0"/>
    <n v="1"/>
    <n v="1"/>
  </r>
  <r>
    <n v="2022"/>
    <x v="0"/>
    <s v="-"/>
    <x v="43"/>
    <x v="6"/>
    <s v="Gwynedd"/>
    <n v="0"/>
    <d v="1899-12-30T00:04:24"/>
    <n v="0"/>
    <n v="0"/>
    <n v="0"/>
    <n v="1144"/>
    <n v="254"/>
    <n v="0"/>
    <n v="2"/>
    <n v="120"/>
    <n v="587"/>
    <n v="214"/>
    <n v="68"/>
    <n v="155"/>
    <n v="615"/>
  </r>
  <r>
    <n v="2022"/>
    <x v="0"/>
    <s v="Hywel Dda"/>
    <x v="10"/>
    <x v="1"/>
    <s v="Pembrokeshire"/>
    <n v="0"/>
    <d v="1899-12-30T00:03:41"/>
    <n v="0"/>
    <n v="0"/>
    <n v="0"/>
    <n v="1"/>
    <n v="1"/>
    <n v="1"/>
    <n v="1"/>
    <n v="0"/>
    <n v="0"/>
    <n v="0"/>
    <n v="0"/>
    <n v="1"/>
    <n v="1"/>
  </r>
  <r>
    <n v="2022"/>
    <x v="0"/>
    <s v="Hywel Dda"/>
    <x v="15"/>
    <x v="0"/>
    <s v="Cardiff"/>
    <n v="0"/>
    <d v="1899-12-30T00:03:00"/>
    <n v="0"/>
    <n v="0"/>
    <n v="0"/>
    <n v="1"/>
    <n v="1"/>
    <n v="0"/>
    <n v="1"/>
    <n v="1"/>
    <n v="0"/>
    <n v="0"/>
    <n v="0"/>
    <n v="0"/>
    <n v="1"/>
  </r>
  <r>
    <n v="2022"/>
    <x v="0"/>
    <s v="-"/>
    <x v="43"/>
    <x v="6"/>
    <s v="Swansea"/>
    <n v="0"/>
    <d v="1899-12-30T00:02:30"/>
    <n v="0"/>
    <n v="0"/>
    <n v="0"/>
    <n v="1980"/>
    <n v="323"/>
    <n v="0"/>
    <n v="2"/>
    <n v="204"/>
    <n v="1064"/>
    <n v="373"/>
    <n v="117"/>
    <n v="222"/>
    <n v="851"/>
  </r>
  <r>
    <n v="2022"/>
    <x v="0"/>
    <s v="-"/>
    <x v="43"/>
    <x v="6"/>
    <s v="Merthyr Tydfil"/>
    <n v="0"/>
    <d v="1899-12-30T00:01:40"/>
    <n v="0"/>
    <n v="0"/>
    <n v="0"/>
    <n v="504"/>
    <n v="111"/>
    <n v="0"/>
    <n v="1"/>
    <n v="51"/>
    <n v="256"/>
    <n v="101"/>
    <n v="36"/>
    <n v="60"/>
    <n v="235"/>
  </r>
  <r>
    <n v="2022"/>
    <x v="0"/>
    <s v="-"/>
    <x v="43"/>
    <x v="6"/>
    <s v="Rhondda Cynon Taff"/>
    <n v="0"/>
    <s v="-"/>
    <n v="0"/>
    <n v="0"/>
    <n v="0"/>
    <n v="1751"/>
    <n v="382"/>
    <n v="0"/>
    <n v="0"/>
    <n v="209"/>
    <n v="914"/>
    <n v="347"/>
    <n v="97"/>
    <n v="184"/>
    <n v="741"/>
  </r>
  <r>
    <n v="2022"/>
    <x v="0"/>
    <s v="-"/>
    <x v="43"/>
    <x v="6"/>
    <s v="Caerphilly"/>
    <n v="0"/>
    <s v="-"/>
    <n v="0"/>
    <n v="0"/>
    <n v="0"/>
    <n v="1420"/>
    <n v="323"/>
    <n v="0"/>
    <n v="0"/>
    <n v="176"/>
    <n v="709"/>
    <n v="293"/>
    <n v="71"/>
    <n v="171"/>
    <n v="726"/>
  </r>
  <r>
    <n v="2022"/>
    <x v="0"/>
    <s v="-"/>
    <x v="43"/>
    <x v="6"/>
    <s v="Newport"/>
    <n v="0"/>
    <s v="-"/>
    <n v="0"/>
    <n v="0"/>
    <n v="0"/>
    <n v="1294"/>
    <n v="288"/>
    <n v="0"/>
    <n v="0"/>
    <n v="158"/>
    <n v="681"/>
    <n v="245"/>
    <n v="55"/>
    <n v="155"/>
    <n v="601"/>
  </r>
  <r>
    <n v="2022"/>
    <x v="0"/>
    <s v="-"/>
    <x v="43"/>
    <x v="6"/>
    <s v="Carmarthenshire"/>
    <n v="0"/>
    <s v="-"/>
    <n v="0"/>
    <n v="0"/>
    <n v="0"/>
    <n v="1396"/>
    <n v="257"/>
    <n v="0"/>
    <n v="1"/>
    <n v="151"/>
    <n v="695"/>
    <n v="279"/>
    <n v="75"/>
    <n v="196"/>
    <n v="597"/>
  </r>
  <r>
    <n v="2022"/>
    <x v="0"/>
    <s v="-"/>
    <x v="43"/>
    <x v="6"/>
    <s v="Bridgend"/>
    <n v="0"/>
    <s v="-"/>
    <n v="0"/>
    <n v="0"/>
    <n v="0"/>
    <n v="1109"/>
    <n v="255"/>
    <n v="0"/>
    <n v="0"/>
    <n v="130"/>
    <n v="598"/>
    <n v="234"/>
    <n v="54"/>
    <n v="93"/>
    <n v="487"/>
  </r>
  <r>
    <n v="2022"/>
    <x v="0"/>
    <s v="-"/>
    <x v="43"/>
    <x v="6"/>
    <s v="Flintshire"/>
    <n v="0"/>
    <s v="-"/>
    <n v="0"/>
    <n v="0"/>
    <n v="0"/>
    <n v="1229"/>
    <n v="245"/>
    <n v="0"/>
    <n v="0"/>
    <n v="100"/>
    <n v="677"/>
    <n v="240"/>
    <n v="79"/>
    <n v="133"/>
    <n v="579"/>
  </r>
  <r>
    <n v="2022"/>
    <x v="0"/>
    <s v="-"/>
    <x v="43"/>
    <x v="6"/>
    <s v="Conwy"/>
    <n v="0"/>
    <s v="-"/>
    <n v="0"/>
    <n v="0"/>
    <n v="0"/>
    <n v="1245"/>
    <n v="237"/>
    <n v="0"/>
    <n v="0"/>
    <n v="95"/>
    <n v="628"/>
    <n v="284"/>
    <n v="74"/>
    <n v="164"/>
    <n v="569"/>
  </r>
  <r>
    <n v="2022"/>
    <x v="0"/>
    <s v="-"/>
    <x v="43"/>
    <x v="6"/>
    <s v="Denbighshire"/>
    <n v="0"/>
    <s v="-"/>
    <n v="0"/>
    <n v="0"/>
    <n v="0"/>
    <n v="1032"/>
    <n v="220"/>
    <n v="0"/>
    <n v="1"/>
    <n v="99"/>
    <n v="553"/>
    <n v="203"/>
    <n v="41"/>
    <n v="136"/>
    <n v="495"/>
  </r>
  <r>
    <n v="2022"/>
    <x v="0"/>
    <s v="-"/>
    <x v="43"/>
    <x v="6"/>
    <s v="Wrexham"/>
    <n v="0"/>
    <s v="-"/>
    <n v="0"/>
    <n v="0"/>
    <n v="0"/>
    <n v="1124"/>
    <n v="219"/>
    <n v="0"/>
    <n v="0"/>
    <n v="100"/>
    <n v="587"/>
    <n v="240"/>
    <n v="61"/>
    <n v="136"/>
    <n v="520"/>
  </r>
  <r>
    <n v="2022"/>
    <x v="0"/>
    <s v="-"/>
    <x v="43"/>
    <x v="6"/>
    <s v="Pembrokeshire"/>
    <n v="0"/>
    <s v="-"/>
    <n v="0"/>
    <n v="0"/>
    <n v="0"/>
    <n v="1037"/>
    <n v="218"/>
    <n v="0"/>
    <n v="1"/>
    <n v="121"/>
    <n v="513"/>
    <n v="197"/>
    <n v="58"/>
    <n v="148"/>
    <n v="523"/>
  </r>
  <r>
    <n v="2022"/>
    <x v="0"/>
    <s v="-"/>
    <x v="43"/>
    <x v="6"/>
    <s v="Neath Port Talbot"/>
    <n v="0"/>
    <s v="-"/>
    <n v="0"/>
    <n v="0"/>
    <n v="0"/>
    <n v="1149"/>
    <n v="216"/>
    <n v="0"/>
    <n v="0"/>
    <n v="104"/>
    <n v="650"/>
    <n v="208"/>
    <n v="64"/>
    <n v="123"/>
    <n v="488"/>
  </r>
  <r>
    <n v="2022"/>
    <x v="0"/>
    <s v="-"/>
    <x v="43"/>
    <x v="6"/>
    <s v="Vale Of Glamorgan"/>
    <n v="0"/>
    <s v="-"/>
    <n v="0"/>
    <n v="0"/>
    <n v="0"/>
    <n v="1049"/>
    <n v="201"/>
    <n v="0"/>
    <n v="0"/>
    <n v="127"/>
    <n v="571"/>
    <n v="220"/>
    <n v="48"/>
    <n v="83"/>
    <n v="496"/>
  </r>
  <r>
    <n v="2022"/>
    <x v="0"/>
    <s v="-"/>
    <x v="43"/>
    <x v="6"/>
    <s v="Monmouthshire"/>
    <n v="0"/>
    <s v="-"/>
    <n v="0"/>
    <n v="0"/>
    <n v="0"/>
    <n v="690"/>
    <n v="143"/>
    <n v="0"/>
    <n v="0"/>
    <n v="74"/>
    <n v="335"/>
    <n v="158"/>
    <n v="36"/>
    <n v="87"/>
    <n v="329"/>
  </r>
  <r>
    <n v="2022"/>
    <x v="0"/>
    <s v="-"/>
    <x v="43"/>
    <x v="6"/>
    <s v="Isle Of Anglesey"/>
    <n v="0"/>
    <s v="-"/>
    <n v="0"/>
    <n v="0"/>
    <n v="0"/>
    <n v="581"/>
    <n v="138"/>
    <n v="0"/>
    <n v="1"/>
    <n v="65"/>
    <n v="291"/>
    <n v="116"/>
    <n v="29"/>
    <n v="80"/>
    <n v="307"/>
  </r>
  <r>
    <n v="2022"/>
    <x v="0"/>
    <s v="-"/>
    <x v="43"/>
    <x v="6"/>
    <s v="Blaenau Gwent"/>
    <n v="0"/>
    <s v="-"/>
    <n v="0"/>
    <n v="0"/>
    <n v="0"/>
    <n v="656"/>
    <n v="137"/>
    <n v="0"/>
    <n v="0"/>
    <n v="66"/>
    <n v="344"/>
    <n v="126"/>
    <n v="39"/>
    <n v="81"/>
    <n v="316"/>
  </r>
  <r>
    <n v="2022"/>
    <x v="0"/>
    <s v="-"/>
    <x v="43"/>
    <x v="6"/>
    <s v="Ceredigion"/>
    <n v="0"/>
    <s v="-"/>
    <n v="0"/>
    <n v="0"/>
    <n v="0"/>
    <n v="512"/>
    <n v="83"/>
    <n v="0"/>
    <n v="0"/>
    <n v="39"/>
    <n v="237"/>
    <n v="108"/>
    <n v="44"/>
    <n v="84"/>
    <n v="244"/>
  </r>
  <r>
    <n v="2022"/>
    <x v="0"/>
    <s v="Swansea Bay"/>
    <x v="73"/>
    <x v="3"/>
    <s v="Neath Port Talbot"/>
    <n v="0"/>
    <s v="-"/>
    <n v="0"/>
    <n v="0"/>
    <n v="0"/>
    <n v="4"/>
    <n v="4"/>
    <n v="0"/>
    <n v="4"/>
    <n v="0"/>
    <n v="1"/>
    <n v="3"/>
    <n v="0"/>
    <n v="0"/>
    <n v="4"/>
  </r>
  <r>
    <n v="2022"/>
    <x v="0"/>
    <s v="Out of Area"/>
    <x v="57"/>
    <x v="6"/>
    <s v="Swansea"/>
    <n v="0"/>
    <s v="-"/>
    <n v="0"/>
    <n v="0"/>
    <n v="0"/>
    <n v="3"/>
    <n v="3"/>
    <n v="0"/>
    <n v="3"/>
    <n v="0"/>
    <n v="3"/>
    <n v="0"/>
    <n v="0"/>
    <n v="0"/>
    <n v="3"/>
  </r>
  <r>
    <n v="2022"/>
    <x v="0"/>
    <s v="Swansea Bay"/>
    <x v="73"/>
    <x v="3"/>
    <s v="Swansea"/>
    <n v="0"/>
    <s v="-"/>
    <n v="0"/>
    <n v="0"/>
    <n v="0"/>
    <n v="2"/>
    <n v="2"/>
    <n v="0"/>
    <n v="2"/>
    <n v="0"/>
    <n v="1"/>
    <n v="1"/>
    <n v="0"/>
    <n v="0"/>
    <n v="2"/>
  </r>
  <r>
    <n v="2022"/>
    <x v="0"/>
    <s v="Out of Area"/>
    <x v="74"/>
    <x v="6"/>
    <s v="Bridgend"/>
    <n v="0"/>
    <s v="-"/>
    <n v="0"/>
    <n v="0"/>
    <n v="0"/>
    <n v="4"/>
    <n v="2"/>
    <n v="0"/>
    <n v="0"/>
    <n v="0"/>
    <n v="0"/>
    <n v="1"/>
    <n v="0"/>
    <n v="3"/>
    <n v="4"/>
  </r>
  <r>
    <n v="2022"/>
    <x v="0"/>
    <s v="Out of Area"/>
    <x v="74"/>
    <x v="6"/>
    <s v="Newport"/>
    <n v="0"/>
    <s v="-"/>
    <n v="0"/>
    <n v="0"/>
    <n v="0"/>
    <n v="3"/>
    <n v="2"/>
    <n v="0"/>
    <n v="0"/>
    <n v="0"/>
    <n v="1"/>
    <n v="0"/>
    <n v="0"/>
    <n v="2"/>
    <n v="3"/>
  </r>
  <r>
    <n v="2022"/>
    <x v="0"/>
    <s v="Out of Area"/>
    <x v="74"/>
    <x v="6"/>
    <s v="Rhondda Cynon Taff"/>
    <n v="0"/>
    <s v="-"/>
    <n v="0"/>
    <n v="0"/>
    <n v="0"/>
    <n v="2"/>
    <n v="2"/>
    <n v="0"/>
    <n v="0"/>
    <n v="0"/>
    <n v="2"/>
    <n v="0"/>
    <n v="0"/>
    <n v="0"/>
    <n v="2"/>
  </r>
  <r>
    <n v="2022"/>
    <x v="0"/>
    <s v="-"/>
    <x v="43"/>
    <x v="6"/>
    <s v="Out of Area"/>
    <n v="0"/>
    <s v="-"/>
    <n v="0"/>
    <n v="0"/>
    <n v="0"/>
    <n v="123"/>
    <n v="2"/>
    <n v="0"/>
    <n v="0"/>
    <n v="6"/>
    <n v="116"/>
    <n v="1"/>
    <n v="0"/>
    <n v="0"/>
    <n v="4"/>
  </r>
  <r>
    <n v="2022"/>
    <x v="0"/>
    <s v="Cwm Taf Morgannwg"/>
    <x v="0"/>
    <x v="0"/>
    <s v="Merthyr Tydfil"/>
    <n v="0"/>
    <s v="-"/>
    <n v="0"/>
    <n v="0"/>
    <n v="0"/>
    <n v="1"/>
    <n v="1"/>
    <n v="1"/>
    <n v="1"/>
    <n v="0"/>
    <n v="0"/>
    <n v="0"/>
    <n v="0"/>
    <n v="1"/>
    <n v="1"/>
  </r>
  <r>
    <n v="2022"/>
    <x v="0"/>
    <s v="Cwm Taf Morgannwg"/>
    <x v="7"/>
    <x v="0"/>
    <s v="Vale Of Glamorgan"/>
    <n v="0"/>
    <s v="-"/>
    <n v="0"/>
    <n v="0"/>
    <n v="0"/>
    <n v="1"/>
    <n v="1"/>
    <n v="1"/>
    <n v="1"/>
    <n v="0"/>
    <n v="0"/>
    <n v="1"/>
    <n v="0"/>
    <n v="0"/>
    <n v="1"/>
  </r>
  <r>
    <n v="2022"/>
    <x v="0"/>
    <s v="Aneurin Bevan"/>
    <x v="64"/>
    <x v="4"/>
    <s v="Monmouthshire"/>
    <n v="0"/>
    <s v="-"/>
    <n v="0"/>
    <n v="0"/>
    <n v="0"/>
    <n v="1"/>
    <n v="1"/>
    <n v="0"/>
    <n v="1"/>
    <n v="0"/>
    <n v="0"/>
    <n v="1"/>
    <n v="0"/>
    <n v="0"/>
    <n v="1"/>
  </r>
  <r>
    <n v="2022"/>
    <x v="0"/>
    <s v="Betsi Cadwaladr"/>
    <x v="75"/>
    <x v="3"/>
    <s v="Gwynedd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Cardiff And Vale"/>
    <x v="49"/>
    <x v="5"/>
    <s v="Caerphilly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Powys"/>
    <x v="76"/>
    <x v="4"/>
    <s v="Powys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-"/>
    <x v="77"/>
    <x v="5"/>
    <s v="Flintshire"/>
    <n v="0"/>
    <s v="-"/>
    <n v="0"/>
    <n v="0"/>
    <n v="0"/>
    <n v="1"/>
    <n v="1"/>
    <n v="0"/>
    <n v="1"/>
    <n v="0"/>
    <n v="1"/>
    <n v="0"/>
    <n v="0"/>
    <n v="0"/>
    <n v="1"/>
  </r>
  <r>
    <n v="2022"/>
    <x v="0"/>
    <s v="Aneurin Bevan"/>
    <x v="31"/>
    <x v="0"/>
    <s v="Newport"/>
    <n v="0"/>
    <s v="-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74"/>
    <x v="6"/>
    <s v="Pembrokeshire"/>
    <n v="0"/>
    <s v="-"/>
    <n v="0"/>
    <n v="0"/>
    <n v="0"/>
    <n v="3"/>
    <n v="1"/>
    <n v="0"/>
    <n v="0"/>
    <n v="0"/>
    <n v="1"/>
    <n v="1"/>
    <n v="0"/>
    <n v="1"/>
    <n v="3"/>
  </r>
  <r>
    <n v="2022"/>
    <x v="0"/>
    <s v="Out of Area"/>
    <x v="74"/>
    <x v="6"/>
    <s v="Conwy"/>
    <n v="0"/>
    <s v="-"/>
    <n v="0"/>
    <n v="0"/>
    <n v="0"/>
    <n v="3"/>
    <n v="1"/>
    <n v="0"/>
    <n v="0"/>
    <n v="0"/>
    <n v="0"/>
    <n v="0"/>
    <n v="0"/>
    <n v="3"/>
    <n v="2"/>
  </r>
  <r>
    <n v="2022"/>
    <x v="0"/>
    <s v="Out of Area"/>
    <x v="74"/>
    <x v="6"/>
    <s v="Neath Port Talbot"/>
    <n v="0"/>
    <s v="-"/>
    <n v="0"/>
    <n v="0"/>
    <n v="0"/>
    <n v="1"/>
    <n v="1"/>
    <n v="0"/>
    <n v="0"/>
    <n v="1"/>
    <n v="0"/>
    <n v="0"/>
    <n v="0"/>
    <n v="0"/>
    <n v="1"/>
  </r>
  <r>
    <n v="2022"/>
    <x v="0"/>
    <s v="Out of Area"/>
    <x v="74"/>
    <x v="6"/>
    <s v="Gwynedd"/>
    <n v="0"/>
    <s v="-"/>
    <n v="0"/>
    <n v="0"/>
    <n v="0"/>
    <n v="1"/>
    <n v="1"/>
    <n v="0"/>
    <n v="0"/>
    <n v="0"/>
    <n v="1"/>
    <n v="0"/>
    <n v="0"/>
    <n v="0"/>
    <n v="1"/>
  </r>
  <r>
    <n v="2022"/>
    <x v="0"/>
    <s v="Out of Area"/>
    <x v="74"/>
    <x v="6"/>
    <s v="Torfaen"/>
    <n v="0"/>
    <s v="-"/>
    <n v="0"/>
    <n v="0"/>
    <n v="0"/>
    <n v="1"/>
    <n v="1"/>
    <n v="0"/>
    <n v="0"/>
    <n v="0"/>
    <n v="0"/>
    <n v="1"/>
    <n v="0"/>
    <n v="0"/>
    <n v="1"/>
  </r>
  <r>
    <n v="2022"/>
    <x v="0"/>
    <s v="Out of Area"/>
    <x v="74"/>
    <x v="6"/>
    <s v="Blaenau Gwent"/>
    <n v="0"/>
    <s v="-"/>
    <n v="0"/>
    <n v="0"/>
    <n v="0"/>
    <n v="1"/>
    <n v="1"/>
    <n v="0"/>
    <n v="0"/>
    <n v="0"/>
    <n v="0"/>
    <n v="0"/>
    <n v="0"/>
    <n v="1"/>
    <n v="1"/>
  </r>
  <r>
    <n v="2022"/>
    <x v="0"/>
    <s v="Aneurin Bevan"/>
    <x v="19"/>
    <x v="0"/>
    <s v="Cardiff"/>
    <n v="0"/>
    <s v="-"/>
    <n v="0"/>
    <n v="0"/>
    <n v="0"/>
    <n v="1"/>
    <n v="0"/>
    <n v="0"/>
    <n v="0"/>
    <n v="0"/>
    <n v="0"/>
    <n v="0"/>
    <n v="0"/>
    <n v="1"/>
    <n v="0"/>
  </r>
  <r>
    <n v="2022"/>
    <x v="0"/>
    <s v="Aneurin Bevan"/>
    <x v="70"/>
    <x v="5"/>
    <s v="Blaenau Gwent"/>
    <n v="0"/>
    <s v="-"/>
    <n v="0"/>
    <n v="0"/>
    <n v="0"/>
    <n v="1"/>
    <n v="0"/>
    <n v="0"/>
    <n v="0"/>
    <n v="0"/>
    <n v="0"/>
    <n v="1"/>
    <n v="0"/>
    <n v="0"/>
    <n v="0"/>
  </r>
  <r>
    <n v="2022"/>
    <x v="0"/>
    <s v="Aneurin Bevan"/>
    <x v="69"/>
    <x v="5"/>
    <s v="Monmouthshire"/>
    <n v="0"/>
    <s v="-"/>
    <n v="0"/>
    <n v="0"/>
    <n v="0"/>
    <n v="1"/>
    <n v="0"/>
    <n v="0"/>
    <n v="0"/>
    <n v="0"/>
    <n v="0"/>
    <n v="0"/>
    <n v="0"/>
    <n v="1"/>
    <n v="1"/>
  </r>
  <r>
    <n v="2022"/>
    <x v="0"/>
    <s v="Aneurin Bevan"/>
    <x v="25"/>
    <x v="3"/>
    <s v="Merthyr Tydfil"/>
    <n v="0"/>
    <s v="-"/>
    <n v="0"/>
    <n v="0"/>
    <n v="0"/>
    <n v="1"/>
    <n v="0"/>
    <n v="0"/>
    <n v="0"/>
    <n v="0"/>
    <n v="0"/>
    <n v="0"/>
    <n v="0"/>
    <n v="1"/>
    <n v="0"/>
  </r>
  <r>
    <n v="2022"/>
    <x v="0"/>
    <s v="Out of Area"/>
    <x v="74"/>
    <x v="6"/>
    <s v="Ceredigion"/>
    <n v="0"/>
    <s v="-"/>
    <n v="0"/>
    <n v="0"/>
    <n v="0"/>
    <n v="1"/>
    <n v="0"/>
    <n v="0"/>
    <n v="0"/>
    <n v="0"/>
    <n v="1"/>
    <n v="0"/>
    <n v="0"/>
    <n v="0"/>
    <n v="1"/>
  </r>
  <r>
    <n v="2022"/>
    <x v="0"/>
    <s v="Out of Area"/>
    <x v="74"/>
    <x v="6"/>
    <s v="Powys"/>
    <n v="0"/>
    <s v="-"/>
    <n v="0"/>
    <n v="0"/>
    <n v="0"/>
    <n v="1"/>
    <n v="0"/>
    <n v="0"/>
    <n v="0"/>
    <n v="0"/>
    <n v="1"/>
    <n v="0"/>
    <n v="0"/>
    <n v="0"/>
    <n v="1"/>
  </r>
  <r>
    <n v="2022"/>
    <x v="0"/>
    <s v="Out of Area"/>
    <x v="74"/>
    <x v="6"/>
    <s v="Swansea"/>
    <n v="0"/>
    <s v="-"/>
    <n v="0"/>
    <n v="0"/>
    <n v="0"/>
    <n v="1"/>
    <n v="0"/>
    <n v="0"/>
    <n v="0"/>
    <n v="0"/>
    <n v="0"/>
    <n v="0"/>
    <n v="0"/>
    <n v="1"/>
    <n v="1"/>
  </r>
  <r>
    <n v="2022"/>
    <x v="0"/>
    <s v="Powys"/>
    <x v="78"/>
    <x v="5"/>
    <s v="Gwynedd"/>
    <n v="0"/>
    <s v="-"/>
    <n v="0"/>
    <n v="0"/>
    <n v="0"/>
    <n v="1"/>
    <n v="0"/>
    <n v="0"/>
    <n v="0"/>
    <n v="0"/>
    <n v="0"/>
    <n v="1"/>
    <n v="0"/>
    <n v="0"/>
    <n v="0"/>
  </r>
  <r>
    <n v="2022"/>
    <x v="0"/>
    <s v="Powys"/>
    <x v="79"/>
    <x v="4"/>
    <s v="Powys"/>
    <n v="0"/>
    <s v="-"/>
    <n v="0"/>
    <n v="0"/>
    <n v="0"/>
    <n v="1"/>
    <n v="0"/>
    <n v="0"/>
    <n v="0"/>
    <n v="0"/>
    <n v="0"/>
    <n v="0"/>
    <n v="0"/>
    <n v="1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d v="2022-05-01T00:00:00"/>
    <x v="0"/>
    <n v="2183"/>
    <n v="4402.4596029999984"/>
    <d v="1899-12-30T02:13:56"/>
    <n v="378"/>
    <n v="215"/>
    <n v="55"/>
    <n v="2165"/>
    <n v="619"/>
    <n v="1380"/>
  </r>
  <r>
    <d v="2022-05-01T00:00:00"/>
    <x v="1"/>
    <n v="2031"/>
    <n v="3908.4434961666552"/>
    <d v="1899-12-30T02:00:16"/>
    <n v="301"/>
    <n v="158"/>
    <n v="32"/>
    <n v="2013"/>
    <n v="453"/>
    <n v="1189"/>
  </r>
  <r>
    <d v="2022-05-01T00:00:00"/>
    <x v="2"/>
    <n v="3408"/>
    <n v="6260.8850781666506"/>
    <d v="1899-12-30T01:54:34"/>
    <n v="565"/>
    <n v="239"/>
    <n v="5"/>
    <n v="3360"/>
    <n v="538"/>
    <n v="1914"/>
  </r>
  <r>
    <d v="2022-05-01T00:00:00"/>
    <x v="3"/>
    <n v="2649"/>
    <n v="2751.8840815000062"/>
    <d v="1899-12-30T01:33:07"/>
    <n v="226"/>
    <n v="95"/>
    <n v="7"/>
    <n v="2603"/>
    <n v="270"/>
    <n v="1637"/>
  </r>
  <r>
    <d v="2022-05-01T00:00:00"/>
    <x v="4"/>
    <n v="2037"/>
    <n v="2549.0674059999933"/>
    <d v="1899-12-30T01:32:05"/>
    <n v="210"/>
    <n v="70"/>
    <n v="2"/>
    <n v="1989"/>
    <n v="345"/>
    <n v="1317"/>
  </r>
  <r>
    <d v="2022-05-01T00:00:00"/>
    <x v="5"/>
    <n v="1713"/>
    <n v="1900.4871586666659"/>
    <d v="1899-12-30T01:28:21"/>
    <n v="163"/>
    <n v="87"/>
    <n v="8"/>
    <n v="1688"/>
    <n v="470"/>
    <n v="1161"/>
  </r>
  <r>
    <d v="2022-05-01T00:00:00"/>
    <x v="6"/>
    <n v="855"/>
    <n v="421.24747233333301"/>
    <d v="1899-12-30T00:50:51"/>
    <n v="17"/>
    <n v="4"/>
    <n v="0"/>
    <n v="827"/>
    <n v="89"/>
    <n v="667"/>
  </r>
  <r>
    <d v="2022-05-01T00:00:00"/>
    <x v="7"/>
    <n v="28935"/>
    <n v="0"/>
    <d v="1899-12-30T00:17:48"/>
    <n v="0"/>
    <n v="0"/>
    <n v="0"/>
    <n v="6284"/>
    <n v="0"/>
    <n v="11"/>
  </r>
  <r>
    <d v="2022-05-01T00:00:00"/>
    <x v="8"/>
    <n v="9"/>
    <n v="0"/>
    <d v="1899-12-30T00:16:59"/>
    <n v="0"/>
    <n v="0"/>
    <n v="0"/>
    <n v="9"/>
    <n v="0"/>
    <n v="9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d v="2022-06-01T00:00:00"/>
    <x v="0"/>
    <n v="1691"/>
    <n v="4066.221578000001"/>
    <d v="1899-12-30T02:31:52"/>
    <n v="345"/>
    <n v="212"/>
    <n v="59"/>
    <n v="1666"/>
    <n v="461"/>
    <n v="1024"/>
  </r>
  <r>
    <d v="2022-06-01T00:00:00"/>
    <x v="1"/>
    <n v="1307"/>
    <n v="2451.9616191666655"/>
    <d v="1899-12-30T02:18:41"/>
    <n v="222"/>
    <n v="156"/>
    <n v="35"/>
    <n v="1292"/>
    <n v="370"/>
    <n v="841"/>
  </r>
  <r>
    <d v="2022-06-01T00:00:00"/>
    <x v="2"/>
    <n v="2749"/>
    <n v="5418.6648591666735"/>
    <d v="1899-12-30T02:01:18"/>
    <n v="477"/>
    <n v="200"/>
    <n v="8"/>
    <n v="2723"/>
    <n v="446"/>
    <n v="1461"/>
  </r>
  <r>
    <d v="2022-06-01T00:00:00"/>
    <x v="3"/>
    <n v="1625"/>
    <n v="3061.7810123333343"/>
    <d v="1899-12-30T01:58:19"/>
    <n v="235"/>
    <n v="116"/>
    <n v="15"/>
    <n v="1615"/>
    <n v="320"/>
    <n v="943"/>
  </r>
  <r>
    <d v="2022-06-01T00:00:00"/>
    <x v="4"/>
    <n v="1655"/>
    <n v="2163.7699173333335"/>
    <d v="1899-12-30T01:36:54"/>
    <n v="177"/>
    <n v="77"/>
    <n v="0"/>
    <n v="1614"/>
    <n v="314"/>
    <n v="1061"/>
  </r>
  <r>
    <d v="2022-06-01T00:00:00"/>
    <x v="5"/>
    <n v="2265"/>
    <n v="2018.3474123333319"/>
    <d v="1899-12-30T01:24:29"/>
    <n v="167"/>
    <n v="60"/>
    <n v="1"/>
    <n v="2206"/>
    <n v="243"/>
    <n v="1383"/>
  </r>
  <r>
    <d v="2022-06-01T00:00:00"/>
    <x v="6"/>
    <n v="697"/>
    <n v="410.82941200000045"/>
    <d v="1899-12-30T00:58:47"/>
    <n v="25"/>
    <n v="8"/>
    <n v="0"/>
    <n v="677"/>
    <n v="94"/>
    <n v="527"/>
  </r>
  <r>
    <d v="2022-06-01T00:00:00"/>
    <x v="7"/>
    <n v="12"/>
    <n v="0"/>
    <d v="1899-12-30T00:29:23"/>
    <n v="0"/>
    <n v="0"/>
    <n v="0"/>
    <n v="10"/>
    <n v="0"/>
    <n v="9"/>
  </r>
  <r>
    <d v="2022-06-01T00:00:00"/>
    <x v="8"/>
    <n v="25884"/>
    <n v="0"/>
    <d v="1899-12-30T00:14:10"/>
    <n v="0"/>
    <n v="0"/>
    <n v="0"/>
    <n v="5219"/>
    <n v="0"/>
    <n v="18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d v="2022-05-01T00:00:00"/>
    <x v="0"/>
    <n v="4772"/>
    <n v="3794.7993418333322"/>
    <n v="531"/>
    <n v="2638"/>
    <n v="850"/>
    <n v="204"/>
    <n v="549"/>
    <n v="0.4875239923224568"/>
    <d v="1899-12-30T00:08:11"/>
    <d v="1899-12-30T00:09:11"/>
    <d v="1899-12-30T01:02:06"/>
    <n v="0.61036468330134352"/>
    <d v="1899-12-30T01:31:40"/>
    <d v="1899-12-30T02:15:25"/>
    <d v="1899-12-30T21:03:47"/>
    <d v="1899-12-30T02:08:47"/>
    <n v="329"/>
    <n v="184"/>
    <n v="47"/>
    <n v="1962"/>
    <n v="569"/>
    <n v="1293"/>
    <n v="1962"/>
    <n v="0.67529585798816572"/>
  </r>
  <r>
    <d v="2022-05-01T00:00:00"/>
    <x v="1"/>
    <n v="5418"/>
    <n v="2563.2118548333292"/>
    <n v="626"/>
    <n v="2841"/>
    <n v="955"/>
    <n v="263"/>
    <n v="733"/>
    <n v="0.64573268921095006"/>
    <d v="1899-12-30T00:06:35"/>
    <d v="1899-12-30T00:07:09"/>
    <d v="1899-12-30T00:31:40"/>
    <n v="0.78260869565217395"/>
    <d v="1899-12-30T01:27:06"/>
    <d v="1899-12-30T02:03:10"/>
    <d v="1899-12-30T22:00:56"/>
    <d v="1899-12-30T01:40:50"/>
    <n v="214"/>
    <n v="76"/>
    <n v="3"/>
    <n v="1801"/>
    <n v="317"/>
    <n v="1137"/>
    <n v="1801"/>
    <n v="0.58055458055458053"/>
  </r>
  <r>
    <d v="2022-05-01T00:00:00"/>
    <x v="2"/>
    <n v="7073"/>
    <n v="3003.3790745000001"/>
    <n v="715"/>
    <n v="3525"/>
    <n v="1243"/>
    <n v="342"/>
    <n v="1248"/>
    <n v="0.59326788218793824"/>
    <d v="1899-12-30T00:06:53"/>
    <d v="1899-12-30T00:07:58"/>
    <d v="1899-12-30T00:53:49"/>
    <n v="0.71388499298737729"/>
    <d v="1899-12-30T01:21:17"/>
    <d v="1899-12-30T02:00:22"/>
    <d v="1899-12-31T00:06:19"/>
    <d v="1899-12-30T01:30:51"/>
    <n v="244"/>
    <n v="104"/>
    <n v="8"/>
    <n v="2866"/>
    <n v="326"/>
    <n v="1851"/>
    <n v="2866"/>
    <n v="0.62078586375261569"/>
  </r>
  <r>
    <d v="2022-05-01T00:00:00"/>
    <x v="3"/>
    <n v="9494"/>
    <n v="6445.6325668333193"/>
    <n v="776"/>
    <n v="5195"/>
    <n v="1776"/>
    <n v="510"/>
    <n v="1237"/>
    <n v="0.49675745784695202"/>
    <d v="1899-12-30T00:08:08"/>
    <d v="1899-12-30T00:10:49"/>
    <d v="1899-12-30T01:05:45"/>
    <n v="0.59014267185473412"/>
    <d v="1899-12-30T01:15:42"/>
    <d v="1899-12-30T01:59:09"/>
    <d v="1899-12-31T13:21:25"/>
    <d v="1899-12-30T01:48:34"/>
    <n v="574"/>
    <n v="240"/>
    <n v="5"/>
    <n v="3739"/>
    <n v="578"/>
    <n v="2219"/>
    <n v="3739"/>
    <n v="0.62169359133676549"/>
  </r>
  <r>
    <d v="2022-05-01T00:00:00"/>
    <x v="4"/>
    <n v="4607"/>
    <n v="3749.9326614999918"/>
    <n v="398"/>
    <n v="2457"/>
    <n v="921"/>
    <n v="210"/>
    <n v="621"/>
    <n v="0.48311688311688311"/>
    <d v="1899-12-30T00:08:10"/>
    <d v="1899-12-30T00:10:31"/>
    <d v="1899-12-30T00:45:37"/>
    <n v="0.5636363636363636"/>
    <d v="1899-12-30T01:11:59"/>
    <d v="1899-12-30T01:53:51"/>
    <d v="1899-12-30T21:56:55"/>
    <d v="1899-12-30T01:58:30"/>
    <n v="292"/>
    <n v="158"/>
    <n v="32"/>
    <n v="1968"/>
    <n v="456"/>
    <n v="1207"/>
    <n v="1968"/>
    <n v="0.64260563380281688"/>
  </r>
  <r>
    <d v="2022-05-01T00:00:00"/>
    <x v="5"/>
    <n v="4343"/>
    <n v="1906.7016111666651"/>
    <n v="425"/>
    <n v="2292"/>
    <n v="920"/>
    <n v="197"/>
    <n v="509"/>
    <n v="0.56264775413711587"/>
    <d v="1899-12-30T00:07:11"/>
    <d v="1899-12-30T00:08:15"/>
    <d v="1899-12-30T00:31:47"/>
    <n v="0.70685579196217496"/>
    <d v="1899-12-30T01:01:14"/>
    <d v="1899-12-30T01:39:32"/>
    <d v="1899-12-30T22:23:29"/>
    <d v="1899-12-30T01:32:57"/>
    <n v="163"/>
    <n v="90"/>
    <n v="9"/>
    <n v="1585"/>
    <n v="447"/>
    <n v="1067"/>
    <n v="1585"/>
    <n v="0.57714729887291105"/>
  </r>
  <r>
    <d v="2022-05-01T00:00:00"/>
    <x v="6"/>
    <n v="1719"/>
    <n v="730.49607399999968"/>
    <n v="128"/>
    <n v="909"/>
    <n v="384"/>
    <n v="79"/>
    <n v="219"/>
    <n v="0.43548387096774194"/>
    <d v="1899-12-30T00:09:13"/>
    <d v="1899-12-30T00:11:52"/>
    <d v="1899-12-30T01:13:35"/>
    <n v="0.54032258064516125"/>
    <d v="1899-12-30T01:00:19"/>
    <d v="1899-12-30T01:35:46"/>
    <d v="1899-12-30T12:14:35"/>
    <d v="1899-12-30T01:18:01"/>
    <n v="44"/>
    <n v="16"/>
    <n v="5"/>
    <n v="721"/>
    <n v="90"/>
    <n v="503"/>
    <n v="721"/>
    <n v="0.58712446351931336"/>
  </r>
  <r>
    <d v="2022-05-01T00:00:00"/>
    <x v="7"/>
    <n v="83"/>
    <n v="0.32111116666666667"/>
    <n v="5"/>
    <n v="72"/>
    <n v="1"/>
    <n v="0"/>
    <n v="5"/>
    <s v="-"/>
    <d v="1899-12-30T00:09:10"/>
    <d v="1899-12-30T00:09:30"/>
    <d v="1899-12-30T00:16:12"/>
    <s v="-"/>
    <d v="1899-12-30T00:01:07"/>
    <s v="-"/>
    <d v="1899-12-30T00:01:07"/>
    <d v="1899-12-30T00:19:31"/>
    <n v="0"/>
    <n v="0"/>
    <n v="0"/>
    <n v="3"/>
    <n v="1"/>
    <n v="3"/>
    <n v="3"/>
    <s v="-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d v="2022-06-01T00:00:00"/>
    <x v="0"/>
    <n v="4146"/>
    <n v="3279.8471528333339"/>
    <n v="464"/>
    <n v="2250"/>
    <n v="795"/>
    <n v="200"/>
    <n v="437"/>
    <n v="0.43722943722943725"/>
    <d v="1899-12-30T00:08:57"/>
    <d v="1899-12-30T00:09:53"/>
    <d v="1899-12-30T00:48:05"/>
    <n v="0.56060606060606055"/>
    <d v="1899-12-30T01:50:34"/>
    <d v="1899-12-30T02:57:53"/>
    <d v="1899-12-31T08:35:24"/>
    <d v="1899-12-30T02:20:46"/>
    <n v="285"/>
    <n v="172"/>
    <n v="43"/>
    <n v="1506"/>
    <n v="422"/>
    <n v="965"/>
    <n v="1506"/>
    <n v="0.66353824495542002"/>
    <n v="2231"/>
  </r>
  <r>
    <d v="2022-06-01T00:00:00"/>
    <x v="1"/>
    <n v="4730"/>
    <n v="2213.5021463333337"/>
    <n v="570"/>
    <n v="2576"/>
    <n v="864"/>
    <n v="216"/>
    <n v="504"/>
    <n v="0.6024734982332155"/>
    <d v="1899-12-30T00:06:47"/>
    <d v="1899-12-30T00:07:41"/>
    <d v="1899-12-30T00:37:56"/>
    <n v="0.74204946996466437"/>
    <d v="1899-12-30T01:49:56"/>
    <d v="1899-12-30T02:38:59"/>
    <d v="1899-12-31T09:25:46"/>
    <d v="1899-12-30T01:46:41"/>
    <n v="179"/>
    <n v="81"/>
    <n v="5"/>
    <n v="1468"/>
    <n v="283"/>
    <n v="919"/>
    <n v="1468"/>
    <n v="0.57896959459459463"/>
    <n v="2473"/>
  </r>
  <r>
    <d v="2022-06-01T00:00:00"/>
    <x v="2"/>
    <n v="3805"/>
    <n v="2421.0916159999983"/>
    <n v="376"/>
    <n v="2150"/>
    <n v="676"/>
    <n v="200"/>
    <n v="403"/>
    <n v="0.56836461126005366"/>
    <d v="1899-12-30T00:07:20"/>
    <d v="1899-12-30T00:08:21"/>
    <d v="1899-12-30T00:35:07"/>
    <n v="0.67292225201072386"/>
    <d v="1899-12-30T01:44:40"/>
    <d v="1899-12-30T02:45:34"/>
    <d v="1899-12-31T03:54:38"/>
    <d v="1899-12-30T02:26:11"/>
    <n v="218"/>
    <n v="157"/>
    <n v="36"/>
    <n v="1202"/>
    <n v="349"/>
    <n v="771"/>
    <n v="1202"/>
    <n v="0.59213884635017866"/>
    <n v="2012"/>
  </r>
  <r>
    <d v="2022-06-01T00:00:00"/>
    <x v="3"/>
    <n v="6250"/>
    <n v="2328.3237938333309"/>
    <n v="618"/>
    <n v="3176"/>
    <n v="1122"/>
    <n v="270"/>
    <n v="1064"/>
    <n v="0.55211726384364823"/>
    <d v="1899-12-30T00:07:19"/>
    <d v="1899-12-30T00:08:39"/>
    <d v="1899-12-30T00:46:04"/>
    <n v="0.67263843648208466"/>
    <d v="1899-12-30T01:29:25"/>
    <d v="1899-12-30T02:21:33"/>
    <d v="1899-12-31T02:51:00"/>
    <d v="1899-12-30T01:26:06"/>
    <n v="194"/>
    <n v="75"/>
    <n v="7"/>
    <n v="2409"/>
    <n v="288"/>
    <n v="1536"/>
    <n v="2409"/>
    <n v="0.63198671831765352"/>
    <n v="3757"/>
  </r>
  <r>
    <d v="2022-06-01T00:00:00"/>
    <x v="4"/>
    <n v="8102"/>
    <n v="5534.710122500006"/>
    <n v="709"/>
    <n v="4483"/>
    <n v="1500"/>
    <n v="410"/>
    <n v="1000"/>
    <n v="0.45310245310245312"/>
    <d v="1899-12-30T00:08:54"/>
    <d v="1899-12-30T00:11:30"/>
    <d v="1899-12-30T01:04:42"/>
    <n v="0.55266955266955264"/>
    <d v="1899-12-30T01:27:50"/>
    <d v="1899-12-30T02:15:30"/>
    <d v="1899-12-31T02:39:49"/>
    <d v="1899-12-30T01:54:07"/>
    <n v="479"/>
    <n v="201"/>
    <n v="8"/>
    <n v="3030"/>
    <n v="488"/>
    <n v="1726"/>
    <n v="3030"/>
    <n v="0.6134581881533101"/>
    <n v="4822"/>
  </r>
  <r>
    <d v="2022-06-01T00:00:00"/>
    <x v="5"/>
    <n v="3976"/>
    <n v="2979.25212816667"/>
    <n v="382"/>
    <n v="2083"/>
    <n v="754"/>
    <n v="200"/>
    <n v="557"/>
    <n v="0.42972972972972973"/>
    <d v="1899-12-30T00:10:05"/>
    <d v="1899-12-30T00:12:26"/>
    <d v="1899-12-30T00:56:09"/>
    <n v="0.49459459459459459"/>
    <d v="1899-12-30T01:18:04"/>
    <d v="1899-12-30T02:04:39"/>
    <d v="1899-12-30T18:15:15"/>
    <d v="1899-12-30T01:58:31"/>
    <n v="234"/>
    <n v="116"/>
    <n v="15"/>
    <n v="1580"/>
    <n v="325"/>
    <n v="937"/>
    <n v="1580"/>
    <n v="0.64257206208425721"/>
    <n v="2392"/>
  </r>
  <r>
    <d v="2022-06-01T00:00:00"/>
    <x v="6"/>
    <n v="1489"/>
    <n v="834.70385166666597"/>
    <n v="121"/>
    <n v="789"/>
    <n v="328"/>
    <n v="76"/>
    <n v="175"/>
    <n v="0.46610169491525422"/>
    <d v="1899-12-30T00:09:32"/>
    <d v="1899-12-30T00:12:08"/>
    <d v="1899-12-30T00:47:48"/>
    <n v="0.51694915254237284"/>
    <d v="1899-12-30T01:14:24"/>
    <d v="1899-12-30T01:59:48"/>
    <d v="1899-12-30T17:18:32"/>
    <d v="1899-12-30T01:36:36"/>
    <n v="59"/>
    <n v="27"/>
    <n v="4"/>
    <n v="587"/>
    <n v="86"/>
    <n v="394"/>
    <n v="587"/>
    <n v="0.59294871794871795"/>
    <n v="970"/>
  </r>
  <r>
    <d v="2022-06-01T00:00:00"/>
    <x v="7"/>
    <n v="131"/>
    <n v="0.14499899999999999"/>
    <n v="7"/>
    <n v="116"/>
    <n v="1"/>
    <n v="0"/>
    <n v="7"/>
    <s v="-"/>
    <d v="1899-12-30T00:26:46"/>
    <d v="1899-12-30T00:21:41"/>
    <d v="1899-12-30T00:42:05"/>
    <s v="-"/>
    <s v="-"/>
    <s v="-"/>
    <s v="-"/>
    <d v="1899-12-30T00:21:44"/>
    <n v="0"/>
    <n v="0"/>
    <n v="0"/>
    <n v="10"/>
    <n v="7"/>
    <n v="10"/>
    <n v="10"/>
    <s v="-"/>
    <n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66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G317:H330" firstHeaderRow="1" firstDataRow="1" firstDataCol="1" rowPageCount="1" colPageCount="1"/>
  <pivotFields count="9">
    <pivotField numFmtId="164" showAll="0"/>
    <pivotField numFmtId="168" showAll="0"/>
    <pivotField showAll="0"/>
    <pivotField axis="axisRow" showAll="0">
      <items count="82">
        <item x="59"/>
        <item x="47"/>
        <item x="20"/>
        <item x="31"/>
        <item n="Bronglais" x="11"/>
        <item x="78"/>
        <item x="36"/>
        <item x="14"/>
        <item x="62"/>
        <item n="Glan Clwyd" x="0"/>
        <item n="Glangwili" x="3"/>
        <item n="Grange UH" x="1"/>
        <item x="16"/>
        <item x="44"/>
        <item x="25"/>
        <item n="Maelor" x="4"/>
        <item n="Morriston" x="5"/>
        <item x="79"/>
        <item n="Nevill Hall" h="1" x="17"/>
        <item n="Prince Charles" x="7"/>
        <item x="12"/>
        <item n="Princess Of Wales " x="6"/>
        <item x="21"/>
        <item n="Royal Glamorgan" x="9"/>
        <item n="Royal Gwent" h="1" x="18"/>
        <item x="13"/>
        <item x="15"/>
        <item x="37"/>
        <item x="74"/>
        <item x="70"/>
        <item x="38"/>
        <item n="UHW" x="2"/>
        <item x="40"/>
        <item x="35"/>
        <item n="Withybush" x="10"/>
        <item x="55"/>
        <item n="Ysbyty Gwynedd" x="8"/>
        <item x="26"/>
        <item x="67"/>
        <item x="80"/>
        <item x="69"/>
        <item x="57"/>
        <item x="24"/>
        <item x="61"/>
        <item x="48"/>
        <item x="54"/>
        <item x="52"/>
        <item x="58"/>
        <item x="29"/>
        <item x="33"/>
        <item x="30"/>
        <item x="43"/>
        <item x="32"/>
        <item x="50"/>
        <item x="49"/>
        <item x="63"/>
        <item x="28"/>
        <item x="34"/>
        <item x="45"/>
        <item x="56"/>
        <item x="41"/>
        <item x="66"/>
        <item x="76"/>
        <item x="77"/>
        <item x="64"/>
        <item x="68"/>
        <item x="53"/>
        <item x="46"/>
        <item x="71"/>
        <item x="73"/>
        <item x="51"/>
        <item x="65"/>
        <item x="27"/>
        <item x="75"/>
        <item x="39"/>
        <item x="19"/>
        <item x="23"/>
        <item x="60"/>
        <item x="42"/>
        <item x="72"/>
        <item x="22"/>
        <item t="default"/>
      </items>
    </pivotField>
    <pivotField axis="axisPage" showAll="0">
      <items count="10">
        <item x="5"/>
        <item x="7"/>
        <item x="6"/>
        <item x="2"/>
        <item x="0"/>
        <item x="1"/>
        <item x="3"/>
        <item x="4"/>
        <item x="8"/>
        <item t="default"/>
      </items>
    </pivotField>
    <pivotField numFmtId="3" showAll="0"/>
    <pivotField dataField="1" numFmtId="15" showAll="0"/>
    <pivotField dragToRow="0" dragToCol="0" dragToPage="0" showAll="0" defaultSubtotal="0"/>
    <pivotField dragToRow="0" dragToCol="0" dragToPage="0" showAll="0" defaultSubtotal="0"/>
  </pivotFields>
  <rowFields count="1">
    <field x="3"/>
  </rowFields>
  <rowItems count="13">
    <i>
      <x v="4"/>
    </i>
    <i>
      <x v="9"/>
    </i>
    <i>
      <x v="10"/>
    </i>
    <i>
      <x v="11"/>
    </i>
    <i>
      <x v="15"/>
    </i>
    <i>
      <x v="16"/>
    </i>
    <i>
      <x v="19"/>
    </i>
    <i>
      <x v="21"/>
    </i>
    <i>
      <x v="23"/>
    </i>
    <i>
      <x v="31"/>
    </i>
    <i>
      <x v="34"/>
    </i>
    <i>
      <x v="36"/>
    </i>
    <i t="grand">
      <x/>
    </i>
  </rowItems>
  <colItems count="1">
    <i/>
  </colItems>
  <pageFields count="1">
    <pageField fld="4" item="4" hier="-1"/>
  </pageFields>
  <dataFields count="1">
    <dataField name="Average of Average Handover" fld="6" subtotal="average" baseField="3" baseItem="5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PivotTable19" cacheId="8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32:J38" firstHeaderRow="1" firstDataRow="2" firstDataCol="1"/>
  <pivotFields count="29">
    <pivotField numFmtId="168" showAll="0"/>
    <pivotField axis="axisCol" showAll="0">
      <items count="9">
        <item x="3"/>
        <item x="4"/>
        <item x="1"/>
        <item x="0"/>
        <item x="5"/>
        <item x="7"/>
        <item x="6"/>
        <item x="2"/>
        <item t="default"/>
      </items>
    </pivotField>
    <pivotField numFmtId="164" showAll="0"/>
    <pivotField numFmtId="3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5">
    <dataField name="Green3" fld="8" baseField="0" baseItem="0"/>
    <dataField name="Green2" fld="7" baseField="0" baseItem="0"/>
    <dataField name="Amber2" fld="6" baseField="0" baseItem="0"/>
    <dataField name="Amber1" fld="5" baseField="0" baseItem="0"/>
    <dataField name="Red" fld="4" baseField="0" baseItem="0"/>
  </dataFields>
  <chartFormats count="10">
    <chartFormat chart="3" format="10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3" format="1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0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3" format="2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3" format="22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23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4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PivotTable54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2">
  <location ref="A369:C384" firstHeaderRow="1" firstDataRow="2" firstDataCol="1" rowPageCount="2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axis="axisCol" showAll="0">
      <items count="120">
        <item m="1" x="74"/>
        <item x="66"/>
        <item m="1" x="105"/>
        <item m="1" x="118"/>
        <item n="Bronglais" x="23"/>
        <item x="30"/>
        <item x="27"/>
        <item x="7"/>
        <item x="18"/>
        <item m="1" x="104"/>
        <item x="9"/>
        <item n="Glan Clwyd" x="10"/>
        <item n="Glangwili" x="24"/>
        <item n="Grange UH" x="0"/>
        <item m="1" x="88"/>
        <item x="15"/>
        <item x="71"/>
        <item x="17"/>
        <item n="Maelor" x="12"/>
        <item n="Morriston" x="31"/>
        <item x="67"/>
        <item n="Nevill Hall" h="1" x="2"/>
        <item n="Prince Charles" x="20"/>
        <item x="25"/>
        <item n="Princess Of Wales " x="21"/>
        <item m="1" x="107"/>
        <item n="Royal Glamorgan" x="22"/>
        <item n="Royal Gwent" h="1" x="4"/>
        <item m="1" x="80"/>
        <item m="1" x="112"/>
        <item x="32"/>
        <item x="46"/>
        <item m="1" x="91"/>
        <item x="34"/>
        <item x="3"/>
        <item x="68"/>
        <item m="1" x="101"/>
        <item n="UHW" x="16"/>
        <item x="19"/>
        <item m="1" x="117"/>
        <item n="Withybush" x="26"/>
        <item x="8"/>
        <item n="Ysbyty Gwynedd" x="11"/>
        <item x="1"/>
        <item m="1" x="92"/>
        <item m="1" x="84"/>
        <item m="1" x="79"/>
        <item m="1" x="96"/>
        <item x="49"/>
        <item m="1" x="89"/>
        <item m="1" x="102"/>
        <item x="43"/>
        <item x="41"/>
        <item m="1" x="72"/>
        <item x="45"/>
        <item m="1" x="98"/>
        <item m="1" x="87"/>
        <item x="48"/>
        <item x="37"/>
        <item x="36"/>
        <item x="55"/>
        <item x="33"/>
        <item x="47"/>
        <item x="58"/>
        <item x="57"/>
        <item m="1" x="103"/>
        <item m="1" x="113"/>
        <item x="60"/>
        <item x="70"/>
        <item m="1" x="115"/>
        <item x="39"/>
        <item x="14"/>
        <item m="1" x="93"/>
        <item x="5"/>
        <item m="1" x="111"/>
        <item x="28"/>
        <item m="1" x="86"/>
        <item m="1" x="78"/>
        <item m="1" x="106"/>
        <item m="1" x="75"/>
        <item m="1" x="99"/>
        <item x="69"/>
        <item x="29"/>
        <item x="65"/>
        <item m="1" x="97"/>
        <item m="1" x="83"/>
        <item m="1" x="85"/>
        <item x="44"/>
        <item m="1" x="77"/>
        <item m="1" x="109"/>
        <item x="51"/>
        <item x="38"/>
        <item m="1" x="81"/>
        <item m="1" x="100"/>
        <item m="1" x="114"/>
        <item m="1" x="108"/>
        <item m="1" x="76"/>
        <item x="6"/>
        <item x="62"/>
        <item x="61"/>
        <item m="1" x="94"/>
        <item x="63"/>
        <item x="64"/>
        <item m="1" x="116"/>
        <item x="53"/>
        <item x="59"/>
        <item m="1" x="110"/>
        <item m="1" x="90"/>
        <item x="52"/>
        <item x="54"/>
        <item x="56"/>
        <item x="50"/>
        <item x="40"/>
        <item m="1" x="73"/>
        <item x="42"/>
        <item m="1" x="82"/>
        <item m="1" x="95"/>
        <item x="35"/>
        <item x="13"/>
        <item t="default"/>
      </items>
    </pivotField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showAll="0"/>
    <pivotField numFmtId="3" showAll="0"/>
    <pivotField dataField="1"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2">
    <i>
      <x v="13"/>
    </i>
    <i t="grand">
      <x/>
    </i>
  </colItems>
  <pageFields count="2">
    <pageField fld="4" item="4" hier="-1"/>
    <pageField fld="2" item="1" hier="-1"/>
  </pageFields>
  <dataFields count="1">
    <dataField name="Average of Average Handover" fld="7" subtotal="average" baseField="3" baseItem="24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PivotTable14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A213:A214" firstHeaderRow="1" firstDataRow="1" firstDataCol="0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ataField="1" dragToRow="0" dragToCol="0" dragToPage="0" showAll="0" defaultSubtotal="0"/>
  </pivotFields>
  <rowItems count="1">
    <i/>
  </rowItems>
  <colItems count="1">
    <i/>
  </colItems>
  <dataFields count="1">
    <dataField name="Sum of Avg lost minutes per Arrival" fld="26" baseField="0" baseItem="0"/>
  </dataFields>
  <chartFormats count="1"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PivotTable13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A187:A188" firstHeaderRow="1" firstDataRow="1" firstDataCol="0"/>
  <pivotFields count="27">
    <pivotField numFmtId="168" showAll="0"/>
    <pivotField numFmtId="164" showAll="0"/>
    <pivotField dataField="1"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Sum of Lost Hours" fld="2" baseField="0" baseItem="0"/>
  </dataFields>
  <chartFormats count="1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PivotTable25" cacheId="11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5">
  <location ref="A85:B87" firstHeaderRow="1" firstDataRow="1" firstDataCol="1"/>
  <pivotFields count="26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5" showAll="0"/>
    <pivotField numFmtId="21" showAll="0"/>
    <pivotField numFmtId="15" showAll="0"/>
    <pivotField numFmtId="21" showAll="0"/>
    <pivotField dataField="1"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Red % &lt; 8 Min" fld="8" subtotal="average" baseField="0" baseItem="1" numFmtId="165"/>
    <dataField name="Red % &lt; 10 Min" fld="12" subtotal="average" baseField="0" baseItem="1" numFmtId="165"/>
  </dataFields>
  <formats count="1">
    <format dxfId="3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chartFormats count="1"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name="PivotTable8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7">
  <location ref="Q589:S616" firstHeaderRow="0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2" hier="-1"/>
  </pageFields>
  <dataFields count="2">
    <dataField name="Lost Hours." fld="5" baseField="0" baseItem="0"/>
    <dataField name="25% Reduction" fld="27" baseField="0" baseItem="0" numFmtId="3"/>
  </dataFields>
  <chartFormats count="6"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1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thisMonth" evalOrder="-1" id="1">
      <autoFilter ref="A1">
        <filterColumn colId="0">
          <dynamicFilter type="thisMonth" val="44713" maxVal="44743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name="PivotTable57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1">
  <location ref="A438:C453" firstHeaderRow="1" firstDataRow="2" firstDataCol="1" rowPageCount="2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axis="axisCol" showAll="0">
      <items count="120">
        <item m="1" x="74"/>
        <item x="66"/>
        <item m="1" x="105"/>
        <item m="1" x="118"/>
        <item n="Bronglais" x="23"/>
        <item x="30"/>
        <item x="27"/>
        <item x="7"/>
        <item x="18"/>
        <item m="1" x="104"/>
        <item x="9"/>
        <item n="Glan Clwyd" x="10"/>
        <item n="Glangwili" x="24"/>
        <item n="Grange UH" x="0"/>
        <item m="1" x="88"/>
        <item x="15"/>
        <item x="71"/>
        <item x="17"/>
        <item n="Maelor" x="12"/>
        <item n="Morriston" x="31"/>
        <item x="67"/>
        <item n="Nevill Hall" h="1" x="2"/>
        <item n="Prince Charles" x="20"/>
        <item x="25"/>
        <item n="Princess Of Wales " x="21"/>
        <item m="1" x="107"/>
        <item n="Royal Glamorgan" x="22"/>
        <item n="Royal Gwent" h="1" x="4"/>
        <item m="1" x="80"/>
        <item m="1" x="112"/>
        <item x="32"/>
        <item x="46"/>
        <item m="1" x="91"/>
        <item x="34"/>
        <item x="3"/>
        <item x="68"/>
        <item m="1" x="101"/>
        <item n="UHW" x="16"/>
        <item x="19"/>
        <item m="1" x="117"/>
        <item n="Withybush" x="26"/>
        <item x="8"/>
        <item n="Ysbyty Gwynedd" x="11"/>
        <item x="1"/>
        <item m="1" x="92"/>
        <item m="1" x="84"/>
        <item m="1" x="79"/>
        <item m="1" x="96"/>
        <item x="49"/>
        <item m="1" x="89"/>
        <item m="1" x="102"/>
        <item x="43"/>
        <item x="41"/>
        <item m="1" x="72"/>
        <item x="45"/>
        <item m="1" x="98"/>
        <item m="1" x="87"/>
        <item x="48"/>
        <item x="37"/>
        <item x="36"/>
        <item x="55"/>
        <item x="33"/>
        <item x="47"/>
        <item x="58"/>
        <item x="57"/>
        <item m="1" x="103"/>
        <item m="1" x="113"/>
        <item x="60"/>
        <item x="70"/>
        <item m="1" x="115"/>
        <item x="39"/>
        <item x="14"/>
        <item m="1" x="93"/>
        <item x="5"/>
        <item m="1" x="111"/>
        <item x="28"/>
        <item m="1" x="86"/>
        <item m="1" x="78"/>
        <item m="1" x="106"/>
        <item m="1" x="75"/>
        <item m="1" x="99"/>
        <item x="69"/>
        <item x="29"/>
        <item x="65"/>
        <item m="1" x="97"/>
        <item m="1" x="83"/>
        <item m="1" x="85"/>
        <item x="44"/>
        <item m="1" x="77"/>
        <item m="1" x="109"/>
        <item x="51"/>
        <item x="38"/>
        <item m="1" x="81"/>
        <item m="1" x="100"/>
        <item m="1" x="114"/>
        <item m="1" x="108"/>
        <item m="1" x="76"/>
        <item x="6"/>
        <item x="62"/>
        <item x="61"/>
        <item m="1" x="94"/>
        <item x="63"/>
        <item x="64"/>
        <item m="1" x="116"/>
        <item x="53"/>
        <item x="59"/>
        <item m="1" x="110"/>
        <item m="1" x="90"/>
        <item x="52"/>
        <item x="54"/>
        <item x="56"/>
        <item x="50"/>
        <item x="40"/>
        <item m="1" x="73"/>
        <item x="42"/>
        <item m="1" x="82"/>
        <item m="1" x="95"/>
        <item x="35"/>
        <item x="13"/>
        <item t="default"/>
      </items>
    </pivotField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showAll="0"/>
    <pivotField numFmtId="3" showAll="0"/>
    <pivotField numFmtId="15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2">
    <i>
      <x v="13"/>
    </i>
    <i t="grand">
      <x/>
    </i>
  </colItems>
  <pageFields count="2">
    <pageField fld="4" item="4" hier="-1"/>
    <pageField fld="2" item="1" hier="-1"/>
  </pageFields>
  <dataFields count="1">
    <dataField name="Sum of No of Incidents over 4 Hours N2H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PivotTable9" cacheId="7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41:J47" firstHeaderRow="1" firstDataRow="2" firstDataCol="1"/>
  <pivotFields count="28">
    <pivotField numFmtId="168" showAll="0"/>
    <pivotField axis="axisCol" showAll="0">
      <items count="9">
        <item x="2"/>
        <item x="3"/>
        <item x="1"/>
        <item x="0"/>
        <item x="4"/>
        <item x="7"/>
        <item x="6"/>
        <item x="5"/>
        <item t="default"/>
      </items>
    </pivotField>
    <pivotField numFmtId="164" showAll="0"/>
    <pivotField numFmtId="3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5">
    <dataField name="Green3" fld="8" baseField="0" baseItem="0"/>
    <dataField name="Green2" fld="7" baseField="0" baseItem="0"/>
    <dataField name="Amber2" fld="6" baseField="0" baseItem="0"/>
    <dataField name="Amber1" fld="5" baseField="0" baseItem="0"/>
    <dataField name="Red" fld="4" baseField="0" baseItem="0"/>
  </dataFields>
  <chartFormats count="10">
    <chartFormat chart="3" format="10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3" format="11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3" format="1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0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3" format="2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3" format="22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23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4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PivotTable32" cacheId="10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E152:M154" firstHeaderRow="1" firstDataRow="2" firstDataCol="1"/>
  <pivotFields count="28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axis="axisCol" showAll="0">
      <items count="9">
        <item x="3"/>
        <item x="4"/>
        <item x="2"/>
        <item x="6"/>
        <item x="1"/>
        <item x="0"/>
        <item x="7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dataField="1"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Items count="1">
    <i/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1">
    <dataField name="Average of Average Handover" fld="18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name="PivotTable8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1">
  <location ref="U589:V616" firstHeaderRow="1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numFmtId="3"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Items count="1">
    <i/>
  </colItems>
  <pageFields count="1">
    <pageField fld="1" item="2" hier="-1"/>
  </pageFields>
  <dataFields count="1">
    <dataField name="Sum of No of Incidents over 4 Hours N2H" fld="7" baseField="0" baseItem="0"/>
  </dataFields>
  <chartFormats count="2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6" cacheId="12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A152:A153" firstHeaderRow="1" firstDataRow="1" firstDataCol="0"/>
  <pivotFields count="29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dataField="1"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Items count="1">
    <i/>
  </rowItems>
  <colItems count="1">
    <i/>
  </colItems>
  <dataFields count="1">
    <dataField name="Average of Average Handover" fld="17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name="PivotTable44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C182:M184" firstHeaderRow="1" firstDataRow="2" firstDataCol="1"/>
  <pivotFields count="13">
    <pivotField numFmtId="168" showAll="0"/>
    <pivotField axis="axisCol" showAll="0">
      <items count="10">
        <item x="8"/>
        <item x="5"/>
        <item x="2"/>
        <item x="4"/>
        <item x="0"/>
        <item x="3"/>
        <item x="6"/>
        <item x="7"/>
        <item x="1"/>
        <item t="default"/>
      </items>
    </pivotField>
    <pivotField numFmtId="164" showAll="0"/>
    <pivotField dataField="1"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ragToRow="0" dragToCol="0" dragToPage="0" showAll="0" defaultSubtotal="0"/>
  </pivotFields>
  <rowItems count="1">
    <i/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Lost Hours" fld="3" baseField="0" baseItem="0"/>
  </dataFields>
  <chartFormats count="1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name="PivotTable77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54">
  <location ref="AA554:AB580" firstHeaderRow="1" firstDataRow="1" firstDataCol="1" rowPageCount="1" colPageCount="1"/>
  <pivotFields count="27">
    <pivotField axis="axisRow" numFmtId="166" showAll="0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3"/>
        <item x="4"/>
        <item x="2"/>
        <item x="6"/>
        <item x="1"/>
        <item x="0"/>
        <item x="7"/>
        <item x="8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pageFields count="1">
    <pageField fld="2" item="3" hier="-1"/>
  </pageFields>
  <dataFields count="1">
    <dataField name="Sum of No of Incidents over 4 Hours N2H" fld="19" baseField="0" baseItem="0"/>
  </dataFields>
  <chartFormats count="1">
    <chartFormat chart="4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name="PivotTable35" cacheId="8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5">
  <location ref="E85:M88" firstHeaderRow="1" firstDataRow="2" firstDataCol="1"/>
  <pivotFields count="29">
    <pivotField numFmtId="168" showAll="0"/>
    <pivotField axis="axisCol" showAll="0">
      <items count="9">
        <item x="3"/>
        <item x="4"/>
        <item x="1"/>
        <item x="0"/>
        <item x="5"/>
        <item x="7"/>
        <item x="6"/>
        <item x="2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5" showAll="0"/>
    <pivotField numFmtId="21" showAll="0"/>
    <pivotField numFmtId="15" showAll="0"/>
    <pivotField numFmtId="21" showAll="0"/>
    <pivotField dataField="1"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Red % &lt; 8 Min" fld="9" subtotal="average" baseField="0" baseItem="1" numFmtId="165"/>
    <dataField name="Red % &lt; 10 Min" fld="13" subtotal="average" baseField="0" baseItem="1" numFmtId="165"/>
  </dataFields>
  <formats count="1">
    <format dxfId="4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chartFormats count="1"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name="PivotTable39" cacheId="8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E106:M109" firstHeaderRow="1" firstDataRow="2" firstDataCol="1"/>
  <pivotFields count="29">
    <pivotField numFmtId="168" showAll="0"/>
    <pivotField axis="axisCol" showAll="0">
      <items count="9">
        <item x="3"/>
        <item x="4"/>
        <item x="1"/>
        <item x="0"/>
        <item x="5"/>
        <item x="7"/>
        <item x="6"/>
        <item x="2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dataField="1" numFmtId="21" showAll="0"/>
    <pivotField dataField="1"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Median Amber." fld="14" subtotal="average" baseField="0" baseItem="0" numFmtId="21"/>
    <dataField name="Amber 65th." fld="15" subtotal="average" baseField="1" baseItem="1"/>
  </dataFields>
  <formats count="1">
    <format dxfId="5">
      <pivotArea collapsedLevelsAreSubtotals="1" fieldPosition="0">
        <references count="1">
          <reference field="4294967294" count="1">
            <x v="1"/>
          </reference>
        </references>
      </pivotArea>
    </format>
  </formats>
  <chartFormats count="1">
    <chartFormat chart="8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name="PivotTable18" cacheId="15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8">
  <location ref="A2:J5" firstHeaderRow="1" firstDataRow="2" firstDataCol="1"/>
  <pivotFields count="31">
    <pivotField numFmtId="14" showAll="0"/>
    <pivotField numFmtId="164" showAll="0"/>
    <pivotField showAll="0"/>
    <pivotField axis="axisCol" showAll="0">
      <items count="9">
        <item x="5"/>
        <item x="2"/>
        <item x="6"/>
        <item x="1"/>
        <item x="0"/>
        <item x="7"/>
        <item x="3"/>
        <item x="4"/>
        <item t="default"/>
      </items>
    </pivotField>
    <pivotField dataField="1"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showAll="0"/>
    <pivotField dragToRow="0" dragToCol="0" dragToPage="0" showAll="0" defaultSubtotal="0"/>
    <pivotField dragToRow="0" dragToCol="0" dragToPage="0" showAll="0" defaultSubtotal="0"/>
    <pivotField showAll="0"/>
  </pivotFields>
  <rowFields count="1">
    <field x="-2"/>
  </rowFields>
  <rowItems count="2">
    <i>
      <x/>
    </i>
    <i i="1">
      <x v="1"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2">
    <dataField name="Sum of Verified Incidents" fld="4" baseField="0" baseItem="0"/>
    <dataField name="Sum of Conveyances" fld="2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name="PivotTable60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3">
  <location ref="A507:G522" firstHeaderRow="1" firstDataRow="2" firstDataCol="1" rowPageCount="3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showAll="0"/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axis="axisCol" showAll="0">
      <items count="25">
        <item x="0"/>
        <item x="16"/>
        <item x="1"/>
        <item x="2"/>
        <item x="17"/>
        <item x="18"/>
        <item x="9"/>
        <item x="10"/>
        <item x="11"/>
        <item x="12"/>
        <item x="13"/>
        <item x="3"/>
        <item x="4"/>
        <item x="19"/>
        <item x="5"/>
        <item x="14"/>
        <item x="20"/>
        <item x="6"/>
        <item x="21"/>
        <item x="22"/>
        <item x="7"/>
        <item x="8"/>
        <item x="15"/>
        <item m="1" x="23"/>
        <item t="default"/>
      </items>
    </pivotField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dataField="1" showAll="0"/>
    <pivotField numFmtId="164" showAll="0"/>
    <pivotField numFmtId="164" showAll="0"/>
    <pivotField showAll="0"/>
    <pivotField showAll="0"/>
    <pivotField axis="axisPage" showAll="0">
      <items count="4">
        <item x="0"/>
        <item x="1"/>
        <item m="1" x="2"/>
        <item t="default"/>
      </items>
    </pivotField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5"/>
  </colFields>
  <colItems count="6">
    <i>
      <x/>
    </i>
    <i>
      <x v="2"/>
    </i>
    <i>
      <x v="12"/>
    </i>
    <i>
      <x v="14"/>
    </i>
    <i>
      <x v="20"/>
    </i>
    <i t="grand">
      <x/>
    </i>
  </colItems>
  <pageFields count="3">
    <pageField fld="4" hier="-1"/>
    <pageField fld="2" item="1" hier="-1"/>
    <pageField fld="28" item="0" hier="-1"/>
  </pageFields>
  <dataFields count="1">
    <dataField name="Average of Median Amber" fld="23" subtotal="average" baseField="0" baseItem="7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name="PivotTable26" cacheId="11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A59:B61" firstHeaderRow="1" firstDataRow="1" firstDataCol="1"/>
  <pivotFields count="26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dataField="1" numFmtId="21" showAll="0"/>
    <pivotField dataField="1"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Median Red." fld="9" subtotal="average" baseField="0" baseItem="0" numFmtId="21"/>
    <dataField name="Mean Red." fld="10" subtotal="average" baseField="0" baseItem="1" numFmtId="21"/>
  </dataFields>
  <chartFormats count="1"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name="PivotTable43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D207:N209" firstHeaderRow="1" firstDataRow="2" firstDataCol="1"/>
  <pivotFields count="13">
    <pivotField numFmtId="168" showAll="0"/>
    <pivotField axis="axisCol" showAll="0">
      <items count="10">
        <item x="8"/>
        <item x="5"/>
        <item x="2"/>
        <item x="4"/>
        <item x="0"/>
        <item x="3"/>
        <item x="6"/>
        <item x="7"/>
        <item x="1"/>
        <item t="default"/>
      </items>
    </pivotField>
    <pivotField numFmtId="164" showAll="0"/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ataField="1" dragToRow="0" dragToCol="0" dragToPage="0" showAll="0" defaultSubtotal="0"/>
  </pivotFields>
  <rowItems count="1">
    <i/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Avg lost minutes per Arrival" fld="12" baseField="0" baseItem="0"/>
  </dataFields>
  <chartFormats count="1"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name="PivotTable41" cacheId="13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A163:A164" firstHeaderRow="1" firstDataRow="1" firstDataCol="0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dataField="1"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Average of Average Handover" fld="16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name="PivotTable29" cacheId="15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5">
  <location ref="E77:M80" firstHeaderRow="1" firstDataRow="2" firstDataCol="1"/>
  <pivotFields count="31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showAll="0"/>
    <pivotField axis="axisCol" showAll="0">
      <items count="9">
        <item x="5"/>
        <item x="2"/>
        <item x="6"/>
        <item x="1"/>
        <item x="0"/>
        <item x="7"/>
        <item x="3"/>
        <item x="4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5" showAll="0"/>
    <pivotField numFmtId="21" showAll="0"/>
    <pivotField numFmtId="15" showAll="0"/>
    <pivotField numFmtId="21" showAll="0"/>
    <pivotField dataField="1"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2">
    <i>
      <x/>
    </i>
    <i i="1">
      <x v="1"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Red % &lt; 8 Min" fld="11" subtotal="average" baseField="0" baseItem="1" numFmtId="165"/>
    <dataField name="Red % &lt; 10 Min" fld="15" subtotal="average" baseField="0" baseItem="1" numFmtId="165"/>
  </dataFields>
  <formats count="1">
    <format dxfId="6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33" cacheId="7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E66:M69" firstHeaderRow="1" firstDataRow="2" firstDataCol="1"/>
  <pivotFields count="28">
    <pivotField numFmtId="168" showAll="0"/>
    <pivotField axis="axisCol" showAll="0">
      <items count="9">
        <item x="2"/>
        <item x="3"/>
        <item x="1"/>
        <item x="0"/>
        <item x="4"/>
        <item x="7"/>
        <item x="6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dataField="1" numFmtId="21" showAll="0"/>
    <pivotField dataField="1"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Median Red." fld="10" subtotal="average" baseField="0" baseItem="0" numFmtId="21"/>
    <dataField name="Mean Red." fld="11" subtotal="average" baseField="0" baseItem="1" numFmtId="21"/>
  </dataFields>
  <chartFormats count="1"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name="PivotTable11" cacheId="13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5">
  <location ref="A91:B93" firstHeaderRow="1" firstDataRow="1" firstDataCol="1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5" showAll="0"/>
    <pivotField numFmtId="21" showAll="0"/>
    <pivotField numFmtId="15" showAll="0"/>
    <pivotField numFmtId="21" showAll="0"/>
    <pivotField dataField="1"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Red % &lt; 8 Min" fld="8" subtotal="average" baseField="0" baseItem="1" numFmtId="165"/>
    <dataField name="Red % &lt; 10 Min" fld="12" subtotal="average" baseField="0" baseItem="1" numFmtId="165"/>
  </dataFields>
  <formats count="1">
    <format dxfId="7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chartFormats count="1"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name="PivotTable15" cacheId="8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E59:M62" firstHeaderRow="1" firstDataRow="2" firstDataCol="1"/>
  <pivotFields count="29">
    <pivotField numFmtId="168" showAll="0"/>
    <pivotField axis="axisCol" showAll="0">
      <items count="9">
        <item x="3"/>
        <item x="4"/>
        <item x="1"/>
        <item x="0"/>
        <item x="5"/>
        <item x="7"/>
        <item x="6"/>
        <item x="2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dataField="1" numFmtId="21" showAll="0"/>
    <pivotField dataField="1"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Median Red." fld="10" subtotal="average" baseField="0" baseItem="0" numFmtId="21"/>
    <dataField name="Mean Red." fld="11" subtotal="average" baseField="0" baseItem="1" numFmtId="21"/>
  </dataFields>
  <chartFormats count="1"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name="PivotTable7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82">
  <location ref="L554:M580" firstHeaderRow="1" firstDataRow="1" firstDataCol="1" rowPageCount="1" colPageCount="1"/>
  <pivotFields count="27">
    <pivotField axis="axisRow" numFmtId="166" showAll="0" sortType="ascending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3"/>
        <item x="4"/>
        <item x="2"/>
        <item x="6"/>
        <item x="1"/>
        <item x="0"/>
        <item x="7"/>
        <item x="8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pageFields count="1">
    <pageField fld="2" item="3" hier="-1"/>
  </pageFields>
  <dataFields count="1">
    <dataField name="Average of Average Handover" fld="18" subtotal="average" baseField="0" baseItem="0" numFmtId="167"/>
  </dataFields>
  <chartFormats count="35"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5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6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7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9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3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2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5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6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7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9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6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7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8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9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3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5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6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7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8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9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name="PivotTable40" cacheId="6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E158:N160" firstHeaderRow="1" firstDataRow="2" firstDataCol="1"/>
  <pivotFields count="13">
    <pivotField numFmtId="168" showAll="0"/>
    <pivotField axis="axisCol" showAll="0">
      <items count="10">
        <item x="8"/>
        <item x="5"/>
        <item x="2"/>
        <item x="4"/>
        <item x="0"/>
        <item x="3"/>
        <item x="6"/>
        <item x="7"/>
        <item x="1"/>
        <item t="default"/>
      </items>
    </pivotField>
    <pivotField numFmtId="164" showAll="0"/>
    <pivotField numFmtId="3" showAll="0"/>
    <pivotField dataField="1"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ragToRow="0" dragToCol="0" dragToPage="0" showAll="0" defaultSubtotal="0"/>
  </pivotFields>
  <rowItems count="1">
    <i/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Average of Average Handover" fld="4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name="PivotTable10" cacheId="13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A66:B68" firstHeaderRow="1" firstDataRow="1" firstDataCol="1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dataField="1" numFmtId="21" showAll="0"/>
    <pivotField dataField="1"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Median Red." fld="9" subtotal="average" baseField="0" baseItem="0" numFmtId="21"/>
    <dataField name="Mean Red." fld="10" subtotal="average" baseField="0" baseItem="1" numFmtId="21"/>
  </dataFields>
  <chartFormats count="1"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name="PivotTable9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6">
  <location ref="AO589:AQ616" firstHeaderRow="0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6" hier="-1"/>
  </pageFields>
  <dataFields count="2">
    <dataField name="Lost Hours." fld="5" baseField="0" baseItem="0"/>
    <dataField name="25% Reduction" fld="27" baseField="0" baseItem="0" numFmtId="3"/>
  </dataFields>
  <chartFormats count="6"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1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thisMonth" evalOrder="-1" id="1">
      <autoFilter ref="A1">
        <filterColumn colId="0">
          <dynamicFilter type="thisMonth" val="44713" maxVal="44743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name="PivotTable23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A182:A183" firstHeaderRow="1" firstDataRow="1" firstDataCol="0"/>
  <pivotFields count="26">
    <pivotField numFmtId="168" showAll="0"/>
    <pivotField numFmtId="164" showAll="0"/>
    <pivotField dataField="1"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Sum of Lost Hours" fld="2" baseField="0" baseItem="0"/>
  </dataFields>
  <chartFormats count="1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name="PivotTable8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1">
  <location ref="AC589:AD616" firstHeaderRow="1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numFmtId="3"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Items count="1">
    <i/>
  </colItems>
  <pageFields count="1">
    <pageField fld="1" item="3" hier="-1"/>
  </pageFields>
  <dataFields count="1">
    <dataField name="Sum of No of Incidents over 4 Hours N2H" fld="7" baseField="0" baseItem="0"/>
  </dataFields>
  <chartFormats count="2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name="PivotTable90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6">
  <location ref="Y589:AA616" firstHeaderRow="0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3" hier="-1"/>
  </pageFields>
  <dataFields count="2">
    <dataField name="Lost Hours." fld="5" baseField="0" baseItem="0"/>
    <dataField name="25% Reduction" fld="27" baseField="0" baseItem="0" numFmtId="3"/>
  </dataFields>
  <chartFormats count="6"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1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thisMonth" evalOrder="-1" id="1">
      <autoFilter ref="A1">
        <filterColumn colId="0">
          <dynamicFilter type="thisMonth" val="44713" maxVal="44743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name="PivotTable3" cacheId="12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5">
  <location ref="A77:B79" firstHeaderRow="1" firstDataRow="1" firstDataCol="1"/>
  <pivotFields count="29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5" showAll="0"/>
    <pivotField numFmtId="21" showAll="0"/>
    <pivotField numFmtId="15" showAll="0"/>
    <pivotField numFmtId="21" showAll="0"/>
    <pivotField dataField="1"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2">
    <i>
      <x/>
    </i>
    <i i="1">
      <x v="1"/>
    </i>
  </rowItems>
  <colItems count="1">
    <i/>
  </colItems>
  <dataFields count="2">
    <dataField name="Red % &lt; 8 Min" fld="9" subtotal="average" baseField="0" baseItem="1" numFmtId="165"/>
    <dataField name="Red % &lt; 10 Min" fld="13" subtotal="average" baseField="0" baseItem="1" numFmtId="165"/>
  </dataFields>
  <formats count="1">
    <format dxfId="8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7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6">
  <location ref="E589:F616" firstHeaderRow="1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numFmtId="3"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Items count="1">
    <i/>
  </colItems>
  <pageFields count="1">
    <pageField fld="1" item="0" hier="-1"/>
  </pageFields>
  <dataFields count="1">
    <dataField name="Sum of No of Incidents over 4 Hours N2H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name="PivotTable8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A200:A201" firstHeaderRow="1" firstDataRow="1" firstDataCol="0"/>
  <pivotFields count="29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ataField="1"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Items count="1">
    <i/>
  </rowItems>
  <colItems count="1">
    <i/>
  </colItems>
  <dataFields count="1">
    <dataField name="Sum of Avg lost minutes per Arrival" fld="27" baseField="0" baseItem="0"/>
  </dataFields>
  <chartFormats count="1"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name="PivotTable80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6">
  <location ref="O554:P580" firstHeaderRow="1" firstDataRow="1" firstDataCol="1" rowPageCount="1" colPageCount="1"/>
  <pivotFields count="27">
    <pivotField axis="axisRow" numFmtId="166" showAll="0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3"/>
        <item x="4"/>
        <item x="2"/>
        <item x="6"/>
        <item x="1"/>
        <item x="0"/>
        <item x="7"/>
        <item x="8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pageFields count="1">
    <pageField fld="2" item="3" hier="-1"/>
  </pageFields>
  <dataFields count="1">
    <dataField name="Average of Median Red" fld="11" subtotal="average" baseField="0" baseItem="4" numFmtId="167"/>
  </dataFields>
  <chartFormats count="1">
    <chartFormat chart="2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name="PivotTable53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2">
  <location ref="A340:C355" firstHeaderRow="1" firstDataRow="2" firstDataCol="1" rowPageCount="2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axis="axisCol" showAll="0">
      <items count="120">
        <item m="1" x="74"/>
        <item x="66"/>
        <item m="1" x="105"/>
        <item m="1" x="118"/>
        <item n="Bronglais" x="23"/>
        <item x="30"/>
        <item x="27"/>
        <item x="7"/>
        <item x="18"/>
        <item m="1" x="104"/>
        <item x="9"/>
        <item n="Glan Clwyd" x="10"/>
        <item n="Glangwili" x="24"/>
        <item n="Grange UH" x="0"/>
        <item m="1" x="88"/>
        <item x="15"/>
        <item x="71"/>
        <item x="17"/>
        <item n="Maelor" x="12"/>
        <item n="Morriston" x="31"/>
        <item x="67"/>
        <item n="Nevill Hall" h="1" x="2"/>
        <item n="Prince Charles" x="20"/>
        <item x="25"/>
        <item n="Princess Of Wales " x="21"/>
        <item m="1" x="107"/>
        <item n="Royal Glamorgan" x="22"/>
        <item n="Royal Gwent" h="1" x="4"/>
        <item m="1" x="80"/>
        <item m="1" x="112"/>
        <item x="32"/>
        <item x="46"/>
        <item m="1" x="91"/>
        <item x="34"/>
        <item x="3"/>
        <item x="68"/>
        <item m="1" x="101"/>
        <item n="UHW" x="16"/>
        <item x="19"/>
        <item m="1" x="117"/>
        <item n="Withybush" x="26"/>
        <item x="8"/>
        <item n="Ysbyty Gwynedd" x="11"/>
        <item x="1"/>
        <item m="1" x="92"/>
        <item m="1" x="84"/>
        <item m="1" x="79"/>
        <item m="1" x="96"/>
        <item x="49"/>
        <item m="1" x="89"/>
        <item m="1" x="102"/>
        <item x="43"/>
        <item x="41"/>
        <item m="1" x="72"/>
        <item x="45"/>
        <item m="1" x="98"/>
        <item m="1" x="87"/>
        <item x="48"/>
        <item x="37"/>
        <item x="36"/>
        <item x="55"/>
        <item x="33"/>
        <item x="47"/>
        <item x="58"/>
        <item x="57"/>
        <item m="1" x="103"/>
        <item m="1" x="113"/>
        <item x="60"/>
        <item x="70"/>
        <item m="1" x="115"/>
        <item x="39"/>
        <item x="14"/>
        <item m="1" x="93"/>
        <item x="5"/>
        <item m="1" x="111"/>
        <item x="28"/>
        <item m="1" x="86"/>
        <item m="1" x="78"/>
        <item m="1" x="106"/>
        <item m="1" x="75"/>
        <item m="1" x="99"/>
        <item x="69"/>
        <item x="29"/>
        <item x="65"/>
        <item m="1" x="97"/>
        <item m="1" x="83"/>
        <item m="1" x="85"/>
        <item x="44"/>
        <item m="1" x="77"/>
        <item m="1" x="109"/>
        <item x="51"/>
        <item x="38"/>
        <item m="1" x="81"/>
        <item m="1" x="100"/>
        <item m="1" x="114"/>
        <item m="1" x="108"/>
        <item m="1" x="76"/>
        <item x="6"/>
        <item x="62"/>
        <item x="61"/>
        <item m="1" x="94"/>
        <item x="63"/>
        <item x="64"/>
        <item m="1" x="116"/>
        <item x="53"/>
        <item x="59"/>
        <item m="1" x="110"/>
        <item m="1" x="90"/>
        <item x="52"/>
        <item x="54"/>
        <item x="56"/>
        <item x="50"/>
        <item x="40"/>
        <item m="1" x="73"/>
        <item x="42"/>
        <item m="1" x="82"/>
        <item m="1" x="95"/>
        <item x="35"/>
        <item x="13"/>
        <item t="default"/>
      </items>
    </pivotField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showAll="0"/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2">
    <i>
      <x v="13"/>
    </i>
    <i t="grand">
      <x/>
    </i>
  </colItems>
  <pageFields count="2">
    <pageField fld="4" item="4" hier="-1"/>
    <pageField fld="2" item="1" hier="-1"/>
  </pageFields>
  <dataFields count="1">
    <dataField name="Sum of No of Arrival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name="PivotTable8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4">
  <location ref="R554:S580" firstHeaderRow="1" firstDataRow="1" firstDataCol="1" rowPageCount="1" colPageCount="1"/>
  <pivotFields count="27">
    <pivotField axis="axisRow" numFmtId="166" showAll="0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3"/>
        <item x="4"/>
        <item x="2"/>
        <item x="6"/>
        <item x="1"/>
        <item x="0"/>
        <item x="7"/>
        <item x="8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pageFields count="1">
    <pageField fld="2" item="3" hier="-1"/>
  </pageFields>
  <dataFields count="1">
    <dataField name="Average of Red 8 Min %" fld="10" subtotal="average" baseField="0" baseItem="0" numFmtId="10"/>
  </dataFields>
  <chartFormats count="1">
    <chartFormat chart="2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name="PivotTable37" cacheId="7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E112:M115" firstHeaderRow="1" firstDataRow="2" firstDataCol="1"/>
  <pivotFields count="28">
    <pivotField numFmtId="168" showAll="0"/>
    <pivotField axis="axisCol" showAll="0">
      <items count="9">
        <item x="2"/>
        <item x="3"/>
        <item x="1"/>
        <item x="0"/>
        <item x="4"/>
        <item x="7"/>
        <item x="6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dataField="1" numFmtId="21" showAll="0"/>
    <pivotField dataField="1"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Median Amber." fld="14" subtotal="average" baseField="0" baseItem="0" numFmtId="21"/>
    <dataField name="Amber 65th." fld="15" subtotal="average" baseField="1" baseItem="1"/>
  </dataFields>
  <formats count="1">
    <format dxfId="9">
      <pivotArea collapsedLevelsAreSubtotals="1" fieldPosition="0">
        <references count="1">
          <reference field="4294967294" count="1">
            <x v="1"/>
          </reference>
        </references>
      </pivotArea>
    </format>
  </formats>
  <chartFormats count="1">
    <chartFormat chart="8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name="PivotTable5" cacheId="14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A120:B125" firstHeaderRow="1" firstDataRow="1" firstDataCol="1"/>
  <pivotFields count="30">
    <pivotField numFmtId="22" showAll="0"/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showAll="0"/>
    <pivotField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dataField="1" numFmtId="164" showAll="0"/>
    <pivotField dataField="1" numFmtId="164" showAll="0"/>
    <pivotField dataField="1" numFmtId="164" showAll="0"/>
    <pivotField numFmtId="164" showAll="0"/>
    <pivotField dataField="1" numFmtId="164" showAll="0"/>
    <pivotField dataField="1" numFmtId="164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Items count="1">
    <i/>
  </colItems>
  <dataFields count="5">
    <dataField name="Handover &lt; 15 mins" fld="25" baseField="0" baseItem="0"/>
    <dataField name="Handover &lt; 1 hr" fld="26" baseField="0" baseItem="0"/>
    <dataField name="Handover &gt;4 Hours" fld="21" baseField="0" baseItem="0"/>
    <dataField name="Handover &gt; 6 Hours" fld="22" baseField="0" baseItem="0"/>
    <dataField name="Handover &gt;12 Hours" fld="23" baseField="0" baseItem="0"/>
  </dataFields>
  <chartFormats count="3">
    <chartFormat chart="9" format="1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9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name="PivotTable63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A247:B260" firstHeaderRow="1" firstDataRow="1" firstDataCol="1" rowPageCount="1" colPageCount="1"/>
  <pivotFields count="9">
    <pivotField numFmtId="14" showAll="0"/>
    <pivotField showAll="0"/>
    <pivotField axis="axisRow" showAll="0">
      <items count="65">
        <item x="47"/>
        <item x="46"/>
        <item x="31"/>
        <item m="1" x="63"/>
        <item n="Bronglais" x="13"/>
        <item x="42"/>
        <item x="32"/>
        <item x="15"/>
        <item x="44"/>
        <item n="Glan Clwyd" x="3"/>
        <item n="Glangwili" x="9"/>
        <item n="Grange UH" x="5"/>
        <item x="14"/>
        <item m="1" x="59"/>
        <item x="23"/>
        <item n="Maelor" x="2"/>
        <item n="Morriston" x="0"/>
        <item x="49"/>
        <item n="Nevill Hall" h="1" x="26"/>
        <item n="Prince Charles" x="4"/>
        <item x="11"/>
        <item n="Princess Of Wales " x="6"/>
        <item x="18"/>
        <item n="Royal Glamorgan" x="8"/>
        <item n="Royal Gwent" h="1" x="17"/>
        <item x="12"/>
        <item x="16"/>
        <item x="30"/>
        <item m="1" x="51"/>
        <item x="37"/>
        <item x="29"/>
        <item n="UHW" x="1"/>
        <item x="36"/>
        <item x="20"/>
        <item n="Withybush" x="10"/>
        <item x="39"/>
        <item n="Ysbyty Gwynedd" x="7"/>
        <item x="27"/>
        <item m="1" x="60"/>
        <item x="41"/>
        <item m="1" x="56"/>
        <item x="50"/>
        <item m="1" x="53"/>
        <item x="34"/>
        <item x="48"/>
        <item m="1" x="62"/>
        <item m="1" x="54"/>
        <item m="1" x="55"/>
        <item m="1" x="61"/>
        <item m="1" x="52"/>
        <item m="1" x="58"/>
        <item m="1" x="57"/>
        <item x="19"/>
        <item x="21"/>
        <item x="22"/>
        <item x="24"/>
        <item x="25"/>
        <item x="28"/>
        <item x="33"/>
        <item x="35"/>
        <item x="38"/>
        <item x="40"/>
        <item x="43"/>
        <item x="45"/>
        <item t="default"/>
      </items>
    </pivotField>
    <pivotField axis="axisPage" showAll="0">
      <items count="10">
        <item x="8"/>
        <item x="6"/>
        <item x="4"/>
        <item x="2"/>
        <item x="0"/>
        <item x="1"/>
        <item x="3"/>
        <item x="5"/>
        <item x="7"/>
        <item t="default"/>
      </items>
    </pivotField>
    <pivotField numFmtId="3" showAll="0"/>
    <pivotField dataField="1" numFmtId="15" showAll="0"/>
    <pivotField dragToRow="0" dragToCol="0" dragToPage="0" showAll="0" defaultSubtotal="0"/>
    <pivotField dragToRow="0" dragToCol="0" dragToPage="0" showAll="0" defaultSubtotal="0"/>
    <pivotField showAll="0"/>
  </pivotFields>
  <rowFields count="1">
    <field x="2"/>
  </rowFields>
  <rowItems count="13">
    <i>
      <x v="4"/>
    </i>
    <i>
      <x v="9"/>
    </i>
    <i>
      <x v="10"/>
    </i>
    <i>
      <x v="11"/>
    </i>
    <i>
      <x v="15"/>
    </i>
    <i>
      <x v="16"/>
    </i>
    <i>
      <x v="19"/>
    </i>
    <i>
      <x v="21"/>
    </i>
    <i>
      <x v="23"/>
    </i>
    <i>
      <x v="31"/>
    </i>
    <i>
      <x v="34"/>
    </i>
    <i>
      <x v="36"/>
    </i>
    <i t="grand">
      <x/>
    </i>
  </rowItems>
  <colItems count="1">
    <i/>
  </colItems>
  <pageFields count="1">
    <pageField fld="3" item="4" hier="-1"/>
  </pageFields>
  <dataFields count="1">
    <dataField name="Average of Average Handover" fld="5" subtotal="average" baseField="3" baseItem="5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name="PivotTable55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3">
  <location ref="A394:C409" firstHeaderRow="1" firstDataRow="2" firstDataCol="1" rowPageCount="2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axis="axisCol" showAll="0">
      <items count="120">
        <item m="1" x="74"/>
        <item x="66"/>
        <item m="1" x="105"/>
        <item m="1" x="118"/>
        <item n="Bronglais" x="23"/>
        <item x="30"/>
        <item x="27"/>
        <item x="7"/>
        <item x="18"/>
        <item m="1" x="104"/>
        <item x="9"/>
        <item n="Glan Clwyd" x="10"/>
        <item n="Glangwili" x="24"/>
        <item n="Grange UH" x="0"/>
        <item m="1" x="88"/>
        <item x="15"/>
        <item x="71"/>
        <item x="17"/>
        <item n="Maelor" x="12"/>
        <item n="Morriston" x="31"/>
        <item x="67"/>
        <item n="Nevill Hall" h="1" x="2"/>
        <item n="Prince Charles" x="20"/>
        <item x="25"/>
        <item n="Princess Of Wales " x="21"/>
        <item m="1" x="107"/>
        <item n="Royal Glamorgan" x="22"/>
        <item n="Royal Gwent" h="1" x="4"/>
        <item m="1" x="80"/>
        <item m="1" x="112"/>
        <item x="32"/>
        <item x="46"/>
        <item m="1" x="91"/>
        <item x="34"/>
        <item x="3"/>
        <item x="68"/>
        <item m="1" x="101"/>
        <item n="UHW" x="16"/>
        <item x="19"/>
        <item m="1" x="117"/>
        <item n="Withybush" x="26"/>
        <item x="8"/>
        <item n="Ysbyty Gwynedd" x="11"/>
        <item x="1"/>
        <item m="1" x="92"/>
        <item m="1" x="84"/>
        <item m="1" x="79"/>
        <item m="1" x="96"/>
        <item x="49"/>
        <item m="1" x="89"/>
        <item m="1" x="102"/>
        <item x="43"/>
        <item x="41"/>
        <item m="1" x="72"/>
        <item x="45"/>
        <item m="1" x="98"/>
        <item m="1" x="87"/>
        <item x="48"/>
        <item x="37"/>
        <item x="36"/>
        <item x="55"/>
        <item x="33"/>
        <item x="47"/>
        <item x="58"/>
        <item x="57"/>
        <item m="1" x="103"/>
        <item m="1" x="113"/>
        <item x="60"/>
        <item x="70"/>
        <item m="1" x="115"/>
        <item x="39"/>
        <item x="14"/>
        <item m="1" x="93"/>
        <item x="5"/>
        <item m="1" x="111"/>
        <item x="28"/>
        <item m="1" x="86"/>
        <item m="1" x="78"/>
        <item m="1" x="106"/>
        <item m="1" x="75"/>
        <item m="1" x="99"/>
        <item x="69"/>
        <item x="29"/>
        <item x="65"/>
        <item m="1" x="97"/>
        <item m="1" x="83"/>
        <item m="1" x="85"/>
        <item x="44"/>
        <item m="1" x="77"/>
        <item m="1" x="109"/>
        <item x="51"/>
        <item x="38"/>
        <item m="1" x="81"/>
        <item m="1" x="100"/>
        <item m="1" x="114"/>
        <item m="1" x="108"/>
        <item m="1" x="76"/>
        <item x="6"/>
        <item x="62"/>
        <item x="61"/>
        <item m="1" x="94"/>
        <item x="63"/>
        <item x="64"/>
        <item m="1" x="116"/>
        <item x="53"/>
        <item x="59"/>
        <item m="1" x="110"/>
        <item m="1" x="90"/>
        <item x="52"/>
        <item x="54"/>
        <item x="56"/>
        <item x="50"/>
        <item x="40"/>
        <item m="1" x="73"/>
        <item x="42"/>
        <item m="1" x="82"/>
        <item m="1" x="95"/>
        <item x="35"/>
        <item x="13"/>
        <item t="default"/>
      </items>
    </pivotField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showAll="0"/>
    <pivotField dataField="1"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2">
    <i>
      <x v="13"/>
    </i>
    <i t="grand">
      <x/>
    </i>
  </colItems>
  <pageFields count="2">
    <pageField fld="4" item="4" hier="-1"/>
    <pageField fld="2" item="1" hier="-1"/>
  </pageFields>
  <dataFields count="1">
    <dataField name="Sum of Lost Hours" fld="6" baseField="3" baseItem="24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name="PivotTable8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0">
  <location ref="L589:M616" firstHeaderRow="1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numFmtId="3"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Items count="1">
    <i/>
  </colItems>
  <pageFields count="1">
    <pageField fld="1" item="1" hier="-1"/>
  </pageFields>
  <dataFields count="1">
    <dataField name="Sum of No of Incidents over 4 Hours N2H" fld="7" baseField="0" baseItem="0"/>
  </dataFields>
  <chartFormats count="2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name="PivotTable38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D200:M202" firstHeaderRow="1" firstDataRow="2" firstDataCol="1"/>
  <pivotFields count="28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axis="axisCol" showAll="0">
      <items count="9">
        <item x="3"/>
        <item x="4"/>
        <item x="2"/>
        <item x="6"/>
        <item x="1"/>
        <item x="0"/>
        <item x="7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ataField="1"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Items count="1">
    <i/>
  </rowItems>
  <colFields count="1">
    <field x="2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Avg lost minutes per Arrival" fld="26" baseField="0" baseItem="0"/>
  </dataFields>
  <chartFormats count="1"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PivotTable7" cacheId="12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A100:B102" firstHeaderRow="1" firstDataRow="1" firstDataCol="1"/>
  <pivotFields count="29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dataField="1" numFmtId="21" showAll="0"/>
    <pivotField dataField="1"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2">
    <i>
      <x/>
    </i>
    <i i="1">
      <x v="1"/>
    </i>
  </rowItems>
  <colItems count="1">
    <i/>
  </colItems>
  <dataFields count="2">
    <dataField name="Median Amber." fld="14" subtotal="average" baseField="0" baseItem="0" numFmtId="21"/>
    <dataField name="Amber 65th." fld="15" subtotal="average" baseField="1" baseItem="1"/>
  </dataFields>
  <formats count="2">
    <format dxfId="1">
      <pivotArea collapsedLevelsAreSubtotals="1" fieldPosition="0">
        <references count="1">
          <reference field="4294967294" count="1">
            <x v="1"/>
          </reference>
        </references>
      </pivotArea>
    </format>
    <format dxfId="0">
      <pivotArea dataOnly="0" labelOnly="1" fieldPosition="0">
        <references count="1">
          <reference field="4294967294" count="0"/>
        </references>
      </pivotArea>
    </format>
  </formats>
  <chartFormats count="1">
    <chartFormat chart="8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name="PivotTable9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7">
  <location ref="AG589:AI616" firstHeaderRow="0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4" hier="-1"/>
  </pageFields>
  <dataFields count="2">
    <dataField name="Lost Hours." fld="5" baseField="0" baseItem="0"/>
    <dataField name="25% Reduction" fld="27" baseField="0" baseItem="0" numFmtId="3"/>
  </dataFields>
  <chartFormats count="6"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1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thisMonth" evalOrder="-1" id="1">
      <autoFilter ref="A1">
        <filterColumn colId="0">
          <dynamicFilter type="thisMonth" val="44713" maxVal="44743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name="PivotTable30" cacheId="10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E120:M126" firstHeaderRow="1" firstDataRow="2" firstDataCol="1"/>
  <pivotFields count="28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axis="axisCol" showAll="0">
      <items count="9">
        <item x="3"/>
        <item x="4"/>
        <item x="2"/>
        <item x="6"/>
        <item x="1"/>
        <item x="0"/>
        <item x="7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dataField="1" numFmtId="164" showAll="0"/>
    <pivotField dataField="1" numFmtId="164" showAll="0"/>
    <pivotField dataField="1" numFmtId="164" showAll="0"/>
    <pivotField numFmtId="164" showAll="0"/>
    <pivotField dataField="1" numFmtId="164" showAll="0"/>
    <pivotField dataField="1" numFmtId="164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5">
    <dataField name="Handover &lt; 15 mins" fld="23" baseField="0" baseItem="0"/>
    <dataField name="Handover &lt; 1 hr" fld="24" baseField="0" baseItem="0"/>
    <dataField name="Handover &gt;4 Hours" fld="19" baseField="0" baseItem="0"/>
    <dataField name="Handover &gt; 6 Hours" fld="20" baseField="0" baseItem="0"/>
    <dataField name="Handover &gt;12 Hours" fld="21" baseField="0" baseItem="0"/>
  </dataFields>
  <chartFormats count="3">
    <chartFormat chart="9" format="1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9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name="PivotTable7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2">
  <location ref="A589:C616" firstHeaderRow="0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0" hier="-1"/>
  </pageFields>
  <dataFields count="2">
    <dataField name="Lost Hours." fld="5" baseField="0" baseItem="0"/>
    <dataField name="25% Reduction" fld="27" baseField="0" baseItem="0" numFmtId="3"/>
  </dataFields>
  <pivotTableStyleInfo name="PivotStyleLight16" showRowHeaders="1" showColHeaders="1" showRowStripes="0" showColStripes="0" showLastColumn="1"/>
  <filters count="1">
    <filter fld="0" type="thisMonth" evalOrder="-1" id="1">
      <autoFilter ref="A1">
        <filterColumn colId="0">
          <dynamicFilter type="thisMonth" val="44713" maxVal="44743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name="PivotTable65" cacheId="1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D317:E330" firstHeaderRow="1" firstDataRow="1" firstDataCol="1" rowPageCount="1" colPageCount="1"/>
  <pivotFields count="9">
    <pivotField numFmtId="14" showAll="0"/>
    <pivotField numFmtId="164" showAll="0"/>
    <pivotField showAll="0"/>
    <pivotField axis="axisRow" showAll="0">
      <items count="81">
        <item x="62"/>
        <item x="51"/>
        <item x="39"/>
        <item x="35"/>
        <item n="Bronglais" x="12"/>
        <item x="61"/>
        <item x="54"/>
        <item x="14"/>
        <item x="63"/>
        <item n="Glan Clwyd" x="2"/>
        <item n="Glangwili" x="5"/>
        <item n="Grange UH" x="3"/>
        <item x="15"/>
        <item x="48"/>
        <item x="28"/>
        <item n="Maelor" x="6"/>
        <item n="Morriston" x="0"/>
        <item x="74"/>
        <item n="Nevill Hall" h="1" x="32"/>
        <item n="Prince Charles" x="7"/>
        <item x="11"/>
        <item n="Princess Of Wales " x="8"/>
        <item x="19"/>
        <item n="Royal Glamorgan" x="9"/>
        <item n="Royal Gwent" h="1" x="17"/>
        <item x="13"/>
        <item x="16"/>
        <item x="42"/>
        <item x="70"/>
        <item x="60"/>
        <item x="38"/>
        <item n="UHW" x="1"/>
        <item x="53"/>
        <item x="30"/>
        <item n="Withybush" x="10"/>
        <item x="55"/>
        <item n="Ysbyty Gwynedd" x="4"/>
        <item x="31"/>
        <item x="37"/>
        <item x="49"/>
        <item x="46"/>
        <item x="78"/>
        <item x="56"/>
        <item x="44"/>
        <item x="69"/>
        <item x="76"/>
        <item x="24"/>
        <item x="58"/>
        <item x="36"/>
        <item x="66"/>
        <item x="65"/>
        <item x="77"/>
        <item x="64"/>
        <item x="72"/>
        <item x="18"/>
        <item x="27"/>
        <item x="34"/>
        <item x="41"/>
        <item x="33"/>
        <item x="45"/>
        <item x="59"/>
        <item x="22"/>
        <item x="40"/>
        <item x="73"/>
        <item x="71"/>
        <item x="23"/>
        <item x="21"/>
        <item x="43"/>
        <item x="50"/>
        <item x="57"/>
        <item x="75"/>
        <item x="79"/>
        <item x="20"/>
        <item x="25"/>
        <item x="26"/>
        <item x="29"/>
        <item x="47"/>
        <item x="52"/>
        <item x="67"/>
        <item x="68"/>
        <item t="default"/>
      </items>
    </pivotField>
    <pivotField axis="axisPage" showAll="0">
      <items count="11">
        <item x="6"/>
        <item x="8"/>
        <item x="4"/>
        <item x="2"/>
        <item x="0"/>
        <item x="1"/>
        <item x="3"/>
        <item x="5"/>
        <item x="9"/>
        <item x="7"/>
        <item t="default"/>
      </items>
    </pivotField>
    <pivotField numFmtId="3" showAll="0"/>
    <pivotField dataField="1" numFmtId="15" showAll="0"/>
    <pivotField dragToRow="0" dragToCol="0" dragToPage="0" showAll="0" defaultSubtotal="0"/>
    <pivotField dragToRow="0" dragToCol="0" dragToPage="0" showAll="0" defaultSubtotal="0"/>
  </pivotFields>
  <rowFields count="1">
    <field x="3"/>
  </rowFields>
  <rowItems count="13">
    <i>
      <x v="4"/>
    </i>
    <i>
      <x v="9"/>
    </i>
    <i>
      <x v="10"/>
    </i>
    <i>
      <x v="11"/>
    </i>
    <i>
      <x v="15"/>
    </i>
    <i>
      <x v="16"/>
    </i>
    <i>
      <x v="19"/>
    </i>
    <i>
      <x v="21"/>
    </i>
    <i>
      <x v="23"/>
    </i>
    <i>
      <x v="31"/>
    </i>
    <i>
      <x v="34"/>
    </i>
    <i>
      <x v="36"/>
    </i>
    <i t="grand">
      <x/>
    </i>
  </rowItems>
  <colItems count="1">
    <i/>
  </colItems>
  <pageFields count="1">
    <pageField fld="4" item="4" hier="-1"/>
  </pageFields>
  <dataFields count="1">
    <dataField name="Average of Average Handover" fld="6" subtotal="average" baseField="3" baseItem="5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name="PivotTable49" cacheId="5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E140:N142" firstHeaderRow="1" firstDataRow="2" firstDataCol="1"/>
  <pivotFields count="13">
    <pivotField numFmtId="168" showAll="0"/>
    <pivotField axis="axisCol" showAll="0">
      <items count="10">
        <item x="7"/>
        <item x="3"/>
        <item x="2"/>
        <item x="4"/>
        <item x="0"/>
        <item x="1"/>
        <item x="6"/>
        <item x="8"/>
        <item x="5"/>
        <item t="default"/>
      </items>
    </pivotField>
    <pivotField numFmtId="164" showAll="0"/>
    <pivotField numFmtId="3" showAll="0"/>
    <pivotField numFmtId="15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ragToRow="0" dragToCol="0" dragToPage="0" showAll="0" defaultSubtotal="0"/>
  </pivotFields>
  <rowItems count="1">
    <i/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Handover &gt;4 Hours" fld="5" baseField="0" baseItem="0"/>
  </dataFields>
  <chartFormats count="1">
    <chartFormat chart="9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name="PivotTable17" cacheId="13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O152:O153" firstHeaderRow="1" firstDataRow="1" firstDataCol="0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dataField="1"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Average of Average Handover" fld="16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name="PivotTable4" cacheId="15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23:J29" firstHeaderRow="1" firstDataRow="2" firstDataCol="1"/>
  <pivotFields count="31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showAll="0"/>
    <pivotField axis="axisCol" showAll="0">
      <items count="9">
        <item x="5"/>
        <item x="2"/>
        <item x="6"/>
        <item x="1"/>
        <item x="0"/>
        <item x="7"/>
        <item x="3"/>
        <item x="4"/>
        <item t="default"/>
      </items>
    </pivotField>
    <pivotField numFmtId="164" showAll="0"/>
    <pivotField numFmtId="3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3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5">
    <dataField name="Green3" fld="10" baseField="0" baseItem="0"/>
    <dataField name="Green2" fld="9" baseField="0" baseItem="0"/>
    <dataField name="Amber2" fld="8" baseField="0" baseItem="0"/>
    <dataField name="Amber1" fld="7" baseField="0" baseItem="0"/>
    <dataField name="Red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name="PivotTable3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A227:L240" firstHeaderRow="0" firstDataRow="1" firstDataCol="1" rowPageCount="1" colPageCount="1"/>
  <pivotFields count="29">
    <pivotField numFmtId="14" showAll="0"/>
    <pivotField numFmtId="164" showAll="0"/>
    <pivotField showAll="0"/>
    <pivotField axis="axisRow" showAll="0">
      <items count="107">
        <item x="50"/>
        <item m="1" x="60"/>
        <item x="31"/>
        <item x="38"/>
        <item m="1" x="105"/>
        <item n="Bronglais" x="23"/>
        <item x="46"/>
        <item x="27"/>
        <item m="1" x="53"/>
        <item x="7"/>
        <item x="18"/>
        <item x="34"/>
        <item x="9"/>
        <item n="Glan Clwyd" x="10"/>
        <item n="Glangwili" x="24"/>
        <item n="Grange UH" x="0"/>
        <item x="40"/>
        <item x="15"/>
        <item m="1" x="89"/>
        <item x="17"/>
        <item n="Maelor" x="12"/>
        <item n="Morriston" x="47"/>
        <item x="33"/>
        <item n="Nevill Hall" h="1" x="2"/>
        <item n="Prince Charles" x="20"/>
        <item x="25"/>
        <item n="Princess Of Wales " x="21"/>
        <item x="41"/>
        <item n="Royal Glamorgan" x="22"/>
        <item n="Royal Gwent" h="1" x="4"/>
        <item x="36"/>
        <item x="39"/>
        <item x="48"/>
        <item m="1" x="100"/>
        <item x="30"/>
        <item m="1" x="61"/>
        <item x="3"/>
        <item x="32"/>
        <item m="1" x="88"/>
        <item n="UHW" x="16"/>
        <item x="19"/>
        <item x="35"/>
        <item n="Withybush" x="26"/>
        <item x="8"/>
        <item n="Ysbyty Gwynedd" x="11"/>
        <item x="1"/>
        <item m="1" x="85"/>
        <item m="1" x="94"/>
        <item m="1" x="90"/>
        <item x="44"/>
        <item x="45"/>
        <item m="1" x="96"/>
        <item m="1" x="77"/>
        <item m="1" x="80"/>
        <item m="1" x="78"/>
        <item x="49"/>
        <item m="1" x="95"/>
        <item m="1" x="66"/>
        <item m="1" x="84"/>
        <item m="1" x="91"/>
        <item x="42"/>
        <item m="1" x="103"/>
        <item m="1" x="54"/>
        <item m="1" x="62"/>
        <item x="6"/>
        <item m="1" x="65"/>
        <item m="1" x="52"/>
        <item x="14"/>
        <item m="1" x="75"/>
        <item m="1" x="104"/>
        <item m="1" x="92"/>
        <item m="1" x="71"/>
        <item m="1" x="63"/>
        <item m="1" x="69"/>
        <item m="1" x="55"/>
        <item m="1" x="70"/>
        <item m="1" x="93"/>
        <item m="1" x="79"/>
        <item m="1" x="51"/>
        <item m="1" x="102"/>
        <item m="1" x="73"/>
        <item m="1" x="72"/>
        <item m="1" x="76"/>
        <item m="1" x="98"/>
        <item m="1" x="67"/>
        <item m="1" x="56"/>
        <item m="1" x="97"/>
        <item m="1" x="68"/>
        <item m="1" x="58"/>
        <item m="1" x="86"/>
        <item m="1" x="57"/>
        <item m="1" x="74"/>
        <item x="37"/>
        <item m="1" x="59"/>
        <item x="43"/>
        <item m="1" x="83"/>
        <item m="1" x="87"/>
        <item m="1" x="101"/>
        <item m="1" x="99"/>
        <item m="1" x="64"/>
        <item m="1" x="82"/>
        <item m="1" x="81"/>
        <item x="5"/>
        <item x="13"/>
        <item x="28"/>
        <item x="29"/>
        <item t="default"/>
      </items>
    </pivotField>
    <pivotField axis="axisPage" showAll="0">
      <items count="12">
        <item x="8"/>
        <item x="2"/>
        <item x="4"/>
        <item x="7"/>
        <item x="0"/>
        <item x="6"/>
        <item x="1"/>
        <item x="3"/>
        <item x="5"/>
        <item m="1" x="9"/>
        <item m="1" x="10"/>
        <item t="default"/>
      </items>
    </pivotField>
    <pivotField showAll="0"/>
    <pivotField dataField="1" numFmtId="3" showAll="0"/>
    <pivotField dataField="1" numFmtId="15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dataField="1" numFmtId="164" showAll="0"/>
    <pivotField dataField="1" numFmtId="164" showAll="0"/>
    <pivotField dataField="1" numFmtId="164" showAll="0"/>
    <pivotField showAll="0"/>
    <pivotField showAll="0"/>
    <pivotField showAll="0"/>
    <pivotField numFmtId="164" showAll="0"/>
    <pivotField numFmtId="164" showAll="0"/>
    <pivotField dragToRow="0" dragToCol="0" dragToPage="0" showAll="0" defaultSubtotal="0"/>
    <pivotField dataField="1" dragToRow="0" dragToCol="0" dragToPage="0" showAll="0" defaultSubtotal="0"/>
    <pivotField showAll="0"/>
  </pivotFields>
  <rowFields count="1">
    <field x="3"/>
  </rowFields>
  <rowItems count="13">
    <i>
      <x v="5"/>
    </i>
    <i>
      <x v="13"/>
    </i>
    <i>
      <x v="14"/>
    </i>
    <i>
      <x v="15"/>
    </i>
    <i>
      <x v="20"/>
    </i>
    <i>
      <x v="21"/>
    </i>
    <i>
      <x v="24"/>
    </i>
    <i>
      <x v="26"/>
    </i>
    <i>
      <x v="28"/>
    </i>
    <i>
      <x v="39"/>
    </i>
    <i>
      <x v="42"/>
    </i>
    <i>
      <x v="44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1">
    <pageField fld="4" item="4" hier="-1"/>
  </pageFields>
  <dataFields count="11">
    <dataField name="Sum of Incidents" fld="11" baseField="0" baseItem="0"/>
    <dataField name="Sum of No of Arrivals" fld="12" baseField="0" baseItem="0"/>
    <dataField name="Average of Average Handover" fld="7" subtotal="average" baseField="3" baseItem="5" numFmtId="167"/>
    <dataField name="Sum of Lost Hours" fld="6" baseField="3" baseItem="24" numFmtId="1"/>
    <dataField name="Sum of Avg lost minutes per Arrival" fld="27" baseField="3" baseItem="24" numFmtId="1"/>
    <dataField name="Sum of No of Incidents over 4 Hours N2H" fld="8" baseField="0" baseItem="0"/>
    <dataField name="Sum of Red Priority Incidents" fld="15" baseField="0" baseItem="0"/>
    <dataField name="Sum of Amber 1 Incidents" fld="16" baseField="0" baseItem="0"/>
    <dataField name="Sum of Amber2 Incidents" fld="18" baseField="0" baseItem="0"/>
    <dataField name="Sum of Green2 Incidents" fld="19" baseField="0" baseItem="0"/>
    <dataField name="Sum of Green 3 incidents" fld="20" baseField="0" baseItem="0"/>
  </dataFields>
  <chartFormats count="34"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9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9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9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9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3"/>
          </reference>
        </references>
      </pivotArea>
    </chartFormat>
    <chartFormat chart="9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4"/>
          </reference>
        </references>
      </pivotArea>
    </chartFormat>
    <chartFormat chart="9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6"/>
          </reference>
        </references>
      </pivotArea>
    </chartFormat>
    <chartFormat chart="9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8"/>
          </reference>
        </references>
      </pivotArea>
    </chartFormat>
    <chartFormat chart="9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9"/>
          </reference>
        </references>
      </pivotArea>
    </chartFormat>
    <chartFormat chart="9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9"/>
          </reference>
        </references>
      </pivotArea>
    </chartFormat>
    <chartFormat chart="9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2"/>
          </reference>
        </references>
      </pivotArea>
    </chartFormat>
    <chartFormat chart="9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4"/>
          </reference>
        </references>
      </pivotArea>
    </chartFormat>
    <chartFormat chart="9" format="14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4"/>
          </reference>
        </references>
      </pivotArea>
    </chartFormat>
    <chartFormat chart="9" format="15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6"/>
          </reference>
        </references>
      </pivotArea>
    </chartFormat>
    <chartFormat chart="9" format="16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8"/>
          </reference>
        </references>
      </pivotArea>
    </chartFormat>
    <chartFormat chart="9" format="17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9"/>
          </reference>
        </references>
      </pivotArea>
    </chartFormat>
    <chartFormat chart="9" format="18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39"/>
          </reference>
        </references>
      </pivotArea>
    </chartFormat>
    <chartFormat chart="9" format="19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2"/>
          </reference>
        </references>
      </pivotArea>
    </chartFormat>
    <chartFormat chart="9" format="20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4"/>
          </reference>
        </references>
      </pivotArea>
    </chartFormat>
    <chartFormat chart="9" format="21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5"/>
          </reference>
        </references>
      </pivotArea>
    </chartFormat>
    <chartFormat chart="9" format="22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3"/>
          </reference>
        </references>
      </pivotArea>
    </chartFormat>
    <chartFormat chart="9" format="23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4"/>
          </reference>
        </references>
      </pivotArea>
    </chartFormat>
    <chartFormat chart="9" format="24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5"/>
          </reference>
        </references>
      </pivotArea>
    </chartFormat>
    <chartFormat chart="9" format="25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0"/>
          </reference>
        </references>
      </pivotArea>
    </chartFormat>
    <chartFormat chart="9" format="26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1"/>
          </reference>
        </references>
      </pivotArea>
    </chartFormat>
    <chartFormat chart="9" format="27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3"/>
          </reference>
        </references>
      </pivotArea>
    </chartFormat>
    <chartFormat chart="9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A169:K178" firstHeaderRow="1" firstDataRow="2" firstDataCol="1"/>
  <pivotFields count="13">
    <pivotField numFmtId="22" showAll="0"/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Col" showAll="0">
      <items count="10">
        <item x="7"/>
        <item x="5"/>
        <item x="0"/>
        <item x="4"/>
        <item x="1"/>
        <item x="2"/>
        <item x="6"/>
        <item x="3"/>
        <item x="8"/>
        <item t="default"/>
      </items>
    </pivotField>
    <pivotField numFmtId="164" showAll="0"/>
    <pivotField dataField="1" numFmtId="3" showAll="0"/>
    <pivotField numFmtId="15" showAll="0"/>
    <pivotField numFmtId="164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5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Lost Hours" fld="7" baseField="0" baseItem="0"/>
  </dataFields>
  <chartFormats count="8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6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11" format="7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11" format="8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11" format="9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11" format="1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11" format="1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6"/>
          </reference>
        </references>
      </pivotArea>
    </chartFormat>
    <chartFormat chart="11" format="1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name="PivotTable7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9">
  <location ref="AD552:AE578" firstHeaderRow="1" firstDataRow="1" firstDataCol="1" rowPageCount="1" colPageCount="1"/>
  <pivotFields count="27">
    <pivotField axis="axisRow" numFmtId="166" showAll="0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3"/>
        <item x="4"/>
        <item x="2"/>
        <item x="6"/>
        <item x="1"/>
        <item x="0"/>
        <item x="7"/>
        <item x="8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ataField="1"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pageFields count="1">
    <pageField fld="2" item="3" hier="-1"/>
  </pageFields>
  <dataFields count="1">
    <dataField name="Sum of Avg Lost Mins per Arrival" fld="26" baseField="0" baseItem="8"/>
  </dataField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PivotTable48" cacheId="6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E130:N132" firstHeaderRow="1" firstDataRow="2" firstDataCol="1"/>
  <pivotFields count="13">
    <pivotField numFmtId="168" showAll="0"/>
    <pivotField axis="axisCol" showAll="0">
      <items count="10">
        <item x="8"/>
        <item x="5"/>
        <item x="2"/>
        <item x="4"/>
        <item x="0"/>
        <item x="3"/>
        <item x="6"/>
        <item x="7"/>
        <item x="1"/>
        <item t="default"/>
      </items>
    </pivotField>
    <pivotField numFmtId="164" showAll="0"/>
    <pivotField numFmtId="3" showAll="0"/>
    <pivotField numFmtId="15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dragToRow="0" dragToCol="0" dragToPage="0" showAll="0" defaultSubtotal="0"/>
    <pivotField dragToRow="0" dragToCol="0" dragToPage="0" showAll="0" defaultSubtotal="0"/>
  </pivotFields>
  <rowItems count="1">
    <i/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Handover &gt;4 Hours" fld="5" baseField="0" baseItem="0"/>
  </dataFields>
  <chartFormats count="1">
    <chartFormat chart="9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name="PivotTable5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A272:L285" firstHeaderRow="0" firstDataRow="1" firstDataCol="1" rowPageCount="2" colPageCount="1"/>
  <pivotFields count="23">
    <pivotField numFmtId="164" showAll="0"/>
    <pivotField axis="axisPage" numFmtId="168" showAll="0">
      <items count="5">
        <item m="1" x="3"/>
        <item m="1" x="2"/>
        <item m="1" x="1"/>
        <item x="0"/>
        <item t="default"/>
      </items>
    </pivotField>
    <pivotField showAll="0"/>
    <pivotField axis="axisRow" showAll="0">
      <items count="118">
        <item x="43"/>
        <item m="1" x="88"/>
        <item x="57"/>
        <item x="37"/>
        <item x="35"/>
        <item n="Bronglais" x="15"/>
        <item x="47"/>
        <item x="59"/>
        <item x="63"/>
        <item x="49"/>
        <item x="17"/>
        <item x="64"/>
        <item n="Glan Clwyd" x="6"/>
        <item n="Glangwili" x="2"/>
        <item n="Grange UH" x="9"/>
        <item x="18"/>
        <item x="68"/>
        <item x="46"/>
        <item x="14"/>
        <item n="Maelor" x="4"/>
        <item n="Morriston" x="1"/>
        <item x="74"/>
        <item n="Nevill Hall" h="1" x="31"/>
        <item n="Prince Charles" x="8"/>
        <item x="10"/>
        <item n="Princess Of Wales " x="0"/>
        <item x="13"/>
        <item n="Royal Glamorgan" x="7"/>
        <item n="Royal Gwent" h="1" x="19"/>
        <item x="40"/>
        <item x="12"/>
        <item x="16"/>
        <item x="71"/>
        <item x="33"/>
        <item x="70"/>
        <item x="56"/>
        <item x="27"/>
        <item x="29"/>
        <item n="UHW" x="3"/>
        <item x="52"/>
        <item x="38"/>
        <item n="Withybush" x="11"/>
        <item x="55"/>
        <item n="Ysbyty Gwynedd" x="5"/>
        <item x="25"/>
        <item m="1" x="96"/>
        <item x="32"/>
        <item m="1" x="84"/>
        <item x="48"/>
        <item m="1" x="113"/>
        <item m="1" x="94"/>
        <item m="1" x="92"/>
        <item m="1" x="108"/>
        <item x="21"/>
        <item x="44"/>
        <item x="24"/>
        <item x="42"/>
        <item x="60"/>
        <item x="77"/>
        <item x="75"/>
        <item x="20"/>
        <item m="1" x="106"/>
        <item x="23"/>
        <item m="1" x="93"/>
        <item x="61"/>
        <item x="26"/>
        <item m="1" x="112"/>
        <item x="53"/>
        <item m="1" x="80"/>
        <item x="28"/>
        <item x="73"/>
        <item m="1" x="115"/>
        <item x="78"/>
        <item x="65"/>
        <item m="1" x="89"/>
        <item m="1" x="83"/>
        <item m="1" x="86"/>
        <item x="41"/>
        <item m="1" x="81"/>
        <item m="1" x="109"/>
        <item x="50"/>
        <item m="1" x="103"/>
        <item m="1" x="111"/>
        <item x="39"/>
        <item x="45"/>
        <item m="1" x="82"/>
        <item x="69"/>
        <item x="58"/>
        <item m="1" x="101"/>
        <item x="76"/>
        <item m="1" x="110"/>
        <item m="1" x="98"/>
        <item m="1" x="91"/>
        <item m="1" x="105"/>
        <item m="1" x="90"/>
        <item m="1" x="116"/>
        <item m="1" x="99"/>
        <item m="1" x="102"/>
        <item m="1" x="114"/>
        <item m="1" x="95"/>
        <item m="1" x="87"/>
        <item m="1" x="107"/>
        <item m="1" x="100"/>
        <item m="1" x="85"/>
        <item x="79"/>
        <item x="36"/>
        <item m="1" x="104"/>
        <item m="1" x="97"/>
        <item x="54"/>
        <item x="34"/>
        <item x="62"/>
        <item x="72"/>
        <item x="66"/>
        <item x="22"/>
        <item x="30"/>
        <item x="51"/>
        <item x="67"/>
        <item t="default"/>
      </items>
    </pivotField>
    <pivotField axis="axisPage" showAll="0">
      <items count="12">
        <item x="6"/>
        <item x="7"/>
        <item x="4"/>
        <item x="2"/>
        <item x="0"/>
        <item x="1"/>
        <item x="3"/>
        <item x="5"/>
        <item x="8"/>
        <item m="1" x="10"/>
        <item x="9"/>
        <item t="default"/>
      </items>
    </pivotField>
    <pivotField showAll="0"/>
    <pivotField dataField="1" numFmtId="3" showAll="0"/>
    <pivotField dataField="1" numFmtId="15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3"/>
  </rowFields>
  <rowItems count="13">
    <i>
      <x v="5"/>
    </i>
    <i>
      <x v="12"/>
    </i>
    <i>
      <x v="13"/>
    </i>
    <i>
      <x v="14"/>
    </i>
    <i>
      <x v="19"/>
    </i>
    <i>
      <x v="20"/>
    </i>
    <i>
      <x v="23"/>
    </i>
    <i>
      <x v="25"/>
    </i>
    <i>
      <x v="27"/>
    </i>
    <i>
      <x v="38"/>
    </i>
    <i>
      <x v="41"/>
    </i>
    <i>
      <x v="43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2">
    <pageField fld="4" item="4" hier="-1"/>
    <pageField fld="1" hier="-1"/>
  </pageFields>
  <dataFields count="11">
    <dataField name="Sum of Incidents" fld="11" baseField="0" baseItem="0"/>
    <dataField name="Sum of No of Arrivals" fld="12" baseField="0" baseItem="0"/>
    <dataField name="Average of Average Handover" fld="7" subtotal="average" baseField="3" baseItem="24" numFmtId="167"/>
    <dataField name="Sum of Lost Hours" fld="6" baseField="3" baseItem="24" numFmtId="1"/>
    <dataField name="Sum of Avg lost minutes per Arrival" fld="22" baseField="3" baseItem="24" numFmtId="1"/>
    <dataField name="Sum of No of Incidents over 4 Hours N2H" fld="8" baseField="0" baseItem="0"/>
    <dataField name="Sum of Red Priority Incidents" fld="15" baseField="0" baseItem="0"/>
    <dataField name="Sum of Amber 1 Incidents" fld="16" baseField="0" baseItem="0"/>
    <dataField name="Sum of Amber2 Incidents" fld="17" baseField="0" baseItem="0"/>
    <dataField name="Sum of Green2 Incidents" fld="18" baseField="0" baseItem="0"/>
    <dataField name="Sum of Green 3 incidents" fld="19" baseField="0" baseItem="0"/>
  </dataFields>
  <chartFormats count="34"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9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9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9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9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2"/>
          </reference>
        </references>
      </pivotArea>
    </chartFormat>
    <chartFormat chart="9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3"/>
          </reference>
        </references>
      </pivotArea>
    </chartFormat>
    <chartFormat chart="9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5"/>
          </reference>
        </references>
      </pivotArea>
    </chartFormat>
    <chartFormat chart="9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7"/>
          </reference>
        </references>
      </pivotArea>
    </chartFormat>
    <chartFormat chart="9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8"/>
          </reference>
        </references>
      </pivotArea>
    </chartFormat>
    <chartFormat chart="9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8"/>
          </reference>
        </references>
      </pivotArea>
    </chartFormat>
    <chartFormat chart="9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1"/>
          </reference>
        </references>
      </pivotArea>
    </chartFormat>
    <chartFormat chart="9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3"/>
          </reference>
        </references>
      </pivotArea>
    </chartFormat>
    <chartFormat chart="9" format="14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3"/>
          </reference>
        </references>
      </pivotArea>
    </chartFormat>
    <chartFormat chart="9" format="15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5"/>
          </reference>
        </references>
      </pivotArea>
    </chartFormat>
    <chartFormat chart="9" format="16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7"/>
          </reference>
        </references>
      </pivotArea>
    </chartFormat>
    <chartFormat chart="9" format="17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8"/>
          </reference>
        </references>
      </pivotArea>
    </chartFormat>
    <chartFormat chart="9" format="18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38"/>
          </reference>
        </references>
      </pivotArea>
    </chartFormat>
    <chartFormat chart="9" format="19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1"/>
          </reference>
        </references>
      </pivotArea>
    </chartFormat>
    <chartFormat chart="9" format="20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3"/>
          </reference>
        </references>
      </pivotArea>
    </chartFormat>
    <chartFormat chart="9" format="21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5"/>
          </reference>
        </references>
      </pivotArea>
    </chartFormat>
    <chartFormat chart="9" format="22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2"/>
          </reference>
        </references>
      </pivotArea>
    </chartFormat>
    <chartFormat chart="9" format="23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3"/>
          </reference>
        </references>
      </pivotArea>
    </chartFormat>
    <chartFormat chart="9" format="24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4"/>
          </reference>
        </references>
      </pivotArea>
    </chartFormat>
    <chartFormat chart="9" format="25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9"/>
          </reference>
        </references>
      </pivotArea>
    </chartFormat>
    <chartFormat chart="9" format="26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0"/>
          </reference>
        </references>
      </pivotArea>
    </chartFormat>
    <chartFormat chart="9" format="27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2"/>
          </reference>
        </references>
      </pivotArea>
    </chartFormat>
    <chartFormat chart="9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name="PivotTable42" cacheId="5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E163:N165" firstHeaderRow="1" firstDataRow="2" firstDataCol="1"/>
  <pivotFields count="13">
    <pivotField numFmtId="168" showAll="0"/>
    <pivotField axis="axisCol" showAll="0">
      <items count="10">
        <item x="7"/>
        <item x="3"/>
        <item x="2"/>
        <item x="4"/>
        <item x="0"/>
        <item x="1"/>
        <item x="6"/>
        <item x="8"/>
        <item x="5"/>
        <item t="default"/>
      </items>
    </pivotField>
    <pivotField numFmtId="164" showAll="0"/>
    <pivotField numFmtId="3" showAll="0"/>
    <pivotField dataField="1"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dragToRow="0" dragToCol="0" dragToPage="0" showAll="0" defaultSubtotal="0"/>
    <pivotField dragToRow="0" dragToCol="0" dragToPage="0" showAll="0" defaultSubtotal="0"/>
  </pivotFields>
  <rowItems count="1">
    <i/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colItems>
  <dataFields count="1">
    <dataField name="Average of Average Handover" fld="4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name="PivotTable9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1">
  <location ref="AS589:AT616" firstHeaderRow="1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numFmtId="3"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Items count="1">
    <i/>
  </colItems>
  <pageFields count="1">
    <pageField fld="1" item="6" hier="-1"/>
  </pageFields>
  <dataFields count="1">
    <dataField name="Sum of No of Incidents over 4 Hours N2H" fld="7" baseField="0" baseItem="0"/>
  </dataFields>
  <chartFormats count="2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name="PivotTable9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2">
  <location ref="AK589:AL616" firstHeaderRow="1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numFmtId="3"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Items count="1">
    <i/>
  </colItems>
  <pageFields count="1">
    <pageField fld="1" item="4" hier="-1"/>
  </pageFields>
  <dataFields count="1">
    <dataField name="Sum of No of Incidents over 4 Hours N2H" fld="7" baseField="0" baseItem="0"/>
  </dataFields>
  <chartFormats count="2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name="PivotTable7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8">
  <location ref="X554:Y580" firstHeaderRow="1" firstDataRow="1" firstDataCol="1"/>
  <pivotFields count="27">
    <pivotField axis="axisRow" numFmtId="166" showAll="0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showAll="0">
      <items count="10">
        <item h="1" x="3"/>
        <item h="1" x="4"/>
        <item h="1" x="2"/>
        <item x="6"/>
        <item h="1" x="1"/>
        <item h="1" x="0"/>
        <item h="1" x="7"/>
        <item h="1" x="8"/>
        <item h="1" x="5"/>
        <item t="default"/>
      </items>
    </pivotField>
    <pivotField numFmtId="164" showAll="0"/>
    <pivotField dataField="1"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Sum of Lost Hours" fld="4" baseField="0" baseItem="0"/>
  </dataFields>
  <chartFormats count="1">
    <chartFormat chart="4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name="PivotTable12" cacheId="13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A112:B114" firstHeaderRow="1" firstDataRow="1" firstDataCol="1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dataField="1" numFmtId="21" showAll="0"/>
    <pivotField dataField="1"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Median Amber." fld="13" subtotal="average" baseField="0" baseItem="0" numFmtId="21"/>
    <dataField name="Amber 65th." fld="14" subtotal="average" baseField="1" baseItem="1"/>
  </dataFields>
  <formats count="1">
    <format dxfId="10">
      <pivotArea collapsedLevelsAreSubtotals="1" fieldPosition="0">
        <references count="1">
          <reference field="4294967294" count="1">
            <x v="1"/>
          </reference>
        </references>
      </pivotArea>
    </format>
  </formats>
  <chartFormats count="1">
    <chartFormat chart="8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name="PivotTable28" cacheId="15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E52:M55" firstHeaderRow="1" firstDataRow="2" firstDataCol="1"/>
  <pivotFields count="31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showAll="0"/>
    <pivotField axis="axisCol" showAll="0">
      <items count="9">
        <item x="5"/>
        <item x="2"/>
        <item x="6"/>
        <item x="1"/>
        <item x="0"/>
        <item x="7"/>
        <item x="3"/>
        <item x="4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dataField="1" numFmtId="21" showAll="0"/>
    <pivotField dataField="1"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2">
    <i>
      <x/>
    </i>
    <i i="1">
      <x v="1"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Median Red." fld="12" subtotal="average" baseField="0" baseItem="0" numFmtId="21"/>
    <dataField name="Mean Red." fld="13" subtotal="average" baseField="0" baseItem="1" numFmtId="2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7.xml><?xml version="1.0" encoding="utf-8"?>
<pivotTableDefinition xmlns="http://schemas.openxmlformats.org/spreadsheetml/2006/main" name="PivotTable50" cacheId="13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A140:A141" firstHeaderRow="1" firstDataRow="1" firstDataCol="0"/>
  <pivotFields count="27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Handover &gt;4 Hours" fld="17" baseField="0" baseItem="0"/>
  </dataFields>
  <chartFormats count="1">
    <chartFormat chart="9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8.xml><?xml version="1.0" encoding="utf-8"?>
<pivotTableDefinition xmlns="http://schemas.openxmlformats.org/spreadsheetml/2006/main" name="PivotTable78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3">
  <location ref="A554:B580" firstHeaderRow="1" firstDataRow="1" firstDataCol="1" rowPageCount="1" colPageCount="1"/>
  <pivotFields count="27">
    <pivotField axis="axisRow" numFmtId="166" showAll="0" sortType="ascending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4"/>
        <item x="2"/>
        <item x="6"/>
        <item x="1"/>
        <item x="0"/>
        <item x="7"/>
        <item x="8"/>
        <item x="5"/>
        <item x="3"/>
        <item t="default"/>
      </items>
    </pivotField>
    <pivotField dataField="1"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pageFields count="1">
    <pageField fld="2" item="2" hier="-1"/>
  </pageFields>
  <dataFields count="1">
    <dataField name="Sum of Verified Incidents" fld="3" baseField="0" baseItem="0"/>
  </dataFields>
  <chartFormats count="1"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9.xml><?xml version="1.0" encoding="utf-8"?>
<pivotTableDefinition xmlns="http://schemas.openxmlformats.org/spreadsheetml/2006/main" name="PivotTable59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9">
  <location ref="A482:G497" firstHeaderRow="1" firstDataRow="2" firstDataCol="1" rowPageCount="3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showAll="0"/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axis="axisCol" showAll="0">
      <items count="25">
        <item x="0"/>
        <item x="16"/>
        <item x="1"/>
        <item x="2"/>
        <item x="17"/>
        <item x="18"/>
        <item x="9"/>
        <item x="10"/>
        <item x="11"/>
        <item x="12"/>
        <item x="13"/>
        <item x="3"/>
        <item x="4"/>
        <item x="19"/>
        <item x="5"/>
        <item x="14"/>
        <item x="20"/>
        <item x="6"/>
        <item x="21"/>
        <item x="22"/>
        <item x="7"/>
        <item x="8"/>
        <item x="15"/>
        <item m="1" x="23"/>
        <item t="default"/>
      </items>
    </pivotField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ataField="1" showAll="0"/>
    <pivotField showAll="0"/>
    <pivotField numFmtId="164" showAll="0"/>
    <pivotField numFmtId="164" showAll="0"/>
    <pivotField showAll="0"/>
    <pivotField showAll="0"/>
    <pivotField axis="axisPage" showAll="0">
      <items count="4">
        <item x="0"/>
        <item x="1"/>
        <item m="1" x="2"/>
        <item t="default"/>
      </items>
    </pivotField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5"/>
  </colFields>
  <colItems count="6">
    <i>
      <x/>
    </i>
    <i>
      <x v="2"/>
    </i>
    <i>
      <x v="12"/>
    </i>
    <i>
      <x v="14"/>
    </i>
    <i>
      <x v="20"/>
    </i>
    <i t="grand">
      <x/>
    </i>
  </colItems>
  <pageFields count="3">
    <pageField fld="4" hier="-1"/>
    <pageField fld="2" item="1" hier="-1"/>
    <pageField fld="28" item="0" hier="-1"/>
  </pageFields>
  <dataFields count="1">
    <dataField name="Average of Red 8 Min %" fld="22" subtotal="average" baseField="0" baseItem="6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PivotTable8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8">
  <location ref="H589:J616" firstHeaderRow="0" firstDataRow="1" firstDataCol="1" rowPageCount="1" colPageCount="1"/>
  <pivotFields count="28">
    <pivotField axis="axisRow" numFmtId="14" showAll="0">
      <items count="88">
        <item m="1" x="57"/>
        <item m="1" x="83"/>
        <item m="1" x="47"/>
        <item m="1" x="73"/>
        <item m="1" x="37"/>
        <item m="1" x="63"/>
        <item m="1" x="28"/>
        <item m="1" x="54"/>
        <item m="1" x="80"/>
        <item m="1" x="44"/>
        <item m="1" x="70"/>
        <item m="1" x="35"/>
        <item m="1" x="61"/>
        <item m="1" x="26"/>
        <item m="1" x="52"/>
        <item m="1" x="78"/>
        <item m="1" x="42"/>
        <item m="1" x="68"/>
        <item m="1" x="33"/>
        <item m="1" x="59"/>
        <item m="1" x="85"/>
        <item m="1" x="49"/>
        <item m="1" x="75"/>
        <item m="1" x="39"/>
        <item m="1" x="65"/>
        <item m="1" x="30"/>
        <item m="1" x="56"/>
        <item m="1" x="82"/>
        <item m="1" x="46"/>
        <item m="1" x="72"/>
        <item m="1" x="51"/>
        <item m="1" x="77"/>
        <item m="1" x="41"/>
        <item m="1" x="67"/>
        <item m="1" x="32"/>
        <item m="1" x="58"/>
        <item m="1" x="84"/>
        <item m="1" x="48"/>
        <item m="1" x="74"/>
        <item m="1" x="38"/>
        <item m="1" x="64"/>
        <item m="1" x="29"/>
        <item m="1" x="55"/>
        <item m="1" x="81"/>
        <item m="1" x="45"/>
        <item m="1" x="71"/>
        <item m="1" x="36"/>
        <item m="1" x="62"/>
        <item m="1" x="27"/>
        <item m="1" x="53"/>
        <item m="1" x="79"/>
        <item m="1" x="43"/>
        <item m="1" x="69"/>
        <item m="1" x="34"/>
        <item m="1" x="60"/>
        <item m="1" x="86"/>
        <item m="1" x="50"/>
        <item m="1" x="76"/>
        <item m="1" x="40"/>
        <item m="1" x="66"/>
        <item m="1" x="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Page" showAll="0">
      <items count="10">
        <item x="0"/>
        <item x="1"/>
        <item x="2"/>
        <item x="3"/>
        <item x="4"/>
        <item x="6"/>
        <item x="7"/>
        <item x="5"/>
        <item x="8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7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1" hier="-1"/>
  </pageFields>
  <dataFields count="2">
    <dataField name="Lost Hours." fld="5" baseField="0" baseItem="0"/>
    <dataField name="25% Reduction" fld="27" baseField="0" baseItem="0" numFmtId="3"/>
  </dataFields>
  <chartFormats count="6"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1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1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thisMonth" evalOrder="-1" id="1">
      <autoFilter ref="A1">
        <filterColumn colId="0">
          <dynamicFilter type="thisMonth" val="44713" maxVal="44743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0.xml><?xml version="1.0" encoding="utf-8"?>
<pivotTableDefinition xmlns="http://schemas.openxmlformats.org/spreadsheetml/2006/main" name="PivotTable58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5">
  <location ref="A460:G475" firstHeaderRow="1" firstDataRow="2" firstDataCol="1" rowPageCount="3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showAll="0"/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axis="axisCol" showAll="0">
      <items count="25">
        <item x="0"/>
        <item x="16"/>
        <item x="1"/>
        <item x="2"/>
        <item x="17"/>
        <item x="18"/>
        <item x="9"/>
        <item x="10"/>
        <item x="11"/>
        <item x="12"/>
        <item x="13"/>
        <item x="3"/>
        <item x="4"/>
        <item x="19"/>
        <item x="5"/>
        <item x="14"/>
        <item x="20"/>
        <item x="6"/>
        <item x="21"/>
        <item x="22"/>
        <item x="7"/>
        <item x="8"/>
        <item x="15"/>
        <item m="1" x="23"/>
        <item t="default"/>
      </items>
    </pivotField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showAll="0"/>
    <pivotField showAll="0"/>
    <pivotField numFmtId="164" showAll="0"/>
    <pivotField numFmtId="164" showAll="0"/>
    <pivotField showAll="0"/>
    <pivotField showAll="0"/>
    <pivotField axis="axisPage" showAll="0">
      <items count="4">
        <item x="0"/>
        <item x="1"/>
        <item m="1" x="2"/>
        <item t="default"/>
      </items>
    </pivotField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5"/>
  </colFields>
  <colItems count="6">
    <i>
      <x/>
    </i>
    <i>
      <x v="2"/>
    </i>
    <i>
      <x v="12"/>
    </i>
    <i>
      <x v="14"/>
    </i>
    <i>
      <x v="20"/>
    </i>
    <i t="grand">
      <x/>
    </i>
  </colItems>
  <pageFields count="3">
    <pageField fld="4" hier="-1"/>
    <pageField fld="2" item="1" hier="-1"/>
    <pageField fld="28" item="0" hier="-1"/>
  </pageFields>
  <dataFields count="1">
    <dataField name="Average of Median Red" fld="21" subtotal="average" baseField="0" baseItem="2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1.xml><?xml version="1.0" encoding="utf-8"?>
<pivotTableDefinition xmlns="http://schemas.openxmlformats.org/spreadsheetml/2006/main" name="PivotTable24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A207:A208" firstHeaderRow="1" firstDataRow="1" firstDataCol="0"/>
  <pivotFields count="26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Items count="1">
    <i/>
  </rowItems>
  <colItems count="1">
    <i/>
  </colItems>
  <dataFields count="1">
    <dataField name="Sum of Avg lost minutes per Arrival" fld="25" baseField="0" baseItem="0"/>
  </dataFields>
  <chartFormats count="1"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2.xml><?xml version="1.0" encoding="utf-8"?>
<pivotTableDefinition xmlns="http://schemas.openxmlformats.org/spreadsheetml/2006/main" name="PivotTable61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51">
  <location ref="A529:D543" firstHeaderRow="0" firstDataRow="1" firstDataCol="1" rowPageCount="2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showAll="0"/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showAll="0"/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showAll="0"/>
    <pivotField showAll="0"/>
    <pivotField showAll="0"/>
    <pivotField dataField="1" numFmtId="164" showAll="0"/>
    <pivotField numFmtId="164"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item="4" hier="-1"/>
    <pageField fld="2" item="1" hier="-1"/>
  </pageFields>
  <dataFields count="3">
    <dataField name="Red" fld="15" baseField="0" baseItem="0"/>
    <dataField name="Amber" fld="17" baseField="0" baseItem="0"/>
    <dataField name="Green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3.xml><?xml version="1.0" encoding="utf-8"?>
<pivotTableDefinition xmlns="http://schemas.openxmlformats.org/spreadsheetml/2006/main" name="PivotTable56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7">
  <location ref="A416:C431" firstHeaderRow="1" firstDataRow="2" firstDataCol="1" rowPageCount="2" colPageCount="1"/>
  <pivotFields count="31">
    <pivotField axis="axisRow" numFmtId="166" showAll="0" sortType="ascending">
      <items count="22">
        <item m="1" x="20"/>
        <item m="1" x="19"/>
        <item m="1" x="18"/>
        <item m="1" x="17"/>
        <item m="1" x="15"/>
        <item m="1" x="16"/>
        <item m="1" x="14"/>
        <item m="1"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1">
        <item m="1" x="9"/>
        <item x="0"/>
        <item x="1"/>
        <item x="2"/>
        <item x="3"/>
        <item x="4"/>
        <item x="7"/>
        <item x="5"/>
        <item x="6"/>
        <item m="1" x="8"/>
        <item t="default"/>
      </items>
    </pivotField>
    <pivotField axis="axisCol" showAll="0">
      <items count="120">
        <item m="1" x="74"/>
        <item x="66"/>
        <item m="1" x="105"/>
        <item m="1" x="118"/>
        <item n="Bronglais" x="23"/>
        <item x="30"/>
        <item x="27"/>
        <item x="7"/>
        <item x="18"/>
        <item m="1" x="104"/>
        <item x="9"/>
        <item n="Glan Clwyd" x="10"/>
        <item n="Glangwili" x="24"/>
        <item n="Grange UH" x="0"/>
        <item m="1" x="88"/>
        <item x="15"/>
        <item x="71"/>
        <item x="17"/>
        <item n="Maelor" x="12"/>
        <item n="Morriston" x="31"/>
        <item x="67"/>
        <item n="Nevill Hall" h="1" x="2"/>
        <item n="Prince Charles" x="20"/>
        <item x="25"/>
        <item n="Princess Of Wales " x="21"/>
        <item m="1" x="107"/>
        <item n="Royal Glamorgan" x="22"/>
        <item n="Royal Gwent" h="1" x="4"/>
        <item m="1" x="80"/>
        <item m="1" x="112"/>
        <item x="32"/>
        <item x="46"/>
        <item m="1" x="91"/>
        <item x="34"/>
        <item x="3"/>
        <item x="68"/>
        <item m="1" x="101"/>
        <item n="UHW" x="16"/>
        <item x="19"/>
        <item m="1" x="117"/>
        <item n="Withybush" x="26"/>
        <item x="8"/>
        <item n="Ysbyty Gwynedd" x="11"/>
        <item x="1"/>
        <item m="1" x="92"/>
        <item m="1" x="84"/>
        <item m="1" x="79"/>
        <item m="1" x="96"/>
        <item x="49"/>
        <item m="1" x="89"/>
        <item m="1" x="102"/>
        <item x="43"/>
        <item x="41"/>
        <item m="1" x="72"/>
        <item x="45"/>
        <item m="1" x="98"/>
        <item m="1" x="87"/>
        <item x="48"/>
        <item x="37"/>
        <item x="36"/>
        <item x="55"/>
        <item x="33"/>
        <item x="47"/>
        <item x="58"/>
        <item x="57"/>
        <item m="1" x="103"/>
        <item m="1" x="113"/>
        <item x="60"/>
        <item x="70"/>
        <item m="1" x="115"/>
        <item x="39"/>
        <item x="14"/>
        <item m="1" x="93"/>
        <item x="5"/>
        <item m="1" x="111"/>
        <item x="28"/>
        <item m="1" x="86"/>
        <item m="1" x="78"/>
        <item m="1" x="106"/>
        <item m="1" x="75"/>
        <item m="1" x="99"/>
        <item x="69"/>
        <item x="29"/>
        <item x="65"/>
        <item m="1" x="97"/>
        <item m="1" x="83"/>
        <item m="1" x="85"/>
        <item x="44"/>
        <item m="1" x="77"/>
        <item m="1" x="109"/>
        <item x="51"/>
        <item x="38"/>
        <item m="1" x="81"/>
        <item m="1" x="100"/>
        <item m="1" x="114"/>
        <item m="1" x="108"/>
        <item m="1" x="76"/>
        <item x="6"/>
        <item x="62"/>
        <item x="61"/>
        <item m="1" x="94"/>
        <item x="63"/>
        <item x="64"/>
        <item m="1" x="116"/>
        <item x="53"/>
        <item x="59"/>
        <item m="1" x="110"/>
        <item m="1" x="90"/>
        <item x="52"/>
        <item x="54"/>
        <item x="56"/>
        <item x="50"/>
        <item x="40"/>
        <item m="1" x="73"/>
        <item x="42"/>
        <item m="1" x="82"/>
        <item m="1" x="95"/>
        <item x="35"/>
        <item x="13"/>
        <item t="default"/>
      </items>
    </pivotField>
    <pivotField axis="axisPage" showAll="0">
      <items count="13">
        <item x="9"/>
        <item x="2"/>
        <item x="4"/>
        <item x="10"/>
        <item x="0"/>
        <item x="6"/>
        <item x="1"/>
        <item x="3"/>
        <item x="5"/>
        <item x="8"/>
        <item m="1" x="11"/>
        <item x="7"/>
        <item t="default"/>
      </items>
    </pivotField>
    <pivotField showAll="0"/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0"/>
  </rowFields>
  <rowItems count="14"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2">
    <i>
      <x v="13"/>
    </i>
    <i t="grand">
      <x/>
    </i>
  </colItems>
  <pageFields count="2">
    <pageField fld="4" item="4" hier="-1"/>
    <pageField fld="2" item="1" hier="-1"/>
  </pageFields>
  <dataFields count="1">
    <dataField name="Sum of Avg lost minutes per Arrival" fld="30" baseField="0" baseItem="4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4.xml><?xml version="1.0" encoding="utf-8"?>
<pivotTableDefinition xmlns="http://schemas.openxmlformats.org/spreadsheetml/2006/main" name="PivotTable31" cacheId="15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E100:M103" firstHeaderRow="1" firstDataRow="2" firstDataCol="1"/>
  <pivotFields count="31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showAll="0"/>
    <pivotField axis="axisCol" showAll="0">
      <items count="9">
        <item x="5"/>
        <item x="2"/>
        <item x="6"/>
        <item x="1"/>
        <item x="0"/>
        <item x="7"/>
        <item x="3"/>
        <item x="4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dataField="1" numFmtId="21" showAll="0"/>
    <pivotField dataField="1"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2">
    <i>
      <x/>
    </i>
    <i i="1">
      <x v="1"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Median Amber." fld="16" subtotal="average" baseField="0" baseItem="0" numFmtId="21"/>
    <dataField name="Amber 65th." fld="17" subtotal="average" baseField="1" baseItem="1"/>
  </dataFields>
  <formats count="1">
    <format dxfId="11">
      <pivotArea collapsedLevelsAreSubtotals="1" fieldPosition="0">
        <references count="1">
          <reference field="4294967294" count="1">
            <x v="1"/>
          </reference>
        </references>
      </pivotArea>
    </format>
  </formats>
  <chartFormats count="1">
    <chartFormat chart="8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5.xml><?xml version="1.0" encoding="utf-8"?>
<pivotTableDefinition xmlns="http://schemas.openxmlformats.org/spreadsheetml/2006/main" name="PivotTable64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A317:B330" firstHeaderRow="1" firstDataRow="1" firstDataCol="1" rowPageCount="1" colPageCount="1"/>
  <pivotFields count="9">
    <pivotField numFmtId="14" showAll="0"/>
    <pivotField showAll="0"/>
    <pivotField axis="axisRow" showAll="0">
      <items count="65">
        <item x="47"/>
        <item x="46"/>
        <item x="31"/>
        <item m="1" x="63"/>
        <item n="Bronglais" x="13"/>
        <item x="42"/>
        <item x="32"/>
        <item x="15"/>
        <item x="44"/>
        <item n="Glan Clwyd" x="3"/>
        <item n="Glangwili" x="9"/>
        <item n="Grange UH" x="5"/>
        <item x="14"/>
        <item m="1" x="59"/>
        <item x="23"/>
        <item n="Maelor" x="2"/>
        <item n="Morriston" x="0"/>
        <item x="49"/>
        <item n="Nevill Hall" h="1" x="26"/>
        <item n="Prince Charles" x="4"/>
        <item x="11"/>
        <item n="Princess Of Wales " x="6"/>
        <item x="18"/>
        <item n="Royal Glamorgan" x="8"/>
        <item n="Royal Gwent" h="1" x="17"/>
        <item x="12"/>
        <item x="16"/>
        <item x="30"/>
        <item m="1" x="51"/>
        <item x="37"/>
        <item x="29"/>
        <item n="UHW" x="1"/>
        <item x="36"/>
        <item x="20"/>
        <item n="Withybush" x="10"/>
        <item x="39"/>
        <item n="Ysbyty Gwynedd" x="7"/>
        <item x="27"/>
        <item m="1" x="60"/>
        <item x="41"/>
        <item m="1" x="56"/>
        <item x="50"/>
        <item m="1" x="53"/>
        <item x="34"/>
        <item x="48"/>
        <item m="1" x="62"/>
        <item m="1" x="54"/>
        <item m="1" x="55"/>
        <item m="1" x="61"/>
        <item m="1" x="52"/>
        <item m="1" x="58"/>
        <item m="1" x="57"/>
        <item x="19"/>
        <item x="21"/>
        <item x="22"/>
        <item x="24"/>
        <item x="25"/>
        <item x="28"/>
        <item x="33"/>
        <item x="35"/>
        <item x="38"/>
        <item x="40"/>
        <item x="43"/>
        <item x="45"/>
        <item t="default"/>
      </items>
    </pivotField>
    <pivotField axis="axisPage" showAll="0">
      <items count="10">
        <item x="8"/>
        <item x="6"/>
        <item x="4"/>
        <item x="2"/>
        <item x="0"/>
        <item x="1"/>
        <item x="3"/>
        <item x="5"/>
        <item x="7"/>
        <item t="default"/>
      </items>
    </pivotField>
    <pivotField numFmtId="3" showAll="0"/>
    <pivotField dataField="1" numFmtId="15" showAll="0"/>
    <pivotField dragToRow="0" dragToCol="0" dragToPage="0" showAll="0" defaultSubtotal="0"/>
    <pivotField dragToRow="0" dragToCol="0" dragToPage="0" showAll="0" defaultSubtotal="0"/>
    <pivotField showAll="0"/>
  </pivotFields>
  <rowFields count="1">
    <field x="2"/>
  </rowFields>
  <rowItems count="13">
    <i>
      <x v="4"/>
    </i>
    <i>
      <x v="9"/>
    </i>
    <i>
      <x v="10"/>
    </i>
    <i>
      <x v="11"/>
    </i>
    <i>
      <x v="15"/>
    </i>
    <i>
      <x v="16"/>
    </i>
    <i>
      <x v="19"/>
    </i>
    <i>
      <x v="21"/>
    </i>
    <i>
      <x v="23"/>
    </i>
    <i>
      <x v="31"/>
    </i>
    <i>
      <x v="34"/>
    </i>
    <i>
      <x v="36"/>
    </i>
    <i t="grand">
      <x/>
    </i>
  </rowItems>
  <colItems count="1">
    <i/>
  </colItems>
  <pageFields count="1">
    <pageField fld="3" item="4" hier="-1"/>
  </pageFields>
  <dataFields count="1">
    <dataField name="Average of Average Handover" fld="5" subtotal="average" baseField="3" baseItem="5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6.xml><?xml version="1.0" encoding="utf-8"?>
<pivotTableDefinition xmlns="http://schemas.openxmlformats.org/spreadsheetml/2006/main" name="PivotTable6" cacheId="12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4">
  <location ref="AG23:AI26" firstHeaderRow="1" firstDataRow="3" firstDataCol="1"/>
  <pivotFields count="29">
    <pivotField axis="axisCol"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dataField="1"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Items count="1">
    <i/>
  </rowItems>
  <colFields count="2">
    <field x="28"/>
    <field x="0"/>
  </colFields>
  <colItems count="2">
    <i>
      <x v="6"/>
      <x v="171"/>
    </i>
    <i t="default">
      <x v="6"/>
    </i>
  </colItems>
  <dataFields count="1">
    <dataField name="Sum of Verified Incident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7.xml><?xml version="1.0" encoding="utf-8"?>
<pivotTableDefinition xmlns="http://schemas.openxmlformats.org/spreadsheetml/2006/main" name="PivotTable8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6">
  <location ref="E554:J580" firstHeaderRow="0" firstDataRow="1" firstDataCol="1" rowPageCount="1" colPageCount="1"/>
  <pivotFields count="27">
    <pivotField axis="axisRow" numFmtId="166" showAll="0" sortType="ascending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axis="axisPage" showAll="0">
      <items count="10">
        <item x="3"/>
        <item x="4"/>
        <item x="2"/>
        <item x="6"/>
        <item x="1"/>
        <item x="0"/>
        <item x="7"/>
        <item x="8"/>
        <item x="5"/>
        <item t="default"/>
      </items>
    </pivotField>
    <pivotField numFmtId="164" showAll="0"/>
    <pivotField numFmtId="3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item="3" hier="-1"/>
  </pageFields>
  <dataFields count="5">
    <dataField name="Red" fld="5" baseField="0" baseItem="0"/>
    <dataField name="Amber1" fld="6" baseField="0" baseItem="0"/>
    <dataField name="Amber2" fld="7" baseField="0" baseItem="0"/>
    <dataField name="Green2" fld="8" baseField="0" baseItem="0"/>
    <dataField name="Green3" fld="9" baseField="0" baseItem="0"/>
  </dataFields>
  <chartFormats count="5">
    <chartFormat chart="9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1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9" format="1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9" format="14" series="1">
      <pivotArea type="data" outline="0" fieldPosition="0">
        <references count="1">
          <reference field="429496729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8.xml><?xml version="1.0" encoding="utf-8"?>
<pivotTableDefinition xmlns="http://schemas.openxmlformats.org/spreadsheetml/2006/main" name="PivotTable47" cacheId="11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A130:A131" firstHeaderRow="1" firstDataRow="1" firstDataCol="0"/>
  <pivotFields count="26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Handover &gt;4 Hours" fld="17" baseField="0" baseItem="0"/>
  </dataFields>
  <chartFormats count="1">
    <chartFormat chart="9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9.xml><?xml version="1.0" encoding="utf-8"?>
<pivotTableDefinition xmlns="http://schemas.openxmlformats.org/spreadsheetml/2006/main" name="PivotTable2" cacheId="12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0">
  <location ref="A52:B54" firstHeaderRow="1" firstDataRow="1" firstDataCol="1"/>
  <pivotFields count="29"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  <item t="default"/>
      </items>
    </pivotField>
    <pivotField numFmtId="164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dataField="1" numFmtId="21" showAll="0"/>
    <pivotField dataField="1"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5" showAll="0"/>
    <pivotField dragToRow="0" dragToCol="0" dragToPage="0" showAll="0" defaultSubtota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-2"/>
  </rowFields>
  <rowItems count="2">
    <i>
      <x/>
    </i>
    <i i="1">
      <x v="1"/>
    </i>
  </rowItems>
  <colItems count="1">
    <i/>
  </colItems>
  <dataFields count="2">
    <dataField name="Median Red." fld="10" subtotal="average" baseField="0" baseItem="0" numFmtId="21"/>
    <dataField name="Mean Red." fld="11" subtotal="average" baseField="0" baseItem="1" numFmtId="2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PivotTable36" cacheId="7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5">
  <location ref="E91:M94" firstHeaderRow="1" firstDataRow="2" firstDataCol="1"/>
  <pivotFields count="28">
    <pivotField numFmtId="168" showAll="0"/>
    <pivotField axis="axisCol" showAll="0">
      <items count="9">
        <item x="2"/>
        <item x="3"/>
        <item x="1"/>
        <item x="0"/>
        <item x="4"/>
        <item x="7"/>
        <item x="6"/>
        <item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5" showAll="0"/>
    <pivotField numFmtId="21" showAll="0"/>
    <pivotField numFmtId="15" showAll="0"/>
    <pivotField numFmtId="21" showAll="0"/>
    <pivotField dataField="1"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2">
    <dataField name="Red % &lt; 8 Min" fld="9" subtotal="average" baseField="0" baseItem="1" numFmtId="165"/>
    <dataField name="Red % &lt; 10 Min" fld="13" subtotal="average" baseField="0" baseItem="1" numFmtId="165"/>
  </dataFields>
  <formats count="1">
    <format dxfId="2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chartFormats count="1"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0.xml><?xml version="1.0" encoding="utf-8"?>
<pivotTableDefinition xmlns="http://schemas.openxmlformats.org/spreadsheetml/2006/main" name="PivotTable20" cacheId="7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14:J17" firstHeaderRow="1" firstDataRow="2" firstDataCol="1"/>
  <pivotFields count="28">
    <pivotField numFmtId="168" showAll="0"/>
    <pivotField axis="axisCol" showAll="0">
      <items count="9">
        <item x="2"/>
        <item x="3"/>
        <item x="1"/>
        <item x="0"/>
        <item x="4"/>
        <item x="7"/>
        <item x="6"/>
        <item x="5"/>
        <item t="default"/>
      </items>
    </pivotField>
    <pivotField dataField="1"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dataField="1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2">
    <dataField name="Sum of Verified Incidents" fld="2" baseField="0" baseItem="0"/>
    <dataField name="Sum of Conveyances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1.xml><?xml version="1.0" encoding="utf-8"?>
<pivotTableDefinition xmlns="http://schemas.openxmlformats.org/spreadsheetml/2006/main" name="PivotTable27" cacheId="11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A106:B108" firstHeaderRow="1" firstDataRow="1" firstDataCol="1"/>
  <pivotFields count="26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dataField="1" numFmtId="21" showAll="0"/>
    <pivotField dataField="1"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Items count="1">
    <i/>
  </colItems>
  <dataFields count="2">
    <dataField name="Median Amber." fld="13" subtotal="average" baseField="0" baseItem="0" numFmtId="21"/>
    <dataField name="Amber 65th." fld="14" subtotal="average" baseField="1" baseItem="1"/>
  </dataFields>
  <formats count="1">
    <format dxfId="12">
      <pivotArea collapsedLevelsAreSubtotals="1" fieldPosition="0">
        <references count="1">
          <reference field="4294967294" count="1">
            <x v="1"/>
          </reference>
        </references>
      </pivotArea>
    </format>
  </formats>
  <chartFormats count="1">
    <chartFormat chart="8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2.xml><?xml version="1.0" encoding="utf-8"?>
<pivotTableDefinition xmlns="http://schemas.openxmlformats.org/spreadsheetml/2006/main" name="PivotTable5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8">
  <location ref="A294:L307" firstHeaderRow="0" firstDataRow="1" firstDataCol="1" rowPageCount="2" colPageCount="1"/>
  <pivotFields count="23">
    <pivotField numFmtId="164" showAll="0"/>
    <pivotField axis="axisPage" numFmtId="168" showAll="0">
      <items count="5">
        <item m="1" x="3"/>
        <item m="1" x="2"/>
        <item m="1" x="1"/>
        <item x="0"/>
        <item t="default"/>
      </items>
    </pivotField>
    <pivotField showAll="0"/>
    <pivotField axis="axisRow" showAll="0">
      <items count="115">
        <item x="47"/>
        <item x="35"/>
        <item x="21"/>
        <item x="24"/>
        <item n="Bronglais" x="11"/>
        <item m="1" x="112"/>
        <item x="79"/>
        <item x="45"/>
        <item x="26"/>
        <item x="17"/>
        <item x="62"/>
        <item n="Glan Clwyd" x="4"/>
        <item n="Glangwili" x="0"/>
        <item n="Grange UH" x="8"/>
        <item x="18"/>
        <item x="30"/>
        <item x="46"/>
        <item x="16"/>
        <item n="Maelor" x="2"/>
        <item n="Morriston" x="3"/>
        <item x="74"/>
        <item n="Nevill Hall" h="1" x="19"/>
        <item n="Prince Charles" x="7"/>
        <item x="9"/>
        <item n="Princess Of Wales " x="1"/>
        <item x="14"/>
        <item n="Royal Glamorgan" x="6"/>
        <item n="Royal Gwent" h="1" x="20"/>
        <item x="37"/>
        <item x="13"/>
        <item x="15"/>
        <item m="1" x="109"/>
        <item x="31"/>
        <item x="75"/>
        <item x="70"/>
        <item x="28"/>
        <item x="36"/>
        <item n="UHW" x="5"/>
        <item x="34"/>
        <item x="40"/>
        <item n="Withybush" x="12"/>
        <item x="54"/>
        <item n="Ysbyty Gwynedd" x="10"/>
        <item x="23"/>
        <item x="38"/>
        <item x="27"/>
        <item m="1" x="83"/>
        <item x="80"/>
        <item x="67"/>
        <item m="1" x="91"/>
        <item m="1" x="101"/>
        <item x="49"/>
        <item x="53"/>
        <item x="48"/>
        <item x="64"/>
        <item m="1" x="98"/>
        <item x="33"/>
        <item m="1" x="113"/>
        <item x="51"/>
        <item x="55"/>
        <item x="57"/>
        <item x="52"/>
        <item x="41"/>
        <item x="42"/>
        <item x="76"/>
        <item x="44"/>
        <item m="1" x="110"/>
        <item m="1" x="96"/>
        <item x="69"/>
        <item x="60"/>
        <item x="63"/>
        <item m="1" x="93"/>
        <item x="32"/>
        <item m="1" x="102"/>
        <item m="1" x="108"/>
        <item x="68"/>
        <item m="1" x="90"/>
        <item m="1" x="82"/>
        <item m="1" x="105"/>
        <item m="1" x="85"/>
        <item m="1" x="89"/>
        <item m="1" x="100"/>
        <item x="39"/>
        <item x="56"/>
        <item x="25"/>
        <item m="1" x="97"/>
        <item m="1" x="107"/>
        <item x="59"/>
        <item m="1" x="111"/>
        <item m="1" x="99"/>
        <item x="77"/>
        <item m="1" x="84"/>
        <item m="1" x="106"/>
        <item m="1" x="81"/>
        <item m="1" x="104"/>
        <item m="1" x="87"/>
        <item m="1" x="103"/>
        <item m="1" x="94"/>
        <item x="43"/>
        <item m="1" x="95"/>
        <item m="1" x="86"/>
        <item m="1" x="92"/>
        <item m="1" x="88"/>
        <item x="22"/>
        <item x="29"/>
        <item x="50"/>
        <item x="58"/>
        <item x="61"/>
        <item x="65"/>
        <item x="66"/>
        <item x="71"/>
        <item x="72"/>
        <item x="73"/>
        <item x="78"/>
        <item t="default"/>
      </items>
    </pivotField>
    <pivotField axis="axisPage" showAll="0">
      <items count="11">
        <item x="5"/>
        <item x="7"/>
        <item x="6"/>
        <item x="2"/>
        <item x="0"/>
        <item x="1"/>
        <item x="3"/>
        <item x="4"/>
        <item m="1" x="9"/>
        <item x="8"/>
        <item t="default"/>
      </items>
    </pivotField>
    <pivotField showAll="0"/>
    <pivotField dataField="1" numFmtId="3" showAll="0"/>
    <pivotField dataField="1" numFmtId="15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3"/>
  </rowFields>
  <rowItems count="13">
    <i>
      <x v="4"/>
    </i>
    <i>
      <x v="11"/>
    </i>
    <i>
      <x v="12"/>
    </i>
    <i>
      <x v="13"/>
    </i>
    <i>
      <x v="18"/>
    </i>
    <i>
      <x v="19"/>
    </i>
    <i>
      <x v="22"/>
    </i>
    <i>
      <x v="24"/>
    </i>
    <i>
      <x v="26"/>
    </i>
    <i>
      <x v="37"/>
    </i>
    <i>
      <x v="40"/>
    </i>
    <i>
      <x v="42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2">
    <pageField fld="4" item="4" hier="-1"/>
    <pageField fld="1" hier="-1"/>
  </pageFields>
  <dataFields count="11">
    <dataField name="Sum of Incidents" fld="11" baseField="0" baseItem="0"/>
    <dataField name="Sum of No of Arrivals" fld="12" baseField="0" baseItem="0"/>
    <dataField name="Average of Average Handover" fld="7" subtotal="average" baseField="3" baseItem="24" numFmtId="167"/>
    <dataField name="Sum of Lost Hours" fld="6" baseField="3" baseItem="24" numFmtId="1"/>
    <dataField name="Sum of Avg lost minutes per Arrival" fld="22" baseField="3" baseItem="24" numFmtId="1"/>
    <dataField name="Sum of No of Incidents over 4 Hours N2H" fld="8" baseField="0" baseItem="0"/>
    <dataField name="Sum of Red Priority Incidents" fld="15" baseField="0" baseItem="0"/>
    <dataField name="Sum of Amber 1 Incidents" fld="16" baseField="0" baseItem="0"/>
    <dataField name="Sum of Amber2 Incidents" fld="17" baseField="0" baseItem="0"/>
    <dataField name="Sum of Green2 Incidents" fld="18" baseField="0" baseItem="0"/>
    <dataField name="Sum of Green 3 incidents" fld="19" baseField="0" baseItem="0"/>
  </dataFields>
  <chartFormats count="34">
    <chartFormat chart="9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9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9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9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9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9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9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9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2"/>
          </reference>
        </references>
      </pivotArea>
    </chartFormat>
    <chartFormat chart="9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4"/>
          </reference>
        </references>
      </pivotArea>
    </chartFormat>
    <chartFormat chart="9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6"/>
          </reference>
        </references>
      </pivotArea>
    </chartFormat>
    <chartFormat chart="9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7"/>
          </reference>
        </references>
      </pivotArea>
    </chartFormat>
    <chartFormat chart="9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7"/>
          </reference>
        </references>
      </pivotArea>
    </chartFormat>
    <chartFormat chart="9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0"/>
          </reference>
        </references>
      </pivotArea>
    </chartFormat>
    <chartFormat chart="9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2"/>
          </reference>
        </references>
      </pivotArea>
    </chartFormat>
    <chartFormat chart="9" format="14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2"/>
          </reference>
        </references>
      </pivotArea>
    </chartFormat>
    <chartFormat chart="9" format="15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4"/>
          </reference>
        </references>
      </pivotArea>
    </chartFormat>
    <chartFormat chart="9" format="16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6"/>
          </reference>
        </references>
      </pivotArea>
    </chartFormat>
    <chartFormat chart="9" format="17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7"/>
          </reference>
        </references>
      </pivotArea>
    </chartFormat>
    <chartFormat chart="9" format="18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37"/>
          </reference>
        </references>
      </pivotArea>
    </chartFormat>
    <chartFormat chart="9" format="19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0"/>
          </reference>
        </references>
      </pivotArea>
    </chartFormat>
    <chartFormat chart="9" format="20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2"/>
          </reference>
        </references>
      </pivotArea>
    </chartFormat>
    <chartFormat chart="9" format="21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4"/>
          </reference>
        </references>
      </pivotArea>
    </chartFormat>
    <chartFormat chart="9" format="22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1"/>
          </reference>
        </references>
      </pivotArea>
    </chartFormat>
    <chartFormat chart="9" format="23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2"/>
          </reference>
        </references>
      </pivotArea>
    </chartFormat>
    <chartFormat chart="9" format="24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3"/>
          </reference>
        </references>
      </pivotArea>
    </chartFormat>
    <chartFormat chart="9" format="25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8"/>
          </reference>
        </references>
      </pivotArea>
    </chartFormat>
    <chartFormat chart="9" format="26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19"/>
          </reference>
        </references>
      </pivotArea>
    </chartFormat>
    <chartFormat chart="9" format="27" series="1">
      <pivotArea type="data" outline="0" fieldPosition="0">
        <references count="2">
          <reference field="4294967294" count="1" selected="0">
            <x v="1"/>
          </reference>
          <reference field="3" count="1" selected="0">
            <x v="21"/>
          </reference>
        </references>
      </pivotArea>
    </chartFormat>
    <chartFormat chart="9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3.xml><?xml version="1.0" encoding="utf-8"?>
<pivotTableDefinition xmlns="http://schemas.openxmlformats.org/spreadsheetml/2006/main" name="PivotTable22" cacheId="11" dataOnRows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9">
  <location ref="A158:A159" firstHeaderRow="1" firstDataRow="1" firstDataCol="0"/>
  <pivotFields count="26">
    <pivotField numFmtId="168" showAll="0"/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dataField="1"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ragToRow="0" dragToCol="0" dragToPage="0" showAll="0" defaultSubtotal="0"/>
    <pivotField dragToRow="0" dragToCol="0" dragToPage="0" showAll="0" defaultSubtotal="0"/>
  </pivotFields>
  <rowItems count="1">
    <i/>
  </rowItems>
  <colItems count="1">
    <i/>
  </colItems>
  <dataFields count="1">
    <dataField name="Average of Average Handover" fld="16" subtotal="average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4.xml><?xml version="1.0" encoding="utf-8"?>
<pivotTableDefinition xmlns="http://schemas.openxmlformats.org/spreadsheetml/2006/main" name="PivotTable21" cacheId="8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8:J11" firstHeaderRow="1" firstDataRow="2" firstDataCol="1"/>
  <pivotFields count="29">
    <pivotField numFmtId="168" showAll="0"/>
    <pivotField axis="axisCol" showAll="0">
      <items count="9">
        <item x="3"/>
        <item x="4"/>
        <item x="1"/>
        <item x="0"/>
        <item x="5"/>
        <item x="7"/>
        <item x="6"/>
        <item x="2"/>
        <item t="default"/>
      </items>
    </pivotField>
    <pivotField dataField="1"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numFmtId="165" showAll="0"/>
    <pivotField numFmtId="21" showAll="0"/>
    <pivotField numFmtId="15" showAll="0"/>
    <pivotField numFmtId="21" showAll="0"/>
    <pivotField numFmtId="165" showAll="0"/>
    <pivotField numFmtId="21" showAll="0"/>
    <pivotField numFmtId="21" showAll="0"/>
    <pivotField numFmtId="21" showAll="0"/>
    <pivotField numFmtId="15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showAll="0"/>
    <pivotField showAll="0"/>
    <pivotField dragToRow="0" dragToCol="0" dragToPage="0" showAll="0" defaultSubtotal="0"/>
    <pivotField dragToRow="0" dragToCol="0" dragToPage="0" showAll="0" defaultSubtotal="0"/>
  </pivotFields>
  <rowFields count="1">
    <field x="-2"/>
  </rowFields>
  <rowItems count="2">
    <i>
      <x/>
    </i>
    <i i="1">
      <x v="1"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2">
    <dataField name="Sum of Verified Incidents" fld="2" baseField="0" baseItem="0"/>
    <dataField name="Sum of Conveyances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5.xml><?xml version="1.0" encoding="utf-8"?>
<pivotTableDefinition xmlns="http://schemas.openxmlformats.org/spreadsheetml/2006/main" name="PivotTable7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5">
  <location ref="U554:V580" firstHeaderRow="1" firstDataRow="1" firstDataCol="1"/>
  <pivotFields count="27">
    <pivotField axis="axisRow" numFmtId="166" showAll="0" sortType="ascending">
      <items count="27">
        <item m="1"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umFmtId="164" showAll="0"/>
    <pivotField showAll="0">
      <items count="10">
        <item h="1" x="3"/>
        <item h="1" x="4"/>
        <item h="1" x="2"/>
        <item x="6"/>
        <item h="1" x="1"/>
        <item h="1" x="0"/>
        <item h="1" x="7"/>
        <item h="1" x="8"/>
        <item h="1" x="5"/>
        <item t="default"/>
      </items>
    </pivotField>
    <pivotField numFmtId="164" showAll="0"/>
    <pivotField numFmtId="3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dragToRow="0" dragToCol="0" dragToPage="0" showAll="0" defaultSubtotal="0"/>
  </pivotFields>
  <rowFields count="1"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Average of Median Amber" fld="15" subtotal="average" baseField="0" baseItem="7" numFmtId="167"/>
  </dataFields>
  <chartFormats count="1">
    <chartFormat chart="3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6.xml><?xml version="1.0" encoding="utf-8"?>
<pivotTableDefinition xmlns="http://schemas.openxmlformats.org/spreadsheetml/2006/main" name="PivotTable46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D213:N215" firstHeaderRow="1" firstDataRow="2" firstDataCol="1"/>
  <pivotFields count="13">
    <pivotField numFmtId="168" showAll="0"/>
    <pivotField axis="axisCol" showAll="0">
      <items count="10">
        <item x="7"/>
        <item x="3"/>
        <item x="2"/>
        <item x="4"/>
        <item x="0"/>
        <item x="1"/>
        <item x="6"/>
        <item x="8"/>
        <item x="5"/>
        <item t="default"/>
      </items>
    </pivotField>
    <pivotField numFmtId="164" showAll="0"/>
    <pivotField numFmtId="3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dragToRow="0" dragToCol="0" dragToPage="0" showAll="0" defaultSubtotal="0"/>
    <pivotField dataField="1" dragToRow="0" dragToCol="0" dragToPage="0" showAll="0" defaultSubtotal="0"/>
  </pivotFields>
  <rowItems count="1">
    <i/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Avg lost minutes per Arrival" fld="12" baseField="0" baseItem="0"/>
  </dataFields>
  <chartFormats count="1">
    <chartFormat chart="1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PivotTable45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2">
  <location ref="C187:M189" firstHeaderRow="1" firstDataRow="2" firstDataCol="1"/>
  <pivotFields count="13">
    <pivotField numFmtId="168" showAll="0"/>
    <pivotField axis="axisCol" showAll="0">
      <items count="10">
        <item x="7"/>
        <item x="3"/>
        <item x="2"/>
        <item x="4"/>
        <item x="0"/>
        <item x="1"/>
        <item x="6"/>
        <item x="8"/>
        <item x="5"/>
        <item t="default"/>
      </items>
    </pivotField>
    <pivotField numFmtId="164" showAll="0"/>
    <pivotField dataField="1" numFmtId="3" showAll="0"/>
    <pivotField numFmtId="15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dragToRow="0" dragToCol="0" dragToPage="0" showAll="0" defaultSubtotal="0"/>
    <pivotField dragToRow="0" dragToCol="0" dragToPage="0" showAll="0" defaultSubtotal="0"/>
  </pivotFields>
  <rowItems count="1">
    <i/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Lost Hours" fld="3" baseField="0" baseItem="0"/>
  </dataFields>
  <chartFormats count="1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ph142812/AppData/Local/Microsoft/Windows/INetCache/Content.Outlook/KLN7MVJS/LIVE%20-%20Handover%20Improvement.xlsx" TargetMode="External"/><Relationship Id="rId3" Type="http://schemas.openxmlformats.org/officeDocument/2006/relationships/hyperlink" Target="../../ph142812/AppData/Local/Microsoft/Windows/INetCache/Content.Outlook/KLN7MVJS/LIVE%20-%20Handover%20Improvement.xlsx" TargetMode="External"/><Relationship Id="rId7" Type="http://schemas.openxmlformats.org/officeDocument/2006/relationships/hyperlink" Target="../../ph142812/AppData/Local/Microsoft/Windows/INetCache/Content.Outlook/KLN7MVJS/LIVE%20-%20Handover%20Improvement.xlsx" TargetMode="External"/><Relationship Id="rId2" Type="http://schemas.openxmlformats.org/officeDocument/2006/relationships/hyperlink" Target="../../ph142812/AppData/Local/Microsoft/Windows/INetCache/Content.Outlook/KLN7MVJS/5.%20CASC%20Sickness%20and%20Wellbeing%202022_06_09.pptx" TargetMode="External"/><Relationship Id="rId1" Type="http://schemas.openxmlformats.org/officeDocument/2006/relationships/hyperlink" Target="../../ph142812/AppData/Local/Microsoft/Windows/INetCache/Content.Outlook/KLN7MVJS/Letter%20to%20Stephen%20Harrhy%20dated%2021%20June%202022%20JJ.pdf" TargetMode="External"/><Relationship Id="rId6" Type="http://schemas.openxmlformats.org/officeDocument/2006/relationships/hyperlink" Target="../../ph142812/AppData/Local/Microsoft/Windows/INetCache/Content.Outlook/KLN7MVJS/LIVE%20-%20Handover%20Improvement.xlsx" TargetMode="External"/><Relationship Id="rId5" Type="http://schemas.openxmlformats.org/officeDocument/2006/relationships/hyperlink" Target="../../ph142812/AppData/Local/Microsoft/Windows/INetCache/Content.Outlook/KLN7MVJS/Handover%20Improvement%20Trajectoryv4.pptx" TargetMode="External"/><Relationship Id="rId4" Type="http://schemas.openxmlformats.org/officeDocument/2006/relationships/hyperlink" Target="../../ph142812/AppData/Local/Microsoft/Windows/INetCache/Content.Outlook/KLN7MVJS/Hospital%20Handover%20Delays%20by%20Time%20Band.xls" TargetMode="External"/><Relationship Id="rId9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pivotTable" Target="../pivotTables/pivotTable26.xml"/><Relationship Id="rId21" Type="http://schemas.openxmlformats.org/officeDocument/2006/relationships/pivotTable" Target="../pivotTables/pivotTable21.xml"/><Relationship Id="rId42" Type="http://schemas.openxmlformats.org/officeDocument/2006/relationships/pivotTable" Target="../pivotTables/pivotTable42.xml"/><Relationship Id="rId47" Type="http://schemas.openxmlformats.org/officeDocument/2006/relationships/pivotTable" Target="../pivotTables/pivotTable47.xml"/><Relationship Id="rId63" Type="http://schemas.openxmlformats.org/officeDocument/2006/relationships/pivotTable" Target="../pivotTables/pivotTable63.xml"/><Relationship Id="rId68" Type="http://schemas.openxmlformats.org/officeDocument/2006/relationships/pivotTable" Target="../pivotTables/pivotTable68.xml"/><Relationship Id="rId84" Type="http://schemas.openxmlformats.org/officeDocument/2006/relationships/pivotTable" Target="../pivotTables/pivotTable84.xml"/><Relationship Id="rId16" Type="http://schemas.openxmlformats.org/officeDocument/2006/relationships/pivotTable" Target="../pivotTables/pivotTable16.xml"/><Relationship Id="rId11" Type="http://schemas.openxmlformats.org/officeDocument/2006/relationships/pivotTable" Target="../pivotTables/pivotTable11.xml"/><Relationship Id="rId32" Type="http://schemas.openxmlformats.org/officeDocument/2006/relationships/pivotTable" Target="../pivotTables/pivotTable32.xml"/><Relationship Id="rId37" Type="http://schemas.openxmlformats.org/officeDocument/2006/relationships/pivotTable" Target="../pivotTables/pivotTable37.xml"/><Relationship Id="rId53" Type="http://schemas.openxmlformats.org/officeDocument/2006/relationships/pivotTable" Target="../pivotTables/pivotTable53.xml"/><Relationship Id="rId58" Type="http://schemas.openxmlformats.org/officeDocument/2006/relationships/pivotTable" Target="../pivotTables/pivotTable58.xml"/><Relationship Id="rId74" Type="http://schemas.openxmlformats.org/officeDocument/2006/relationships/pivotTable" Target="../pivotTables/pivotTable74.xml"/><Relationship Id="rId79" Type="http://schemas.openxmlformats.org/officeDocument/2006/relationships/pivotTable" Target="../pivotTables/pivotTable79.xml"/><Relationship Id="rId5" Type="http://schemas.openxmlformats.org/officeDocument/2006/relationships/pivotTable" Target="../pivotTables/pivotTable5.xml"/><Relationship Id="rId19" Type="http://schemas.openxmlformats.org/officeDocument/2006/relationships/pivotTable" Target="../pivotTables/pivotTable1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30" Type="http://schemas.openxmlformats.org/officeDocument/2006/relationships/pivotTable" Target="../pivotTables/pivotTable30.xml"/><Relationship Id="rId35" Type="http://schemas.openxmlformats.org/officeDocument/2006/relationships/pivotTable" Target="../pivotTables/pivotTable35.xml"/><Relationship Id="rId43" Type="http://schemas.openxmlformats.org/officeDocument/2006/relationships/pivotTable" Target="../pivotTables/pivotTable43.xml"/><Relationship Id="rId48" Type="http://schemas.openxmlformats.org/officeDocument/2006/relationships/pivotTable" Target="../pivotTables/pivotTable48.xml"/><Relationship Id="rId56" Type="http://schemas.openxmlformats.org/officeDocument/2006/relationships/pivotTable" Target="../pivotTables/pivotTable56.xml"/><Relationship Id="rId64" Type="http://schemas.openxmlformats.org/officeDocument/2006/relationships/pivotTable" Target="../pivotTables/pivotTable64.xml"/><Relationship Id="rId69" Type="http://schemas.openxmlformats.org/officeDocument/2006/relationships/pivotTable" Target="../pivotTables/pivotTable69.xml"/><Relationship Id="rId77" Type="http://schemas.openxmlformats.org/officeDocument/2006/relationships/pivotTable" Target="../pivotTables/pivotTable77.xml"/><Relationship Id="rId8" Type="http://schemas.openxmlformats.org/officeDocument/2006/relationships/pivotTable" Target="../pivotTables/pivotTable8.xml"/><Relationship Id="rId51" Type="http://schemas.openxmlformats.org/officeDocument/2006/relationships/pivotTable" Target="../pivotTables/pivotTable51.xml"/><Relationship Id="rId72" Type="http://schemas.openxmlformats.org/officeDocument/2006/relationships/pivotTable" Target="../pivotTables/pivotTable72.xml"/><Relationship Id="rId80" Type="http://schemas.openxmlformats.org/officeDocument/2006/relationships/pivotTable" Target="../pivotTables/pivotTable80.xml"/><Relationship Id="rId85" Type="http://schemas.openxmlformats.org/officeDocument/2006/relationships/pivotTable" Target="../pivotTables/pivotTable85.xml"/><Relationship Id="rId3" Type="http://schemas.openxmlformats.org/officeDocument/2006/relationships/pivotTable" Target="../pivotTables/pivotTable3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33" Type="http://schemas.openxmlformats.org/officeDocument/2006/relationships/pivotTable" Target="../pivotTables/pivotTable33.xml"/><Relationship Id="rId38" Type="http://schemas.openxmlformats.org/officeDocument/2006/relationships/pivotTable" Target="../pivotTables/pivotTable38.xml"/><Relationship Id="rId46" Type="http://schemas.openxmlformats.org/officeDocument/2006/relationships/pivotTable" Target="../pivotTables/pivotTable46.xml"/><Relationship Id="rId59" Type="http://schemas.openxmlformats.org/officeDocument/2006/relationships/pivotTable" Target="../pivotTables/pivotTable59.xml"/><Relationship Id="rId67" Type="http://schemas.openxmlformats.org/officeDocument/2006/relationships/pivotTable" Target="../pivotTables/pivotTable67.xml"/><Relationship Id="rId20" Type="http://schemas.openxmlformats.org/officeDocument/2006/relationships/pivotTable" Target="../pivotTables/pivotTable20.xml"/><Relationship Id="rId41" Type="http://schemas.openxmlformats.org/officeDocument/2006/relationships/pivotTable" Target="../pivotTables/pivotTable41.xml"/><Relationship Id="rId54" Type="http://schemas.openxmlformats.org/officeDocument/2006/relationships/pivotTable" Target="../pivotTables/pivotTable54.xml"/><Relationship Id="rId62" Type="http://schemas.openxmlformats.org/officeDocument/2006/relationships/pivotTable" Target="../pivotTables/pivotTable62.xml"/><Relationship Id="rId70" Type="http://schemas.openxmlformats.org/officeDocument/2006/relationships/pivotTable" Target="../pivotTables/pivotTable70.xml"/><Relationship Id="rId75" Type="http://schemas.openxmlformats.org/officeDocument/2006/relationships/pivotTable" Target="../pivotTables/pivotTable75.xml"/><Relationship Id="rId83" Type="http://schemas.openxmlformats.org/officeDocument/2006/relationships/pivotTable" Target="../pivotTables/pivotTable83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36" Type="http://schemas.openxmlformats.org/officeDocument/2006/relationships/pivotTable" Target="../pivotTables/pivotTable36.xml"/><Relationship Id="rId49" Type="http://schemas.openxmlformats.org/officeDocument/2006/relationships/pivotTable" Target="../pivotTables/pivotTable49.xml"/><Relationship Id="rId57" Type="http://schemas.openxmlformats.org/officeDocument/2006/relationships/pivotTable" Target="../pivotTables/pivotTable57.xml"/><Relationship Id="rId10" Type="http://schemas.openxmlformats.org/officeDocument/2006/relationships/pivotTable" Target="../pivotTables/pivotTable10.xml"/><Relationship Id="rId31" Type="http://schemas.openxmlformats.org/officeDocument/2006/relationships/pivotTable" Target="../pivotTables/pivotTable31.xml"/><Relationship Id="rId44" Type="http://schemas.openxmlformats.org/officeDocument/2006/relationships/pivotTable" Target="../pivotTables/pivotTable44.xml"/><Relationship Id="rId52" Type="http://schemas.openxmlformats.org/officeDocument/2006/relationships/pivotTable" Target="../pivotTables/pivotTable52.xml"/><Relationship Id="rId60" Type="http://schemas.openxmlformats.org/officeDocument/2006/relationships/pivotTable" Target="../pivotTables/pivotTable60.xml"/><Relationship Id="rId65" Type="http://schemas.openxmlformats.org/officeDocument/2006/relationships/pivotTable" Target="../pivotTables/pivotTable65.xml"/><Relationship Id="rId73" Type="http://schemas.openxmlformats.org/officeDocument/2006/relationships/pivotTable" Target="../pivotTables/pivotTable73.xml"/><Relationship Id="rId78" Type="http://schemas.openxmlformats.org/officeDocument/2006/relationships/pivotTable" Target="../pivotTables/pivotTable78.xml"/><Relationship Id="rId81" Type="http://schemas.openxmlformats.org/officeDocument/2006/relationships/pivotTable" Target="../pivotTables/pivotTable81.xml"/><Relationship Id="rId86" Type="http://schemas.openxmlformats.org/officeDocument/2006/relationships/pivotTable" Target="../pivotTables/pivotTable86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9" Type="http://schemas.openxmlformats.org/officeDocument/2006/relationships/pivotTable" Target="../pivotTables/pivotTable39.xml"/><Relationship Id="rId34" Type="http://schemas.openxmlformats.org/officeDocument/2006/relationships/pivotTable" Target="../pivotTables/pivotTable34.xml"/><Relationship Id="rId50" Type="http://schemas.openxmlformats.org/officeDocument/2006/relationships/pivotTable" Target="../pivotTables/pivotTable50.xml"/><Relationship Id="rId55" Type="http://schemas.openxmlformats.org/officeDocument/2006/relationships/pivotTable" Target="../pivotTables/pivotTable55.xml"/><Relationship Id="rId76" Type="http://schemas.openxmlformats.org/officeDocument/2006/relationships/pivotTable" Target="../pivotTables/pivotTable76.xml"/><Relationship Id="rId7" Type="http://schemas.openxmlformats.org/officeDocument/2006/relationships/pivotTable" Target="../pivotTables/pivotTable7.xml"/><Relationship Id="rId71" Type="http://schemas.openxmlformats.org/officeDocument/2006/relationships/pivotTable" Target="../pivotTables/pivotTable71.xml"/><Relationship Id="rId2" Type="http://schemas.openxmlformats.org/officeDocument/2006/relationships/pivotTable" Target="../pivotTables/pivotTable2.xml"/><Relationship Id="rId29" Type="http://schemas.openxmlformats.org/officeDocument/2006/relationships/pivotTable" Target="../pivotTables/pivotTable29.xml"/><Relationship Id="rId24" Type="http://schemas.openxmlformats.org/officeDocument/2006/relationships/pivotTable" Target="../pivotTables/pivotTable24.xml"/><Relationship Id="rId40" Type="http://schemas.openxmlformats.org/officeDocument/2006/relationships/pivotTable" Target="../pivotTables/pivotTable40.xml"/><Relationship Id="rId45" Type="http://schemas.openxmlformats.org/officeDocument/2006/relationships/pivotTable" Target="../pivotTables/pivotTable45.xml"/><Relationship Id="rId66" Type="http://schemas.openxmlformats.org/officeDocument/2006/relationships/pivotTable" Target="../pivotTables/pivotTable66.xml"/><Relationship Id="rId87" Type="http://schemas.openxmlformats.org/officeDocument/2006/relationships/printerSettings" Target="../printerSettings/printerSettings4.bin"/><Relationship Id="rId61" Type="http://schemas.openxmlformats.org/officeDocument/2006/relationships/pivotTable" Target="../pivotTables/pivotTable61.xml"/><Relationship Id="rId82" Type="http://schemas.openxmlformats.org/officeDocument/2006/relationships/pivotTable" Target="../pivotTables/pivotTable8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B7" sqref="A7:XFD7"/>
    </sheetView>
  </sheetViews>
  <sheetFormatPr defaultRowHeight="15" x14ac:dyDescent="0.25"/>
  <cols>
    <col min="1" max="1" width="9.140625" style="111"/>
    <col min="3" max="3" width="25" customWidth="1"/>
    <col min="4" max="4" width="36.42578125" customWidth="1"/>
    <col min="5" max="5" width="43" customWidth="1"/>
    <col min="6" max="6" width="16" customWidth="1"/>
    <col min="7" max="7" width="16.42578125" customWidth="1"/>
    <col min="8" max="8" width="15" customWidth="1"/>
    <col min="9" max="9" width="25.7109375" customWidth="1"/>
    <col min="10" max="10" width="7.140625" customWidth="1"/>
    <col min="11" max="11" width="64.140625" hidden="1" customWidth="1"/>
    <col min="12" max="12" width="32.140625" customWidth="1"/>
    <col min="13" max="13" width="51.140625" hidden="1" customWidth="1"/>
    <col min="14" max="14" width="39.85546875" customWidth="1"/>
    <col min="15" max="15" width="24.140625" customWidth="1"/>
  </cols>
  <sheetData>
    <row r="1" spans="1:15" ht="19.5" thickBot="1" x14ac:dyDescent="0.3">
      <c r="A1" s="112"/>
      <c r="B1" s="185" t="s">
        <v>369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7"/>
    </row>
    <row r="2" spans="1:15" ht="16.5" thickTop="1" thickBot="1" x14ac:dyDescent="0.3">
      <c r="A2" s="122" t="s">
        <v>421</v>
      </c>
      <c r="B2" s="149" t="s">
        <v>370</v>
      </c>
      <c r="C2" s="167"/>
      <c r="D2" s="150"/>
      <c r="E2" s="115" t="s">
        <v>395</v>
      </c>
      <c r="F2" s="115" t="s">
        <v>422</v>
      </c>
      <c r="G2" s="115" t="s">
        <v>412</v>
      </c>
      <c r="H2" s="116" t="s">
        <v>371</v>
      </c>
      <c r="I2" s="149" t="s">
        <v>372</v>
      </c>
      <c r="J2" s="167"/>
      <c r="K2" s="150"/>
      <c r="L2" s="149" t="s">
        <v>373</v>
      </c>
      <c r="M2" s="150"/>
      <c r="N2" s="116" t="s">
        <v>374</v>
      </c>
      <c r="O2" s="83" t="s">
        <v>394</v>
      </c>
    </row>
    <row r="3" spans="1:15" ht="15.75" thickBot="1" x14ac:dyDescent="0.3">
      <c r="A3" s="113">
        <v>1</v>
      </c>
      <c r="B3" s="146" t="s">
        <v>375</v>
      </c>
      <c r="C3" s="147"/>
      <c r="D3" s="148"/>
      <c r="E3" s="80"/>
      <c r="F3" s="98" t="s">
        <v>413</v>
      </c>
      <c r="G3" s="98" t="s">
        <v>423</v>
      </c>
      <c r="H3" s="73" t="s">
        <v>376</v>
      </c>
      <c r="I3" s="151" t="s">
        <v>377</v>
      </c>
      <c r="J3" s="152"/>
      <c r="K3" s="153"/>
      <c r="L3" s="143" t="s">
        <v>378</v>
      </c>
      <c r="M3" s="145"/>
      <c r="N3" s="95" t="s">
        <v>379</v>
      </c>
      <c r="O3" s="97"/>
    </row>
    <row r="4" spans="1:15" ht="15.75" thickBot="1" x14ac:dyDescent="0.3">
      <c r="A4" s="113">
        <v>1.1000000000000001</v>
      </c>
      <c r="B4" s="160" t="s">
        <v>443</v>
      </c>
      <c r="C4" s="161"/>
      <c r="D4" s="162"/>
      <c r="E4" s="82"/>
      <c r="F4" s="82" t="s">
        <v>444</v>
      </c>
      <c r="G4" s="82" t="s">
        <v>423</v>
      </c>
      <c r="H4" s="82" t="s">
        <v>405</v>
      </c>
      <c r="I4" s="163" t="s">
        <v>377</v>
      </c>
      <c r="J4" s="164"/>
      <c r="K4" s="92"/>
      <c r="L4" s="94" t="s">
        <v>378</v>
      </c>
      <c r="M4" s="93"/>
      <c r="N4" s="96" t="s">
        <v>379</v>
      </c>
      <c r="O4" s="82"/>
    </row>
    <row r="5" spans="1:15" ht="26.25" thickBot="1" x14ac:dyDescent="0.3">
      <c r="A5" s="113">
        <v>1.2</v>
      </c>
      <c r="B5" s="165" t="s">
        <v>445</v>
      </c>
      <c r="C5" s="165"/>
      <c r="D5" s="165"/>
      <c r="E5" s="82" t="s">
        <v>446</v>
      </c>
      <c r="F5" s="103" t="s">
        <v>417</v>
      </c>
      <c r="G5" s="103" t="s">
        <v>414</v>
      </c>
      <c r="H5" s="82" t="s">
        <v>406</v>
      </c>
      <c r="I5" s="138" t="s">
        <v>379</v>
      </c>
      <c r="J5" s="166"/>
      <c r="K5" s="100"/>
      <c r="L5" s="94" t="s">
        <v>378</v>
      </c>
      <c r="M5" s="100"/>
      <c r="N5" s="101" t="s">
        <v>382</v>
      </c>
      <c r="O5" s="97" t="s">
        <v>407</v>
      </c>
    </row>
    <row r="6" spans="1:15" ht="26.25" thickBot="1" x14ac:dyDescent="0.3">
      <c r="A6" s="113">
        <v>1.3</v>
      </c>
      <c r="B6" s="168" t="s">
        <v>409</v>
      </c>
      <c r="C6" s="168"/>
      <c r="D6" s="168"/>
      <c r="E6" s="82" t="s">
        <v>452</v>
      </c>
      <c r="F6" s="103" t="s">
        <v>417</v>
      </c>
      <c r="G6" s="103" t="s">
        <v>413</v>
      </c>
      <c r="H6" s="102">
        <v>2023</v>
      </c>
      <c r="I6" s="138" t="s">
        <v>379</v>
      </c>
      <c r="J6" s="166"/>
      <c r="K6" s="99"/>
      <c r="L6" s="101" t="s">
        <v>384</v>
      </c>
      <c r="M6" s="101" t="s">
        <v>382</v>
      </c>
      <c r="N6" s="89" t="s">
        <v>377</v>
      </c>
      <c r="O6" s="107" t="s">
        <v>410</v>
      </c>
    </row>
    <row r="7" spans="1:15" ht="26.25" thickBot="1" x14ac:dyDescent="0.3">
      <c r="A7" s="113">
        <v>1.4</v>
      </c>
      <c r="B7" s="168" t="s">
        <v>429</v>
      </c>
      <c r="C7" s="168"/>
      <c r="D7" s="168"/>
      <c r="E7" s="84" t="s">
        <v>447</v>
      </c>
      <c r="F7" s="124" t="s">
        <v>417</v>
      </c>
      <c r="G7" s="124" t="s">
        <v>423</v>
      </c>
      <c r="H7" s="102"/>
      <c r="I7" s="138" t="s">
        <v>379</v>
      </c>
      <c r="J7" s="139"/>
      <c r="K7" s="99"/>
      <c r="L7" s="125" t="s">
        <v>384</v>
      </c>
      <c r="M7" s="126"/>
      <c r="N7" s="89" t="s">
        <v>377</v>
      </c>
      <c r="O7" s="107"/>
    </row>
    <row r="8" spans="1:15" ht="26.25" thickBot="1" x14ac:dyDescent="0.3">
      <c r="A8" s="113">
        <v>1.5</v>
      </c>
      <c r="B8" s="154" t="s">
        <v>380</v>
      </c>
      <c r="C8" s="155"/>
      <c r="D8" s="156"/>
      <c r="E8" s="81" t="s">
        <v>448</v>
      </c>
      <c r="F8" s="81" t="s">
        <v>449</v>
      </c>
      <c r="G8" s="81" t="s">
        <v>423</v>
      </c>
      <c r="H8" s="74" t="s">
        <v>381</v>
      </c>
      <c r="I8" s="157" t="s">
        <v>382</v>
      </c>
      <c r="J8" s="158"/>
      <c r="K8" s="159"/>
      <c r="L8" s="143" t="s">
        <v>378</v>
      </c>
      <c r="M8" s="145"/>
      <c r="N8" s="95" t="s">
        <v>379</v>
      </c>
      <c r="O8" s="91"/>
    </row>
    <row r="9" spans="1:15" ht="26.25" thickBot="1" x14ac:dyDescent="0.3">
      <c r="A9" s="113">
        <v>1.6</v>
      </c>
      <c r="B9" s="140" t="s">
        <v>383</v>
      </c>
      <c r="C9" s="141"/>
      <c r="D9" s="142"/>
      <c r="E9" s="98" t="s">
        <v>439</v>
      </c>
      <c r="F9" s="98" t="s">
        <v>438</v>
      </c>
      <c r="G9" s="98" t="s">
        <v>423</v>
      </c>
      <c r="H9" s="86">
        <v>44805</v>
      </c>
      <c r="I9" s="143" t="s">
        <v>379</v>
      </c>
      <c r="J9" s="144"/>
      <c r="K9" s="145"/>
      <c r="L9" s="157" t="s">
        <v>384</v>
      </c>
      <c r="M9" s="159"/>
      <c r="N9" s="87" t="s">
        <v>382</v>
      </c>
      <c r="O9" s="97"/>
    </row>
    <row r="10" spans="1:15" ht="26.25" thickBot="1" x14ac:dyDescent="0.3">
      <c r="A10" s="113">
        <v>1.7</v>
      </c>
      <c r="B10" s="140" t="s">
        <v>424</v>
      </c>
      <c r="C10" s="141"/>
      <c r="D10" s="142"/>
      <c r="E10" s="98" t="s">
        <v>425</v>
      </c>
      <c r="F10" s="98" t="s">
        <v>413</v>
      </c>
      <c r="G10" s="98" t="s">
        <v>423</v>
      </c>
      <c r="H10" s="86">
        <v>44774</v>
      </c>
      <c r="I10" s="157" t="s">
        <v>382</v>
      </c>
      <c r="J10" s="158"/>
      <c r="K10" s="109"/>
      <c r="L10" s="108" t="s">
        <v>378</v>
      </c>
      <c r="M10" s="110"/>
      <c r="N10" s="87" t="s">
        <v>382</v>
      </c>
      <c r="O10" s="97" t="s">
        <v>440</v>
      </c>
    </row>
    <row r="11" spans="1:15" ht="26.25" thickBot="1" x14ac:dyDescent="0.3">
      <c r="A11" s="113">
        <v>1.8</v>
      </c>
      <c r="B11" s="169" t="s">
        <v>397</v>
      </c>
      <c r="C11" s="170"/>
      <c r="D11" s="171"/>
      <c r="E11" s="84" t="s">
        <v>404</v>
      </c>
      <c r="F11" s="84" t="s">
        <v>449</v>
      </c>
      <c r="G11" s="84" t="s">
        <v>414</v>
      </c>
      <c r="H11" s="86">
        <v>44896</v>
      </c>
      <c r="I11" s="143" t="s">
        <v>379</v>
      </c>
      <c r="J11" s="144"/>
      <c r="K11" s="145"/>
      <c r="L11" s="143" t="s">
        <v>378</v>
      </c>
      <c r="M11" s="145"/>
      <c r="N11" s="95" t="s">
        <v>379</v>
      </c>
      <c r="O11" s="85" t="s">
        <v>403</v>
      </c>
    </row>
    <row r="12" spans="1:15" ht="19.5" thickBot="1" x14ac:dyDescent="0.3">
      <c r="A12" s="112"/>
      <c r="B12" s="188" t="s">
        <v>385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90"/>
    </row>
    <row r="13" spans="1:15" ht="16.5" thickTop="1" thickBot="1" x14ac:dyDescent="0.3">
      <c r="A13" s="121" t="s">
        <v>421</v>
      </c>
      <c r="B13" s="172" t="s">
        <v>370</v>
      </c>
      <c r="C13" s="173"/>
      <c r="D13" s="174"/>
      <c r="E13" s="117" t="s">
        <v>396</v>
      </c>
      <c r="F13" s="117"/>
      <c r="G13" s="117"/>
      <c r="H13" s="118" t="s">
        <v>386</v>
      </c>
      <c r="I13" s="172" t="s">
        <v>387</v>
      </c>
      <c r="J13" s="173"/>
      <c r="K13" s="174"/>
      <c r="L13" s="172" t="s">
        <v>388</v>
      </c>
      <c r="M13" s="174"/>
      <c r="N13" s="118" t="s">
        <v>374</v>
      </c>
      <c r="O13" s="119" t="s">
        <v>394</v>
      </c>
    </row>
    <row r="14" spans="1:15" ht="39" thickBot="1" x14ac:dyDescent="0.3">
      <c r="A14" s="113">
        <v>2</v>
      </c>
      <c r="B14" s="146" t="s">
        <v>389</v>
      </c>
      <c r="C14" s="147"/>
      <c r="D14" s="148"/>
      <c r="E14" s="98" t="s">
        <v>428</v>
      </c>
      <c r="F14" s="98" t="s">
        <v>426</v>
      </c>
      <c r="G14" s="104" t="s">
        <v>418</v>
      </c>
      <c r="H14" s="75">
        <v>44805</v>
      </c>
      <c r="I14" s="143" t="s">
        <v>379</v>
      </c>
      <c r="J14" s="144"/>
      <c r="K14" s="145"/>
      <c r="L14" s="151" t="s">
        <v>390</v>
      </c>
      <c r="M14" s="153"/>
      <c r="N14" s="88" t="s">
        <v>377</v>
      </c>
      <c r="O14" s="114" t="s">
        <v>408</v>
      </c>
    </row>
    <row r="15" spans="1:15" ht="39" thickBot="1" x14ac:dyDescent="0.3">
      <c r="A15" s="113">
        <v>2.1</v>
      </c>
      <c r="B15" s="154" t="s">
        <v>391</v>
      </c>
      <c r="C15" s="155"/>
      <c r="D15" s="156"/>
      <c r="E15" s="123" t="s">
        <v>441</v>
      </c>
      <c r="F15" s="98" t="s">
        <v>427</v>
      </c>
      <c r="G15" s="104" t="s">
        <v>418</v>
      </c>
      <c r="H15" s="77">
        <v>44805</v>
      </c>
      <c r="I15" s="138" t="s">
        <v>379</v>
      </c>
      <c r="J15" s="139"/>
      <c r="K15" s="195"/>
      <c r="L15" s="163" t="s">
        <v>390</v>
      </c>
      <c r="M15" s="196"/>
      <c r="N15" s="89" t="s">
        <v>377</v>
      </c>
      <c r="O15" s="85" t="s">
        <v>442</v>
      </c>
    </row>
    <row r="16" spans="1:15" ht="38.450000000000003" customHeight="1" thickBot="1" x14ac:dyDescent="0.3">
      <c r="A16" s="113">
        <v>2.2000000000000002</v>
      </c>
      <c r="B16" s="175" t="s">
        <v>415</v>
      </c>
      <c r="C16" s="176"/>
      <c r="D16" s="177"/>
      <c r="E16" s="104" t="s">
        <v>416</v>
      </c>
      <c r="F16" s="127" t="s">
        <v>450</v>
      </c>
      <c r="G16" s="104" t="s">
        <v>418</v>
      </c>
      <c r="H16" s="105" t="s">
        <v>419</v>
      </c>
      <c r="I16" s="183" t="s">
        <v>379</v>
      </c>
      <c r="J16" s="184"/>
      <c r="L16" s="178" t="s">
        <v>384</v>
      </c>
      <c r="M16" s="179"/>
      <c r="N16" s="106" t="s">
        <v>382</v>
      </c>
      <c r="O16" s="114" t="s">
        <v>420</v>
      </c>
    </row>
    <row r="17" spans="1:15" ht="41.1" customHeight="1" thickBot="1" x14ac:dyDescent="0.3">
      <c r="A17" s="135" t="s">
        <v>435</v>
      </c>
      <c r="B17" s="180" t="s">
        <v>432</v>
      </c>
      <c r="C17" s="181"/>
      <c r="D17" s="182"/>
      <c r="E17" s="128" t="s">
        <v>416</v>
      </c>
      <c r="F17" s="128"/>
      <c r="G17" s="128" t="s">
        <v>418</v>
      </c>
      <c r="H17" s="129" t="s">
        <v>419</v>
      </c>
      <c r="I17" s="183" t="s">
        <v>379</v>
      </c>
      <c r="J17" s="184"/>
      <c r="K17" s="130"/>
      <c r="L17" s="157" t="s">
        <v>384</v>
      </c>
      <c r="M17" s="158"/>
      <c r="N17" s="106" t="s">
        <v>382</v>
      </c>
      <c r="O17" s="131" t="s">
        <v>420</v>
      </c>
    </row>
    <row r="18" spans="1:15" ht="41.1" customHeight="1" thickBot="1" x14ac:dyDescent="0.3">
      <c r="A18" s="135" t="s">
        <v>436</v>
      </c>
      <c r="B18" s="197" t="s">
        <v>430</v>
      </c>
      <c r="C18" s="198"/>
      <c r="D18" s="198"/>
      <c r="E18" s="132" t="str">
        <f>$E$16</f>
        <v xml:space="preserve">Individual health board improvement plans </v>
      </c>
      <c r="F18" s="133"/>
      <c r="G18" s="128" t="s">
        <v>418</v>
      </c>
      <c r="H18" s="132" t="s">
        <v>419</v>
      </c>
      <c r="I18" s="157" t="s">
        <v>382</v>
      </c>
      <c r="J18" s="158"/>
      <c r="K18" s="134"/>
      <c r="L18" s="157" t="s">
        <v>384</v>
      </c>
      <c r="M18" s="158"/>
      <c r="N18" s="106" t="s">
        <v>382</v>
      </c>
      <c r="O18" s="131" t="s">
        <v>420</v>
      </c>
    </row>
    <row r="19" spans="1:15" ht="41.45" customHeight="1" thickBot="1" x14ac:dyDescent="0.3">
      <c r="A19" s="135" t="s">
        <v>437</v>
      </c>
      <c r="B19" s="197" t="s">
        <v>434</v>
      </c>
      <c r="C19" s="198"/>
      <c r="D19" s="198"/>
      <c r="E19" s="132" t="str">
        <f>$E$16</f>
        <v xml:space="preserve">Individual health board improvement plans </v>
      </c>
      <c r="F19" s="133"/>
      <c r="G19" s="128" t="s">
        <v>418</v>
      </c>
      <c r="H19" s="132" t="s">
        <v>419</v>
      </c>
      <c r="I19" s="183" t="s">
        <v>379</v>
      </c>
      <c r="J19" s="184"/>
      <c r="K19" s="134"/>
      <c r="L19" s="163" t="s">
        <v>390</v>
      </c>
      <c r="M19" s="196"/>
      <c r="N19" s="89" t="s">
        <v>377</v>
      </c>
      <c r="O19" s="131" t="s">
        <v>420</v>
      </c>
    </row>
    <row r="20" spans="1:15" ht="19.5" thickBot="1" x14ac:dyDescent="0.3">
      <c r="A20" s="112"/>
      <c r="B20" s="191" t="s">
        <v>411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90"/>
    </row>
    <row r="21" spans="1:15" ht="16.5" thickTop="1" thickBot="1" x14ac:dyDescent="0.3">
      <c r="A21" s="120" t="s">
        <v>421</v>
      </c>
      <c r="B21" s="172" t="s">
        <v>370</v>
      </c>
      <c r="C21" s="173"/>
      <c r="D21" s="174"/>
      <c r="E21" s="117" t="s">
        <v>396</v>
      </c>
      <c r="F21" s="117"/>
      <c r="G21" s="117"/>
      <c r="H21" s="118" t="s">
        <v>386</v>
      </c>
      <c r="I21" s="172" t="s">
        <v>387</v>
      </c>
      <c r="J21" s="174"/>
      <c r="K21" s="172" t="s">
        <v>373</v>
      </c>
      <c r="L21" s="173"/>
      <c r="M21" s="174"/>
      <c r="N21" s="118" t="s">
        <v>374</v>
      </c>
      <c r="O21" s="119" t="s">
        <v>394</v>
      </c>
    </row>
    <row r="22" spans="1:15" ht="41.1" customHeight="1" thickBot="1" x14ac:dyDescent="0.3">
      <c r="A22" s="113">
        <v>3</v>
      </c>
      <c r="B22" s="146" t="s">
        <v>392</v>
      </c>
      <c r="C22" s="147"/>
      <c r="D22" s="148"/>
      <c r="E22" s="80"/>
      <c r="F22" s="127" t="s">
        <v>451</v>
      </c>
      <c r="G22" s="104" t="s">
        <v>418</v>
      </c>
      <c r="H22" s="78">
        <v>44774</v>
      </c>
      <c r="I22" s="163" t="s">
        <v>393</v>
      </c>
      <c r="J22" s="196"/>
      <c r="K22" s="192" t="s">
        <v>384</v>
      </c>
      <c r="L22" s="193"/>
      <c r="M22" s="194"/>
      <c r="N22" s="89" t="s">
        <v>377</v>
      </c>
      <c r="O22" s="80"/>
    </row>
    <row r="23" spans="1:15" ht="39" thickBot="1" x14ac:dyDescent="0.3">
      <c r="A23" s="137">
        <v>3.1</v>
      </c>
      <c r="B23" s="180" t="s">
        <v>431</v>
      </c>
      <c r="C23" s="181"/>
      <c r="D23" s="182"/>
      <c r="E23" s="128" t="s">
        <v>416</v>
      </c>
      <c r="F23" s="128" t="s">
        <v>417</v>
      </c>
      <c r="G23" s="128" t="s">
        <v>418</v>
      </c>
      <c r="H23" s="129" t="s">
        <v>419</v>
      </c>
      <c r="I23" s="183" t="s">
        <v>379</v>
      </c>
      <c r="J23" s="184"/>
      <c r="K23" s="192" t="s">
        <v>384</v>
      </c>
      <c r="L23" s="193"/>
      <c r="M23" s="194"/>
      <c r="N23" s="106" t="s">
        <v>382</v>
      </c>
      <c r="O23" s="76"/>
    </row>
    <row r="24" spans="1:15" ht="39" thickBot="1" x14ac:dyDescent="0.3">
      <c r="A24" s="137">
        <v>3.2</v>
      </c>
      <c r="B24" s="180" t="s">
        <v>433</v>
      </c>
      <c r="C24" s="181"/>
      <c r="D24" s="182"/>
      <c r="E24" s="128" t="s">
        <v>416</v>
      </c>
      <c r="F24" s="128" t="s">
        <v>417</v>
      </c>
      <c r="G24" s="128" t="s">
        <v>418</v>
      </c>
      <c r="H24" s="129" t="s">
        <v>419</v>
      </c>
      <c r="I24" s="157" t="s">
        <v>382</v>
      </c>
      <c r="J24" s="158"/>
      <c r="K24" s="192" t="s">
        <v>384</v>
      </c>
      <c r="L24" s="193"/>
      <c r="M24" s="194"/>
      <c r="N24" s="106" t="s">
        <v>382</v>
      </c>
      <c r="O24" s="80"/>
    </row>
    <row r="25" spans="1:15" ht="24" thickBot="1" x14ac:dyDescent="0.3">
      <c r="A25" s="113"/>
      <c r="B25" s="199"/>
      <c r="C25" s="200"/>
      <c r="D25" s="201"/>
      <c r="E25" s="79"/>
      <c r="F25" s="79"/>
      <c r="G25" s="79"/>
      <c r="H25" s="76"/>
      <c r="I25" s="202"/>
      <c r="J25" s="203"/>
      <c r="K25" s="202"/>
      <c r="L25" s="204"/>
      <c r="M25" s="203"/>
      <c r="N25" s="90"/>
      <c r="O25" s="76"/>
    </row>
    <row r="27" spans="1:15" x14ac:dyDescent="0.25">
      <c r="E27" s="136"/>
    </row>
  </sheetData>
  <mergeCells count="64">
    <mergeCell ref="B18:D18"/>
    <mergeCell ref="B19:D19"/>
    <mergeCell ref="B25:D25"/>
    <mergeCell ref="I25:J25"/>
    <mergeCell ref="K25:M25"/>
    <mergeCell ref="B24:D24"/>
    <mergeCell ref="I24:J24"/>
    <mergeCell ref="K24:M24"/>
    <mergeCell ref="I19:J19"/>
    <mergeCell ref="I18:J18"/>
    <mergeCell ref="L18:M18"/>
    <mergeCell ref="L19:M19"/>
    <mergeCell ref="B1:O1"/>
    <mergeCell ref="B12:O12"/>
    <mergeCell ref="B20:O20"/>
    <mergeCell ref="B23:D23"/>
    <mergeCell ref="I23:J23"/>
    <mergeCell ref="K23:M23"/>
    <mergeCell ref="B21:D21"/>
    <mergeCell ref="I21:J21"/>
    <mergeCell ref="K21:M21"/>
    <mergeCell ref="B22:D22"/>
    <mergeCell ref="L14:M14"/>
    <mergeCell ref="B15:D15"/>
    <mergeCell ref="I15:K15"/>
    <mergeCell ref="L15:M15"/>
    <mergeCell ref="I22:J22"/>
    <mergeCell ref="K22:M22"/>
    <mergeCell ref="B16:D16"/>
    <mergeCell ref="L16:M16"/>
    <mergeCell ref="B17:D17"/>
    <mergeCell ref="I17:J17"/>
    <mergeCell ref="L17:M17"/>
    <mergeCell ref="I16:J16"/>
    <mergeCell ref="L9:M9"/>
    <mergeCell ref="B11:D11"/>
    <mergeCell ref="I11:K11"/>
    <mergeCell ref="L11:M11"/>
    <mergeCell ref="B13:D13"/>
    <mergeCell ref="I13:K13"/>
    <mergeCell ref="L13:M13"/>
    <mergeCell ref="B10:D10"/>
    <mergeCell ref="I10:J10"/>
    <mergeCell ref="L2:M2"/>
    <mergeCell ref="B3:D3"/>
    <mergeCell ref="I3:K3"/>
    <mergeCell ref="L3:M3"/>
    <mergeCell ref="B8:D8"/>
    <mergeCell ref="I8:K8"/>
    <mergeCell ref="L8:M8"/>
    <mergeCell ref="B4:D4"/>
    <mergeCell ref="I4:J4"/>
    <mergeCell ref="B5:D5"/>
    <mergeCell ref="I5:J5"/>
    <mergeCell ref="B2:D2"/>
    <mergeCell ref="I2:K2"/>
    <mergeCell ref="B6:D6"/>
    <mergeCell ref="I6:J6"/>
    <mergeCell ref="B7:D7"/>
    <mergeCell ref="I7:J7"/>
    <mergeCell ref="B9:D9"/>
    <mergeCell ref="I9:K9"/>
    <mergeCell ref="B14:D14"/>
    <mergeCell ref="I14:K14"/>
  </mergeCells>
  <hyperlinks>
    <hyperlink ref="O11" r:id="rId1"/>
    <hyperlink ref="O6" r:id="rId2"/>
    <hyperlink ref="O16" r:id="rId3"/>
    <hyperlink ref="O15" r:id="rId4" display="Link to weekly handover timeband "/>
    <hyperlink ref="O14" r:id="rId5"/>
    <hyperlink ref="O17" r:id="rId6"/>
    <hyperlink ref="O18" r:id="rId7"/>
    <hyperlink ref="O19" r:id="rId8"/>
  </hyperlinks>
  <pageMargins left="0.7" right="0.7" top="0.75" bottom="0.75" header="0.3" footer="0.3"/>
  <pageSetup paperSize="8" scale="64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594"/>
  <sheetViews>
    <sheetView topLeftCell="A325" workbookViewId="0">
      <selection activeCell="D401" sqref="D401"/>
    </sheetView>
  </sheetViews>
  <sheetFormatPr defaultRowHeight="15" x14ac:dyDescent="0.25"/>
  <cols>
    <col min="1" max="1" width="15.5703125" bestFit="1" customWidth="1"/>
    <col min="2" max="2" width="17" bestFit="1" customWidth="1"/>
    <col min="3" max="3" width="5.5703125" bestFit="1" customWidth="1"/>
    <col min="4" max="4" width="16.5703125" bestFit="1" customWidth="1"/>
    <col min="5" max="5" width="8.5703125" bestFit="1" customWidth="1"/>
    <col min="6" max="6" width="15.42578125" bestFit="1" customWidth="1"/>
    <col min="7" max="7" width="9.5703125" bestFit="1" customWidth="1"/>
    <col min="8" max="8" width="18.5703125" bestFit="1" customWidth="1"/>
    <col min="9" max="10" width="15.5703125" bestFit="1" customWidth="1"/>
    <col min="11" max="12" width="15" bestFit="1" customWidth="1"/>
    <col min="13" max="13" width="11.140625" bestFit="1" customWidth="1"/>
    <col min="14" max="14" width="10.85546875" bestFit="1" customWidth="1"/>
    <col min="15" max="15" width="9.28515625" bestFit="1" customWidth="1"/>
    <col min="16" max="16" width="10.85546875" bestFit="1" customWidth="1"/>
    <col min="17" max="17" width="12.140625" bestFit="1" customWidth="1"/>
    <col min="18" max="18" width="13.42578125" bestFit="1" customWidth="1"/>
    <col min="19" max="19" width="10.5703125" bestFit="1" customWidth="1"/>
    <col min="20" max="20" width="13.42578125" bestFit="1" customWidth="1"/>
    <col min="21" max="21" width="16.28515625" bestFit="1" customWidth="1"/>
    <col min="22" max="23" width="28.85546875" bestFit="1" customWidth="1"/>
    <col min="24" max="24" width="29.85546875" bestFit="1" customWidth="1"/>
    <col min="25" max="25" width="12.140625" bestFit="1" customWidth="1"/>
    <col min="26" max="26" width="30.42578125" bestFit="1" customWidth="1"/>
    <col min="27" max="27" width="27.140625" bestFit="1" customWidth="1"/>
  </cols>
  <sheetData>
    <row r="1" spans="1:27" x14ac:dyDescent="0.25">
      <c r="A1" s="19" t="s">
        <v>71</v>
      </c>
      <c r="B1" s="2" t="s">
        <v>4</v>
      </c>
      <c r="C1" s="3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4" t="s">
        <v>11</v>
      </c>
      <c r="J1" s="5" t="s">
        <v>12</v>
      </c>
      <c r="K1" s="5" t="s">
        <v>43</v>
      </c>
      <c r="L1" s="5" t="s">
        <v>13</v>
      </c>
      <c r="M1" s="4" t="s">
        <v>14</v>
      </c>
      <c r="N1" s="5" t="s">
        <v>15</v>
      </c>
      <c r="O1" s="5" t="s">
        <v>16</v>
      </c>
      <c r="P1" s="5" t="s">
        <v>17</v>
      </c>
      <c r="Q1" s="5" t="s">
        <v>28</v>
      </c>
      <c r="R1" s="2" t="s">
        <v>29</v>
      </c>
      <c r="S1" s="2" t="s">
        <v>30</v>
      </c>
      <c r="T1" s="2" t="s">
        <v>31</v>
      </c>
      <c r="U1" s="2" t="s">
        <v>51</v>
      </c>
      <c r="V1" t="s">
        <v>57</v>
      </c>
      <c r="W1" s="2" t="s">
        <v>58</v>
      </c>
      <c r="X1" t="s">
        <v>123</v>
      </c>
      <c r="Y1" s="4" t="s">
        <v>124</v>
      </c>
    </row>
    <row r="2" spans="1:27" x14ac:dyDescent="0.25">
      <c r="A2" s="19">
        <v>44682</v>
      </c>
      <c r="B2" s="2">
        <v>37509</v>
      </c>
      <c r="C2" s="3">
        <v>22194.474295833359</v>
      </c>
      <c r="D2" s="2">
        <v>3604</v>
      </c>
      <c r="E2" s="2">
        <v>19929</v>
      </c>
      <c r="F2" s="2">
        <v>7050</v>
      </c>
      <c r="G2" s="2">
        <v>1805</v>
      </c>
      <c r="H2" s="2">
        <v>5121</v>
      </c>
      <c r="I2" s="4">
        <v>0.54496908375491848</v>
      </c>
      <c r="J2" s="5">
        <v>5.1215277777777778E-3</v>
      </c>
      <c r="K2" s="5">
        <v>6.2949348316592903E-3</v>
      </c>
      <c r="L2" s="5">
        <v>5.1099537037037034E-2</v>
      </c>
      <c r="M2" s="4">
        <v>0.66076447442383357</v>
      </c>
      <c r="N2" s="5">
        <v>5.4091435185185187E-2</v>
      </c>
      <c r="O2" s="5">
        <v>8.2023148148148164E-2</v>
      </c>
      <c r="P2" s="5">
        <v>1.5565393518518518</v>
      </c>
      <c r="Q2" s="5">
        <v>7.3073086955034977E-2</v>
      </c>
      <c r="R2" s="2">
        <v>1860</v>
      </c>
      <c r="S2" s="2">
        <v>868</v>
      </c>
      <c r="T2" s="2">
        <v>109</v>
      </c>
      <c r="U2" s="2">
        <v>14645</v>
      </c>
      <c r="V2">
        <v>2784</v>
      </c>
      <c r="W2" s="2">
        <v>9280</v>
      </c>
      <c r="X2">
        <v>14645</v>
      </c>
      <c r="Y2" s="4">
        <v>0.61844550192612735</v>
      </c>
      <c r="Z2">
        <v>23174</v>
      </c>
    </row>
    <row r="3" spans="1:27" x14ac:dyDescent="0.25">
      <c r="A3" s="1"/>
      <c r="B3" s="11"/>
      <c r="C3" s="2"/>
      <c r="F3" s="2"/>
      <c r="G3" s="3"/>
      <c r="H3" s="2"/>
      <c r="I3" s="2"/>
      <c r="J3" s="2"/>
      <c r="K3" s="2"/>
      <c r="L3" s="2"/>
      <c r="M3" s="4"/>
      <c r="N3" s="5"/>
      <c r="O3" s="5"/>
      <c r="P3" s="5"/>
      <c r="Q3" s="4"/>
      <c r="R3" s="5"/>
      <c r="S3" s="5"/>
      <c r="T3" s="5"/>
      <c r="U3" s="5"/>
      <c r="V3" s="2"/>
      <c r="W3" s="2"/>
      <c r="X3" s="2"/>
      <c r="Y3" s="2"/>
      <c r="Z3" s="2"/>
      <c r="AA3" s="2"/>
    </row>
    <row r="4" spans="1:27" x14ac:dyDescent="0.25">
      <c r="A4" s="1"/>
      <c r="B4" s="11"/>
      <c r="C4" s="2"/>
      <c r="F4" s="2"/>
      <c r="G4" s="3"/>
      <c r="H4" s="2"/>
      <c r="I4" s="2"/>
      <c r="J4" s="2"/>
      <c r="K4" s="2"/>
      <c r="L4" s="2"/>
      <c r="M4" s="4"/>
      <c r="N4" s="5"/>
      <c r="O4" s="5"/>
      <c r="P4" s="5"/>
      <c r="Q4" s="4"/>
      <c r="R4" s="5"/>
      <c r="S4" s="5"/>
      <c r="T4" s="5"/>
      <c r="U4" s="5"/>
      <c r="V4" s="2"/>
      <c r="W4" s="2"/>
      <c r="X4" s="2"/>
      <c r="Y4" s="2"/>
      <c r="Z4" s="2"/>
      <c r="AA4" s="2"/>
    </row>
    <row r="5" spans="1:27" x14ac:dyDescent="0.25">
      <c r="A5" s="1" t="s">
        <v>91</v>
      </c>
      <c r="B5" s="11"/>
      <c r="C5" s="2"/>
      <c r="F5" s="2"/>
      <c r="G5" s="3"/>
      <c r="H5" s="2"/>
      <c r="I5" s="2"/>
      <c r="J5" s="2"/>
      <c r="K5" s="2"/>
      <c r="L5" s="2"/>
      <c r="M5" s="4"/>
      <c r="N5" s="5"/>
      <c r="O5" s="5"/>
      <c r="P5" s="5"/>
      <c r="Q5" s="4"/>
      <c r="R5" s="5"/>
      <c r="S5" s="5"/>
      <c r="T5" s="5"/>
      <c r="U5" s="5"/>
      <c r="V5" s="2"/>
      <c r="W5" s="2"/>
      <c r="X5" s="2"/>
      <c r="Y5" s="2"/>
      <c r="Z5" s="2"/>
      <c r="AA5" s="2"/>
    </row>
    <row r="6" spans="1:27" x14ac:dyDescent="0.25">
      <c r="A6" s="19" t="s">
        <v>71</v>
      </c>
      <c r="B6" t="s">
        <v>93</v>
      </c>
      <c r="C6" s="2" t="s">
        <v>4</v>
      </c>
      <c r="D6" s="3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4" t="s">
        <v>11</v>
      </c>
      <c r="K6" s="5" t="s">
        <v>12</v>
      </c>
      <c r="L6" s="5" t="s">
        <v>43</v>
      </c>
      <c r="M6" s="5" t="s">
        <v>13</v>
      </c>
      <c r="N6" s="4" t="s">
        <v>14</v>
      </c>
      <c r="O6" s="5" t="s">
        <v>15</v>
      </c>
      <c r="P6" s="5" t="s">
        <v>16</v>
      </c>
      <c r="Q6" s="5" t="s">
        <v>17</v>
      </c>
      <c r="R6" s="5" t="s">
        <v>28</v>
      </c>
      <c r="S6" s="2" t="s">
        <v>29</v>
      </c>
      <c r="T6" s="2" t="s">
        <v>30</v>
      </c>
      <c r="U6" s="2" t="s">
        <v>31</v>
      </c>
      <c r="V6" s="2" t="s">
        <v>51</v>
      </c>
      <c r="W6" t="s">
        <v>57</v>
      </c>
      <c r="X6" s="2" t="s">
        <v>58</v>
      </c>
      <c r="Y6" t="s">
        <v>123</v>
      </c>
      <c r="Z6" s="4" t="s">
        <v>124</v>
      </c>
    </row>
    <row r="7" spans="1:27" x14ac:dyDescent="0.25">
      <c r="A7" s="19">
        <v>44682</v>
      </c>
      <c r="B7" t="s">
        <v>81</v>
      </c>
      <c r="C7" s="2">
        <v>4772</v>
      </c>
      <c r="D7" s="3">
        <v>3794.7993418333322</v>
      </c>
      <c r="E7" s="2">
        <v>531</v>
      </c>
      <c r="F7" s="2">
        <v>2638</v>
      </c>
      <c r="G7" s="2">
        <v>850</v>
      </c>
      <c r="H7" s="2">
        <v>204</v>
      </c>
      <c r="I7" s="2">
        <v>549</v>
      </c>
      <c r="J7" s="4">
        <v>0.4875239923224568</v>
      </c>
      <c r="K7" s="5">
        <v>5.6828703703703711E-3</v>
      </c>
      <c r="L7" s="5">
        <v>6.3800917039880537E-3</v>
      </c>
      <c r="M7" s="5">
        <v>4.3125000000000004E-2</v>
      </c>
      <c r="N7" s="4">
        <v>0.61036468330134352</v>
      </c>
      <c r="O7" s="5">
        <v>6.3657407407407413E-2</v>
      </c>
      <c r="P7" s="5">
        <v>9.4042824074074063E-2</v>
      </c>
      <c r="Q7" s="5">
        <v>0.87762731481481482</v>
      </c>
      <c r="R7" s="5">
        <v>8.94326159118356E-2</v>
      </c>
      <c r="S7" s="2">
        <v>329</v>
      </c>
      <c r="T7" s="2">
        <v>184</v>
      </c>
      <c r="U7" s="2">
        <v>47</v>
      </c>
      <c r="V7" s="2">
        <v>1962</v>
      </c>
      <c r="W7">
        <v>569</v>
      </c>
      <c r="X7" s="2">
        <v>1293</v>
      </c>
      <c r="Y7">
        <v>1962</v>
      </c>
      <c r="Z7" s="4">
        <v>0.67529585798816572</v>
      </c>
      <c r="AA7">
        <v>2845</v>
      </c>
    </row>
    <row r="8" spans="1:27" x14ac:dyDescent="0.25">
      <c r="A8" s="19">
        <v>44682</v>
      </c>
      <c r="B8" t="s">
        <v>95</v>
      </c>
      <c r="C8" s="2">
        <v>5418</v>
      </c>
      <c r="D8" s="3">
        <v>2563.2118548333292</v>
      </c>
      <c r="E8" s="2">
        <v>626</v>
      </c>
      <c r="F8" s="2">
        <v>2841</v>
      </c>
      <c r="G8" s="2">
        <v>955</v>
      </c>
      <c r="H8" s="2">
        <v>263</v>
      </c>
      <c r="I8" s="2">
        <v>733</v>
      </c>
      <c r="J8" s="4">
        <v>0.64573268921095006</v>
      </c>
      <c r="K8" s="5">
        <v>4.5717592592592589E-3</v>
      </c>
      <c r="L8" s="5">
        <v>4.9626498479155446E-3</v>
      </c>
      <c r="M8" s="5">
        <v>2.1990740740740741E-2</v>
      </c>
      <c r="N8" s="4">
        <v>0.78260869565217395</v>
      </c>
      <c r="O8" s="5">
        <v>6.0486111111111109E-2</v>
      </c>
      <c r="P8" s="5">
        <v>8.5533564814814833E-2</v>
      </c>
      <c r="Q8" s="5">
        <v>0.91731481481481492</v>
      </c>
      <c r="R8" s="5">
        <v>7.0028009101289521E-2</v>
      </c>
      <c r="S8" s="2">
        <v>214</v>
      </c>
      <c r="T8" s="2">
        <v>76</v>
      </c>
      <c r="U8" s="2">
        <v>3</v>
      </c>
      <c r="V8" s="2">
        <v>1801</v>
      </c>
      <c r="W8">
        <v>317</v>
      </c>
      <c r="X8" s="2">
        <v>1137</v>
      </c>
      <c r="Y8">
        <v>1801</v>
      </c>
      <c r="Z8" s="4">
        <v>0.58055458055458053</v>
      </c>
      <c r="AA8">
        <v>3017</v>
      </c>
    </row>
    <row r="9" spans="1:27" x14ac:dyDescent="0.25">
      <c r="A9" s="19">
        <v>44682</v>
      </c>
      <c r="B9" t="s">
        <v>89</v>
      </c>
      <c r="C9" s="2">
        <v>7073</v>
      </c>
      <c r="D9" s="3">
        <v>3003.3790745000001</v>
      </c>
      <c r="E9" s="2">
        <v>715</v>
      </c>
      <c r="F9" s="2">
        <v>3525</v>
      </c>
      <c r="G9" s="2">
        <v>1243</v>
      </c>
      <c r="H9" s="2">
        <v>342</v>
      </c>
      <c r="I9" s="2">
        <v>1248</v>
      </c>
      <c r="J9" s="4">
        <v>0.59326788218793824</v>
      </c>
      <c r="K9" s="5">
        <v>4.7800925925925927E-3</v>
      </c>
      <c r="L9" s="5">
        <v>5.5297939068100358E-3</v>
      </c>
      <c r="M9" s="5">
        <v>3.7372685185185189E-2</v>
      </c>
      <c r="N9" s="4">
        <v>0.71388499298737729</v>
      </c>
      <c r="O9" s="5">
        <v>5.6452546296296292E-2</v>
      </c>
      <c r="P9" s="5">
        <v>8.358680555555556E-2</v>
      </c>
      <c r="Q9" s="5">
        <v>1.0043865740740741</v>
      </c>
      <c r="R9" s="5">
        <v>6.3088615931802358E-2</v>
      </c>
      <c r="S9" s="2">
        <v>244</v>
      </c>
      <c r="T9" s="2">
        <v>104</v>
      </c>
      <c r="U9" s="2">
        <v>8</v>
      </c>
      <c r="V9" s="2">
        <v>2866</v>
      </c>
      <c r="W9">
        <v>326</v>
      </c>
      <c r="X9" s="2">
        <v>1851</v>
      </c>
      <c r="Y9">
        <v>2866</v>
      </c>
      <c r="Z9" s="4">
        <v>0.62078586375261569</v>
      </c>
      <c r="AA9">
        <v>4523</v>
      </c>
    </row>
    <row r="10" spans="1:27" x14ac:dyDescent="0.25">
      <c r="A10" s="19">
        <v>44682</v>
      </c>
      <c r="B10" t="s">
        <v>87</v>
      </c>
      <c r="C10" s="2">
        <v>9494</v>
      </c>
      <c r="D10" s="3">
        <v>6445.6325668333193</v>
      </c>
      <c r="E10" s="2">
        <v>776</v>
      </c>
      <c r="F10" s="2">
        <v>5195</v>
      </c>
      <c r="G10" s="2">
        <v>1776</v>
      </c>
      <c r="H10" s="2">
        <v>510</v>
      </c>
      <c r="I10" s="2">
        <v>1237</v>
      </c>
      <c r="J10" s="4">
        <v>0.49675745784695202</v>
      </c>
      <c r="K10" s="5">
        <v>5.6481481481481478E-3</v>
      </c>
      <c r="L10" s="5">
        <v>7.512564850843056E-3</v>
      </c>
      <c r="M10" s="5">
        <v>4.5659722222222227E-2</v>
      </c>
      <c r="N10" s="4">
        <v>0.59014267185473412</v>
      </c>
      <c r="O10" s="5">
        <v>5.2569444444444446E-2</v>
      </c>
      <c r="P10" s="5">
        <v>8.2743055555555556E-2</v>
      </c>
      <c r="Q10" s="5">
        <v>1.5565393518518518</v>
      </c>
      <c r="R10" s="5">
        <v>7.5398164919782393E-2</v>
      </c>
      <c r="S10" s="2">
        <v>574</v>
      </c>
      <c r="T10" s="2">
        <v>240</v>
      </c>
      <c r="U10" s="2">
        <v>5</v>
      </c>
      <c r="V10" s="2">
        <v>3739</v>
      </c>
      <c r="W10">
        <v>578</v>
      </c>
      <c r="X10" s="2">
        <v>2219</v>
      </c>
      <c r="Y10">
        <v>3739</v>
      </c>
      <c r="Z10" s="4">
        <v>0.62169359133676549</v>
      </c>
      <c r="AA10">
        <v>5895</v>
      </c>
    </row>
    <row r="11" spans="1:27" x14ac:dyDescent="0.25">
      <c r="A11" s="19">
        <v>44682</v>
      </c>
      <c r="B11" t="s">
        <v>76</v>
      </c>
      <c r="C11" s="2">
        <v>4607</v>
      </c>
      <c r="D11" s="3">
        <v>3749.9326614999918</v>
      </c>
      <c r="E11" s="2">
        <v>398</v>
      </c>
      <c r="F11" s="2">
        <v>2457</v>
      </c>
      <c r="G11" s="2">
        <v>921</v>
      </c>
      <c r="H11" s="2">
        <v>210</v>
      </c>
      <c r="I11" s="2">
        <v>621</v>
      </c>
      <c r="J11" s="4">
        <v>0.48311688311688311</v>
      </c>
      <c r="K11" s="5">
        <v>5.6712962962962958E-3</v>
      </c>
      <c r="L11" s="5">
        <v>7.3051948051948042E-3</v>
      </c>
      <c r="M11" s="5">
        <v>3.1678240740740743E-2</v>
      </c>
      <c r="N11" s="4">
        <v>0.5636363636363636</v>
      </c>
      <c r="O11" s="5">
        <v>4.9982638888888889E-2</v>
      </c>
      <c r="P11" s="5">
        <v>7.9065972222222225E-2</v>
      </c>
      <c r="Q11" s="5">
        <v>0.914525462962963</v>
      </c>
      <c r="R11" s="5">
        <v>8.2296331789769625E-2</v>
      </c>
      <c r="S11" s="2">
        <v>292</v>
      </c>
      <c r="T11" s="2">
        <v>158</v>
      </c>
      <c r="U11" s="2">
        <v>32</v>
      </c>
      <c r="V11" s="2">
        <v>1968</v>
      </c>
      <c r="W11">
        <v>456</v>
      </c>
      <c r="X11" s="2">
        <v>1207</v>
      </c>
      <c r="Y11">
        <v>1968</v>
      </c>
      <c r="Z11" s="4">
        <v>0.64260563380281688</v>
      </c>
      <c r="AA11">
        <v>3000</v>
      </c>
    </row>
    <row r="12" spans="1:27" x14ac:dyDescent="0.25">
      <c r="A12" s="19">
        <v>44682</v>
      </c>
      <c r="B12" t="s">
        <v>80</v>
      </c>
      <c r="C12" s="2">
        <v>4343</v>
      </c>
      <c r="D12" s="3">
        <v>1906.7016111666651</v>
      </c>
      <c r="E12" s="2">
        <v>425</v>
      </c>
      <c r="F12" s="2">
        <v>2292</v>
      </c>
      <c r="G12" s="2">
        <v>920</v>
      </c>
      <c r="H12" s="2">
        <v>197</v>
      </c>
      <c r="I12" s="2">
        <v>509</v>
      </c>
      <c r="J12" s="4">
        <v>0.56264775413711587</v>
      </c>
      <c r="K12" s="5">
        <v>4.9884259259259265E-3</v>
      </c>
      <c r="L12" s="5">
        <v>5.72366692934069E-3</v>
      </c>
      <c r="M12" s="5">
        <v>2.207175925925926E-2</v>
      </c>
      <c r="N12" s="4">
        <v>0.70685579196217496</v>
      </c>
      <c r="O12" s="5">
        <v>4.252314814814815E-2</v>
      </c>
      <c r="P12" s="5">
        <v>6.9118634259259265E-2</v>
      </c>
      <c r="Q12" s="5">
        <v>0.93297453703703703</v>
      </c>
      <c r="R12" s="5">
        <v>6.4549589170159488E-2</v>
      </c>
      <c r="S12" s="2">
        <v>163</v>
      </c>
      <c r="T12" s="2">
        <v>90</v>
      </c>
      <c r="U12" s="2">
        <v>9</v>
      </c>
      <c r="V12" s="2">
        <v>1585</v>
      </c>
      <c r="W12">
        <v>447</v>
      </c>
      <c r="X12" s="2">
        <v>1067</v>
      </c>
      <c r="Y12">
        <v>1585</v>
      </c>
      <c r="Z12" s="4">
        <v>0.57714729887291105</v>
      </c>
      <c r="AA12">
        <v>2682</v>
      </c>
    </row>
    <row r="13" spans="1:27" x14ac:dyDescent="0.25">
      <c r="A13" s="19">
        <v>44682</v>
      </c>
      <c r="B13" t="s">
        <v>94</v>
      </c>
      <c r="C13" s="2">
        <v>1719</v>
      </c>
      <c r="D13" s="3">
        <v>730.49607399999968</v>
      </c>
      <c r="E13" s="2">
        <v>128</v>
      </c>
      <c r="F13" s="2">
        <v>909</v>
      </c>
      <c r="G13" s="2">
        <v>384</v>
      </c>
      <c r="H13" s="2">
        <v>79</v>
      </c>
      <c r="I13" s="2">
        <v>219</v>
      </c>
      <c r="J13" s="4">
        <v>0.43548387096774194</v>
      </c>
      <c r="K13" s="5">
        <v>6.400462962962962E-3</v>
      </c>
      <c r="L13" s="5">
        <v>8.2402740442054975E-3</v>
      </c>
      <c r="M13" s="5">
        <v>5.1099537037037034E-2</v>
      </c>
      <c r="N13" s="4">
        <v>0.54032258064516125</v>
      </c>
      <c r="O13" s="5">
        <v>4.1886574074074076E-2</v>
      </c>
      <c r="P13" s="5">
        <v>6.6505787037037037E-2</v>
      </c>
      <c r="Q13" s="5">
        <v>0.51012731481481488</v>
      </c>
      <c r="R13" s="5">
        <v>5.417734184587817E-2</v>
      </c>
      <c r="S13" s="2">
        <v>44</v>
      </c>
      <c r="T13" s="2">
        <v>16</v>
      </c>
      <c r="U13" s="2">
        <v>5</v>
      </c>
      <c r="V13" s="2">
        <v>721</v>
      </c>
      <c r="W13">
        <v>90</v>
      </c>
      <c r="X13" s="2">
        <v>503</v>
      </c>
      <c r="Y13">
        <v>721</v>
      </c>
      <c r="Z13" s="4">
        <v>0.58712446351931336</v>
      </c>
      <c r="AA13">
        <v>1206</v>
      </c>
    </row>
    <row r="14" spans="1:27" x14ac:dyDescent="0.25">
      <c r="A14" s="19">
        <v>44682</v>
      </c>
      <c r="B14" t="s">
        <v>82</v>
      </c>
      <c r="C14" s="2">
        <v>83</v>
      </c>
      <c r="D14" s="3">
        <v>0.32111116666666667</v>
      </c>
      <c r="E14" s="2">
        <v>5</v>
      </c>
      <c r="F14" s="2">
        <v>72</v>
      </c>
      <c r="G14" s="2">
        <v>1</v>
      </c>
      <c r="H14" s="2">
        <v>0</v>
      </c>
      <c r="I14" s="2">
        <v>5</v>
      </c>
      <c r="J14" s="4" t="s">
        <v>77</v>
      </c>
      <c r="K14" s="5">
        <v>6.3657407407407404E-3</v>
      </c>
      <c r="L14" s="5">
        <v>6.5972222222222222E-3</v>
      </c>
      <c r="M14" s="5">
        <v>1.125E-2</v>
      </c>
      <c r="N14" s="4" t="s">
        <v>77</v>
      </c>
      <c r="O14" s="5">
        <v>7.7546296296296304E-4</v>
      </c>
      <c r="P14" s="5" t="s">
        <v>77</v>
      </c>
      <c r="Q14" s="5">
        <v>7.7546296296296304E-4</v>
      </c>
      <c r="R14" s="5">
        <v>1.3557099537037038E-2</v>
      </c>
      <c r="S14" s="2">
        <v>0</v>
      </c>
      <c r="T14" s="2">
        <v>0</v>
      </c>
      <c r="U14" s="2">
        <v>0</v>
      </c>
      <c r="V14" s="2">
        <v>3</v>
      </c>
      <c r="W14">
        <v>1</v>
      </c>
      <c r="X14" s="2">
        <v>3</v>
      </c>
      <c r="Y14">
        <v>3</v>
      </c>
      <c r="Z14" s="4" t="s">
        <v>77</v>
      </c>
      <c r="AA14">
        <v>6</v>
      </c>
    </row>
    <row r="15" spans="1:27" x14ac:dyDescent="0.25">
      <c r="A15" s="1"/>
      <c r="B15" s="11"/>
      <c r="C15" s="2"/>
      <c r="F15" s="2"/>
      <c r="G15" s="3"/>
      <c r="H15" s="2"/>
      <c r="I15" s="2"/>
      <c r="J15" s="2"/>
      <c r="K15" s="2"/>
      <c r="L15" s="2"/>
      <c r="M15" s="4"/>
      <c r="N15" s="5"/>
      <c r="O15" s="5"/>
      <c r="P15" s="5"/>
      <c r="Q15" s="4"/>
      <c r="R15" s="5"/>
      <c r="S15" s="5"/>
      <c r="T15" s="5"/>
      <c r="U15" s="5"/>
      <c r="V15" s="2"/>
      <c r="W15" s="2"/>
      <c r="X15" s="2"/>
      <c r="Y15" s="2"/>
      <c r="Z15" s="2"/>
      <c r="AA15" s="2"/>
    </row>
    <row r="16" spans="1:27" x14ac:dyDescent="0.25">
      <c r="A16" s="1"/>
      <c r="B16" s="11"/>
      <c r="C16" s="2"/>
      <c r="F16" s="2"/>
      <c r="G16" s="3"/>
      <c r="H16" s="2"/>
      <c r="I16" s="2"/>
      <c r="J16" s="2"/>
      <c r="K16" s="2"/>
      <c r="L16" s="2"/>
      <c r="M16" s="4"/>
      <c r="N16" s="5"/>
      <c r="O16" s="5"/>
      <c r="P16" s="5"/>
      <c r="Q16" s="4"/>
      <c r="R16" s="5"/>
      <c r="S16" s="5"/>
      <c r="T16" s="5"/>
      <c r="U16" s="5"/>
      <c r="V16" s="2"/>
      <c r="W16" s="2"/>
      <c r="X16" s="2"/>
      <c r="Y16" s="2"/>
      <c r="Z16" s="2"/>
      <c r="AA16" s="2"/>
    </row>
    <row r="17" spans="1:27" x14ac:dyDescent="0.25">
      <c r="A17" s="1" t="s">
        <v>100</v>
      </c>
      <c r="B17" s="11"/>
      <c r="C17" s="2"/>
      <c r="F17" s="2"/>
      <c r="G17" s="3"/>
      <c r="H17" s="2"/>
      <c r="I17" s="2"/>
      <c r="J17" s="2"/>
      <c r="K17" s="2"/>
      <c r="L17" s="2"/>
      <c r="M17" s="4"/>
      <c r="N17" s="5"/>
      <c r="O17" s="5"/>
      <c r="P17" s="5"/>
      <c r="Q17" s="4"/>
      <c r="R17" s="5"/>
      <c r="S17" s="5"/>
      <c r="T17" s="5"/>
      <c r="U17" s="5"/>
      <c r="V17" s="2"/>
      <c r="W17" s="2"/>
      <c r="X17" s="2"/>
      <c r="Y17" s="2"/>
      <c r="Z17" s="2"/>
      <c r="AA17" s="2"/>
    </row>
    <row r="18" spans="1:27" x14ac:dyDescent="0.25">
      <c r="A18" s="1"/>
      <c r="B18" s="11"/>
      <c r="C18" s="2"/>
      <c r="F18" s="2"/>
      <c r="G18" s="3"/>
      <c r="H18" s="2"/>
      <c r="I18" s="2"/>
      <c r="J18" s="2"/>
      <c r="K18" s="2"/>
      <c r="L18" s="2"/>
      <c r="M18" s="4"/>
      <c r="N18" s="5"/>
      <c r="O18" s="5"/>
      <c r="P18" s="5"/>
      <c r="Q18" s="4"/>
      <c r="R18" s="5"/>
      <c r="S18" s="5"/>
      <c r="T18" s="5"/>
      <c r="U18" s="5"/>
      <c r="V18" s="2"/>
      <c r="W18" s="2"/>
      <c r="X18" s="2"/>
      <c r="Y18" s="2"/>
      <c r="Z18" s="2"/>
      <c r="AA18" s="2"/>
    </row>
    <row r="19" spans="1:27" x14ac:dyDescent="0.25">
      <c r="A19" s="19" t="s">
        <v>71</v>
      </c>
      <c r="B19" t="s">
        <v>98</v>
      </c>
      <c r="C19" s="2" t="s">
        <v>4</v>
      </c>
      <c r="D19" s="3" t="s">
        <v>5</v>
      </c>
      <c r="E19" s="5" t="s">
        <v>28</v>
      </c>
      <c r="F19" s="2" t="s">
        <v>29</v>
      </c>
      <c r="G19" s="2" t="s">
        <v>30</v>
      </c>
      <c r="H19" s="2" t="s">
        <v>31</v>
      </c>
      <c r="I19" s="2" t="s">
        <v>51</v>
      </c>
      <c r="J19" t="s">
        <v>57</v>
      </c>
      <c r="K19" s="2" t="s">
        <v>58</v>
      </c>
      <c r="L19" s="5"/>
      <c r="M19" s="5"/>
      <c r="N19" s="4"/>
      <c r="O19" s="5"/>
      <c r="P19" s="5"/>
      <c r="Q19" s="5"/>
      <c r="R19" s="5"/>
      <c r="S19" s="2"/>
      <c r="T19" s="2"/>
      <c r="U19" s="2"/>
      <c r="V19" s="2"/>
      <c r="X19" s="2"/>
    </row>
    <row r="20" spans="1:27" x14ac:dyDescent="0.25">
      <c r="A20" s="19">
        <v>44682</v>
      </c>
      <c r="B20" t="s">
        <v>81</v>
      </c>
      <c r="C20" s="2">
        <v>2183</v>
      </c>
      <c r="D20" s="3">
        <v>4402.4596029999984</v>
      </c>
      <c r="E20" s="5">
        <v>9.3011870950840583E-2</v>
      </c>
      <c r="F20" s="2">
        <v>378</v>
      </c>
      <c r="G20" s="2">
        <v>215</v>
      </c>
      <c r="H20" s="2">
        <v>55</v>
      </c>
      <c r="I20" s="2">
        <v>2165</v>
      </c>
      <c r="J20">
        <v>619</v>
      </c>
      <c r="K20" s="2">
        <v>1380</v>
      </c>
      <c r="L20" s="5"/>
      <c r="M20" s="5"/>
      <c r="N20" s="4"/>
      <c r="O20" s="5"/>
      <c r="P20" s="5"/>
      <c r="Q20" s="5"/>
      <c r="R20" s="5"/>
      <c r="S20" s="2"/>
      <c r="T20" s="2"/>
      <c r="U20" s="2"/>
      <c r="V20" s="2"/>
      <c r="X20" s="2"/>
    </row>
    <row r="21" spans="1:27" x14ac:dyDescent="0.25">
      <c r="A21" s="19">
        <v>44682</v>
      </c>
      <c r="B21" t="s">
        <v>76</v>
      </c>
      <c r="C21" s="2">
        <v>2031</v>
      </c>
      <c r="D21" s="3">
        <v>3908.4434961666552</v>
      </c>
      <c r="E21" s="5">
        <v>8.3524134531895042E-2</v>
      </c>
      <c r="F21" s="2">
        <v>301</v>
      </c>
      <c r="G21" s="2">
        <v>158</v>
      </c>
      <c r="H21" s="2">
        <v>32</v>
      </c>
      <c r="I21" s="2">
        <v>2013</v>
      </c>
      <c r="J21">
        <v>453</v>
      </c>
      <c r="K21" s="2">
        <v>1189</v>
      </c>
      <c r="L21" s="5"/>
      <c r="M21" s="5"/>
      <c r="N21" s="4"/>
      <c r="O21" s="5"/>
      <c r="P21" s="5"/>
      <c r="Q21" s="5"/>
      <c r="R21" s="5"/>
      <c r="S21" s="2"/>
      <c r="T21" s="2"/>
      <c r="U21" s="2"/>
      <c r="V21" s="2"/>
      <c r="X21" s="2"/>
    </row>
    <row r="22" spans="1:27" x14ac:dyDescent="0.25">
      <c r="A22" s="19">
        <v>44682</v>
      </c>
      <c r="B22" t="s">
        <v>87</v>
      </c>
      <c r="C22" s="2">
        <v>3408</v>
      </c>
      <c r="D22" s="3">
        <v>6260.8850781666506</v>
      </c>
      <c r="E22" s="5">
        <v>7.9559273754814155E-2</v>
      </c>
      <c r="F22" s="2">
        <v>565</v>
      </c>
      <c r="G22" s="2">
        <v>239</v>
      </c>
      <c r="H22" s="2">
        <v>5</v>
      </c>
      <c r="I22" s="2">
        <v>3360</v>
      </c>
      <c r="J22">
        <v>538</v>
      </c>
      <c r="K22" s="2">
        <v>1914</v>
      </c>
      <c r="L22" s="5"/>
      <c r="M22" s="5"/>
      <c r="N22" s="4"/>
      <c r="O22" s="5"/>
      <c r="P22" s="5"/>
      <c r="Q22" s="5"/>
      <c r="R22" s="5"/>
      <c r="S22" s="2"/>
      <c r="T22" s="2"/>
      <c r="U22" s="2"/>
      <c r="V22" s="2"/>
      <c r="X22" s="2"/>
    </row>
    <row r="23" spans="1:27" x14ac:dyDescent="0.25">
      <c r="A23" s="19">
        <v>44682</v>
      </c>
      <c r="B23" t="s">
        <v>89</v>
      </c>
      <c r="C23" s="2">
        <v>2649</v>
      </c>
      <c r="D23" s="3">
        <v>2751.8840815000062</v>
      </c>
      <c r="E23" s="5">
        <v>6.466274860708833E-2</v>
      </c>
      <c r="F23" s="2">
        <v>226</v>
      </c>
      <c r="G23" s="2">
        <v>95</v>
      </c>
      <c r="H23" s="2">
        <v>7</v>
      </c>
      <c r="I23" s="2">
        <v>2603</v>
      </c>
      <c r="J23">
        <v>270</v>
      </c>
      <c r="K23" s="2">
        <v>1637</v>
      </c>
      <c r="L23" s="5"/>
      <c r="M23" s="5"/>
      <c r="N23" s="4"/>
      <c r="O23" s="5"/>
      <c r="P23" s="5"/>
      <c r="Q23" s="5"/>
      <c r="R23" s="5"/>
      <c r="S23" s="2"/>
      <c r="T23" s="2"/>
      <c r="U23" s="2"/>
      <c r="V23" s="2"/>
      <c r="X23" s="2"/>
    </row>
    <row r="24" spans="1:27" x14ac:dyDescent="0.25">
      <c r="A24" s="19">
        <v>44682</v>
      </c>
      <c r="B24" t="s">
        <v>90</v>
      </c>
      <c r="C24" s="2">
        <v>2037</v>
      </c>
      <c r="D24" s="3">
        <v>2549.0674059999933</v>
      </c>
      <c r="E24" s="5">
        <v>6.3942852386985133E-2</v>
      </c>
      <c r="F24" s="2">
        <v>210</v>
      </c>
      <c r="G24" s="2">
        <v>70</v>
      </c>
      <c r="H24" s="2">
        <v>2</v>
      </c>
      <c r="I24" s="2">
        <v>1989</v>
      </c>
      <c r="J24">
        <v>345</v>
      </c>
      <c r="K24" s="2">
        <v>1317</v>
      </c>
      <c r="L24" s="5"/>
      <c r="M24" s="5"/>
      <c r="N24" s="4"/>
      <c r="O24" s="5"/>
      <c r="P24" s="5"/>
      <c r="Q24" s="5"/>
      <c r="R24" s="5"/>
      <c r="S24" s="2"/>
      <c r="T24" s="2"/>
      <c r="U24" s="2"/>
      <c r="V24" s="2"/>
      <c r="X24" s="2"/>
    </row>
    <row r="25" spans="1:27" x14ac:dyDescent="0.25">
      <c r="A25" s="19">
        <v>44682</v>
      </c>
      <c r="B25" t="s">
        <v>80</v>
      </c>
      <c r="C25" s="2">
        <v>1713</v>
      </c>
      <c r="D25" s="3">
        <v>1900.4871586666659</v>
      </c>
      <c r="E25" s="5">
        <v>6.1350339698713896E-2</v>
      </c>
      <c r="F25" s="2">
        <v>163</v>
      </c>
      <c r="G25" s="2">
        <v>87</v>
      </c>
      <c r="H25" s="2">
        <v>8</v>
      </c>
      <c r="I25" s="2">
        <v>1688</v>
      </c>
      <c r="J25">
        <v>470</v>
      </c>
      <c r="K25" s="2">
        <v>1161</v>
      </c>
      <c r="L25" s="5"/>
      <c r="M25" s="5"/>
      <c r="N25" s="4"/>
      <c r="O25" s="5"/>
      <c r="P25" s="5"/>
      <c r="Q25" s="5"/>
      <c r="R25" s="5"/>
      <c r="S25" s="2"/>
      <c r="T25" s="2"/>
      <c r="U25" s="2"/>
      <c r="V25" s="2"/>
      <c r="X25" s="2"/>
    </row>
    <row r="26" spans="1:27" x14ac:dyDescent="0.25">
      <c r="A26" s="19">
        <v>44682</v>
      </c>
      <c r="B26" t="s">
        <v>82</v>
      </c>
      <c r="C26" s="2">
        <v>855</v>
      </c>
      <c r="D26" s="3">
        <v>421.24747233333301</v>
      </c>
      <c r="E26" s="5">
        <v>3.5312332574557924E-2</v>
      </c>
      <c r="F26" s="2">
        <v>17</v>
      </c>
      <c r="G26" s="2">
        <v>4</v>
      </c>
      <c r="H26" s="2">
        <v>0</v>
      </c>
      <c r="I26" s="2">
        <v>827</v>
      </c>
      <c r="J26">
        <v>89</v>
      </c>
      <c r="K26" s="2">
        <v>667</v>
      </c>
      <c r="L26" s="5"/>
      <c r="M26" s="5"/>
      <c r="N26" s="4"/>
      <c r="O26" s="5"/>
      <c r="P26" s="5"/>
      <c r="Q26" s="5"/>
      <c r="R26" s="5"/>
      <c r="S26" s="2"/>
      <c r="T26" s="2"/>
      <c r="U26" s="2"/>
      <c r="V26" s="2"/>
      <c r="X26" s="2"/>
    </row>
    <row r="27" spans="1:27" x14ac:dyDescent="0.25">
      <c r="A27" s="19">
        <v>44682</v>
      </c>
      <c r="B27" t="s">
        <v>77</v>
      </c>
      <c r="C27" s="2">
        <v>28935</v>
      </c>
      <c r="D27" s="3">
        <v>0</v>
      </c>
      <c r="E27" s="5">
        <v>1.2356766493055556E-2</v>
      </c>
      <c r="F27" s="2">
        <v>0</v>
      </c>
      <c r="G27" s="2">
        <v>0</v>
      </c>
      <c r="H27" s="2">
        <v>0</v>
      </c>
      <c r="I27" s="2">
        <v>6284</v>
      </c>
      <c r="J27">
        <v>0</v>
      </c>
      <c r="K27" s="2">
        <v>11</v>
      </c>
      <c r="L27" s="5"/>
      <c r="M27" s="5"/>
      <c r="N27" s="4"/>
      <c r="O27" s="5"/>
      <c r="P27" s="5"/>
      <c r="Q27" s="5"/>
      <c r="R27" s="5"/>
      <c r="S27" s="2"/>
      <c r="T27" s="2"/>
      <c r="U27" s="2"/>
      <c r="V27" s="2"/>
      <c r="X27" s="2"/>
    </row>
    <row r="28" spans="1:27" x14ac:dyDescent="0.25">
      <c r="A28" s="19">
        <v>44682</v>
      </c>
      <c r="B28" t="s">
        <v>94</v>
      </c>
      <c r="C28" s="2">
        <v>9</v>
      </c>
      <c r="D28" s="3">
        <v>0</v>
      </c>
      <c r="E28" s="5">
        <v>1.1788194444444447E-2</v>
      </c>
      <c r="F28" s="2">
        <v>0</v>
      </c>
      <c r="G28" s="2">
        <v>0</v>
      </c>
      <c r="H28" s="2">
        <v>0</v>
      </c>
      <c r="I28" s="2">
        <v>9</v>
      </c>
      <c r="J28">
        <v>0</v>
      </c>
      <c r="K28" s="2">
        <v>9</v>
      </c>
      <c r="L28" s="5"/>
      <c r="M28" s="5"/>
      <c r="N28" s="4"/>
      <c r="O28" s="5"/>
      <c r="P28" s="5"/>
      <c r="Q28" s="5"/>
      <c r="R28" s="5"/>
      <c r="S28" s="2"/>
      <c r="T28" s="2"/>
      <c r="U28" s="2"/>
      <c r="V28" s="2"/>
      <c r="X28" s="2"/>
    </row>
    <row r="29" spans="1:27" x14ac:dyDescent="0.25">
      <c r="A29" s="1"/>
      <c r="B29" s="11"/>
      <c r="C29" s="2"/>
      <c r="F29" s="2"/>
      <c r="G29" s="3"/>
      <c r="H29" s="2"/>
      <c r="I29" s="2"/>
      <c r="J29" s="2"/>
      <c r="K29" s="2"/>
      <c r="L29" s="2"/>
      <c r="M29" s="4"/>
      <c r="N29" s="5"/>
      <c r="O29" s="5"/>
      <c r="P29" s="5"/>
      <c r="Q29" s="4"/>
      <c r="R29" s="5"/>
      <c r="S29" s="5"/>
      <c r="T29" s="5"/>
      <c r="U29" s="5"/>
      <c r="V29" s="2"/>
      <c r="W29" s="2"/>
      <c r="X29" s="2"/>
      <c r="Y29" s="2"/>
      <c r="Z29" s="2"/>
      <c r="AA29" s="2"/>
    </row>
    <row r="30" spans="1:27" x14ac:dyDescent="0.25">
      <c r="A30" s="1"/>
      <c r="B30" s="11"/>
      <c r="C30" s="2"/>
      <c r="F30" s="2"/>
      <c r="G30" s="3"/>
      <c r="H30" s="2"/>
      <c r="I30" s="2"/>
      <c r="J30" s="2"/>
      <c r="K30" s="2"/>
      <c r="L30" s="2"/>
      <c r="M30" s="4"/>
      <c r="N30" s="5"/>
      <c r="O30" s="5"/>
      <c r="P30" s="5"/>
      <c r="Q30" s="4"/>
      <c r="R30" s="5"/>
      <c r="S30" s="5"/>
      <c r="T30" s="5"/>
      <c r="U30" s="5"/>
      <c r="V30" s="2"/>
      <c r="W30" s="2"/>
      <c r="X30" s="2"/>
      <c r="Y30" s="2"/>
      <c r="Z30" s="2"/>
      <c r="AA30" s="2"/>
    </row>
    <row r="31" spans="1:27" x14ac:dyDescent="0.25">
      <c r="A31" s="41" t="s">
        <v>241</v>
      </c>
      <c r="B31" s="11"/>
      <c r="C31" s="2"/>
      <c r="F31" s="2"/>
      <c r="G31" s="3"/>
      <c r="H31" s="2"/>
      <c r="I31" s="2"/>
      <c r="J31" s="2"/>
      <c r="K31" s="2"/>
      <c r="L31" s="2"/>
      <c r="M31" s="4"/>
      <c r="N31" s="5"/>
      <c r="O31" s="5"/>
      <c r="P31" s="5"/>
      <c r="Q31" s="4"/>
      <c r="R31" s="5"/>
      <c r="S31" s="5"/>
      <c r="T31" s="5"/>
      <c r="U31" s="5"/>
      <c r="V31" s="2"/>
      <c r="W31" s="2"/>
      <c r="X31" s="2"/>
      <c r="Y31" s="2"/>
      <c r="Z31" s="2"/>
      <c r="AA31" s="2"/>
    </row>
    <row r="33" spans="1:21" x14ac:dyDescent="0.25">
      <c r="A33" s="2" t="s">
        <v>210</v>
      </c>
      <c r="B33" s="19" t="s">
        <v>71</v>
      </c>
      <c r="C33" t="s">
        <v>74</v>
      </c>
      <c r="D33" t="s">
        <v>129</v>
      </c>
      <c r="E33" t="s">
        <v>130</v>
      </c>
      <c r="F33" t="s">
        <v>266</v>
      </c>
      <c r="G33" s="3" t="s">
        <v>5</v>
      </c>
      <c r="H33" s="5" t="s">
        <v>28</v>
      </c>
      <c r="I33" s="2" t="s">
        <v>29</v>
      </c>
      <c r="J33" s="2" t="s">
        <v>30</v>
      </c>
      <c r="K33" s="2" t="s">
        <v>31</v>
      </c>
      <c r="L33" s="2" t="s">
        <v>102</v>
      </c>
      <c r="M33" s="2" t="s">
        <v>51</v>
      </c>
      <c r="N33" t="s">
        <v>57</v>
      </c>
      <c r="O33" s="2" t="s">
        <v>58</v>
      </c>
      <c r="P33" s="2" t="s">
        <v>6</v>
      </c>
      <c r="Q33" s="2" t="s">
        <v>202</v>
      </c>
      <c r="R33" s="2" t="s">
        <v>8</v>
      </c>
      <c r="S33" s="2" t="s">
        <v>9</v>
      </c>
      <c r="T33" s="2" t="s">
        <v>203</v>
      </c>
      <c r="U33" t="s">
        <v>322</v>
      </c>
    </row>
    <row r="34" spans="1:21" x14ac:dyDescent="0.25">
      <c r="A34" s="2">
        <v>2022</v>
      </c>
      <c r="B34" s="19">
        <v>44682</v>
      </c>
      <c r="C34" t="s">
        <v>76</v>
      </c>
      <c r="D34" t="s">
        <v>137</v>
      </c>
      <c r="E34" t="s">
        <v>132</v>
      </c>
      <c r="F34" t="s">
        <v>268</v>
      </c>
      <c r="G34" s="3">
        <v>1865.867189666669</v>
      </c>
      <c r="H34" s="5">
        <v>0.12956284444864702</v>
      </c>
      <c r="I34" s="2">
        <v>172</v>
      </c>
      <c r="J34" s="2">
        <v>100</v>
      </c>
      <c r="K34" s="2">
        <v>21</v>
      </c>
      <c r="L34" s="2">
        <v>561</v>
      </c>
      <c r="M34" s="2">
        <v>555</v>
      </c>
      <c r="N34">
        <v>86</v>
      </c>
      <c r="O34" s="2">
        <v>267</v>
      </c>
      <c r="P34" s="2">
        <v>68</v>
      </c>
      <c r="Q34" s="2">
        <v>329</v>
      </c>
      <c r="R34" s="2">
        <v>101</v>
      </c>
      <c r="S34" s="2">
        <v>24</v>
      </c>
      <c r="T34" s="2">
        <v>39</v>
      </c>
      <c r="U34">
        <v>557</v>
      </c>
    </row>
    <row r="35" spans="1:21" x14ac:dyDescent="0.25">
      <c r="A35" s="2">
        <v>2022</v>
      </c>
      <c r="B35" s="19">
        <v>44682</v>
      </c>
      <c r="C35" t="s">
        <v>81</v>
      </c>
      <c r="D35" t="s">
        <v>140</v>
      </c>
      <c r="E35" t="s">
        <v>132</v>
      </c>
      <c r="F35" t="s">
        <v>269</v>
      </c>
      <c r="G35" s="3">
        <v>1503.7616391666659</v>
      </c>
      <c r="H35" s="5">
        <v>0.14008629549856128</v>
      </c>
      <c r="I35" s="2">
        <v>139</v>
      </c>
      <c r="J35" s="2">
        <v>86</v>
      </c>
      <c r="K35" s="2">
        <v>29</v>
      </c>
      <c r="L35" s="2">
        <v>511</v>
      </c>
      <c r="M35" s="2">
        <v>509</v>
      </c>
      <c r="N35">
        <v>117</v>
      </c>
      <c r="O35" s="2">
        <v>263</v>
      </c>
      <c r="P35" s="2">
        <v>81</v>
      </c>
      <c r="Q35" s="2">
        <v>292</v>
      </c>
      <c r="R35" s="2">
        <v>87</v>
      </c>
      <c r="S35" s="2">
        <v>19</v>
      </c>
      <c r="T35" s="2">
        <v>32</v>
      </c>
      <c r="U35">
        <v>510</v>
      </c>
    </row>
    <row r="36" spans="1:21" x14ac:dyDescent="0.25">
      <c r="A36" s="2">
        <v>2022</v>
      </c>
      <c r="B36" s="19">
        <v>44682</v>
      </c>
      <c r="C36" t="s">
        <v>87</v>
      </c>
      <c r="D36" t="s">
        <v>139</v>
      </c>
      <c r="E36" t="s">
        <v>132</v>
      </c>
      <c r="F36" t="s">
        <v>277</v>
      </c>
      <c r="G36" s="3">
        <v>1144.3910886666661</v>
      </c>
      <c r="H36" s="5">
        <v>9.0089977060931817E-2</v>
      </c>
      <c r="I36" s="2">
        <v>112</v>
      </c>
      <c r="J36" s="2">
        <v>56</v>
      </c>
      <c r="K36" s="2">
        <v>1</v>
      </c>
      <c r="L36" s="2">
        <v>554</v>
      </c>
      <c r="M36" s="2">
        <v>545</v>
      </c>
      <c r="N36">
        <v>72</v>
      </c>
      <c r="O36" s="2">
        <v>292</v>
      </c>
      <c r="P36" s="2">
        <v>106</v>
      </c>
      <c r="Q36" s="2">
        <v>333</v>
      </c>
      <c r="R36" s="2">
        <v>57</v>
      </c>
      <c r="S36" s="2">
        <v>13</v>
      </c>
      <c r="T36" s="2">
        <v>45</v>
      </c>
      <c r="U36">
        <v>552</v>
      </c>
    </row>
    <row r="37" spans="1:21" x14ac:dyDescent="0.25">
      <c r="A37" s="2">
        <v>2022</v>
      </c>
      <c r="B37" s="19">
        <v>44682</v>
      </c>
      <c r="C37" t="s">
        <v>80</v>
      </c>
      <c r="D37" t="s">
        <v>133</v>
      </c>
      <c r="E37" t="s">
        <v>132</v>
      </c>
      <c r="F37" t="s">
        <v>267</v>
      </c>
      <c r="G37" s="3">
        <v>1048.7196998333329</v>
      </c>
      <c r="H37" s="5">
        <v>6.5255005696887178E-2</v>
      </c>
      <c r="I37" s="2">
        <v>87</v>
      </c>
      <c r="J37" s="2">
        <v>54</v>
      </c>
      <c r="K37" s="2">
        <v>5</v>
      </c>
      <c r="L37" s="2">
        <v>856</v>
      </c>
      <c r="M37" s="2">
        <v>846</v>
      </c>
      <c r="N37">
        <v>277</v>
      </c>
      <c r="O37" s="2">
        <v>577</v>
      </c>
      <c r="P37" s="2">
        <v>164</v>
      </c>
      <c r="Q37" s="2">
        <v>484</v>
      </c>
      <c r="R37" s="2">
        <v>127</v>
      </c>
      <c r="S37" s="2">
        <v>27</v>
      </c>
      <c r="T37" s="2">
        <v>54</v>
      </c>
      <c r="U37">
        <v>854</v>
      </c>
    </row>
    <row r="38" spans="1:21" x14ac:dyDescent="0.25">
      <c r="A38" s="2">
        <v>2022</v>
      </c>
      <c r="B38" s="19">
        <v>44682</v>
      </c>
      <c r="C38" t="s">
        <v>87</v>
      </c>
      <c r="D38" t="s">
        <v>131</v>
      </c>
      <c r="E38" t="s">
        <v>132</v>
      </c>
      <c r="F38" t="s">
        <v>276</v>
      </c>
      <c r="G38" s="3">
        <v>1236.6930321666671</v>
      </c>
      <c r="H38" s="5">
        <v>9.4615056392508209E-2</v>
      </c>
      <c r="I38" s="2">
        <v>120</v>
      </c>
      <c r="J38" s="2">
        <v>53</v>
      </c>
      <c r="K38" s="2">
        <v>1</v>
      </c>
      <c r="L38" s="2">
        <v>535</v>
      </c>
      <c r="M38" s="2">
        <v>525</v>
      </c>
      <c r="N38">
        <v>88</v>
      </c>
      <c r="O38" s="2">
        <v>258</v>
      </c>
      <c r="P38" s="2">
        <v>69</v>
      </c>
      <c r="Q38" s="2">
        <v>347</v>
      </c>
      <c r="R38" s="2">
        <v>62</v>
      </c>
      <c r="S38" s="2">
        <v>14</v>
      </c>
      <c r="T38" s="2">
        <v>43</v>
      </c>
      <c r="U38">
        <v>533</v>
      </c>
    </row>
    <row r="39" spans="1:21" x14ac:dyDescent="0.25">
      <c r="A39" s="2">
        <v>2022</v>
      </c>
      <c r="B39" s="19">
        <v>44682</v>
      </c>
      <c r="C39" t="s">
        <v>90</v>
      </c>
      <c r="D39" t="s">
        <v>136</v>
      </c>
      <c r="E39" t="s">
        <v>132</v>
      </c>
      <c r="F39" t="s">
        <v>273</v>
      </c>
      <c r="G39" s="3">
        <v>1845.0524261666649</v>
      </c>
      <c r="H39" s="5">
        <v>7.4965685150023359E-2</v>
      </c>
      <c r="I39" s="2">
        <v>153</v>
      </c>
      <c r="J39" s="2">
        <v>52</v>
      </c>
      <c r="K39" s="2">
        <v>2</v>
      </c>
      <c r="L39" s="2">
        <v>1168</v>
      </c>
      <c r="M39" s="2">
        <v>1144</v>
      </c>
      <c r="N39">
        <v>229</v>
      </c>
      <c r="O39" s="2">
        <v>693</v>
      </c>
      <c r="P39" s="2">
        <v>314</v>
      </c>
      <c r="Q39" s="2">
        <v>607</v>
      </c>
      <c r="R39" s="2">
        <v>125</v>
      </c>
      <c r="S39" s="2">
        <v>35</v>
      </c>
      <c r="T39" s="2">
        <v>87</v>
      </c>
      <c r="U39">
        <v>1157</v>
      </c>
    </row>
    <row r="40" spans="1:21" x14ac:dyDescent="0.25">
      <c r="A40" s="2">
        <v>2022</v>
      </c>
      <c r="B40" s="19">
        <v>44682</v>
      </c>
      <c r="C40" t="s">
        <v>87</v>
      </c>
      <c r="D40" t="s">
        <v>131</v>
      </c>
      <c r="E40" t="s">
        <v>132</v>
      </c>
      <c r="F40" t="s">
        <v>285</v>
      </c>
      <c r="G40" s="3">
        <v>1097.3896856666663</v>
      </c>
      <c r="H40" s="5">
        <v>8.8896362070619878E-2</v>
      </c>
      <c r="I40" s="2">
        <v>95</v>
      </c>
      <c r="J40" s="2">
        <v>43</v>
      </c>
      <c r="K40" s="2">
        <v>2</v>
      </c>
      <c r="L40" s="2">
        <v>501</v>
      </c>
      <c r="M40" s="2">
        <v>494</v>
      </c>
      <c r="N40">
        <v>81</v>
      </c>
      <c r="O40" s="2">
        <v>261</v>
      </c>
      <c r="P40" s="2">
        <v>67</v>
      </c>
      <c r="Q40" s="2">
        <v>340</v>
      </c>
      <c r="R40" s="2">
        <v>55</v>
      </c>
      <c r="S40" s="2">
        <v>14</v>
      </c>
      <c r="T40" s="2">
        <v>25</v>
      </c>
      <c r="U40">
        <v>498</v>
      </c>
    </row>
    <row r="41" spans="1:21" x14ac:dyDescent="0.25">
      <c r="A41" s="2">
        <v>2022</v>
      </c>
      <c r="B41" s="19">
        <v>44682</v>
      </c>
      <c r="C41" t="s">
        <v>81</v>
      </c>
      <c r="D41" t="s">
        <v>141</v>
      </c>
      <c r="E41" t="s">
        <v>132</v>
      </c>
      <c r="F41" t="s">
        <v>274</v>
      </c>
      <c r="G41" s="3">
        <v>861.68218783333361</v>
      </c>
      <c r="H41" s="5">
        <v>5.9974990551776318E-2</v>
      </c>
      <c r="I41" s="2">
        <v>73</v>
      </c>
      <c r="J41" s="2">
        <v>34</v>
      </c>
      <c r="K41" s="2">
        <v>6</v>
      </c>
      <c r="L41" s="2">
        <v>722</v>
      </c>
      <c r="M41" s="2">
        <v>718</v>
      </c>
      <c r="N41">
        <v>294</v>
      </c>
      <c r="O41" s="2">
        <v>552</v>
      </c>
      <c r="P41" s="2">
        <v>138</v>
      </c>
      <c r="Q41" s="2">
        <v>423</v>
      </c>
      <c r="R41" s="2">
        <v>104</v>
      </c>
      <c r="S41" s="2">
        <v>14</v>
      </c>
      <c r="T41" s="2">
        <v>43</v>
      </c>
      <c r="U41">
        <v>720</v>
      </c>
    </row>
    <row r="42" spans="1:21" x14ac:dyDescent="0.25">
      <c r="A42" s="2">
        <v>2022</v>
      </c>
      <c r="B42" s="19">
        <v>44682</v>
      </c>
      <c r="C42" t="s">
        <v>81</v>
      </c>
      <c r="D42" t="s">
        <v>135</v>
      </c>
      <c r="E42" t="s">
        <v>132</v>
      </c>
      <c r="F42" t="s">
        <v>274</v>
      </c>
      <c r="G42" s="3">
        <v>635.05331833333344</v>
      </c>
      <c r="H42" s="5">
        <v>9.407977191775109E-2</v>
      </c>
      <c r="I42" s="2">
        <v>54</v>
      </c>
      <c r="J42" s="2">
        <v>32</v>
      </c>
      <c r="K42" s="2">
        <v>5</v>
      </c>
      <c r="L42" s="2">
        <v>298</v>
      </c>
      <c r="M42" s="2">
        <v>294</v>
      </c>
      <c r="N42">
        <v>59</v>
      </c>
      <c r="O42" s="2">
        <v>177</v>
      </c>
      <c r="P42" s="2">
        <v>53</v>
      </c>
      <c r="Q42" s="2">
        <v>178</v>
      </c>
      <c r="R42" s="2">
        <v>33</v>
      </c>
      <c r="S42" s="2">
        <v>8</v>
      </c>
      <c r="T42" s="2">
        <v>26</v>
      </c>
      <c r="U42">
        <v>296</v>
      </c>
    </row>
    <row r="43" spans="1:21" x14ac:dyDescent="0.25">
      <c r="A43" s="2">
        <v>2022</v>
      </c>
      <c r="B43" s="19">
        <v>44682</v>
      </c>
      <c r="C43" t="s">
        <v>89</v>
      </c>
      <c r="D43" t="s">
        <v>134</v>
      </c>
      <c r="E43" t="s">
        <v>132</v>
      </c>
      <c r="F43" t="s">
        <v>271</v>
      </c>
      <c r="G43" s="3">
        <v>844.2810813333333</v>
      </c>
      <c r="H43" s="5">
        <v>7.4409214264075332E-2</v>
      </c>
      <c r="I43" s="2">
        <v>59</v>
      </c>
      <c r="J43" s="2">
        <v>31</v>
      </c>
      <c r="K43" s="2">
        <v>3</v>
      </c>
      <c r="L43" s="2">
        <v>575</v>
      </c>
      <c r="M43" s="2">
        <v>561</v>
      </c>
      <c r="N43">
        <v>103</v>
      </c>
      <c r="O43" s="2">
        <v>338</v>
      </c>
      <c r="P43" s="2">
        <v>119</v>
      </c>
      <c r="Q43" s="2">
        <v>284</v>
      </c>
      <c r="R43" s="2">
        <v>57</v>
      </c>
      <c r="S43" s="2">
        <v>10</v>
      </c>
      <c r="T43" s="2">
        <v>105</v>
      </c>
      <c r="U43">
        <v>572</v>
      </c>
    </row>
    <row r="44" spans="1:21" x14ac:dyDescent="0.25">
      <c r="A44" s="2">
        <v>2022</v>
      </c>
      <c r="B44" s="19">
        <v>44682</v>
      </c>
      <c r="C44" t="s">
        <v>81</v>
      </c>
      <c r="D44" t="s">
        <v>135</v>
      </c>
      <c r="E44" t="s">
        <v>132</v>
      </c>
      <c r="F44" t="s">
        <v>281</v>
      </c>
      <c r="G44" s="3">
        <v>673.43498283333338</v>
      </c>
      <c r="H44" s="5">
        <v>0.10553970985603549</v>
      </c>
      <c r="I44" s="2">
        <v>59</v>
      </c>
      <c r="J44" s="2">
        <v>30</v>
      </c>
      <c r="K44" s="2">
        <v>6</v>
      </c>
      <c r="L44" s="2">
        <v>258</v>
      </c>
      <c r="M44" s="2">
        <v>255</v>
      </c>
      <c r="N44">
        <v>57</v>
      </c>
      <c r="O44" s="2">
        <v>145</v>
      </c>
      <c r="P44" s="2">
        <v>63</v>
      </c>
      <c r="Q44" s="2">
        <v>148</v>
      </c>
      <c r="R44" s="2">
        <v>26</v>
      </c>
      <c r="S44" s="2">
        <v>3</v>
      </c>
      <c r="T44" s="2">
        <v>18</v>
      </c>
      <c r="U44">
        <v>258</v>
      </c>
    </row>
    <row r="45" spans="1:21" x14ac:dyDescent="0.25">
      <c r="A45" s="2">
        <v>2022</v>
      </c>
      <c r="B45" s="19">
        <v>44682</v>
      </c>
      <c r="C45" t="s">
        <v>80</v>
      </c>
      <c r="D45" t="s">
        <v>133</v>
      </c>
      <c r="E45" t="s">
        <v>132</v>
      </c>
      <c r="F45" t="s">
        <v>275</v>
      </c>
      <c r="G45" s="3">
        <v>638.24830966666673</v>
      </c>
      <c r="H45" s="5">
        <v>7.2803916746856559E-2</v>
      </c>
      <c r="I45" s="2">
        <v>62</v>
      </c>
      <c r="J45" s="2">
        <v>27</v>
      </c>
      <c r="K45" s="2">
        <v>2</v>
      </c>
      <c r="L45" s="2">
        <v>460</v>
      </c>
      <c r="M45" s="2">
        <v>456</v>
      </c>
      <c r="N45">
        <v>123</v>
      </c>
      <c r="O45" s="2">
        <v>289</v>
      </c>
      <c r="P45" s="2">
        <v>67</v>
      </c>
      <c r="Q45" s="2">
        <v>286</v>
      </c>
      <c r="R45" s="2">
        <v>70</v>
      </c>
      <c r="S45" s="2">
        <v>12</v>
      </c>
      <c r="T45" s="2">
        <v>25</v>
      </c>
      <c r="U45">
        <v>459</v>
      </c>
    </row>
    <row r="46" spans="1:21" x14ac:dyDescent="0.25">
      <c r="A46" s="2">
        <v>2022</v>
      </c>
      <c r="B46" s="19">
        <v>44682</v>
      </c>
      <c r="C46" t="s">
        <v>89</v>
      </c>
      <c r="D46" t="s">
        <v>134</v>
      </c>
      <c r="E46" t="s">
        <v>132</v>
      </c>
      <c r="F46" t="s">
        <v>272</v>
      </c>
      <c r="G46" s="3">
        <v>628.14498533333324</v>
      </c>
      <c r="H46" s="5">
        <v>7.5354821769067756E-2</v>
      </c>
      <c r="I46" s="2">
        <v>47</v>
      </c>
      <c r="J46" s="2">
        <v>22</v>
      </c>
      <c r="K46" s="2">
        <v>1</v>
      </c>
      <c r="L46" s="2">
        <v>434</v>
      </c>
      <c r="M46" s="2">
        <v>430</v>
      </c>
      <c r="N46">
        <v>64</v>
      </c>
      <c r="O46" s="2">
        <v>239</v>
      </c>
      <c r="P46" s="2">
        <v>98</v>
      </c>
      <c r="Q46" s="2">
        <v>228</v>
      </c>
      <c r="R46" s="2">
        <v>53</v>
      </c>
      <c r="S46" s="2">
        <v>13</v>
      </c>
      <c r="T46" s="2">
        <v>42</v>
      </c>
      <c r="U46">
        <v>431</v>
      </c>
    </row>
    <row r="47" spans="1:21" x14ac:dyDescent="0.25">
      <c r="A47" s="2">
        <v>2022</v>
      </c>
      <c r="B47" s="19">
        <v>44682</v>
      </c>
      <c r="C47" t="s">
        <v>87</v>
      </c>
      <c r="D47" t="s">
        <v>139</v>
      </c>
      <c r="E47" t="s">
        <v>132</v>
      </c>
      <c r="F47" t="s">
        <v>282</v>
      </c>
      <c r="G47" s="3">
        <v>585.02470483333332</v>
      </c>
      <c r="H47" s="5">
        <v>9.5521068136415463E-2</v>
      </c>
      <c r="I47" s="2">
        <v>63</v>
      </c>
      <c r="J47" s="2">
        <v>22</v>
      </c>
      <c r="K47" s="2">
        <v>0</v>
      </c>
      <c r="L47" s="2">
        <v>241</v>
      </c>
      <c r="M47" s="2">
        <v>240</v>
      </c>
      <c r="N47">
        <v>28</v>
      </c>
      <c r="O47" s="2">
        <v>118</v>
      </c>
      <c r="P47" s="2">
        <v>35</v>
      </c>
      <c r="Q47" s="2">
        <v>156</v>
      </c>
      <c r="R47" s="2">
        <v>27</v>
      </c>
      <c r="S47" s="2">
        <v>4</v>
      </c>
      <c r="T47" s="2">
        <v>19</v>
      </c>
      <c r="U47">
        <v>241</v>
      </c>
    </row>
    <row r="48" spans="1:21" x14ac:dyDescent="0.25">
      <c r="A48" s="2">
        <v>2022</v>
      </c>
      <c r="B48" s="19">
        <v>44682</v>
      </c>
      <c r="C48" t="s">
        <v>76</v>
      </c>
      <c r="D48" t="s">
        <v>145</v>
      </c>
      <c r="E48" t="s">
        <v>146</v>
      </c>
      <c r="F48" t="s">
        <v>268</v>
      </c>
      <c r="G48" s="3">
        <v>439.39998516666662</v>
      </c>
      <c r="H48" s="5">
        <v>7.6822871090534955E-2</v>
      </c>
      <c r="I48" s="2">
        <v>33</v>
      </c>
      <c r="J48" s="2">
        <v>21</v>
      </c>
      <c r="K48" s="2">
        <v>5</v>
      </c>
      <c r="L48" s="2">
        <v>269</v>
      </c>
      <c r="M48" s="2">
        <v>266</v>
      </c>
      <c r="N48">
        <v>89</v>
      </c>
      <c r="O48" s="2">
        <v>172</v>
      </c>
      <c r="P48" s="2">
        <v>43</v>
      </c>
      <c r="Q48" s="2">
        <v>174</v>
      </c>
      <c r="R48" s="2">
        <v>29</v>
      </c>
      <c r="S48" s="2">
        <v>6</v>
      </c>
      <c r="T48" s="2">
        <v>17</v>
      </c>
      <c r="U48">
        <v>269</v>
      </c>
    </row>
    <row r="49" spans="1:21" x14ac:dyDescent="0.25">
      <c r="A49" s="2">
        <v>2022</v>
      </c>
      <c r="B49" s="19">
        <v>44682</v>
      </c>
      <c r="C49" t="s">
        <v>76</v>
      </c>
      <c r="D49" t="s">
        <v>137</v>
      </c>
      <c r="E49" t="s">
        <v>132</v>
      </c>
      <c r="F49" t="s">
        <v>286</v>
      </c>
      <c r="G49" s="3">
        <v>358.0452678333333</v>
      </c>
      <c r="H49" s="5">
        <v>0.12231803158939016</v>
      </c>
      <c r="I49" s="2">
        <v>26</v>
      </c>
      <c r="J49" s="2">
        <v>20</v>
      </c>
      <c r="K49" s="2">
        <v>4</v>
      </c>
      <c r="L49" s="2">
        <v>106</v>
      </c>
      <c r="M49" s="2">
        <v>106</v>
      </c>
      <c r="N49">
        <v>17</v>
      </c>
      <c r="O49" s="2">
        <v>50</v>
      </c>
      <c r="P49" s="2">
        <v>9</v>
      </c>
      <c r="Q49" s="2">
        <v>59</v>
      </c>
      <c r="R49" s="2">
        <v>20</v>
      </c>
      <c r="S49" s="2">
        <v>1</v>
      </c>
      <c r="T49" s="2">
        <v>17</v>
      </c>
      <c r="U49">
        <v>106</v>
      </c>
    </row>
    <row r="50" spans="1:21" x14ac:dyDescent="0.25">
      <c r="A50" s="2">
        <v>2022</v>
      </c>
      <c r="B50" s="19">
        <v>44682</v>
      </c>
      <c r="C50" t="s">
        <v>87</v>
      </c>
      <c r="D50" t="s">
        <v>138</v>
      </c>
      <c r="E50" t="s">
        <v>132</v>
      </c>
      <c r="F50" t="s">
        <v>287</v>
      </c>
      <c r="G50" s="3">
        <v>723.07301849999999</v>
      </c>
      <c r="H50" s="5">
        <v>5.8788862125468182E-2</v>
      </c>
      <c r="I50" s="2">
        <v>54</v>
      </c>
      <c r="J50" s="2">
        <v>19</v>
      </c>
      <c r="K50" s="2">
        <v>0</v>
      </c>
      <c r="L50" s="2">
        <v>587</v>
      </c>
      <c r="M50" s="2">
        <v>576</v>
      </c>
      <c r="N50">
        <v>92</v>
      </c>
      <c r="O50" s="2">
        <v>376</v>
      </c>
      <c r="P50" s="2">
        <v>55</v>
      </c>
      <c r="Q50" s="2">
        <v>380</v>
      </c>
      <c r="R50" s="2">
        <v>85</v>
      </c>
      <c r="S50" s="2">
        <v>19</v>
      </c>
      <c r="T50" s="2">
        <v>48</v>
      </c>
      <c r="U50">
        <v>582</v>
      </c>
    </row>
    <row r="51" spans="1:21" x14ac:dyDescent="0.25">
      <c r="A51" s="2">
        <v>2022</v>
      </c>
      <c r="B51" s="19">
        <v>44682</v>
      </c>
      <c r="C51" t="s">
        <v>89</v>
      </c>
      <c r="D51" t="s">
        <v>134</v>
      </c>
      <c r="E51" t="s">
        <v>132</v>
      </c>
      <c r="F51" t="s">
        <v>279</v>
      </c>
      <c r="G51" s="3">
        <v>514.90692283333317</v>
      </c>
      <c r="H51" s="5">
        <v>8.1734483288661466E-2</v>
      </c>
      <c r="I51" s="2">
        <v>48</v>
      </c>
      <c r="J51" s="2">
        <v>17</v>
      </c>
      <c r="K51" s="2">
        <v>0</v>
      </c>
      <c r="L51" s="2">
        <v>303</v>
      </c>
      <c r="M51" s="2">
        <v>299</v>
      </c>
      <c r="N51">
        <v>44</v>
      </c>
      <c r="O51" s="2">
        <v>169</v>
      </c>
      <c r="P51" s="2">
        <v>55</v>
      </c>
      <c r="Q51" s="2">
        <v>162</v>
      </c>
      <c r="R51" s="2">
        <v>30</v>
      </c>
      <c r="S51" s="2">
        <v>7</v>
      </c>
      <c r="T51" s="2">
        <v>49</v>
      </c>
      <c r="U51">
        <v>302</v>
      </c>
    </row>
    <row r="52" spans="1:21" x14ac:dyDescent="0.25">
      <c r="A52" s="2">
        <v>2022</v>
      </c>
      <c r="B52" s="19">
        <v>44682</v>
      </c>
      <c r="C52" t="s">
        <v>87</v>
      </c>
      <c r="D52" t="s">
        <v>138</v>
      </c>
      <c r="E52" t="s">
        <v>132</v>
      </c>
      <c r="F52" t="s">
        <v>284</v>
      </c>
      <c r="G52" s="3">
        <v>506.42553033333303</v>
      </c>
      <c r="H52" s="5">
        <v>6.458848388464794E-2</v>
      </c>
      <c r="I52" s="2">
        <v>40</v>
      </c>
      <c r="J52" s="2">
        <v>16</v>
      </c>
      <c r="K52" s="2">
        <v>0</v>
      </c>
      <c r="L52" s="2">
        <v>370</v>
      </c>
      <c r="M52" s="2">
        <v>367</v>
      </c>
      <c r="N52">
        <v>63</v>
      </c>
      <c r="O52" s="2">
        <v>218</v>
      </c>
      <c r="P52" s="2">
        <v>50</v>
      </c>
      <c r="Q52" s="2">
        <v>243</v>
      </c>
      <c r="R52" s="2">
        <v>44</v>
      </c>
      <c r="S52" s="2">
        <v>6</v>
      </c>
      <c r="T52" s="2">
        <v>27</v>
      </c>
      <c r="U52">
        <v>369</v>
      </c>
    </row>
    <row r="53" spans="1:21" x14ac:dyDescent="0.25">
      <c r="A53" s="2">
        <v>2022</v>
      </c>
      <c r="B53" s="19">
        <v>44682</v>
      </c>
      <c r="C53" t="s">
        <v>90</v>
      </c>
      <c r="D53" t="s">
        <v>136</v>
      </c>
      <c r="E53" t="s">
        <v>132</v>
      </c>
      <c r="F53" t="s">
        <v>283</v>
      </c>
      <c r="G53" s="3">
        <v>576.71637833333341</v>
      </c>
      <c r="H53" s="5">
        <v>7.0848212458228921E-2</v>
      </c>
      <c r="I53" s="2">
        <v>47</v>
      </c>
      <c r="J53" s="2">
        <v>15</v>
      </c>
      <c r="K53" s="2">
        <v>0</v>
      </c>
      <c r="L53" s="2">
        <v>375</v>
      </c>
      <c r="M53" s="2">
        <v>371</v>
      </c>
      <c r="N53">
        <v>73</v>
      </c>
      <c r="O53" s="2">
        <v>227</v>
      </c>
      <c r="P53" s="2">
        <v>81</v>
      </c>
      <c r="Q53" s="2">
        <v>204</v>
      </c>
      <c r="R53" s="2">
        <v>49</v>
      </c>
      <c r="S53" s="2">
        <v>11</v>
      </c>
      <c r="T53" s="2">
        <v>30</v>
      </c>
      <c r="U53">
        <v>374</v>
      </c>
    </row>
    <row r="54" spans="1:21" x14ac:dyDescent="0.25">
      <c r="A54" s="2">
        <v>2022</v>
      </c>
      <c r="B54" s="19">
        <v>44682</v>
      </c>
      <c r="C54" t="s">
        <v>89</v>
      </c>
      <c r="D54" t="s">
        <v>134</v>
      </c>
      <c r="E54" t="s">
        <v>132</v>
      </c>
      <c r="F54" t="s">
        <v>280</v>
      </c>
      <c r="G54" s="3">
        <v>363.32887966666664</v>
      </c>
      <c r="H54" s="5">
        <v>8.9980148787078898E-2</v>
      </c>
      <c r="I54" s="2">
        <v>30</v>
      </c>
      <c r="J54" s="2">
        <v>14</v>
      </c>
      <c r="K54" s="2">
        <v>3</v>
      </c>
      <c r="L54" s="2">
        <v>184</v>
      </c>
      <c r="M54" s="2">
        <v>182</v>
      </c>
      <c r="N54">
        <v>23</v>
      </c>
      <c r="O54" s="2">
        <v>110</v>
      </c>
      <c r="P54" s="2">
        <v>33</v>
      </c>
      <c r="Q54" s="2">
        <v>108</v>
      </c>
      <c r="R54" s="2">
        <v>23</v>
      </c>
      <c r="S54" s="2">
        <v>3</v>
      </c>
      <c r="T54" s="2">
        <v>17</v>
      </c>
      <c r="U54">
        <v>184</v>
      </c>
    </row>
    <row r="55" spans="1:21" x14ac:dyDescent="0.25">
      <c r="A55" s="2">
        <v>2022</v>
      </c>
      <c r="B55" s="19">
        <v>44682</v>
      </c>
      <c r="C55" t="s">
        <v>89</v>
      </c>
      <c r="D55" t="s">
        <v>134</v>
      </c>
      <c r="E55" t="s">
        <v>132</v>
      </c>
      <c r="F55" t="s">
        <v>278</v>
      </c>
      <c r="G55" s="3">
        <v>386.86499250000003</v>
      </c>
      <c r="H55" s="5">
        <v>7.4191297059422082E-2</v>
      </c>
      <c r="I55" s="2">
        <v>31</v>
      </c>
      <c r="J55" s="2">
        <v>11</v>
      </c>
      <c r="K55" s="2">
        <v>0</v>
      </c>
      <c r="L55" s="2">
        <v>249</v>
      </c>
      <c r="M55" s="2">
        <v>249</v>
      </c>
      <c r="N55">
        <v>30</v>
      </c>
      <c r="O55" s="2">
        <v>136</v>
      </c>
      <c r="P55" s="2">
        <v>60</v>
      </c>
      <c r="Q55" s="2">
        <v>136</v>
      </c>
      <c r="R55" s="2">
        <v>23</v>
      </c>
      <c r="S55" s="2">
        <v>11</v>
      </c>
      <c r="T55" s="2">
        <v>19</v>
      </c>
      <c r="U55">
        <v>249</v>
      </c>
    </row>
    <row r="56" spans="1:21" x14ac:dyDescent="0.25">
      <c r="A56" s="2">
        <v>2022</v>
      </c>
      <c r="B56" s="19">
        <v>44682</v>
      </c>
      <c r="C56" t="s">
        <v>87</v>
      </c>
      <c r="D56" t="s">
        <v>131</v>
      </c>
      <c r="E56" t="s">
        <v>132</v>
      </c>
      <c r="F56" t="s">
        <v>282</v>
      </c>
      <c r="G56" s="3">
        <v>423.25192716666669</v>
      </c>
      <c r="H56" s="5">
        <v>8.048809072045153E-2</v>
      </c>
      <c r="I56" s="2">
        <v>37</v>
      </c>
      <c r="J56" s="2">
        <v>10</v>
      </c>
      <c r="K56" s="2">
        <v>0</v>
      </c>
      <c r="L56" s="2">
        <v>209</v>
      </c>
      <c r="M56" s="2">
        <v>208</v>
      </c>
      <c r="N56">
        <v>39</v>
      </c>
      <c r="O56" s="2">
        <v>115</v>
      </c>
      <c r="P56" s="2">
        <v>38</v>
      </c>
      <c r="Q56" s="2">
        <v>136</v>
      </c>
      <c r="R56" s="2">
        <v>21</v>
      </c>
      <c r="S56" s="2">
        <v>2</v>
      </c>
      <c r="T56" s="2">
        <v>12</v>
      </c>
      <c r="U56">
        <v>208</v>
      </c>
    </row>
    <row r="57" spans="1:21" x14ac:dyDescent="0.25">
      <c r="A57" s="2">
        <v>2022</v>
      </c>
      <c r="B57" s="19">
        <v>44682</v>
      </c>
      <c r="C57" t="s">
        <v>87</v>
      </c>
      <c r="D57" t="s">
        <v>138</v>
      </c>
      <c r="E57" t="s">
        <v>132</v>
      </c>
      <c r="F57" t="s">
        <v>276</v>
      </c>
      <c r="G57" s="3">
        <v>303.86859683333324</v>
      </c>
      <c r="H57" s="5">
        <v>6.3800364053672273E-2</v>
      </c>
      <c r="I57" s="2">
        <v>22</v>
      </c>
      <c r="J57" s="2">
        <v>9</v>
      </c>
      <c r="K57" s="2">
        <v>0</v>
      </c>
      <c r="L57" s="2">
        <v>224</v>
      </c>
      <c r="M57" s="2">
        <v>223</v>
      </c>
      <c r="N57">
        <v>44</v>
      </c>
      <c r="O57" s="2">
        <v>136</v>
      </c>
      <c r="P57" s="2">
        <v>25</v>
      </c>
      <c r="Q57" s="2">
        <v>149</v>
      </c>
      <c r="R57" s="2">
        <v>27</v>
      </c>
      <c r="S57" s="2">
        <v>9</v>
      </c>
      <c r="T57" s="2">
        <v>14</v>
      </c>
      <c r="U57">
        <v>223</v>
      </c>
    </row>
    <row r="58" spans="1:21" x14ac:dyDescent="0.25">
      <c r="A58" s="2">
        <v>2022</v>
      </c>
      <c r="B58" s="19">
        <v>44682</v>
      </c>
      <c r="C58" t="s">
        <v>81</v>
      </c>
      <c r="D58" t="s">
        <v>135</v>
      </c>
      <c r="E58" t="s">
        <v>132</v>
      </c>
      <c r="F58" t="s">
        <v>94</v>
      </c>
      <c r="G58" s="3">
        <v>186.45971616666668</v>
      </c>
      <c r="H58" s="5">
        <v>0.10305214115497074</v>
      </c>
      <c r="I58" s="2">
        <v>14</v>
      </c>
      <c r="J58" s="2">
        <v>8</v>
      </c>
      <c r="K58" s="2">
        <v>4</v>
      </c>
      <c r="L58" s="2">
        <v>80</v>
      </c>
      <c r="M58" s="2">
        <v>80</v>
      </c>
      <c r="N58">
        <v>10</v>
      </c>
      <c r="O58" s="2">
        <v>39</v>
      </c>
      <c r="P58" s="2">
        <v>7</v>
      </c>
      <c r="Q58" s="2">
        <v>45</v>
      </c>
      <c r="R58" s="2">
        <v>19</v>
      </c>
      <c r="S58" s="2">
        <v>4</v>
      </c>
      <c r="T58" s="2">
        <v>5</v>
      </c>
      <c r="U58">
        <v>80</v>
      </c>
    </row>
    <row r="59" spans="1:21" x14ac:dyDescent="0.25">
      <c r="A59" s="2">
        <v>2022</v>
      </c>
      <c r="B59" s="19">
        <v>44682</v>
      </c>
      <c r="C59" t="s">
        <v>87</v>
      </c>
      <c r="D59" t="s">
        <v>139</v>
      </c>
      <c r="E59" t="s">
        <v>132</v>
      </c>
      <c r="F59" t="s">
        <v>285</v>
      </c>
      <c r="G59" s="3">
        <v>159.33416366666665</v>
      </c>
      <c r="H59" s="5">
        <v>0.10029216554054055</v>
      </c>
      <c r="I59" s="2">
        <v>15</v>
      </c>
      <c r="J59" s="2">
        <v>8</v>
      </c>
      <c r="K59" s="2">
        <v>1</v>
      </c>
      <c r="L59" s="2">
        <v>63</v>
      </c>
      <c r="M59" s="2">
        <v>62</v>
      </c>
      <c r="N59">
        <v>13</v>
      </c>
      <c r="O59" s="2">
        <v>37</v>
      </c>
      <c r="P59" s="2">
        <v>8</v>
      </c>
      <c r="Q59" s="2">
        <v>41</v>
      </c>
      <c r="R59" s="2">
        <v>9</v>
      </c>
      <c r="S59" s="2">
        <v>1</v>
      </c>
      <c r="T59" s="2">
        <v>4</v>
      </c>
      <c r="U59">
        <v>63</v>
      </c>
    </row>
    <row r="60" spans="1:21" x14ac:dyDescent="0.25">
      <c r="A60" s="2">
        <v>2022</v>
      </c>
      <c r="B60" s="19">
        <v>44682</v>
      </c>
      <c r="C60" t="s">
        <v>76</v>
      </c>
      <c r="D60" t="s">
        <v>147</v>
      </c>
      <c r="E60" t="s">
        <v>132</v>
      </c>
      <c r="F60" t="s">
        <v>286</v>
      </c>
      <c r="G60" s="3">
        <v>283.08359800000005</v>
      </c>
      <c r="H60" s="5">
        <v>6.2073745013460593E-2</v>
      </c>
      <c r="I60" s="2">
        <v>19</v>
      </c>
      <c r="J60" s="2">
        <v>7</v>
      </c>
      <c r="K60" s="2">
        <v>0</v>
      </c>
      <c r="L60" s="2">
        <v>215</v>
      </c>
      <c r="M60" s="2">
        <v>213</v>
      </c>
      <c r="N60">
        <v>32</v>
      </c>
      <c r="O60" s="2">
        <v>126</v>
      </c>
      <c r="P60" s="2">
        <v>25</v>
      </c>
      <c r="Q60" s="2">
        <v>120</v>
      </c>
      <c r="R60" s="2">
        <v>51</v>
      </c>
      <c r="S60" s="2">
        <v>6</v>
      </c>
      <c r="T60" s="2">
        <v>13</v>
      </c>
      <c r="U60">
        <v>215</v>
      </c>
    </row>
    <row r="61" spans="1:21" x14ac:dyDescent="0.25">
      <c r="A61" s="2">
        <v>2022</v>
      </c>
      <c r="B61" s="19">
        <v>44682</v>
      </c>
      <c r="C61" t="s">
        <v>81</v>
      </c>
      <c r="D61" t="s">
        <v>135</v>
      </c>
      <c r="E61" t="s">
        <v>132</v>
      </c>
      <c r="F61" t="s">
        <v>272</v>
      </c>
      <c r="G61" s="3">
        <v>158.34916100000001</v>
      </c>
      <c r="H61" s="5">
        <v>7.6141432013888885E-2</v>
      </c>
      <c r="I61" s="2">
        <v>10</v>
      </c>
      <c r="J61" s="2">
        <v>7</v>
      </c>
      <c r="K61" s="2">
        <v>1</v>
      </c>
      <c r="L61" s="2">
        <v>98</v>
      </c>
      <c r="M61" s="2">
        <v>94</v>
      </c>
      <c r="N61">
        <v>19</v>
      </c>
      <c r="O61" s="2">
        <v>63</v>
      </c>
      <c r="P61" s="2">
        <v>29</v>
      </c>
      <c r="Q61" s="2">
        <v>49</v>
      </c>
      <c r="R61" s="2">
        <v>13</v>
      </c>
      <c r="S61" s="2">
        <v>0</v>
      </c>
      <c r="T61" s="2">
        <v>7</v>
      </c>
      <c r="U61">
        <v>97</v>
      </c>
    </row>
    <row r="62" spans="1:21" x14ac:dyDescent="0.25">
      <c r="A62" s="2">
        <v>2022</v>
      </c>
      <c r="B62" s="19">
        <v>44682</v>
      </c>
      <c r="C62" t="s">
        <v>81</v>
      </c>
      <c r="D62" t="s">
        <v>140</v>
      </c>
      <c r="E62" t="s">
        <v>132</v>
      </c>
      <c r="F62" t="s">
        <v>275</v>
      </c>
      <c r="G62" s="3">
        <v>130.78360850000001</v>
      </c>
      <c r="H62" s="5">
        <v>0.1008512707175926</v>
      </c>
      <c r="I62" s="2">
        <v>12</v>
      </c>
      <c r="J62" s="2">
        <v>7</v>
      </c>
      <c r="K62" s="2">
        <v>2</v>
      </c>
      <c r="L62" s="2">
        <v>57</v>
      </c>
      <c r="M62" s="2">
        <v>57</v>
      </c>
      <c r="N62">
        <v>16</v>
      </c>
      <c r="O62" s="2">
        <v>32</v>
      </c>
      <c r="P62" s="2">
        <v>5</v>
      </c>
      <c r="Q62" s="2">
        <v>38</v>
      </c>
      <c r="R62" s="2">
        <v>10</v>
      </c>
      <c r="S62" s="2">
        <v>2</v>
      </c>
      <c r="T62" s="2">
        <v>2</v>
      </c>
      <c r="U62">
        <v>57</v>
      </c>
    </row>
    <row r="63" spans="1:21" x14ac:dyDescent="0.25">
      <c r="A63" s="2">
        <v>2022</v>
      </c>
      <c r="B63" s="19">
        <v>44682</v>
      </c>
      <c r="C63" t="s">
        <v>81</v>
      </c>
      <c r="D63" t="s">
        <v>140</v>
      </c>
      <c r="E63" t="s">
        <v>132</v>
      </c>
      <c r="F63" t="s">
        <v>283</v>
      </c>
      <c r="G63" s="3">
        <v>121.13471699999999</v>
      </c>
      <c r="H63" s="5">
        <v>0.10222903881448414</v>
      </c>
      <c r="I63" s="2">
        <v>9</v>
      </c>
      <c r="J63" s="2">
        <v>7</v>
      </c>
      <c r="K63" s="2">
        <v>1</v>
      </c>
      <c r="L63" s="2">
        <v>55</v>
      </c>
      <c r="M63" s="2">
        <v>55</v>
      </c>
      <c r="N63">
        <v>11</v>
      </c>
      <c r="O63" s="2">
        <v>32</v>
      </c>
      <c r="P63" s="2">
        <v>10</v>
      </c>
      <c r="Q63" s="2">
        <v>34</v>
      </c>
      <c r="R63" s="2">
        <v>2</v>
      </c>
      <c r="S63" s="2">
        <v>2</v>
      </c>
      <c r="T63" s="2">
        <v>7</v>
      </c>
      <c r="U63">
        <v>55</v>
      </c>
    </row>
    <row r="64" spans="1:21" x14ac:dyDescent="0.25">
      <c r="A64" s="2">
        <v>2022</v>
      </c>
      <c r="B64" s="19">
        <v>44682</v>
      </c>
      <c r="C64" t="s">
        <v>76</v>
      </c>
      <c r="D64" t="s">
        <v>144</v>
      </c>
      <c r="E64" t="s">
        <v>132</v>
      </c>
      <c r="F64" t="s">
        <v>270</v>
      </c>
      <c r="G64" s="3">
        <v>660.34052433333363</v>
      </c>
      <c r="H64" s="5">
        <v>5.2272168021680235E-2</v>
      </c>
      <c r="I64" s="2">
        <v>34</v>
      </c>
      <c r="J64" s="2">
        <v>6</v>
      </c>
      <c r="K64" s="2">
        <v>0</v>
      </c>
      <c r="L64" s="2">
        <v>596</v>
      </c>
      <c r="M64" s="2">
        <v>594</v>
      </c>
      <c r="N64">
        <v>160</v>
      </c>
      <c r="O64" s="2">
        <v>387</v>
      </c>
      <c r="P64" s="2">
        <v>63</v>
      </c>
      <c r="Q64" s="2">
        <v>386</v>
      </c>
      <c r="R64" s="2">
        <v>83</v>
      </c>
      <c r="S64" s="2">
        <v>19</v>
      </c>
      <c r="T64" s="2">
        <v>45</v>
      </c>
      <c r="U64">
        <v>596</v>
      </c>
    </row>
    <row r="65" spans="1:21" x14ac:dyDescent="0.25">
      <c r="A65" s="2">
        <v>2022</v>
      </c>
      <c r="B65" s="19">
        <v>44682</v>
      </c>
      <c r="C65" t="s">
        <v>80</v>
      </c>
      <c r="D65" t="s">
        <v>133</v>
      </c>
      <c r="E65" t="s">
        <v>132</v>
      </c>
      <c r="F65" t="s">
        <v>94</v>
      </c>
      <c r="G65" s="3">
        <v>82.933607499999994</v>
      </c>
      <c r="H65" s="5">
        <v>8.065694055555557E-2</v>
      </c>
      <c r="I65" s="2">
        <v>8</v>
      </c>
      <c r="J65" s="2">
        <v>3</v>
      </c>
      <c r="K65" s="2">
        <v>1</v>
      </c>
      <c r="L65" s="2">
        <v>46</v>
      </c>
      <c r="M65" s="2">
        <v>45</v>
      </c>
      <c r="N65">
        <v>7</v>
      </c>
      <c r="O65" s="2">
        <v>26</v>
      </c>
      <c r="P65" s="2">
        <v>5</v>
      </c>
      <c r="Q65" s="2">
        <v>25</v>
      </c>
      <c r="R65" s="2">
        <v>11</v>
      </c>
      <c r="S65" s="2">
        <v>3</v>
      </c>
      <c r="T65" s="2">
        <v>2</v>
      </c>
      <c r="U65">
        <v>46</v>
      </c>
    </row>
    <row r="66" spans="1:21" x14ac:dyDescent="0.25">
      <c r="A66" s="2">
        <v>2022</v>
      </c>
      <c r="B66" s="19">
        <v>44682</v>
      </c>
      <c r="C66" t="s">
        <v>87</v>
      </c>
      <c r="D66" t="s">
        <v>139</v>
      </c>
      <c r="E66" t="s">
        <v>132</v>
      </c>
      <c r="F66" t="s">
        <v>287</v>
      </c>
      <c r="G66" s="3">
        <v>43.328887999999999</v>
      </c>
      <c r="H66" s="5">
        <v>0.10068518333333332</v>
      </c>
      <c r="I66" s="2">
        <v>5</v>
      </c>
      <c r="J66" s="2">
        <v>3</v>
      </c>
      <c r="K66" s="2">
        <v>0</v>
      </c>
      <c r="L66" s="2">
        <v>18</v>
      </c>
      <c r="M66" s="2">
        <v>18</v>
      </c>
      <c r="N66">
        <v>2</v>
      </c>
      <c r="O66" s="2">
        <v>10</v>
      </c>
      <c r="P66" s="2">
        <v>1</v>
      </c>
      <c r="Q66" s="2">
        <v>11</v>
      </c>
      <c r="R66" s="2">
        <v>5</v>
      </c>
      <c r="S66" s="2">
        <v>1</v>
      </c>
      <c r="T66" s="2">
        <v>0</v>
      </c>
      <c r="U66">
        <v>18</v>
      </c>
    </row>
    <row r="67" spans="1:21" x14ac:dyDescent="0.25">
      <c r="A67" s="2">
        <v>2022</v>
      </c>
      <c r="B67" s="19">
        <v>44682</v>
      </c>
      <c r="C67" t="s">
        <v>82</v>
      </c>
      <c r="D67" t="s">
        <v>142</v>
      </c>
      <c r="E67" t="s">
        <v>143</v>
      </c>
      <c r="F67" t="s">
        <v>94</v>
      </c>
      <c r="G67" s="3">
        <v>272.29082166666672</v>
      </c>
      <c r="H67" s="5">
        <v>5.8886067159306749E-2</v>
      </c>
      <c r="I67" s="2">
        <v>12</v>
      </c>
      <c r="J67" s="2">
        <v>2</v>
      </c>
      <c r="K67" s="2">
        <v>0</v>
      </c>
      <c r="L67" s="2">
        <v>221</v>
      </c>
      <c r="M67" s="2">
        <v>217</v>
      </c>
      <c r="N67">
        <v>11</v>
      </c>
      <c r="O67" s="2">
        <v>129</v>
      </c>
      <c r="P67" s="2">
        <v>29</v>
      </c>
      <c r="Q67" s="2">
        <v>125</v>
      </c>
      <c r="R67" s="2">
        <v>41</v>
      </c>
      <c r="S67" s="2">
        <v>9</v>
      </c>
      <c r="T67" s="2">
        <v>17</v>
      </c>
      <c r="U67">
        <v>221</v>
      </c>
    </row>
    <row r="68" spans="1:21" x14ac:dyDescent="0.25">
      <c r="A68" s="2">
        <v>2022</v>
      </c>
      <c r="B68" s="19">
        <v>44682</v>
      </c>
      <c r="C68" t="s">
        <v>76</v>
      </c>
      <c r="D68" t="s">
        <v>137</v>
      </c>
      <c r="E68" t="s">
        <v>132</v>
      </c>
      <c r="F68" t="s">
        <v>270</v>
      </c>
      <c r="G68" s="3">
        <v>77.140274000000005</v>
      </c>
      <c r="H68" s="5">
        <v>4.2786763297872336E-2</v>
      </c>
      <c r="I68" s="2">
        <v>4</v>
      </c>
      <c r="J68" s="2">
        <v>2</v>
      </c>
      <c r="K68" s="2">
        <v>2</v>
      </c>
      <c r="L68" s="2">
        <v>101</v>
      </c>
      <c r="M68" s="2">
        <v>97</v>
      </c>
      <c r="N68">
        <v>42</v>
      </c>
      <c r="O68" s="2">
        <v>81</v>
      </c>
      <c r="P68" s="2">
        <v>21</v>
      </c>
      <c r="Q68" s="2">
        <v>37</v>
      </c>
      <c r="R68" s="2">
        <v>17</v>
      </c>
      <c r="S68" s="2">
        <v>2</v>
      </c>
      <c r="T68" s="2">
        <v>24</v>
      </c>
      <c r="U68">
        <v>100</v>
      </c>
    </row>
    <row r="69" spans="1:21" x14ac:dyDescent="0.25">
      <c r="A69" s="2">
        <v>2022</v>
      </c>
      <c r="B69" s="19">
        <v>44682</v>
      </c>
      <c r="C69" t="s">
        <v>80</v>
      </c>
      <c r="D69" t="s">
        <v>133</v>
      </c>
      <c r="E69" t="s">
        <v>132</v>
      </c>
      <c r="F69" t="s">
        <v>268</v>
      </c>
      <c r="G69" s="3">
        <v>40.777498000000008</v>
      </c>
      <c r="H69" s="5">
        <v>4.6893867904589381E-2</v>
      </c>
      <c r="I69" s="2">
        <v>4</v>
      </c>
      <c r="J69" s="2">
        <v>2</v>
      </c>
      <c r="K69" s="2">
        <v>0</v>
      </c>
      <c r="L69" s="2">
        <v>54</v>
      </c>
      <c r="M69" s="2">
        <v>53</v>
      </c>
      <c r="N69">
        <v>21</v>
      </c>
      <c r="O69" s="2">
        <v>44</v>
      </c>
      <c r="P69" s="2">
        <v>14</v>
      </c>
      <c r="Q69" s="2">
        <v>24</v>
      </c>
      <c r="R69" s="2">
        <v>5</v>
      </c>
      <c r="S69" s="2">
        <v>1</v>
      </c>
      <c r="T69" s="2">
        <v>10</v>
      </c>
      <c r="U69">
        <v>54</v>
      </c>
    </row>
    <row r="70" spans="1:21" x14ac:dyDescent="0.25">
      <c r="A70" s="2">
        <v>2022</v>
      </c>
      <c r="B70" s="19">
        <v>44682</v>
      </c>
      <c r="C70" t="s">
        <v>82</v>
      </c>
      <c r="D70" t="s">
        <v>154</v>
      </c>
      <c r="E70" t="s">
        <v>143</v>
      </c>
      <c r="F70" t="s">
        <v>94</v>
      </c>
      <c r="G70" s="3">
        <v>0</v>
      </c>
      <c r="H70" s="5">
        <v>5.8708926075268834E-2</v>
      </c>
      <c r="I70" s="2">
        <v>4</v>
      </c>
      <c r="J70" s="2">
        <v>2</v>
      </c>
      <c r="K70" s="2">
        <v>0</v>
      </c>
      <c r="L70" s="2">
        <v>27</v>
      </c>
      <c r="M70" s="2">
        <v>26</v>
      </c>
      <c r="N70">
        <v>0</v>
      </c>
      <c r="O70" s="2">
        <v>21</v>
      </c>
      <c r="P70" s="2">
        <v>1</v>
      </c>
      <c r="Q70" s="2">
        <v>23</v>
      </c>
      <c r="R70" s="2">
        <v>1</v>
      </c>
      <c r="S70" s="2">
        <v>0</v>
      </c>
      <c r="T70" s="2">
        <v>2</v>
      </c>
      <c r="U70">
        <v>27</v>
      </c>
    </row>
    <row r="71" spans="1:21" x14ac:dyDescent="0.25">
      <c r="A71" s="2">
        <v>2022</v>
      </c>
      <c r="B71" s="19">
        <v>44682</v>
      </c>
      <c r="C71" t="s">
        <v>76</v>
      </c>
      <c r="D71" t="s">
        <v>147</v>
      </c>
      <c r="E71" t="s">
        <v>132</v>
      </c>
      <c r="F71" t="s">
        <v>287</v>
      </c>
      <c r="G71" s="3">
        <v>104.33527283333331</v>
      </c>
      <c r="H71" s="5">
        <v>6.3772145404663916E-2</v>
      </c>
      <c r="I71" s="2">
        <v>8</v>
      </c>
      <c r="J71" s="2">
        <v>1</v>
      </c>
      <c r="K71" s="2">
        <v>0</v>
      </c>
      <c r="L71" s="2">
        <v>82</v>
      </c>
      <c r="M71" s="2">
        <v>82</v>
      </c>
      <c r="N71">
        <v>10</v>
      </c>
      <c r="O71" s="2">
        <v>44</v>
      </c>
      <c r="P71" s="2">
        <v>11</v>
      </c>
      <c r="Q71" s="2">
        <v>47</v>
      </c>
      <c r="R71" s="2">
        <v>11</v>
      </c>
      <c r="S71" s="2">
        <v>5</v>
      </c>
      <c r="T71" s="2">
        <v>8</v>
      </c>
      <c r="U71">
        <v>82</v>
      </c>
    </row>
    <row r="72" spans="1:21" x14ac:dyDescent="0.25">
      <c r="A72" s="2">
        <v>2022</v>
      </c>
      <c r="B72" s="19">
        <v>44682</v>
      </c>
      <c r="C72" t="s">
        <v>76</v>
      </c>
      <c r="D72" t="s">
        <v>147</v>
      </c>
      <c r="E72" t="s">
        <v>132</v>
      </c>
      <c r="F72" t="s">
        <v>94</v>
      </c>
      <c r="G72" s="3">
        <v>96.221385499999997</v>
      </c>
      <c r="H72" s="5">
        <v>5.7818883221583656E-2</v>
      </c>
      <c r="I72" s="2">
        <v>4</v>
      </c>
      <c r="J72" s="2">
        <v>1</v>
      </c>
      <c r="K72" s="2">
        <v>0</v>
      </c>
      <c r="L72" s="2">
        <v>82</v>
      </c>
      <c r="M72" s="2">
        <v>82</v>
      </c>
      <c r="N72">
        <v>14</v>
      </c>
      <c r="O72" s="2">
        <v>46</v>
      </c>
      <c r="P72" s="2">
        <v>6</v>
      </c>
      <c r="Q72" s="2">
        <v>52</v>
      </c>
      <c r="R72" s="2">
        <v>16</v>
      </c>
      <c r="S72" s="2">
        <v>3</v>
      </c>
      <c r="T72" s="2">
        <v>5</v>
      </c>
      <c r="U72">
        <v>82</v>
      </c>
    </row>
    <row r="73" spans="1:21" x14ac:dyDescent="0.25">
      <c r="A73" s="2">
        <v>2022</v>
      </c>
      <c r="B73" s="19">
        <v>44682</v>
      </c>
      <c r="C73" t="s">
        <v>90</v>
      </c>
      <c r="D73" t="s">
        <v>136</v>
      </c>
      <c r="E73" t="s">
        <v>132</v>
      </c>
      <c r="F73" t="s">
        <v>272</v>
      </c>
      <c r="G73" s="3">
        <v>49.881941333333323</v>
      </c>
      <c r="H73" s="5">
        <v>4.4860349954462655E-2</v>
      </c>
      <c r="I73" s="2">
        <v>4</v>
      </c>
      <c r="J73" s="2">
        <v>1</v>
      </c>
      <c r="K73" s="2">
        <v>0</v>
      </c>
      <c r="L73" s="2">
        <v>49</v>
      </c>
      <c r="M73" s="2">
        <v>49</v>
      </c>
      <c r="N73">
        <v>10</v>
      </c>
      <c r="O73" s="2">
        <v>38</v>
      </c>
      <c r="P73" s="2">
        <v>22</v>
      </c>
      <c r="Q73" s="2">
        <v>20</v>
      </c>
      <c r="R73" s="2">
        <v>4</v>
      </c>
      <c r="S73" s="2">
        <v>1</v>
      </c>
      <c r="T73" s="2">
        <v>2</v>
      </c>
      <c r="U73">
        <v>49</v>
      </c>
    </row>
    <row r="74" spans="1:21" x14ac:dyDescent="0.25">
      <c r="A74" s="2">
        <v>2022</v>
      </c>
      <c r="B74" s="19">
        <v>44682</v>
      </c>
      <c r="C74" t="s">
        <v>80</v>
      </c>
      <c r="D74" t="s">
        <v>149</v>
      </c>
      <c r="E74" t="s">
        <v>150</v>
      </c>
      <c r="F74" t="s">
        <v>267</v>
      </c>
      <c r="G74" s="3">
        <v>41.381386166666665</v>
      </c>
      <c r="H74" s="5">
        <v>3.6801405439814826E-2</v>
      </c>
      <c r="I74" s="2">
        <v>1</v>
      </c>
      <c r="J74" s="2">
        <v>1</v>
      </c>
      <c r="K74" s="2">
        <v>0</v>
      </c>
      <c r="L74" s="2">
        <v>124</v>
      </c>
      <c r="M74" s="2">
        <v>121</v>
      </c>
      <c r="N74">
        <v>19</v>
      </c>
      <c r="O74" s="2">
        <v>89</v>
      </c>
      <c r="P74" s="2">
        <v>17</v>
      </c>
      <c r="Q74" s="2">
        <v>62</v>
      </c>
      <c r="R74" s="2">
        <v>17</v>
      </c>
      <c r="S74" s="2">
        <v>0</v>
      </c>
      <c r="T74" s="2">
        <v>28</v>
      </c>
      <c r="U74">
        <v>124</v>
      </c>
    </row>
    <row r="75" spans="1:21" x14ac:dyDescent="0.25">
      <c r="A75" s="2">
        <v>2022</v>
      </c>
      <c r="B75" s="19">
        <v>44682</v>
      </c>
      <c r="C75" t="s">
        <v>81</v>
      </c>
      <c r="D75" t="s">
        <v>141</v>
      </c>
      <c r="E75" t="s">
        <v>132</v>
      </c>
      <c r="F75" t="s">
        <v>269</v>
      </c>
      <c r="G75" s="3">
        <v>38.893331666666668</v>
      </c>
      <c r="H75" s="5">
        <v>6.7322666170634912E-2</v>
      </c>
      <c r="I75" s="2">
        <v>1</v>
      </c>
      <c r="J75" s="2">
        <v>1</v>
      </c>
      <c r="K75" s="2">
        <v>1</v>
      </c>
      <c r="L75" s="2">
        <v>19</v>
      </c>
      <c r="M75" s="2">
        <v>19</v>
      </c>
      <c r="N75">
        <v>6</v>
      </c>
      <c r="O75" s="2">
        <v>17</v>
      </c>
      <c r="P75" s="2">
        <v>5</v>
      </c>
      <c r="Q75" s="2">
        <v>12</v>
      </c>
      <c r="R75" s="2">
        <v>1</v>
      </c>
      <c r="S75" s="2">
        <v>1</v>
      </c>
      <c r="T75" s="2">
        <v>0</v>
      </c>
      <c r="U75">
        <v>19</v>
      </c>
    </row>
    <row r="76" spans="1:21" x14ac:dyDescent="0.25">
      <c r="A76" s="2">
        <v>2022</v>
      </c>
      <c r="B76" s="19">
        <v>44682</v>
      </c>
      <c r="C76" t="s">
        <v>90</v>
      </c>
      <c r="D76" t="s">
        <v>136</v>
      </c>
      <c r="E76" t="s">
        <v>132</v>
      </c>
      <c r="F76" t="s">
        <v>274</v>
      </c>
      <c r="G76" s="3">
        <v>25.618610166666667</v>
      </c>
      <c r="H76" s="5">
        <v>3.4086878693853427E-2</v>
      </c>
      <c r="I76" s="2">
        <v>1</v>
      </c>
      <c r="J76" s="2">
        <v>1</v>
      </c>
      <c r="K76" s="2">
        <v>0</v>
      </c>
      <c r="L76" s="2">
        <v>48</v>
      </c>
      <c r="M76" s="2">
        <v>46</v>
      </c>
      <c r="N76">
        <v>11</v>
      </c>
      <c r="O76" s="2">
        <v>40</v>
      </c>
      <c r="P76" s="2">
        <v>10</v>
      </c>
      <c r="Q76" s="2">
        <v>29</v>
      </c>
      <c r="R76" s="2">
        <v>0</v>
      </c>
      <c r="S76" s="2">
        <v>0</v>
      </c>
      <c r="T76" s="2">
        <v>9</v>
      </c>
      <c r="U76">
        <v>47</v>
      </c>
    </row>
    <row r="77" spans="1:21" x14ac:dyDescent="0.25">
      <c r="A77" s="2">
        <v>2022</v>
      </c>
      <c r="B77" s="19">
        <v>44682</v>
      </c>
      <c r="C77" t="s">
        <v>81</v>
      </c>
      <c r="D77" t="s">
        <v>135</v>
      </c>
      <c r="E77" t="s">
        <v>132</v>
      </c>
      <c r="F77" t="s">
        <v>280</v>
      </c>
      <c r="G77" s="3">
        <v>17.005555666666666</v>
      </c>
      <c r="H77" s="5">
        <v>4.0513466224747476E-2</v>
      </c>
      <c r="I77" s="2">
        <v>2</v>
      </c>
      <c r="J77" s="2">
        <v>1</v>
      </c>
      <c r="K77" s="2">
        <v>0</v>
      </c>
      <c r="L77" s="2">
        <v>27</v>
      </c>
      <c r="M77" s="2">
        <v>27</v>
      </c>
      <c r="N77">
        <v>13</v>
      </c>
      <c r="O77" s="2">
        <v>23</v>
      </c>
      <c r="P77" s="2">
        <v>14</v>
      </c>
      <c r="Q77" s="2">
        <v>10</v>
      </c>
      <c r="R77" s="2">
        <v>1</v>
      </c>
      <c r="S77" s="2">
        <v>1</v>
      </c>
      <c r="T77" s="2">
        <v>1</v>
      </c>
      <c r="U77">
        <v>27</v>
      </c>
    </row>
    <row r="78" spans="1:21" x14ac:dyDescent="0.25">
      <c r="A78" s="2">
        <v>2022</v>
      </c>
      <c r="B78" s="19">
        <v>44682</v>
      </c>
      <c r="C78" t="s">
        <v>81</v>
      </c>
      <c r="D78" t="s">
        <v>141</v>
      </c>
      <c r="E78" t="s">
        <v>132</v>
      </c>
      <c r="F78" t="s">
        <v>283</v>
      </c>
      <c r="G78" s="3">
        <v>16.228333166666669</v>
      </c>
      <c r="H78" s="5">
        <v>0.10701388789682541</v>
      </c>
      <c r="I78" s="2">
        <v>2</v>
      </c>
      <c r="J78" s="2">
        <v>1</v>
      </c>
      <c r="K78" s="2">
        <v>0</v>
      </c>
      <c r="L78" s="2">
        <v>5</v>
      </c>
      <c r="M78" s="2">
        <v>5</v>
      </c>
      <c r="N78">
        <v>0</v>
      </c>
      <c r="O78" s="2">
        <v>3</v>
      </c>
      <c r="P78" s="2">
        <v>1</v>
      </c>
      <c r="Q78" s="2">
        <v>3</v>
      </c>
      <c r="R78" s="2">
        <v>1</v>
      </c>
      <c r="S78" s="2">
        <v>0</v>
      </c>
      <c r="T78" s="2">
        <v>0</v>
      </c>
      <c r="U78">
        <v>5</v>
      </c>
    </row>
    <row r="79" spans="1:21" x14ac:dyDescent="0.25">
      <c r="A79" s="2">
        <v>2022</v>
      </c>
      <c r="B79" s="19">
        <v>44682</v>
      </c>
      <c r="C79" t="s">
        <v>81</v>
      </c>
      <c r="D79" t="s">
        <v>141</v>
      </c>
      <c r="E79" t="s">
        <v>132</v>
      </c>
      <c r="F79" t="s">
        <v>275</v>
      </c>
      <c r="G79" s="3">
        <v>12.156388833333333</v>
      </c>
      <c r="H79" s="5">
        <v>0.17663580092592593</v>
      </c>
      <c r="I79" s="2">
        <v>1</v>
      </c>
      <c r="J79" s="2">
        <v>1</v>
      </c>
      <c r="K79" s="2">
        <v>0</v>
      </c>
      <c r="L79" s="2">
        <v>2</v>
      </c>
      <c r="M79" s="2">
        <v>2</v>
      </c>
      <c r="N79">
        <v>1</v>
      </c>
      <c r="O79" s="2">
        <v>1</v>
      </c>
      <c r="P79" s="2">
        <v>0</v>
      </c>
      <c r="Q79" s="2">
        <v>2</v>
      </c>
      <c r="R79" s="2">
        <v>0</v>
      </c>
      <c r="S79" s="2">
        <v>0</v>
      </c>
      <c r="T79" s="2">
        <v>0</v>
      </c>
      <c r="U79">
        <v>2</v>
      </c>
    </row>
    <row r="80" spans="1:21" x14ac:dyDescent="0.25">
      <c r="A80" s="2">
        <v>2022</v>
      </c>
      <c r="B80" s="19">
        <v>44682</v>
      </c>
      <c r="C80" t="s">
        <v>90</v>
      </c>
      <c r="D80" t="s">
        <v>155</v>
      </c>
      <c r="E80" t="s">
        <v>146</v>
      </c>
      <c r="F80" t="s">
        <v>283</v>
      </c>
      <c r="G80" s="3">
        <v>0</v>
      </c>
      <c r="H80" s="5">
        <v>3.457511430555555E-2</v>
      </c>
      <c r="I80" s="2">
        <v>2</v>
      </c>
      <c r="J80" s="2">
        <v>1</v>
      </c>
      <c r="K80" s="2">
        <v>0</v>
      </c>
      <c r="L80" s="2">
        <v>109</v>
      </c>
      <c r="M80" s="2">
        <v>104</v>
      </c>
      <c r="N80">
        <v>0</v>
      </c>
      <c r="O80" s="2">
        <v>80</v>
      </c>
      <c r="P80" s="2">
        <v>9</v>
      </c>
      <c r="Q80" s="2">
        <v>73</v>
      </c>
      <c r="R80" s="2">
        <v>6</v>
      </c>
      <c r="S80" s="2">
        <v>0</v>
      </c>
      <c r="T80" s="2">
        <v>21</v>
      </c>
      <c r="U80">
        <v>109</v>
      </c>
    </row>
    <row r="81" spans="1:21" x14ac:dyDescent="0.25">
      <c r="A81" s="2">
        <v>2022</v>
      </c>
      <c r="B81" s="19">
        <v>44682</v>
      </c>
      <c r="C81" t="s">
        <v>82</v>
      </c>
      <c r="D81" t="s">
        <v>151</v>
      </c>
      <c r="E81" t="s">
        <v>143</v>
      </c>
      <c r="F81" t="s">
        <v>282</v>
      </c>
      <c r="G81" s="3">
        <v>88.417214999999956</v>
      </c>
      <c r="H81" s="5">
        <v>2.5623166087962966E-2</v>
      </c>
      <c r="I81" s="2">
        <v>0</v>
      </c>
      <c r="J81" s="2">
        <v>0</v>
      </c>
      <c r="K81" s="2">
        <v>0</v>
      </c>
      <c r="L81" s="2">
        <v>236</v>
      </c>
      <c r="M81" s="2">
        <v>236</v>
      </c>
      <c r="N81">
        <v>33</v>
      </c>
      <c r="O81" s="2">
        <v>209</v>
      </c>
      <c r="P81" s="2">
        <v>45</v>
      </c>
      <c r="Q81" s="2">
        <v>158</v>
      </c>
      <c r="R81" s="2">
        <v>21</v>
      </c>
      <c r="S81" s="2">
        <v>3</v>
      </c>
      <c r="T81" s="2">
        <v>9</v>
      </c>
      <c r="U81">
        <v>236</v>
      </c>
    </row>
    <row r="82" spans="1:21" x14ac:dyDescent="0.25">
      <c r="A82" s="2">
        <v>2022</v>
      </c>
      <c r="B82" s="19">
        <v>44682</v>
      </c>
      <c r="C82" t="s">
        <v>82</v>
      </c>
      <c r="D82" t="s">
        <v>148</v>
      </c>
      <c r="E82" t="s">
        <v>143</v>
      </c>
      <c r="F82" t="s">
        <v>94</v>
      </c>
      <c r="G82" s="3">
        <v>59.365824499999974</v>
      </c>
      <c r="H82" s="5">
        <v>2.2002147446024221E-2</v>
      </c>
      <c r="I82" s="2">
        <v>0</v>
      </c>
      <c r="J82" s="2">
        <v>0</v>
      </c>
      <c r="K82" s="2">
        <v>0</v>
      </c>
      <c r="L82" s="2">
        <v>210</v>
      </c>
      <c r="M82" s="2">
        <v>210</v>
      </c>
      <c r="N82">
        <v>44</v>
      </c>
      <c r="O82" s="2">
        <v>194</v>
      </c>
      <c r="P82" s="2">
        <v>16</v>
      </c>
      <c r="Q82" s="2">
        <v>139</v>
      </c>
      <c r="R82" s="2">
        <v>37</v>
      </c>
      <c r="S82" s="2">
        <v>4</v>
      </c>
      <c r="T82" s="2">
        <v>14</v>
      </c>
      <c r="U82">
        <v>210</v>
      </c>
    </row>
    <row r="83" spans="1:21" x14ac:dyDescent="0.25">
      <c r="A83" s="2">
        <v>2022</v>
      </c>
      <c r="B83" s="19">
        <v>44682</v>
      </c>
      <c r="C83" t="s">
        <v>80</v>
      </c>
      <c r="D83" t="s">
        <v>149</v>
      </c>
      <c r="E83" t="s">
        <v>150</v>
      </c>
      <c r="F83" t="s">
        <v>275</v>
      </c>
      <c r="G83" s="3">
        <v>26.039720999999997</v>
      </c>
      <c r="H83" s="5">
        <v>3.7667221982758625E-2</v>
      </c>
      <c r="I83" s="2">
        <v>0</v>
      </c>
      <c r="J83" s="2">
        <v>0</v>
      </c>
      <c r="K83" s="2">
        <v>0</v>
      </c>
      <c r="L83" s="2">
        <v>58</v>
      </c>
      <c r="M83" s="2">
        <v>57</v>
      </c>
      <c r="N83">
        <v>7</v>
      </c>
      <c r="O83" s="2">
        <v>36</v>
      </c>
      <c r="P83" s="2">
        <v>10</v>
      </c>
      <c r="Q83" s="2">
        <v>31</v>
      </c>
      <c r="R83" s="2">
        <v>7</v>
      </c>
      <c r="S83" s="2">
        <v>0</v>
      </c>
      <c r="T83" s="2">
        <v>10</v>
      </c>
      <c r="U83">
        <v>57</v>
      </c>
    </row>
    <row r="84" spans="1:21" x14ac:dyDescent="0.25">
      <c r="A84" s="2">
        <v>2022</v>
      </c>
      <c r="B84" s="19">
        <v>44682</v>
      </c>
      <c r="C84" t="s">
        <v>81</v>
      </c>
      <c r="D84" t="s">
        <v>141</v>
      </c>
      <c r="E84" t="s">
        <v>132</v>
      </c>
      <c r="F84" t="s">
        <v>281</v>
      </c>
      <c r="G84" s="3">
        <v>18.122776999999999</v>
      </c>
      <c r="H84" s="5">
        <v>4.1756587873931626E-2</v>
      </c>
      <c r="I84" s="2">
        <v>0</v>
      </c>
      <c r="J84" s="2">
        <v>0</v>
      </c>
      <c r="K84" s="2">
        <v>0</v>
      </c>
      <c r="L84" s="2">
        <v>26</v>
      </c>
      <c r="M84" s="2">
        <v>26</v>
      </c>
      <c r="N84">
        <v>8</v>
      </c>
      <c r="O84" s="2">
        <v>18</v>
      </c>
      <c r="P84" s="2">
        <v>1</v>
      </c>
      <c r="Q84" s="2">
        <v>15</v>
      </c>
      <c r="R84" s="2">
        <v>3</v>
      </c>
      <c r="S84" s="2">
        <v>1</v>
      </c>
      <c r="T84" s="2">
        <v>6</v>
      </c>
      <c r="U84">
        <v>26</v>
      </c>
    </row>
    <row r="85" spans="1:21" x14ac:dyDescent="0.25">
      <c r="A85" s="2">
        <v>2022</v>
      </c>
      <c r="B85" s="19">
        <v>44682</v>
      </c>
      <c r="C85" t="s">
        <v>90</v>
      </c>
      <c r="D85" t="s">
        <v>136</v>
      </c>
      <c r="E85" t="s">
        <v>132</v>
      </c>
      <c r="F85" t="s">
        <v>271</v>
      </c>
      <c r="G85" s="3">
        <v>16.81722116666667</v>
      </c>
      <c r="H85" s="5">
        <v>4.303819299768518E-2</v>
      </c>
      <c r="I85" s="2">
        <v>2</v>
      </c>
      <c r="J85" s="2">
        <v>0</v>
      </c>
      <c r="K85" s="2">
        <v>0</v>
      </c>
      <c r="L85" s="2">
        <v>22</v>
      </c>
      <c r="M85" s="2">
        <v>21</v>
      </c>
      <c r="N85">
        <v>1</v>
      </c>
      <c r="O85" s="2">
        <v>18</v>
      </c>
      <c r="P85" s="2">
        <v>8</v>
      </c>
      <c r="Q85" s="2">
        <v>12</v>
      </c>
      <c r="R85" s="2">
        <v>1</v>
      </c>
      <c r="S85" s="2">
        <v>0</v>
      </c>
      <c r="T85" s="2">
        <v>1</v>
      </c>
      <c r="U85">
        <v>21</v>
      </c>
    </row>
    <row r="86" spans="1:21" x14ac:dyDescent="0.25">
      <c r="A86" s="2">
        <v>2022</v>
      </c>
      <c r="B86" s="19">
        <v>44682</v>
      </c>
      <c r="C86" t="s">
        <v>87</v>
      </c>
      <c r="D86" t="s">
        <v>131</v>
      </c>
      <c r="E86" t="s">
        <v>132</v>
      </c>
      <c r="F86" t="s">
        <v>287</v>
      </c>
      <c r="G86" s="3">
        <v>15.990277666666664</v>
      </c>
      <c r="H86" s="5">
        <v>3.859107532051282E-2</v>
      </c>
      <c r="I86" s="2">
        <v>2</v>
      </c>
      <c r="J86" s="2">
        <v>0</v>
      </c>
      <c r="K86" s="2">
        <v>0</v>
      </c>
      <c r="L86" s="2">
        <v>26</v>
      </c>
      <c r="M86" s="2">
        <v>26</v>
      </c>
      <c r="N86">
        <v>5</v>
      </c>
      <c r="O86" s="2">
        <v>24</v>
      </c>
      <c r="P86" s="2">
        <v>2</v>
      </c>
      <c r="Q86" s="2">
        <v>19</v>
      </c>
      <c r="R86" s="2">
        <v>1</v>
      </c>
      <c r="S86" s="2">
        <v>0</v>
      </c>
      <c r="T86" s="2">
        <v>4</v>
      </c>
      <c r="U86">
        <v>26</v>
      </c>
    </row>
    <row r="87" spans="1:21" x14ac:dyDescent="0.25">
      <c r="A87" s="2">
        <v>2022</v>
      </c>
      <c r="B87" s="19">
        <v>44682</v>
      </c>
      <c r="C87" t="s">
        <v>81</v>
      </c>
      <c r="D87" t="s">
        <v>140</v>
      </c>
      <c r="E87" t="s">
        <v>132</v>
      </c>
      <c r="F87" t="s">
        <v>274</v>
      </c>
      <c r="G87" s="3">
        <v>13.677221166666666</v>
      </c>
      <c r="H87" s="5">
        <v>9.2579359126984132E-2</v>
      </c>
      <c r="I87" s="2">
        <v>1</v>
      </c>
      <c r="J87" s="2">
        <v>0</v>
      </c>
      <c r="K87" s="2">
        <v>0</v>
      </c>
      <c r="L87" s="2">
        <v>6</v>
      </c>
      <c r="M87" s="2">
        <v>6</v>
      </c>
      <c r="N87">
        <v>0</v>
      </c>
      <c r="O87" s="2">
        <v>2</v>
      </c>
      <c r="P87" s="2">
        <v>4</v>
      </c>
      <c r="Q87" s="2">
        <v>2</v>
      </c>
      <c r="R87" s="2">
        <v>0</v>
      </c>
      <c r="S87" s="2">
        <v>0</v>
      </c>
      <c r="T87" s="2">
        <v>0</v>
      </c>
      <c r="U87">
        <v>6</v>
      </c>
    </row>
    <row r="88" spans="1:21" x14ac:dyDescent="0.25">
      <c r="A88" s="2">
        <v>2022</v>
      </c>
      <c r="B88" s="19">
        <v>44682</v>
      </c>
      <c r="C88" t="s">
        <v>87</v>
      </c>
      <c r="D88" t="s">
        <v>131</v>
      </c>
      <c r="E88" t="s">
        <v>132</v>
      </c>
      <c r="F88" t="s">
        <v>277</v>
      </c>
      <c r="G88" s="3">
        <v>11.465276833333332</v>
      </c>
      <c r="H88" s="5">
        <v>2.503922222222222E-2</v>
      </c>
      <c r="I88" s="2">
        <v>0</v>
      </c>
      <c r="J88" s="2">
        <v>0</v>
      </c>
      <c r="K88" s="2">
        <v>0</v>
      </c>
      <c r="L88" s="2">
        <v>38</v>
      </c>
      <c r="M88" s="2">
        <v>35</v>
      </c>
      <c r="N88">
        <v>6</v>
      </c>
      <c r="O88" s="2">
        <v>31</v>
      </c>
      <c r="P88" s="2">
        <v>6</v>
      </c>
      <c r="Q88" s="2">
        <v>16</v>
      </c>
      <c r="R88" s="2">
        <v>0</v>
      </c>
      <c r="S88" s="2">
        <v>0</v>
      </c>
      <c r="T88" s="2">
        <v>16</v>
      </c>
      <c r="U88">
        <v>38</v>
      </c>
    </row>
    <row r="89" spans="1:21" x14ac:dyDescent="0.25">
      <c r="A89" s="2">
        <v>2022</v>
      </c>
      <c r="B89" s="19">
        <v>44682</v>
      </c>
      <c r="C89" t="s">
        <v>76</v>
      </c>
      <c r="D89" t="s">
        <v>137</v>
      </c>
      <c r="E89" t="s">
        <v>132</v>
      </c>
      <c r="F89" t="s">
        <v>94</v>
      </c>
      <c r="G89" s="3">
        <v>10.867222166666666</v>
      </c>
      <c r="H89" s="5">
        <v>8.5883487268518521E-2</v>
      </c>
      <c r="I89" s="2">
        <v>1</v>
      </c>
      <c r="J89" s="2">
        <v>0</v>
      </c>
      <c r="K89" s="2">
        <v>0</v>
      </c>
      <c r="L89" s="2">
        <v>4</v>
      </c>
      <c r="M89" s="2">
        <v>4</v>
      </c>
      <c r="N89">
        <v>0</v>
      </c>
      <c r="O89" s="2">
        <v>3</v>
      </c>
      <c r="P89" s="2">
        <v>1</v>
      </c>
      <c r="Q89" s="2">
        <v>2</v>
      </c>
      <c r="R89" s="2">
        <v>1</v>
      </c>
      <c r="S89" s="2">
        <v>0</v>
      </c>
      <c r="T89" s="2">
        <v>0</v>
      </c>
      <c r="U89">
        <v>4</v>
      </c>
    </row>
    <row r="90" spans="1:21" x14ac:dyDescent="0.25">
      <c r="A90" s="2">
        <v>2022</v>
      </c>
      <c r="B90" s="19">
        <v>44682</v>
      </c>
      <c r="C90" t="s">
        <v>80</v>
      </c>
      <c r="D90" t="s">
        <v>133</v>
      </c>
      <c r="E90" t="s">
        <v>132</v>
      </c>
      <c r="F90" t="s">
        <v>269</v>
      </c>
      <c r="G90" s="3">
        <v>9.423886333333332</v>
      </c>
      <c r="H90" s="5">
        <v>2.9299764501633987E-2</v>
      </c>
      <c r="I90" s="2">
        <v>1</v>
      </c>
      <c r="J90" s="2">
        <v>0</v>
      </c>
      <c r="K90" s="2">
        <v>0</v>
      </c>
      <c r="L90" s="2">
        <v>36</v>
      </c>
      <c r="M90" s="2">
        <v>36</v>
      </c>
      <c r="N90">
        <v>9</v>
      </c>
      <c r="O90" s="2">
        <v>30</v>
      </c>
      <c r="P90" s="2">
        <v>4</v>
      </c>
      <c r="Q90" s="2">
        <v>22</v>
      </c>
      <c r="R90" s="2">
        <v>2</v>
      </c>
      <c r="S90" s="2">
        <v>0</v>
      </c>
      <c r="T90" s="2">
        <v>8</v>
      </c>
      <c r="U90">
        <v>36</v>
      </c>
    </row>
    <row r="91" spans="1:21" x14ac:dyDescent="0.25">
      <c r="A91" s="2">
        <v>2022</v>
      </c>
      <c r="B91" s="19">
        <v>44682</v>
      </c>
      <c r="C91" t="s">
        <v>87</v>
      </c>
      <c r="D91" t="s">
        <v>139</v>
      </c>
      <c r="E91" t="s">
        <v>132</v>
      </c>
      <c r="F91" t="s">
        <v>94</v>
      </c>
      <c r="G91" s="3">
        <v>8.5844445</v>
      </c>
      <c r="H91" s="5">
        <v>4.1833964646464654E-2</v>
      </c>
      <c r="I91" s="2">
        <v>0</v>
      </c>
      <c r="J91" s="2">
        <v>0</v>
      </c>
      <c r="K91" s="2">
        <v>0</v>
      </c>
      <c r="L91" s="2">
        <v>10</v>
      </c>
      <c r="M91" s="2">
        <v>10</v>
      </c>
      <c r="N91">
        <v>3</v>
      </c>
      <c r="O91" s="2">
        <v>8</v>
      </c>
      <c r="P91" s="2">
        <v>5</v>
      </c>
      <c r="Q91" s="2">
        <v>4</v>
      </c>
      <c r="R91" s="2">
        <v>0</v>
      </c>
      <c r="S91" s="2">
        <v>1</v>
      </c>
      <c r="T91" s="2">
        <v>0</v>
      </c>
      <c r="U91">
        <v>10</v>
      </c>
    </row>
    <row r="92" spans="1:21" x14ac:dyDescent="0.25">
      <c r="A92" s="2">
        <v>2022</v>
      </c>
      <c r="B92" s="19">
        <v>44682</v>
      </c>
      <c r="C92" t="s">
        <v>90</v>
      </c>
      <c r="D92" t="s">
        <v>136</v>
      </c>
      <c r="E92" t="s">
        <v>132</v>
      </c>
      <c r="F92" t="s">
        <v>267</v>
      </c>
      <c r="G92" s="3">
        <v>8.5222195000000003</v>
      </c>
      <c r="H92" s="5">
        <v>2.5628236388888889E-2</v>
      </c>
      <c r="I92" s="2">
        <v>0</v>
      </c>
      <c r="J92" s="2">
        <v>0</v>
      </c>
      <c r="K92" s="2">
        <v>0</v>
      </c>
      <c r="L92" s="2">
        <v>24</v>
      </c>
      <c r="M92" s="2">
        <v>23</v>
      </c>
      <c r="N92">
        <v>1</v>
      </c>
      <c r="O92" s="2">
        <v>20</v>
      </c>
      <c r="P92" s="2">
        <v>7</v>
      </c>
      <c r="Q92" s="2">
        <v>12</v>
      </c>
      <c r="R92" s="2">
        <v>4</v>
      </c>
      <c r="S92" s="2">
        <v>0</v>
      </c>
      <c r="T92" s="2">
        <v>1</v>
      </c>
      <c r="U92">
        <v>24</v>
      </c>
    </row>
    <row r="93" spans="1:21" x14ac:dyDescent="0.25">
      <c r="A93" s="2">
        <v>2022</v>
      </c>
      <c r="B93" s="19">
        <v>44682</v>
      </c>
      <c r="C93" t="s">
        <v>90</v>
      </c>
      <c r="D93" t="s">
        <v>136</v>
      </c>
      <c r="E93" t="s">
        <v>132</v>
      </c>
      <c r="F93" t="s">
        <v>278</v>
      </c>
      <c r="G93" s="3">
        <v>7.1883334999999988</v>
      </c>
      <c r="H93" s="5">
        <v>1.8351850793650794E-2</v>
      </c>
      <c r="I93" s="2">
        <v>0</v>
      </c>
      <c r="J93" s="2">
        <v>0</v>
      </c>
      <c r="K93" s="2">
        <v>0</v>
      </c>
      <c r="L93" s="2">
        <v>37</v>
      </c>
      <c r="M93" s="2">
        <v>36</v>
      </c>
      <c r="N93">
        <v>9</v>
      </c>
      <c r="O93" s="2">
        <v>34</v>
      </c>
      <c r="P93" s="2">
        <v>2</v>
      </c>
      <c r="Q93" s="2">
        <v>27</v>
      </c>
      <c r="R93" s="2">
        <v>0</v>
      </c>
      <c r="S93" s="2">
        <v>0</v>
      </c>
      <c r="T93" s="2">
        <v>8</v>
      </c>
      <c r="U93">
        <v>37</v>
      </c>
    </row>
    <row r="94" spans="1:21" x14ac:dyDescent="0.25">
      <c r="A94" s="2">
        <v>2022</v>
      </c>
      <c r="B94" s="19">
        <v>44682</v>
      </c>
      <c r="C94" t="s">
        <v>89</v>
      </c>
      <c r="D94" t="s">
        <v>134</v>
      </c>
      <c r="E94" t="s">
        <v>132</v>
      </c>
      <c r="F94" t="s">
        <v>94</v>
      </c>
      <c r="G94" s="3">
        <v>6.963331666666666</v>
      </c>
      <c r="H94" s="5">
        <v>4.2654313271604939E-2</v>
      </c>
      <c r="I94" s="2">
        <v>0</v>
      </c>
      <c r="J94" s="2">
        <v>0</v>
      </c>
      <c r="K94" s="2">
        <v>0</v>
      </c>
      <c r="L94" s="2">
        <v>8</v>
      </c>
      <c r="M94" s="2">
        <v>8</v>
      </c>
      <c r="N94">
        <v>0</v>
      </c>
      <c r="O94" s="2">
        <v>6</v>
      </c>
      <c r="P94" s="2">
        <v>1</v>
      </c>
      <c r="Q94" s="2">
        <v>6</v>
      </c>
      <c r="R94" s="2">
        <v>1</v>
      </c>
      <c r="S94" s="2">
        <v>0</v>
      </c>
      <c r="T94" s="2">
        <v>0</v>
      </c>
      <c r="U94">
        <v>8</v>
      </c>
    </row>
    <row r="95" spans="1:21" x14ac:dyDescent="0.25">
      <c r="A95" s="2">
        <v>2022</v>
      </c>
      <c r="B95" s="19">
        <v>44682</v>
      </c>
      <c r="C95" t="s">
        <v>76</v>
      </c>
      <c r="D95" t="s">
        <v>144</v>
      </c>
      <c r="E95" t="s">
        <v>132</v>
      </c>
      <c r="F95" t="s">
        <v>268</v>
      </c>
      <c r="G95" s="3">
        <v>6.5233323333333333</v>
      </c>
      <c r="H95" s="5">
        <v>6.4777769444444452E-2</v>
      </c>
      <c r="I95" s="2">
        <v>0</v>
      </c>
      <c r="J95" s="2">
        <v>0</v>
      </c>
      <c r="K95" s="2">
        <v>0</v>
      </c>
      <c r="L95" s="2">
        <v>4</v>
      </c>
      <c r="M95" s="2">
        <v>4</v>
      </c>
      <c r="N95">
        <v>0</v>
      </c>
      <c r="O95" s="2">
        <v>2</v>
      </c>
      <c r="P95" s="2">
        <v>1</v>
      </c>
      <c r="Q95" s="2">
        <v>2</v>
      </c>
      <c r="R95" s="2">
        <v>1</v>
      </c>
      <c r="S95" s="2">
        <v>0</v>
      </c>
      <c r="T95" s="2">
        <v>0</v>
      </c>
      <c r="U95">
        <v>4</v>
      </c>
    </row>
    <row r="96" spans="1:21" x14ac:dyDescent="0.25">
      <c r="A96" s="2">
        <v>2022</v>
      </c>
      <c r="B96" s="19">
        <v>44682</v>
      </c>
      <c r="C96" t="s">
        <v>81</v>
      </c>
      <c r="D96" t="s">
        <v>141</v>
      </c>
      <c r="E96" t="s">
        <v>132</v>
      </c>
      <c r="F96" t="s">
        <v>272</v>
      </c>
      <c r="G96" s="3">
        <v>6.3972221666666664</v>
      </c>
      <c r="H96" s="5">
        <v>6.0372684722222229E-2</v>
      </c>
      <c r="I96" s="2">
        <v>1</v>
      </c>
      <c r="J96" s="2">
        <v>0</v>
      </c>
      <c r="K96" s="2">
        <v>0</v>
      </c>
      <c r="L96" s="2">
        <v>5</v>
      </c>
      <c r="M96" s="2">
        <v>5</v>
      </c>
      <c r="N96">
        <v>2</v>
      </c>
      <c r="O96" s="2">
        <v>3</v>
      </c>
      <c r="P96" s="2">
        <v>1</v>
      </c>
      <c r="Q96" s="2">
        <v>4</v>
      </c>
      <c r="R96" s="2">
        <v>0</v>
      </c>
      <c r="S96" s="2">
        <v>0</v>
      </c>
      <c r="T96" s="2">
        <v>0</v>
      </c>
      <c r="U96">
        <v>5</v>
      </c>
    </row>
    <row r="97" spans="1:21" x14ac:dyDescent="0.25">
      <c r="A97" s="2">
        <v>2022</v>
      </c>
      <c r="B97" s="19">
        <v>44682</v>
      </c>
      <c r="C97" t="s">
        <v>81</v>
      </c>
      <c r="D97" t="s">
        <v>135</v>
      </c>
      <c r="E97" t="s">
        <v>132</v>
      </c>
      <c r="F97" t="s">
        <v>269</v>
      </c>
      <c r="G97" s="3">
        <v>6.0399981666666669</v>
      </c>
      <c r="H97" s="5">
        <v>4.5119036706349203E-2</v>
      </c>
      <c r="I97" s="2">
        <v>0</v>
      </c>
      <c r="J97" s="2">
        <v>0</v>
      </c>
      <c r="K97" s="2">
        <v>0</v>
      </c>
      <c r="L97" s="2">
        <v>7</v>
      </c>
      <c r="M97" s="2">
        <v>7</v>
      </c>
      <c r="N97">
        <v>1</v>
      </c>
      <c r="O97" s="2">
        <v>5</v>
      </c>
      <c r="P97" s="2">
        <v>0</v>
      </c>
      <c r="Q97" s="2">
        <v>5</v>
      </c>
      <c r="R97" s="2">
        <v>1</v>
      </c>
      <c r="S97" s="2">
        <v>1</v>
      </c>
      <c r="T97" s="2">
        <v>0</v>
      </c>
      <c r="U97">
        <v>7</v>
      </c>
    </row>
    <row r="98" spans="1:21" x14ac:dyDescent="0.25">
      <c r="A98" s="2">
        <v>2022</v>
      </c>
      <c r="B98" s="19">
        <v>44682</v>
      </c>
      <c r="C98" t="s">
        <v>90</v>
      </c>
      <c r="D98" t="s">
        <v>136</v>
      </c>
      <c r="E98" t="s">
        <v>132</v>
      </c>
      <c r="F98" t="s">
        <v>268</v>
      </c>
      <c r="G98" s="3">
        <v>4.7666656666666665</v>
      </c>
      <c r="H98" s="5">
        <v>2.1215918595679013E-2</v>
      </c>
      <c r="I98" s="2">
        <v>0</v>
      </c>
      <c r="J98" s="2">
        <v>0</v>
      </c>
      <c r="K98" s="2">
        <v>0</v>
      </c>
      <c r="L98" s="2">
        <v>16</v>
      </c>
      <c r="M98" s="2">
        <v>16</v>
      </c>
      <c r="N98">
        <v>4</v>
      </c>
      <c r="O98" s="2">
        <v>15</v>
      </c>
      <c r="P98" s="2">
        <v>2</v>
      </c>
      <c r="Q98" s="2">
        <v>9</v>
      </c>
      <c r="R98" s="2">
        <v>3</v>
      </c>
      <c r="S98" s="2">
        <v>1</v>
      </c>
      <c r="T98" s="2">
        <v>1</v>
      </c>
      <c r="U98">
        <v>16</v>
      </c>
    </row>
    <row r="99" spans="1:21" x14ac:dyDescent="0.25">
      <c r="A99" s="2">
        <v>2022</v>
      </c>
      <c r="B99" s="19">
        <v>44682</v>
      </c>
      <c r="C99" t="s">
        <v>90</v>
      </c>
      <c r="D99" t="s">
        <v>136</v>
      </c>
      <c r="E99" t="s">
        <v>132</v>
      </c>
      <c r="F99" t="s">
        <v>279</v>
      </c>
      <c r="G99" s="3">
        <v>4.4861110000000002</v>
      </c>
      <c r="H99" s="5">
        <v>2.4679140817901235E-2</v>
      </c>
      <c r="I99" s="2">
        <v>0</v>
      </c>
      <c r="J99" s="2">
        <v>0</v>
      </c>
      <c r="K99" s="2">
        <v>0</v>
      </c>
      <c r="L99" s="2">
        <v>16</v>
      </c>
      <c r="M99" s="2">
        <v>16</v>
      </c>
      <c r="N99">
        <v>2</v>
      </c>
      <c r="O99" s="2">
        <v>15</v>
      </c>
      <c r="P99" s="2">
        <v>3</v>
      </c>
      <c r="Q99" s="2">
        <v>12</v>
      </c>
      <c r="R99" s="2">
        <v>1</v>
      </c>
      <c r="S99" s="2">
        <v>0</v>
      </c>
      <c r="T99" s="2">
        <v>0</v>
      </c>
      <c r="U99">
        <v>16</v>
      </c>
    </row>
    <row r="100" spans="1:21" x14ac:dyDescent="0.25">
      <c r="A100" s="2">
        <v>2022</v>
      </c>
      <c r="B100" s="19">
        <v>44682</v>
      </c>
      <c r="C100" t="s">
        <v>76</v>
      </c>
      <c r="D100" t="s">
        <v>147</v>
      </c>
      <c r="E100" t="s">
        <v>132</v>
      </c>
      <c r="F100" t="s">
        <v>268</v>
      </c>
      <c r="G100" s="3">
        <v>4.2975000000000003</v>
      </c>
      <c r="H100" s="5">
        <v>7.0104166666666676E-2</v>
      </c>
      <c r="I100" s="2">
        <v>0</v>
      </c>
      <c r="J100" s="2">
        <v>0</v>
      </c>
      <c r="K100" s="2">
        <v>0</v>
      </c>
      <c r="L100" s="2">
        <v>2</v>
      </c>
      <c r="M100" s="2">
        <v>2</v>
      </c>
      <c r="N100">
        <v>0</v>
      </c>
      <c r="O100" s="2">
        <v>1</v>
      </c>
      <c r="P100" s="2">
        <v>0</v>
      </c>
      <c r="Q100" s="2">
        <v>0</v>
      </c>
      <c r="R100" s="2">
        <v>1</v>
      </c>
      <c r="S100" s="2">
        <v>0</v>
      </c>
      <c r="T100" s="2">
        <v>1</v>
      </c>
      <c r="U100">
        <v>2</v>
      </c>
    </row>
    <row r="101" spans="1:21" x14ac:dyDescent="0.25">
      <c r="A101" s="2">
        <v>2022</v>
      </c>
      <c r="B101" s="19">
        <v>44682</v>
      </c>
      <c r="C101" t="s">
        <v>80</v>
      </c>
      <c r="D101" t="s">
        <v>133</v>
      </c>
      <c r="E101" t="s">
        <v>132</v>
      </c>
      <c r="F101" t="s">
        <v>270</v>
      </c>
      <c r="G101" s="3">
        <v>4.1983315000000001</v>
      </c>
      <c r="H101" s="5">
        <v>1.9910295138888888E-2</v>
      </c>
      <c r="I101" s="2">
        <v>0</v>
      </c>
      <c r="J101" s="2">
        <v>0</v>
      </c>
      <c r="K101" s="2">
        <v>0</v>
      </c>
      <c r="L101" s="2">
        <v>20</v>
      </c>
      <c r="M101" s="2">
        <v>19</v>
      </c>
      <c r="N101">
        <v>1</v>
      </c>
      <c r="O101" s="2">
        <v>17</v>
      </c>
      <c r="P101" s="2">
        <v>3</v>
      </c>
      <c r="Q101" s="2">
        <v>14</v>
      </c>
      <c r="R101" s="2">
        <v>2</v>
      </c>
      <c r="S101" s="2">
        <v>1</v>
      </c>
      <c r="T101" s="2">
        <v>0</v>
      </c>
      <c r="U101">
        <v>20</v>
      </c>
    </row>
    <row r="102" spans="1:21" x14ac:dyDescent="0.25">
      <c r="A102" s="2">
        <v>2022</v>
      </c>
      <c r="B102" s="19">
        <v>44682</v>
      </c>
      <c r="C102" t="s">
        <v>90</v>
      </c>
      <c r="D102" t="s">
        <v>136</v>
      </c>
      <c r="E102" t="s">
        <v>132</v>
      </c>
      <c r="F102" t="s">
        <v>269</v>
      </c>
      <c r="G102" s="3">
        <v>3.4902776666666666</v>
      </c>
      <c r="H102" s="5">
        <v>2.4067129166666673E-2</v>
      </c>
      <c r="I102" s="2">
        <v>0</v>
      </c>
      <c r="J102" s="2">
        <v>0</v>
      </c>
      <c r="K102" s="2">
        <v>0</v>
      </c>
      <c r="L102" s="2">
        <v>9</v>
      </c>
      <c r="M102" s="2">
        <v>9</v>
      </c>
      <c r="N102">
        <v>1</v>
      </c>
      <c r="O102" s="2">
        <v>8</v>
      </c>
      <c r="P102" s="2">
        <v>2</v>
      </c>
      <c r="Q102" s="2">
        <v>5</v>
      </c>
      <c r="R102" s="2">
        <v>0</v>
      </c>
      <c r="S102" s="2">
        <v>0</v>
      </c>
      <c r="T102" s="2">
        <v>2</v>
      </c>
      <c r="U102">
        <v>9</v>
      </c>
    </row>
    <row r="103" spans="1:21" x14ac:dyDescent="0.25">
      <c r="A103" s="2">
        <v>2022</v>
      </c>
      <c r="B103" s="19">
        <v>44682</v>
      </c>
      <c r="C103" t="s">
        <v>90</v>
      </c>
      <c r="D103" t="s">
        <v>136</v>
      </c>
      <c r="E103" t="s">
        <v>132</v>
      </c>
      <c r="F103" t="s">
        <v>281</v>
      </c>
      <c r="G103" s="3">
        <v>3.3408335000000005</v>
      </c>
      <c r="H103" s="5">
        <v>1.9271514705882353E-2</v>
      </c>
      <c r="I103" s="2">
        <v>0</v>
      </c>
      <c r="J103" s="2">
        <v>0</v>
      </c>
      <c r="K103" s="2">
        <v>0</v>
      </c>
      <c r="L103" s="2">
        <v>19</v>
      </c>
      <c r="M103" s="2">
        <v>18</v>
      </c>
      <c r="N103">
        <v>3</v>
      </c>
      <c r="O103" s="2">
        <v>17</v>
      </c>
      <c r="P103" s="2">
        <v>4</v>
      </c>
      <c r="Q103" s="2">
        <v>9</v>
      </c>
      <c r="R103" s="2">
        <v>1</v>
      </c>
      <c r="S103" s="2">
        <v>0</v>
      </c>
      <c r="T103" s="2">
        <v>5</v>
      </c>
      <c r="U103">
        <v>18</v>
      </c>
    </row>
    <row r="104" spans="1:21" x14ac:dyDescent="0.25">
      <c r="A104" s="2">
        <v>2022</v>
      </c>
      <c r="B104" s="19">
        <v>44682</v>
      </c>
      <c r="C104" t="s">
        <v>81</v>
      </c>
      <c r="D104" t="s">
        <v>141</v>
      </c>
      <c r="E104" t="s">
        <v>132</v>
      </c>
      <c r="F104" t="s">
        <v>94</v>
      </c>
      <c r="G104" s="3">
        <v>3.2794443333333332</v>
      </c>
      <c r="H104" s="5">
        <v>7.8738423611111108E-2</v>
      </c>
      <c r="I104" s="2">
        <v>0</v>
      </c>
      <c r="J104" s="2">
        <v>0</v>
      </c>
      <c r="K104" s="2">
        <v>0</v>
      </c>
      <c r="L104" s="2">
        <v>3</v>
      </c>
      <c r="M104" s="2">
        <v>3</v>
      </c>
      <c r="N104">
        <v>1</v>
      </c>
      <c r="O104" s="2">
        <v>1</v>
      </c>
      <c r="P104" s="2">
        <v>0</v>
      </c>
      <c r="Q104" s="2">
        <v>2</v>
      </c>
      <c r="R104" s="2">
        <v>1</v>
      </c>
      <c r="S104" s="2">
        <v>0</v>
      </c>
      <c r="T104" s="2">
        <v>0</v>
      </c>
      <c r="U104">
        <v>3</v>
      </c>
    </row>
    <row r="105" spans="1:21" x14ac:dyDescent="0.25">
      <c r="A105" s="2">
        <v>2022</v>
      </c>
      <c r="B105" s="19">
        <v>44682</v>
      </c>
      <c r="C105" t="s">
        <v>80</v>
      </c>
      <c r="D105" t="s">
        <v>149</v>
      </c>
      <c r="E105" t="s">
        <v>150</v>
      </c>
      <c r="F105" t="s">
        <v>94</v>
      </c>
      <c r="G105" s="3">
        <v>2.9924981666666666</v>
      </c>
      <c r="H105" s="5">
        <v>4.0326947916666668E-2</v>
      </c>
      <c r="I105" s="2">
        <v>0</v>
      </c>
      <c r="J105" s="2">
        <v>0</v>
      </c>
      <c r="K105" s="2">
        <v>0</v>
      </c>
      <c r="L105" s="2">
        <v>3</v>
      </c>
      <c r="M105" s="2">
        <v>3</v>
      </c>
      <c r="N105">
        <v>0</v>
      </c>
      <c r="O105" s="2">
        <v>2</v>
      </c>
      <c r="P105" s="2">
        <v>1</v>
      </c>
      <c r="Q105" s="2">
        <v>1</v>
      </c>
      <c r="R105" s="2">
        <v>1</v>
      </c>
      <c r="S105" s="2">
        <v>0</v>
      </c>
      <c r="T105" s="2">
        <v>0</v>
      </c>
      <c r="U105">
        <v>3</v>
      </c>
    </row>
    <row r="106" spans="1:21" x14ac:dyDescent="0.25">
      <c r="A106" s="2">
        <v>2022</v>
      </c>
      <c r="B106" s="19">
        <v>44682</v>
      </c>
      <c r="C106" t="s">
        <v>80</v>
      </c>
      <c r="D106" t="s">
        <v>133</v>
      </c>
      <c r="E106" t="s">
        <v>132</v>
      </c>
      <c r="F106" t="s">
        <v>273</v>
      </c>
      <c r="G106" s="3">
        <v>2.4677778333333329</v>
      </c>
      <c r="H106" s="5">
        <v>3.0981481944444448E-2</v>
      </c>
      <c r="I106" s="2">
        <v>0</v>
      </c>
      <c r="J106" s="2">
        <v>0</v>
      </c>
      <c r="K106" s="2">
        <v>0</v>
      </c>
      <c r="L106" s="2">
        <v>5</v>
      </c>
      <c r="M106" s="2">
        <v>5</v>
      </c>
      <c r="N106">
        <v>0</v>
      </c>
      <c r="O106" s="2">
        <v>4</v>
      </c>
      <c r="P106" s="2">
        <v>0</v>
      </c>
      <c r="Q106" s="2">
        <v>5</v>
      </c>
      <c r="R106" s="2">
        <v>0</v>
      </c>
      <c r="S106" s="2">
        <v>0</v>
      </c>
      <c r="T106" s="2">
        <v>0</v>
      </c>
      <c r="U106">
        <v>5</v>
      </c>
    </row>
    <row r="107" spans="1:21" x14ac:dyDescent="0.25">
      <c r="A107" s="2">
        <v>2022</v>
      </c>
      <c r="B107" s="19">
        <v>44682</v>
      </c>
      <c r="C107" t="s">
        <v>89</v>
      </c>
      <c r="D107" t="s">
        <v>152</v>
      </c>
      <c r="E107" t="s">
        <v>132</v>
      </c>
      <c r="F107" t="s">
        <v>279</v>
      </c>
      <c r="G107" s="3">
        <v>1.8666666666666667</v>
      </c>
      <c r="H107" s="5">
        <v>5.2311453181003588E-2</v>
      </c>
      <c r="I107" s="2">
        <v>1</v>
      </c>
      <c r="J107" s="2">
        <v>0</v>
      </c>
      <c r="K107" s="2">
        <v>0</v>
      </c>
      <c r="L107" s="2">
        <v>59</v>
      </c>
      <c r="M107" s="2">
        <v>59</v>
      </c>
      <c r="N107">
        <v>0</v>
      </c>
      <c r="O107" s="2">
        <v>28</v>
      </c>
      <c r="P107" s="2">
        <v>3</v>
      </c>
      <c r="Q107" s="2">
        <v>37</v>
      </c>
      <c r="R107" s="2">
        <v>9</v>
      </c>
      <c r="S107" s="2">
        <v>0</v>
      </c>
      <c r="T107" s="2">
        <v>10</v>
      </c>
      <c r="U107">
        <v>59</v>
      </c>
    </row>
    <row r="108" spans="1:21" x14ac:dyDescent="0.25">
      <c r="A108" s="2">
        <v>2022</v>
      </c>
      <c r="B108" s="19">
        <v>44682</v>
      </c>
      <c r="C108" t="s">
        <v>89</v>
      </c>
      <c r="D108" t="s">
        <v>134</v>
      </c>
      <c r="E108" t="s">
        <v>132</v>
      </c>
      <c r="F108" t="s">
        <v>273</v>
      </c>
      <c r="G108" s="3">
        <v>1.6122223333333332</v>
      </c>
      <c r="H108" s="5">
        <v>2.2804784722222221E-2</v>
      </c>
      <c r="I108" s="2">
        <v>0</v>
      </c>
      <c r="J108" s="2">
        <v>0</v>
      </c>
      <c r="K108" s="2">
        <v>0</v>
      </c>
      <c r="L108" s="2">
        <v>6</v>
      </c>
      <c r="M108" s="2">
        <v>6</v>
      </c>
      <c r="N108">
        <v>3</v>
      </c>
      <c r="O108" s="2">
        <v>5</v>
      </c>
      <c r="P108" s="2">
        <v>1</v>
      </c>
      <c r="Q108" s="2">
        <v>2</v>
      </c>
      <c r="R108" s="2">
        <v>0</v>
      </c>
      <c r="S108" s="2">
        <v>0</v>
      </c>
      <c r="T108" s="2">
        <v>3</v>
      </c>
      <c r="U108">
        <v>6</v>
      </c>
    </row>
    <row r="109" spans="1:21" x14ac:dyDescent="0.25">
      <c r="A109" s="2">
        <v>2022</v>
      </c>
      <c r="B109" s="19">
        <v>44682</v>
      </c>
      <c r="C109" t="s">
        <v>80</v>
      </c>
      <c r="D109" t="s">
        <v>133</v>
      </c>
      <c r="E109" t="s">
        <v>132</v>
      </c>
      <c r="F109" t="s">
        <v>286</v>
      </c>
      <c r="G109" s="3">
        <v>1.6041654999999999</v>
      </c>
      <c r="H109" s="5">
        <v>2.1306417534722222E-2</v>
      </c>
      <c r="I109" s="2">
        <v>0</v>
      </c>
      <c r="J109" s="2">
        <v>0</v>
      </c>
      <c r="K109" s="2">
        <v>0</v>
      </c>
      <c r="L109" s="2">
        <v>10</v>
      </c>
      <c r="M109" s="2">
        <v>9</v>
      </c>
      <c r="N109">
        <v>0</v>
      </c>
      <c r="O109" s="2">
        <v>8</v>
      </c>
      <c r="P109" s="2">
        <v>0</v>
      </c>
      <c r="Q109" s="2">
        <v>7</v>
      </c>
      <c r="R109" s="2">
        <v>2</v>
      </c>
      <c r="S109" s="2">
        <v>0</v>
      </c>
      <c r="T109" s="2">
        <v>1</v>
      </c>
      <c r="U109">
        <v>10</v>
      </c>
    </row>
    <row r="110" spans="1:21" x14ac:dyDescent="0.25">
      <c r="A110" s="2">
        <v>2022</v>
      </c>
      <c r="B110" s="19">
        <v>44682</v>
      </c>
      <c r="C110" t="s">
        <v>89</v>
      </c>
      <c r="D110" t="s">
        <v>134</v>
      </c>
      <c r="E110" t="s">
        <v>132</v>
      </c>
      <c r="F110" t="s">
        <v>281</v>
      </c>
      <c r="G110" s="3">
        <v>1.5919445000000001</v>
      </c>
      <c r="H110" s="5">
        <v>3.1739969907407406E-2</v>
      </c>
      <c r="I110" s="2">
        <v>0</v>
      </c>
      <c r="J110" s="2">
        <v>0</v>
      </c>
      <c r="K110" s="2">
        <v>0</v>
      </c>
      <c r="L110" s="2">
        <v>3</v>
      </c>
      <c r="M110" s="2">
        <v>3</v>
      </c>
      <c r="N110">
        <v>1</v>
      </c>
      <c r="O110" s="2">
        <v>2</v>
      </c>
      <c r="P110" s="2">
        <v>1</v>
      </c>
      <c r="Q110" s="2">
        <v>1</v>
      </c>
      <c r="R110" s="2">
        <v>1</v>
      </c>
      <c r="S110" s="2">
        <v>0</v>
      </c>
      <c r="T110" s="2">
        <v>0</v>
      </c>
      <c r="U110">
        <v>3</v>
      </c>
    </row>
    <row r="111" spans="1:21" x14ac:dyDescent="0.25">
      <c r="A111" s="2">
        <v>2022</v>
      </c>
      <c r="B111" s="19">
        <v>44682</v>
      </c>
      <c r="C111" t="s">
        <v>76</v>
      </c>
      <c r="D111" t="s">
        <v>144</v>
      </c>
      <c r="E111" t="s">
        <v>132</v>
      </c>
      <c r="F111" t="s">
        <v>286</v>
      </c>
      <c r="G111" s="3">
        <v>1.4491666666666665</v>
      </c>
      <c r="H111" s="5">
        <v>3.1035880208333335E-2</v>
      </c>
      <c r="I111" s="2">
        <v>0</v>
      </c>
      <c r="J111" s="2">
        <v>0</v>
      </c>
      <c r="K111" s="2">
        <v>0</v>
      </c>
      <c r="L111" s="2">
        <v>4</v>
      </c>
      <c r="M111" s="2">
        <v>4</v>
      </c>
      <c r="N111">
        <v>0</v>
      </c>
      <c r="O111" s="2">
        <v>3</v>
      </c>
      <c r="P111" s="2">
        <v>0</v>
      </c>
      <c r="Q111" s="2">
        <v>1</v>
      </c>
      <c r="R111" s="2">
        <v>0</v>
      </c>
      <c r="S111" s="2">
        <v>0</v>
      </c>
      <c r="T111" s="2">
        <v>3</v>
      </c>
      <c r="U111">
        <v>4</v>
      </c>
    </row>
    <row r="112" spans="1:21" x14ac:dyDescent="0.25">
      <c r="A112" s="2">
        <v>2022</v>
      </c>
      <c r="B112" s="19">
        <v>44682</v>
      </c>
      <c r="C112" t="s">
        <v>87</v>
      </c>
      <c r="D112" t="s">
        <v>138</v>
      </c>
      <c r="E112" t="s">
        <v>132</v>
      </c>
      <c r="F112" t="s">
        <v>285</v>
      </c>
      <c r="G112" s="3">
        <v>1.3324998333333333</v>
      </c>
      <c r="H112" s="5">
        <v>2.8923608796296296E-2</v>
      </c>
      <c r="I112" s="2">
        <v>0</v>
      </c>
      <c r="J112" s="2">
        <v>0</v>
      </c>
      <c r="K112" s="2">
        <v>0</v>
      </c>
      <c r="L112" s="2">
        <v>3</v>
      </c>
      <c r="M112" s="2">
        <v>3</v>
      </c>
      <c r="N112">
        <v>0</v>
      </c>
      <c r="O112" s="2">
        <v>2</v>
      </c>
      <c r="P112" s="2">
        <v>1</v>
      </c>
      <c r="Q112" s="2">
        <v>1</v>
      </c>
      <c r="R112" s="2">
        <v>0</v>
      </c>
      <c r="S112" s="2">
        <v>0</v>
      </c>
      <c r="T112" s="2">
        <v>1</v>
      </c>
      <c r="U112">
        <v>3</v>
      </c>
    </row>
    <row r="113" spans="1:21" x14ac:dyDescent="0.25">
      <c r="A113" s="2">
        <v>2022</v>
      </c>
      <c r="B113" s="19">
        <v>44682</v>
      </c>
      <c r="C113" t="s">
        <v>90</v>
      </c>
      <c r="D113" t="s">
        <v>136</v>
      </c>
      <c r="E113" t="s">
        <v>132</v>
      </c>
      <c r="F113" t="s">
        <v>280</v>
      </c>
      <c r="G113" s="3">
        <v>1.1936111666666667</v>
      </c>
      <c r="H113" s="5">
        <v>2.3776041666666664E-2</v>
      </c>
      <c r="I113" s="2">
        <v>0</v>
      </c>
      <c r="J113" s="2">
        <v>0</v>
      </c>
      <c r="K113" s="2">
        <v>0</v>
      </c>
      <c r="L113" s="2">
        <v>4</v>
      </c>
      <c r="M113" s="2">
        <v>4</v>
      </c>
      <c r="N113">
        <v>0</v>
      </c>
      <c r="O113" s="2">
        <v>4</v>
      </c>
      <c r="P113" s="2">
        <v>3</v>
      </c>
      <c r="Q113" s="2">
        <v>1</v>
      </c>
      <c r="R113" s="2">
        <v>0</v>
      </c>
      <c r="S113" s="2">
        <v>0</v>
      </c>
      <c r="T113" s="2">
        <v>0</v>
      </c>
      <c r="U113">
        <v>4</v>
      </c>
    </row>
    <row r="114" spans="1:21" x14ac:dyDescent="0.25">
      <c r="A114" s="2">
        <v>2022</v>
      </c>
      <c r="B114" s="19">
        <v>44682</v>
      </c>
      <c r="C114" t="s">
        <v>82</v>
      </c>
      <c r="D114" t="s">
        <v>151</v>
      </c>
      <c r="E114" t="s">
        <v>143</v>
      </c>
      <c r="F114" t="s">
        <v>277</v>
      </c>
      <c r="G114" s="3">
        <v>1.0433333333333334</v>
      </c>
      <c r="H114" s="5">
        <v>2.439041898148148E-2</v>
      </c>
      <c r="I114" s="2">
        <v>0</v>
      </c>
      <c r="J114" s="2">
        <v>0</v>
      </c>
      <c r="K114" s="2">
        <v>0</v>
      </c>
      <c r="L114" s="2">
        <v>3</v>
      </c>
      <c r="M114" s="2">
        <v>3</v>
      </c>
      <c r="N114">
        <v>1</v>
      </c>
      <c r="O114" s="2">
        <v>3</v>
      </c>
      <c r="P114" s="2">
        <v>1</v>
      </c>
      <c r="Q114" s="2">
        <v>2</v>
      </c>
      <c r="R114" s="2">
        <v>0</v>
      </c>
      <c r="S114" s="2">
        <v>0</v>
      </c>
      <c r="T114" s="2">
        <v>0</v>
      </c>
      <c r="U114">
        <v>3</v>
      </c>
    </row>
    <row r="115" spans="1:21" x14ac:dyDescent="0.25">
      <c r="A115" s="2">
        <v>2022</v>
      </c>
      <c r="B115" s="19">
        <v>44682</v>
      </c>
      <c r="C115" t="s">
        <v>89</v>
      </c>
      <c r="D115" t="s">
        <v>158</v>
      </c>
      <c r="E115" t="s">
        <v>132</v>
      </c>
      <c r="F115" t="s">
        <v>271</v>
      </c>
      <c r="G115" s="3">
        <v>0.84111116666666663</v>
      </c>
      <c r="H115" s="5">
        <v>4.7134462376933896E-2</v>
      </c>
      <c r="I115" s="2">
        <v>5</v>
      </c>
      <c r="J115" s="2">
        <v>0</v>
      </c>
      <c r="K115" s="2">
        <v>0</v>
      </c>
      <c r="L115" s="2">
        <v>166</v>
      </c>
      <c r="M115" s="2">
        <v>163</v>
      </c>
      <c r="N115">
        <v>1</v>
      </c>
      <c r="O115" s="2">
        <v>108</v>
      </c>
      <c r="P115" s="2">
        <v>16</v>
      </c>
      <c r="Q115" s="2">
        <v>97</v>
      </c>
      <c r="R115" s="2">
        <v>12</v>
      </c>
      <c r="S115" s="2">
        <v>5</v>
      </c>
      <c r="T115" s="2">
        <v>36</v>
      </c>
      <c r="U115">
        <v>165</v>
      </c>
    </row>
    <row r="116" spans="1:21" x14ac:dyDescent="0.25">
      <c r="A116" s="2">
        <v>2022</v>
      </c>
      <c r="B116" s="19">
        <v>44682</v>
      </c>
      <c r="C116" t="s">
        <v>89</v>
      </c>
      <c r="D116" t="s">
        <v>134</v>
      </c>
      <c r="E116" t="s">
        <v>132</v>
      </c>
      <c r="F116" t="s">
        <v>268</v>
      </c>
      <c r="G116" s="3">
        <v>0.68166566666666673</v>
      </c>
      <c r="H116" s="5">
        <v>3.8819402777777783E-2</v>
      </c>
      <c r="I116" s="2">
        <v>0</v>
      </c>
      <c r="J116" s="2">
        <v>0</v>
      </c>
      <c r="K116" s="2">
        <v>0</v>
      </c>
      <c r="L116" s="2">
        <v>1</v>
      </c>
      <c r="M116" s="2">
        <v>1</v>
      </c>
      <c r="N116">
        <v>0</v>
      </c>
      <c r="O116" s="2">
        <v>1</v>
      </c>
      <c r="P116" s="2">
        <v>1</v>
      </c>
      <c r="Q116" s="2">
        <v>0</v>
      </c>
      <c r="R116" s="2">
        <v>0</v>
      </c>
      <c r="S116" s="2">
        <v>0</v>
      </c>
      <c r="T116" s="2">
        <v>0</v>
      </c>
      <c r="U116">
        <v>1</v>
      </c>
    </row>
    <row r="117" spans="1:21" x14ac:dyDescent="0.25">
      <c r="A117" s="2">
        <v>2022</v>
      </c>
      <c r="B117" s="19">
        <v>44682</v>
      </c>
      <c r="C117" t="s">
        <v>80</v>
      </c>
      <c r="D117" t="s">
        <v>133</v>
      </c>
      <c r="E117" t="s">
        <v>132</v>
      </c>
      <c r="F117" t="s">
        <v>271</v>
      </c>
      <c r="G117" s="3">
        <v>0.60777783333333335</v>
      </c>
      <c r="H117" s="5">
        <v>3.5740743055555559E-2</v>
      </c>
      <c r="I117" s="2">
        <v>0</v>
      </c>
      <c r="J117" s="2">
        <v>0</v>
      </c>
      <c r="K117" s="2">
        <v>0</v>
      </c>
      <c r="L117" s="2">
        <v>1</v>
      </c>
      <c r="M117" s="2">
        <v>1</v>
      </c>
      <c r="N117">
        <v>0</v>
      </c>
      <c r="O117" s="2">
        <v>1</v>
      </c>
      <c r="P117" s="2">
        <v>0</v>
      </c>
      <c r="Q117" s="2">
        <v>0</v>
      </c>
      <c r="R117" s="2">
        <v>0</v>
      </c>
      <c r="S117" s="2">
        <v>0</v>
      </c>
      <c r="T117" s="2">
        <v>1</v>
      </c>
      <c r="U117">
        <v>1</v>
      </c>
    </row>
    <row r="118" spans="1:21" x14ac:dyDescent="0.25">
      <c r="A118" s="2">
        <v>2022</v>
      </c>
      <c r="B118" s="19">
        <v>44682</v>
      </c>
      <c r="C118" t="s">
        <v>80</v>
      </c>
      <c r="D118" t="s">
        <v>133</v>
      </c>
      <c r="E118" t="s">
        <v>132</v>
      </c>
      <c r="F118" t="s">
        <v>278</v>
      </c>
      <c r="G118" s="3">
        <v>0.5905556666666667</v>
      </c>
      <c r="H118" s="5">
        <v>1.3097223611111113E-2</v>
      </c>
      <c r="I118" s="2">
        <v>0</v>
      </c>
      <c r="J118" s="2">
        <v>0</v>
      </c>
      <c r="K118" s="2">
        <v>0</v>
      </c>
      <c r="L118" s="2">
        <v>6</v>
      </c>
      <c r="M118" s="2">
        <v>5</v>
      </c>
      <c r="N118">
        <v>3</v>
      </c>
      <c r="O118" s="2">
        <v>5</v>
      </c>
      <c r="P118" s="2">
        <v>0</v>
      </c>
      <c r="Q118" s="2">
        <v>1</v>
      </c>
      <c r="R118" s="2">
        <v>0</v>
      </c>
      <c r="S118" s="2">
        <v>0</v>
      </c>
      <c r="T118" s="2">
        <v>5</v>
      </c>
      <c r="U118">
        <v>6</v>
      </c>
    </row>
    <row r="119" spans="1:21" x14ac:dyDescent="0.25">
      <c r="A119" s="2">
        <v>2022</v>
      </c>
      <c r="B119" s="19">
        <v>44682</v>
      </c>
      <c r="C119" t="s">
        <v>90</v>
      </c>
      <c r="D119" t="s">
        <v>136</v>
      </c>
      <c r="E119" t="s">
        <v>132</v>
      </c>
      <c r="F119" t="s">
        <v>286</v>
      </c>
      <c r="G119" s="3">
        <v>0.566388</v>
      </c>
      <c r="H119" s="5">
        <v>1.5558439236111114E-2</v>
      </c>
      <c r="I119" s="2">
        <v>0</v>
      </c>
      <c r="J119" s="2">
        <v>0</v>
      </c>
      <c r="K119" s="2">
        <v>0</v>
      </c>
      <c r="L119" s="2">
        <v>4</v>
      </c>
      <c r="M119" s="2">
        <v>4</v>
      </c>
      <c r="N119">
        <v>1</v>
      </c>
      <c r="O119" s="2">
        <v>4</v>
      </c>
      <c r="P119" s="2">
        <v>0</v>
      </c>
      <c r="Q119" s="2">
        <v>2</v>
      </c>
      <c r="R119" s="2">
        <v>0</v>
      </c>
      <c r="S119" s="2">
        <v>0</v>
      </c>
      <c r="T119" s="2">
        <v>2</v>
      </c>
      <c r="U119">
        <v>4</v>
      </c>
    </row>
    <row r="120" spans="1:21" x14ac:dyDescent="0.25">
      <c r="A120" s="2">
        <v>2022</v>
      </c>
      <c r="B120" s="19">
        <v>44682</v>
      </c>
      <c r="C120" t="s">
        <v>90</v>
      </c>
      <c r="D120" t="s">
        <v>136</v>
      </c>
      <c r="E120" t="s">
        <v>132</v>
      </c>
      <c r="F120" t="s">
        <v>94</v>
      </c>
      <c r="G120" s="3">
        <v>0.53777783333333329</v>
      </c>
      <c r="H120" s="5">
        <v>2.1563947916666666E-2</v>
      </c>
      <c r="I120" s="2">
        <v>0</v>
      </c>
      <c r="J120" s="2">
        <v>0</v>
      </c>
      <c r="K120" s="2">
        <v>0</v>
      </c>
      <c r="L120" s="2">
        <v>8</v>
      </c>
      <c r="M120" s="2">
        <v>8</v>
      </c>
      <c r="N120">
        <v>0</v>
      </c>
      <c r="O120" s="2">
        <v>8</v>
      </c>
      <c r="P120" s="2">
        <v>4</v>
      </c>
      <c r="Q120" s="2">
        <v>2</v>
      </c>
      <c r="R120" s="2">
        <v>1</v>
      </c>
      <c r="S120" s="2">
        <v>1</v>
      </c>
      <c r="T120" s="2">
        <v>0</v>
      </c>
      <c r="U120">
        <v>8</v>
      </c>
    </row>
    <row r="121" spans="1:21" x14ac:dyDescent="0.25">
      <c r="A121" s="2">
        <v>2022</v>
      </c>
      <c r="B121" s="19">
        <v>44682</v>
      </c>
      <c r="C121" t="s">
        <v>90</v>
      </c>
      <c r="D121" t="s">
        <v>136</v>
      </c>
      <c r="E121" t="s">
        <v>132</v>
      </c>
      <c r="F121" t="s">
        <v>270</v>
      </c>
      <c r="G121" s="3">
        <v>0.51972216666666671</v>
      </c>
      <c r="H121" s="5">
        <v>2.5844906250000001E-2</v>
      </c>
      <c r="I121" s="2">
        <v>0</v>
      </c>
      <c r="J121" s="2">
        <v>0</v>
      </c>
      <c r="K121" s="2">
        <v>0</v>
      </c>
      <c r="L121" s="2">
        <v>5</v>
      </c>
      <c r="M121" s="2">
        <v>5</v>
      </c>
      <c r="N121">
        <v>0</v>
      </c>
      <c r="O121" s="2">
        <v>4</v>
      </c>
      <c r="P121" s="2">
        <v>3</v>
      </c>
      <c r="Q121" s="2">
        <v>2</v>
      </c>
      <c r="R121" s="2">
        <v>0</v>
      </c>
      <c r="S121" s="2">
        <v>0</v>
      </c>
      <c r="T121" s="2">
        <v>0</v>
      </c>
      <c r="U121">
        <v>5</v>
      </c>
    </row>
    <row r="122" spans="1:21" x14ac:dyDescent="0.25">
      <c r="A122" s="2">
        <v>2022</v>
      </c>
      <c r="B122" s="19">
        <v>44682</v>
      </c>
      <c r="C122" t="s">
        <v>89</v>
      </c>
      <c r="D122" t="s">
        <v>152</v>
      </c>
      <c r="E122" t="s">
        <v>132</v>
      </c>
      <c r="F122" t="s">
        <v>280</v>
      </c>
      <c r="G122" s="3">
        <v>0.49666666666666665</v>
      </c>
      <c r="H122" s="5">
        <v>4.3036068389592126E-2</v>
      </c>
      <c r="I122" s="2">
        <v>1</v>
      </c>
      <c r="J122" s="2">
        <v>0</v>
      </c>
      <c r="K122" s="2">
        <v>0</v>
      </c>
      <c r="L122" s="2">
        <v>82</v>
      </c>
      <c r="M122" s="2">
        <v>82</v>
      </c>
      <c r="N122">
        <v>0</v>
      </c>
      <c r="O122" s="2">
        <v>47</v>
      </c>
      <c r="P122" s="2">
        <v>6</v>
      </c>
      <c r="Q122" s="2">
        <v>42</v>
      </c>
      <c r="R122" s="2">
        <v>13</v>
      </c>
      <c r="S122" s="2">
        <v>0</v>
      </c>
      <c r="T122" s="2">
        <v>21</v>
      </c>
      <c r="U122">
        <v>82</v>
      </c>
    </row>
    <row r="123" spans="1:21" x14ac:dyDescent="0.25">
      <c r="A123" s="2">
        <v>2022</v>
      </c>
      <c r="B123" s="19">
        <v>44682</v>
      </c>
      <c r="C123" t="s">
        <v>76</v>
      </c>
      <c r="D123" t="s">
        <v>147</v>
      </c>
      <c r="E123" t="s">
        <v>132</v>
      </c>
      <c r="F123" t="s">
        <v>270</v>
      </c>
      <c r="G123" s="3">
        <v>0.3913888333333333</v>
      </c>
      <c r="H123" s="5">
        <v>2.6724534722222224E-2</v>
      </c>
      <c r="I123" s="2">
        <v>0</v>
      </c>
      <c r="J123" s="2">
        <v>0</v>
      </c>
      <c r="K123" s="2">
        <v>0</v>
      </c>
      <c r="L123" s="2">
        <v>1</v>
      </c>
      <c r="M123" s="2">
        <v>1</v>
      </c>
      <c r="N123">
        <v>0</v>
      </c>
      <c r="O123" s="2">
        <v>1</v>
      </c>
      <c r="P123" s="2">
        <v>0</v>
      </c>
      <c r="Q123" s="2">
        <v>0</v>
      </c>
      <c r="R123" s="2">
        <v>0</v>
      </c>
      <c r="S123" s="2">
        <v>0</v>
      </c>
      <c r="T123" s="2">
        <v>1</v>
      </c>
      <c r="U123">
        <v>1</v>
      </c>
    </row>
    <row r="124" spans="1:21" x14ac:dyDescent="0.25">
      <c r="A124" s="2">
        <v>2022</v>
      </c>
      <c r="B124" s="19">
        <v>44682</v>
      </c>
      <c r="C124" t="s">
        <v>90</v>
      </c>
      <c r="D124" t="s">
        <v>136</v>
      </c>
      <c r="E124" t="s">
        <v>132</v>
      </c>
      <c r="F124" t="s">
        <v>275</v>
      </c>
      <c r="G124" s="3">
        <v>0.36888883333333333</v>
      </c>
      <c r="H124" s="5">
        <v>3.2650461805555558E-2</v>
      </c>
      <c r="I124" s="2">
        <v>0</v>
      </c>
      <c r="J124" s="2">
        <v>0</v>
      </c>
      <c r="K124" s="2">
        <v>0</v>
      </c>
      <c r="L124" s="2">
        <v>2</v>
      </c>
      <c r="M124" s="2">
        <v>2</v>
      </c>
      <c r="N124">
        <v>0</v>
      </c>
      <c r="O124" s="2">
        <v>2</v>
      </c>
      <c r="P124" s="2">
        <v>2</v>
      </c>
      <c r="Q124" s="2">
        <v>0</v>
      </c>
      <c r="R124" s="2">
        <v>0</v>
      </c>
      <c r="S124" s="2">
        <v>0</v>
      </c>
      <c r="T124" s="2">
        <v>0</v>
      </c>
      <c r="U124">
        <v>2</v>
      </c>
    </row>
    <row r="125" spans="1:21" x14ac:dyDescent="0.25">
      <c r="A125" s="2">
        <v>2022</v>
      </c>
      <c r="B125" s="19">
        <v>44682</v>
      </c>
      <c r="C125" t="s">
        <v>76</v>
      </c>
      <c r="D125" t="s">
        <v>145</v>
      </c>
      <c r="E125" t="s">
        <v>146</v>
      </c>
      <c r="F125" t="s">
        <v>267</v>
      </c>
      <c r="G125" s="3">
        <v>0.36416666666666669</v>
      </c>
      <c r="H125" s="5">
        <v>1.4467593750000002E-2</v>
      </c>
      <c r="I125" s="2">
        <v>0</v>
      </c>
      <c r="J125" s="2">
        <v>0</v>
      </c>
      <c r="K125" s="2">
        <v>0</v>
      </c>
      <c r="L125" s="2">
        <v>3</v>
      </c>
      <c r="M125" s="2">
        <v>3</v>
      </c>
      <c r="N125">
        <v>1</v>
      </c>
      <c r="O125" s="2">
        <v>3</v>
      </c>
      <c r="P125" s="2">
        <v>0</v>
      </c>
      <c r="Q125" s="2">
        <v>0</v>
      </c>
      <c r="R125" s="2">
        <v>2</v>
      </c>
      <c r="S125" s="2">
        <v>0</v>
      </c>
      <c r="T125" s="2">
        <v>1</v>
      </c>
      <c r="U125">
        <v>3</v>
      </c>
    </row>
    <row r="126" spans="1:21" x14ac:dyDescent="0.25">
      <c r="A126" s="2">
        <v>2022</v>
      </c>
      <c r="B126" s="19">
        <v>44682</v>
      </c>
      <c r="C126" t="s">
        <v>87</v>
      </c>
      <c r="D126" t="s">
        <v>139</v>
      </c>
      <c r="E126" t="s">
        <v>132</v>
      </c>
      <c r="F126" t="s">
        <v>82</v>
      </c>
      <c r="G126" s="3">
        <v>0.32111116666666667</v>
      </c>
      <c r="H126" s="5">
        <v>2.379629861111111E-2</v>
      </c>
      <c r="I126" s="2">
        <v>0</v>
      </c>
      <c r="J126" s="2">
        <v>0</v>
      </c>
      <c r="K126" s="2">
        <v>0</v>
      </c>
      <c r="L126" s="2">
        <v>1</v>
      </c>
      <c r="M126" s="2">
        <v>1</v>
      </c>
      <c r="N126">
        <v>0</v>
      </c>
      <c r="O126" s="2">
        <v>1</v>
      </c>
      <c r="P126" s="2">
        <v>1</v>
      </c>
      <c r="Q126" s="2">
        <v>0</v>
      </c>
      <c r="R126" s="2">
        <v>0</v>
      </c>
      <c r="S126" s="2">
        <v>0</v>
      </c>
      <c r="T126" s="2">
        <v>0</v>
      </c>
      <c r="U126">
        <v>1</v>
      </c>
    </row>
    <row r="127" spans="1:21" x14ac:dyDescent="0.25">
      <c r="A127" s="2">
        <v>2022</v>
      </c>
      <c r="B127" s="19">
        <v>44682</v>
      </c>
      <c r="C127" t="s">
        <v>89</v>
      </c>
      <c r="D127" t="s">
        <v>134</v>
      </c>
      <c r="E127" t="s">
        <v>132</v>
      </c>
      <c r="F127" t="s">
        <v>274</v>
      </c>
      <c r="G127" s="3">
        <v>0.30361116666666665</v>
      </c>
      <c r="H127" s="5">
        <v>2.3067131944444447E-2</v>
      </c>
      <c r="I127" s="2">
        <v>0</v>
      </c>
      <c r="J127" s="2">
        <v>0</v>
      </c>
      <c r="K127" s="2">
        <v>0</v>
      </c>
      <c r="L127" s="2">
        <v>1</v>
      </c>
      <c r="M127" s="2">
        <v>1</v>
      </c>
      <c r="N127">
        <v>0</v>
      </c>
      <c r="O127" s="2">
        <v>1</v>
      </c>
      <c r="P127" s="2">
        <v>0</v>
      </c>
      <c r="Q127" s="2">
        <v>1</v>
      </c>
      <c r="R127" s="2">
        <v>0</v>
      </c>
      <c r="S127" s="2">
        <v>0</v>
      </c>
      <c r="T127" s="2">
        <v>0</v>
      </c>
      <c r="U127">
        <v>1</v>
      </c>
    </row>
    <row r="128" spans="1:21" x14ac:dyDescent="0.25">
      <c r="A128" s="2">
        <v>2022</v>
      </c>
      <c r="B128" s="19">
        <v>44682</v>
      </c>
      <c r="C128" t="s">
        <v>87</v>
      </c>
      <c r="D128" t="s">
        <v>131</v>
      </c>
      <c r="E128" t="s">
        <v>132</v>
      </c>
      <c r="F128" t="s">
        <v>284</v>
      </c>
      <c r="G128" s="3">
        <v>0.2680555</v>
      </c>
      <c r="H128" s="5">
        <v>3.6145833333333335E-2</v>
      </c>
      <c r="I128" s="2">
        <v>0</v>
      </c>
      <c r="J128" s="2">
        <v>0</v>
      </c>
      <c r="K128" s="2">
        <v>0</v>
      </c>
      <c r="L128" s="2">
        <v>2</v>
      </c>
      <c r="M128" s="2">
        <v>2</v>
      </c>
      <c r="N128">
        <v>0</v>
      </c>
      <c r="O128" s="2">
        <v>1</v>
      </c>
      <c r="P128" s="2">
        <v>0</v>
      </c>
      <c r="Q128" s="2">
        <v>2</v>
      </c>
      <c r="R128" s="2">
        <v>0</v>
      </c>
      <c r="S128" s="2">
        <v>0</v>
      </c>
      <c r="T128" s="2">
        <v>0</v>
      </c>
      <c r="U128">
        <v>2</v>
      </c>
    </row>
    <row r="129" spans="1:21" x14ac:dyDescent="0.25">
      <c r="A129" s="2">
        <v>2022</v>
      </c>
      <c r="B129" s="19">
        <v>44682</v>
      </c>
      <c r="C129" t="s">
        <v>80</v>
      </c>
      <c r="D129" t="s">
        <v>133</v>
      </c>
      <c r="E129" t="s">
        <v>132</v>
      </c>
      <c r="F129" t="s">
        <v>274</v>
      </c>
      <c r="G129" s="3">
        <v>0.25361116666666667</v>
      </c>
      <c r="H129" s="5">
        <v>2.0983798611111111E-2</v>
      </c>
      <c r="I129" s="2">
        <v>0</v>
      </c>
      <c r="J129" s="2">
        <v>0</v>
      </c>
      <c r="K129" s="2">
        <v>0</v>
      </c>
      <c r="L129" s="2">
        <v>1</v>
      </c>
      <c r="M129" s="2">
        <v>1</v>
      </c>
      <c r="N129">
        <v>0</v>
      </c>
      <c r="O129" s="2">
        <v>1</v>
      </c>
      <c r="P129" s="2">
        <v>0</v>
      </c>
      <c r="Q129" s="2">
        <v>0</v>
      </c>
      <c r="R129" s="2">
        <v>1</v>
      </c>
      <c r="S129" s="2">
        <v>0</v>
      </c>
      <c r="T129" s="2">
        <v>0</v>
      </c>
      <c r="U129">
        <v>1</v>
      </c>
    </row>
    <row r="130" spans="1:21" x14ac:dyDescent="0.25">
      <c r="A130" s="2">
        <v>2022</v>
      </c>
      <c r="B130" s="19">
        <v>44682</v>
      </c>
      <c r="C130" t="s">
        <v>80</v>
      </c>
      <c r="D130" t="s">
        <v>149</v>
      </c>
      <c r="E130" t="s">
        <v>150</v>
      </c>
      <c r="F130" t="s">
        <v>268</v>
      </c>
      <c r="G130" s="3">
        <v>0.13722133333333333</v>
      </c>
      <c r="H130" s="5">
        <v>1.3931324074074073E-2</v>
      </c>
      <c r="I130" s="2">
        <v>0</v>
      </c>
      <c r="J130" s="2">
        <v>0</v>
      </c>
      <c r="K130" s="2">
        <v>0</v>
      </c>
      <c r="L130" s="2">
        <v>10</v>
      </c>
      <c r="M130" s="2">
        <v>9</v>
      </c>
      <c r="N130">
        <v>0</v>
      </c>
      <c r="O130" s="2">
        <v>9</v>
      </c>
      <c r="P130" s="2">
        <v>5</v>
      </c>
      <c r="Q130" s="2">
        <v>3</v>
      </c>
      <c r="R130" s="2">
        <v>0</v>
      </c>
      <c r="S130" s="2">
        <v>0</v>
      </c>
      <c r="T130" s="2">
        <v>2</v>
      </c>
      <c r="U130">
        <v>10</v>
      </c>
    </row>
    <row r="131" spans="1:21" x14ac:dyDescent="0.25">
      <c r="A131" s="2">
        <v>2022</v>
      </c>
      <c r="B131" s="19">
        <v>44682</v>
      </c>
      <c r="C131" t="s">
        <v>82</v>
      </c>
      <c r="D131" t="s">
        <v>148</v>
      </c>
      <c r="E131" t="s">
        <v>143</v>
      </c>
      <c r="F131" t="s">
        <v>279</v>
      </c>
      <c r="G131" s="3">
        <v>0.13027783333333334</v>
      </c>
      <c r="H131" s="5">
        <v>1.584490972222222E-2</v>
      </c>
      <c r="I131" s="2">
        <v>0</v>
      </c>
      <c r="J131" s="2">
        <v>0</v>
      </c>
      <c r="K131" s="2">
        <v>0</v>
      </c>
      <c r="L131" s="2">
        <v>1</v>
      </c>
      <c r="M131" s="2">
        <v>1</v>
      </c>
      <c r="N131">
        <v>0</v>
      </c>
      <c r="O131" s="2">
        <v>1</v>
      </c>
      <c r="P131" s="2">
        <v>0</v>
      </c>
      <c r="Q131" s="2">
        <v>1</v>
      </c>
      <c r="R131" s="2">
        <v>0</v>
      </c>
      <c r="S131" s="2">
        <v>0</v>
      </c>
      <c r="T131" s="2">
        <v>0</v>
      </c>
      <c r="U131">
        <v>1</v>
      </c>
    </row>
    <row r="132" spans="1:21" x14ac:dyDescent="0.25">
      <c r="A132" s="2">
        <v>2022</v>
      </c>
      <c r="B132" s="19">
        <v>44682</v>
      </c>
      <c r="C132" t="s">
        <v>87</v>
      </c>
      <c r="D132" t="s">
        <v>138</v>
      </c>
      <c r="E132" t="s">
        <v>132</v>
      </c>
      <c r="F132" t="s">
        <v>270</v>
      </c>
      <c r="G132" s="3">
        <v>0.12583233333333332</v>
      </c>
      <c r="H132" s="5">
        <v>1.5121506944444444E-2</v>
      </c>
      <c r="I132" s="2">
        <v>0</v>
      </c>
      <c r="J132" s="2">
        <v>0</v>
      </c>
      <c r="K132" s="2">
        <v>0</v>
      </c>
      <c r="L132" s="2">
        <v>1</v>
      </c>
      <c r="M132" s="2">
        <v>1</v>
      </c>
      <c r="N132">
        <v>0</v>
      </c>
      <c r="O132" s="2">
        <v>1</v>
      </c>
      <c r="P132" s="2">
        <v>0</v>
      </c>
      <c r="Q132" s="2">
        <v>1</v>
      </c>
      <c r="R132" s="2">
        <v>0</v>
      </c>
      <c r="S132" s="2">
        <v>0</v>
      </c>
      <c r="T132" s="2">
        <v>0</v>
      </c>
      <c r="U132">
        <v>1</v>
      </c>
    </row>
    <row r="133" spans="1:21" x14ac:dyDescent="0.25">
      <c r="A133" s="2">
        <v>2022</v>
      </c>
      <c r="B133" s="19">
        <v>44682</v>
      </c>
      <c r="C133" t="s">
        <v>76</v>
      </c>
      <c r="D133" t="s">
        <v>145</v>
      </c>
      <c r="E133" t="s">
        <v>146</v>
      </c>
      <c r="F133" t="s">
        <v>275</v>
      </c>
      <c r="G133" s="3">
        <v>0.11722216666666667</v>
      </c>
      <c r="H133" s="5">
        <v>1.5300923611111111E-2</v>
      </c>
      <c r="I133" s="2">
        <v>0</v>
      </c>
      <c r="J133" s="2">
        <v>0</v>
      </c>
      <c r="K133" s="2">
        <v>0</v>
      </c>
      <c r="L133" s="2">
        <v>1</v>
      </c>
      <c r="M133" s="2">
        <v>1</v>
      </c>
      <c r="N133">
        <v>0</v>
      </c>
      <c r="O133" s="2">
        <v>1</v>
      </c>
      <c r="P133" s="2">
        <v>1</v>
      </c>
      <c r="Q133" s="2">
        <v>0</v>
      </c>
      <c r="R133" s="2">
        <v>0</v>
      </c>
      <c r="S133" s="2">
        <v>0</v>
      </c>
      <c r="T133" s="2">
        <v>0</v>
      </c>
      <c r="U133">
        <v>1</v>
      </c>
    </row>
    <row r="134" spans="1:21" x14ac:dyDescent="0.25">
      <c r="A134" s="2">
        <v>2022</v>
      </c>
      <c r="B134" s="19">
        <v>44682</v>
      </c>
      <c r="C134" t="s">
        <v>80</v>
      </c>
      <c r="D134" t="s">
        <v>133</v>
      </c>
      <c r="E134" t="s">
        <v>132</v>
      </c>
      <c r="F134" t="s">
        <v>281</v>
      </c>
      <c r="G134" s="3">
        <v>0.11111116666666666</v>
      </c>
      <c r="H134" s="5">
        <v>1.6439043981481483E-2</v>
      </c>
      <c r="I134" s="2">
        <v>0</v>
      </c>
      <c r="J134" s="2">
        <v>0</v>
      </c>
      <c r="K134" s="2">
        <v>0</v>
      </c>
      <c r="L134" s="2">
        <v>3</v>
      </c>
      <c r="M134" s="2">
        <v>3</v>
      </c>
      <c r="N134">
        <v>1</v>
      </c>
      <c r="O134" s="2">
        <v>3</v>
      </c>
      <c r="P134" s="2">
        <v>0</v>
      </c>
      <c r="Q134" s="2">
        <v>1</v>
      </c>
      <c r="R134" s="2">
        <v>0</v>
      </c>
      <c r="S134" s="2">
        <v>1</v>
      </c>
      <c r="T134" s="2">
        <v>1</v>
      </c>
      <c r="U134">
        <v>3</v>
      </c>
    </row>
    <row r="135" spans="1:21" x14ac:dyDescent="0.25">
      <c r="A135" s="2">
        <v>2022</v>
      </c>
      <c r="B135" s="19">
        <v>44682</v>
      </c>
      <c r="C135" t="s">
        <v>87</v>
      </c>
      <c r="D135" t="s">
        <v>131</v>
      </c>
      <c r="E135" t="s">
        <v>132</v>
      </c>
      <c r="F135" t="s">
        <v>286</v>
      </c>
      <c r="G135" s="3">
        <v>1.6944499999999998E-2</v>
      </c>
      <c r="H135" s="5">
        <v>7.5578506944444452E-3</v>
      </c>
      <c r="I135" s="2">
        <v>0</v>
      </c>
      <c r="J135" s="2">
        <v>0</v>
      </c>
      <c r="K135" s="2">
        <v>0</v>
      </c>
      <c r="L135" s="2">
        <v>2</v>
      </c>
      <c r="M135" s="2">
        <v>2</v>
      </c>
      <c r="N135">
        <v>0</v>
      </c>
      <c r="O135" s="2">
        <v>2</v>
      </c>
      <c r="P135" s="2">
        <v>2</v>
      </c>
      <c r="Q135" s="2">
        <v>0</v>
      </c>
      <c r="R135" s="2">
        <v>0</v>
      </c>
      <c r="S135" s="2">
        <v>0</v>
      </c>
      <c r="T135" s="2">
        <v>0</v>
      </c>
      <c r="U135">
        <v>2</v>
      </c>
    </row>
    <row r="136" spans="1:21" x14ac:dyDescent="0.25">
      <c r="A136" s="2">
        <v>2022</v>
      </c>
      <c r="B136" s="19">
        <v>44682</v>
      </c>
      <c r="C136" t="s">
        <v>82</v>
      </c>
      <c r="D136" t="s">
        <v>162</v>
      </c>
      <c r="E136" t="s">
        <v>143</v>
      </c>
      <c r="F136" t="s">
        <v>277</v>
      </c>
      <c r="G136" s="3">
        <v>0</v>
      </c>
      <c r="H136" s="5">
        <v>0.13071180555555556</v>
      </c>
      <c r="I136" s="2">
        <v>1</v>
      </c>
      <c r="J136" s="2">
        <v>0</v>
      </c>
      <c r="K136" s="2">
        <v>0</v>
      </c>
      <c r="L136" s="2">
        <v>2</v>
      </c>
      <c r="M136" s="2">
        <v>2</v>
      </c>
      <c r="N136">
        <v>0</v>
      </c>
      <c r="O136" s="2">
        <v>0</v>
      </c>
      <c r="P136" s="2">
        <v>1</v>
      </c>
      <c r="Q136" s="2">
        <v>0</v>
      </c>
      <c r="R136" s="2">
        <v>0</v>
      </c>
      <c r="S136" s="2">
        <v>0</v>
      </c>
      <c r="T136" s="2">
        <v>1</v>
      </c>
      <c r="U136">
        <v>2</v>
      </c>
    </row>
    <row r="137" spans="1:21" x14ac:dyDescent="0.25">
      <c r="A137" s="2">
        <v>2022</v>
      </c>
      <c r="B137" s="19">
        <v>44682</v>
      </c>
      <c r="C137" t="s">
        <v>89</v>
      </c>
      <c r="D137" t="s">
        <v>158</v>
      </c>
      <c r="E137" t="s">
        <v>132</v>
      </c>
      <c r="F137" t="s">
        <v>94</v>
      </c>
      <c r="G137" s="3">
        <v>0</v>
      </c>
      <c r="H137" s="5">
        <v>0.11130786805555556</v>
      </c>
      <c r="I137" s="2">
        <v>0</v>
      </c>
      <c r="J137" s="2">
        <v>0</v>
      </c>
      <c r="K137" s="2">
        <v>0</v>
      </c>
      <c r="L137" s="2">
        <v>1</v>
      </c>
      <c r="M137" s="2">
        <v>1</v>
      </c>
      <c r="N137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1</v>
      </c>
      <c r="U137">
        <v>1</v>
      </c>
    </row>
    <row r="138" spans="1:21" x14ac:dyDescent="0.25">
      <c r="A138" s="2">
        <v>2022</v>
      </c>
      <c r="B138" s="19">
        <v>44682</v>
      </c>
      <c r="C138" t="s">
        <v>90</v>
      </c>
      <c r="D138" t="s">
        <v>155</v>
      </c>
      <c r="E138" t="s">
        <v>146</v>
      </c>
      <c r="F138" t="s">
        <v>274</v>
      </c>
      <c r="G138" s="3">
        <v>0</v>
      </c>
      <c r="H138" s="5">
        <v>0.10167824305555556</v>
      </c>
      <c r="I138" s="2">
        <v>0</v>
      </c>
      <c r="J138" s="2">
        <v>0</v>
      </c>
      <c r="K138" s="2">
        <v>0</v>
      </c>
      <c r="L138" s="2">
        <v>1</v>
      </c>
      <c r="M138" s="2">
        <v>1</v>
      </c>
      <c r="N138">
        <v>0</v>
      </c>
      <c r="O138" s="2">
        <v>0</v>
      </c>
      <c r="P138" s="2">
        <v>0</v>
      </c>
      <c r="Q138" s="2">
        <v>1</v>
      </c>
      <c r="R138" s="2">
        <v>0</v>
      </c>
      <c r="S138" s="2">
        <v>0</v>
      </c>
      <c r="T138" s="2">
        <v>0</v>
      </c>
      <c r="U138">
        <v>1</v>
      </c>
    </row>
    <row r="139" spans="1:21" x14ac:dyDescent="0.25">
      <c r="A139" s="2">
        <v>2022</v>
      </c>
      <c r="B139" s="19">
        <v>44682</v>
      </c>
      <c r="C139" t="s">
        <v>82</v>
      </c>
      <c r="D139" t="s">
        <v>319</v>
      </c>
      <c r="E139" t="s">
        <v>143</v>
      </c>
      <c r="F139" t="s">
        <v>285</v>
      </c>
      <c r="G139" s="3">
        <v>0</v>
      </c>
      <c r="H139" s="5">
        <v>6.3252312500000005E-2</v>
      </c>
      <c r="I139" s="2">
        <v>0</v>
      </c>
      <c r="J139" s="2">
        <v>0</v>
      </c>
      <c r="K139" s="2">
        <v>0</v>
      </c>
      <c r="L139" s="2">
        <v>1</v>
      </c>
      <c r="M139" s="2">
        <v>1</v>
      </c>
      <c r="N139">
        <v>0</v>
      </c>
      <c r="O139" s="2">
        <v>0</v>
      </c>
      <c r="P139" s="2">
        <v>0</v>
      </c>
      <c r="Q139" s="2">
        <v>1</v>
      </c>
      <c r="R139" s="2">
        <v>0</v>
      </c>
      <c r="S139" s="2">
        <v>0</v>
      </c>
      <c r="T139" s="2">
        <v>0</v>
      </c>
      <c r="U139">
        <v>1</v>
      </c>
    </row>
    <row r="140" spans="1:21" x14ac:dyDescent="0.25">
      <c r="A140" s="2">
        <v>2022</v>
      </c>
      <c r="B140" s="19">
        <v>44682</v>
      </c>
      <c r="C140" t="s">
        <v>89</v>
      </c>
      <c r="D140" t="s">
        <v>159</v>
      </c>
      <c r="E140" t="s">
        <v>150</v>
      </c>
      <c r="F140" t="s">
        <v>280</v>
      </c>
      <c r="G140" s="3">
        <v>0</v>
      </c>
      <c r="H140" s="5">
        <v>6.0625000000000012E-2</v>
      </c>
      <c r="I140" s="2">
        <v>0</v>
      </c>
      <c r="J140" s="2">
        <v>0</v>
      </c>
      <c r="K140" s="2">
        <v>0</v>
      </c>
      <c r="L140" s="2">
        <v>2</v>
      </c>
      <c r="M140" s="2">
        <v>2</v>
      </c>
      <c r="N140">
        <v>0</v>
      </c>
      <c r="O140" s="2">
        <v>0</v>
      </c>
      <c r="P140" s="2">
        <v>0</v>
      </c>
      <c r="Q140" s="2">
        <v>2</v>
      </c>
      <c r="R140" s="2">
        <v>0</v>
      </c>
      <c r="S140" s="2">
        <v>0</v>
      </c>
      <c r="T140" s="2">
        <v>0</v>
      </c>
      <c r="U140">
        <v>2</v>
      </c>
    </row>
    <row r="141" spans="1:21" x14ac:dyDescent="0.25">
      <c r="A141" s="2">
        <v>2022</v>
      </c>
      <c r="B141" s="19">
        <v>44682</v>
      </c>
      <c r="C141" t="s">
        <v>82</v>
      </c>
      <c r="D141" t="s">
        <v>171</v>
      </c>
      <c r="E141" t="s">
        <v>143</v>
      </c>
      <c r="F141" t="s">
        <v>285</v>
      </c>
      <c r="G141" s="3">
        <v>0</v>
      </c>
      <c r="H141" s="5">
        <v>6.0329861111111112E-2</v>
      </c>
      <c r="I141" s="2">
        <v>0</v>
      </c>
      <c r="J141" s="2">
        <v>0</v>
      </c>
      <c r="K141" s="2">
        <v>0</v>
      </c>
      <c r="L141" s="2">
        <v>2</v>
      </c>
      <c r="M141" s="2">
        <v>2</v>
      </c>
      <c r="N141">
        <v>0</v>
      </c>
      <c r="O141" s="2">
        <v>1</v>
      </c>
      <c r="P141" s="2">
        <v>1</v>
      </c>
      <c r="Q141" s="2">
        <v>1</v>
      </c>
      <c r="R141" s="2">
        <v>0</v>
      </c>
      <c r="S141" s="2">
        <v>0</v>
      </c>
      <c r="T141" s="2">
        <v>0</v>
      </c>
      <c r="U141">
        <v>2</v>
      </c>
    </row>
    <row r="142" spans="1:21" x14ac:dyDescent="0.25">
      <c r="A142" s="2">
        <v>2022</v>
      </c>
      <c r="B142" s="19">
        <v>44682</v>
      </c>
      <c r="C142" t="s">
        <v>82</v>
      </c>
      <c r="D142" t="s">
        <v>162</v>
      </c>
      <c r="E142" t="s">
        <v>143</v>
      </c>
      <c r="F142" t="s">
        <v>94</v>
      </c>
      <c r="G142" s="3">
        <v>0</v>
      </c>
      <c r="H142" s="5">
        <v>5.9375000000000004E-2</v>
      </c>
      <c r="I142" s="2">
        <v>0</v>
      </c>
      <c r="J142" s="2">
        <v>0</v>
      </c>
      <c r="K142" s="2">
        <v>0</v>
      </c>
      <c r="L142" s="2">
        <v>1</v>
      </c>
      <c r="M142" s="2">
        <v>1</v>
      </c>
      <c r="N142">
        <v>0</v>
      </c>
      <c r="O142" s="2">
        <v>0</v>
      </c>
      <c r="P142" s="2">
        <v>0</v>
      </c>
      <c r="Q142" s="2">
        <v>1</v>
      </c>
      <c r="R142" s="2">
        <v>0</v>
      </c>
      <c r="S142" s="2">
        <v>0</v>
      </c>
      <c r="T142" s="2">
        <v>0</v>
      </c>
      <c r="U142">
        <v>1</v>
      </c>
    </row>
    <row r="143" spans="1:21" x14ac:dyDescent="0.25">
      <c r="A143" s="2">
        <v>2022</v>
      </c>
      <c r="B143" s="19">
        <v>44682</v>
      </c>
      <c r="C143" t="s">
        <v>82</v>
      </c>
      <c r="D143" t="s">
        <v>221</v>
      </c>
      <c r="E143" t="s">
        <v>143</v>
      </c>
      <c r="F143" t="s">
        <v>279</v>
      </c>
      <c r="G143" s="3">
        <v>0</v>
      </c>
      <c r="H143" s="5">
        <v>5.9027777777777783E-2</v>
      </c>
      <c r="I143" s="2">
        <v>0</v>
      </c>
      <c r="J143" s="2">
        <v>0</v>
      </c>
      <c r="K143" s="2">
        <v>0</v>
      </c>
      <c r="L143" s="2">
        <v>1</v>
      </c>
      <c r="M143" s="2">
        <v>1</v>
      </c>
      <c r="N143">
        <v>0</v>
      </c>
      <c r="O143" s="2">
        <v>0</v>
      </c>
      <c r="P143" s="2">
        <v>0</v>
      </c>
      <c r="Q143" s="2">
        <v>1</v>
      </c>
      <c r="R143" s="2">
        <v>0</v>
      </c>
      <c r="S143" s="2">
        <v>0</v>
      </c>
      <c r="T143" s="2">
        <v>0</v>
      </c>
      <c r="U143">
        <v>1</v>
      </c>
    </row>
    <row r="144" spans="1:21" x14ac:dyDescent="0.25">
      <c r="A144" s="2">
        <v>2022</v>
      </c>
      <c r="B144" s="19">
        <v>44682</v>
      </c>
      <c r="C144" t="s">
        <v>89</v>
      </c>
      <c r="D144" t="s">
        <v>152</v>
      </c>
      <c r="E144" t="s">
        <v>132</v>
      </c>
      <c r="F144" t="s">
        <v>94</v>
      </c>
      <c r="G144" s="3">
        <v>0</v>
      </c>
      <c r="H144" s="5">
        <v>5.7564183080808087E-2</v>
      </c>
      <c r="I144" s="2">
        <v>1</v>
      </c>
      <c r="J144" s="2">
        <v>0</v>
      </c>
      <c r="K144" s="2">
        <v>0</v>
      </c>
      <c r="L144" s="2">
        <v>10</v>
      </c>
      <c r="M144" s="2">
        <v>10</v>
      </c>
      <c r="N144">
        <v>0</v>
      </c>
      <c r="O144" s="2">
        <v>6</v>
      </c>
      <c r="P144" s="2">
        <v>0</v>
      </c>
      <c r="Q144" s="2">
        <v>7</v>
      </c>
      <c r="R144" s="2">
        <v>1</v>
      </c>
      <c r="S144" s="2">
        <v>0</v>
      </c>
      <c r="T144" s="2">
        <v>2</v>
      </c>
      <c r="U144">
        <v>10</v>
      </c>
    </row>
    <row r="145" spans="1:21" x14ac:dyDescent="0.25">
      <c r="A145" s="2">
        <v>2022</v>
      </c>
      <c r="B145" s="19">
        <v>44682</v>
      </c>
      <c r="C145" t="s">
        <v>89</v>
      </c>
      <c r="D145" t="s">
        <v>158</v>
      </c>
      <c r="E145" t="s">
        <v>132</v>
      </c>
      <c r="F145" t="s">
        <v>279</v>
      </c>
      <c r="G145" s="3">
        <v>0</v>
      </c>
      <c r="H145" s="5">
        <v>4.9254328832304524E-2</v>
      </c>
      <c r="I145" s="2">
        <v>1</v>
      </c>
      <c r="J145" s="2">
        <v>0</v>
      </c>
      <c r="K145" s="2">
        <v>0</v>
      </c>
      <c r="L145" s="2">
        <v>57</v>
      </c>
      <c r="M145" s="2">
        <v>54</v>
      </c>
      <c r="N145">
        <v>1</v>
      </c>
      <c r="O145" s="2">
        <v>28</v>
      </c>
      <c r="P145" s="2">
        <v>5</v>
      </c>
      <c r="Q145" s="2">
        <v>29</v>
      </c>
      <c r="R145" s="2">
        <v>6</v>
      </c>
      <c r="S145" s="2">
        <v>0</v>
      </c>
      <c r="T145" s="2">
        <v>17</v>
      </c>
      <c r="U145">
        <v>56</v>
      </c>
    </row>
    <row r="146" spans="1:21" x14ac:dyDescent="0.25">
      <c r="A146" s="2">
        <v>2022</v>
      </c>
      <c r="B146" s="19">
        <v>44682</v>
      </c>
      <c r="C146" t="s">
        <v>90</v>
      </c>
      <c r="D146" t="s">
        <v>174</v>
      </c>
      <c r="E146" t="s">
        <v>153</v>
      </c>
      <c r="F146" t="s">
        <v>268</v>
      </c>
      <c r="G146" s="3">
        <v>0</v>
      </c>
      <c r="H146" s="5">
        <v>4.8885030092592603E-2</v>
      </c>
      <c r="I146" s="2">
        <v>0</v>
      </c>
      <c r="J146" s="2">
        <v>0</v>
      </c>
      <c r="K146" s="2">
        <v>0</v>
      </c>
      <c r="L146" s="2">
        <v>3</v>
      </c>
      <c r="M146" s="2">
        <v>3</v>
      </c>
      <c r="N146">
        <v>0</v>
      </c>
      <c r="O146" s="2">
        <v>1</v>
      </c>
      <c r="P146" s="2">
        <v>0</v>
      </c>
      <c r="Q146" s="2">
        <v>1</v>
      </c>
      <c r="R146" s="2">
        <v>0</v>
      </c>
      <c r="S146" s="2">
        <v>0</v>
      </c>
      <c r="T146" s="2">
        <v>2</v>
      </c>
      <c r="U146">
        <v>3</v>
      </c>
    </row>
    <row r="147" spans="1:21" x14ac:dyDescent="0.25">
      <c r="A147" s="2">
        <v>2022</v>
      </c>
      <c r="B147" s="19">
        <v>44682</v>
      </c>
      <c r="C147" t="s">
        <v>82</v>
      </c>
      <c r="D147" t="s">
        <v>212</v>
      </c>
      <c r="E147" t="s">
        <v>143</v>
      </c>
      <c r="F147" t="s">
        <v>273</v>
      </c>
      <c r="G147" s="3">
        <v>0</v>
      </c>
      <c r="H147" s="5">
        <v>4.5277777777777785E-2</v>
      </c>
      <c r="I147" s="2">
        <v>0</v>
      </c>
      <c r="J147" s="2">
        <v>0</v>
      </c>
      <c r="K147" s="2">
        <v>0</v>
      </c>
      <c r="L147" s="2">
        <v>1</v>
      </c>
      <c r="M147" s="2">
        <v>1</v>
      </c>
      <c r="N147">
        <v>0</v>
      </c>
      <c r="O147" s="2">
        <v>0</v>
      </c>
      <c r="P147" s="2">
        <v>0</v>
      </c>
      <c r="Q147" s="2">
        <v>1</v>
      </c>
      <c r="R147" s="2">
        <v>0</v>
      </c>
      <c r="S147" s="2">
        <v>0</v>
      </c>
      <c r="T147" s="2">
        <v>0</v>
      </c>
      <c r="U147">
        <v>1</v>
      </c>
    </row>
    <row r="148" spans="1:21" x14ac:dyDescent="0.25">
      <c r="A148" s="2">
        <v>2022</v>
      </c>
      <c r="B148" s="19">
        <v>44682</v>
      </c>
      <c r="C148" t="s">
        <v>82</v>
      </c>
      <c r="D148" t="s">
        <v>156</v>
      </c>
      <c r="E148" t="s">
        <v>143</v>
      </c>
      <c r="F148" t="s">
        <v>277</v>
      </c>
      <c r="G148" s="3">
        <v>0</v>
      </c>
      <c r="H148" s="5">
        <v>4.5040510416666665E-2</v>
      </c>
      <c r="I148" s="2">
        <v>0</v>
      </c>
      <c r="J148" s="2">
        <v>0</v>
      </c>
      <c r="K148" s="2">
        <v>0</v>
      </c>
      <c r="L148" s="2">
        <v>2</v>
      </c>
      <c r="M148" s="2">
        <v>2</v>
      </c>
      <c r="N148">
        <v>0</v>
      </c>
      <c r="O148" s="2">
        <v>1</v>
      </c>
      <c r="P148" s="2">
        <v>0</v>
      </c>
      <c r="Q148" s="2">
        <v>1</v>
      </c>
      <c r="R148" s="2">
        <v>1</v>
      </c>
      <c r="S148" s="2">
        <v>0</v>
      </c>
      <c r="T148" s="2">
        <v>0</v>
      </c>
      <c r="U148">
        <v>2</v>
      </c>
    </row>
    <row r="149" spans="1:21" x14ac:dyDescent="0.25">
      <c r="A149" s="2">
        <v>2022</v>
      </c>
      <c r="B149" s="19">
        <v>44682</v>
      </c>
      <c r="C149" t="s">
        <v>90</v>
      </c>
      <c r="D149" t="s">
        <v>174</v>
      </c>
      <c r="E149" t="s">
        <v>153</v>
      </c>
      <c r="F149" t="s">
        <v>269</v>
      </c>
      <c r="G149" s="3">
        <v>0</v>
      </c>
      <c r="H149" s="5">
        <v>4.4768520833333332E-2</v>
      </c>
      <c r="I149" s="2">
        <v>0</v>
      </c>
      <c r="J149" s="2">
        <v>0</v>
      </c>
      <c r="K149" s="2">
        <v>0</v>
      </c>
      <c r="L149" s="2">
        <v>1</v>
      </c>
      <c r="M149" s="2">
        <v>1</v>
      </c>
      <c r="N149">
        <v>0</v>
      </c>
      <c r="O149" s="2">
        <v>0</v>
      </c>
      <c r="P149" s="2">
        <v>0</v>
      </c>
      <c r="Q149" s="2">
        <v>1</v>
      </c>
      <c r="R149" s="2">
        <v>0</v>
      </c>
      <c r="S149" s="2">
        <v>0</v>
      </c>
      <c r="T149" s="2">
        <v>0</v>
      </c>
      <c r="U149">
        <v>1</v>
      </c>
    </row>
    <row r="150" spans="1:21" x14ac:dyDescent="0.25">
      <c r="A150" s="2">
        <v>2022</v>
      </c>
      <c r="B150" s="19">
        <v>44682</v>
      </c>
      <c r="C150" t="s">
        <v>89</v>
      </c>
      <c r="D150" t="s">
        <v>152</v>
      </c>
      <c r="E150" t="s">
        <v>132</v>
      </c>
      <c r="F150" t="s">
        <v>272</v>
      </c>
      <c r="G150" s="3">
        <v>0</v>
      </c>
      <c r="H150" s="5">
        <v>4.4552467592592591E-2</v>
      </c>
      <c r="I150" s="2">
        <v>0</v>
      </c>
      <c r="J150" s="2">
        <v>0</v>
      </c>
      <c r="K150" s="2">
        <v>0</v>
      </c>
      <c r="L150" s="2">
        <v>3</v>
      </c>
      <c r="M150" s="2">
        <v>3</v>
      </c>
      <c r="N150">
        <v>0</v>
      </c>
      <c r="O150" s="2">
        <v>2</v>
      </c>
      <c r="P150" s="2">
        <v>0</v>
      </c>
      <c r="Q150" s="2">
        <v>3</v>
      </c>
      <c r="R150" s="2">
        <v>0</v>
      </c>
      <c r="S150" s="2">
        <v>0</v>
      </c>
      <c r="T150" s="2">
        <v>0</v>
      </c>
      <c r="U150">
        <v>3</v>
      </c>
    </row>
    <row r="151" spans="1:21" x14ac:dyDescent="0.25">
      <c r="A151" s="2">
        <v>2022</v>
      </c>
      <c r="B151" s="19">
        <v>44682</v>
      </c>
      <c r="C151" t="s">
        <v>82</v>
      </c>
      <c r="D151" t="s">
        <v>315</v>
      </c>
      <c r="E151" t="s">
        <v>143</v>
      </c>
      <c r="F151" t="s">
        <v>267</v>
      </c>
      <c r="G151" s="3">
        <v>0</v>
      </c>
      <c r="H151" s="5">
        <v>4.2986111111111114E-2</v>
      </c>
      <c r="I151" s="2">
        <v>0</v>
      </c>
      <c r="J151" s="2">
        <v>0</v>
      </c>
      <c r="K151" s="2">
        <v>0</v>
      </c>
      <c r="L151" s="2">
        <v>1</v>
      </c>
      <c r="M151" s="2">
        <v>1</v>
      </c>
      <c r="N151">
        <v>0</v>
      </c>
      <c r="O151" s="2">
        <v>0</v>
      </c>
      <c r="P151" s="2">
        <v>1</v>
      </c>
      <c r="Q151" s="2">
        <v>0</v>
      </c>
      <c r="R151" s="2">
        <v>0</v>
      </c>
      <c r="S151" s="2">
        <v>0</v>
      </c>
      <c r="T151" s="2">
        <v>0</v>
      </c>
      <c r="U151">
        <v>1</v>
      </c>
    </row>
    <row r="152" spans="1:21" x14ac:dyDescent="0.25">
      <c r="A152" s="2">
        <v>2022</v>
      </c>
      <c r="B152" s="19">
        <v>44682</v>
      </c>
      <c r="C152" t="s">
        <v>87</v>
      </c>
      <c r="D152" t="s">
        <v>177</v>
      </c>
      <c r="E152" t="s">
        <v>153</v>
      </c>
      <c r="F152" t="s">
        <v>276</v>
      </c>
      <c r="G152" s="3">
        <v>0</v>
      </c>
      <c r="H152" s="5">
        <v>4.1666666666666671E-2</v>
      </c>
      <c r="I152" s="2">
        <v>0</v>
      </c>
      <c r="J152" s="2">
        <v>0</v>
      </c>
      <c r="K152" s="2">
        <v>0</v>
      </c>
      <c r="L152" s="2">
        <v>1</v>
      </c>
      <c r="M152" s="2">
        <v>1</v>
      </c>
      <c r="N15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1</v>
      </c>
      <c r="U152">
        <v>1</v>
      </c>
    </row>
    <row r="153" spans="1:21" x14ac:dyDescent="0.25">
      <c r="A153" s="2">
        <v>2022</v>
      </c>
      <c r="B153" s="19">
        <v>44682</v>
      </c>
      <c r="C153" t="s">
        <v>82</v>
      </c>
      <c r="D153" t="s">
        <v>157</v>
      </c>
      <c r="E153" t="s">
        <v>143</v>
      </c>
      <c r="F153" t="s">
        <v>281</v>
      </c>
      <c r="G153" s="3">
        <v>0</v>
      </c>
      <c r="H153" s="5">
        <v>4.1574076388888888E-2</v>
      </c>
      <c r="I153" s="2">
        <v>0</v>
      </c>
      <c r="J153" s="2">
        <v>0</v>
      </c>
      <c r="K153" s="2">
        <v>0</v>
      </c>
      <c r="L153" s="2">
        <v>1</v>
      </c>
      <c r="M153" s="2">
        <v>1</v>
      </c>
      <c r="N153">
        <v>0</v>
      </c>
      <c r="O153" s="2">
        <v>1</v>
      </c>
      <c r="P153" s="2">
        <v>1</v>
      </c>
      <c r="Q153" s="2">
        <v>0</v>
      </c>
      <c r="R153" s="2">
        <v>0</v>
      </c>
      <c r="S153" s="2">
        <v>0</v>
      </c>
      <c r="T153" s="2">
        <v>0</v>
      </c>
      <c r="U153">
        <v>1</v>
      </c>
    </row>
    <row r="154" spans="1:21" x14ac:dyDescent="0.25">
      <c r="A154" s="2">
        <v>2022</v>
      </c>
      <c r="B154" s="19">
        <v>44682</v>
      </c>
      <c r="C154" t="s">
        <v>82</v>
      </c>
      <c r="D154" t="s">
        <v>239</v>
      </c>
      <c r="E154" t="s">
        <v>143</v>
      </c>
      <c r="F154" t="s">
        <v>273</v>
      </c>
      <c r="G154" s="3">
        <v>0</v>
      </c>
      <c r="H154" s="5">
        <v>4.1076388888888891E-2</v>
      </c>
      <c r="I154" s="2">
        <v>0</v>
      </c>
      <c r="J154" s="2">
        <v>0</v>
      </c>
      <c r="K154" s="2">
        <v>0</v>
      </c>
      <c r="L154" s="2">
        <v>1</v>
      </c>
      <c r="M154" s="2">
        <v>1</v>
      </c>
      <c r="N154">
        <v>0</v>
      </c>
      <c r="O154" s="2">
        <v>1</v>
      </c>
      <c r="P154" s="2">
        <v>0</v>
      </c>
      <c r="Q154" s="2">
        <v>1</v>
      </c>
      <c r="R154" s="2">
        <v>0</v>
      </c>
      <c r="S154" s="2">
        <v>0</v>
      </c>
      <c r="T154" s="2">
        <v>0</v>
      </c>
      <c r="U154">
        <v>1</v>
      </c>
    </row>
    <row r="155" spans="1:21" x14ac:dyDescent="0.25">
      <c r="A155" s="2">
        <v>2022</v>
      </c>
      <c r="B155" s="19">
        <v>44682</v>
      </c>
      <c r="C155" t="s">
        <v>80</v>
      </c>
      <c r="D155" t="s">
        <v>149</v>
      </c>
      <c r="E155" t="s">
        <v>150</v>
      </c>
      <c r="F155" t="s">
        <v>270</v>
      </c>
      <c r="G155" s="3">
        <v>0</v>
      </c>
      <c r="H155" s="5">
        <v>4.1076388888888891E-2</v>
      </c>
      <c r="I155" s="2">
        <v>0</v>
      </c>
      <c r="J155" s="2">
        <v>0</v>
      </c>
      <c r="K155" s="2">
        <v>0</v>
      </c>
      <c r="L155" s="2">
        <v>1</v>
      </c>
      <c r="M155" s="2">
        <v>1</v>
      </c>
      <c r="N155">
        <v>0</v>
      </c>
      <c r="O155" s="2">
        <v>1</v>
      </c>
      <c r="P155" s="2">
        <v>0</v>
      </c>
      <c r="Q155" s="2">
        <v>0</v>
      </c>
      <c r="R155" s="2">
        <v>0</v>
      </c>
      <c r="S155" s="2">
        <v>0</v>
      </c>
      <c r="T155" s="2">
        <v>1</v>
      </c>
      <c r="U155">
        <v>1</v>
      </c>
    </row>
    <row r="156" spans="1:21" x14ac:dyDescent="0.25">
      <c r="A156" s="2">
        <v>2022</v>
      </c>
      <c r="B156" s="19">
        <v>44682</v>
      </c>
      <c r="C156" t="s">
        <v>82</v>
      </c>
      <c r="D156" t="s">
        <v>223</v>
      </c>
      <c r="E156" t="s">
        <v>143</v>
      </c>
      <c r="F156" t="s">
        <v>278</v>
      </c>
      <c r="G156" s="3">
        <v>0</v>
      </c>
      <c r="H156" s="5">
        <v>4.0706020833333335E-2</v>
      </c>
      <c r="I156" s="2">
        <v>0</v>
      </c>
      <c r="J156" s="2">
        <v>0</v>
      </c>
      <c r="K156" s="2">
        <v>0</v>
      </c>
      <c r="L156" s="2">
        <v>1</v>
      </c>
      <c r="M156" s="2">
        <v>1</v>
      </c>
      <c r="N156">
        <v>0</v>
      </c>
      <c r="O156" s="2">
        <v>1</v>
      </c>
      <c r="P156" s="2">
        <v>0</v>
      </c>
      <c r="Q156" s="2">
        <v>0</v>
      </c>
      <c r="R156" s="2">
        <v>0</v>
      </c>
      <c r="S156" s="2">
        <v>0</v>
      </c>
      <c r="T156" s="2">
        <v>1</v>
      </c>
      <c r="U156">
        <v>1</v>
      </c>
    </row>
    <row r="157" spans="1:21" x14ac:dyDescent="0.25">
      <c r="A157" s="2">
        <v>2022</v>
      </c>
      <c r="B157" s="19">
        <v>44682</v>
      </c>
      <c r="C157" t="s">
        <v>82</v>
      </c>
      <c r="D157" t="s">
        <v>157</v>
      </c>
      <c r="E157" t="s">
        <v>143</v>
      </c>
      <c r="F157" t="s">
        <v>279</v>
      </c>
      <c r="G157" s="3">
        <v>0</v>
      </c>
      <c r="H157" s="5">
        <v>4.0315394097222221E-2</v>
      </c>
      <c r="I157" s="2">
        <v>0</v>
      </c>
      <c r="J157" s="2">
        <v>0</v>
      </c>
      <c r="K157" s="2">
        <v>0</v>
      </c>
      <c r="L157" s="2">
        <v>4</v>
      </c>
      <c r="M157" s="2">
        <v>4</v>
      </c>
      <c r="N157">
        <v>0</v>
      </c>
      <c r="O157" s="2">
        <v>2</v>
      </c>
      <c r="P157" s="2">
        <v>3</v>
      </c>
      <c r="Q157" s="2">
        <v>1</v>
      </c>
      <c r="R157" s="2">
        <v>0</v>
      </c>
      <c r="S157" s="2">
        <v>0</v>
      </c>
      <c r="T157" s="2">
        <v>0</v>
      </c>
      <c r="U157">
        <v>4</v>
      </c>
    </row>
    <row r="158" spans="1:21" x14ac:dyDescent="0.25">
      <c r="A158" s="2">
        <v>2022</v>
      </c>
      <c r="B158" s="19">
        <v>44682</v>
      </c>
      <c r="C158" t="s">
        <v>90</v>
      </c>
      <c r="D158" t="s">
        <v>163</v>
      </c>
      <c r="E158" t="s">
        <v>153</v>
      </c>
      <c r="F158" t="s">
        <v>278</v>
      </c>
      <c r="G158" s="3">
        <v>0</v>
      </c>
      <c r="H158" s="5">
        <v>3.9450232638888888E-2</v>
      </c>
      <c r="I158" s="2">
        <v>0</v>
      </c>
      <c r="J158" s="2">
        <v>0</v>
      </c>
      <c r="K158" s="2">
        <v>0</v>
      </c>
      <c r="L158" s="2">
        <v>2</v>
      </c>
      <c r="M158" s="2">
        <v>2</v>
      </c>
      <c r="N158">
        <v>0</v>
      </c>
      <c r="O158" s="2">
        <v>1</v>
      </c>
      <c r="P158" s="2">
        <v>0</v>
      </c>
      <c r="Q158" s="2">
        <v>2</v>
      </c>
      <c r="R158" s="2">
        <v>0</v>
      </c>
      <c r="S158" s="2">
        <v>0</v>
      </c>
      <c r="T158" s="2">
        <v>0</v>
      </c>
      <c r="U158">
        <v>2</v>
      </c>
    </row>
    <row r="159" spans="1:21" x14ac:dyDescent="0.25">
      <c r="A159" s="2">
        <v>2022</v>
      </c>
      <c r="B159" s="19">
        <v>44682</v>
      </c>
      <c r="C159" t="s">
        <v>82</v>
      </c>
      <c r="D159" t="s">
        <v>162</v>
      </c>
      <c r="E159" t="s">
        <v>143</v>
      </c>
      <c r="F159" t="s">
        <v>287</v>
      </c>
      <c r="G159" s="3">
        <v>0</v>
      </c>
      <c r="H159" s="5">
        <v>3.8315972222222223E-2</v>
      </c>
      <c r="I159" s="2">
        <v>0</v>
      </c>
      <c r="J159" s="2">
        <v>0</v>
      </c>
      <c r="K159" s="2">
        <v>0</v>
      </c>
      <c r="L159" s="2">
        <v>3</v>
      </c>
      <c r="M159" s="2">
        <v>2</v>
      </c>
      <c r="N159">
        <v>0</v>
      </c>
      <c r="O159" s="2">
        <v>1</v>
      </c>
      <c r="P159" s="2">
        <v>0</v>
      </c>
      <c r="Q159" s="2">
        <v>3</v>
      </c>
      <c r="R159" s="2">
        <v>0</v>
      </c>
      <c r="S159" s="2">
        <v>0</v>
      </c>
      <c r="T159" s="2">
        <v>0</v>
      </c>
      <c r="U159">
        <v>2</v>
      </c>
    </row>
    <row r="160" spans="1:21" x14ac:dyDescent="0.25">
      <c r="A160" s="2">
        <v>2022</v>
      </c>
      <c r="B160" s="19">
        <v>44682</v>
      </c>
      <c r="C160" t="s">
        <v>82</v>
      </c>
      <c r="D160" t="s">
        <v>165</v>
      </c>
      <c r="E160" t="s">
        <v>77</v>
      </c>
      <c r="F160" t="s">
        <v>283</v>
      </c>
      <c r="G160" s="3">
        <v>0</v>
      </c>
      <c r="H160" s="5">
        <v>3.6747645833333335E-2</v>
      </c>
      <c r="I160" s="2">
        <v>0</v>
      </c>
      <c r="J160" s="2">
        <v>0</v>
      </c>
      <c r="K160" s="2">
        <v>0</v>
      </c>
      <c r="L160" s="2">
        <v>1</v>
      </c>
      <c r="M160" s="2">
        <v>1</v>
      </c>
      <c r="N160">
        <v>0</v>
      </c>
      <c r="O160" s="2">
        <v>1</v>
      </c>
      <c r="P160" s="2">
        <v>1</v>
      </c>
      <c r="Q160" s="2">
        <v>0</v>
      </c>
      <c r="R160" s="2">
        <v>0</v>
      </c>
      <c r="S160" s="2">
        <v>0</v>
      </c>
      <c r="T160" s="2">
        <v>0</v>
      </c>
      <c r="U160">
        <v>1</v>
      </c>
    </row>
    <row r="161" spans="1:21" x14ac:dyDescent="0.25">
      <c r="A161" s="2">
        <v>2022</v>
      </c>
      <c r="B161" s="19">
        <v>44682</v>
      </c>
      <c r="C161" t="s">
        <v>82</v>
      </c>
      <c r="D161" t="s">
        <v>160</v>
      </c>
      <c r="E161" t="s">
        <v>143</v>
      </c>
      <c r="F161" t="s">
        <v>277</v>
      </c>
      <c r="G161" s="3">
        <v>0</v>
      </c>
      <c r="H161" s="5">
        <v>3.5439812500000001E-2</v>
      </c>
      <c r="I161" s="2">
        <v>0</v>
      </c>
      <c r="J161" s="2">
        <v>0</v>
      </c>
      <c r="K161" s="2">
        <v>0</v>
      </c>
      <c r="L161" s="2">
        <v>1</v>
      </c>
      <c r="M161" s="2">
        <v>1</v>
      </c>
      <c r="N161">
        <v>0</v>
      </c>
      <c r="O161" s="2">
        <v>1</v>
      </c>
      <c r="P161" s="2">
        <v>0</v>
      </c>
      <c r="Q161" s="2">
        <v>0</v>
      </c>
      <c r="R161" s="2">
        <v>0</v>
      </c>
      <c r="S161" s="2">
        <v>0</v>
      </c>
      <c r="T161" s="2">
        <v>1</v>
      </c>
      <c r="U161">
        <v>1</v>
      </c>
    </row>
    <row r="162" spans="1:21" x14ac:dyDescent="0.25">
      <c r="A162" s="2">
        <v>2022</v>
      </c>
      <c r="B162" s="19">
        <v>44682</v>
      </c>
      <c r="C162" t="s">
        <v>89</v>
      </c>
      <c r="D162" t="s">
        <v>159</v>
      </c>
      <c r="E162" t="s">
        <v>150</v>
      </c>
      <c r="F162" t="s">
        <v>272</v>
      </c>
      <c r="G162" s="3">
        <v>0</v>
      </c>
      <c r="H162" s="5">
        <v>3.3949328794480767E-2</v>
      </c>
      <c r="I162" s="2">
        <v>0</v>
      </c>
      <c r="J162" s="2">
        <v>0</v>
      </c>
      <c r="K162" s="2">
        <v>0</v>
      </c>
      <c r="L162" s="2">
        <v>163</v>
      </c>
      <c r="M162" s="2">
        <v>160</v>
      </c>
      <c r="N162">
        <v>0</v>
      </c>
      <c r="O162" s="2">
        <v>115</v>
      </c>
      <c r="P162" s="2">
        <v>17</v>
      </c>
      <c r="Q162" s="2">
        <v>96</v>
      </c>
      <c r="R162" s="2">
        <v>20</v>
      </c>
      <c r="S162" s="2">
        <v>1</v>
      </c>
      <c r="T162" s="2">
        <v>29</v>
      </c>
      <c r="U162">
        <v>162</v>
      </c>
    </row>
    <row r="163" spans="1:21" x14ac:dyDescent="0.25">
      <c r="A163" s="2">
        <v>2022</v>
      </c>
      <c r="B163" s="19">
        <v>44682</v>
      </c>
      <c r="C163" t="s">
        <v>82</v>
      </c>
      <c r="D163" t="s">
        <v>166</v>
      </c>
      <c r="E163" t="s">
        <v>143</v>
      </c>
      <c r="F163" t="s">
        <v>287</v>
      </c>
      <c r="G163" s="3">
        <v>0</v>
      </c>
      <c r="H163" s="5">
        <v>3.3483798611111115E-2</v>
      </c>
      <c r="I163" s="2">
        <v>0</v>
      </c>
      <c r="J163" s="2">
        <v>0</v>
      </c>
      <c r="K163" s="2">
        <v>0</v>
      </c>
      <c r="L163" s="2">
        <v>1</v>
      </c>
      <c r="M163" s="2">
        <v>1</v>
      </c>
      <c r="N163">
        <v>0</v>
      </c>
      <c r="O163" s="2">
        <v>1</v>
      </c>
      <c r="P163" s="2">
        <v>0</v>
      </c>
      <c r="Q163" s="2">
        <v>0</v>
      </c>
      <c r="R163" s="2">
        <v>1</v>
      </c>
      <c r="S163" s="2">
        <v>0</v>
      </c>
      <c r="T163" s="2">
        <v>0</v>
      </c>
      <c r="U163">
        <v>1</v>
      </c>
    </row>
    <row r="164" spans="1:21" x14ac:dyDescent="0.25">
      <c r="A164" s="2">
        <v>2022</v>
      </c>
      <c r="B164" s="19">
        <v>44682</v>
      </c>
      <c r="C164" t="s">
        <v>90</v>
      </c>
      <c r="D164" t="s">
        <v>155</v>
      </c>
      <c r="E164" t="s">
        <v>146</v>
      </c>
      <c r="F164" t="s">
        <v>273</v>
      </c>
      <c r="G164" s="3">
        <v>0</v>
      </c>
      <c r="H164" s="5">
        <v>3.2782285714285722E-2</v>
      </c>
      <c r="I164" s="2">
        <v>1</v>
      </c>
      <c r="J164" s="2">
        <v>0</v>
      </c>
      <c r="K164" s="2">
        <v>0</v>
      </c>
      <c r="L164" s="2">
        <v>88</v>
      </c>
      <c r="M164" s="2">
        <v>80</v>
      </c>
      <c r="N164">
        <v>0</v>
      </c>
      <c r="O164" s="2">
        <v>60</v>
      </c>
      <c r="P164" s="2">
        <v>10</v>
      </c>
      <c r="Q164" s="2">
        <v>39</v>
      </c>
      <c r="R164" s="2">
        <v>10</v>
      </c>
      <c r="S164" s="2">
        <v>0</v>
      </c>
      <c r="T164" s="2">
        <v>29</v>
      </c>
      <c r="U164">
        <v>88</v>
      </c>
    </row>
    <row r="165" spans="1:21" x14ac:dyDescent="0.25">
      <c r="A165" s="2">
        <v>2022</v>
      </c>
      <c r="B165" s="19">
        <v>44682</v>
      </c>
      <c r="C165" t="s">
        <v>82</v>
      </c>
      <c r="D165" t="s">
        <v>162</v>
      </c>
      <c r="E165" t="s">
        <v>143</v>
      </c>
      <c r="F165" t="s">
        <v>285</v>
      </c>
      <c r="G165" s="3">
        <v>0</v>
      </c>
      <c r="H165" s="5">
        <v>3.2565585648148147E-2</v>
      </c>
      <c r="I165" s="2">
        <v>0</v>
      </c>
      <c r="J165" s="2">
        <v>0</v>
      </c>
      <c r="K165" s="2">
        <v>0</v>
      </c>
      <c r="L165" s="2">
        <v>3</v>
      </c>
      <c r="M165" s="2">
        <v>3</v>
      </c>
      <c r="N165">
        <v>0</v>
      </c>
      <c r="O165" s="2">
        <v>2</v>
      </c>
      <c r="P165" s="2">
        <v>0</v>
      </c>
      <c r="Q165" s="2">
        <v>2</v>
      </c>
      <c r="R165" s="2">
        <v>0</v>
      </c>
      <c r="S165" s="2">
        <v>0</v>
      </c>
      <c r="T165" s="2">
        <v>1</v>
      </c>
      <c r="U165">
        <v>3</v>
      </c>
    </row>
    <row r="166" spans="1:21" x14ac:dyDescent="0.25">
      <c r="A166" s="2">
        <v>2022</v>
      </c>
      <c r="B166" s="19">
        <v>44682</v>
      </c>
      <c r="C166" t="s">
        <v>90</v>
      </c>
      <c r="D166" t="s">
        <v>174</v>
      </c>
      <c r="E166" t="s">
        <v>153</v>
      </c>
      <c r="F166" t="s">
        <v>267</v>
      </c>
      <c r="G166" s="3">
        <v>0</v>
      </c>
      <c r="H166" s="5">
        <v>3.1921298611111114E-2</v>
      </c>
      <c r="I166" s="2">
        <v>0</v>
      </c>
      <c r="J166" s="2">
        <v>0</v>
      </c>
      <c r="K166" s="2">
        <v>0</v>
      </c>
      <c r="L166" s="2">
        <v>1</v>
      </c>
      <c r="M166" s="2">
        <v>1</v>
      </c>
      <c r="N166">
        <v>0</v>
      </c>
      <c r="O166" s="2">
        <v>1</v>
      </c>
      <c r="P166" s="2">
        <v>0</v>
      </c>
      <c r="Q166" s="2">
        <v>0</v>
      </c>
      <c r="R166" s="2">
        <v>0</v>
      </c>
      <c r="S166" s="2">
        <v>0</v>
      </c>
      <c r="T166" s="2">
        <v>1</v>
      </c>
      <c r="U166">
        <v>1</v>
      </c>
    </row>
    <row r="167" spans="1:21" x14ac:dyDescent="0.25">
      <c r="A167" s="2">
        <v>2022</v>
      </c>
      <c r="B167" s="19">
        <v>44682</v>
      </c>
      <c r="C167" t="s">
        <v>82</v>
      </c>
      <c r="D167" t="s">
        <v>166</v>
      </c>
      <c r="E167" t="s">
        <v>143</v>
      </c>
      <c r="F167" t="s">
        <v>277</v>
      </c>
      <c r="G167" s="3">
        <v>0</v>
      </c>
      <c r="H167" s="5">
        <v>3.0856479166666666E-2</v>
      </c>
      <c r="I167" s="2">
        <v>0</v>
      </c>
      <c r="J167" s="2">
        <v>0</v>
      </c>
      <c r="K167" s="2">
        <v>0</v>
      </c>
      <c r="L167" s="2">
        <v>1</v>
      </c>
      <c r="M167" s="2">
        <v>1</v>
      </c>
      <c r="N167">
        <v>0</v>
      </c>
      <c r="O167" s="2">
        <v>1</v>
      </c>
      <c r="P167" s="2">
        <v>0</v>
      </c>
      <c r="Q167" s="2">
        <v>1</v>
      </c>
      <c r="R167" s="2">
        <v>0</v>
      </c>
      <c r="S167" s="2">
        <v>0</v>
      </c>
      <c r="T167" s="2">
        <v>0</v>
      </c>
      <c r="U167">
        <v>1</v>
      </c>
    </row>
    <row r="168" spans="1:21" x14ac:dyDescent="0.25">
      <c r="A168" s="2">
        <v>2022</v>
      </c>
      <c r="B168" s="19">
        <v>44682</v>
      </c>
      <c r="C168" t="s">
        <v>82</v>
      </c>
      <c r="D168" t="s">
        <v>211</v>
      </c>
      <c r="E168" t="s">
        <v>143</v>
      </c>
      <c r="F168" t="s">
        <v>281</v>
      </c>
      <c r="G168" s="3">
        <v>0</v>
      </c>
      <c r="H168" s="5">
        <v>3.0798611111111113E-2</v>
      </c>
      <c r="I168" s="2">
        <v>0</v>
      </c>
      <c r="J168" s="2">
        <v>0</v>
      </c>
      <c r="K168" s="2">
        <v>0</v>
      </c>
      <c r="L168" s="2">
        <v>1</v>
      </c>
      <c r="M168" s="2">
        <v>1</v>
      </c>
      <c r="N168">
        <v>0</v>
      </c>
      <c r="O168" s="2">
        <v>1</v>
      </c>
      <c r="P168" s="2">
        <v>1</v>
      </c>
      <c r="Q168" s="2">
        <v>0</v>
      </c>
      <c r="R168" s="2">
        <v>0</v>
      </c>
      <c r="S168" s="2">
        <v>0</v>
      </c>
      <c r="T168" s="2">
        <v>0</v>
      </c>
      <c r="U168">
        <v>1</v>
      </c>
    </row>
    <row r="169" spans="1:21" x14ac:dyDescent="0.25">
      <c r="A169" s="2">
        <v>2022</v>
      </c>
      <c r="B169" s="19">
        <v>44682</v>
      </c>
      <c r="C169" t="s">
        <v>82</v>
      </c>
      <c r="D169" t="s">
        <v>215</v>
      </c>
      <c r="E169" t="s">
        <v>143</v>
      </c>
      <c r="F169" t="s">
        <v>94</v>
      </c>
      <c r="G169" s="3">
        <v>0</v>
      </c>
      <c r="H169" s="5">
        <v>3.0312499999999999E-2</v>
      </c>
      <c r="I169" s="2">
        <v>0</v>
      </c>
      <c r="J169" s="2">
        <v>0</v>
      </c>
      <c r="K169" s="2">
        <v>0</v>
      </c>
      <c r="L169" s="2">
        <v>1</v>
      </c>
      <c r="M169" s="2">
        <v>1</v>
      </c>
      <c r="N169">
        <v>0</v>
      </c>
      <c r="O169" s="2">
        <v>1</v>
      </c>
      <c r="P169" s="2">
        <v>0</v>
      </c>
      <c r="Q169" s="2">
        <v>1</v>
      </c>
      <c r="R169" s="2">
        <v>0</v>
      </c>
      <c r="S169" s="2">
        <v>0</v>
      </c>
      <c r="T169" s="2">
        <v>0</v>
      </c>
      <c r="U169">
        <v>1</v>
      </c>
    </row>
    <row r="170" spans="1:21" x14ac:dyDescent="0.25">
      <c r="A170" s="2">
        <v>2022</v>
      </c>
      <c r="B170" s="19">
        <v>44682</v>
      </c>
      <c r="C170" t="s">
        <v>82</v>
      </c>
      <c r="D170" t="s">
        <v>176</v>
      </c>
      <c r="E170" t="s">
        <v>143</v>
      </c>
      <c r="F170" t="s">
        <v>285</v>
      </c>
      <c r="G170" s="3">
        <v>0</v>
      </c>
      <c r="H170" s="5">
        <v>2.9731866898148149E-2</v>
      </c>
      <c r="I170" s="2">
        <v>0</v>
      </c>
      <c r="J170" s="2">
        <v>0</v>
      </c>
      <c r="K170" s="2">
        <v>0</v>
      </c>
      <c r="L170" s="2">
        <v>7</v>
      </c>
      <c r="M170" s="2">
        <v>6</v>
      </c>
      <c r="N170">
        <v>0</v>
      </c>
      <c r="O170" s="2">
        <v>5</v>
      </c>
      <c r="P170" s="2">
        <v>3</v>
      </c>
      <c r="Q170" s="2">
        <v>3</v>
      </c>
      <c r="R170" s="2">
        <v>1</v>
      </c>
      <c r="S170" s="2">
        <v>0</v>
      </c>
      <c r="T170" s="2">
        <v>0</v>
      </c>
      <c r="U170">
        <v>7</v>
      </c>
    </row>
    <row r="171" spans="1:21" x14ac:dyDescent="0.25">
      <c r="A171" s="2">
        <v>2022</v>
      </c>
      <c r="B171" s="19">
        <v>44682</v>
      </c>
      <c r="C171" t="s">
        <v>87</v>
      </c>
      <c r="D171" t="s">
        <v>139</v>
      </c>
      <c r="E171" t="s">
        <v>132</v>
      </c>
      <c r="F171" t="s">
        <v>276</v>
      </c>
      <c r="G171" s="3">
        <v>0</v>
      </c>
      <c r="H171" s="5">
        <v>2.9243826388888894E-2</v>
      </c>
      <c r="I171" s="2">
        <v>0</v>
      </c>
      <c r="J171" s="2">
        <v>0</v>
      </c>
      <c r="K171" s="2">
        <v>0</v>
      </c>
      <c r="L171" s="2">
        <v>3</v>
      </c>
      <c r="M171" s="2">
        <v>3</v>
      </c>
      <c r="N171">
        <v>1</v>
      </c>
      <c r="O171" s="2">
        <v>2</v>
      </c>
      <c r="P171" s="2">
        <v>0</v>
      </c>
      <c r="Q171" s="2">
        <v>2</v>
      </c>
      <c r="R171" s="2">
        <v>1</v>
      </c>
      <c r="S171" s="2">
        <v>0</v>
      </c>
      <c r="T171" s="2">
        <v>0</v>
      </c>
      <c r="U171">
        <v>3</v>
      </c>
    </row>
    <row r="172" spans="1:21" x14ac:dyDescent="0.25">
      <c r="A172" s="2">
        <v>2022</v>
      </c>
      <c r="B172" s="19">
        <v>44682</v>
      </c>
      <c r="C172" t="s">
        <v>82</v>
      </c>
      <c r="D172" t="s">
        <v>239</v>
      </c>
      <c r="E172" t="s">
        <v>143</v>
      </c>
      <c r="F172" t="s">
        <v>268</v>
      </c>
      <c r="G172" s="3">
        <v>0</v>
      </c>
      <c r="H172" s="5">
        <v>2.8935187500000004E-2</v>
      </c>
      <c r="I172" s="2">
        <v>0</v>
      </c>
      <c r="J172" s="2">
        <v>0</v>
      </c>
      <c r="K172" s="2">
        <v>0</v>
      </c>
      <c r="L172" s="2">
        <v>1</v>
      </c>
      <c r="M172" s="2">
        <v>1</v>
      </c>
      <c r="N172">
        <v>0</v>
      </c>
      <c r="O172" s="2">
        <v>1</v>
      </c>
      <c r="P172" s="2">
        <v>0</v>
      </c>
      <c r="Q172" s="2">
        <v>0</v>
      </c>
      <c r="R172" s="2">
        <v>0</v>
      </c>
      <c r="S172" s="2">
        <v>0</v>
      </c>
      <c r="T172" s="2">
        <v>1</v>
      </c>
      <c r="U172">
        <v>1</v>
      </c>
    </row>
    <row r="173" spans="1:21" x14ac:dyDescent="0.25">
      <c r="A173" s="2">
        <v>2022</v>
      </c>
      <c r="B173" s="19">
        <v>44682</v>
      </c>
      <c r="C173" t="s">
        <v>82</v>
      </c>
      <c r="D173" t="s">
        <v>160</v>
      </c>
      <c r="E173" t="s">
        <v>143</v>
      </c>
      <c r="F173" t="s">
        <v>286</v>
      </c>
      <c r="G173" s="3">
        <v>0</v>
      </c>
      <c r="H173" s="5">
        <v>2.8472222222222222E-2</v>
      </c>
      <c r="I173" s="2">
        <v>0</v>
      </c>
      <c r="J173" s="2">
        <v>0</v>
      </c>
      <c r="K173" s="2">
        <v>0</v>
      </c>
      <c r="L173" s="2">
        <v>1</v>
      </c>
      <c r="M173" s="2">
        <v>1</v>
      </c>
      <c r="N173">
        <v>0</v>
      </c>
      <c r="O173" s="2">
        <v>1</v>
      </c>
      <c r="P173" s="2">
        <v>1</v>
      </c>
      <c r="Q173" s="2">
        <v>0</v>
      </c>
      <c r="R173" s="2">
        <v>0</v>
      </c>
      <c r="S173" s="2">
        <v>0</v>
      </c>
      <c r="T173" s="2">
        <v>0</v>
      </c>
      <c r="U173">
        <v>1</v>
      </c>
    </row>
    <row r="174" spans="1:21" x14ac:dyDescent="0.25">
      <c r="A174" s="2">
        <v>2022</v>
      </c>
      <c r="B174" s="19">
        <v>44682</v>
      </c>
      <c r="C174" t="s">
        <v>82</v>
      </c>
      <c r="D174" t="s">
        <v>156</v>
      </c>
      <c r="E174" t="s">
        <v>143</v>
      </c>
      <c r="F174" t="s">
        <v>276</v>
      </c>
      <c r="G174" s="3">
        <v>0</v>
      </c>
      <c r="H174" s="5">
        <v>2.7800914930555559E-2</v>
      </c>
      <c r="I174" s="2">
        <v>0</v>
      </c>
      <c r="J174" s="2">
        <v>0</v>
      </c>
      <c r="K174" s="2">
        <v>0</v>
      </c>
      <c r="L174" s="2">
        <v>2</v>
      </c>
      <c r="M174" s="2">
        <v>2</v>
      </c>
      <c r="N174">
        <v>0</v>
      </c>
      <c r="O174" s="2">
        <v>2</v>
      </c>
      <c r="P174" s="2">
        <v>1</v>
      </c>
      <c r="Q174" s="2">
        <v>0</v>
      </c>
      <c r="R174" s="2">
        <v>1</v>
      </c>
      <c r="S174" s="2">
        <v>0</v>
      </c>
      <c r="T174" s="2">
        <v>0</v>
      </c>
      <c r="U174">
        <v>2</v>
      </c>
    </row>
    <row r="175" spans="1:21" x14ac:dyDescent="0.25">
      <c r="A175" s="2">
        <v>2022</v>
      </c>
      <c r="B175" s="19">
        <v>44682</v>
      </c>
      <c r="C175" t="s">
        <v>82</v>
      </c>
      <c r="D175" t="s">
        <v>156</v>
      </c>
      <c r="E175" t="s">
        <v>143</v>
      </c>
      <c r="F175" t="s">
        <v>285</v>
      </c>
      <c r="G175" s="3">
        <v>0</v>
      </c>
      <c r="H175" s="5">
        <v>2.6920000771604939E-2</v>
      </c>
      <c r="I175" s="2">
        <v>0</v>
      </c>
      <c r="J175" s="2">
        <v>0</v>
      </c>
      <c r="K175" s="2">
        <v>0</v>
      </c>
      <c r="L175" s="2">
        <v>9</v>
      </c>
      <c r="M175" s="2">
        <v>9</v>
      </c>
      <c r="N175">
        <v>0</v>
      </c>
      <c r="O175" s="2">
        <v>8</v>
      </c>
      <c r="P175" s="2">
        <v>2</v>
      </c>
      <c r="Q175" s="2">
        <v>5</v>
      </c>
      <c r="R175" s="2">
        <v>1</v>
      </c>
      <c r="S175" s="2">
        <v>0</v>
      </c>
      <c r="T175" s="2">
        <v>1</v>
      </c>
      <c r="U175">
        <v>9</v>
      </c>
    </row>
    <row r="176" spans="1:21" x14ac:dyDescent="0.25">
      <c r="A176" s="2">
        <v>2022</v>
      </c>
      <c r="B176" s="19">
        <v>44682</v>
      </c>
      <c r="C176" t="s">
        <v>82</v>
      </c>
      <c r="D176" t="s">
        <v>160</v>
      </c>
      <c r="E176" t="s">
        <v>143</v>
      </c>
      <c r="F176" t="s">
        <v>287</v>
      </c>
      <c r="G176" s="3">
        <v>0</v>
      </c>
      <c r="H176" s="5">
        <v>2.6388888888888889E-2</v>
      </c>
      <c r="I176" s="2">
        <v>0</v>
      </c>
      <c r="J176" s="2">
        <v>0</v>
      </c>
      <c r="K176" s="2">
        <v>0</v>
      </c>
      <c r="L176" s="2">
        <v>2</v>
      </c>
      <c r="M176" s="2">
        <v>2</v>
      </c>
      <c r="N176">
        <v>0</v>
      </c>
      <c r="O176" s="2">
        <v>1</v>
      </c>
      <c r="P176" s="2">
        <v>2</v>
      </c>
      <c r="Q176" s="2">
        <v>0</v>
      </c>
      <c r="R176" s="2">
        <v>0</v>
      </c>
      <c r="S176" s="2">
        <v>0</v>
      </c>
      <c r="T176" s="2">
        <v>0</v>
      </c>
      <c r="U176">
        <v>2</v>
      </c>
    </row>
    <row r="177" spans="1:21" x14ac:dyDescent="0.25">
      <c r="A177" s="2">
        <v>2022</v>
      </c>
      <c r="B177" s="19">
        <v>44682</v>
      </c>
      <c r="C177" t="s">
        <v>90</v>
      </c>
      <c r="D177" t="s">
        <v>155</v>
      </c>
      <c r="E177" t="s">
        <v>146</v>
      </c>
      <c r="F177" t="s">
        <v>281</v>
      </c>
      <c r="G177" s="3">
        <v>0</v>
      </c>
      <c r="H177" s="5">
        <v>2.6203701388888893E-2</v>
      </c>
      <c r="I177" s="2">
        <v>0</v>
      </c>
      <c r="J177" s="2">
        <v>0</v>
      </c>
      <c r="K177" s="2">
        <v>0</v>
      </c>
      <c r="L177" s="2">
        <v>1</v>
      </c>
      <c r="M177" s="2">
        <v>1</v>
      </c>
      <c r="N177">
        <v>0</v>
      </c>
      <c r="O177" s="2">
        <v>1</v>
      </c>
      <c r="P177" s="2">
        <v>0</v>
      </c>
      <c r="Q177" s="2">
        <v>0</v>
      </c>
      <c r="R177" s="2">
        <v>0</v>
      </c>
      <c r="S177" s="2">
        <v>0</v>
      </c>
      <c r="T177" s="2">
        <v>1</v>
      </c>
      <c r="U177">
        <v>1</v>
      </c>
    </row>
    <row r="178" spans="1:21" x14ac:dyDescent="0.25">
      <c r="A178" s="2">
        <v>2022</v>
      </c>
      <c r="B178" s="19">
        <v>44682</v>
      </c>
      <c r="C178" t="s">
        <v>89</v>
      </c>
      <c r="D178" t="s">
        <v>152</v>
      </c>
      <c r="E178" t="s">
        <v>132</v>
      </c>
      <c r="F178" t="s">
        <v>271</v>
      </c>
      <c r="G178" s="3">
        <v>0</v>
      </c>
      <c r="H178" s="5">
        <v>2.6020833333333333E-2</v>
      </c>
      <c r="I178" s="2">
        <v>0</v>
      </c>
      <c r="J178" s="2">
        <v>0</v>
      </c>
      <c r="K178" s="2">
        <v>0</v>
      </c>
      <c r="L178" s="2">
        <v>5</v>
      </c>
      <c r="M178" s="2">
        <v>5</v>
      </c>
      <c r="N178">
        <v>0</v>
      </c>
      <c r="O178" s="2">
        <v>4</v>
      </c>
      <c r="P178" s="2">
        <v>0</v>
      </c>
      <c r="Q178" s="2">
        <v>1</v>
      </c>
      <c r="R178" s="2">
        <v>0</v>
      </c>
      <c r="S178" s="2">
        <v>0</v>
      </c>
      <c r="T178" s="2">
        <v>4</v>
      </c>
      <c r="U178">
        <v>5</v>
      </c>
    </row>
    <row r="179" spans="1:21" x14ac:dyDescent="0.25">
      <c r="A179" s="2">
        <v>2022</v>
      </c>
      <c r="B179" s="19">
        <v>44682</v>
      </c>
      <c r="C179" t="s">
        <v>89</v>
      </c>
      <c r="D179" t="s">
        <v>158</v>
      </c>
      <c r="E179" t="s">
        <v>132</v>
      </c>
      <c r="F179" t="s">
        <v>278</v>
      </c>
      <c r="G179" s="3">
        <v>0</v>
      </c>
      <c r="H179" s="5">
        <v>2.5618714153439158E-2</v>
      </c>
      <c r="I179" s="2">
        <v>2</v>
      </c>
      <c r="J179" s="2">
        <v>0</v>
      </c>
      <c r="K179" s="2">
        <v>0</v>
      </c>
      <c r="L179" s="2">
        <v>115</v>
      </c>
      <c r="M179" s="2">
        <v>112</v>
      </c>
      <c r="N179">
        <v>0</v>
      </c>
      <c r="O179" s="2">
        <v>94</v>
      </c>
      <c r="P179" s="2">
        <v>5</v>
      </c>
      <c r="Q179" s="2">
        <v>24</v>
      </c>
      <c r="R179" s="2">
        <v>7</v>
      </c>
      <c r="S179" s="2">
        <v>0</v>
      </c>
      <c r="T179" s="2">
        <v>79</v>
      </c>
      <c r="U179">
        <v>115</v>
      </c>
    </row>
    <row r="180" spans="1:21" x14ac:dyDescent="0.25">
      <c r="A180" s="2">
        <v>2022</v>
      </c>
      <c r="B180" s="19">
        <v>44682</v>
      </c>
      <c r="C180" t="s">
        <v>89</v>
      </c>
      <c r="D180" t="s">
        <v>152</v>
      </c>
      <c r="E180" t="s">
        <v>132</v>
      </c>
      <c r="F180" t="s">
        <v>278</v>
      </c>
      <c r="G180" s="3">
        <v>0</v>
      </c>
      <c r="H180" s="5">
        <v>2.5521490006775078E-2</v>
      </c>
      <c r="I180" s="2">
        <v>0</v>
      </c>
      <c r="J180" s="2">
        <v>0</v>
      </c>
      <c r="K180" s="2">
        <v>0</v>
      </c>
      <c r="L180" s="2">
        <v>131</v>
      </c>
      <c r="M180" s="2">
        <v>126</v>
      </c>
      <c r="N180">
        <v>0</v>
      </c>
      <c r="O180" s="2">
        <v>109</v>
      </c>
      <c r="P180" s="2">
        <v>5</v>
      </c>
      <c r="Q180" s="2">
        <v>28</v>
      </c>
      <c r="R180" s="2">
        <v>3</v>
      </c>
      <c r="S180" s="2">
        <v>0</v>
      </c>
      <c r="T180" s="2">
        <v>95</v>
      </c>
      <c r="U180">
        <v>129</v>
      </c>
    </row>
    <row r="181" spans="1:21" x14ac:dyDescent="0.25">
      <c r="A181" s="2">
        <v>2022</v>
      </c>
      <c r="B181" s="19">
        <v>44682</v>
      </c>
      <c r="C181" t="s">
        <v>82</v>
      </c>
      <c r="D181" t="s">
        <v>176</v>
      </c>
      <c r="E181" t="s">
        <v>143</v>
      </c>
      <c r="F181" t="s">
        <v>277</v>
      </c>
      <c r="G181" s="3">
        <v>0</v>
      </c>
      <c r="H181" s="5">
        <v>2.5324075000000005E-2</v>
      </c>
      <c r="I181" s="2">
        <v>0</v>
      </c>
      <c r="J181" s="2">
        <v>0</v>
      </c>
      <c r="K181" s="2">
        <v>0</v>
      </c>
      <c r="L181" s="2">
        <v>5</v>
      </c>
      <c r="M181" s="2">
        <v>5</v>
      </c>
      <c r="N181">
        <v>0</v>
      </c>
      <c r="O181" s="2">
        <v>4</v>
      </c>
      <c r="P181" s="2">
        <v>2</v>
      </c>
      <c r="Q181" s="2">
        <v>2</v>
      </c>
      <c r="R181" s="2">
        <v>1</v>
      </c>
      <c r="S181" s="2">
        <v>0</v>
      </c>
      <c r="T181" s="2">
        <v>0</v>
      </c>
      <c r="U181">
        <v>5</v>
      </c>
    </row>
    <row r="182" spans="1:21" x14ac:dyDescent="0.25">
      <c r="A182" s="2">
        <v>2022</v>
      </c>
      <c r="B182" s="19">
        <v>44682</v>
      </c>
      <c r="C182" t="s">
        <v>82</v>
      </c>
      <c r="D182" t="s">
        <v>157</v>
      </c>
      <c r="E182" t="s">
        <v>143</v>
      </c>
      <c r="F182" t="s">
        <v>268</v>
      </c>
      <c r="G182" s="3">
        <v>0</v>
      </c>
      <c r="H182" s="5">
        <v>2.5277777777777777E-2</v>
      </c>
      <c r="I182" s="2">
        <v>0</v>
      </c>
      <c r="J182" s="2">
        <v>0</v>
      </c>
      <c r="K182" s="2">
        <v>0</v>
      </c>
      <c r="L182" s="2">
        <v>2</v>
      </c>
      <c r="M182" s="2">
        <v>1</v>
      </c>
      <c r="N182">
        <v>0</v>
      </c>
      <c r="O182" s="2">
        <v>1</v>
      </c>
      <c r="P182" s="2">
        <v>1</v>
      </c>
      <c r="Q182" s="2">
        <v>0</v>
      </c>
      <c r="R182" s="2">
        <v>1</v>
      </c>
      <c r="S182" s="2">
        <v>0</v>
      </c>
      <c r="T182" s="2">
        <v>0</v>
      </c>
      <c r="U182">
        <v>2</v>
      </c>
    </row>
    <row r="183" spans="1:21" x14ac:dyDescent="0.25">
      <c r="A183" s="2">
        <v>2022</v>
      </c>
      <c r="B183" s="19">
        <v>44682</v>
      </c>
      <c r="C183" t="s">
        <v>94</v>
      </c>
      <c r="D183" t="s">
        <v>230</v>
      </c>
      <c r="E183" t="s">
        <v>153</v>
      </c>
      <c r="F183" t="s">
        <v>94</v>
      </c>
      <c r="G183" s="3">
        <v>0</v>
      </c>
      <c r="H183" s="5">
        <v>2.5046298611111115E-2</v>
      </c>
      <c r="I183" s="2">
        <v>0</v>
      </c>
      <c r="J183" s="2">
        <v>0</v>
      </c>
      <c r="K183" s="2">
        <v>0</v>
      </c>
      <c r="L183" s="2">
        <v>1</v>
      </c>
      <c r="M183" s="2">
        <v>1</v>
      </c>
      <c r="N183">
        <v>0</v>
      </c>
      <c r="O183" s="2">
        <v>1</v>
      </c>
      <c r="P183" s="2">
        <v>0</v>
      </c>
      <c r="Q183" s="2">
        <v>1</v>
      </c>
      <c r="R183" s="2">
        <v>0</v>
      </c>
      <c r="S183" s="2">
        <v>0</v>
      </c>
      <c r="T183" s="2">
        <v>0</v>
      </c>
      <c r="U183">
        <v>1</v>
      </c>
    </row>
    <row r="184" spans="1:21" x14ac:dyDescent="0.25">
      <c r="A184" s="2">
        <v>2022</v>
      </c>
      <c r="B184" s="19">
        <v>44682</v>
      </c>
      <c r="C184" t="s">
        <v>90</v>
      </c>
      <c r="D184" t="s">
        <v>232</v>
      </c>
      <c r="E184" t="s">
        <v>153</v>
      </c>
      <c r="F184" t="s">
        <v>283</v>
      </c>
      <c r="G184" s="3">
        <v>0</v>
      </c>
      <c r="H184" s="5">
        <v>2.3234954861111112E-2</v>
      </c>
      <c r="I184" s="2">
        <v>0</v>
      </c>
      <c r="J184" s="2">
        <v>0</v>
      </c>
      <c r="K184" s="2">
        <v>0</v>
      </c>
      <c r="L184" s="2">
        <v>2</v>
      </c>
      <c r="M184" s="2">
        <v>2</v>
      </c>
      <c r="N184">
        <v>0</v>
      </c>
      <c r="O184" s="2">
        <v>1</v>
      </c>
      <c r="P184" s="2">
        <v>0</v>
      </c>
      <c r="Q184" s="2">
        <v>1</v>
      </c>
      <c r="R184" s="2">
        <v>1</v>
      </c>
      <c r="S184" s="2">
        <v>0</v>
      </c>
      <c r="T184" s="2">
        <v>0</v>
      </c>
      <c r="U184">
        <v>2</v>
      </c>
    </row>
    <row r="185" spans="1:21" x14ac:dyDescent="0.25">
      <c r="A185" s="2">
        <v>2022</v>
      </c>
      <c r="B185" s="19">
        <v>44682</v>
      </c>
      <c r="C185" t="s">
        <v>90</v>
      </c>
      <c r="D185" t="s">
        <v>163</v>
      </c>
      <c r="E185" t="s">
        <v>153</v>
      </c>
      <c r="F185" t="s">
        <v>279</v>
      </c>
      <c r="G185" s="3">
        <v>0</v>
      </c>
      <c r="H185" s="5">
        <v>2.1851854166666667E-2</v>
      </c>
      <c r="I185" s="2">
        <v>0</v>
      </c>
      <c r="J185" s="2">
        <v>0</v>
      </c>
      <c r="K185" s="2">
        <v>0</v>
      </c>
      <c r="L185" s="2">
        <v>1</v>
      </c>
      <c r="M185" s="2">
        <v>1</v>
      </c>
      <c r="N185">
        <v>0</v>
      </c>
      <c r="O185" s="2">
        <v>1</v>
      </c>
      <c r="P185" s="2">
        <v>0</v>
      </c>
      <c r="Q185" s="2">
        <v>0</v>
      </c>
      <c r="R185" s="2">
        <v>0</v>
      </c>
      <c r="S185" s="2">
        <v>0</v>
      </c>
      <c r="T185" s="2">
        <v>1</v>
      </c>
      <c r="U185">
        <v>1</v>
      </c>
    </row>
    <row r="186" spans="1:21" x14ac:dyDescent="0.25">
      <c r="A186" s="2">
        <v>2022</v>
      </c>
      <c r="B186" s="19">
        <v>44682</v>
      </c>
      <c r="C186" t="s">
        <v>90</v>
      </c>
      <c r="D186" t="s">
        <v>155</v>
      </c>
      <c r="E186" t="s">
        <v>146</v>
      </c>
      <c r="F186" t="s">
        <v>278</v>
      </c>
      <c r="G186" s="3">
        <v>0</v>
      </c>
      <c r="H186" s="5">
        <v>2.1756687500000003E-2</v>
      </c>
      <c r="I186" s="2">
        <v>0</v>
      </c>
      <c r="J186" s="2">
        <v>0</v>
      </c>
      <c r="K186" s="2">
        <v>0</v>
      </c>
      <c r="L186" s="2">
        <v>9</v>
      </c>
      <c r="M186" s="2">
        <v>9</v>
      </c>
      <c r="N186">
        <v>0</v>
      </c>
      <c r="O186" s="2">
        <v>8</v>
      </c>
      <c r="P186" s="2">
        <v>0</v>
      </c>
      <c r="Q186" s="2">
        <v>6</v>
      </c>
      <c r="R186" s="2">
        <v>0</v>
      </c>
      <c r="S186" s="2">
        <v>0</v>
      </c>
      <c r="T186" s="2">
        <v>3</v>
      </c>
      <c r="U186">
        <v>9</v>
      </c>
    </row>
    <row r="187" spans="1:21" x14ac:dyDescent="0.25">
      <c r="A187" s="2">
        <v>2022</v>
      </c>
      <c r="B187" s="19">
        <v>44682</v>
      </c>
      <c r="C187" t="s">
        <v>82</v>
      </c>
      <c r="D187" t="s">
        <v>165</v>
      </c>
      <c r="E187" t="s">
        <v>77</v>
      </c>
      <c r="F187" t="s">
        <v>272</v>
      </c>
      <c r="G187" s="3">
        <v>0</v>
      </c>
      <c r="H187" s="5">
        <v>2.1631944444444443E-2</v>
      </c>
      <c r="I187" s="2">
        <v>0</v>
      </c>
      <c r="J187" s="2">
        <v>0</v>
      </c>
      <c r="K187" s="2">
        <v>0</v>
      </c>
      <c r="L187" s="2">
        <v>1</v>
      </c>
      <c r="M187" s="2">
        <v>1</v>
      </c>
      <c r="N187">
        <v>0</v>
      </c>
      <c r="O187" s="2">
        <v>1</v>
      </c>
      <c r="P187" s="2">
        <v>0</v>
      </c>
      <c r="Q187" s="2">
        <v>1</v>
      </c>
      <c r="R187" s="2">
        <v>0</v>
      </c>
      <c r="S187" s="2">
        <v>0</v>
      </c>
      <c r="T187" s="2">
        <v>0</v>
      </c>
      <c r="U187">
        <v>1</v>
      </c>
    </row>
    <row r="188" spans="1:21" x14ac:dyDescent="0.25">
      <c r="A188" s="2">
        <v>2022</v>
      </c>
      <c r="B188" s="19">
        <v>44682</v>
      </c>
      <c r="C188" t="s">
        <v>77</v>
      </c>
      <c r="D188" t="s">
        <v>256</v>
      </c>
      <c r="E188" t="s">
        <v>77</v>
      </c>
      <c r="F188" t="s">
        <v>272</v>
      </c>
      <c r="G188" s="3">
        <v>0</v>
      </c>
      <c r="H188" s="5">
        <v>2.1504631944444446E-2</v>
      </c>
      <c r="I188" s="2">
        <v>0</v>
      </c>
      <c r="J188" s="2">
        <v>0</v>
      </c>
      <c r="K188" s="2">
        <v>0</v>
      </c>
      <c r="L188" s="2">
        <v>1</v>
      </c>
      <c r="M188" s="2">
        <v>1</v>
      </c>
      <c r="N188">
        <v>0</v>
      </c>
      <c r="O188" s="2">
        <v>1</v>
      </c>
      <c r="P188" s="2">
        <v>0</v>
      </c>
      <c r="Q188" s="2">
        <v>0</v>
      </c>
      <c r="R188" s="2">
        <v>0</v>
      </c>
      <c r="S188" s="2">
        <v>0</v>
      </c>
      <c r="T188" s="2">
        <v>1</v>
      </c>
      <c r="U188">
        <v>1</v>
      </c>
    </row>
    <row r="189" spans="1:21" x14ac:dyDescent="0.25">
      <c r="A189" s="2">
        <v>2022</v>
      </c>
      <c r="B189" s="19">
        <v>44682</v>
      </c>
      <c r="C189" t="s">
        <v>82</v>
      </c>
      <c r="D189" t="s">
        <v>233</v>
      </c>
      <c r="E189" t="s">
        <v>143</v>
      </c>
      <c r="F189" t="s">
        <v>277</v>
      </c>
      <c r="G189" s="3">
        <v>0</v>
      </c>
      <c r="H189" s="5">
        <v>2.1388888888888891E-2</v>
      </c>
      <c r="I189" s="2">
        <v>0</v>
      </c>
      <c r="J189" s="2">
        <v>0</v>
      </c>
      <c r="K189" s="2">
        <v>0</v>
      </c>
      <c r="L189" s="2">
        <v>1</v>
      </c>
      <c r="M189" s="2">
        <v>1</v>
      </c>
      <c r="N189">
        <v>0</v>
      </c>
      <c r="O189" s="2">
        <v>1</v>
      </c>
      <c r="P189" s="2">
        <v>0</v>
      </c>
      <c r="Q189" s="2">
        <v>0</v>
      </c>
      <c r="R189" s="2">
        <v>1</v>
      </c>
      <c r="S189" s="2">
        <v>0</v>
      </c>
      <c r="T189" s="2">
        <v>0</v>
      </c>
      <c r="U189">
        <v>1</v>
      </c>
    </row>
    <row r="190" spans="1:21" x14ac:dyDescent="0.25">
      <c r="A190" s="2">
        <v>2022</v>
      </c>
      <c r="B190" s="19">
        <v>44682</v>
      </c>
      <c r="C190" t="s">
        <v>82</v>
      </c>
      <c r="D190" t="s">
        <v>166</v>
      </c>
      <c r="E190" t="s">
        <v>143</v>
      </c>
      <c r="F190" t="s">
        <v>285</v>
      </c>
      <c r="G190" s="3">
        <v>0</v>
      </c>
      <c r="H190" s="5">
        <v>2.0821756944444443E-2</v>
      </c>
      <c r="I190" s="2">
        <v>0</v>
      </c>
      <c r="J190" s="2">
        <v>0</v>
      </c>
      <c r="K190" s="2">
        <v>0</v>
      </c>
      <c r="L190" s="2">
        <v>1</v>
      </c>
      <c r="M190" s="2">
        <v>1</v>
      </c>
      <c r="N190">
        <v>0</v>
      </c>
      <c r="O190" s="2">
        <v>1</v>
      </c>
      <c r="P190" s="2">
        <v>0</v>
      </c>
      <c r="Q190" s="2">
        <v>1</v>
      </c>
      <c r="R190" s="2">
        <v>0</v>
      </c>
      <c r="S190" s="2">
        <v>0</v>
      </c>
      <c r="T190" s="2">
        <v>0</v>
      </c>
      <c r="U190">
        <v>1</v>
      </c>
    </row>
    <row r="191" spans="1:21" x14ac:dyDescent="0.25">
      <c r="A191" s="2">
        <v>2022</v>
      </c>
      <c r="B191" s="19">
        <v>44682</v>
      </c>
      <c r="C191" t="s">
        <v>82</v>
      </c>
      <c r="D191" t="s">
        <v>171</v>
      </c>
      <c r="E191" t="s">
        <v>143</v>
      </c>
      <c r="F191" t="s">
        <v>277</v>
      </c>
      <c r="G191" s="3">
        <v>0</v>
      </c>
      <c r="H191" s="5">
        <v>2.0763880555555558E-2</v>
      </c>
      <c r="I191" s="2">
        <v>0</v>
      </c>
      <c r="J191" s="2">
        <v>0</v>
      </c>
      <c r="K191" s="2">
        <v>0</v>
      </c>
      <c r="L191" s="2">
        <v>5</v>
      </c>
      <c r="M191" s="2">
        <v>5</v>
      </c>
      <c r="N191">
        <v>0</v>
      </c>
      <c r="O191" s="2">
        <v>5</v>
      </c>
      <c r="P191" s="2">
        <v>4</v>
      </c>
      <c r="Q191" s="2">
        <v>0</v>
      </c>
      <c r="R191" s="2">
        <v>0</v>
      </c>
      <c r="S191" s="2">
        <v>0</v>
      </c>
      <c r="T191" s="2">
        <v>1</v>
      </c>
      <c r="U191">
        <v>5</v>
      </c>
    </row>
    <row r="192" spans="1:21" x14ac:dyDescent="0.25">
      <c r="A192" s="2">
        <v>2022</v>
      </c>
      <c r="B192" s="19">
        <v>44682</v>
      </c>
      <c r="C192" t="s">
        <v>82</v>
      </c>
      <c r="D192" t="s">
        <v>176</v>
      </c>
      <c r="E192" t="s">
        <v>143</v>
      </c>
      <c r="F192" t="s">
        <v>287</v>
      </c>
      <c r="G192" s="3">
        <v>0</v>
      </c>
      <c r="H192" s="5">
        <v>2.0403645833333334E-2</v>
      </c>
      <c r="I192" s="2">
        <v>0</v>
      </c>
      <c r="J192" s="2">
        <v>0</v>
      </c>
      <c r="K192" s="2">
        <v>0</v>
      </c>
      <c r="L192" s="2">
        <v>8</v>
      </c>
      <c r="M192" s="2">
        <v>8</v>
      </c>
      <c r="N192">
        <v>0</v>
      </c>
      <c r="O192" s="2">
        <v>8</v>
      </c>
      <c r="P192" s="2">
        <v>2</v>
      </c>
      <c r="Q192" s="2">
        <v>6</v>
      </c>
      <c r="R192" s="2">
        <v>0</v>
      </c>
      <c r="S192" s="2">
        <v>0</v>
      </c>
      <c r="T192" s="2">
        <v>0</v>
      </c>
      <c r="U192">
        <v>8</v>
      </c>
    </row>
    <row r="193" spans="1:21" x14ac:dyDescent="0.25">
      <c r="A193" s="2">
        <v>2022</v>
      </c>
      <c r="B193" s="19">
        <v>44682</v>
      </c>
      <c r="C193" t="s">
        <v>89</v>
      </c>
      <c r="D193" t="s">
        <v>179</v>
      </c>
      <c r="E193" t="s">
        <v>170</v>
      </c>
      <c r="F193" t="s">
        <v>279</v>
      </c>
      <c r="G193" s="3">
        <v>0</v>
      </c>
      <c r="H193" s="5">
        <v>2.0231479166666667E-2</v>
      </c>
      <c r="I193" s="2">
        <v>0</v>
      </c>
      <c r="J193" s="2">
        <v>0</v>
      </c>
      <c r="K193" s="2">
        <v>0</v>
      </c>
      <c r="L193" s="2">
        <v>1</v>
      </c>
      <c r="M193" s="2">
        <v>1</v>
      </c>
      <c r="N193">
        <v>0</v>
      </c>
      <c r="O193" s="2">
        <v>1</v>
      </c>
      <c r="P193" s="2">
        <v>0</v>
      </c>
      <c r="Q193" s="2">
        <v>0</v>
      </c>
      <c r="R193" s="2">
        <v>0</v>
      </c>
      <c r="S193" s="2">
        <v>0</v>
      </c>
      <c r="T193" s="2">
        <v>1</v>
      </c>
      <c r="U193">
        <v>1</v>
      </c>
    </row>
    <row r="194" spans="1:21" x14ac:dyDescent="0.25">
      <c r="A194" s="2">
        <v>2022</v>
      </c>
      <c r="B194" s="19">
        <v>44682</v>
      </c>
      <c r="C194" t="s">
        <v>82</v>
      </c>
      <c r="D194" t="s">
        <v>156</v>
      </c>
      <c r="E194" t="s">
        <v>143</v>
      </c>
      <c r="F194" t="s">
        <v>287</v>
      </c>
      <c r="G194" s="3">
        <v>0</v>
      </c>
      <c r="H194" s="5">
        <v>1.9545303571428575E-2</v>
      </c>
      <c r="I194" s="2">
        <v>0</v>
      </c>
      <c r="J194" s="2">
        <v>0</v>
      </c>
      <c r="K194" s="2">
        <v>0</v>
      </c>
      <c r="L194" s="2">
        <v>7</v>
      </c>
      <c r="M194" s="2">
        <v>7</v>
      </c>
      <c r="N194">
        <v>0</v>
      </c>
      <c r="O194" s="2">
        <v>6</v>
      </c>
      <c r="P194" s="2">
        <v>1</v>
      </c>
      <c r="Q194" s="2">
        <v>5</v>
      </c>
      <c r="R194" s="2">
        <v>0</v>
      </c>
      <c r="S194" s="2">
        <v>0</v>
      </c>
      <c r="T194" s="2">
        <v>1</v>
      </c>
      <c r="U194">
        <v>7</v>
      </c>
    </row>
    <row r="195" spans="1:21" x14ac:dyDescent="0.25">
      <c r="A195" s="2">
        <v>2022</v>
      </c>
      <c r="B195" s="19">
        <v>44682</v>
      </c>
      <c r="C195" t="s">
        <v>90</v>
      </c>
      <c r="D195" t="s">
        <v>155</v>
      </c>
      <c r="E195" t="s">
        <v>146</v>
      </c>
      <c r="F195" t="s">
        <v>268</v>
      </c>
      <c r="G195" s="3">
        <v>0</v>
      </c>
      <c r="H195" s="5">
        <v>1.90625E-2</v>
      </c>
      <c r="I195" s="2">
        <v>0</v>
      </c>
      <c r="J195" s="2">
        <v>0</v>
      </c>
      <c r="K195" s="2">
        <v>0</v>
      </c>
      <c r="L195" s="2">
        <v>1</v>
      </c>
      <c r="M195" s="2">
        <v>1</v>
      </c>
      <c r="N195">
        <v>0</v>
      </c>
      <c r="O195" s="2">
        <v>1</v>
      </c>
      <c r="P195" s="2">
        <v>0</v>
      </c>
      <c r="Q195" s="2">
        <v>1</v>
      </c>
      <c r="R195" s="2">
        <v>0</v>
      </c>
      <c r="S195" s="2">
        <v>0</v>
      </c>
      <c r="T195" s="2">
        <v>0</v>
      </c>
      <c r="U195">
        <v>1</v>
      </c>
    </row>
    <row r="196" spans="1:21" x14ac:dyDescent="0.25">
      <c r="A196" s="2">
        <v>2022</v>
      </c>
      <c r="B196" s="19">
        <v>44682</v>
      </c>
      <c r="C196" t="s">
        <v>82</v>
      </c>
      <c r="D196" t="s">
        <v>161</v>
      </c>
      <c r="E196" t="s">
        <v>77</v>
      </c>
      <c r="F196" t="s">
        <v>287</v>
      </c>
      <c r="G196" s="3">
        <v>0</v>
      </c>
      <c r="H196" s="5">
        <v>1.8150462500000002E-2</v>
      </c>
      <c r="I196" s="2">
        <v>0</v>
      </c>
      <c r="J196" s="2">
        <v>0</v>
      </c>
      <c r="K196" s="2">
        <v>0</v>
      </c>
      <c r="L196" s="2">
        <v>5</v>
      </c>
      <c r="M196" s="2">
        <v>5</v>
      </c>
      <c r="N196">
        <v>0</v>
      </c>
      <c r="O196" s="2">
        <v>5</v>
      </c>
      <c r="P196" s="2">
        <v>0</v>
      </c>
      <c r="Q196" s="2">
        <v>2</v>
      </c>
      <c r="R196" s="2">
        <v>0</v>
      </c>
      <c r="S196" s="2">
        <v>1</v>
      </c>
      <c r="T196" s="2">
        <v>2</v>
      </c>
      <c r="U196">
        <v>5</v>
      </c>
    </row>
    <row r="197" spans="1:21" x14ac:dyDescent="0.25">
      <c r="A197" s="2">
        <v>2022</v>
      </c>
      <c r="B197" s="19">
        <v>44682</v>
      </c>
      <c r="C197" t="s">
        <v>77</v>
      </c>
      <c r="D197" t="s">
        <v>77</v>
      </c>
      <c r="E197" t="s">
        <v>77</v>
      </c>
      <c r="F197" t="s">
        <v>277</v>
      </c>
      <c r="G197" s="3">
        <v>0</v>
      </c>
      <c r="H197" s="5">
        <v>1.8101854166666667E-2</v>
      </c>
      <c r="I197" s="2">
        <v>0</v>
      </c>
      <c r="J197" s="2">
        <v>0</v>
      </c>
      <c r="K197" s="2">
        <v>0</v>
      </c>
      <c r="L197" s="2">
        <v>1324</v>
      </c>
      <c r="M197" s="2">
        <v>253</v>
      </c>
      <c r="N197">
        <v>0</v>
      </c>
      <c r="O197" s="2">
        <v>1</v>
      </c>
      <c r="P197" s="2">
        <v>128</v>
      </c>
      <c r="Q197" s="2">
        <v>665</v>
      </c>
      <c r="R197" s="2">
        <v>286</v>
      </c>
      <c r="S197" s="2">
        <v>66</v>
      </c>
      <c r="T197" s="2">
        <v>179</v>
      </c>
      <c r="U197">
        <v>623</v>
      </c>
    </row>
    <row r="198" spans="1:21" x14ac:dyDescent="0.25">
      <c r="A198" s="2">
        <v>2022</v>
      </c>
      <c r="B198" s="19">
        <v>44682</v>
      </c>
      <c r="C198" t="s">
        <v>77</v>
      </c>
      <c r="D198" t="s">
        <v>219</v>
      </c>
      <c r="E198" t="s">
        <v>153</v>
      </c>
      <c r="F198" t="s">
        <v>270</v>
      </c>
      <c r="G198" s="3">
        <v>0</v>
      </c>
      <c r="H198" s="5">
        <v>1.8055513888888888E-2</v>
      </c>
      <c r="I198" s="2">
        <v>0</v>
      </c>
      <c r="J198" s="2">
        <v>0</v>
      </c>
      <c r="K198" s="2">
        <v>0</v>
      </c>
      <c r="L198" s="2">
        <v>1</v>
      </c>
      <c r="M198" s="2">
        <v>1</v>
      </c>
      <c r="N198">
        <v>0</v>
      </c>
      <c r="O198" s="2">
        <v>1</v>
      </c>
      <c r="P198" s="2">
        <v>1</v>
      </c>
      <c r="Q198" s="2">
        <v>0</v>
      </c>
      <c r="R198" s="2">
        <v>0</v>
      </c>
      <c r="S198" s="2">
        <v>0</v>
      </c>
      <c r="T198" s="2">
        <v>0</v>
      </c>
      <c r="U198">
        <v>1</v>
      </c>
    </row>
    <row r="199" spans="1:21" x14ac:dyDescent="0.25">
      <c r="A199" s="2">
        <v>2022</v>
      </c>
      <c r="B199" s="19">
        <v>44682</v>
      </c>
      <c r="C199" t="s">
        <v>89</v>
      </c>
      <c r="D199" t="s">
        <v>158</v>
      </c>
      <c r="E199" t="s">
        <v>132</v>
      </c>
      <c r="F199" t="s">
        <v>272</v>
      </c>
      <c r="G199" s="3">
        <v>0</v>
      </c>
      <c r="H199" s="5">
        <v>1.7724971354166667E-2</v>
      </c>
      <c r="I199" s="2">
        <v>0</v>
      </c>
      <c r="J199" s="2">
        <v>0</v>
      </c>
      <c r="K199" s="2">
        <v>0</v>
      </c>
      <c r="L199" s="2">
        <v>19</v>
      </c>
      <c r="M199" s="2">
        <v>19</v>
      </c>
      <c r="N199">
        <v>0</v>
      </c>
      <c r="O199" s="2">
        <v>18</v>
      </c>
      <c r="P199" s="2">
        <v>0</v>
      </c>
      <c r="Q199" s="2">
        <v>5</v>
      </c>
      <c r="R199" s="2">
        <v>2</v>
      </c>
      <c r="S199" s="2">
        <v>0</v>
      </c>
      <c r="T199" s="2">
        <v>12</v>
      </c>
      <c r="U199">
        <v>19</v>
      </c>
    </row>
    <row r="200" spans="1:21" x14ac:dyDescent="0.25">
      <c r="A200" s="2">
        <v>2022</v>
      </c>
      <c r="B200" s="19">
        <v>44682</v>
      </c>
      <c r="C200" t="s">
        <v>90</v>
      </c>
      <c r="D200" t="s">
        <v>163</v>
      </c>
      <c r="E200" t="s">
        <v>153</v>
      </c>
      <c r="F200" t="s">
        <v>273</v>
      </c>
      <c r="G200" s="3">
        <v>0</v>
      </c>
      <c r="H200" s="5">
        <v>1.7395833333333336E-2</v>
      </c>
      <c r="I200" s="2">
        <v>0</v>
      </c>
      <c r="J200" s="2">
        <v>0</v>
      </c>
      <c r="K200" s="2">
        <v>0</v>
      </c>
      <c r="L200" s="2">
        <v>2</v>
      </c>
      <c r="M200" s="2">
        <v>2</v>
      </c>
      <c r="N200">
        <v>0</v>
      </c>
      <c r="O200" s="2">
        <v>2</v>
      </c>
      <c r="P200" s="2">
        <v>0</v>
      </c>
      <c r="Q200" s="2">
        <v>2</v>
      </c>
      <c r="R200" s="2">
        <v>0</v>
      </c>
      <c r="S200" s="2">
        <v>0</v>
      </c>
      <c r="T200" s="2">
        <v>0</v>
      </c>
      <c r="U200">
        <v>2</v>
      </c>
    </row>
    <row r="201" spans="1:21" x14ac:dyDescent="0.25">
      <c r="A201" s="2">
        <v>2022</v>
      </c>
      <c r="B201" s="19">
        <v>44682</v>
      </c>
      <c r="C201" t="s">
        <v>87</v>
      </c>
      <c r="D201" t="s">
        <v>217</v>
      </c>
      <c r="E201" t="s">
        <v>153</v>
      </c>
      <c r="F201" t="s">
        <v>278</v>
      </c>
      <c r="G201" s="3">
        <v>0</v>
      </c>
      <c r="H201" s="5">
        <v>1.7361111111111112E-2</v>
      </c>
      <c r="I201" s="2">
        <v>0</v>
      </c>
      <c r="J201" s="2">
        <v>0</v>
      </c>
      <c r="K201" s="2">
        <v>0</v>
      </c>
      <c r="L201" s="2">
        <v>1</v>
      </c>
      <c r="M201" s="2">
        <v>1</v>
      </c>
      <c r="N201">
        <v>0</v>
      </c>
      <c r="O201" s="2">
        <v>1</v>
      </c>
      <c r="P201" s="2">
        <v>0</v>
      </c>
      <c r="Q201" s="2">
        <v>1</v>
      </c>
      <c r="R201" s="2">
        <v>0</v>
      </c>
      <c r="S201" s="2">
        <v>0</v>
      </c>
      <c r="T201" s="2">
        <v>0</v>
      </c>
      <c r="U201">
        <v>1</v>
      </c>
    </row>
    <row r="202" spans="1:21" x14ac:dyDescent="0.25">
      <c r="A202" s="2">
        <v>2022</v>
      </c>
      <c r="B202" s="19">
        <v>44682</v>
      </c>
      <c r="C202" t="s">
        <v>90</v>
      </c>
      <c r="D202" t="s">
        <v>155</v>
      </c>
      <c r="E202" t="s">
        <v>146</v>
      </c>
      <c r="F202" t="s">
        <v>279</v>
      </c>
      <c r="G202" s="3">
        <v>0</v>
      </c>
      <c r="H202" s="5">
        <v>1.7361111111111112E-2</v>
      </c>
      <c r="I202" s="2">
        <v>0</v>
      </c>
      <c r="J202" s="2">
        <v>0</v>
      </c>
      <c r="K202" s="2">
        <v>0</v>
      </c>
      <c r="L202" s="2">
        <v>1</v>
      </c>
      <c r="M202" s="2">
        <v>1</v>
      </c>
      <c r="N202">
        <v>0</v>
      </c>
      <c r="O202" s="2">
        <v>1</v>
      </c>
      <c r="P202" s="2">
        <v>0</v>
      </c>
      <c r="Q202" s="2">
        <v>0</v>
      </c>
      <c r="R202" s="2">
        <v>0</v>
      </c>
      <c r="S202" s="2">
        <v>0</v>
      </c>
      <c r="T202" s="2">
        <v>1</v>
      </c>
      <c r="U202">
        <v>1</v>
      </c>
    </row>
    <row r="203" spans="1:21" x14ac:dyDescent="0.25">
      <c r="A203" s="2">
        <v>2022</v>
      </c>
      <c r="B203" s="19">
        <v>44682</v>
      </c>
      <c r="C203" t="s">
        <v>89</v>
      </c>
      <c r="D203" t="s">
        <v>323</v>
      </c>
      <c r="E203" t="s">
        <v>170</v>
      </c>
      <c r="F203" t="s">
        <v>272</v>
      </c>
      <c r="G203" s="3">
        <v>0</v>
      </c>
      <c r="H203" s="5">
        <v>1.7349534722222223E-2</v>
      </c>
      <c r="I203" s="2">
        <v>0</v>
      </c>
      <c r="J203" s="2">
        <v>0</v>
      </c>
      <c r="K203" s="2">
        <v>0</v>
      </c>
      <c r="L203" s="2">
        <v>1</v>
      </c>
      <c r="M203" s="2">
        <v>1</v>
      </c>
      <c r="N203">
        <v>0</v>
      </c>
      <c r="O203" s="2">
        <v>1</v>
      </c>
      <c r="P203" s="2">
        <v>0</v>
      </c>
      <c r="Q203" s="2">
        <v>0</v>
      </c>
      <c r="R203" s="2">
        <v>1</v>
      </c>
      <c r="S203" s="2">
        <v>0</v>
      </c>
      <c r="T203" s="2">
        <v>0</v>
      </c>
      <c r="U203">
        <v>1</v>
      </c>
    </row>
    <row r="204" spans="1:21" x14ac:dyDescent="0.25">
      <c r="A204" s="2">
        <v>2022</v>
      </c>
      <c r="B204" s="19">
        <v>44682</v>
      </c>
      <c r="C204" t="s">
        <v>82</v>
      </c>
      <c r="D204" t="s">
        <v>157</v>
      </c>
      <c r="E204" t="s">
        <v>143</v>
      </c>
      <c r="F204" t="s">
        <v>278</v>
      </c>
      <c r="G204" s="3">
        <v>0</v>
      </c>
      <c r="H204" s="5">
        <v>1.6556711805555555E-2</v>
      </c>
      <c r="I204" s="2">
        <v>0</v>
      </c>
      <c r="J204" s="2">
        <v>0</v>
      </c>
      <c r="K204" s="2">
        <v>0</v>
      </c>
      <c r="L204" s="2">
        <v>5</v>
      </c>
      <c r="M204" s="2">
        <v>4</v>
      </c>
      <c r="N204">
        <v>0</v>
      </c>
      <c r="O204" s="2">
        <v>4</v>
      </c>
      <c r="P204" s="2">
        <v>5</v>
      </c>
      <c r="Q204" s="2">
        <v>0</v>
      </c>
      <c r="R204" s="2">
        <v>0</v>
      </c>
      <c r="S204" s="2">
        <v>0</v>
      </c>
      <c r="T204" s="2">
        <v>0</v>
      </c>
      <c r="U204">
        <v>5</v>
      </c>
    </row>
    <row r="205" spans="1:21" x14ac:dyDescent="0.25">
      <c r="A205" s="2">
        <v>2022</v>
      </c>
      <c r="B205" s="19">
        <v>44682</v>
      </c>
      <c r="C205" t="s">
        <v>89</v>
      </c>
      <c r="D205" t="s">
        <v>158</v>
      </c>
      <c r="E205" t="s">
        <v>132</v>
      </c>
      <c r="F205" t="s">
        <v>280</v>
      </c>
      <c r="G205" s="3">
        <v>0</v>
      </c>
      <c r="H205" s="5">
        <v>1.6518511111111113E-2</v>
      </c>
      <c r="I205" s="2">
        <v>0</v>
      </c>
      <c r="J205" s="2">
        <v>0</v>
      </c>
      <c r="K205" s="2">
        <v>0</v>
      </c>
      <c r="L205" s="2">
        <v>5</v>
      </c>
      <c r="M205" s="2">
        <v>5</v>
      </c>
      <c r="N205">
        <v>0</v>
      </c>
      <c r="O205" s="2">
        <v>5</v>
      </c>
      <c r="P205" s="2">
        <v>0</v>
      </c>
      <c r="Q205" s="2">
        <v>3</v>
      </c>
      <c r="R205" s="2">
        <v>1</v>
      </c>
      <c r="S205" s="2">
        <v>0</v>
      </c>
      <c r="T205" s="2">
        <v>1</v>
      </c>
      <c r="U205">
        <v>5</v>
      </c>
    </row>
    <row r="206" spans="1:21" x14ac:dyDescent="0.25">
      <c r="A206" s="2">
        <v>2022</v>
      </c>
      <c r="B206" s="19">
        <v>44682</v>
      </c>
      <c r="C206" t="s">
        <v>87</v>
      </c>
      <c r="D206" t="s">
        <v>225</v>
      </c>
      <c r="E206" t="s">
        <v>150</v>
      </c>
      <c r="F206" t="s">
        <v>287</v>
      </c>
      <c r="G206" s="3">
        <v>0</v>
      </c>
      <c r="H206" s="5">
        <v>1.6067710069444446E-2</v>
      </c>
      <c r="I206" s="2">
        <v>0</v>
      </c>
      <c r="J206" s="2">
        <v>0</v>
      </c>
      <c r="K206" s="2">
        <v>0</v>
      </c>
      <c r="L206" s="2">
        <v>5</v>
      </c>
      <c r="M206" s="2">
        <v>5</v>
      </c>
      <c r="N206">
        <v>0</v>
      </c>
      <c r="O206" s="2">
        <v>5</v>
      </c>
      <c r="P206" s="2">
        <v>0</v>
      </c>
      <c r="Q206" s="2">
        <v>2</v>
      </c>
      <c r="R206" s="2">
        <v>1</v>
      </c>
      <c r="S206" s="2">
        <v>0</v>
      </c>
      <c r="T206" s="2">
        <v>2</v>
      </c>
      <c r="U206">
        <v>5</v>
      </c>
    </row>
    <row r="207" spans="1:21" x14ac:dyDescent="0.25">
      <c r="A207" s="2">
        <v>2022</v>
      </c>
      <c r="B207" s="19">
        <v>44682</v>
      </c>
      <c r="C207" t="s">
        <v>80</v>
      </c>
      <c r="D207" t="s">
        <v>229</v>
      </c>
      <c r="E207" t="s">
        <v>150</v>
      </c>
      <c r="F207" t="s">
        <v>275</v>
      </c>
      <c r="G207" s="3">
        <v>0</v>
      </c>
      <c r="H207" s="5">
        <v>1.5960645833333332E-2</v>
      </c>
      <c r="I207" s="2">
        <v>0</v>
      </c>
      <c r="J207" s="2">
        <v>0</v>
      </c>
      <c r="K207" s="2">
        <v>0</v>
      </c>
      <c r="L207" s="2">
        <v>3</v>
      </c>
      <c r="M207" s="2">
        <v>3</v>
      </c>
      <c r="N207">
        <v>0</v>
      </c>
      <c r="O207" s="2">
        <v>3</v>
      </c>
      <c r="P207" s="2">
        <v>0</v>
      </c>
      <c r="Q207" s="2">
        <v>2</v>
      </c>
      <c r="R207" s="2">
        <v>1</v>
      </c>
      <c r="S207" s="2">
        <v>0</v>
      </c>
      <c r="T207" s="2">
        <v>0</v>
      </c>
      <c r="U207">
        <v>3</v>
      </c>
    </row>
    <row r="208" spans="1:21" x14ac:dyDescent="0.25">
      <c r="A208" s="2">
        <v>2022</v>
      </c>
      <c r="B208" s="19">
        <v>44682</v>
      </c>
      <c r="C208" t="s">
        <v>80</v>
      </c>
      <c r="D208" t="s">
        <v>218</v>
      </c>
      <c r="E208" t="s">
        <v>153</v>
      </c>
      <c r="F208" t="s">
        <v>267</v>
      </c>
      <c r="G208" s="3">
        <v>0</v>
      </c>
      <c r="H208" s="5">
        <v>1.5590277777777778E-2</v>
      </c>
      <c r="I208" s="2">
        <v>0</v>
      </c>
      <c r="J208" s="2">
        <v>0</v>
      </c>
      <c r="K208" s="2">
        <v>0</v>
      </c>
      <c r="L208" s="2">
        <v>1</v>
      </c>
      <c r="M208" s="2">
        <v>1</v>
      </c>
      <c r="N208">
        <v>0</v>
      </c>
      <c r="O208" s="2">
        <v>1</v>
      </c>
      <c r="P208" s="2">
        <v>0</v>
      </c>
      <c r="Q208" s="2">
        <v>1</v>
      </c>
      <c r="R208" s="2">
        <v>0</v>
      </c>
      <c r="S208" s="2">
        <v>0</v>
      </c>
      <c r="T208" s="2">
        <v>0</v>
      </c>
      <c r="U208">
        <v>1</v>
      </c>
    </row>
    <row r="209" spans="1:21" x14ac:dyDescent="0.25">
      <c r="A209" s="2">
        <v>2022</v>
      </c>
      <c r="B209" s="19">
        <v>44682</v>
      </c>
      <c r="C209" t="s">
        <v>82</v>
      </c>
      <c r="D209" t="s">
        <v>165</v>
      </c>
      <c r="E209" t="s">
        <v>77</v>
      </c>
      <c r="F209" t="s">
        <v>273</v>
      </c>
      <c r="G209" s="3">
        <v>0</v>
      </c>
      <c r="H209" s="5">
        <v>1.5510025462962963E-2</v>
      </c>
      <c r="I209" s="2">
        <v>0</v>
      </c>
      <c r="J209" s="2">
        <v>0</v>
      </c>
      <c r="K209" s="2">
        <v>0</v>
      </c>
      <c r="L209" s="2">
        <v>22</v>
      </c>
      <c r="M209" s="2">
        <v>22</v>
      </c>
      <c r="N209">
        <v>0</v>
      </c>
      <c r="O209" s="2">
        <v>22</v>
      </c>
      <c r="P209" s="2">
        <v>14</v>
      </c>
      <c r="Q209" s="2">
        <v>6</v>
      </c>
      <c r="R209" s="2">
        <v>2</v>
      </c>
      <c r="S209" s="2">
        <v>0</v>
      </c>
      <c r="T209" s="2">
        <v>0</v>
      </c>
      <c r="U209">
        <v>22</v>
      </c>
    </row>
    <row r="210" spans="1:21" x14ac:dyDescent="0.25">
      <c r="A210" s="2">
        <v>2022</v>
      </c>
      <c r="B210" s="19">
        <v>44682</v>
      </c>
      <c r="C210" t="s">
        <v>89</v>
      </c>
      <c r="D210" t="s">
        <v>164</v>
      </c>
      <c r="E210" t="s">
        <v>150</v>
      </c>
      <c r="F210" t="s">
        <v>271</v>
      </c>
      <c r="G210" s="3">
        <v>0</v>
      </c>
      <c r="H210" s="5">
        <v>1.5034722222222222E-2</v>
      </c>
      <c r="I210" s="2">
        <v>0</v>
      </c>
      <c r="J210" s="2">
        <v>0</v>
      </c>
      <c r="K210" s="2">
        <v>0</v>
      </c>
      <c r="L210" s="2">
        <v>1</v>
      </c>
      <c r="M210" s="2">
        <v>1</v>
      </c>
      <c r="N210">
        <v>0</v>
      </c>
      <c r="O210" s="2">
        <v>1</v>
      </c>
      <c r="P210" s="2">
        <v>0</v>
      </c>
      <c r="Q210" s="2">
        <v>0</v>
      </c>
      <c r="R210" s="2">
        <v>0</v>
      </c>
      <c r="S210" s="2">
        <v>0</v>
      </c>
      <c r="T210" s="2">
        <v>1</v>
      </c>
      <c r="U210">
        <v>1</v>
      </c>
    </row>
    <row r="211" spans="1:21" x14ac:dyDescent="0.25">
      <c r="A211" s="2">
        <v>2022</v>
      </c>
      <c r="B211" s="19">
        <v>44682</v>
      </c>
      <c r="C211" t="s">
        <v>87</v>
      </c>
      <c r="D211" t="s">
        <v>226</v>
      </c>
      <c r="E211" t="s">
        <v>153</v>
      </c>
      <c r="F211" t="s">
        <v>285</v>
      </c>
      <c r="G211" s="3">
        <v>0</v>
      </c>
      <c r="H211" s="5">
        <v>1.4687499999999999E-2</v>
      </c>
      <c r="I211" s="2">
        <v>0</v>
      </c>
      <c r="J211" s="2">
        <v>0</v>
      </c>
      <c r="K211" s="2">
        <v>0</v>
      </c>
      <c r="L211" s="2">
        <v>1</v>
      </c>
      <c r="M211" s="2">
        <v>1</v>
      </c>
      <c r="N211">
        <v>0</v>
      </c>
      <c r="O211" s="2">
        <v>1</v>
      </c>
      <c r="P211" s="2">
        <v>0</v>
      </c>
      <c r="Q211" s="2">
        <v>0</v>
      </c>
      <c r="R211" s="2">
        <v>1</v>
      </c>
      <c r="S211" s="2">
        <v>0</v>
      </c>
      <c r="T211" s="2">
        <v>0</v>
      </c>
      <c r="U211">
        <v>1</v>
      </c>
    </row>
    <row r="212" spans="1:21" x14ac:dyDescent="0.25">
      <c r="A212" s="2">
        <v>2022</v>
      </c>
      <c r="B212" s="19">
        <v>44682</v>
      </c>
      <c r="C212" t="s">
        <v>87</v>
      </c>
      <c r="D212" t="s">
        <v>217</v>
      </c>
      <c r="E212" t="s">
        <v>153</v>
      </c>
      <c r="F212" t="s">
        <v>276</v>
      </c>
      <c r="G212" s="3">
        <v>0</v>
      </c>
      <c r="H212" s="5">
        <v>1.4398145833333332E-2</v>
      </c>
      <c r="I212" s="2">
        <v>0</v>
      </c>
      <c r="J212" s="2">
        <v>0</v>
      </c>
      <c r="K212" s="2">
        <v>0</v>
      </c>
      <c r="L212" s="2">
        <v>1</v>
      </c>
      <c r="M212" s="2">
        <v>1</v>
      </c>
      <c r="N212">
        <v>0</v>
      </c>
      <c r="O212" s="2">
        <v>1</v>
      </c>
      <c r="P212" s="2">
        <v>0</v>
      </c>
      <c r="Q212" s="2">
        <v>1</v>
      </c>
      <c r="R212" s="2">
        <v>0</v>
      </c>
      <c r="S212" s="2">
        <v>0</v>
      </c>
      <c r="T212" s="2">
        <v>0</v>
      </c>
      <c r="U212">
        <v>1</v>
      </c>
    </row>
    <row r="213" spans="1:21" x14ac:dyDescent="0.25">
      <c r="A213" s="2">
        <v>2022</v>
      </c>
      <c r="B213" s="19">
        <v>44682</v>
      </c>
      <c r="C213" t="s">
        <v>82</v>
      </c>
      <c r="D213" t="s">
        <v>156</v>
      </c>
      <c r="E213" t="s">
        <v>143</v>
      </c>
      <c r="F213" t="s">
        <v>94</v>
      </c>
      <c r="G213" s="3">
        <v>0</v>
      </c>
      <c r="H213" s="5">
        <v>1.4351837962962962E-2</v>
      </c>
      <c r="I213" s="2">
        <v>0</v>
      </c>
      <c r="J213" s="2">
        <v>0</v>
      </c>
      <c r="K213" s="2">
        <v>0</v>
      </c>
      <c r="L213" s="2">
        <v>3</v>
      </c>
      <c r="M213" s="2">
        <v>3</v>
      </c>
      <c r="N213">
        <v>0</v>
      </c>
      <c r="O213" s="2">
        <v>3</v>
      </c>
      <c r="P213" s="2">
        <v>1</v>
      </c>
      <c r="Q213" s="2">
        <v>2</v>
      </c>
      <c r="R213" s="2">
        <v>0</v>
      </c>
      <c r="S213" s="2">
        <v>0</v>
      </c>
      <c r="T213" s="2">
        <v>0</v>
      </c>
      <c r="U213">
        <v>3</v>
      </c>
    </row>
    <row r="214" spans="1:21" x14ac:dyDescent="0.25">
      <c r="A214" s="2">
        <v>2022</v>
      </c>
      <c r="B214" s="19">
        <v>44682</v>
      </c>
      <c r="C214" t="s">
        <v>87</v>
      </c>
      <c r="D214" t="s">
        <v>216</v>
      </c>
      <c r="E214" t="s">
        <v>150</v>
      </c>
      <c r="F214" t="s">
        <v>282</v>
      </c>
      <c r="G214" s="3">
        <v>0</v>
      </c>
      <c r="H214" s="5">
        <v>1.4155090277777779E-2</v>
      </c>
      <c r="I214" s="2">
        <v>0</v>
      </c>
      <c r="J214" s="2">
        <v>0</v>
      </c>
      <c r="K214" s="2">
        <v>0</v>
      </c>
      <c r="L214" s="2">
        <v>1</v>
      </c>
      <c r="M214" s="2">
        <v>1</v>
      </c>
      <c r="N214">
        <v>0</v>
      </c>
      <c r="O214" s="2">
        <v>1</v>
      </c>
      <c r="P214" s="2">
        <v>0</v>
      </c>
      <c r="Q214" s="2">
        <v>1</v>
      </c>
      <c r="R214" s="2">
        <v>0</v>
      </c>
      <c r="S214" s="2">
        <v>0</v>
      </c>
      <c r="T214" s="2">
        <v>0</v>
      </c>
      <c r="U214">
        <v>1</v>
      </c>
    </row>
    <row r="215" spans="1:21" x14ac:dyDescent="0.25">
      <c r="A215" s="2">
        <v>2022</v>
      </c>
      <c r="B215" s="19">
        <v>44682</v>
      </c>
      <c r="C215" t="s">
        <v>87</v>
      </c>
      <c r="D215" t="s">
        <v>217</v>
      </c>
      <c r="E215" t="s">
        <v>153</v>
      </c>
      <c r="F215" t="s">
        <v>285</v>
      </c>
      <c r="G215" s="3">
        <v>0</v>
      </c>
      <c r="H215" s="5">
        <v>1.3726854166666668E-2</v>
      </c>
      <c r="I215" s="2">
        <v>0</v>
      </c>
      <c r="J215" s="2">
        <v>0</v>
      </c>
      <c r="K215" s="2">
        <v>0</v>
      </c>
      <c r="L215" s="2">
        <v>1</v>
      </c>
      <c r="M215" s="2">
        <v>1</v>
      </c>
      <c r="N215">
        <v>0</v>
      </c>
      <c r="O215" s="2">
        <v>1</v>
      </c>
      <c r="P215" s="2">
        <v>0</v>
      </c>
      <c r="Q215" s="2">
        <v>0</v>
      </c>
      <c r="R215" s="2">
        <v>0</v>
      </c>
      <c r="S215" s="2">
        <v>0</v>
      </c>
      <c r="T215" s="2">
        <v>1</v>
      </c>
      <c r="U215">
        <v>1</v>
      </c>
    </row>
    <row r="216" spans="1:21" x14ac:dyDescent="0.25">
      <c r="A216" s="2">
        <v>2022</v>
      </c>
      <c r="B216" s="19">
        <v>44682</v>
      </c>
      <c r="C216" t="s">
        <v>81</v>
      </c>
      <c r="D216" t="s">
        <v>227</v>
      </c>
      <c r="E216" t="s">
        <v>150</v>
      </c>
      <c r="F216" t="s">
        <v>281</v>
      </c>
      <c r="G216" s="3">
        <v>0</v>
      </c>
      <c r="H216" s="5">
        <v>1.3680555555555555E-2</v>
      </c>
      <c r="I216" s="2">
        <v>0</v>
      </c>
      <c r="J216" s="2">
        <v>0</v>
      </c>
      <c r="K216" s="2">
        <v>0</v>
      </c>
      <c r="L216" s="2">
        <v>1</v>
      </c>
      <c r="M216" s="2">
        <v>1</v>
      </c>
      <c r="N216">
        <v>0</v>
      </c>
      <c r="O216" s="2">
        <v>1</v>
      </c>
      <c r="P216" s="2">
        <v>0</v>
      </c>
      <c r="Q216" s="2">
        <v>0</v>
      </c>
      <c r="R216" s="2">
        <v>0</v>
      </c>
      <c r="S216" s="2">
        <v>0</v>
      </c>
      <c r="T216" s="2">
        <v>1</v>
      </c>
      <c r="U216">
        <v>1</v>
      </c>
    </row>
    <row r="217" spans="1:21" x14ac:dyDescent="0.25">
      <c r="A217" s="2">
        <v>2022</v>
      </c>
      <c r="B217" s="19">
        <v>44682</v>
      </c>
      <c r="C217" t="s">
        <v>89</v>
      </c>
      <c r="D217" t="s">
        <v>164</v>
      </c>
      <c r="E217" t="s">
        <v>150</v>
      </c>
      <c r="F217" t="s">
        <v>278</v>
      </c>
      <c r="G217" s="3">
        <v>0</v>
      </c>
      <c r="H217" s="5">
        <v>1.3642939236111113E-2</v>
      </c>
      <c r="I217" s="2">
        <v>0</v>
      </c>
      <c r="J217" s="2">
        <v>0</v>
      </c>
      <c r="K217" s="2">
        <v>0</v>
      </c>
      <c r="L217" s="2">
        <v>5</v>
      </c>
      <c r="M217" s="2">
        <v>4</v>
      </c>
      <c r="N217">
        <v>0</v>
      </c>
      <c r="O217" s="2">
        <v>4</v>
      </c>
      <c r="P217" s="2">
        <v>0</v>
      </c>
      <c r="Q217" s="2">
        <v>0</v>
      </c>
      <c r="R217" s="2">
        <v>0</v>
      </c>
      <c r="S217" s="2">
        <v>0</v>
      </c>
      <c r="T217" s="2">
        <v>5</v>
      </c>
      <c r="U217">
        <v>5</v>
      </c>
    </row>
    <row r="218" spans="1:21" x14ac:dyDescent="0.25">
      <c r="A218" s="2">
        <v>2022</v>
      </c>
      <c r="B218" s="19">
        <v>44682</v>
      </c>
      <c r="C218" t="s">
        <v>94</v>
      </c>
      <c r="D218" t="s">
        <v>342</v>
      </c>
      <c r="E218" t="s">
        <v>170</v>
      </c>
      <c r="F218" t="s">
        <v>94</v>
      </c>
      <c r="G218" s="3">
        <v>0</v>
      </c>
      <c r="H218" s="5">
        <v>1.3483798611111111E-2</v>
      </c>
      <c r="I218" s="2">
        <v>0</v>
      </c>
      <c r="J218" s="2">
        <v>0</v>
      </c>
      <c r="K218" s="2">
        <v>0</v>
      </c>
      <c r="L218" s="2">
        <v>1</v>
      </c>
      <c r="M218" s="2">
        <v>1</v>
      </c>
      <c r="N218">
        <v>0</v>
      </c>
      <c r="O218" s="2">
        <v>1</v>
      </c>
      <c r="P218" s="2">
        <v>0</v>
      </c>
      <c r="Q218" s="2">
        <v>0</v>
      </c>
      <c r="R218" s="2">
        <v>0</v>
      </c>
      <c r="S218" s="2">
        <v>0</v>
      </c>
      <c r="T218" s="2">
        <v>1</v>
      </c>
      <c r="U218">
        <v>1</v>
      </c>
    </row>
    <row r="219" spans="1:21" x14ac:dyDescent="0.25">
      <c r="A219" s="2">
        <v>2022</v>
      </c>
      <c r="B219" s="19">
        <v>44682</v>
      </c>
      <c r="C219" t="s">
        <v>89</v>
      </c>
      <c r="D219" t="s">
        <v>159</v>
      </c>
      <c r="E219" t="s">
        <v>150</v>
      </c>
      <c r="F219" t="s">
        <v>278</v>
      </c>
      <c r="G219" s="3">
        <v>0</v>
      </c>
      <c r="H219" s="5">
        <v>1.3412569711538461E-2</v>
      </c>
      <c r="I219" s="2">
        <v>0</v>
      </c>
      <c r="J219" s="2">
        <v>0</v>
      </c>
      <c r="K219" s="2">
        <v>0</v>
      </c>
      <c r="L219" s="2">
        <v>30</v>
      </c>
      <c r="M219" s="2">
        <v>29</v>
      </c>
      <c r="N219">
        <v>0</v>
      </c>
      <c r="O219" s="2">
        <v>29</v>
      </c>
      <c r="P219" s="2">
        <v>0</v>
      </c>
      <c r="Q219" s="2">
        <v>1</v>
      </c>
      <c r="R219" s="2">
        <v>0</v>
      </c>
      <c r="S219" s="2">
        <v>0</v>
      </c>
      <c r="T219" s="2">
        <v>29</v>
      </c>
      <c r="U219">
        <v>30</v>
      </c>
    </row>
    <row r="220" spans="1:21" x14ac:dyDescent="0.25">
      <c r="A220" s="2">
        <v>2022</v>
      </c>
      <c r="B220" s="19">
        <v>44682</v>
      </c>
      <c r="C220" t="s">
        <v>87</v>
      </c>
      <c r="D220" t="s">
        <v>177</v>
      </c>
      <c r="E220" t="s">
        <v>153</v>
      </c>
      <c r="F220" t="s">
        <v>285</v>
      </c>
      <c r="G220" s="3">
        <v>0</v>
      </c>
      <c r="H220" s="5">
        <v>1.3287034722222223E-2</v>
      </c>
      <c r="I220" s="2">
        <v>0</v>
      </c>
      <c r="J220" s="2">
        <v>0</v>
      </c>
      <c r="K220" s="2">
        <v>0</v>
      </c>
      <c r="L220" s="2">
        <v>1</v>
      </c>
      <c r="M220" s="2">
        <v>1</v>
      </c>
      <c r="N220">
        <v>0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1</v>
      </c>
      <c r="U220">
        <v>1</v>
      </c>
    </row>
    <row r="221" spans="1:21" x14ac:dyDescent="0.25">
      <c r="A221" s="2">
        <v>2022</v>
      </c>
      <c r="B221" s="19">
        <v>44682</v>
      </c>
      <c r="C221" t="s">
        <v>80</v>
      </c>
      <c r="D221" t="s">
        <v>149</v>
      </c>
      <c r="E221" t="s">
        <v>150</v>
      </c>
      <c r="F221" t="s">
        <v>281</v>
      </c>
      <c r="G221" s="3">
        <v>0</v>
      </c>
      <c r="H221" s="5">
        <v>1.2870368055555555E-2</v>
      </c>
      <c r="I221" s="2">
        <v>0</v>
      </c>
      <c r="J221" s="2">
        <v>0</v>
      </c>
      <c r="K221" s="2">
        <v>0</v>
      </c>
      <c r="L221" s="2">
        <v>2</v>
      </c>
      <c r="M221" s="2">
        <v>2</v>
      </c>
      <c r="N221">
        <v>0</v>
      </c>
      <c r="O221" s="2">
        <v>2</v>
      </c>
      <c r="P221" s="2">
        <v>2</v>
      </c>
      <c r="Q221" s="2">
        <v>0</v>
      </c>
      <c r="R221" s="2">
        <v>0</v>
      </c>
      <c r="S221" s="2">
        <v>0</v>
      </c>
      <c r="T221" s="2">
        <v>0</v>
      </c>
      <c r="U221">
        <v>2</v>
      </c>
    </row>
    <row r="222" spans="1:21" x14ac:dyDescent="0.25">
      <c r="A222" s="2">
        <v>2022</v>
      </c>
      <c r="B222" s="19">
        <v>44682</v>
      </c>
      <c r="C222" t="s">
        <v>94</v>
      </c>
      <c r="D222" t="s">
        <v>228</v>
      </c>
      <c r="E222" t="s">
        <v>170</v>
      </c>
      <c r="F222" t="s">
        <v>94</v>
      </c>
      <c r="G222" s="3">
        <v>0</v>
      </c>
      <c r="H222" s="5">
        <v>1.2841434027777777E-2</v>
      </c>
      <c r="I222" s="2">
        <v>0</v>
      </c>
      <c r="J222" s="2">
        <v>0</v>
      </c>
      <c r="K222" s="2">
        <v>0</v>
      </c>
      <c r="L222" s="2">
        <v>2</v>
      </c>
      <c r="M222" s="2">
        <v>2</v>
      </c>
      <c r="N222">
        <v>0</v>
      </c>
      <c r="O222" s="2">
        <v>2</v>
      </c>
      <c r="P222" s="2">
        <v>0</v>
      </c>
      <c r="Q222" s="2">
        <v>0</v>
      </c>
      <c r="R222" s="2">
        <v>2</v>
      </c>
      <c r="S222" s="2">
        <v>0</v>
      </c>
      <c r="T222" s="2">
        <v>0</v>
      </c>
      <c r="U222">
        <v>2</v>
      </c>
    </row>
    <row r="223" spans="1:21" x14ac:dyDescent="0.25">
      <c r="A223" s="2">
        <v>2022</v>
      </c>
      <c r="B223" s="19">
        <v>44682</v>
      </c>
      <c r="C223" t="s">
        <v>90</v>
      </c>
      <c r="D223" t="s">
        <v>174</v>
      </c>
      <c r="E223" t="s">
        <v>153</v>
      </c>
      <c r="F223" t="s">
        <v>278</v>
      </c>
      <c r="G223" s="3">
        <v>0</v>
      </c>
      <c r="H223" s="5">
        <v>1.2506945833333333E-2</v>
      </c>
      <c r="I223" s="2">
        <v>0</v>
      </c>
      <c r="J223" s="2">
        <v>0</v>
      </c>
      <c r="K223" s="2">
        <v>0</v>
      </c>
      <c r="L223" s="2">
        <v>5</v>
      </c>
      <c r="M223" s="2">
        <v>5</v>
      </c>
      <c r="N223">
        <v>0</v>
      </c>
      <c r="O223" s="2">
        <v>5</v>
      </c>
      <c r="P223" s="2">
        <v>0</v>
      </c>
      <c r="Q223" s="2">
        <v>2</v>
      </c>
      <c r="R223" s="2">
        <v>1</v>
      </c>
      <c r="S223" s="2">
        <v>0</v>
      </c>
      <c r="T223" s="2">
        <v>2</v>
      </c>
      <c r="U223">
        <v>5</v>
      </c>
    </row>
    <row r="224" spans="1:21" x14ac:dyDescent="0.25">
      <c r="A224" s="2">
        <v>2022</v>
      </c>
      <c r="B224" s="19">
        <v>44682</v>
      </c>
      <c r="C224" t="s">
        <v>80</v>
      </c>
      <c r="D224" t="s">
        <v>149</v>
      </c>
      <c r="E224" t="s">
        <v>150</v>
      </c>
      <c r="F224" t="s">
        <v>286</v>
      </c>
      <c r="G224" s="3">
        <v>0</v>
      </c>
      <c r="H224" s="5">
        <v>1.2500000000000001E-2</v>
      </c>
      <c r="I224" s="2">
        <v>0</v>
      </c>
      <c r="J224" s="2">
        <v>0</v>
      </c>
      <c r="K224" s="2">
        <v>0</v>
      </c>
      <c r="L224" s="2">
        <v>1</v>
      </c>
      <c r="M224" s="2">
        <v>1</v>
      </c>
      <c r="N224">
        <v>0</v>
      </c>
      <c r="O224" s="2">
        <v>1</v>
      </c>
      <c r="P224" s="2">
        <v>1</v>
      </c>
      <c r="Q224" s="2">
        <v>0</v>
      </c>
      <c r="R224" s="2">
        <v>0</v>
      </c>
      <c r="S224" s="2">
        <v>0</v>
      </c>
      <c r="T224" s="2">
        <v>0</v>
      </c>
      <c r="U224">
        <v>1</v>
      </c>
    </row>
    <row r="225" spans="1:21" x14ac:dyDescent="0.25">
      <c r="A225" s="2">
        <v>2022</v>
      </c>
      <c r="B225" s="19">
        <v>44682</v>
      </c>
      <c r="C225" t="s">
        <v>80</v>
      </c>
      <c r="D225" t="s">
        <v>149</v>
      </c>
      <c r="E225" t="s">
        <v>150</v>
      </c>
      <c r="F225" t="s">
        <v>273</v>
      </c>
      <c r="G225" s="3">
        <v>0</v>
      </c>
      <c r="H225" s="5">
        <v>1.2314812499999999E-2</v>
      </c>
      <c r="I225" s="2">
        <v>0</v>
      </c>
      <c r="J225" s="2">
        <v>0</v>
      </c>
      <c r="K225" s="2">
        <v>0</v>
      </c>
      <c r="L225" s="2">
        <v>1</v>
      </c>
      <c r="M225" s="2">
        <v>1</v>
      </c>
      <c r="N225">
        <v>0</v>
      </c>
      <c r="O225" s="2">
        <v>1</v>
      </c>
      <c r="P225" s="2">
        <v>0</v>
      </c>
      <c r="Q225" s="2">
        <v>0</v>
      </c>
      <c r="R225" s="2">
        <v>0</v>
      </c>
      <c r="S225" s="2">
        <v>0</v>
      </c>
      <c r="T225" s="2">
        <v>1</v>
      </c>
      <c r="U225">
        <v>1</v>
      </c>
    </row>
    <row r="226" spans="1:21" x14ac:dyDescent="0.25">
      <c r="A226" s="2">
        <v>2022</v>
      </c>
      <c r="B226" s="19">
        <v>44682</v>
      </c>
      <c r="C226" t="s">
        <v>77</v>
      </c>
      <c r="D226" t="s">
        <v>77</v>
      </c>
      <c r="E226" t="s">
        <v>77</v>
      </c>
      <c r="F226" t="s">
        <v>274</v>
      </c>
      <c r="G226" s="3">
        <v>0</v>
      </c>
      <c r="H226" s="5">
        <v>1.1805555555555555E-2</v>
      </c>
      <c r="I226" s="2">
        <v>0</v>
      </c>
      <c r="J226" s="2">
        <v>0</v>
      </c>
      <c r="K226" s="2">
        <v>0</v>
      </c>
      <c r="L226" s="2">
        <v>1989</v>
      </c>
      <c r="M226" s="2">
        <v>478</v>
      </c>
      <c r="N226">
        <v>0</v>
      </c>
      <c r="O226" s="2">
        <v>1</v>
      </c>
      <c r="P226" s="2">
        <v>244</v>
      </c>
      <c r="Q226" s="2">
        <v>1070</v>
      </c>
      <c r="R226" s="2">
        <v>358</v>
      </c>
      <c r="S226" s="2">
        <v>94</v>
      </c>
      <c r="T226" s="2">
        <v>223</v>
      </c>
      <c r="U226">
        <v>953</v>
      </c>
    </row>
    <row r="227" spans="1:21" x14ac:dyDescent="0.25">
      <c r="A227" s="2">
        <v>2022</v>
      </c>
      <c r="B227" s="19">
        <v>44682</v>
      </c>
      <c r="C227" t="s">
        <v>82</v>
      </c>
      <c r="D227" t="s">
        <v>156</v>
      </c>
      <c r="E227" t="s">
        <v>143</v>
      </c>
      <c r="F227" t="s">
        <v>284</v>
      </c>
      <c r="G227" s="3">
        <v>0</v>
      </c>
      <c r="H227" s="5">
        <v>1.1805555555555555E-2</v>
      </c>
      <c r="I227" s="2">
        <v>0</v>
      </c>
      <c r="J227" s="2">
        <v>0</v>
      </c>
      <c r="K227" s="2">
        <v>0</v>
      </c>
      <c r="L227" s="2">
        <v>2</v>
      </c>
      <c r="M227" s="2">
        <v>2</v>
      </c>
      <c r="N227">
        <v>0</v>
      </c>
      <c r="O227" s="2">
        <v>2</v>
      </c>
      <c r="P227" s="2">
        <v>0</v>
      </c>
      <c r="Q227" s="2">
        <v>2</v>
      </c>
      <c r="R227" s="2">
        <v>0</v>
      </c>
      <c r="S227" s="2">
        <v>0</v>
      </c>
      <c r="T227" s="2">
        <v>0</v>
      </c>
      <c r="U227">
        <v>2</v>
      </c>
    </row>
    <row r="228" spans="1:21" x14ac:dyDescent="0.25">
      <c r="A228" s="2">
        <v>2022</v>
      </c>
      <c r="B228" s="19">
        <v>44682</v>
      </c>
      <c r="C228" t="s">
        <v>82</v>
      </c>
      <c r="D228" t="s">
        <v>340</v>
      </c>
      <c r="E228" t="s">
        <v>143</v>
      </c>
      <c r="F228" t="s">
        <v>94</v>
      </c>
      <c r="G228" s="3">
        <v>0</v>
      </c>
      <c r="H228" s="5">
        <v>1.1030090277777779E-2</v>
      </c>
      <c r="I228" s="2">
        <v>0</v>
      </c>
      <c r="J228" s="2">
        <v>0</v>
      </c>
      <c r="K228" s="2">
        <v>0</v>
      </c>
      <c r="L228" s="2">
        <v>1</v>
      </c>
      <c r="M228" s="2">
        <v>1</v>
      </c>
      <c r="N228">
        <v>0</v>
      </c>
      <c r="O228" s="2">
        <v>1</v>
      </c>
      <c r="P228" s="2">
        <v>0</v>
      </c>
      <c r="Q228" s="2">
        <v>0</v>
      </c>
      <c r="R228" s="2">
        <v>1</v>
      </c>
      <c r="S228" s="2">
        <v>0</v>
      </c>
      <c r="T228" s="2">
        <v>0</v>
      </c>
      <c r="U228">
        <v>1</v>
      </c>
    </row>
    <row r="229" spans="1:21" x14ac:dyDescent="0.25">
      <c r="A229" s="2">
        <v>2022</v>
      </c>
      <c r="B229" s="19">
        <v>44682</v>
      </c>
      <c r="C229" t="s">
        <v>90</v>
      </c>
      <c r="D229" t="s">
        <v>163</v>
      </c>
      <c r="E229" t="s">
        <v>153</v>
      </c>
      <c r="F229" t="s">
        <v>274</v>
      </c>
      <c r="G229" s="3">
        <v>0</v>
      </c>
      <c r="H229" s="5">
        <v>1.0978010416666666E-2</v>
      </c>
      <c r="I229" s="2">
        <v>0</v>
      </c>
      <c r="J229" s="2">
        <v>0</v>
      </c>
      <c r="K229" s="2">
        <v>0</v>
      </c>
      <c r="L229" s="2">
        <v>2</v>
      </c>
      <c r="M229" s="2">
        <v>2</v>
      </c>
      <c r="N229">
        <v>0</v>
      </c>
      <c r="O229" s="2">
        <v>2</v>
      </c>
      <c r="P229" s="2">
        <v>0</v>
      </c>
      <c r="Q229" s="2">
        <v>0</v>
      </c>
      <c r="R229" s="2">
        <v>0</v>
      </c>
      <c r="S229" s="2">
        <v>0</v>
      </c>
      <c r="T229" s="2">
        <v>2</v>
      </c>
      <c r="U229">
        <v>2</v>
      </c>
    </row>
    <row r="230" spans="1:21" x14ac:dyDescent="0.25">
      <c r="A230" s="2">
        <v>2022</v>
      </c>
      <c r="B230" s="19">
        <v>44682</v>
      </c>
      <c r="C230" t="s">
        <v>89</v>
      </c>
      <c r="D230" t="s">
        <v>158</v>
      </c>
      <c r="E230" t="s">
        <v>132</v>
      </c>
      <c r="F230" t="s">
        <v>273</v>
      </c>
      <c r="G230" s="3">
        <v>0</v>
      </c>
      <c r="H230" s="5">
        <v>1.0798611111111111E-2</v>
      </c>
      <c r="I230" s="2">
        <v>0</v>
      </c>
      <c r="J230" s="2">
        <v>0</v>
      </c>
      <c r="K230" s="2">
        <v>0</v>
      </c>
      <c r="L230" s="2">
        <v>1</v>
      </c>
      <c r="M230" s="2">
        <v>1</v>
      </c>
      <c r="N230">
        <v>0</v>
      </c>
      <c r="O230" s="2">
        <v>1</v>
      </c>
      <c r="P230" s="2">
        <v>0</v>
      </c>
      <c r="Q230" s="2">
        <v>0</v>
      </c>
      <c r="R230" s="2">
        <v>0</v>
      </c>
      <c r="S230" s="2">
        <v>0</v>
      </c>
      <c r="T230" s="2">
        <v>1</v>
      </c>
      <c r="U230">
        <v>1</v>
      </c>
    </row>
    <row r="231" spans="1:21" x14ac:dyDescent="0.25">
      <c r="A231" s="2">
        <v>2022</v>
      </c>
      <c r="B231" s="19">
        <v>44682</v>
      </c>
      <c r="C231" t="s">
        <v>82</v>
      </c>
      <c r="D231" t="s">
        <v>157</v>
      </c>
      <c r="E231" t="s">
        <v>143</v>
      </c>
      <c r="F231" t="s">
        <v>270</v>
      </c>
      <c r="G231" s="3">
        <v>0</v>
      </c>
      <c r="H231" s="5">
        <v>1.0416666666666668E-2</v>
      </c>
      <c r="I231" s="2">
        <v>0</v>
      </c>
      <c r="J231" s="2">
        <v>0</v>
      </c>
      <c r="K231" s="2">
        <v>0</v>
      </c>
      <c r="L231" s="2">
        <v>1</v>
      </c>
      <c r="M231" s="2">
        <v>1</v>
      </c>
      <c r="N231">
        <v>0</v>
      </c>
      <c r="O231" s="2">
        <v>1</v>
      </c>
      <c r="P231" s="2">
        <v>1</v>
      </c>
      <c r="Q231" s="2">
        <v>0</v>
      </c>
      <c r="R231" s="2">
        <v>0</v>
      </c>
      <c r="S231" s="2">
        <v>0</v>
      </c>
      <c r="T231" s="2">
        <v>0</v>
      </c>
      <c r="U231">
        <v>1</v>
      </c>
    </row>
    <row r="232" spans="1:21" x14ac:dyDescent="0.25">
      <c r="A232" s="2">
        <v>2022</v>
      </c>
      <c r="B232" s="19">
        <v>44682</v>
      </c>
      <c r="C232" t="s">
        <v>81</v>
      </c>
      <c r="D232" t="s">
        <v>141</v>
      </c>
      <c r="E232" t="s">
        <v>132</v>
      </c>
      <c r="F232" t="s">
        <v>273</v>
      </c>
      <c r="G232" s="3">
        <v>0</v>
      </c>
      <c r="H232" s="5">
        <v>1.0347222222222223E-2</v>
      </c>
      <c r="I232" s="2">
        <v>0</v>
      </c>
      <c r="J232" s="2">
        <v>0</v>
      </c>
      <c r="K232" s="2">
        <v>0</v>
      </c>
      <c r="L232" s="2">
        <v>1</v>
      </c>
      <c r="M232" s="2">
        <v>1</v>
      </c>
      <c r="N232">
        <v>1</v>
      </c>
      <c r="O232" s="2">
        <v>1</v>
      </c>
      <c r="P232" s="2">
        <v>0</v>
      </c>
      <c r="Q232" s="2">
        <v>0</v>
      </c>
      <c r="R232" s="2">
        <v>0</v>
      </c>
      <c r="S232" s="2">
        <v>0</v>
      </c>
      <c r="T232" s="2">
        <v>1</v>
      </c>
      <c r="U232">
        <v>1</v>
      </c>
    </row>
    <row r="233" spans="1:21" x14ac:dyDescent="0.25">
      <c r="A233" s="2">
        <v>2022</v>
      </c>
      <c r="B233" s="19">
        <v>44682</v>
      </c>
      <c r="C233" t="s">
        <v>87</v>
      </c>
      <c r="D233" t="s">
        <v>177</v>
      </c>
      <c r="E233" t="s">
        <v>153</v>
      </c>
      <c r="F233" t="s">
        <v>277</v>
      </c>
      <c r="G233" s="3">
        <v>0</v>
      </c>
      <c r="H233" s="5">
        <v>9.9768541666666669E-3</v>
      </c>
      <c r="I233" s="2">
        <v>0</v>
      </c>
      <c r="J233" s="2">
        <v>0</v>
      </c>
      <c r="K233" s="2">
        <v>0</v>
      </c>
      <c r="L233" s="2">
        <v>1</v>
      </c>
      <c r="M233" s="2">
        <v>1</v>
      </c>
      <c r="N233">
        <v>0</v>
      </c>
      <c r="O233" s="2">
        <v>1</v>
      </c>
      <c r="P233" s="2">
        <v>0</v>
      </c>
      <c r="Q233" s="2">
        <v>0</v>
      </c>
      <c r="R233" s="2">
        <v>0</v>
      </c>
      <c r="S233" s="2">
        <v>0</v>
      </c>
      <c r="T233" s="2">
        <v>1</v>
      </c>
      <c r="U233">
        <v>1</v>
      </c>
    </row>
    <row r="234" spans="1:21" x14ac:dyDescent="0.25">
      <c r="A234" s="2">
        <v>2022</v>
      </c>
      <c r="B234" s="19">
        <v>44682</v>
      </c>
      <c r="C234" t="s">
        <v>87</v>
      </c>
      <c r="D234" t="s">
        <v>131</v>
      </c>
      <c r="E234" t="s">
        <v>132</v>
      </c>
      <c r="F234" t="s">
        <v>82</v>
      </c>
      <c r="G234" s="3">
        <v>0</v>
      </c>
      <c r="H234" s="5">
        <v>9.9305555555555571E-3</v>
      </c>
      <c r="I234" s="2">
        <v>0</v>
      </c>
      <c r="J234" s="2">
        <v>0</v>
      </c>
      <c r="K234" s="2">
        <v>0</v>
      </c>
      <c r="L234" s="2">
        <v>1</v>
      </c>
      <c r="M234" s="2">
        <v>1</v>
      </c>
      <c r="N234">
        <v>1</v>
      </c>
      <c r="O234" s="2">
        <v>1</v>
      </c>
      <c r="P234" s="2">
        <v>0</v>
      </c>
      <c r="Q234" s="2">
        <v>0</v>
      </c>
      <c r="R234" s="2">
        <v>0</v>
      </c>
      <c r="S234" s="2">
        <v>0</v>
      </c>
      <c r="T234" s="2">
        <v>1</v>
      </c>
      <c r="U234">
        <v>1</v>
      </c>
    </row>
    <row r="235" spans="1:21" x14ac:dyDescent="0.25">
      <c r="A235" s="2">
        <v>2022</v>
      </c>
      <c r="B235" s="19">
        <v>44682</v>
      </c>
      <c r="C235" t="s">
        <v>87</v>
      </c>
      <c r="D235" t="s">
        <v>226</v>
      </c>
      <c r="E235" t="s">
        <v>153</v>
      </c>
      <c r="F235" t="s">
        <v>287</v>
      </c>
      <c r="G235" s="3">
        <v>0</v>
      </c>
      <c r="H235" s="5">
        <v>9.6527777777777792E-3</v>
      </c>
      <c r="I235" s="2">
        <v>0</v>
      </c>
      <c r="J235" s="2">
        <v>0</v>
      </c>
      <c r="K235" s="2">
        <v>0</v>
      </c>
      <c r="L235" s="2">
        <v>1</v>
      </c>
      <c r="M235" s="2">
        <v>1</v>
      </c>
      <c r="N235">
        <v>0</v>
      </c>
      <c r="O235" s="2">
        <v>1</v>
      </c>
      <c r="P235" s="2">
        <v>0</v>
      </c>
      <c r="Q235" s="2">
        <v>0</v>
      </c>
      <c r="R235" s="2">
        <v>1</v>
      </c>
      <c r="S235" s="2">
        <v>0</v>
      </c>
      <c r="T235" s="2">
        <v>0</v>
      </c>
      <c r="U235">
        <v>1</v>
      </c>
    </row>
    <row r="236" spans="1:21" x14ac:dyDescent="0.25">
      <c r="A236" s="2">
        <v>2022</v>
      </c>
      <c r="B236" s="19">
        <v>44682</v>
      </c>
      <c r="C236" t="s">
        <v>82</v>
      </c>
      <c r="D236" t="s">
        <v>320</v>
      </c>
      <c r="E236" t="s">
        <v>143</v>
      </c>
      <c r="F236" t="s">
        <v>278</v>
      </c>
      <c r="G236" s="3">
        <v>0</v>
      </c>
      <c r="H236" s="5">
        <v>9.4212569444444456E-3</v>
      </c>
      <c r="I236" s="2">
        <v>0</v>
      </c>
      <c r="J236" s="2">
        <v>0</v>
      </c>
      <c r="K236" s="2">
        <v>0</v>
      </c>
      <c r="L236" s="2">
        <v>1</v>
      </c>
      <c r="M236" s="2">
        <v>1</v>
      </c>
      <c r="N236">
        <v>0</v>
      </c>
      <c r="O236" s="2">
        <v>1</v>
      </c>
      <c r="P236" s="2">
        <v>0</v>
      </c>
      <c r="Q236" s="2">
        <v>0</v>
      </c>
      <c r="R236" s="2">
        <v>0</v>
      </c>
      <c r="S236" s="2">
        <v>0</v>
      </c>
      <c r="T236" s="2">
        <v>1</v>
      </c>
      <c r="U236">
        <v>1</v>
      </c>
    </row>
    <row r="237" spans="1:21" x14ac:dyDescent="0.25">
      <c r="A237" s="2">
        <v>2022</v>
      </c>
      <c r="B237" s="19">
        <v>44682</v>
      </c>
      <c r="C237" t="s">
        <v>89</v>
      </c>
      <c r="D237" t="s">
        <v>169</v>
      </c>
      <c r="E237" t="s">
        <v>170</v>
      </c>
      <c r="F237" t="s">
        <v>278</v>
      </c>
      <c r="G237" s="3">
        <v>0</v>
      </c>
      <c r="H237" s="5">
        <v>9.3228969907407436E-3</v>
      </c>
      <c r="I237" s="2">
        <v>0</v>
      </c>
      <c r="J237" s="2">
        <v>0</v>
      </c>
      <c r="K237" s="2">
        <v>0</v>
      </c>
      <c r="L237" s="2">
        <v>8</v>
      </c>
      <c r="M237" s="2">
        <v>7</v>
      </c>
      <c r="N237">
        <v>0</v>
      </c>
      <c r="O237" s="2">
        <v>7</v>
      </c>
      <c r="P237" s="2">
        <v>0</v>
      </c>
      <c r="Q237" s="2">
        <v>1</v>
      </c>
      <c r="R237" s="2">
        <v>0</v>
      </c>
      <c r="S237" s="2">
        <v>0</v>
      </c>
      <c r="T237" s="2">
        <v>7</v>
      </c>
      <c r="U237">
        <v>8</v>
      </c>
    </row>
    <row r="238" spans="1:21" x14ac:dyDescent="0.25">
      <c r="A238" s="2">
        <v>2022</v>
      </c>
      <c r="B238" s="19">
        <v>44682</v>
      </c>
      <c r="C238" t="s">
        <v>82</v>
      </c>
      <c r="D238" t="s">
        <v>212</v>
      </c>
      <c r="E238" t="s">
        <v>143</v>
      </c>
      <c r="F238" t="s">
        <v>279</v>
      </c>
      <c r="G238" s="3">
        <v>0</v>
      </c>
      <c r="H238" s="5">
        <v>9.0277361111111114E-3</v>
      </c>
      <c r="I238" s="2">
        <v>0</v>
      </c>
      <c r="J238" s="2">
        <v>0</v>
      </c>
      <c r="K238" s="2">
        <v>0</v>
      </c>
      <c r="L238" s="2">
        <v>1</v>
      </c>
      <c r="M238" s="2">
        <v>1</v>
      </c>
      <c r="N238">
        <v>0</v>
      </c>
      <c r="O238" s="2">
        <v>1</v>
      </c>
      <c r="P238" s="2">
        <v>1</v>
      </c>
      <c r="Q238" s="2">
        <v>0</v>
      </c>
      <c r="R238" s="2">
        <v>0</v>
      </c>
      <c r="S238" s="2">
        <v>0</v>
      </c>
      <c r="T238" s="2">
        <v>0</v>
      </c>
      <c r="U238">
        <v>1</v>
      </c>
    </row>
    <row r="239" spans="1:21" x14ac:dyDescent="0.25">
      <c r="A239" s="2">
        <v>2022</v>
      </c>
      <c r="B239" s="19">
        <v>44682</v>
      </c>
      <c r="C239" t="s">
        <v>94</v>
      </c>
      <c r="D239" t="s">
        <v>236</v>
      </c>
      <c r="E239" t="s">
        <v>170</v>
      </c>
      <c r="F239" t="s">
        <v>94</v>
      </c>
      <c r="G239" s="3">
        <v>0</v>
      </c>
      <c r="H239" s="5">
        <v>8.8425902777777791E-3</v>
      </c>
      <c r="I239" s="2">
        <v>0</v>
      </c>
      <c r="J239" s="2">
        <v>0</v>
      </c>
      <c r="K239" s="2">
        <v>0</v>
      </c>
      <c r="L239" s="2">
        <v>1</v>
      </c>
      <c r="M239" s="2">
        <v>1</v>
      </c>
      <c r="N239">
        <v>0</v>
      </c>
      <c r="O239" s="2">
        <v>1</v>
      </c>
      <c r="P239" s="2">
        <v>0</v>
      </c>
      <c r="Q239" s="2">
        <v>0</v>
      </c>
      <c r="R239" s="2">
        <v>1</v>
      </c>
      <c r="S239" s="2">
        <v>0</v>
      </c>
      <c r="T239" s="2">
        <v>0</v>
      </c>
      <c r="U239">
        <v>1</v>
      </c>
    </row>
    <row r="240" spans="1:21" x14ac:dyDescent="0.25">
      <c r="A240" s="2">
        <v>2022</v>
      </c>
      <c r="B240" s="19">
        <v>44682</v>
      </c>
      <c r="C240" t="s">
        <v>87</v>
      </c>
      <c r="D240" t="s">
        <v>220</v>
      </c>
      <c r="E240" t="s">
        <v>150</v>
      </c>
      <c r="F240" t="s">
        <v>287</v>
      </c>
      <c r="G240" s="3">
        <v>0</v>
      </c>
      <c r="H240" s="5">
        <v>8.0401226851851849E-3</v>
      </c>
      <c r="I240" s="2">
        <v>0</v>
      </c>
      <c r="J240" s="2">
        <v>0</v>
      </c>
      <c r="K240" s="2">
        <v>0</v>
      </c>
      <c r="L240" s="2">
        <v>3</v>
      </c>
      <c r="M240" s="2">
        <v>3</v>
      </c>
      <c r="N240">
        <v>0</v>
      </c>
      <c r="O240" s="2">
        <v>3</v>
      </c>
      <c r="P240" s="2">
        <v>0</v>
      </c>
      <c r="Q240" s="2">
        <v>2</v>
      </c>
      <c r="R240" s="2">
        <v>0</v>
      </c>
      <c r="S240" s="2">
        <v>0</v>
      </c>
      <c r="T240" s="2">
        <v>1</v>
      </c>
      <c r="U240">
        <v>3</v>
      </c>
    </row>
    <row r="241" spans="1:21" x14ac:dyDescent="0.25">
      <c r="A241" s="2">
        <v>2022</v>
      </c>
      <c r="B241" s="19">
        <v>44682</v>
      </c>
      <c r="C241" t="s">
        <v>89</v>
      </c>
      <c r="D241" t="s">
        <v>179</v>
      </c>
      <c r="E241" t="s">
        <v>170</v>
      </c>
      <c r="F241" t="s">
        <v>278</v>
      </c>
      <c r="G241" s="3">
        <v>0</v>
      </c>
      <c r="H241" s="5">
        <v>7.8703333333333333E-3</v>
      </c>
      <c r="I241" s="2">
        <v>0</v>
      </c>
      <c r="J241" s="2">
        <v>0</v>
      </c>
      <c r="K241" s="2">
        <v>0</v>
      </c>
      <c r="L241" s="2">
        <v>1</v>
      </c>
      <c r="M241" s="2">
        <v>1</v>
      </c>
      <c r="N241">
        <v>0</v>
      </c>
      <c r="O241" s="2">
        <v>1</v>
      </c>
      <c r="P241" s="2">
        <v>0</v>
      </c>
      <c r="Q241" s="2">
        <v>0</v>
      </c>
      <c r="R241" s="2">
        <v>0</v>
      </c>
      <c r="S241" s="2">
        <v>0</v>
      </c>
      <c r="T241" s="2">
        <v>1</v>
      </c>
      <c r="U241">
        <v>1</v>
      </c>
    </row>
    <row r="242" spans="1:21" x14ac:dyDescent="0.25">
      <c r="A242" s="2">
        <v>2022</v>
      </c>
      <c r="B242" s="19">
        <v>44682</v>
      </c>
      <c r="C242" t="s">
        <v>89</v>
      </c>
      <c r="D242" t="s">
        <v>164</v>
      </c>
      <c r="E242" t="s">
        <v>150</v>
      </c>
      <c r="F242" t="s">
        <v>279</v>
      </c>
      <c r="G242" s="3">
        <v>0</v>
      </c>
      <c r="H242" s="5">
        <v>7.8240763888888891E-3</v>
      </c>
      <c r="I242" s="2">
        <v>0</v>
      </c>
      <c r="J242" s="2">
        <v>0</v>
      </c>
      <c r="K242" s="2">
        <v>0</v>
      </c>
      <c r="L242" s="2">
        <v>2</v>
      </c>
      <c r="M242" s="2">
        <v>1</v>
      </c>
      <c r="N242">
        <v>0</v>
      </c>
      <c r="O242" s="2">
        <v>1</v>
      </c>
      <c r="P242" s="2">
        <v>0</v>
      </c>
      <c r="Q242" s="2">
        <v>0</v>
      </c>
      <c r="R242" s="2">
        <v>0</v>
      </c>
      <c r="S242" s="2">
        <v>0</v>
      </c>
      <c r="T242" s="2">
        <v>2</v>
      </c>
      <c r="U242">
        <v>2</v>
      </c>
    </row>
    <row r="243" spans="1:21" x14ac:dyDescent="0.25">
      <c r="A243" s="2">
        <v>2022</v>
      </c>
      <c r="B243" s="19">
        <v>44682</v>
      </c>
      <c r="C243" t="s">
        <v>77</v>
      </c>
      <c r="D243" t="s">
        <v>77</v>
      </c>
      <c r="E243" t="s">
        <v>77</v>
      </c>
      <c r="F243" t="s">
        <v>285</v>
      </c>
      <c r="G243" s="3">
        <v>0</v>
      </c>
      <c r="H243" s="5">
        <v>7.6388888888888895E-3</v>
      </c>
      <c r="I243" s="2">
        <v>0</v>
      </c>
      <c r="J243" s="2">
        <v>0</v>
      </c>
      <c r="K243" s="2">
        <v>0</v>
      </c>
      <c r="L243" s="2">
        <v>1194</v>
      </c>
      <c r="M243" s="2">
        <v>292</v>
      </c>
      <c r="N243">
        <v>0</v>
      </c>
      <c r="O243" s="2">
        <v>1</v>
      </c>
      <c r="P243" s="2">
        <v>89</v>
      </c>
      <c r="Q243" s="2">
        <v>605</v>
      </c>
      <c r="R243" s="2">
        <v>255</v>
      </c>
      <c r="S243" s="2">
        <v>70</v>
      </c>
      <c r="T243" s="2">
        <v>175</v>
      </c>
      <c r="U243">
        <v>607</v>
      </c>
    </row>
    <row r="244" spans="1:21" x14ac:dyDescent="0.25">
      <c r="A244" s="2">
        <v>2022</v>
      </c>
      <c r="B244" s="19">
        <v>44682</v>
      </c>
      <c r="C244" t="s">
        <v>89</v>
      </c>
      <c r="D244" t="s">
        <v>179</v>
      </c>
      <c r="E244" t="s">
        <v>170</v>
      </c>
      <c r="F244" t="s">
        <v>271</v>
      </c>
      <c r="G244" s="3">
        <v>0</v>
      </c>
      <c r="H244" s="5">
        <v>7.3302337962962965E-3</v>
      </c>
      <c r="I244" s="2">
        <v>0</v>
      </c>
      <c r="J244" s="2">
        <v>0</v>
      </c>
      <c r="K244" s="2">
        <v>0</v>
      </c>
      <c r="L244" s="2">
        <v>3</v>
      </c>
      <c r="M244" s="2">
        <v>3</v>
      </c>
      <c r="N244">
        <v>0</v>
      </c>
      <c r="O244" s="2">
        <v>3</v>
      </c>
      <c r="P244" s="2">
        <v>0</v>
      </c>
      <c r="Q244" s="2">
        <v>0</v>
      </c>
      <c r="R244" s="2">
        <v>0</v>
      </c>
      <c r="S244" s="2">
        <v>0</v>
      </c>
      <c r="T244" s="2">
        <v>3</v>
      </c>
      <c r="U244">
        <v>3</v>
      </c>
    </row>
    <row r="245" spans="1:21" x14ac:dyDescent="0.25">
      <c r="A245" s="2">
        <v>2022</v>
      </c>
      <c r="B245" s="19">
        <v>44682</v>
      </c>
      <c r="C245" t="s">
        <v>82</v>
      </c>
      <c r="D245" t="s">
        <v>343</v>
      </c>
      <c r="E245" t="s">
        <v>143</v>
      </c>
      <c r="F245" t="s">
        <v>269</v>
      </c>
      <c r="G245" s="3">
        <v>0</v>
      </c>
      <c r="H245" s="5">
        <v>7.3263888888888901E-3</v>
      </c>
      <c r="I245" s="2">
        <v>0</v>
      </c>
      <c r="J245" s="2">
        <v>0</v>
      </c>
      <c r="K245" s="2">
        <v>0</v>
      </c>
      <c r="L245" s="2">
        <v>1</v>
      </c>
      <c r="M245" s="2">
        <v>1</v>
      </c>
      <c r="N245">
        <v>0</v>
      </c>
      <c r="O245" s="2">
        <v>1</v>
      </c>
      <c r="P245" s="2">
        <v>0</v>
      </c>
      <c r="Q245" s="2">
        <v>0</v>
      </c>
      <c r="R245" s="2">
        <v>0</v>
      </c>
      <c r="S245" s="2">
        <v>0</v>
      </c>
      <c r="T245" s="2">
        <v>1</v>
      </c>
      <c r="U245">
        <v>1</v>
      </c>
    </row>
    <row r="246" spans="1:21" x14ac:dyDescent="0.25">
      <c r="A246" s="2">
        <v>2022</v>
      </c>
      <c r="B246" s="19">
        <v>44682</v>
      </c>
      <c r="C246" t="s">
        <v>77</v>
      </c>
      <c r="D246" t="s">
        <v>77</v>
      </c>
      <c r="E246" t="s">
        <v>77</v>
      </c>
      <c r="F246" t="s">
        <v>278</v>
      </c>
      <c r="G246" s="3">
        <v>0</v>
      </c>
      <c r="H246" s="5">
        <v>7.249229166666666E-3</v>
      </c>
      <c r="I246" s="2">
        <v>0</v>
      </c>
      <c r="J246" s="2">
        <v>0</v>
      </c>
      <c r="K246" s="2">
        <v>0</v>
      </c>
      <c r="L246" s="2">
        <v>877</v>
      </c>
      <c r="M246" s="2">
        <v>180</v>
      </c>
      <c r="N246">
        <v>0</v>
      </c>
      <c r="O246" s="2">
        <v>3</v>
      </c>
      <c r="P246" s="2">
        <v>86</v>
      </c>
      <c r="Q246" s="2">
        <v>445</v>
      </c>
      <c r="R246" s="2">
        <v>190</v>
      </c>
      <c r="S246" s="2">
        <v>49</v>
      </c>
      <c r="T246" s="2">
        <v>107</v>
      </c>
      <c r="U246">
        <v>454</v>
      </c>
    </row>
    <row r="247" spans="1:21" x14ac:dyDescent="0.25">
      <c r="A247" s="2">
        <v>2022</v>
      </c>
      <c r="B247" s="19">
        <v>44682</v>
      </c>
      <c r="C247" t="s">
        <v>76</v>
      </c>
      <c r="D247" t="s">
        <v>325</v>
      </c>
      <c r="E247" t="s">
        <v>153</v>
      </c>
      <c r="F247" t="s">
        <v>286</v>
      </c>
      <c r="G247" s="3">
        <v>0</v>
      </c>
      <c r="H247" s="5">
        <v>7.233798611111111E-3</v>
      </c>
      <c r="I247" s="2">
        <v>0</v>
      </c>
      <c r="J247" s="2">
        <v>0</v>
      </c>
      <c r="K247" s="2">
        <v>0</v>
      </c>
      <c r="L247" s="2">
        <v>1</v>
      </c>
      <c r="M247" s="2">
        <v>1</v>
      </c>
      <c r="N247">
        <v>0</v>
      </c>
      <c r="O247" s="2">
        <v>1</v>
      </c>
      <c r="P247" s="2">
        <v>0</v>
      </c>
      <c r="Q247" s="2">
        <v>1</v>
      </c>
      <c r="R247" s="2">
        <v>0</v>
      </c>
      <c r="S247" s="2">
        <v>0</v>
      </c>
      <c r="T247" s="2">
        <v>0</v>
      </c>
      <c r="U247">
        <v>1</v>
      </c>
    </row>
    <row r="248" spans="1:21" x14ac:dyDescent="0.25">
      <c r="A248" s="2">
        <v>2022</v>
      </c>
      <c r="B248" s="19">
        <v>44682</v>
      </c>
      <c r="C248" t="s">
        <v>89</v>
      </c>
      <c r="D248" t="s">
        <v>159</v>
      </c>
      <c r="E248" t="s">
        <v>150</v>
      </c>
      <c r="F248" t="s">
        <v>271</v>
      </c>
      <c r="G248" s="3">
        <v>0</v>
      </c>
      <c r="H248" s="5">
        <v>7.2280069444444458E-3</v>
      </c>
      <c r="I248" s="2">
        <v>0</v>
      </c>
      <c r="J248" s="2">
        <v>0</v>
      </c>
      <c r="K248" s="2">
        <v>0</v>
      </c>
      <c r="L248" s="2">
        <v>3</v>
      </c>
      <c r="M248" s="2">
        <v>3</v>
      </c>
      <c r="N248">
        <v>0</v>
      </c>
      <c r="O248" s="2">
        <v>2</v>
      </c>
      <c r="P248" s="2">
        <v>0</v>
      </c>
      <c r="Q248" s="2">
        <v>1</v>
      </c>
      <c r="R248" s="2">
        <v>0</v>
      </c>
      <c r="S248" s="2">
        <v>0</v>
      </c>
      <c r="T248" s="2">
        <v>2</v>
      </c>
      <c r="U248">
        <v>3</v>
      </c>
    </row>
    <row r="249" spans="1:21" x14ac:dyDescent="0.25">
      <c r="A249" s="2">
        <v>2022</v>
      </c>
      <c r="B249" s="19">
        <v>44682</v>
      </c>
      <c r="C249" t="s">
        <v>87</v>
      </c>
      <c r="D249" t="s">
        <v>214</v>
      </c>
      <c r="E249" t="s">
        <v>150</v>
      </c>
      <c r="F249" t="s">
        <v>276</v>
      </c>
      <c r="G249" s="3">
        <v>0</v>
      </c>
      <c r="H249" s="5">
        <v>7.1469895833333333E-3</v>
      </c>
      <c r="I249" s="2">
        <v>0</v>
      </c>
      <c r="J249" s="2">
        <v>0</v>
      </c>
      <c r="K249" s="2">
        <v>0</v>
      </c>
      <c r="L249" s="2">
        <v>2</v>
      </c>
      <c r="M249" s="2">
        <v>2</v>
      </c>
      <c r="N249">
        <v>0</v>
      </c>
      <c r="O249" s="2">
        <v>2</v>
      </c>
      <c r="P249" s="2">
        <v>0</v>
      </c>
      <c r="Q249" s="2">
        <v>0</v>
      </c>
      <c r="R249" s="2">
        <v>1</v>
      </c>
      <c r="S249" s="2">
        <v>0</v>
      </c>
      <c r="T249" s="2">
        <v>1</v>
      </c>
      <c r="U249">
        <v>2</v>
      </c>
    </row>
    <row r="250" spans="1:21" x14ac:dyDescent="0.25">
      <c r="A250" s="2">
        <v>2022</v>
      </c>
      <c r="B250" s="19">
        <v>44682</v>
      </c>
      <c r="C250" t="s">
        <v>94</v>
      </c>
      <c r="D250" t="s">
        <v>240</v>
      </c>
      <c r="E250" t="s">
        <v>153</v>
      </c>
      <c r="F250" t="s">
        <v>94</v>
      </c>
      <c r="G250" s="3">
        <v>0</v>
      </c>
      <c r="H250" s="5">
        <v>7.0833333333333347E-3</v>
      </c>
      <c r="I250" s="2">
        <v>0</v>
      </c>
      <c r="J250" s="2">
        <v>0</v>
      </c>
      <c r="K250" s="2">
        <v>0</v>
      </c>
      <c r="L250" s="2">
        <v>4</v>
      </c>
      <c r="M250" s="2">
        <v>4</v>
      </c>
      <c r="N250">
        <v>0</v>
      </c>
      <c r="O250" s="2">
        <v>4</v>
      </c>
      <c r="P250" s="2">
        <v>0</v>
      </c>
      <c r="Q250" s="2">
        <v>0</v>
      </c>
      <c r="R250" s="2">
        <v>1</v>
      </c>
      <c r="S250" s="2">
        <v>0</v>
      </c>
      <c r="T250" s="2">
        <v>3</v>
      </c>
      <c r="U250">
        <v>4</v>
      </c>
    </row>
    <row r="251" spans="1:21" x14ac:dyDescent="0.25">
      <c r="A251" s="2">
        <v>2022</v>
      </c>
      <c r="B251" s="19">
        <v>44682</v>
      </c>
      <c r="C251" t="s">
        <v>82</v>
      </c>
      <c r="D251" t="s">
        <v>235</v>
      </c>
      <c r="E251" t="s">
        <v>143</v>
      </c>
      <c r="F251" t="s">
        <v>287</v>
      </c>
      <c r="G251" s="3">
        <v>0</v>
      </c>
      <c r="H251" s="5">
        <v>7.0254652777777772E-3</v>
      </c>
      <c r="I251" s="2">
        <v>0</v>
      </c>
      <c r="J251" s="2">
        <v>0</v>
      </c>
      <c r="K251" s="2">
        <v>0</v>
      </c>
      <c r="L251" s="2">
        <v>1</v>
      </c>
      <c r="M251" s="2">
        <v>1</v>
      </c>
      <c r="N251">
        <v>0</v>
      </c>
      <c r="O251" s="2">
        <v>1</v>
      </c>
      <c r="P251" s="2">
        <v>0</v>
      </c>
      <c r="Q251" s="2">
        <v>0</v>
      </c>
      <c r="R251" s="2">
        <v>0</v>
      </c>
      <c r="S251" s="2">
        <v>0</v>
      </c>
      <c r="T251" s="2">
        <v>1</v>
      </c>
      <c r="U251">
        <v>1</v>
      </c>
    </row>
    <row r="252" spans="1:21" x14ac:dyDescent="0.25">
      <c r="A252" s="2">
        <v>2022</v>
      </c>
      <c r="B252" s="19">
        <v>44682</v>
      </c>
      <c r="C252" t="s">
        <v>76</v>
      </c>
      <c r="D252" t="s">
        <v>145</v>
      </c>
      <c r="E252" t="s">
        <v>146</v>
      </c>
      <c r="F252" t="s">
        <v>270</v>
      </c>
      <c r="G252" s="3">
        <v>0</v>
      </c>
      <c r="H252" s="5">
        <v>7.013888888888889E-3</v>
      </c>
      <c r="I252" s="2">
        <v>0</v>
      </c>
      <c r="J252" s="2">
        <v>0</v>
      </c>
      <c r="K252" s="2">
        <v>0</v>
      </c>
      <c r="L252" s="2">
        <v>1</v>
      </c>
      <c r="M252" s="2">
        <v>1</v>
      </c>
      <c r="N252">
        <v>1</v>
      </c>
      <c r="O252" s="2">
        <v>1</v>
      </c>
      <c r="P252" s="2">
        <v>0</v>
      </c>
      <c r="Q252" s="2">
        <v>0</v>
      </c>
      <c r="R252" s="2">
        <v>0</v>
      </c>
      <c r="S252" s="2">
        <v>1</v>
      </c>
      <c r="T252" s="2">
        <v>0</v>
      </c>
      <c r="U252">
        <v>1</v>
      </c>
    </row>
    <row r="253" spans="1:21" x14ac:dyDescent="0.25">
      <c r="A253" s="2">
        <v>2022</v>
      </c>
      <c r="B253" s="19">
        <v>44682</v>
      </c>
      <c r="C253" t="s">
        <v>82</v>
      </c>
      <c r="D253" t="s">
        <v>157</v>
      </c>
      <c r="E253" t="s">
        <v>143</v>
      </c>
      <c r="F253" t="s">
        <v>82</v>
      </c>
      <c r="G253" s="3">
        <v>0</v>
      </c>
      <c r="H253" s="5">
        <v>6.9444444444444449E-3</v>
      </c>
      <c r="I253" s="2">
        <v>0</v>
      </c>
      <c r="J253" s="2">
        <v>0</v>
      </c>
      <c r="K253" s="2">
        <v>0</v>
      </c>
      <c r="L253" s="2">
        <v>1</v>
      </c>
      <c r="M253" s="2">
        <v>1</v>
      </c>
      <c r="N253">
        <v>0</v>
      </c>
      <c r="O253" s="2">
        <v>1</v>
      </c>
      <c r="P253" s="2">
        <v>1</v>
      </c>
      <c r="Q253" s="2">
        <v>0</v>
      </c>
      <c r="R253" s="2">
        <v>0</v>
      </c>
      <c r="S253" s="2">
        <v>0</v>
      </c>
      <c r="T253" s="2">
        <v>0</v>
      </c>
      <c r="U253">
        <v>1</v>
      </c>
    </row>
    <row r="254" spans="1:21" x14ac:dyDescent="0.25">
      <c r="A254" s="2">
        <v>2022</v>
      </c>
      <c r="B254" s="19">
        <v>44682</v>
      </c>
      <c r="C254" t="s">
        <v>89</v>
      </c>
      <c r="D254" t="s">
        <v>172</v>
      </c>
      <c r="E254" t="s">
        <v>173</v>
      </c>
      <c r="F254" t="s">
        <v>271</v>
      </c>
      <c r="G254" s="3">
        <v>0</v>
      </c>
      <c r="H254" s="5">
        <v>6.7384180555555562E-3</v>
      </c>
      <c r="I254" s="2">
        <v>0</v>
      </c>
      <c r="J254" s="2">
        <v>0</v>
      </c>
      <c r="K254" s="2">
        <v>0</v>
      </c>
      <c r="L254" s="2">
        <v>5</v>
      </c>
      <c r="M254" s="2">
        <v>5</v>
      </c>
      <c r="N254">
        <v>0</v>
      </c>
      <c r="O254" s="2">
        <v>5</v>
      </c>
      <c r="P254" s="2">
        <v>0</v>
      </c>
      <c r="Q254" s="2">
        <v>0</v>
      </c>
      <c r="R254" s="2">
        <v>0</v>
      </c>
      <c r="S254" s="2">
        <v>0</v>
      </c>
      <c r="T254" s="2">
        <v>5</v>
      </c>
      <c r="U254">
        <v>5</v>
      </c>
    </row>
    <row r="255" spans="1:21" x14ac:dyDescent="0.25">
      <c r="A255" s="2">
        <v>2022</v>
      </c>
      <c r="B255" s="19">
        <v>44682</v>
      </c>
      <c r="C255" t="s">
        <v>80</v>
      </c>
      <c r="D255" t="s">
        <v>133</v>
      </c>
      <c r="E255" t="s">
        <v>132</v>
      </c>
      <c r="F255" t="s">
        <v>280</v>
      </c>
      <c r="G255" s="3">
        <v>0</v>
      </c>
      <c r="H255" s="5">
        <v>6.6666666666666671E-3</v>
      </c>
      <c r="I255" s="2">
        <v>0</v>
      </c>
      <c r="J255" s="2">
        <v>0</v>
      </c>
      <c r="K255" s="2">
        <v>0</v>
      </c>
      <c r="L255" s="2">
        <v>1</v>
      </c>
      <c r="M255" s="2">
        <v>1</v>
      </c>
      <c r="N255">
        <v>1</v>
      </c>
      <c r="O255" s="2">
        <v>1</v>
      </c>
      <c r="P255" s="2">
        <v>0</v>
      </c>
      <c r="Q255" s="2">
        <v>0</v>
      </c>
      <c r="R255" s="2">
        <v>0</v>
      </c>
      <c r="S255" s="2">
        <v>0</v>
      </c>
      <c r="T255" s="2">
        <v>1</v>
      </c>
      <c r="U255">
        <v>1</v>
      </c>
    </row>
    <row r="256" spans="1:21" x14ac:dyDescent="0.25">
      <c r="A256" s="2">
        <v>2022</v>
      </c>
      <c r="B256" s="19">
        <v>44682</v>
      </c>
      <c r="C256" t="s">
        <v>90</v>
      </c>
      <c r="D256" t="s">
        <v>174</v>
      </c>
      <c r="E256" t="s">
        <v>153</v>
      </c>
      <c r="F256" t="s">
        <v>272</v>
      </c>
      <c r="G256" s="3">
        <v>0</v>
      </c>
      <c r="H256" s="5">
        <v>6.2037013888888888E-3</v>
      </c>
      <c r="I256" s="2">
        <v>0</v>
      </c>
      <c r="J256" s="2">
        <v>0</v>
      </c>
      <c r="K256" s="2">
        <v>0</v>
      </c>
      <c r="L256" s="2">
        <v>1</v>
      </c>
      <c r="M256" s="2">
        <v>1</v>
      </c>
      <c r="N256">
        <v>0</v>
      </c>
      <c r="O256" s="2">
        <v>1</v>
      </c>
      <c r="P256" s="2">
        <v>0</v>
      </c>
      <c r="Q256" s="2">
        <v>1</v>
      </c>
      <c r="R256" s="2">
        <v>0</v>
      </c>
      <c r="S256" s="2">
        <v>0</v>
      </c>
      <c r="T256" s="2">
        <v>0</v>
      </c>
      <c r="U256">
        <v>1</v>
      </c>
    </row>
    <row r="257" spans="1:21" x14ac:dyDescent="0.25">
      <c r="A257" s="2">
        <v>2022</v>
      </c>
      <c r="B257" s="19">
        <v>44682</v>
      </c>
      <c r="C257" t="s">
        <v>80</v>
      </c>
      <c r="D257" t="s">
        <v>218</v>
      </c>
      <c r="E257" t="s">
        <v>153</v>
      </c>
      <c r="F257" t="s">
        <v>275</v>
      </c>
      <c r="G257" s="3">
        <v>0</v>
      </c>
      <c r="H257" s="5">
        <v>5.7986111111111112E-3</v>
      </c>
      <c r="I257" s="2">
        <v>0</v>
      </c>
      <c r="J257" s="2">
        <v>0</v>
      </c>
      <c r="K257" s="2">
        <v>0</v>
      </c>
      <c r="L257" s="2">
        <v>1</v>
      </c>
      <c r="M257" s="2">
        <v>1</v>
      </c>
      <c r="N257">
        <v>0</v>
      </c>
      <c r="O257" s="2">
        <v>1</v>
      </c>
      <c r="P257" s="2">
        <v>0</v>
      </c>
      <c r="Q257" s="2">
        <v>0</v>
      </c>
      <c r="R257" s="2">
        <v>0</v>
      </c>
      <c r="S257" s="2">
        <v>0</v>
      </c>
      <c r="T257" s="2">
        <v>1</v>
      </c>
      <c r="U257">
        <v>1</v>
      </c>
    </row>
    <row r="258" spans="1:21" x14ac:dyDescent="0.25">
      <c r="A258" s="2">
        <v>2022</v>
      </c>
      <c r="B258" s="19">
        <v>44682</v>
      </c>
      <c r="C258" t="s">
        <v>89</v>
      </c>
      <c r="D258" t="s">
        <v>324</v>
      </c>
      <c r="E258" t="s">
        <v>153</v>
      </c>
      <c r="F258" t="s">
        <v>278</v>
      </c>
      <c r="G258" s="3">
        <v>0</v>
      </c>
      <c r="H258" s="5">
        <v>5.648145833333334E-3</v>
      </c>
      <c r="I258" s="2">
        <v>0</v>
      </c>
      <c r="J258" s="2">
        <v>0</v>
      </c>
      <c r="K258" s="2">
        <v>0</v>
      </c>
      <c r="L258" s="2">
        <v>1</v>
      </c>
      <c r="M258" s="2">
        <v>1</v>
      </c>
      <c r="N258">
        <v>0</v>
      </c>
      <c r="O258" s="2">
        <v>1</v>
      </c>
      <c r="P258" s="2">
        <v>0</v>
      </c>
      <c r="Q258" s="2">
        <v>0</v>
      </c>
      <c r="R258" s="2">
        <v>0</v>
      </c>
      <c r="S258" s="2">
        <v>0</v>
      </c>
      <c r="T258" s="2">
        <v>1</v>
      </c>
      <c r="U258">
        <v>1</v>
      </c>
    </row>
    <row r="259" spans="1:21" x14ac:dyDescent="0.25">
      <c r="A259" s="2">
        <v>2022</v>
      </c>
      <c r="B259" s="19">
        <v>44682</v>
      </c>
      <c r="C259" t="s">
        <v>82</v>
      </c>
      <c r="D259" t="s">
        <v>157</v>
      </c>
      <c r="E259" t="s">
        <v>143</v>
      </c>
      <c r="F259" t="s">
        <v>269</v>
      </c>
      <c r="G259" s="3">
        <v>0</v>
      </c>
      <c r="H259" s="5">
        <v>5.5902777777777782E-3</v>
      </c>
      <c r="I259" s="2">
        <v>0</v>
      </c>
      <c r="J259" s="2">
        <v>0</v>
      </c>
      <c r="K259" s="2">
        <v>0</v>
      </c>
      <c r="L259" s="2">
        <v>2</v>
      </c>
      <c r="M259" s="2">
        <v>1</v>
      </c>
      <c r="N259">
        <v>0</v>
      </c>
      <c r="O259" s="2">
        <v>1</v>
      </c>
      <c r="P259" s="2">
        <v>2</v>
      </c>
      <c r="Q259" s="2">
        <v>0</v>
      </c>
      <c r="R259" s="2">
        <v>0</v>
      </c>
      <c r="S259" s="2">
        <v>0</v>
      </c>
      <c r="T259" s="2">
        <v>0</v>
      </c>
      <c r="U259">
        <v>2</v>
      </c>
    </row>
    <row r="260" spans="1:21" x14ac:dyDescent="0.25">
      <c r="A260" s="2">
        <v>2022</v>
      </c>
      <c r="B260" s="19">
        <v>44682</v>
      </c>
      <c r="C260" t="s">
        <v>82</v>
      </c>
      <c r="D260" t="s">
        <v>171</v>
      </c>
      <c r="E260" t="s">
        <v>143</v>
      </c>
      <c r="F260" t="s">
        <v>287</v>
      </c>
      <c r="G260" s="3">
        <v>0</v>
      </c>
      <c r="H260" s="5">
        <v>5.3819444444444444E-3</v>
      </c>
      <c r="I260" s="2">
        <v>0</v>
      </c>
      <c r="J260" s="2">
        <v>0</v>
      </c>
      <c r="K260" s="2">
        <v>0</v>
      </c>
      <c r="L260" s="2">
        <v>1</v>
      </c>
      <c r="M260" s="2">
        <v>1</v>
      </c>
      <c r="N260">
        <v>0</v>
      </c>
      <c r="O260" s="2">
        <v>1</v>
      </c>
      <c r="P260" s="2">
        <v>1</v>
      </c>
      <c r="Q260" s="2">
        <v>0</v>
      </c>
      <c r="R260" s="2">
        <v>0</v>
      </c>
      <c r="S260" s="2">
        <v>0</v>
      </c>
      <c r="T260" s="2">
        <v>0</v>
      </c>
      <c r="U260">
        <v>1</v>
      </c>
    </row>
    <row r="261" spans="1:21" x14ac:dyDescent="0.25">
      <c r="A261" s="2">
        <v>2022</v>
      </c>
      <c r="B261" s="19">
        <v>44682</v>
      </c>
      <c r="C261" t="s">
        <v>89</v>
      </c>
      <c r="D261" t="s">
        <v>316</v>
      </c>
      <c r="E261" t="s">
        <v>317</v>
      </c>
      <c r="F261" t="s">
        <v>287</v>
      </c>
      <c r="G261" s="3">
        <v>0</v>
      </c>
      <c r="H261" s="5">
        <v>5.0347222222222225E-3</v>
      </c>
      <c r="I261" s="2">
        <v>0</v>
      </c>
      <c r="J261" s="2">
        <v>0</v>
      </c>
      <c r="K261" s="2">
        <v>0</v>
      </c>
      <c r="L261" s="2">
        <v>1</v>
      </c>
      <c r="M261" s="2">
        <v>1</v>
      </c>
      <c r="N261">
        <v>0</v>
      </c>
      <c r="O261" s="2">
        <v>1</v>
      </c>
      <c r="P261" s="2">
        <v>0</v>
      </c>
      <c r="Q261" s="2">
        <v>0</v>
      </c>
      <c r="R261" s="2">
        <v>0</v>
      </c>
      <c r="S261" s="2">
        <v>0</v>
      </c>
      <c r="T261" s="2">
        <v>1</v>
      </c>
      <c r="U261">
        <v>1</v>
      </c>
    </row>
    <row r="262" spans="1:21" x14ac:dyDescent="0.25">
      <c r="A262" s="2">
        <v>2022</v>
      </c>
      <c r="B262" s="19">
        <v>44682</v>
      </c>
      <c r="C262" t="s">
        <v>89</v>
      </c>
      <c r="D262" t="s">
        <v>172</v>
      </c>
      <c r="E262" t="s">
        <v>173</v>
      </c>
      <c r="F262" t="s">
        <v>278</v>
      </c>
      <c r="G262" s="3">
        <v>0</v>
      </c>
      <c r="H262" s="5">
        <v>4.7800925925925927E-3</v>
      </c>
      <c r="I262" s="2">
        <v>0</v>
      </c>
      <c r="J262" s="2">
        <v>0</v>
      </c>
      <c r="K262" s="2">
        <v>0</v>
      </c>
      <c r="L262" s="2">
        <v>4</v>
      </c>
      <c r="M262" s="2">
        <v>3</v>
      </c>
      <c r="N262">
        <v>0</v>
      </c>
      <c r="O262" s="2">
        <v>3</v>
      </c>
      <c r="P262" s="2">
        <v>0</v>
      </c>
      <c r="Q262" s="2">
        <v>0</v>
      </c>
      <c r="R262" s="2">
        <v>0</v>
      </c>
      <c r="S262" s="2">
        <v>0</v>
      </c>
      <c r="T262" s="2">
        <v>4</v>
      </c>
      <c r="U262">
        <v>4</v>
      </c>
    </row>
    <row r="263" spans="1:21" x14ac:dyDescent="0.25">
      <c r="A263" s="2">
        <v>2022</v>
      </c>
      <c r="B263" s="19">
        <v>44682</v>
      </c>
      <c r="C263" t="s">
        <v>89</v>
      </c>
      <c r="D263" t="s">
        <v>172</v>
      </c>
      <c r="E263" t="s">
        <v>173</v>
      </c>
      <c r="F263" t="s">
        <v>279</v>
      </c>
      <c r="G263" s="3">
        <v>0</v>
      </c>
      <c r="H263" s="5">
        <v>4.340277777777778E-3</v>
      </c>
      <c r="I263" s="2">
        <v>0</v>
      </c>
      <c r="J263" s="2">
        <v>0</v>
      </c>
      <c r="K263" s="2">
        <v>0</v>
      </c>
      <c r="L263" s="2">
        <v>1</v>
      </c>
      <c r="M263" s="2">
        <v>1</v>
      </c>
      <c r="N263">
        <v>0</v>
      </c>
      <c r="O263" s="2">
        <v>1</v>
      </c>
      <c r="P263" s="2">
        <v>0</v>
      </c>
      <c r="Q263" s="2">
        <v>0</v>
      </c>
      <c r="R263" s="2">
        <v>0</v>
      </c>
      <c r="S263" s="2">
        <v>0</v>
      </c>
      <c r="T263" s="2">
        <v>1</v>
      </c>
      <c r="U263">
        <v>1</v>
      </c>
    </row>
    <row r="264" spans="1:21" x14ac:dyDescent="0.25">
      <c r="A264" s="2">
        <v>2022</v>
      </c>
      <c r="B264" s="19">
        <v>44682</v>
      </c>
      <c r="C264" t="s">
        <v>80</v>
      </c>
      <c r="D264" t="s">
        <v>229</v>
      </c>
      <c r="E264" t="s">
        <v>150</v>
      </c>
      <c r="F264" t="s">
        <v>267</v>
      </c>
      <c r="G264" s="3">
        <v>0</v>
      </c>
      <c r="H264" s="5">
        <v>3.9409722222222224E-3</v>
      </c>
      <c r="I264" s="2">
        <v>0</v>
      </c>
      <c r="J264" s="2">
        <v>0</v>
      </c>
      <c r="K264" s="2">
        <v>0</v>
      </c>
      <c r="L264" s="2">
        <v>8</v>
      </c>
      <c r="M264" s="2">
        <v>8</v>
      </c>
      <c r="N264">
        <v>0</v>
      </c>
      <c r="O264" s="2">
        <v>8</v>
      </c>
      <c r="P264" s="2">
        <v>0</v>
      </c>
      <c r="Q264" s="2">
        <v>2</v>
      </c>
      <c r="R264" s="2">
        <v>1</v>
      </c>
      <c r="S264" s="2">
        <v>1</v>
      </c>
      <c r="T264" s="2">
        <v>4</v>
      </c>
      <c r="U264">
        <v>8</v>
      </c>
    </row>
    <row r="265" spans="1:21" x14ac:dyDescent="0.25">
      <c r="A265" s="2">
        <v>2022</v>
      </c>
      <c r="B265" s="19">
        <v>44682</v>
      </c>
      <c r="C265" t="s">
        <v>81</v>
      </c>
      <c r="D265" t="s">
        <v>135</v>
      </c>
      <c r="E265" t="s">
        <v>132</v>
      </c>
      <c r="F265" t="s">
        <v>275</v>
      </c>
      <c r="G265" s="3">
        <v>0</v>
      </c>
      <c r="H265" s="5">
        <v>3.761576388888889E-3</v>
      </c>
      <c r="I265" s="2">
        <v>0</v>
      </c>
      <c r="J265" s="2">
        <v>0</v>
      </c>
      <c r="K265" s="2">
        <v>0</v>
      </c>
      <c r="L265" s="2">
        <v>2</v>
      </c>
      <c r="M265" s="2">
        <v>2</v>
      </c>
      <c r="N265">
        <v>2</v>
      </c>
      <c r="O265" s="2">
        <v>2</v>
      </c>
      <c r="P265" s="2">
        <v>1</v>
      </c>
      <c r="Q265" s="2">
        <v>1</v>
      </c>
      <c r="R265" s="2">
        <v>0</v>
      </c>
      <c r="S265" s="2">
        <v>0</v>
      </c>
      <c r="T265" s="2">
        <v>0</v>
      </c>
      <c r="U265">
        <v>2</v>
      </c>
    </row>
    <row r="266" spans="1:21" x14ac:dyDescent="0.25">
      <c r="A266" s="2">
        <v>2022</v>
      </c>
      <c r="B266" s="19">
        <v>44682</v>
      </c>
      <c r="C266" t="s">
        <v>82</v>
      </c>
      <c r="D266" t="s">
        <v>165</v>
      </c>
      <c r="E266" t="s">
        <v>77</v>
      </c>
      <c r="F266" t="s">
        <v>267</v>
      </c>
      <c r="G266" s="3">
        <v>0</v>
      </c>
      <c r="H266" s="5">
        <v>3.4722222222222225E-3</v>
      </c>
      <c r="I266" s="2">
        <v>0</v>
      </c>
      <c r="J266" s="2">
        <v>0</v>
      </c>
      <c r="K266" s="2">
        <v>0</v>
      </c>
      <c r="L266" s="2">
        <v>2</v>
      </c>
      <c r="M266" s="2">
        <v>2</v>
      </c>
      <c r="N266">
        <v>0</v>
      </c>
      <c r="O266" s="2">
        <v>2</v>
      </c>
      <c r="P266" s="2">
        <v>0</v>
      </c>
      <c r="Q266" s="2">
        <v>0</v>
      </c>
      <c r="R266" s="2">
        <v>2</v>
      </c>
      <c r="S266" s="2">
        <v>0</v>
      </c>
      <c r="T266" s="2">
        <v>0</v>
      </c>
      <c r="U266">
        <v>2</v>
      </c>
    </row>
    <row r="267" spans="1:21" x14ac:dyDescent="0.25">
      <c r="A267" s="2">
        <v>2022</v>
      </c>
      <c r="B267" s="19">
        <v>44682</v>
      </c>
      <c r="C267" t="s">
        <v>87</v>
      </c>
      <c r="D267" t="s">
        <v>318</v>
      </c>
      <c r="E267" t="s">
        <v>317</v>
      </c>
      <c r="F267" t="s">
        <v>285</v>
      </c>
      <c r="G267" s="3">
        <v>0</v>
      </c>
      <c r="H267" s="5">
        <v>3.2523125E-3</v>
      </c>
      <c r="I267" s="2">
        <v>0</v>
      </c>
      <c r="J267" s="2">
        <v>0</v>
      </c>
      <c r="K267" s="2">
        <v>0</v>
      </c>
      <c r="L267" s="2">
        <v>1</v>
      </c>
      <c r="M267" s="2">
        <v>1</v>
      </c>
      <c r="N267">
        <v>0</v>
      </c>
      <c r="O267" s="2">
        <v>1</v>
      </c>
      <c r="P267" s="2">
        <v>0</v>
      </c>
      <c r="Q267" s="2">
        <v>0</v>
      </c>
      <c r="R267" s="2">
        <v>0</v>
      </c>
      <c r="S267" s="2">
        <v>0</v>
      </c>
      <c r="T267" s="2">
        <v>1</v>
      </c>
      <c r="U267">
        <v>1</v>
      </c>
    </row>
    <row r="268" spans="1:21" x14ac:dyDescent="0.25">
      <c r="A268" s="2">
        <v>2022</v>
      </c>
      <c r="B268" s="19">
        <v>44682</v>
      </c>
      <c r="C268" t="s">
        <v>81</v>
      </c>
      <c r="D268" t="s">
        <v>135</v>
      </c>
      <c r="E268" t="s">
        <v>132</v>
      </c>
      <c r="F268" t="s">
        <v>268</v>
      </c>
      <c r="G268" s="3">
        <v>0</v>
      </c>
      <c r="H268" s="5">
        <v>3.2407430555555557E-3</v>
      </c>
      <c r="I268" s="2">
        <v>0</v>
      </c>
      <c r="J268" s="2">
        <v>0</v>
      </c>
      <c r="K268" s="2">
        <v>0</v>
      </c>
      <c r="L268" s="2">
        <v>1</v>
      </c>
      <c r="M268" s="2">
        <v>1</v>
      </c>
      <c r="N268">
        <v>1</v>
      </c>
      <c r="O268" s="2">
        <v>1</v>
      </c>
      <c r="P268" s="2">
        <v>1</v>
      </c>
      <c r="Q268" s="2">
        <v>0</v>
      </c>
      <c r="R268" s="2">
        <v>0</v>
      </c>
      <c r="S268" s="2">
        <v>0</v>
      </c>
      <c r="T268" s="2">
        <v>0</v>
      </c>
      <c r="U268">
        <v>1</v>
      </c>
    </row>
    <row r="269" spans="1:21" x14ac:dyDescent="0.25">
      <c r="A269" s="2">
        <v>2022</v>
      </c>
      <c r="B269" s="19">
        <v>44682</v>
      </c>
      <c r="C269" t="s">
        <v>89</v>
      </c>
      <c r="D269" t="s">
        <v>169</v>
      </c>
      <c r="E269" t="s">
        <v>170</v>
      </c>
      <c r="F269" t="s">
        <v>279</v>
      </c>
      <c r="G269" s="3">
        <v>0</v>
      </c>
      <c r="H269" s="5">
        <v>2.7777777777777779E-3</v>
      </c>
      <c r="I269" s="2">
        <v>0</v>
      </c>
      <c r="J269" s="2">
        <v>0</v>
      </c>
      <c r="K269" s="2">
        <v>0</v>
      </c>
      <c r="L269" s="2">
        <v>1</v>
      </c>
      <c r="M269" s="2">
        <v>1</v>
      </c>
      <c r="N269">
        <v>0</v>
      </c>
      <c r="O269" s="2">
        <v>1</v>
      </c>
      <c r="P269" s="2">
        <v>0</v>
      </c>
      <c r="Q269" s="2">
        <v>0</v>
      </c>
      <c r="R269" s="2">
        <v>0</v>
      </c>
      <c r="S269" s="2">
        <v>0</v>
      </c>
      <c r="T269" s="2">
        <v>1</v>
      </c>
      <c r="U269">
        <v>1</v>
      </c>
    </row>
    <row r="270" spans="1:21" x14ac:dyDescent="0.25">
      <c r="A270" s="2">
        <v>2022</v>
      </c>
      <c r="B270" s="19">
        <v>44682</v>
      </c>
      <c r="C270" t="s">
        <v>80</v>
      </c>
      <c r="D270" t="s">
        <v>149</v>
      </c>
      <c r="E270" t="s">
        <v>150</v>
      </c>
      <c r="F270" t="s">
        <v>269</v>
      </c>
      <c r="G270" s="3">
        <v>0</v>
      </c>
      <c r="H270" s="5">
        <v>2.6967569444444443E-3</v>
      </c>
      <c r="I270" s="2">
        <v>0</v>
      </c>
      <c r="J270" s="2">
        <v>0</v>
      </c>
      <c r="K270" s="2">
        <v>0</v>
      </c>
      <c r="L270" s="2">
        <v>1</v>
      </c>
      <c r="M270" s="2">
        <v>1</v>
      </c>
      <c r="N270">
        <v>1</v>
      </c>
      <c r="O270" s="2">
        <v>1</v>
      </c>
      <c r="P270" s="2">
        <v>0</v>
      </c>
      <c r="Q270" s="2">
        <v>1</v>
      </c>
      <c r="R270" s="2">
        <v>0</v>
      </c>
      <c r="S270" s="2">
        <v>0</v>
      </c>
      <c r="T270" s="2">
        <v>0</v>
      </c>
      <c r="U270">
        <v>1</v>
      </c>
    </row>
    <row r="271" spans="1:21" x14ac:dyDescent="0.25">
      <c r="A271" s="2">
        <v>2022</v>
      </c>
      <c r="B271" s="19">
        <v>44682</v>
      </c>
      <c r="C271" t="s">
        <v>89</v>
      </c>
      <c r="D271" t="s">
        <v>164</v>
      </c>
      <c r="E271" t="s">
        <v>150</v>
      </c>
      <c r="F271" t="s">
        <v>280</v>
      </c>
      <c r="G271" s="3">
        <v>0</v>
      </c>
      <c r="H271" s="5">
        <v>1.9328680555555555E-3</v>
      </c>
      <c r="I271" s="2">
        <v>0</v>
      </c>
      <c r="J271" s="2">
        <v>0</v>
      </c>
      <c r="K271" s="2">
        <v>0</v>
      </c>
      <c r="L271" s="2">
        <v>2</v>
      </c>
      <c r="M271" s="2">
        <v>2</v>
      </c>
      <c r="N271">
        <v>0</v>
      </c>
      <c r="O271" s="2">
        <v>2</v>
      </c>
      <c r="P271" s="2">
        <v>0</v>
      </c>
      <c r="Q271" s="2">
        <v>2</v>
      </c>
      <c r="R271" s="2">
        <v>0</v>
      </c>
      <c r="S271" s="2">
        <v>0</v>
      </c>
      <c r="T271" s="2">
        <v>0</v>
      </c>
      <c r="U271">
        <v>2</v>
      </c>
    </row>
    <row r="272" spans="1:21" x14ac:dyDescent="0.25">
      <c r="A272" s="2">
        <v>2022</v>
      </c>
      <c r="B272" s="19">
        <v>44682</v>
      </c>
      <c r="C272" t="s">
        <v>90</v>
      </c>
      <c r="D272" t="s">
        <v>174</v>
      </c>
      <c r="E272" t="s">
        <v>153</v>
      </c>
      <c r="F272" t="s">
        <v>283</v>
      </c>
      <c r="G272" s="3">
        <v>0</v>
      </c>
      <c r="H272" s="5">
        <v>1.4699097222222223E-3</v>
      </c>
      <c r="I272" s="2">
        <v>0</v>
      </c>
      <c r="J272" s="2">
        <v>0</v>
      </c>
      <c r="K272" s="2">
        <v>0</v>
      </c>
      <c r="L272" s="2">
        <v>1</v>
      </c>
      <c r="M272" s="2">
        <v>1</v>
      </c>
      <c r="N272">
        <v>0</v>
      </c>
      <c r="O272" s="2">
        <v>1</v>
      </c>
      <c r="P272" s="2">
        <v>0</v>
      </c>
      <c r="Q272" s="2">
        <v>1</v>
      </c>
      <c r="R272" s="2">
        <v>0</v>
      </c>
      <c r="S272" s="2">
        <v>0</v>
      </c>
      <c r="T272" s="2">
        <v>0</v>
      </c>
      <c r="U272">
        <v>1</v>
      </c>
    </row>
    <row r="273" spans="1:21" x14ac:dyDescent="0.25">
      <c r="A273" s="2">
        <v>2022</v>
      </c>
      <c r="B273" s="19">
        <v>44682</v>
      </c>
      <c r="C273" t="s">
        <v>82</v>
      </c>
      <c r="D273" t="s">
        <v>221</v>
      </c>
      <c r="E273" t="s">
        <v>143</v>
      </c>
      <c r="F273" t="s">
        <v>281</v>
      </c>
      <c r="G273" s="3">
        <v>0</v>
      </c>
      <c r="H273" s="5">
        <v>9.9536805555555555E-4</v>
      </c>
      <c r="I273" s="2">
        <v>0</v>
      </c>
      <c r="J273" s="2">
        <v>0</v>
      </c>
      <c r="K273" s="2">
        <v>0</v>
      </c>
      <c r="L273" s="2">
        <v>1</v>
      </c>
      <c r="M273" s="2">
        <v>1</v>
      </c>
      <c r="N273">
        <v>0</v>
      </c>
      <c r="O273" s="2">
        <v>1</v>
      </c>
      <c r="P273" s="2">
        <v>1</v>
      </c>
      <c r="Q273" s="2">
        <v>0</v>
      </c>
      <c r="R273" s="2">
        <v>0</v>
      </c>
      <c r="S273" s="2">
        <v>0</v>
      </c>
      <c r="T273" s="2">
        <v>0</v>
      </c>
      <c r="U273">
        <v>1</v>
      </c>
    </row>
    <row r="274" spans="1:21" x14ac:dyDescent="0.25">
      <c r="A274" s="2">
        <v>2022</v>
      </c>
      <c r="B274" s="19">
        <v>44682</v>
      </c>
      <c r="C274" t="s">
        <v>89</v>
      </c>
      <c r="D274" t="s">
        <v>316</v>
      </c>
      <c r="E274" t="s">
        <v>317</v>
      </c>
      <c r="F274" t="s">
        <v>276</v>
      </c>
      <c r="G274" s="3">
        <v>0</v>
      </c>
      <c r="H274" s="5">
        <v>5.2083333333333333E-4</v>
      </c>
      <c r="I274" s="2">
        <v>0</v>
      </c>
      <c r="J274" s="2">
        <v>0</v>
      </c>
      <c r="K274" s="2">
        <v>0</v>
      </c>
      <c r="L274" s="2">
        <v>1</v>
      </c>
      <c r="M274" s="2">
        <v>1</v>
      </c>
      <c r="N274">
        <v>0</v>
      </c>
      <c r="O274" s="2">
        <v>1</v>
      </c>
      <c r="P274" s="2">
        <v>0</v>
      </c>
      <c r="Q274" s="2">
        <v>1</v>
      </c>
      <c r="R274" s="2">
        <v>0</v>
      </c>
      <c r="S274" s="2">
        <v>0</v>
      </c>
      <c r="T274" s="2">
        <v>0</v>
      </c>
      <c r="U274">
        <v>1</v>
      </c>
    </row>
    <row r="275" spans="1:21" x14ac:dyDescent="0.25">
      <c r="A275" s="2">
        <v>2022</v>
      </c>
      <c r="B275" s="19">
        <v>44682</v>
      </c>
      <c r="C275" t="s">
        <v>77</v>
      </c>
      <c r="D275" t="s">
        <v>77</v>
      </c>
      <c r="E275" t="s">
        <v>77</v>
      </c>
      <c r="F275" t="s">
        <v>273</v>
      </c>
      <c r="G275" s="3">
        <v>0</v>
      </c>
      <c r="H275" s="5" t="s">
        <v>77</v>
      </c>
      <c r="I275" s="2">
        <v>0</v>
      </c>
      <c r="J275" s="2">
        <v>0</v>
      </c>
      <c r="K275" s="2">
        <v>0</v>
      </c>
      <c r="L275" s="2">
        <v>3232</v>
      </c>
      <c r="M275" s="2">
        <v>627</v>
      </c>
      <c r="N275">
        <v>0</v>
      </c>
      <c r="O275" s="2">
        <v>0</v>
      </c>
      <c r="P275" s="2">
        <v>415</v>
      </c>
      <c r="Q275" s="2">
        <v>1644</v>
      </c>
      <c r="R275" s="2">
        <v>601</v>
      </c>
      <c r="S275" s="2">
        <v>169</v>
      </c>
      <c r="T275" s="2">
        <v>403</v>
      </c>
      <c r="U275">
        <v>1480</v>
      </c>
    </row>
    <row r="276" spans="1:21" x14ac:dyDescent="0.25">
      <c r="A276" s="2">
        <v>2022</v>
      </c>
      <c r="B276" s="19">
        <v>44682</v>
      </c>
      <c r="C276" t="s">
        <v>77</v>
      </c>
      <c r="D276" t="s">
        <v>77</v>
      </c>
      <c r="E276" t="s">
        <v>77</v>
      </c>
      <c r="F276" t="s">
        <v>267</v>
      </c>
      <c r="G276" s="3">
        <v>0</v>
      </c>
      <c r="H276" s="5" t="s">
        <v>77</v>
      </c>
      <c r="I276" s="2">
        <v>0</v>
      </c>
      <c r="J276" s="2">
        <v>0</v>
      </c>
      <c r="K276" s="2">
        <v>0</v>
      </c>
      <c r="L276" s="2">
        <v>2234</v>
      </c>
      <c r="M276" s="2">
        <v>422</v>
      </c>
      <c r="N276">
        <v>0</v>
      </c>
      <c r="O276" s="2">
        <v>0</v>
      </c>
      <c r="P276" s="2">
        <v>237</v>
      </c>
      <c r="Q276" s="2">
        <v>1099</v>
      </c>
      <c r="R276" s="2">
        <v>500</v>
      </c>
      <c r="S276" s="2">
        <v>130</v>
      </c>
      <c r="T276" s="2">
        <v>268</v>
      </c>
      <c r="U276">
        <v>1114</v>
      </c>
    </row>
    <row r="277" spans="1:21" x14ac:dyDescent="0.25">
      <c r="A277" s="2">
        <v>2022</v>
      </c>
      <c r="B277" s="19">
        <v>44682</v>
      </c>
      <c r="C277" t="s">
        <v>77</v>
      </c>
      <c r="D277" t="s">
        <v>77</v>
      </c>
      <c r="E277" t="s">
        <v>77</v>
      </c>
      <c r="F277" t="s">
        <v>272</v>
      </c>
      <c r="G277" s="3">
        <v>0</v>
      </c>
      <c r="H277" s="5" t="s">
        <v>77</v>
      </c>
      <c r="I277" s="2">
        <v>0</v>
      </c>
      <c r="J277" s="2">
        <v>0</v>
      </c>
      <c r="K277" s="2">
        <v>0</v>
      </c>
      <c r="L277" s="2">
        <v>1604</v>
      </c>
      <c r="M277" s="2">
        <v>387</v>
      </c>
      <c r="N277">
        <v>0</v>
      </c>
      <c r="O277" s="2">
        <v>0</v>
      </c>
      <c r="P277" s="2">
        <v>194</v>
      </c>
      <c r="Q277" s="2">
        <v>817</v>
      </c>
      <c r="R277" s="2">
        <v>300</v>
      </c>
      <c r="S277" s="2">
        <v>99</v>
      </c>
      <c r="T277" s="2">
        <v>194</v>
      </c>
      <c r="U277">
        <v>882</v>
      </c>
    </row>
    <row r="278" spans="1:21" x14ac:dyDescent="0.25">
      <c r="A278" s="2">
        <v>2022</v>
      </c>
      <c r="B278" s="19">
        <v>44682</v>
      </c>
      <c r="C278" t="s">
        <v>77</v>
      </c>
      <c r="D278" t="s">
        <v>77</v>
      </c>
      <c r="E278" t="s">
        <v>77</v>
      </c>
      <c r="F278" t="s">
        <v>268</v>
      </c>
      <c r="G278" s="3">
        <v>0</v>
      </c>
      <c r="H278" s="5" t="s">
        <v>77</v>
      </c>
      <c r="I278" s="2">
        <v>0</v>
      </c>
      <c r="J278" s="2">
        <v>0</v>
      </c>
      <c r="K278" s="2">
        <v>0</v>
      </c>
      <c r="L278" s="2">
        <v>1551</v>
      </c>
      <c r="M278" s="2">
        <v>336</v>
      </c>
      <c r="N278">
        <v>0</v>
      </c>
      <c r="O278" s="2">
        <v>1</v>
      </c>
      <c r="P278" s="2">
        <v>166</v>
      </c>
      <c r="Q278" s="2">
        <v>791</v>
      </c>
      <c r="R278" s="2">
        <v>336</v>
      </c>
      <c r="S278" s="2">
        <v>70</v>
      </c>
      <c r="T278" s="2">
        <v>188</v>
      </c>
      <c r="U278">
        <v>769</v>
      </c>
    </row>
    <row r="279" spans="1:21" x14ac:dyDescent="0.25">
      <c r="A279" s="2">
        <v>2022</v>
      </c>
      <c r="B279" s="19">
        <v>44682</v>
      </c>
      <c r="C279" t="s">
        <v>77</v>
      </c>
      <c r="D279" t="s">
        <v>77</v>
      </c>
      <c r="E279" t="s">
        <v>77</v>
      </c>
      <c r="F279" t="s">
        <v>282</v>
      </c>
      <c r="G279" s="3">
        <v>0</v>
      </c>
      <c r="H279" s="5" t="s">
        <v>77</v>
      </c>
      <c r="I279" s="2">
        <v>0</v>
      </c>
      <c r="J279" s="2">
        <v>0</v>
      </c>
      <c r="K279" s="2">
        <v>0</v>
      </c>
      <c r="L279" s="2">
        <v>1444</v>
      </c>
      <c r="M279" s="2">
        <v>323</v>
      </c>
      <c r="N279">
        <v>0</v>
      </c>
      <c r="O279" s="2">
        <v>0</v>
      </c>
      <c r="P279" s="2">
        <v>133</v>
      </c>
      <c r="Q279" s="2">
        <v>759</v>
      </c>
      <c r="R279" s="2">
        <v>289</v>
      </c>
      <c r="S279" s="2">
        <v>73</v>
      </c>
      <c r="T279" s="2">
        <v>190</v>
      </c>
      <c r="U279">
        <v>726</v>
      </c>
    </row>
    <row r="280" spans="1:21" x14ac:dyDescent="0.25">
      <c r="A280" s="2">
        <v>2022</v>
      </c>
      <c r="B280" s="19">
        <v>44682</v>
      </c>
      <c r="C280" t="s">
        <v>77</v>
      </c>
      <c r="D280" t="s">
        <v>77</v>
      </c>
      <c r="E280" t="s">
        <v>77</v>
      </c>
      <c r="F280" t="s">
        <v>271</v>
      </c>
      <c r="G280" s="3">
        <v>0</v>
      </c>
      <c r="H280" s="5" t="s">
        <v>77</v>
      </c>
      <c r="I280" s="2">
        <v>0</v>
      </c>
      <c r="J280" s="2">
        <v>0</v>
      </c>
      <c r="K280" s="2">
        <v>0</v>
      </c>
      <c r="L280" s="2">
        <v>1440</v>
      </c>
      <c r="M280" s="2">
        <v>322</v>
      </c>
      <c r="N280">
        <v>0</v>
      </c>
      <c r="O280" s="2">
        <v>0</v>
      </c>
      <c r="P280" s="2">
        <v>189</v>
      </c>
      <c r="Q280" s="2">
        <v>698</v>
      </c>
      <c r="R280" s="2">
        <v>297</v>
      </c>
      <c r="S280" s="2">
        <v>104</v>
      </c>
      <c r="T280" s="2">
        <v>152</v>
      </c>
      <c r="U280">
        <v>719</v>
      </c>
    </row>
    <row r="281" spans="1:21" x14ac:dyDescent="0.25">
      <c r="A281" s="2">
        <v>2022</v>
      </c>
      <c r="B281" s="19">
        <v>44682</v>
      </c>
      <c r="C281" t="s">
        <v>77</v>
      </c>
      <c r="D281" t="s">
        <v>77</v>
      </c>
      <c r="E281" t="s">
        <v>77</v>
      </c>
      <c r="F281" t="s">
        <v>276</v>
      </c>
      <c r="G281" s="3">
        <v>0</v>
      </c>
      <c r="H281" s="5" t="s">
        <v>77</v>
      </c>
      <c r="I281" s="2">
        <v>0</v>
      </c>
      <c r="J281" s="2">
        <v>0</v>
      </c>
      <c r="K281" s="2">
        <v>0</v>
      </c>
      <c r="L281" s="2">
        <v>1429</v>
      </c>
      <c r="M281" s="2">
        <v>309</v>
      </c>
      <c r="N281">
        <v>0</v>
      </c>
      <c r="O281" s="2">
        <v>0</v>
      </c>
      <c r="P281" s="2">
        <v>123</v>
      </c>
      <c r="Q281" s="2">
        <v>695</v>
      </c>
      <c r="R281" s="2">
        <v>319</v>
      </c>
      <c r="S281" s="2">
        <v>108</v>
      </c>
      <c r="T281" s="2">
        <v>184</v>
      </c>
      <c r="U281">
        <v>711</v>
      </c>
    </row>
    <row r="282" spans="1:21" x14ac:dyDescent="0.25">
      <c r="A282" s="2">
        <v>2022</v>
      </c>
      <c r="B282" s="19">
        <v>44682</v>
      </c>
      <c r="C282" t="s">
        <v>77</v>
      </c>
      <c r="D282" t="s">
        <v>77</v>
      </c>
      <c r="E282" t="s">
        <v>77</v>
      </c>
      <c r="F282" t="s">
        <v>94</v>
      </c>
      <c r="G282" s="3">
        <v>0</v>
      </c>
      <c r="H282" s="5" t="s">
        <v>77</v>
      </c>
      <c r="I282" s="2">
        <v>0</v>
      </c>
      <c r="J282" s="2">
        <v>0</v>
      </c>
      <c r="K282" s="2">
        <v>0</v>
      </c>
      <c r="L282" s="2">
        <v>1292</v>
      </c>
      <c r="M282" s="2">
        <v>302</v>
      </c>
      <c r="N282">
        <v>0</v>
      </c>
      <c r="O282" s="2">
        <v>1</v>
      </c>
      <c r="P282" s="2">
        <v>105</v>
      </c>
      <c r="Q282" s="2">
        <v>638</v>
      </c>
      <c r="R282" s="2">
        <v>305</v>
      </c>
      <c r="S282" s="2">
        <v>67</v>
      </c>
      <c r="T282" s="2">
        <v>177</v>
      </c>
      <c r="U282">
        <v>779</v>
      </c>
    </row>
    <row r="283" spans="1:21" x14ac:dyDescent="0.25">
      <c r="A283" s="2">
        <v>2022</v>
      </c>
      <c r="B283" s="19">
        <v>44682</v>
      </c>
      <c r="C283" t="s">
        <v>77</v>
      </c>
      <c r="D283" t="s">
        <v>77</v>
      </c>
      <c r="E283" t="s">
        <v>77</v>
      </c>
      <c r="F283" t="s">
        <v>287</v>
      </c>
      <c r="G283" s="3">
        <v>0</v>
      </c>
      <c r="H283" s="5" t="s">
        <v>77</v>
      </c>
      <c r="I283" s="2">
        <v>0</v>
      </c>
      <c r="J283" s="2">
        <v>0</v>
      </c>
      <c r="K283" s="2">
        <v>0</v>
      </c>
      <c r="L283" s="2">
        <v>1336</v>
      </c>
      <c r="M283" s="2">
        <v>301</v>
      </c>
      <c r="N283">
        <v>0</v>
      </c>
      <c r="O283" s="2">
        <v>0</v>
      </c>
      <c r="P283" s="2">
        <v>114</v>
      </c>
      <c r="Q283" s="2">
        <v>687</v>
      </c>
      <c r="R283" s="2">
        <v>255</v>
      </c>
      <c r="S283" s="2">
        <v>107</v>
      </c>
      <c r="T283" s="2">
        <v>173</v>
      </c>
      <c r="U283">
        <v>762</v>
      </c>
    </row>
    <row r="284" spans="1:21" x14ac:dyDescent="0.25">
      <c r="A284" s="2">
        <v>2022</v>
      </c>
      <c r="B284" s="19">
        <v>44682</v>
      </c>
      <c r="C284" t="s">
        <v>77</v>
      </c>
      <c r="D284" t="s">
        <v>77</v>
      </c>
      <c r="E284" t="s">
        <v>77</v>
      </c>
      <c r="F284" t="s">
        <v>275</v>
      </c>
      <c r="G284" s="3">
        <v>0</v>
      </c>
      <c r="H284" s="5" t="s">
        <v>77</v>
      </c>
      <c r="I284" s="2">
        <v>0</v>
      </c>
      <c r="J284" s="2">
        <v>0</v>
      </c>
      <c r="K284" s="2">
        <v>0</v>
      </c>
      <c r="L284" s="2">
        <v>1188</v>
      </c>
      <c r="M284" s="2">
        <v>262</v>
      </c>
      <c r="N284">
        <v>0</v>
      </c>
      <c r="O284" s="2">
        <v>0</v>
      </c>
      <c r="P284" s="2">
        <v>121</v>
      </c>
      <c r="Q284" s="2">
        <v>630</v>
      </c>
      <c r="R284" s="2">
        <v>259</v>
      </c>
      <c r="S284" s="2">
        <v>49</v>
      </c>
      <c r="T284" s="2">
        <v>129</v>
      </c>
      <c r="U284">
        <v>651</v>
      </c>
    </row>
    <row r="285" spans="1:21" x14ac:dyDescent="0.25">
      <c r="A285" s="2">
        <v>2022</v>
      </c>
      <c r="B285" s="19">
        <v>44682</v>
      </c>
      <c r="C285" t="s">
        <v>77</v>
      </c>
      <c r="D285" t="s">
        <v>77</v>
      </c>
      <c r="E285" t="s">
        <v>77</v>
      </c>
      <c r="F285" t="s">
        <v>283</v>
      </c>
      <c r="G285" s="3">
        <v>0</v>
      </c>
      <c r="H285" s="5" t="s">
        <v>77</v>
      </c>
      <c r="I285" s="2">
        <v>0</v>
      </c>
      <c r="J285" s="2">
        <v>0</v>
      </c>
      <c r="K285" s="2">
        <v>0</v>
      </c>
      <c r="L285" s="2">
        <v>1231</v>
      </c>
      <c r="M285" s="2">
        <v>261</v>
      </c>
      <c r="N285">
        <v>0</v>
      </c>
      <c r="O285" s="2">
        <v>0</v>
      </c>
      <c r="P285" s="2">
        <v>132</v>
      </c>
      <c r="Q285" s="2">
        <v>630</v>
      </c>
      <c r="R285" s="2">
        <v>246</v>
      </c>
      <c r="S285" s="2">
        <v>66</v>
      </c>
      <c r="T285" s="2">
        <v>157</v>
      </c>
      <c r="U285">
        <v>595</v>
      </c>
    </row>
    <row r="286" spans="1:21" x14ac:dyDescent="0.25">
      <c r="A286" s="2">
        <v>2022</v>
      </c>
      <c r="B286" s="19">
        <v>44682</v>
      </c>
      <c r="C286" t="s">
        <v>77</v>
      </c>
      <c r="D286" t="s">
        <v>77</v>
      </c>
      <c r="E286" t="s">
        <v>77</v>
      </c>
      <c r="F286" t="s">
        <v>269</v>
      </c>
      <c r="G286" s="3">
        <v>0</v>
      </c>
      <c r="H286" s="5" t="s">
        <v>77</v>
      </c>
      <c r="I286" s="2">
        <v>0</v>
      </c>
      <c r="J286" s="2">
        <v>0</v>
      </c>
      <c r="K286" s="2">
        <v>0</v>
      </c>
      <c r="L286" s="2">
        <v>1111</v>
      </c>
      <c r="M286" s="2">
        <v>258</v>
      </c>
      <c r="N286">
        <v>0</v>
      </c>
      <c r="O286" s="2">
        <v>0</v>
      </c>
      <c r="P286" s="2">
        <v>121</v>
      </c>
      <c r="Q286" s="2">
        <v>594</v>
      </c>
      <c r="R286" s="2">
        <v>219</v>
      </c>
      <c r="S286" s="2">
        <v>55</v>
      </c>
      <c r="T286" s="2">
        <v>122</v>
      </c>
      <c r="U286">
        <v>525</v>
      </c>
    </row>
    <row r="287" spans="1:21" x14ac:dyDescent="0.25">
      <c r="A287" s="2">
        <v>2022</v>
      </c>
      <c r="B287" s="19">
        <v>44682</v>
      </c>
      <c r="C287" t="s">
        <v>77</v>
      </c>
      <c r="D287" t="s">
        <v>77</v>
      </c>
      <c r="E287" t="s">
        <v>77</v>
      </c>
      <c r="F287" t="s">
        <v>270</v>
      </c>
      <c r="G287" s="3">
        <v>0</v>
      </c>
      <c r="H287" s="5" t="s">
        <v>77</v>
      </c>
      <c r="I287" s="2">
        <v>0</v>
      </c>
      <c r="J287" s="2">
        <v>0</v>
      </c>
      <c r="K287" s="2">
        <v>0</v>
      </c>
      <c r="L287" s="2">
        <v>1103</v>
      </c>
      <c r="M287" s="2">
        <v>214</v>
      </c>
      <c r="N287">
        <v>0</v>
      </c>
      <c r="O287" s="2">
        <v>0</v>
      </c>
      <c r="P287" s="2">
        <v>113</v>
      </c>
      <c r="Q287" s="2">
        <v>512</v>
      </c>
      <c r="R287" s="2">
        <v>252</v>
      </c>
      <c r="S287" s="2">
        <v>58</v>
      </c>
      <c r="T287" s="2">
        <v>168</v>
      </c>
      <c r="U287">
        <v>582</v>
      </c>
    </row>
    <row r="288" spans="1:21" x14ac:dyDescent="0.25">
      <c r="A288" s="2">
        <v>2022</v>
      </c>
      <c r="B288" s="19">
        <v>44682</v>
      </c>
      <c r="C288" t="s">
        <v>77</v>
      </c>
      <c r="D288" t="s">
        <v>77</v>
      </c>
      <c r="E288" t="s">
        <v>77</v>
      </c>
      <c r="F288" t="s">
        <v>279</v>
      </c>
      <c r="G288" s="3">
        <v>0</v>
      </c>
      <c r="H288" s="5" t="s">
        <v>77</v>
      </c>
      <c r="I288" s="2">
        <v>0</v>
      </c>
      <c r="J288" s="2">
        <v>0</v>
      </c>
      <c r="K288" s="2">
        <v>0</v>
      </c>
      <c r="L288" s="2">
        <v>779</v>
      </c>
      <c r="M288" s="2">
        <v>193</v>
      </c>
      <c r="N288">
        <v>0</v>
      </c>
      <c r="O288" s="2">
        <v>0</v>
      </c>
      <c r="P288" s="2">
        <v>88</v>
      </c>
      <c r="Q288" s="2">
        <v>394</v>
      </c>
      <c r="R288" s="2">
        <v>172</v>
      </c>
      <c r="S288" s="2">
        <v>33</v>
      </c>
      <c r="T288" s="2">
        <v>92</v>
      </c>
      <c r="U288">
        <v>429</v>
      </c>
    </row>
    <row r="289" spans="1:21" x14ac:dyDescent="0.25">
      <c r="A289" s="2">
        <v>2022</v>
      </c>
      <c r="B289" s="19">
        <v>44682</v>
      </c>
      <c r="C289" t="s">
        <v>77</v>
      </c>
      <c r="D289" t="s">
        <v>77</v>
      </c>
      <c r="E289" t="s">
        <v>77</v>
      </c>
      <c r="F289" t="s">
        <v>284</v>
      </c>
      <c r="G289" s="3">
        <v>0</v>
      </c>
      <c r="H289" s="5" t="s">
        <v>77</v>
      </c>
      <c r="I289" s="2">
        <v>0</v>
      </c>
      <c r="J289" s="2">
        <v>0</v>
      </c>
      <c r="K289" s="2">
        <v>0</v>
      </c>
      <c r="L289" s="2">
        <v>629</v>
      </c>
      <c r="M289" s="2">
        <v>169</v>
      </c>
      <c r="N289">
        <v>0</v>
      </c>
      <c r="O289" s="2">
        <v>0</v>
      </c>
      <c r="P289" s="2">
        <v>64</v>
      </c>
      <c r="Q289" s="2">
        <v>319</v>
      </c>
      <c r="R289" s="2">
        <v>129</v>
      </c>
      <c r="S289" s="2">
        <v>33</v>
      </c>
      <c r="T289" s="2">
        <v>84</v>
      </c>
      <c r="U289">
        <v>342</v>
      </c>
    </row>
    <row r="290" spans="1:21" x14ac:dyDescent="0.25">
      <c r="A290" s="2">
        <v>2022</v>
      </c>
      <c r="B290" s="19">
        <v>44682</v>
      </c>
      <c r="C290" t="s">
        <v>77</v>
      </c>
      <c r="D290" t="s">
        <v>77</v>
      </c>
      <c r="E290" t="s">
        <v>77</v>
      </c>
      <c r="F290" t="s">
        <v>281</v>
      </c>
      <c r="G290" s="3">
        <v>0</v>
      </c>
      <c r="H290" s="5" t="s">
        <v>77</v>
      </c>
      <c r="I290" s="2">
        <v>0</v>
      </c>
      <c r="J290" s="2">
        <v>0</v>
      </c>
      <c r="K290" s="2">
        <v>0</v>
      </c>
      <c r="L290" s="2">
        <v>578</v>
      </c>
      <c r="M290" s="2">
        <v>149</v>
      </c>
      <c r="N290">
        <v>0</v>
      </c>
      <c r="O290" s="2">
        <v>0</v>
      </c>
      <c r="P290" s="2">
        <v>74</v>
      </c>
      <c r="Q290" s="2">
        <v>306</v>
      </c>
      <c r="R290" s="2">
        <v>110</v>
      </c>
      <c r="S290" s="2">
        <v>30</v>
      </c>
      <c r="T290" s="2">
        <v>58</v>
      </c>
      <c r="U290">
        <v>281</v>
      </c>
    </row>
    <row r="291" spans="1:21" x14ac:dyDescent="0.25">
      <c r="A291" s="2">
        <v>2022</v>
      </c>
      <c r="B291" s="19">
        <v>44682</v>
      </c>
      <c r="C291" t="s">
        <v>77</v>
      </c>
      <c r="D291" t="s">
        <v>77</v>
      </c>
      <c r="E291" t="s">
        <v>77</v>
      </c>
      <c r="F291" t="s">
        <v>280</v>
      </c>
      <c r="G291" s="3">
        <v>0</v>
      </c>
      <c r="H291" s="5" t="s">
        <v>77</v>
      </c>
      <c r="I291" s="2">
        <v>0</v>
      </c>
      <c r="J291" s="2">
        <v>0</v>
      </c>
      <c r="K291" s="2">
        <v>0</v>
      </c>
      <c r="L291" s="2">
        <v>667</v>
      </c>
      <c r="M291" s="2">
        <v>133</v>
      </c>
      <c r="N291">
        <v>0</v>
      </c>
      <c r="O291" s="2">
        <v>0</v>
      </c>
      <c r="P291" s="2">
        <v>80</v>
      </c>
      <c r="Q291" s="2">
        <v>343</v>
      </c>
      <c r="R291" s="2">
        <v>137</v>
      </c>
      <c r="S291" s="2">
        <v>32</v>
      </c>
      <c r="T291" s="2">
        <v>75</v>
      </c>
      <c r="U291">
        <v>346</v>
      </c>
    </row>
    <row r="292" spans="1:21" x14ac:dyDescent="0.25">
      <c r="A292" s="2">
        <v>2022</v>
      </c>
      <c r="B292" s="19">
        <v>44682</v>
      </c>
      <c r="C292" t="s">
        <v>77</v>
      </c>
      <c r="D292" t="s">
        <v>77</v>
      </c>
      <c r="E292" t="s">
        <v>77</v>
      </c>
      <c r="F292" t="s">
        <v>286</v>
      </c>
      <c r="G292" s="3">
        <v>0</v>
      </c>
      <c r="H292" s="5" t="s">
        <v>77</v>
      </c>
      <c r="I292" s="2">
        <v>0</v>
      </c>
      <c r="J292" s="2">
        <v>0</v>
      </c>
      <c r="K292" s="2">
        <v>0</v>
      </c>
      <c r="L292" s="2">
        <v>619</v>
      </c>
      <c r="M292" s="2">
        <v>110</v>
      </c>
      <c r="N292">
        <v>0</v>
      </c>
      <c r="O292" s="2">
        <v>0</v>
      </c>
      <c r="P292" s="2">
        <v>42</v>
      </c>
      <c r="Q292" s="2">
        <v>313</v>
      </c>
      <c r="R292" s="2">
        <v>128</v>
      </c>
      <c r="S292" s="2">
        <v>38</v>
      </c>
      <c r="T292" s="2">
        <v>98</v>
      </c>
      <c r="U292">
        <v>320</v>
      </c>
    </row>
    <row r="293" spans="1:21" x14ac:dyDescent="0.25">
      <c r="A293" s="2">
        <v>2022</v>
      </c>
      <c r="B293" s="19">
        <v>44682</v>
      </c>
      <c r="C293" t="s">
        <v>82</v>
      </c>
      <c r="D293" t="s">
        <v>178</v>
      </c>
      <c r="E293" t="s">
        <v>77</v>
      </c>
      <c r="F293" t="s">
        <v>269</v>
      </c>
      <c r="G293" s="3">
        <v>0</v>
      </c>
      <c r="H293" s="5" t="s">
        <v>77</v>
      </c>
      <c r="I293" s="2">
        <v>0</v>
      </c>
      <c r="J293" s="2">
        <v>0</v>
      </c>
      <c r="K293" s="2">
        <v>0</v>
      </c>
      <c r="L293" s="2">
        <v>3</v>
      </c>
      <c r="M293" s="2">
        <v>3</v>
      </c>
      <c r="N293">
        <v>0</v>
      </c>
      <c r="O293" s="2">
        <v>0</v>
      </c>
      <c r="P293" s="2">
        <v>0</v>
      </c>
      <c r="Q293" s="2">
        <v>1</v>
      </c>
      <c r="R293" s="2">
        <v>0</v>
      </c>
      <c r="S293" s="2">
        <v>1</v>
      </c>
      <c r="T293" s="2">
        <v>1</v>
      </c>
      <c r="U293">
        <v>3</v>
      </c>
    </row>
    <row r="294" spans="1:21" x14ac:dyDescent="0.25">
      <c r="A294" s="2">
        <v>2022</v>
      </c>
      <c r="B294" s="19">
        <v>44682</v>
      </c>
      <c r="C294" t="s">
        <v>76</v>
      </c>
      <c r="D294" t="s">
        <v>145</v>
      </c>
      <c r="E294" t="s">
        <v>146</v>
      </c>
      <c r="F294" t="s">
        <v>286</v>
      </c>
      <c r="G294" s="3">
        <v>0</v>
      </c>
      <c r="H294" s="5" t="s">
        <v>77</v>
      </c>
      <c r="I294" s="2">
        <v>0</v>
      </c>
      <c r="J294" s="2">
        <v>0</v>
      </c>
      <c r="K294" s="2">
        <v>0</v>
      </c>
      <c r="L294" s="2">
        <v>1</v>
      </c>
      <c r="M294" s="2">
        <v>1</v>
      </c>
      <c r="N294">
        <v>1</v>
      </c>
      <c r="O294" s="2">
        <v>1</v>
      </c>
      <c r="P294" s="2">
        <v>0</v>
      </c>
      <c r="Q294" s="2">
        <v>1</v>
      </c>
      <c r="R294" s="2">
        <v>0</v>
      </c>
      <c r="S294" s="2">
        <v>0</v>
      </c>
      <c r="T294" s="2">
        <v>0</v>
      </c>
      <c r="U294">
        <v>1</v>
      </c>
    </row>
    <row r="295" spans="1:21" x14ac:dyDescent="0.25">
      <c r="A295" s="2">
        <v>2022</v>
      </c>
      <c r="B295" s="19">
        <v>44682</v>
      </c>
      <c r="C295" t="s">
        <v>89</v>
      </c>
      <c r="D295" t="s">
        <v>167</v>
      </c>
      <c r="E295" t="s">
        <v>153</v>
      </c>
      <c r="F295" t="s">
        <v>279</v>
      </c>
      <c r="G295" s="3">
        <v>0</v>
      </c>
      <c r="H295" s="5" t="s">
        <v>77</v>
      </c>
      <c r="I295" s="2">
        <v>0</v>
      </c>
      <c r="J295" s="2">
        <v>0</v>
      </c>
      <c r="K295" s="2">
        <v>0</v>
      </c>
      <c r="L295" s="2">
        <v>1</v>
      </c>
      <c r="M295" s="2">
        <v>1</v>
      </c>
      <c r="N295">
        <v>0</v>
      </c>
      <c r="O295" s="2">
        <v>1</v>
      </c>
      <c r="P295" s="2">
        <v>0</v>
      </c>
      <c r="Q295" s="2">
        <v>0</v>
      </c>
      <c r="R295" s="2">
        <v>0</v>
      </c>
      <c r="S295" s="2">
        <v>0</v>
      </c>
      <c r="T295" s="2">
        <v>1</v>
      </c>
      <c r="U295">
        <v>1</v>
      </c>
    </row>
    <row r="296" spans="1:21" x14ac:dyDescent="0.25">
      <c r="A296" s="2">
        <v>2022</v>
      </c>
      <c r="B296" s="19">
        <v>44682</v>
      </c>
      <c r="C296" t="s">
        <v>87</v>
      </c>
      <c r="D296" t="s">
        <v>321</v>
      </c>
      <c r="E296" t="s">
        <v>150</v>
      </c>
      <c r="F296" t="s">
        <v>282</v>
      </c>
      <c r="G296" s="3">
        <v>0</v>
      </c>
      <c r="H296" s="5" t="s">
        <v>77</v>
      </c>
      <c r="I296" s="2">
        <v>0</v>
      </c>
      <c r="J296" s="2">
        <v>0</v>
      </c>
      <c r="K296" s="2">
        <v>0</v>
      </c>
      <c r="L296" s="2">
        <v>1</v>
      </c>
      <c r="M296" s="2">
        <v>1</v>
      </c>
      <c r="N296">
        <v>0</v>
      </c>
      <c r="O296" s="2">
        <v>1</v>
      </c>
      <c r="P296" s="2">
        <v>0</v>
      </c>
      <c r="Q296" s="2">
        <v>0</v>
      </c>
      <c r="R296" s="2">
        <v>1</v>
      </c>
      <c r="S296" s="2">
        <v>0</v>
      </c>
      <c r="T296" s="2">
        <v>0</v>
      </c>
      <c r="U296">
        <v>1</v>
      </c>
    </row>
    <row r="297" spans="1:21" x14ac:dyDescent="0.25">
      <c r="A297" s="2">
        <v>2022</v>
      </c>
      <c r="B297" s="19">
        <v>44682</v>
      </c>
      <c r="C297" t="s">
        <v>90</v>
      </c>
      <c r="D297" t="s">
        <v>231</v>
      </c>
      <c r="E297" t="s">
        <v>170</v>
      </c>
      <c r="F297" t="s">
        <v>283</v>
      </c>
      <c r="G297" s="3">
        <v>0</v>
      </c>
      <c r="H297" s="5" t="s">
        <v>77</v>
      </c>
      <c r="I297" s="2">
        <v>0</v>
      </c>
      <c r="J297" s="2">
        <v>0</v>
      </c>
      <c r="K297" s="2">
        <v>0</v>
      </c>
      <c r="L297" s="2">
        <v>1</v>
      </c>
      <c r="M297" s="2">
        <v>1</v>
      </c>
      <c r="N297">
        <v>0</v>
      </c>
      <c r="O297" s="2">
        <v>1</v>
      </c>
      <c r="P297" s="2">
        <v>0</v>
      </c>
      <c r="Q297" s="2">
        <v>1</v>
      </c>
      <c r="R297" s="2">
        <v>0</v>
      </c>
      <c r="S297" s="2">
        <v>0</v>
      </c>
      <c r="T297" s="2">
        <v>0</v>
      </c>
      <c r="U297">
        <v>1</v>
      </c>
    </row>
    <row r="298" spans="1:21" x14ac:dyDescent="0.25">
      <c r="A298" s="2">
        <v>2022</v>
      </c>
      <c r="B298" s="19">
        <v>44682</v>
      </c>
      <c r="C298" t="s">
        <v>90</v>
      </c>
      <c r="D298" t="s">
        <v>174</v>
      </c>
      <c r="E298" t="s">
        <v>153</v>
      </c>
      <c r="F298" t="s">
        <v>273</v>
      </c>
      <c r="G298" s="3">
        <v>0</v>
      </c>
      <c r="H298" s="5" t="s">
        <v>77</v>
      </c>
      <c r="I298" s="2">
        <v>0</v>
      </c>
      <c r="J298" s="2">
        <v>0</v>
      </c>
      <c r="K298" s="2">
        <v>0</v>
      </c>
      <c r="L298" s="2">
        <v>2</v>
      </c>
      <c r="M298" s="2">
        <v>1</v>
      </c>
      <c r="N298">
        <v>0</v>
      </c>
      <c r="O298" s="2">
        <v>1</v>
      </c>
      <c r="P298" s="2">
        <v>0</v>
      </c>
      <c r="Q298" s="2">
        <v>0</v>
      </c>
      <c r="R298" s="2">
        <v>1</v>
      </c>
      <c r="S298" s="2">
        <v>0</v>
      </c>
      <c r="T298" s="2">
        <v>1</v>
      </c>
      <c r="U298">
        <v>1</v>
      </c>
    </row>
    <row r="299" spans="1:21" x14ac:dyDescent="0.25">
      <c r="A299" s="2">
        <v>2022</v>
      </c>
      <c r="B299" s="19">
        <v>44682</v>
      </c>
      <c r="C299" t="s">
        <v>90</v>
      </c>
      <c r="D299" t="s">
        <v>341</v>
      </c>
      <c r="E299" t="s">
        <v>153</v>
      </c>
      <c r="F299" t="s">
        <v>273</v>
      </c>
      <c r="G299" s="3">
        <v>0</v>
      </c>
      <c r="H299" s="5" t="s">
        <v>77</v>
      </c>
      <c r="I299" s="2">
        <v>0</v>
      </c>
      <c r="J299" s="2">
        <v>0</v>
      </c>
      <c r="K299" s="2">
        <v>0</v>
      </c>
      <c r="L299" s="2">
        <v>1</v>
      </c>
      <c r="M299" s="2">
        <v>1</v>
      </c>
      <c r="N299">
        <v>0</v>
      </c>
      <c r="O299" s="2">
        <v>1</v>
      </c>
      <c r="P299" s="2">
        <v>0</v>
      </c>
      <c r="Q299" s="2">
        <v>1</v>
      </c>
      <c r="R299" s="2">
        <v>0</v>
      </c>
      <c r="S299" s="2">
        <v>0</v>
      </c>
      <c r="T299" s="2">
        <v>0</v>
      </c>
      <c r="U299">
        <v>1</v>
      </c>
    </row>
    <row r="300" spans="1:21" x14ac:dyDescent="0.25">
      <c r="A300" s="2">
        <v>2022</v>
      </c>
      <c r="B300" s="19">
        <v>44682</v>
      </c>
      <c r="C300" t="s">
        <v>82</v>
      </c>
      <c r="D300" t="s">
        <v>165</v>
      </c>
      <c r="E300" t="s">
        <v>77</v>
      </c>
      <c r="F300" t="s">
        <v>286</v>
      </c>
      <c r="G300" s="3">
        <v>0</v>
      </c>
      <c r="H300" s="5" t="s">
        <v>77</v>
      </c>
      <c r="I300" s="2">
        <v>0</v>
      </c>
      <c r="J300" s="2">
        <v>0</v>
      </c>
      <c r="K300" s="2">
        <v>0</v>
      </c>
      <c r="L300" s="2">
        <v>1</v>
      </c>
      <c r="M300" s="2">
        <v>1</v>
      </c>
      <c r="N300">
        <v>0</v>
      </c>
      <c r="O300" s="2">
        <v>1</v>
      </c>
      <c r="P300" s="2">
        <v>0</v>
      </c>
      <c r="Q300" s="2">
        <v>1</v>
      </c>
      <c r="R300" s="2">
        <v>0</v>
      </c>
      <c r="S300" s="2">
        <v>0</v>
      </c>
      <c r="T300" s="2">
        <v>0</v>
      </c>
      <c r="U300">
        <v>1</v>
      </c>
    </row>
    <row r="301" spans="1:21" x14ac:dyDescent="0.25">
      <c r="A301" s="2">
        <v>2022</v>
      </c>
      <c r="B301" s="19">
        <v>44682</v>
      </c>
      <c r="C301" t="s">
        <v>80</v>
      </c>
      <c r="D301" t="s">
        <v>133</v>
      </c>
      <c r="E301" t="s">
        <v>132</v>
      </c>
      <c r="F301" t="s">
        <v>272</v>
      </c>
      <c r="G301" s="3">
        <v>0</v>
      </c>
      <c r="H301" s="5" t="s">
        <v>77</v>
      </c>
      <c r="I301" s="2">
        <v>0</v>
      </c>
      <c r="J301" s="2">
        <v>0</v>
      </c>
      <c r="K301" s="2">
        <v>0</v>
      </c>
      <c r="L301" s="2">
        <v>1</v>
      </c>
      <c r="M301" s="2">
        <v>1</v>
      </c>
      <c r="N301">
        <v>0</v>
      </c>
      <c r="O301" s="2">
        <v>1</v>
      </c>
      <c r="P301" s="2">
        <v>0</v>
      </c>
      <c r="Q301" s="2">
        <v>0</v>
      </c>
      <c r="R301" s="2">
        <v>0</v>
      </c>
      <c r="S301" s="2">
        <v>0</v>
      </c>
      <c r="T301" s="2">
        <v>1</v>
      </c>
      <c r="U301">
        <v>1</v>
      </c>
    </row>
    <row r="302" spans="1:21" x14ac:dyDescent="0.25">
      <c r="A302" s="2">
        <v>2022</v>
      </c>
      <c r="B302" s="19">
        <v>44682</v>
      </c>
      <c r="C302" t="s">
        <v>77</v>
      </c>
      <c r="D302" t="s">
        <v>219</v>
      </c>
      <c r="E302" t="s">
        <v>153</v>
      </c>
      <c r="F302" t="s">
        <v>287</v>
      </c>
      <c r="G302" s="3">
        <v>0</v>
      </c>
      <c r="H302" s="5" t="s">
        <v>77</v>
      </c>
      <c r="I302" s="2">
        <v>0</v>
      </c>
      <c r="J302" s="2">
        <v>0</v>
      </c>
      <c r="K302" s="2">
        <v>0</v>
      </c>
      <c r="L302" s="2">
        <v>1</v>
      </c>
      <c r="M302" s="2">
        <v>1</v>
      </c>
      <c r="N302">
        <v>0</v>
      </c>
      <c r="O302" s="2">
        <v>1</v>
      </c>
      <c r="P302" s="2">
        <v>0</v>
      </c>
      <c r="Q302" s="2">
        <v>0</v>
      </c>
      <c r="R302" s="2">
        <v>1</v>
      </c>
      <c r="S302" s="2">
        <v>0</v>
      </c>
      <c r="T302" s="2">
        <v>0</v>
      </c>
      <c r="U302">
        <v>1</v>
      </c>
    </row>
    <row r="303" spans="1:21" x14ac:dyDescent="0.25">
      <c r="A303" s="2">
        <v>2022</v>
      </c>
      <c r="B303" s="19">
        <v>44682</v>
      </c>
      <c r="C303" t="s">
        <v>82</v>
      </c>
      <c r="D303" t="s">
        <v>178</v>
      </c>
      <c r="E303" t="s">
        <v>77</v>
      </c>
      <c r="F303" t="s">
        <v>280</v>
      </c>
      <c r="G303" s="3">
        <v>0</v>
      </c>
      <c r="H303" s="5" t="s">
        <v>77</v>
      </c>
      <c r="I303" s="2">
        <v>0</v>
      </c>
      <c r="J303" s="2">
        <v>0</v>
      </c>
      <c r="K303" s="2">
        <v>0</v>
      </c>
      <c r="L303" s="2">
        <v>4</v>
      </c>
      <c r="M303" s="2">
        <v>1</v>
      </c>
      <c r="N303">
        <v>0</v>
      </c>
      <c r="O303" s="2">
        <v>0</v>
      </c>
      <c r="P303" s="2">
        <v>0</v>
      </c>
      <c r="Q303" s="2">
        <v>1</v>
      </c>
      <c r="R303" s="2">
        <v>1</v>
      </c>
      <c r="S303" s="2">
        <v>0</v>
      </c>
      <c r="T303" s="2">
        <v>2</v>
      </c>
      <c r="U303">
        <v>4</v>
      </c>
    </row>
    <row r="304" spans="1:21" x14ac:dyDescent="0.25">
      <c r="A304" s="2">
        <v>2022</v>
      </c>
      <c r="B304" s="19">
        <v>44682</v>
      </c>
      <c r="C304" t="s">
        <v>82</v>
      </c>
      <c r="D304" t="s">
        <v>178</v>
      </c>
      <c r="E304" t="s">
        <v>77</v>
      </c>
      <c r="F304" t="s">
        <v>273</v>
      </c>
      <c r="G304" s="3">
        <v>0</v>
      </c>
      <c r="H304" s="5" t="s">
        <v>77</v>
      </c>
      <c r="I304" s="2">
        <v>0</v>
      </c>
      <c r="J304" s="2">
        <v>0</v>
      </c>
      <c r="K304" s="2">
        <v>0</v>
      </c>
      <c r="L304" s="2">
        <v>3</v>
      </c>
      <c r="M304" s="2">
        <v>1</v>
      </c>
      <c r="N304">
        <v>0</v>
      </c>
      <c r="O304" s="2">
        <v>0</v>
      </c>
      <c r="P304" s="2">
        <v>0</v>
      </c>
      <c r="Q304" s="2">
        <v>1</v>
      </c>
      <c r="R304" s="2">
        <v>0</v>
      </c>
      <c r="S304" s="2">
        <v>0</v>
      </c>
      <c r="T304" s="2">
        <v>2</v>
      </c>
      <c r="U304">
        <v>3</v>
      </c>
    </row>
    <row r="305" spans="1:21" x14ac:dyDescent="0.25">
      <c r="A305" s="2">
        <v>2022</v>
      </c>
      <c r="B305" s="19">
        <v>44682</v>
      </c>
      <c r="C305" t="s">
        <v>82</v>
      </c>
      <c r="D305" t="s">
        <v>178</v>
      </c>
      <c r="E305" t="s">
        <v>77</v>
      </c>
      <c r="F305" t="s">
        <v>276</v>
      </c>
      <c r="G305" s="3">
        <v>0</v>
      </c>
      <c r="H305" s="5" t="s">
        <v>77</v>
      </c>
      <c r="I305" s="2">
        <v>0</v>
      </c>
      <c r="J305" s="2">
        <v>0</v>
      </c>
      <c r="K305" s="2">
        <v>0</v>
      </c>
      <c r="L305" s="2">
        <v>1</v>
      </c>
      <c r="M305" s="2">
        <v>1</v>
      </c>
      <c r="N305">
        <v>0</v>
      </c>
      <c r="O305" s="2">
        <v>0</v>
      </c>
      <c r="P305" s="2">
        <v>0</v>
      </c>
      <c r="Q305" s="2">
        <v>1</v>
      </c>
      <c r="R305" s="2">
        <v>0</v>
      </c>
      <c r="S305" s="2">
        <v>0</v>
      </c>
      <c r="T305" s="2">
        <v>0</v>
      </c>
      <c r="U305">
        <v>1</v>
      </c>
    </row>
    <row r="306" spans="1:21" x14ac:dyDescent="0.25">
      <c r="A306" s="2">
        <v>2022</v>
      </c>
      <c r="B306" s="19">
        <v>44682</v>
      </c>
      <c r="C306" t="s">
        <v>82</v>
      </c>
      <c r="D306" t="s">
        <v>178</v>
      </c>
      <c r="E306" t="s">
        <v>77</v>
      </c>
      <c r="F306" t="s">
        <v>286</v>
      </c>
      <c r="G306" s="3">
        <v>0</v>
      </c>
      <c r="H306" s="5" t="s">
        <v>77</v>
      </c>
      <c r="I306" s="2">
        <v>0</v>
      </c>
      <c r="J306" s="2">
        <v>0</v>
      </c>
      <c r="K306" s="2">
        <v>0</v>
      </c>
      <c r="L306" s="2">
        <v>1</v>
      </c>
      <c r="M306" s="2">
        <v>1</v>
      </c>
      <c r="N306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1</v>
      </c>
      <c r="U306">
        <v>1</v>
      </c>
    </row>
    <row r="307" spans="1:21" x14ac:dyDescent="0.25">
      <c r="A307" s="2">
        <v>2022</v>
      </c>
      <c r="B307" s="19">
        <v>44682</v>
      </c>
      <c r="C307" t="s">
        <v>77</v>
      </c>
      <c r="D307" t="s">
        <v>77</v>
      </c>
      <c r="E307" t="s">
        <v>77</v>
      </c>
      <c r="F307" t="s">
        <v>82</v>
      </c>
      <c r="G307" s="3">
        <v>0</v>
      </c>
      <c r="H307" s="5" t="s">
        <v>77</v>
      </c>
      <c r="I307" s="2">
        <v>0</v>
      </c>
      <c r="J307" s="2">
        <v>0</v>
      </c>
      <c r="K307" s="2">
        <v>0</v>
      </c>
      <c r="L307" s="2">
        <v>81</v>
      </c>
      <c r="M307" s="2">
        <v>1</v>
      </c>
      <c r="N307">
        <v>0</v>
      </c>
      <c r="O307" s="2">
        <v>0</v>
      </c>
      <c r="P307" s="2">
        <v>4</v>
      </c>
      <c r="Q307" s="2">
        <v>72</v>
      </c>
      <c r="R307" s="2">
        <v>1</v>
      </c>
      <c r="S307" s="2">
        <v>0</v>
      </c>
      <c r="T307" s="2">
        <v>4</v>
      </c>
      <c r="U307">
        <v>4</v>
      </c>
    </row>
    <row r="308" spans="1:21" x14ac:dyDescent="0.25">
      <c r="A308" s="2">
        <v>2022</v>
      </c>
      <c r="B308" s="19">
        <v>44682</v>
      </c>
      <c r="C308" t="s">
        <v>87</v>
      </c>
      <c r="D308" t="s">
        <v>226</v>
      </c>
      <c r="E308" t="s">
        <v>153</v>
      </c>
      <c r="F308" t="s">
        <v>277</v>
      </c>
      <c r="G308" s="3">
        <v>0</v>
      </c>
      <c r="H308" s="5" t="s">
        <v>77</v>
      </c>
      <c r="I308" s="2">
        <v>0</v>
      </c>
      <c r="J308" s="2">
        <v>0</v>
      </c>
      <c r="K308" s="2">
        <v>0</v>
      </c>
      <c r="L308" s="2">
        <v>1</v>
      </c>
      <c r="M308" s="2">
        <v>0</v>
      </c>
      <c r="N308">
        <v>0</v>
      </c>
      <c r="O308" s="2">
        <v>0</v>
      </c>
      <c r="P308" s="2">
        <v>0</v>
      </c>
      <c r="Q308" s="2">
        <v>0</v>
      </c>
      <c r="R308" s="2">
        <v>1</v>
      </c>
      <c r="S308" s="2">
        <v>0</v>
      </c>
      <c r="T308" s="2">
        <v>0</v>
      </c>
      <c r="U308">
        <v>1</v>
      </c>
    </row>
    <row r="309" spans="1:21" x14ac:dyDescent="0.25">
      <c r="A309" s="2">
        <v>2022</v>
      </c>
      <c r="B309" s="19">
        <v>44682</v>
      </c>
      <c r="C309" t="s">
        <v>81</v>
      </c>
      <c r="D309" t="s">
        <v>140</v>
      </c>
      <c r="E309" t="s">
        <v>132</v>
      </c>
      <c r="F309" t="s">
        <v>273</v>
      </c>
      <c r="G309" s="3">
        <v>0</v>
      </c>
      <c r="H309" s="5" t="s">
        <v>77</v>
      </c>
      <c r="I309" s="2">
        <v>0</v>
      </c>
      <c r="J309" s="2">
        <v>0</v>
      </c>
      <c r="K309" s="2">
        <v>0</v>
      </c>
      <c r="L309" s="2">
        <v>1</v>
      </c>
      <c r="M309" s="2">
        <v>0</v>
      </c>
      <c r="N309">
        <v>0</v>
      </c>
      <c r="O309" s="2">
        <v>0</v>
      </c>
      <c r="P309" s="2">
        <v>0</v>
      </c>
      <c r="Q309" s="2">
        <v>0</v>
      </c>
      <c r="R309" s="2">
        <v>1</v>
      </c>
      <c r="S309" s="2">
        <v>0</v>
      </c>
      <c r="T309" s="2">
        <v>0</v>
      </c>
      <c r="U309">
        <v>0</v>
      </c>
    </row>
    <row r="310" spans="1:21" x14ac:dyDescent="0.25">
      <c r="A310" s="2">
        <v>2022</v>
      </c>
      <c r="B310" s="19">
        <v>44682</v>
      </c>
      <c r="C310" t="s">
        <v>76</v>
      </c>
      <c r="D310" t="s">
        <v>175</v>
      </c>
      <c r="E310" t="s">
        <v>153</v>
      </c>
      <c r="F310" t="s">
        <v>286</v>
      </c>
      <c r="G310" s="3">
        <v>0</v>
      </c>
      <c r="H310" s="5" t="s">
        <v>77</v>
      </c>
      <c r="I310" s="2">
        <v>0</v>
      </c>
      <c r="J310" s="2">
        <v>0</v>
      </c>
      <c r="K310" s="2">
        <v>0</v>
      </c>
      <c r="L310" s="2">
        <v>1</v>
      </c>
      <c r="M310" s="2">
        <v>0</v>
      </c>
      <c r="N310">
        <v>0</v>
      </c>
      <c r="O310" s="2">
        <v>0</v>
      </c>
      <c r="P310" s="2">
        <v>0</v>
      </c>
      <c r="Q310" s="2">
        <v>1</v>
      </c>
      <c r="R310" s="2">
        <v>0</v>
      </c>
      <c r="S310" s="2">
        <v>0</v>
      </c>
      <c r="T310" s="2">
        <v>0</v>
      </c>
      <c r="U310">
        <v>1</v>
      </c>
    </row>
    <row r="311" spans="1:21" x14ac:dyDescent="0.25">
      <c r="A311" s="2">
        <v>2022</v>
      </c>
      <c r="B311" s="19">
        <v>44682</v>
      </c>
      <c r="C311" t="s">
        <v>82</v>
      </c>
      <c r="D311" t="s">
        <v>178</v>
      </c>
      <c r="E311" t="s">
        <v>77</v>
      </c>
      <c r="F311" t="s">
        <v>268</v>
      </c>
      <c r="G311" s="3">
        <v>0</v>
      </c>
      <c r="H311" s="5" t="s">
        <v>77</v>
      </c>
      <c r="I311" s="2">
        <v>0</v>
      </c>
      <c r="J311" s="2">
        <v>0</v>
      </c>
      <c r="K311" s="2">
        <v>0</v>
      </c>
      <c r="L311" s="2">
        <v>3</v>
      </c>
      <c r="M311" s="2">
        <v>0</v>
      </c>
      <c r="N311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3</v>
      </c>
      <c r="U311">
        <v>3</v>
      </c>
    </row>
    <row r="312" spans="1:21" x14ac:dyDescent="0.25">
      <c r="A312" s="2">
        <v>2022</v>
      </c>
      <c r="B312" s="19">
        <v>44682</v>
      </c>
      <c r="C312" t="s">
        <v>82</v>
      </c>
      <c r="D312" t="s">
        <v>178</v>
      </c>
      <c r="E312" t="s">
        <v>77</v>
      </c>
      <c r="F312" t="s">
        <v>270</v>
      </c>
      <c r="G312" s="3">
        <v>0</v>
      </c>
      <c r="H312" s="5" t="s">
        <v>77</v>
      </c>
      <c r="I312" s="2">
        <v>0</v>
      </c>
      <c r="J312" s="2">
        <v>0</v>
      </c>
      <c r="K312" s="2">
        <v>0</v>
      </c>
      <c r="L312" s="2">
        <v>2</v>
      </c>
      <c r="M312" s="2">
        <v>0</v>
      </c>
      <c r="N312">
        <v>0</v>
      </c>
      <c r="O312" s="2">
        <v>0</v>
      </c>
      <c r="P312" s="2">
        <v>0</v>
      </c>
      <c r="Q312" s="2">
        <v>1</v>
      </c>
      <c r="R312" s="2">
        <v>0</v>
      </c>
      <c r="S312" s="2">
        <v>0</v>
      </c>
      <c r="T312" s="2">
        <v>1</v>
      </c>
      <c r="U312">
        <v>2</v>
      </c>
    </row>
    <row r="313" spans="1:21" x14ac:dyDescent="0.25">
      <c r="A313" s="2">
        <v>2022</v>
      </c>
      <c r="B313" s="19">
        <v>44682</v>
      </c>
      <c r="C313" t="s">
        <v>82</v>
      </c>
      <c r="D313" t="s">
        <v>178</v>
      </c>
      <c r="E313" t="s">
        <v>77</v>
      </c>
      <c r="F313" t="s">
        <v>94</v>
      </c>
      <c r="G313" s="3">
        <v>0</v>
      </c>
      <c r="H313" s="5" t="s">
        <v>77</v>
      </c>
      <c r="I313" s="2">
        <v>0</v>
      </c>
      <c r="J313" s="2">
        <v>0</v>
      </c>
      <c r="K313" s="2">
        <v>0</v>
      </c>
      <c r="L313" s="2">
        <v>2</v>
      </c>
      <c r="M313" s="2">
        <v>0</v>
      </c>
      <c r="N313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2</v>
      </c>
      <c r="U313">
        <v>2</v>
      </c>
    </row>
    <row r="314" spans="1:21" x14ac:dyDescent="0.25">
      <c r="A314" s="2">
        <v>2022</v>
      </c>
      <c r="B314" s="19">
        <v>44682</v>
      </c>
      <c r="C314" t="s">
        <v>82</v>
      </c>
      <c r="D314" t="s">
        <v>178</v>
      </c>
      <c r="E314" t="s">
        <v>77</v>
      </c>
      <c r="F314" t="s">
        <v>275</v>
      </c>
      <c r="G314" s="3">
        <v>0</v>
      </c>
      <c r="H314" s="5" t="s">
        <v>77</v>
      </c>
      <c r="I314" s="2">
        <v>0</v>
      </c>
      <c r="J314" s="2">
        <v>0</v>
      </c>
      <c r="K314" s="2">
        <v>0</v>
      </c>
      <c r="L314" s="2">
        <v>1</v>
      </c>
      <c r="M314" s="2">
        <v>0</v>
      </c>
      <c r="N314">
        <v>0</v>
      </c>
      <c r="O314" s="2">
        <v>0</v>
      </c>
      <c r="P314" s="2">
        <v>0</v>
      </c>
      <c r="Q314" s="2">
        <v>1</v>
      </c>
      <c r="R314" s="2">
        <v>0</v>
      </c>
      <c r="S314" s="2">
        <v>0</v>
      </c>
      <c r="T314" s="2">
        <v>0</v>
      </c>
      <c r="U314">
        <v>1</v>
      </c>
    </row>
    <row r="315" spans="1:21" x14ac:dyDescent="0.25">
      <c r="A315" s="2">
        <v>2022</v>
      </c>
      <c r="B315" s="19">
        <v>44682</v>
      </c>
      <c r="C315" t="s">
        <v>82</v>
      </c>
      <c r="D315" t="s">
        <v>178</v>
      </c>
      <c r="E315" t="s">
        <v>77</v>
      </c>
      <c r="F315" t="s">
        <v>272</v>
      </c>
      <c r="G315" s="3">
        <v>0</v>
      </c>
      <c r="H315" s="5" t="s">
        <v>77</v>
      </c>
      <c r="I315" s="2">
        <v>0</v>
      </c>
      <c r="J315" s="2">
        <v>0</v>
      </c>
      <c r="K315" s="2">
        <v>0</v>
      </c>
      <c r="L315" s="2">
        <v>1</v>
      </c>
      <c r="M315" s="2">
        <v>0</v>
      </c>
      <c r="N315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1</v>
      </c>
      <c r="U315">
        <v>1</v>
      </c>
    </row>
    <row r="316" spans="1:21" x14ac:dyDescent="0.25">
      <c r="A316" s="2">
        <v>2022</v>
      </c>
      <c r="B316" s="19">
        <v>44682</v>
      </c>
      <c r="C316" t="s">
        <v>82</v>
      </c>
      <c r="D316" t="s">
        <v>178</v>
      </c>
      <c r="E316" t="s">
        <v>77</v>
      </c>
      <c r="F316" t="s">
        <v>271</v>
      </c>
      <c r="G316" s="3">
        <v>0</v>
      </c>
      <c r="H316" s="5" t="s">
        <v>77</v>
      </c>
      <c r="I316" s="2">
        <v>0</v>
      </c>
      <c r="J316" s="2">
        <v>0</v>
      </c>
      <c r="K316" s="2">
        <v>0</v>
      </c>
      <c r="L316" s="2">
        <v>1</v>
      </c>
      <c r="M316" s="2">
        <v>0</v>
      </c>
      <c r="N316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1</v>
      </c>
      <c r="U316">
        <v>1</v>
      </c>
    </row>
    <row r="317" spans="1:21" x14ac:dyDescent="0.25">
      <c r="A317" s="2">
        <v>2022</v>
      </c>
      <c r="B317" s="19">
        <v>44682</v>
      </c>
      <c r="C317" t="s">
        <v>82</v>
      </c>
      <c r="D317" t="s">
        <v>178</v>
      </c>
      <c r="E317" t="s">
        <v>77</v>
      </c>
      <c r="F317" t="s">
        <v>274</v>
      </c>
      <c r="G317" s="3">
        <v>0</v>
      </c>
      <c r="H317" s="5" t="s">
        <v>77</v>
      </c>
      <c r="I317" s="2">
        <v>0</v>
      </c>
      <c r="J317" s="2">
        <v>0</v>
      </c>
      <c r="K317" s="2">
        <v>0</v>
      </c>
      <c r="L317" s="2">
        <v>1</v>
      </c>
      <c r="M317" s="2">
        <v>0</v>
      </c>
      <c r="N317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1</v>
      </c>
      <c r="U317">
        <v>0</v>
      </c>
    </row>
    <row r="318" spans="1:21" x14ac:dyDescent="0.25">
      <c r="A318" s="2">
        <v>2022</v>
      </c>
      <c r="B318" s="19">
        <v>44682</v>
      </c>
      <c r="C318" t="s">
        <v>82</v>
      </c>
      <c r="D318" t="s">
        <v>178</v>
      </c>
      <c r="E318" t="s">
        <v>77</v>
      </c>
      <c r="F318" t="s">
        <v>267</v>
      </c>
      <c r="G318" s="3">
        <v>0</v>
      </c>
      <c r="H318" s="5" t="s">
        <v>77</v>
      </c>
      <c r="I318" s="2">
        <v>0</v>
      </c>
      <c r="J318" s="2">
        <v>0</v>
      </c>
      <c r="K318" s="2">
        <v>0</v>
      </c>
      <c r="L318" s="2">
        <v>1</v>
      </c>
      <c r="M318" s="2">
        <v>0</v>
      </c>
      <c r="N318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1</v>
      </c>
      <c r="U318">
        <v>1</v>
      </c>
    </row>
    <row r="319" spans="1:21" x14ac:dyDescent="0.25">
      <c r="A319" s="2">
        <v>2022</v>
      </c>
      <c r="B319" s="19">
        <v>44682</v>
      </c>
      <c r="C319" t="s">
        <v>82</v>
      </c>
      <c r="D319" t="s">
        <v>213</v>
      </c>
      <c r="E319" t="s">
        <v>143</v>
      </c>
      <c r="F319" t="s">
        <v>285</v>
      </c>
      <c r="G319" s="3">
        <v>0</v>
      </c>
      <c r="H319" s="5" t="s">
        <v>77</v>
      </c>
      <c r="I319" s="2">
        <v>0</v>
      </c>
      <c r="J319" s="2">
        <v>0</v>
      </c>
      <c r="K319" s="2">
        <v>0</v>
      </c>
      <c r="L319" s="2">
        <v>1</v>
      </c>
      <c r="M319" s="2">
        <v>0</v>
      </c>
      <c r="N319">
        <v>0</v>
      </c>
      <c r="O319" s="2">
        <v>0</v>
      </c>
      <c r="P319" s="2">
        <v>0</v>
      </c>
      <c r="Q319" s="2">
        <v>1</v>
      </c>
      <c r="R319" s="2">
        <v>0</v>
      </c>
      <c r="S319" s="2">
        <v>0</v>
      </c>
      <c r="T319" s="2">
        <v>0</v>
      </c>
      <c r="U319">
        <v>1</v>
      </c>
    </row>
    <row r="320" spans="1:21" x14ac:dyDescent="0.25">
      <c r="A320" s="2">
        <v>2022</v>
      </c>
      <c r="B320" s="19">
        <v>44682</v>
      </c>
      <c r="C320" t="s">
        <v>80</v>
      </c>
      <c r="D320" t="s">
        <v>149</v>
      </c>
      <c r="E320" t="s">
        <v>150</v>
      </c>
      <c r="F320" t="s">
        <v>278</v>
      </c>
      <c r="G320" s="3">
        <v>0</v>
      </c>
      <c r="H320" s="5" t="s">
        <v>77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>
        <v>0</v>
      </c>
      <c r="O320" s="2">
        <v>0</v>
      </c>
      <c r="P320" s="2">
        <v>0</v>
      </c>
      <c r="Q320" s="2">
        <v>1</v>
      </c>
      <c r="R320" s="2">
        <v>0</v>
      </c>
      <c r="S320" s="2">
        <v>0</v>
      </c>
      <c r="T320" s="2">
        <v>0</v>
      </c>
      <c r="U320">
        <v>1</v>
      </c>
    </row>
    <row r="321" spans="1:21" x14ac:dyDescent="0.25">
      <c r="A321" s="2">
        <v>2022</v>
      </c>
      <c r="B321" s="19">
        <v>44682</v>
      </c>
      <c r="C321" t="s">
        <v>77</v>
      </c>
      <c r="D321" t="s">
        <v>219</v>
      </c>
      <c r="E321" t="s">
        <v>153</v>
      </c>
      <c r="F321" t="s">
        <v>286</v>
      </c>
      <c r="G321" s="3">
        <v>0</v>
      </c>
      <c r="H321" s="5" t="s">
        <v>77</v>
      </c>
      <c r="I321" s="2">
        <v>0</v>
      </c>
      <c r="J321" s="2">
        <v>0</v>
      </c>
      <c r="K321" s="2">
        <v>0</v>
      </c>
      <c r="L321" s="2">
        <v>1</v>
      </c>
      <c r="M321" s="2">
        <v>0</v>
      </c>
      <c r="N321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1</v>
      </c>
      <c r="U321">
        <v>1</v>
      </c>
    </row>
    <row r="324" spans="1:21" x14ac:dyDescent="0.25">
      <c r="A324" t="s">
        <v>354</v>
      </c>
    </row>
    <row r="325" spans="1:21" x14ac:dyDescent="0.25">
      <c r="A325" s="2" t="s">
        <v>210</v>
      </c>
      <c r="B325" s="19" t="s">
        <v>71</v>
      </c>
      <c r="C325" t="s">
        <v>74</v>
      </c>
      <c r="D325" t="s">
        <v>129</v>
      </c>
      <c r="E325" t="s">
        <v>130</v>
      </c>
      <c r="F325" s="3" t="s">
        <v>5</v>
      </c>
      <c r="G325" s="5" t="s">
        <v>28</v>
      </c>
    </row>
    <row r="326" spans="1:21" x14ac:dyDescent="0.25">
      <c r="A326" s="2">
        <v>2022</v>
      </c>
      <c r="B326" s="19">
        <v>44682</v>
      </c>
      <c r="C326" t="s">
        <v>87</v>
      </c>
      <c r="D326" t="s">
        <v>131</v>
      </c>
      <c r="E326" t="s">
        <v>132</v>
      </c>
      <c r="F326" s="3">
        <v>2785.0751994999987</v>
      </c>
      <c r="G326" s="5">
        <v>8.7206662420030834E-2</v>
      </c>
    </row>
    <row r="327" spans="1:21" x14ac:dyDescent="0.25">
      <c r="A327" s="2">
        <v>2022</v>
      </c>
      <c r="B327" s="19">
        <v>44682</v>
      </c>
      <c r="C327" t="s">
        <v>89</v>
      </c>
      <c r="D327" t="s">
        <v>134</v>
      </c>
      <c r="E327" t="s">
        <v>132</v>
      </c>
      <c r="F327" s="3">
        <v>2748.6796369999997</v>
      </c>
      <c r="G327" s="5">
        <v>7.7279741066787977E-2</v>
      </c>
    </row>
    <row r="328" spans="1:21" x14ac:dyDescent="0.25">
      <c r="A328" s="2">
        <v>2022</v>
      </c>
      <c r="B328" s="19">
        <v>44682</v>
      </c>
      <c r="C328" t="s">
        <v>90</v>
      </c>
      <c r="D328" t="s">
        <v>136</v>
      </c>
      <c r="E328" t="s">
        <v>132</v>
      </c>
      <c r="F328" s="3">
        <v>2549.0674059999969</v>
      </c>
      <c r="G328" s="5">
        <v>6.75175732431786E-2</v>
      </c>
    </row>
    <row r="329" spans="1:21" x14ac:dyDescent="0.25">
      <c r="A329" s="2">
        <v>2022</v>
      </c>
      <c r="B329" s="19">
        <v>44682</v>
      </c>
      <c r="C329" t="s">
        <v>76</v>
      </c>
      <c r="D329" t="s">
        <v>137</v>
      </c>
      <c r="E329" t="s">
        <v>132</v>
      </c>
      <c r="F329" s="3">
        <v>2311.919953666667</v>
      </c>
      <c r="G329" s="5">
        <v>0.1190677797042009</v>
      </c>
    </row>
    <row r="330" spans="1:21" x14ac:dyDescent="0.25">
      <c r="A330" s="2">
        <v>2022</v>
      </c>
      <c r="B330" s="19">
        <v>44682</v>
      </c>
      <c r="C330" t="s">
        <v>87</v>
      </c>
      <c r="D330" t="s">
        <v>139</v>
      </c>
      <c r="E330" t="s">
        <v>132</v>
      </c>
      <c r="F330" s="3">
        <v>1940.9844008333325</v>
      </c>
      <c r="G330" s="5">
        <v>9.182660428909567E-2</v>
      </c>
    </row>
    <row r="331" spans="1:21" x14ac:dyDescent="0.25">
      <c r="A331" s="2">
        <v>2022</v>
      </c>
      <c r="B331" s="19">
        <v>44682</v>
      </c>
      <c r="C331" t="s">
        <v>80</v>
      </c>
      <c r="D331" t="s">
        <v>133</v>
      </c>
      <c r="E331" t="s">
        <v>132</v>
      </c>
      <c r="F331" s="3">
        <v>1829.9363319999989</v>
      </c>
      <c r="G331" s="5">
        <v>6.5256590550011831E-2</v>
      </c>
    </row>
    <row r="332" spans="1:21" x14ac:dyDescent="0.25">
      <c r="A332" s="2">
        <v>2022</v>
      </c>
      <c r="B332" s="19">
        <v>44682</v>
      </c>
      <c r="C332" t="s">
        <v>81</v>
      </c>
      <c r="D332" t="s">
        <v>140</v>
      </c>
      <c r="E332" t="s">
        <v>132</v>
      </c>
      <c r="F332" s="3">
        <v>1769.3571858333332</v>
      </c>
      <c r="G332" s="5">
        <v>0.1323956452333333</v>
      </c>
    </row>
    <row r="333" spans="1:21" x14ac:dyDescent="0.25">
      <c r="A333" s="2">
        <v>2022</v>
      </c>
      <c r="B333" s="19">
        <v>44682</v>
      </c>
      <c r="C333" t="s">
        <v>81</v>
      </c>
      <c r="D333" t="s">
        <v>135</v>
      </c>
      <c r="E333" t="s">
        <v>132</v>
      </c>
      <c r="F333" s="3">
        <v>1676.3427321666661</v>
      </c>
      <c r="G333" s="5">
        <v>9.501656413921182E-2</v>
      </c>
    </row>
    <row r="334" spans="1:21" x14ac:dyDescent="0.25">
      <c r="A334" s="2">
        <v>2022</v>
      </c>
      <c r="B334" s="19">
        <v>44682</v>
      </c>
      <c r="C334" t="s">
        <v>87</v>
      </c>
      <c r="D334" t="s">
        <v>138</v>
      </c>
      <c r="E334" t="s">
        <v>132</v>
      </c>
      <c r="F334" s="3">
        <v>1534.8254778333346</v>
      </c>
      <c r="G334" s="5">
        <v>6.1402255392026948E-2</v>
      </c>
    </row>
    <row r="335" spans="1:21" x14ac:dyDescent="0.25">
      <c r="A335" s="2">
        <v>2022</v>
      </c>
      <c r="B335" s="19">
        <v>44682</v>
      </c>
      <c r="C335" t="s">
        <v>81</v>
      </c>
      <c r="D335" t="s">
        <v>141</v>
      </c>
      <c r="E335" t="s">
        <v>132</v>
      </c>
      <c r="F335" s="3">
        <v>956.75968500000045</v>
      </c>
      <c r="G335" s="5">
        <v>6.0472138914704716E-2</v>
      </c>
    </row>
    <row r="336" spans="1:21" x14ac:dyDescent="0.25">
      <c r="A336" s="2">
        <v>2022</v>
      </c>
      <c r="B336" s="19">
        <v>44682</v>
      </c>
      <c r="C336" t="s">
        <v>76</v>
      </c>
      <c r="D336" t="s">
        <v>144</v>
      </c>
      <c r="E336" t="s">
        <v>132</v>
      </c>
      <c r="F336" s="3">
        <v>668.31302333333372</v>
      </c>
      <c r="G336" s="5">
        <v>5.2238458030492922E-2</v>
      </c>
    </row>
    <row r="337" spans="1:7" x14ac:dyDescent="0.25">
      <c r="A337" s="2">
        <v>2022</v>
      </c>
      <c r="B337" s="19">
        <v>44682</v>
      </c>
      <c r="C337" t="s">
        <v>76</v>
      </c>
      <c r="D337" t="s">
        <v>147</v>
      </c>
      <c r="E337" t="s">
        <v>132</v>
      </c>
      <c r="F337" s="3">
        <v>488.32914516666659</v>
      </c>
      <c r="G337" s="5">
        <v>6.1462565841687529E-2</v>
      </c>
    </row>
    <row r="338" spans="1:7" x14ac:dyDescent="0.25">
      <c r="A338" s="2">
        <v>2022</v>
      </c>
      <c r="B338" s="19">
        <v>44682</v>
      </c>
      <c r="C338" t="s">
        <v>76</v>
      </c>
      <c r="D338" t="s">
        <v>145</v>
      </c>
      <c r="E338" t="s">
        <v>146</v>
      </c>
      <c r="F338" s="3">
        <v>439.88137399999988</v>
      </c>
      <c r="G338" s="5">
        <v>7.5888413118410367E-2</v>
      </c>
    </row>
    <row r="339" spans="1:7" x14ac:dyDescent="0.25">
      <c r="A339" s="2">
        <v>2022</v>
      </c>
      <c r="B339" s="19">
        <v>44682</v>
      </c>
      <c r="C339" t="s">
        <v>82</v>
      </c>
      <c r="D339" t="s">
        <v>142</v>
      </c>
      <c r="E339" t="s">
        <v>143</v>
      </c>
      <c r="F339" s="3">
        <v>272.29082166666672</v>
      </c>
      <c r="G339" s="5">
        <v>5.8886067159306749E-2</v>
      </c>
    </row>
    <row r="340" spans="1:7" x14ac:dyDescent="0.25">
      <c r="A340" s="2">
        <v>2022</v>
      </c>
      <c r="B340" s="19">
        <v>44682</v>
      </c>
      <c r="C340" t="s">
        <v>82</v>
      </c>
      <c r="D340" t="s">
        <v>151</v>
      </c>
      <c r="E340" t="s">
        <v>143</v>
      </c>
      <c r="F340" s="3">
        <v>89.460548333333278</v>
      </c>
      <c r="G340" s="5">
        <v>2.5607946987882952E-2</v>
      </c>
    </row>
    <row r="341" spans="1:7" x14ac:dyDescent="0.25">
      <c r="A341" s="2">
        <v>2022</v>
      </c>
      <c r="B341" s="19">
        <v>44682</v>
      </c>
      <c r="C341" t="s">
        <v>80</v>
      </c>
      <c r="D341" t="s">
        <v>149</v>
      </c>
      <c r="E341" t="s">
        <v>150</v>
      </c>
      <c r="F341" s="3">
        <v>70.550826666666666</v>
      </c>
      <c r="G341" s="5">
        <v>3.544104533276933E-2</v>
      </c>
    </row>
    <row r="342" spans="1:7" x14ac:dyDescent="0.25">
      <c r="A342" s="2">
        <v>2022</v>
      </c>
      <c r="B342" s="19">
        <v>44682</v>
      </c>
      <c r="C342" t="s">
        <v>82</v>
      </c>
      <c r="D342" t="s">
        <v>148</v>
      </c>
      <c r="E342" t="s">
        <v>143</v>
      </c>
      <c r="F342" s="3">
        <v>59.496102333333312</v>
      </c>
      <c r="G342" s="5">
        <v>2.1973103871855346E-2</v>
      </c>
    </row>
    <row r="343" spans="1:7" x14ac:dyDescent="0.25">
      <c r="A343" s="2">
        <v>2022</v>
      </c>
      <c r="B343" s="19">
        <v>44682</v>
      </c>
      <c r="C343" t="s">
        <v>89</v>
      </c>
      <c r="D343" t="s">
        <v>152</v>
      </c>
      <c r="E343" t="s">
        <v>132</v>
      </c>
      <c r="F343" s="3">
        <v>2.3633333333333333</v>
      </c>
      <c r="G343" s="5">
        <v>3.7735937647232029E-2</v>
      </c>
    </row>
    <row r="344" spans="1:7" x14ac:dyDescent="0.25">
      <c r="A344" s="2">
        <v>2022</v>
      </c>
      <c r="B344" s="19">
        <v>44682</v>
      </c>
      <c r="C344" t="s">
        <v>89</v>
      </c>
      <c r="D344" t="s">
        <v>158</v>
      </c>
      <c r="E344" t="s">
        <v>132</v>
      </c>
      <c r="F344" s="3">
        <v>0.84111116666666663</v>
      </c>
      <c r="G344" s="5">
        <v>3.9074242279411774E-2</v>
      </c>
    </row>
    <row r="345" spans="1:7" x14ac:dyDescent="0.25">
      <c r="A345" s="2">
        <v>2022</v>
      </c>
      <c r="B345" s="19">
        <v>44682</v>
      </c>
      <c r="C345" t="s">
        <v>82</v>
      </c>
      <c r="D345" t="s">
        <v>319</v>
      </c>
      <c r="E345" t="s">
        <v>143</v>
      </c>
      <c r="F345" s="3">
        <v>0</v>
      </c>
      <c r="G345" s="5">
        <v>6.3252312500000005E-2</v>
      </c>
    </row>
    <row r="346" spans="1:7" x14ac:dyDescent="0.25">
      <c r="A346" s="2">
        <v>2022</v>
      </c>
      <c r="B346" s="19">
        <v>44682</v>
      </c>
      <c r="C346" t="s">
        <v>82</v>
      </c>
      <c r="D346" t="s">
        <v>162</v>
      </c>
      <c r="E346" t="s">
        <v>143</v>
      </c>
      <c r="F346" s="3">
        <v>0</v>
      </c>
      <c r="G346" s="5">
        <v>6.161136805555556E-2</v>
      </c>
    </row>
    <row r="347" spans="1:7" x14ac:dyDescent="0.25">
      <c r="A347" s="2">
        <v>2022</v>
      </c>
      <c r="B347" s="19">
        <v>44682</v>
      </c>
      <c r="C347" t="s">
        <v>82</v>
      </c>
      <c r="D347" t="s">
        <v>154</v>
      </c>
      <c r="E347" t="s">
        <v>143</v>
      </c>
      <c r="F347" s="3">
        <v>0</v>
      </c>
      <c r="G347" s="5">
        <v>5.8708926075268834E-2</v>
      </c>
    </row>
    <row r="348" spans="1:7" x14ac:dyDescent="0.25">
      <c r="A348" s="2">
        <v>2022</v>
      </c>
      <c r="B348" s="19">
        <v>44682</v>
      </c>
      <c r="C348" t="s">
        <v>82</v>
      </c>
      <c r="D348" t="s">
        <v>315</v>
      </c>
      <c r="E348" t="s">
        <v>143</v>
      </c>
      <c r="F348" s="3">
        <v>0</v>
      </c>
      <c r="G348" s="5">
        <v>4.2986111111111114E-2</v>
      </c>
    </row>
    <row r="349" spans="1:7" x14ac:dyDescent="0.25">
      <c r="A349" s="2">
        <v>2022</v>
      </c>
      <c r="B349" s="19">
        <v>44682</v>
      </c>
      <c r="C349" t="s">
        <v>82</v>
      </c>
      <c r="D349" t="s">
        <v>223</v>
      </c>
      <c r="E349" t="s">
        <v>143</v>
      </c>
      <c r="F349" s="3">
        <v>0</v>
      </c>
      <c r="G349" s="5">
        <v>4.0706020833333335E-2</v>
      </c>
    </row>
    <row r="350" spans="1:7" x14ac:dyDescent="0.25">
      <c r="A350" s="2">
        <v>2022</v>
      </c>
      <c r="B350" s="19">
        <v>44682</v>
      </c>
      <c r="C350" t="s">
        <v>82</v>
      </c>
      <c r="D350" t="s">
        <v>239</v>
      </c>
      <c r="E350" t="s">
        <v>143</v>
      </c>
      <c r="F350" s="3">
        <v>0</v>
      </c>
      <c r="G350" s="5">
        <v>3.500578819444445E-2</v>
      </c>
    </row>
    <row r="351" spans="1:7" x14ac:dyDescent="0.25">
      <c r="A351" s="2">
        <v>2022</v>
      </c>
      <c r="B351" s="19">
        <v>44682</v>
      </c>
      <c r="C351" t="s">
        <v>90</v>
      </c>
      <c r="D351" t="s">
        <v>155</v>
      </c>
      <c r="E351" t="s">
        <v>146</v>
      </c>
      <c r="F351" s="3">
        <v>0</v>
      </c>
      <c r="G351" s="5">
        <v>3.3378227229532161E-2</v>
      </c>
    </row>
    <row r="352" spans="1:7" x14ac:dyDescent="0.25">
      <c r="A352" s="2">
        <v>2022</v>
      </c>
      <c r="B352" s="19">
        <v>44682</v>
      </c>
      <c r="C352" t="s">
        <v>89</v>
      </c>
      <c r="D352" t="s">
        <v>159</v>
      </c>
      <c r="E352" t="s">
        <v>150</v>
      </c>
      <c r="F352" s="3">
        <v>0</v>
      </c>
      <c r="G352" s="5">
        <v>3.1031038972374022E-2</v>
      </c>
    </row>
    <row r="353" spans="1:7" x14ac:dyDescent="0.25">
      <c r="A353" s="2">
        <v>2022</v>
      </c>
      <c r="B353" s="19">
        <v>44682</v>
      </c>
      <c r="C353" t="s">
        <v>82</v>
      </c>
      <c r="D353" t="s">
        <v>211</v>
      </c>
      <c r="E353" t="s">
        <v>143</v>
      </c>
      <c r="F353" s="3">
        <v>0</v>
      </c>
      <c r="G353" s="5">
        <v>3.0798611111111113E-2</v>
      </c>
    </row>
    <row r="354" spans="1:7" x14ac:dyDescent="0.25">
      <c r="A354" s="2">
        <v>2022</v>
      </c>
      <c r="B354" s="19">
        <v>44682</v>
      </c>
      <c r="C354" t="s">
        <v>82</v>
      </c>
      <c r="D354" t="s">
        <v>215</v>
      </c>
      <c r="E354" t="s">
        <v>143</v>
      </c>
      <c r="F354" s="3">
        <v>0</v>
      </c>
      <c r="G354" s="5">
        <v>3.0312499999999999E-2</v>
      </c>
    </row>
    <row r="355" spans="1:7" x14ac:dyDescent="0.25">
      <c r="A355" s="2">
        <v>2022</v>
      </c>
      <c r="B355" s="19">
        <v>44682</v>
      </c>
      <c r="C355" t="s">
        <v>82</v>
      </c>
      <c r="D355" t="s">
        <v>221</v>
      </c>
      <c r="E355" t="s">
        <v>143</v>
      </c>
      <c r="F355" s="3">
        <v>0</v>
      </c>
      <c r="G355" s="5">
        <v>3.0011572916666666E-2</v>
      </c>
    </row>
    <row r="356" spans="1:7" x14ac:dyDescent="0.25">
      <c r="A356" s="2">
        <v>2022</v>
      </c>
      <c r="B356" s="19">
        <v>44682</v>
      </c>
      <c r="C356" t="s">
        <v>82</v>
      </c>
      <c r="D356" t="s">
        <v>160</v>
      </c>
      <c r="E356" t="s">
        <v>143</v>
      </c>
      <c r="F356" s="3">
        <v>0</v>
      </c>
      <c r="G356" s="5">
        <v>2.9172453125000001E-2</v>
      </c>
    </row>
    <row r="357" spans="1:7" x14ac:dyDescent="0.25">
      <c r="A357" s="2">
        <v>2022</v>
      </c>
      <c r="B357" s="19">
        <v>44682</v>
      </c>
      <c r="C357" t="s">
        <v>82</v>
      </c>
      <c r="D357" t="s">
        <v>171</v>
      </c>
      <c r="E357" t="s">
        <v>143</v>
      </c>
      <c r="F357" s="3">
        <v>0</v>
      </c>
      <c r="G357" s="5">
        <v>2.873263368055556E-2</v>
      </c>
    </row>
    <row r="358" spans="1:7" x14ac:dyDescent="0.25">
      <c r="A358" s="2">
        <v>2022</v>
      </c>
      <c r="B358" s="19">
        <v>44682</v>
      </c>
      <c r="C358" t="s">
        <v>82</v>
      </c>
      <c r="D358" t="s">
        <v>166</v>
      </c>
      <c r="E358" t="s">
        <v>143</v>
      </c>
      <c r="F358" s="3">
        <v>0</v>
      </c>
      <c r="G358" s="5">
        <v>2.8387344907407411E-2</v>
      </c>
    </row>
    <row r="359" spans="1:7" x14ac:dyDescent="0.25">
      <c r="A359" s="2">
        <v>2022</v>
      </c>
      <c r="B359" s="19">
        <v>44682</v>
      </c>
      <c r="C359" t="s">
        <v>82</v>
      </c>
      <c r="D359" t="s">
        <v>212</v>
      </c>
      <c r="E359" t="s">
        <v>143</v>
      </c>
      <c r="F359" s="3">
        <v>0</v>
      </c>
      <c r="G359" s="5">
        <v>2.7152756944444446E-2</v>
      </c>
    </row>
    <row r="360" spans="1:7" x14ac:dyDescent="0.25">
      <c r="A360" s="2">
        <v>2022</v>
      </c>
      <c r="B360" s="19">
        <v>44682</v>
      </c>
      <c r="C360" t="s">
        <v>94</v>
      </c>
      <c r="D360" t="s">
        <v>230</v>
      </c>
      <c r="E360" t="s">
        <v>153</v>
      </c>
      <c r="F360" s="3">
        <v>0</v>
      </c>
      <c r="G360" s="5">
        <v>2.5046298611111115E-2</v>
      </c>
    </row>
    <row r="361" spans="1:7" x14ac:dyDescent="0.25">
      <c r="A361" s="2">
        <v>2022</v>
      </c>
      <c r="B361" s="19">
        <v>44682</v>
      </c>
      <c r="C361" t="s">
        <v>82</v>
      </c>
      <c r="D361" t="s">
        <v>176</v>
      </c>
      <c r="E361" t="s">
        <v>143</v>
      </c>
      <c r="F361" s="3">
        <v>0</v>
      </c>
      <c r="G361" s="5">
        <v>2.4644249634502922E-2</v>
      </c>
    </row>
    <row r="362" spans="1:7" x14ac:dyDescent="0.25">
      <c r="A362" s="2">
        <v>2022</v>
      </c>
      <c r="B362" s="19">
        <v>44682</v>
      </c>
      <c r="C362" t="s">
        <v>90</v>
      </c>
      <c r="D362" t="s">
        <v>174</v>
      </c>
      <c r="E362" t="s">
        <v>153</v>
      </c>
      <c r="F362" s="3">
        <v>0</v>
      </c>
      <c r="G362" s="5">
        <v>2.4462770833333335E-2</v>
      </c>
    </row>
    <row r="363" spans="1:7" x14ac:dyDescent="0.25">
      <c r="A363" s="2">
        <v>2022</v>
      </c>
      <c r="B363" s="19">
        <v>44682</v>
      </c>
      <c r="C363" t="s">
        <v>82</v>
      </c>
      <c r="D363" t="s">
        <v>157</v>
      </c>
      <c r="E363" t="s">
        <v>143</v>
      </c>
      <c r="F363" s="3">
        <v>0</v>
      </c>
      <c r="G363" s="5">
        <v>2.4407051282051281E-2</v>
      </c>
    </row>
    <row r="364" spans="1:7" x14ac:dyDescent="0.25">
      <c r="A364" s="2">
        <v>2022</v>
      </c>
      <c r="B364" s="19">
        <v>44682</v>
      </c>
      <c r="C364" t="s">
        <v>82</v>
      </c>
      <c r="D364" t="s">
        <v>156</v>
      </c>
      <c r="E364" t="s">
        <v>143</v>
      </c>
      <c r="F364" s="3">
        <v>0</v>
      </c>
      <c r="G364" s="5">
        <v>2.3964756944444447E-2</v>
      </c>
    </row>
    <row r="365" spans="1:7" x14ac:dyDescent="0.25">
      <c r="A365" s="2">
        <v>2022</v>
      </c>
      <c r="B365" s="19">
        <v>44682</v>
      </c>
      <c r="C365" t="s">
        <v>90</v>
      </c>
      <c r="D365" t="s">
        <v>232</v>
      </c>
      <c r="E365" t="s">
        <v>153</v>
      </c>
      <c r="F365" s="3">
        <v>0</v>
      </c>
      <c r="G365" s="5">
        <v>2.3234954861111112E-2</v>
      </c>
    </row>
    <row r="366" spans="1:7" x14ac:dyDescent="0.25">
      <c r="A366" s="2">
        <v>2022</v>
      </c>
      <c r="B366" s="19">
        <v>44682</v>
      </c>
      <c r="C366" t="s">
        <v>90</v>
      </c>
      <c r="D366" t="s">
        <v>163</v>
      </c>
      <c r="E366" t="s">
        <v>153</v>
      </c>
      <c r="F366" s="3">
        <v>0</v>
      </c>
      <c r="G366" s="5">
        <v>2.2500000992063493E-2</v>
      </c>
    </row>
    <row r="367" spans="1:7" x14ac:dyDescent="0.25">
      <c r="A367" s="2">
        <v>2022</v>
      </c>
      <c r="B367" s="19">
        <v>44682</v>
      </c>
      <c r="C367" t="s">
        <v>87</v>
      </c>
      <c r="D367" t="s">
        <v>177</v>
      </c>
      <c r="E367" t="s">
        <v>153</v>
      </c>
      <c r="F367" s="3">
        <v>0</v>
      </c>
      <c r="G367" s="5">
        <v>2.164351851851852E-2</v>
      </c>
    </row>
    <row r="368" spans="1:7" x14ac:dyDescent="0.25">
      <c r="A368" s="2">
        <v>2022</v>
      </c>
      <c r="B368" s="19">
        <v>44682</v>
      </c>
      <c r="C368" t="s">
        <v>77</v>
      </c>
      <c r="D368" t="s">
        <v>256</v>
      </c>
      <c r="E368" t="s">
        <v>77</v>
      </c>
      <c r="F368" s="3">
        <v>0</v>
      </c>
      <c r="G368" s="5">
        <v>2.1504631944444446E-2</v>
      </c>
    </row>
    <row r="369" spans="1:7" x14ac:dyDescent="0.25">
      <c r="A369" s="2">
        <v>2022</v>
      </c>
      <c r="B369" s="19">
        <v>44682</v>
      </c>
      <c r="C369" t="s">
        <v>82</v>
      </c>
      <c r="D369" t="s">
        <v>233</v>
      </c>
      <c r="E369" t="s">
        <v>143</v>
      </c>
      <c r="F369" s="3">
        <v>0</v>
      </c>
      <c r="G369" s="5">
        <v>2.1388888888888891E-2</v>
      </c>
    </row>
    <row r="370" spans="1:7" x14ac:dyDescent="0.25">
      <c r="A370" s="2">
        <v>2022</v>
      </c>
      <c r="B370" s="19">
        <v>44682</v>
      </c>
      <c r="C370" t="s">
        <v>82</v>
      </c>
      <c r="D370" t="s">
        <v>161</v>
      </c>
      <c r="E370" t="s">
        <v>77</v>
      </c>
      <c r="F370" s="3">
        <v>0</v>
      </c>
      <c r="G370" s="5">
        <v>1.8150462500000002E-2</v>
      </c>
    </row>
    <row r="371" spans="1:7" x14ac:dyDescent="0.25">
      <c r="A371" s="2">
        <v>2022</v>
      </c>
      <c r="B371" s="19">
        <v>44682</v>
      </c>
      <c r="C371" t="s">
        <v>77</v>
      </c>
      <c r="D371" t="s">
        <v>219</v>
      </c>
      <c r="E371" t="s">
        <v>153</v>
      </c>
      <c r="F371" s="3">
        <v>0</v>
      </c>
      <c r="G371" s="5">
        <v>1.8055513888888888E-2</v>
      </c>
    </row>
    <row r="372" spans="1:7" x14ac:dyDescent="0.25">
      <c r="A372" s="2">
        <v>2022</v>
      </c>
      <c r="B372" s="19">
        <v>44682</v>
      </c>
      <c r="C372" t="s">
        <v>89</v>
      </c>
      <c r="D372" t="s">
        <v>323</v>
      </c>
      <c r="E372" t="s">
        <v>170</v>
      </c>
      <c r="F372" s="3">
        <v>0</v>
      </c>
      <c r="G372" s="5">
        <v>1.7349534722222223E-2</v>
      </c>
    </row>
    <row r="373" spans="1:7" x14ac:dyDescent="0.25">
      <c r="A373" s="2">
        <v>2022</v>
      </c>
      <c r="B373" s="19">
        <v>44682</v>
      </c>
      <c r="C373" t="s">
        <v>82</v>
      </c>
      <c r="D373" t="s">
        <v>165</v>
      </c>
      <c r="E373" t="s">
        <v>77</v>
      </c>
      <c r="F373" s="3">
        <v>0</v>
      </c>
      <c r="G373" s="5">
        <v>1.6361233024691359E-2</v>
      </c>
    </row>
    <row r="374" spans="1:7" x14ac:dyDescent="0.25">
      <c r="A374" s="2">
        <v>2022</v>
      </c>
      <c r="B374" s="19">
        <v>44682</v>
      </c>
      <c r="C374" t="s">
        <v>87</v>
      </c>
      <c r="D374" t="s">
        <v>225</v>
      </c>
      <c r="E374" t="s">
        <v>150</v>
      </c>
      <c r="F374" s="3">
        <v>0</v>
      </c>
      <c r="G374" s="5">
        <v>1.6067710069444446E-2</v>
      </c>
    </row>
    <row r="375" spans="1:7" x14ac:dyDescent="0.25">
      <c r="A375" s="2">
        <v>2022</v>
      </c>
      <c r="B375" s="19">
        <v>44682</v>
      </c>
      <c r="C375" t="s">
        <v>87</v>
      </c>
      <c r="D375" t="s">
        <v>217</v>
      </c>
      <c r="E375" t="s">
        <v>153</v>
      </c>
      <c r="F375" s="3">
        <v>0</v>
      </c>
      <c r="G375" s="5">
        <v>1.5162037037037036E-2</v>
      </c>
    </row>
    <row r="376" spans="1:7" x14ac:dyDescent="0.25">
      <c r="A376" s="2">
        <v>2022</v>
      </c>
      <c r="B376" s="19">
        <v>44682</v>
      </c>
      <c r="C376" t="s">
        <v>87</v>
      </c>
      <c r="D376" t="s">
        <v>216</v>
      </c>
      <c r="E376" t="s">
        <v>150</v>
      </c>
      <c r="F376" s="3">
        <v>0</v>
      </c>
      <c r="G376" s="5">
        <v>1.4155090277777779E-2</v>
      </c>
    </row>
    <row r="377" spans="1:7" x14ac:dyDescent="0.25">
      <c r="A377" s="2">
        <v>2022</v>
      </c>
      <c r="B377" s="19">
        <v>44682</v>
      </c>
      <c r="C377" t="s">
        <v>81</v>
      </c>
      <c r="D377" t="s">
        <v>227</v>
      </c>
      <c r="E377" t="s">
        <v>150</v>
      </c>
      <c r="F377" s="3">
        <v>0</v>
      </c>
      <c r="G377" s="5">
        <v>1.3680555555555555E-2</v>
      </c>
    </row>
    <row r="378" spans="1:7" x14ac:dyDescent="0.25">
      <c r="A378" s="2">
        <v>2022</v>
      </c>
      <c r="B378" s="19">
        <v>44682</v>
      </c>
      <c r="C378" t="s">
        <v>94</v>
      </c>
      <c r="D378" t="s">
        <v>342</v>
      </c>
      <c r="E378" t="s">
        <v>170</v>
      </c>
      <c r="F378" s="3">
        <v>0</v>
      </c>
      <c r="G378" s="5">
        <v>1.3483798611111111E-2</v>
      </c>
    </row>
    <row r="379" spans="1:7" x14ac:dyDescent="0.25">
      <c r="A379" s="2">
        <v>2022</v>
      </c>
      <c r="B379" s="19">
        <v>44682</v>
      </c>
      <c r="C379" t="s">
        <v>94</v>
      </c>
      <c r="D379" t="s">
        <v>228</v>
      </c>
      <c r="E379" t="s">
        <v>170</v>
      </c>
      <c r="F379" s="3">
        <v>0</v>
      </c>
      <c r="G379" s="5">
        <v>1.2841434027777777E-2</v>
      </c>
    </row>
    <row r="380" spans="1:7" x14ac:dyDescent="0.25">
      <c r="A380" s="2">
        <v>2022</v>
      </c>
      <c r="B380" s="19">
        <v>44682</v>
      </c>
      <c r="C380" t="s">
        <v>87</v>
      </c>
      <c r="D380" t="s">
        <v>226</v>
      </c>
      <c r="E380" t="s">
        <v>153</v>
      </c>
      <c r="F380" s="3">
        <v>0</v>
      </c>
      <c r="G380" s="5">
        <v>1.2170138888888888E-2</v>
      </c>
    </row>
    <row r="381" spans="1:7" x14ac:dyDescent="0.25">
      <c r="A381" s="2">
        <v>2022</v>
      </c>
      <c r="B381" s="19">
        <v>44682</v>
      </c>
      <c r="C381" t="s">
        <v>89</v>
      </c>
      <c r="D381" t="s">
        <v>164</v>
      </c>
      <c r="E381" t="s">
        <v>150</v>
      </c>
      <c r="F381" s="3">
        <v>0</v>
      </c>
      <c r="G381" s="5">
        <v>1.1337631944444445E-2</v>
      </c>
    </row>
    <row r="382" spans="1:7" x14ac:dyDescent="0.25">
      <c r="A382" s="2">
        <v>2022</v>
      </c>
      <c r="B382" s="19">
        <v>44682</v>
      </c>
      <c r="C382" t="s">
        <v>82</v>
      </c>
      <c r="D382" t="s">
        <v>340</v>
      </c>
      <c r="E382" t="s">
        <v>143</v>
      </c>
      <c r="F382" s="3">
        <v>0</v>
      </c>
      <c r="G382" s="5">
        <v>1.1030090277777779E-2</v>
      </c>
    </row>
    <row r="383" spans="1:7" x14ac:dyDescent="0.25">
      <c r="A383" s="2">
        <v>2022</v>
      </c>
      <c r="B383" s="19">
        <v>44682</v>
      </c>
      <c r="C383" t="s">
        <v>80</v>
      </c>
      <c r="D383" t="s">
        <v>218</v>
      </c>
      <c r="E383" t="s">
        <v>153</v>
      </c>
      <c r="F383" s="3">
        <v>0</v>
      </c>
      <c r="G383" s="5">
        <v>1.0694444444444444E-2</v>
      </c>
    </row>
    <row r="384" spans="1:7" x14ac:dyDescent="0.25">
      <c r="A384" s="2">
        <v>2022</v>
      </c>
      <c r="B384" s="19">
        <v>44682</v>
      </c>
      <c r="C384" t="s">
        <v>89</v>
      </c>
      <c r="D384" t="s">
        <v>179</v>
      </c>
      <c r="E384" t="s">
        <v>170</v>
      </c>
      <c r="F384" s="3">
        <v>0</v>
      </c>
      <c r="G384" s="5">
        <v>1.0018502777777778E-2</v>
      </c>
    </row>
    <row r="385" spans="1:7" x14ac:dyDescent="0.25">
      <c r="A385" s="2">
        <v>2022</v>
      </c>
      <c r="B385" s="19">
        <v>44682</v>
      </c>
      <c r="C385" t="s">
        <v>77</v>
      </c>
      <c r="D385" t="s">
        <v>77</v>
      </c>
      <c r="E385" t="s">
        <v>77</v>
      </c>
      <c r="F385" s="3">
        <v>0</v>
      </c>
      <c r="G385" s="5">
        <v>9.8823310185185195E-3</v>
      </c>
    </row>
    <row r="386" spans="1:7" x14ac:dyDescent="0.25">
      <c r="A386" s="2">
        <v>2022</v>
      </c>
      <c r="B386" s="19">
        <v>44682</v>
      </c>
      <c r="C386" t="s">
        <v>82</v>
      </c>
      <c r="D386" t="s">
        <v>320</v>
      </c>
      <c r="E386" t="s">
        <v>143</v>
      </c>
      <c r="F386" s="3">
        <v>0</v>
      </c>
      <c r="G386" s="5">
        <v>9.4212569444444456E-3</v>
      </c>
    </row>
    <row r="387" spans="1:7" x14ac:dyDescent="0.25">
      <c r="A387" s="2">
        <v>2022</v>
      </c>
      <c r="B387" s="19">
        <v>44682</v>
      </c>
      <c r="C387" t="s">
        <v>94</v>
      </c>
      <c r="D387" t="s">
        <v>236</v>
      </c>
      <c r="E387" t="s">
        <v>170</v>
      </c>
      <c r="F387" s="3">
        <v>0</v>
      </c>
      <c r="G387" s="5">
        <v>8.8425902777777791E-3</v>
      </c>
    </row>
    <row r="388" spans="1:7" x14ac:dyDescent="0.25">
      <c r="A388" s="2">
        <v>2022</v>
      </c>
      <c r="B388" s="19">
        <v>44682</v>
      </c>
      <c r="C388" t="s">
        <v>89</v>
      </c>
      <c r="D388" t="s">
        <v>169</v>
      </c>
      <c r="E388" t="s">
        <v>170</v>
      </c>
      <c r="F388" s="3">
        <v>0</v>
      </c>
      <c r="G388" s="5">
        <v>8.3878799603174618E-3</v>
      </c>
    </row>
    <row r="389" spans="1:7" x14ac:dyDescent="0.25">
      <c r="A389" s="2">
        <v>2022</v>
      </c>
      <c r="B389" s="19">
        <v>44682</v>
      </c>
      <c r="C389" t="s">
        <v>87</v>
      </c>
      <c r="D389" t="s">
        <v>220</v>
      </c>
      <c r="E389" t="s">
        <v>150</v>
      </c>
      <c r="F389" s="3">
        <v>0</v>
      </c>
      <c r="G389" s="5">
        <v>8.0401226851851849E-3</v>
      </c>
    </row>
    <row r="390" spans="1:7" x14ac:dyDescent="0.25">
      <c r="A390" s="2">
        <v>2022</v>
      </c>
      <c r="B390" s="19">
        <v>44682</v>
      </c>
      <c r="C390" t="s">
        <v>82</v>
      </c>
      <c r="D390" t="s">
        <v>343</v>
      </c>
      <c r="E390" t="s">
        <v>143</v>
      </c>
      <c r="F390" s="3">
        <v>0</v>
      </c>
      <c r="G390" s="5">
        <v>7.3263888888888901E-3</v>
      </c>
    </row>
    <row r="391" spans="1:7" x14ac:dyDescent="0.25">
      <c r="A391" s="2">
        <v>2022</v>
      </c>
      <c r="B391" s="19">
        <v>44682</v>
      </c>
      <c r="C391" t="s">
        <v>76</v>
      </c>
      <c r="D391" t="s">
        <v>325</v>
      </c>
      <c r="E391" t="s">
        <v>153</v>
      </c>
      <c r="F391" s="3">
        <v>0</v>
      </c>
      <c r="G391" s="5">
        <v>7.233798611111111E-3</v>
      </c>
    </row>
    <row r="392" spans="1:7" x14ac:dyDescent="0.25">
      <c r="A392" s="2">
        <v>2022</v>
      </c>
      <c r="B392" s="19">
        <v>44682</v>
      </c>
      <c r="C392" t="s">
        <v>87</v>
      </c>
      <c r="D392" t="s">
        <v>214</v>
      </c>
      <c r="E392" t="s">
        <v>150</v>
      </c>
      <c r="F392" s="3">
        <v>0</v>
      </c>
      <c r="G392" s="5">
        <v>7.1469895833333333E-3</v>
      </c>
    </row>
    <row r="393" spans="1:7" x14ac:dyDescent="0.25">
      <c r="A393" s="2">
        <v>2022</v>
      </c>
      <c r="B393" s="19">
        <v>44682</v>
      </c>
      <c r="C393" t="s">
        <v>94</v>
      </c>
      <c r="D393" t="s">
        <v>240</v>
      </c>
      <c r="E393" t="s">
        <v>153</v>
      </c>
      <c r="F393" s="3">
        <v>0</v>
      </c>
      <c r="G393" s="5">
        <v>7.0833333333333347E-3</v>
      </c>
    </row>
    <row r="394" spans="1:7" x14ac:dyDescent="0.25">
      <c r="A394" s="2">
        <v>2022</v>
      </c>
      <c r="B394" s="19">
        <v>44682</v>
      </c>
      <c r="C394" t="s">
        <v>82</v>
      </c>
      <c r="D394" t="s">
        <v>235</v>
      </c>
      <c r="E394" t="s">
        <v>143</v>
      </c>
      <c r="F394" s="3">
        <v>0</v>
      </c>
      <c r="G394" s="5">
        <v>7.0254652777777772E-3</v>
      </c>
    </row>
    <row r="395" spans="1:7" x14ac:dyDescent="0.25">
      <c r="A395" s="2">
        <v>2022</v>
      </c>
      <c r="B395" s="19">
        <v>44682</v>
      </c>
      <c r="C395" t="s">
        <v>80</v>
      </c>
      <c r="D395" t="s">
        <v>229</v>
      </c>
      <c r="E395" t="s">
        <v>150</v>
      </c>
      <c r="F395" s="3">
        <v>0</v>
      </c>
      <c r="G395" s="5">
        <v>6.3449069444444445E-3</v>
      </c>
    </row>
    <row r="396" spans="1:7" x14ac:dyDescent="0.25">
      <c r="A396" s="2">
        <v>2022</v>
      </c>
      <c r="B396" s="19">
        <v>44682</v>
      </c>
      <c r="C396" t="s">
        <v>89</v>
      </c>
      <c r="D396" t="s">
        <v>172</v>
      </c>
      <c r="E396" t="s">
        <v>173</v>
      </c>
      <c r="F396" s="3">
        <v>0</v>
      </c>
      <c r="G396" s="5">
        <v>5.8191828703703713E-3</v>
      </c>
    </row>
    <row r="397" spans="1:7" x14ac:dyDescent="0.25">
      <c r="A397" s="2">
        <v>2022</v>
      </c>
      <c r="B397" s="19">
        <v>44682</v>
      </c>
      <c r="C397" t="s">
        <v>89</v>
      </c>
      <c r="D397" t="s">
        <v>324</v>
      </c>
      <c r="E397" t="s">
        <v>153</v>
      </c>
      <c r="F397" s="3">
        <v>0</v>
      </c>
      <c r="G397" s="5">
        <v>5.648145833333334E-3</v>
      </c>
    </row>
    <row r="398" spans="1:7" x14ac:dyDescent="0.25">
      <c r="A398" s="2">
        <v>2022</v>
      </c>
      <c r="B398" s="19">
        <v>44682</v>
      </c>
      <c r="C398" t="s">
        <v>87</v>
      </c>
      <c r="D398" t="s">
        <v>318</v>
      </c>
      <c r="E398" t="s">
        <v>317</v>
      </c>
      <c r="F398" s="3">
        <v>0</v>
      </c>
      <c r="G398" s="5">
        <v>3.2523125E-3</v>
      </c>
    </row>
    <row r="399" spans="1:7" x14ac:dyDescent="0.25">
      <c r="A399" s="2">
        <v>2022</v>
      </c>
      <c r="B399" s="19">
        <v>44682</v>
      </c>
      <c r="C399" t="s">
        <v>89</v>
      </c>
      <c r="D399" t="s">
        <v>316</v>
      </c>
      <c r="E399" t="s">
        <v>317</v>
      </c>
      <c r="F399" s="3">
        <v>0</v>
      </c>
      <c r="G399" s="5">
        <v>2.7777777777777779E-3</v>
      </c>
    </row>
    <row r="400" spans="1:7" x14ac:dyDescent="0.25">
      <c r="A400" s="2">
        <v>2022</v>
      </c>
      <c r="B400" s="19">
        <v>44682</v>
      </c>
      <c r="C400" t="s">
        <v>89</v>
      </c>
      <c r="D400" t="s">
        <v>167</v>
      </c>
      <c r="E400" t="s">
        <v>153</v>
      </c>
      <c r="F400" s="3">
        <v>0</v>
      </c>
      <c r="G400" s="5" t="s">
        <v>77</v>
      </c>
    </row>
    <row r="401" spans="1:7" x14ac:dyDescent="0.25">
      <c r="A401" s="2">
        <v>2022</v>
      </c>
      <c r="B401" s="19">
        <v>44682</v>
      </c>
      <c r="C401" t="s">
        <v>87</v>
      </c>
      <c r="D401" t="s">
        <v>321</v>
      </c>
      <c r="E401" t="s">
        <v>150</v>
      </c>
      <c r="F401" s="3">
        <v>0</v>
      </c>
      <c r="G401" s="5" t="s">
        <v>77</v>
      </c>
    </row>
    <row r="402" spans="1:7" x14ac:dyDescent="0.25">
      <c r="A402" s="2">
        <v>2022</v>
      </c>
      <c r="B402" s="19">
        <v>44682</v>
      </c>
      <c r="C402" t="s">
        <v>90</v>
      </c>
      <c r="D402" t="s">
        <v>231</v>
      </c>
      <c r="E402" t="s">
        <v>170</v>
      </c>
      <c r="F402" s="3">
        <v>0</v>
      </c>
      <c r="G402" s="5" t="s">
        <v>77</v>
      </c>
    </row>
    <row r="403" spans="1:7" x14ac:dyDescent="0.25">
      <c r="A403" s="2">
        <v>2022</v>
      </c>
      <c r="B403" s="19">
        <v>44682</v>
      </c>
      <c r="C403" t="s">
        <v>90</v>
      </c>
      <c r="D403" t="s">
        <v>341</v>
      </c>
      <c r="E403" t="s">
        <v>153</v>
      </c>
      <c r="F403" s="3">
        <v>0</v>
      </c>
      <c r="G403" s="5" t="s">
        <v>77</v>
      </c>
    </row>
    <row r="404" spans="1:7" x14ac:dyDescent="0.25">
      <c r="A404" s="2">
        <v>2022</v>
      </c>
      <c r="B404" s="19">
        <v>44682</v>
      </c>
      <c r="C404" t="s">
        <v>76</v>
      </c>
      <c r="D404" t="s">
        <v>175</v>
      </c>
      <c r="E404" t="s">
        <v>153</v>
      </c>
      <c r="F404" s="3">
        <v>0</v>
      </c>
      <c r="G404" s="5" t="s">
        <v>77</v>
      </c>
    </row>
    <row r="405" spans="1:7" x14ac:dyDescent="0.25">
      <c r="A405" s="2">
        <v>2022</v>
      </c>
      <c r="B405" s="19">
        <v>44682</v>
      </c>
      <c r="C405" t="s">
        <v>82</v>
      </c>
      <c r="D405" t="s">
        <v>178</v>
      </c>
      <c r="E405" t="s">
        <v>77</v>
      </c>
      <c r="F405" s="3">
        <v>0</v>
      </c>
      <c r="G405" s="5" t="s">
        <v>77</v>
      </c>
    </row>
    <row r="406" spans="1:7" x14ac:dyDescent="0.25">
      <c r="A406" s="2">
        <v>2022</v>
      </c>
      <c r="B406" s="19">
        <v>44682</v>
      </c>
      <c r="C406" t="s">
        <v>82</v>
      </c>
      <c r="D406" t="s">
        <v>213</v>
      </c>
      <c r="E406" t="s">
        <v>143</v>
      </c>
      <c r="F406" s="3">
        <v>0</v>
      </c>
      <c r="G406" s="5" t="s">
        <v>77</v>
      </c>
    </row>
    <row r="407" spans="1:7" x14ac:dyDescent="0.25">
      <c r="A407" s="11"/>
      <c r="B407" s="2"/>
      <c r="F407" s="3"/>
      <c r="G407" s="5"/>
    </row>
    <row r="408" spans="1:7" x14ac:dyDescent="0.25">
      <c r="A408" s="11"/>
      <c r="B408" s="2"/>
      <c r="F408" s="3"/>
      <c r="G408" s="5"/>
    </row>
    <row r="409" spans="1:7" x14ac:dyDescent="0.25">
      <c r="A409" s="11"/>
      <c r="B409" s="2"/>
      <c r="F409" s="3"/>
      <c r="G409" s="5"/>
    </row>
    <row r="410" spans="1:7" x14ac:dyDescent="0.25">
      <c r="A410" s="11"/>
      <c r="B410" s="2"/>
      <c r="F410" s="3"/>
      <c r="G410" s="5"/>
    </row>
    <row r="411" spans="1:7" x14ac:dyDescent="0.25">
      <c r="A411" s="11"/>
      <c r="B411" s="2"/>
      <c r="F411" s="3"/>
      <c r="G411" s="5"/>
    </row>
    <row r="412" spans="1:7" x14ac:dyDescent="0.25">
      <c r="A412" s="11"/>
      <c r="B412" s="2"/>
      <c r="F412" s="3"/>
      <c r="G412" s="5"/>
    </row>
    <row r="413" spans="1:7" x14ac:dyDescent="0.25">
      <c r="A413" s="11"/>
      <c r="B413" s="2"/>
      <c r="F413" s="3"/>
      <c r="G413" s="5"/>
    </row>
    <row r="414" spans="1:7" x14ac:dyDescent="0.25">
      <c r="A414" s="11"/>
      <c r="B414" s="2"/>
      <c r="F414" s="3"/>
      <c r="G414" s="5"/>
    </row>
    <row r="415" spans="1:7" x14ac:dyDescent="0.25">
      <c r="A415" s="11"/>
      <c r="B415" s="2"/>
      <c r="F415" s="3"/>
      <c r="G415" s="5"/>
    </row>
    <row r="416" spans="1:7" x14ac:dyDescent="0.25">
      <c r="A416" s="11"/>
      <c r="B416" s="2"/>
      <c r="F416" s="3"/>
      <c r="G416" s="5"/>
    </row>
    <row r="417" spans="1:7" x14ac:dyDescent="0.25">
      <c r="A417" s="11"/>
      <c r="B417" s="2"/>
      <c r="F417" s="3"/>
      <c r="G417" s="5"/>
    </row>
    <row r="418" spans="1:7" x14ac:dyDescent="0.25">
      <c r="A418" s="11"/>
      <c r="B418" s="2"/>
      <c r="F418" s="3"/>
      <c r="G418" s="5"/>
    </row>
    <row r="419" spans="1:7" x14ac:dyDescent="0.25">
      <c r="A419" s="11"/>
      <c r="B419" s="2"/>
      <c r="F419" s="3"/>
      <c r="G419" s="5"/>
    </row>
    <row r="420" spans="1:7" x14ac:dyDescent="0.25">
      <c r="A420" s="11"/>
      <c r="B420" s="2"/>
      <c r="F420" s="3"/>
      <c r="G420" s="5"/>
    </row>
    <row r="421" spans="1:7" x14ac:dyDescent="0.25">
      <c r="A421" s="11"/>
      <c r="B421" s="2"/>
      <c r="F421" s="3"/>
      <c r="G421" s="5"/>
    </row>
    <row r="422" spans="1:7" x14ac:dyDescent="0.25">
      <c r="A422" s="11"/>
      <c r="B422" s="2"/>
      <c r="F422" s="3"/>
      <c r="G422" s="5"/>
    </row>
    <row r="423" spans="1:7" x14ac:dyDescent="0.25">
      <c r="A423" s="11"/>
      <c r="B423" s="2"/>
      <c r="F423" s="3"/>
      <c r="G423" s="5"/>
    </row>
    <row r="424" spans="1:7" x14ac:dyDescent="0.25">
      <c r="A424" s="11"/>
      <c r="B424" s="2"/>
      <c r="F424" s="3"/>
      <c r="G424" s="5"/>
    </row>
    <row r="425" spans="1:7" x14ac:dyDescent="0.25">
      <c r="A425" s="11"/>
      <c r="B425" s="2"/>
      <c r="F425" s="3"/>
      <c r="G425" s="5"/>
    </row>
    <row r="426" spans="1:7" x14ac:dyDescent="0.25">
      <c r="A426" s="11"/>
      <c r="B426" s="2"/>
      <c r="F426" s="3"/>
      <c r="G426" s="5"/>
    </row>
    <row r="427" spans="1:7" x14ac:dyDescent="0.25">
      <c r="A427" s="11"/>
      <c r="B427" s="2"/>
      <c r="F427" s="3"/>
      <c r="G427" s="5"/>
    </row>
    <row r="428" spans="1:7" x14ac:dyDescent="0.25">
      <c r="A428" s="11"/>
      <c r="B428" s="2"/>
      <c r="F428" s="3"/>
      <c r="G428" s="5"/>
    </row>
    <row r="429" spans="1:7" x14ac:dyDescent="0.25">
      <c r="A429" s="11"/>
      <c r="B429" s="2"/>
      <c r="F429" s="3"/>
      <c r="G429" s="5"/>
    </row>
    <row r="430" spans="1:7" x14ac:dyDescent="0.25">
      <c r="A430" s="11"/>
      <c r="B430" s="2"/>
      <c r="F430" s="3"/>
      <c r="G430" s="5"/>
    </row>
    <row r="431" spans="1:7" x14ac:dyDescent="0.25">
      <c r="A431" s="11"/>
      <c r="B431" s="2"/>
      <c r="F431" s="3"/>
      <c r="G431" s="5"/>
    </row>
    <row r="432" spans="1:7" x14ac:dyDescent="0.25">
      <c r="A432" s="11"/>
      <c r="B432" s="2"/>
      <c r="F432" s="3"/>
      <c r="G432" s="5"/>
    </row>
    <row r="433" spans="1:7" x14ac:dyDescent="0.25">
      <c r="A433" s="11"/>
      <c r="B433" s="2"/>
      <c r="F433" s="3"/>
      <c r="G433" s="5"/>
    </row>
    <row r="434" spans="1:7" x14ac:dyDescent="0.25">
      <c r="A434" s="11"/>
      <c r="B434" s="2"/>
      <c r="F434" s="3"/>
      <c r="G434" s="5"/>
    </row>
    <row r="435" spans="1:7" x14ac:dyDescent="0.25">
      <c r="A435" s="11"/>
      <c r="B435" s="2"/>
      <c r="F435" s="3"/>
      <c r="G435" s="5"/>
    </row>
    <row r="436" spans="1:7" x14ac:dyDescent="0.25">
      <c r="A436" s="11"/>
      <c r="B436" s="2"/>
      <c r="F436" s="3"/>
      <c r="G436" s="5"/>
    </row>
    <row r="437" spans="1:7" x14ac:dyDescent="0.25">
      <c r="A437" s="11"/>
      <c r="B437" s="2"/>
      <c r="F437" s="3"/>
      <c r="G437" s="5"/>
    </row>
    <row r="438" spans="1:7" x14ac:dyDescent="0.25">
      <c r="A438" s="11"/>
      <c r="B438" s="2"/>
      <c r="F438" s="3"/>
      <c r="G438" s="5"/>
    </row>
    <row r="439" spans="1:7" x14ac:dyDescent="0.25">
      <c r="A439" s="11"/>
      <c r="B439" s="2"/>
      <c r="F439" s="3"/>
      <c r="G439" s="5"/>
    </row>
    <row r="440" spans="1:7" x14ac:dyDescent="0.25">
      <c r="A440" s="11"/>
      <c r="B440" s="2"/>
      <c r="F440" s="3"/>
      <c r="G440" s="5"/>
    </row>
    <row r="441" spans="1:7" x14ac:dyDescent="0.25">
      <c r="A441" s="11"/>
      <c r="B441" s="2"/>
      <c r="F441" s="3"/>
      <c r="G441" s="5"/>
    </row>
    <row r="442" spans="1:7" x14ac:dyDescent="0.25">
      <c r="A442" s="11"/>
      <c r="B442" s="2"/>
      <c r="F442" s="3"/>
      <c r="G442" s="5"/>
    </row>
    <row r="443" spans="1:7" x14ac:dyDescent="0.25">
      <c r="A443" s="11"/>
      <c r="B443" s="2"/>
      <c r="F443" s="3"/>
      <c r="G443" s="5"/>
    </row>
    <row r="444" spans="1:7" x14ac:dyDescent="0.25">
      <c r="A444" s="11"/>
      <c r="B444" s="2"/>
      <c r="F444" s="3"/>
      <c r="G444" s="5"/>
    </row>
    <row r="445" spans="1:7" x14ac:dyDescent="0.25">
      <c r="A445" s="11"/>
      <c r="B445" s="2"/>
      <c r="F445" s="3"/>
      <c r="G445" s="5"/>
    </row>
    <row r="446" spans="1:7" x14ac:dyDescent="0.25">
      <c r="A446" s="11"/>
      <c r="B446" s="2"/>
      <c r="F446" s="3"/>
      <c r="G446" s="5"/>
    </row>
    <row r="447" spans="1:7" x14ac:dyDescent="0.25">
      <c r="A447" s="11"/>
      <c r="B447" s="2"/>
      <c r="F447" s="3"/>
      <c r="G447" s="5"/>
    </row>
    <row r="448" spans="1:7" x14ac:dyDescent="0.25">
      <c r="A448" s="11"/>
      <c r="B448" s="2"/>
      <c r="F448" s="3"/>
      <c r="G448" s="5"/>
    </row>
    <row r="449" spans="1:7" x14ac:dyDescent="0.25">
      <c r="A449" s="11"/>
      <c r="B449" s="2"/>
      <c r="F449" s="3"/>
      <c r="G449" s="5"/>
    </row>
    <row r="450" spans="1:7" x14ac:dyDescent="0.25">
      <c r="A450" s="11"/>
      <c r="B450" s="2"/>
      <c r="F450" s="3"/>
      <c r="G450" s="5"/>
    </row>
    <row r="451" spans="1:7" x14ac:dyDescent="0.25">
      <c r="A451" s="11"/>
      <c r="B451" s="2"/>
      <c r="F451" s="3"/>
      <c r="G451" s="5"/>
    </row>
    <row r="452" spans="1:7" x14ac:dyDescent="0.25">
      <c r="A452" s="11"/>
      <c r="B452" s="2"/>
      <c r="F452" s="3"/>
      <c r="G452" s="5"/>
    </row>
    <row r="453" spans="1:7" x14ac:dyDescent="0.25">
      <c r="A453" s="11"/>
      <c r="B453" s="2"/>
      <c r="F453" s="3"/>
      <c r="G453" s="5"/>
    </row>
    <row r="454" spans="1:7" x14ac:dyDescent="0.25">
      <c r="A454" s="11"/>
      <c r="B454" s="2"/>
      <c r="F454" s="3"/>
      <c r="G454" s="5"/>
    </row>
    <row r="455" spans="1:7" x14ac:dyDescent="0.25">
      <c r="A455" s="11"/>
      <c r="B455" s="2"/>
      <c r="F455" s="3"/>
      <c r="G455" s="5"/>
    </row>
    <row r="456" spans="1:7" x14ac:dyDescent="0.25">
      <c r="A456" s="11"/>
      <c r="B456" s="2"/>
      <c r="F456" s="3"/>
      <c r="G456" s="5"/>
    </row>
    <row r="457" spans="1:7" x14ac:dyDescent="0.25">
      <c r="A457" s="11"/>
      <c r="B457" s="2"/>
      <c r="F457" s="3"/>
      <c r="G457" s="5"/>
    </row>
    <row r="458" spans="1:7" x14ac:dyDescent="0.25">
      <c r="A458" s="11"/>
      <c r="B458" s="2"/>
      <c r="F458" s="3"/>
      <c r="G458" s="5"/>
    </row>
    <row r="459" spans="1:7" x14ac:dyDescent="0.25">
      <c r="A459" s="11"/>
      <c r="B459" s="2"/>
      <c r="F459" s="3"/>
      <c r="G459" s="5"/>
    </row>
    <row r="460" spans="1:7" x14ac:dyDescent="0.25">
      <c r="A460" s="11"/>
      <c r="B460" s="2"/>
      <c r="F460" s="3"/>
      <c r="G460" s="5"/>
    </row>
    <row r="461" spans="1:7" x14ac:dyDescent="0.25">
      <c r="A461" s="11"/>
      <c r="B461" s="2"/>
      <c r="F461" s="3"/>
      <c r="G461" s="5"/>
    </row>
    <row r="462" spans="1:7" x14ac:dyDescent="0.25">
      <c r="A462" s="11"/>
      <c r="B462" s="2"/>
      <c r="F462" s="3"/>
      <c r="G462" s="5"/>
    </row>
    <row r="463" spans="1:7" x14ac:dyDescent="0.25">
      <c r="A463" s="11"/>
      <c r="B463" s="2"/>
      <c r="F463" s="3"/>
      <c r="G463" s="5"/>
    </row>
    <row r="464" spans="1:7" x14ac:dyDescent="0.25">
      <c r="A464" s="11"/>
      <c r="B464" s="2"/>
      <c r="F464" s="3"/>
      <c r="G464" s="5"/>
    </row>
    <row r="465" spans="1:7" x14ac:dyDescent="0.25">
      <c r="A465" s="11"/>
      <c r="B465" s="2"/>
      <c r="F465" s="3"/>
      <c r="G465" s="5"/>
    </row>
    <row r="466" spans="1:7" x14ac:dyDescent="0.25">
      <c r="A466" s="11"/>
      <c r="B466" s="2"/>
      <c r="F466" s="3"/>
      <c r="G466" s="5"/>
    </row>
    <row r="467" spans="1:7" x14ac:dyDescent="0.25">
      <c r="A467" s="11"/>
      <c r="B467" s="2"/>
      <c r="F467" s="3"/>
      <c r="G467" s="5"/>
    </row>
    <row r="468" spans="1:7" x14ac:dyDescent="0.25">
      <c r="A468" s="11"/>
      <c r="B468" s="2"/>
      <c r="F468" s="3"/>
      <c r="G468" s="5"/>
    </row>
    <row r="469" spans="1:7" x14ac:dyDescent="0.25">
      <c r="A469" s="11"/>
      <c r="B469" s="2"/>
      <c r="F469" s="3"/>
      <c r="G469" s="5"/>
    </row>
    <row r="470" spans="1:7" x14ac:dyDescent="0.25">
      <c r="A470" s="11"/>
      <c r="B470" s="2"/>
      <c r="F470" s="3"/>
      <c r="G470" s="5"/>
    </row>
    <row r="471" spans="1:7" x14ac:dyDescent="0.25">
      <c r="A471" s="11"/>
      <c r="B471" s="2"/>
      <c r="F471" s="3"/>
      <c r="G471" s="5"/>
    </row>
    <row r="472" spans="1:7" x14ac:dyDescent="0.25">
      <c r="A472" s="11"/>
      <c r="B472" s="2"/>
      <c r="F472" s="3"/>
      <c r="G472" s="5"/>
    </row>
    <row r="473" spans="1:7" x14ac:dyDescent="0.25">
      <c r="A473" s="11"/>
      <c r="B473" s="2"/>
      <c r="F473" s="3"/>
      <c r="G473" s="5"/>
    </row>
    <row r="474" spans="1:7" x14ac:dyDescent="0.25">
      <c r="A474" s="11"/>
      <c r="B474" s="2"/>
      <c r="F474" s="3"/>
      <c r="G474" s="5"/>
    </row>
    <row r="475" spans="1:7" x14ac:dyDescent="0.25">
      <c r="A475" s="11"/>
      <c r="B475" s="2"/>
      <c r="F475" s="3"/>
      <c r="G475" s="5"/>
    </row>
    <row r="476" spans="1:7" x14ac:dyDescent="0.25">
      <c r="A476" s="11"/>
      <c r="B476" s="2"/>
      <c r="F476" s="3"/>
      <c r="G476" s="5"/>
    </row>
    <row r="477" spans="1:7" x14ac:dyDescent="0.25">
      <c r="A477" s="11"/>
      <c r="B477" s="2"/>
      <c r="F477" s="3"/>
      <c r="G477" s="5"/>
    </row>
    <row r="478" spans="1:7" x14ac:dyDescent="0.25">
      <c r="A478" s="11"/>
      <c r="B478" s="2"/>
      <c r="F478" s="3"/>
      <c r="G478" s="5"/>
    </row>
    <row r="479" spans="1:7" x14ac:dyDescent="0.25">
      <c r="A479" s="11"/>
      <c r="B479" s="2"/>
      <c r="F479" s="3"/>
      <c r="G479" s="5"/>
    </row>
    <row r="480" spans="1:7" x14ac:dyDescent="0.25">
      <c r="A480" s="11"/>
      <c r="B480" s="2"/>
      <c r="F480" s="3"/>
      <c r="G480" s="5"/>
    </row>
    <row r="481" spans="1:7" x14ac:dyDescent="0.25">
      <c r="A481" s="11"/>
      <c r="B481" s="2"/>
      <c r="F481" s="3"/>
      <c r="G481" s="5"/>
    </row>
    <row r="482" spans="1:7" x14ac:dyDescent="0.25">
      <c r="A482" s="11"/>
      <c r="B482" s="2"/>
      <c r="F482" s="3"/>
      <c r="G482" s="5"/>
    </row>
    <row r="483" spans="1:7" x14ac:dyDescent="0.25">
      <c r="A483" s="11"/>
      <c r="B483" s="2"/>
      <c r="F483" s="3"/>
      <c r="G483" s="5"/>
    </row>
    <row r="484" spans="1:7" x14ac:dyDescent="0.25">
      <c r="A484" s="11"/>
      <c r="B484" s="2"/>
      <c r="F484" s="3"/>
      <c r="G484" s="5"/>
    </row>
    <row r="485" spans="1:7" x14ac:dyDescent="0.25">
      <c r="A485" s="11"/>
      <c r="B485" s="2"/>
      <c r="F485" s="3"/>
      <c r="G485" s="5"/>
    </row>
    <row r="486" spans="1:7" x14ac:dyDescent="0.25">
      <c r="A486" s="11"/>
      <c r="B486" s="2"/>
      <c r="F486" s="3"/>
      <c r="G486" s="5"/>
    </row>
    <row r="487" spans="1:7" x14ac:dyDescent="0.25">
      <c r="A487" s="11"/>
      <c r="B487" s="2"/>
      <c r="F487" s="3"/>
      <c r="G487" s="5"/>
    </row>
    <row r="488" spans="1:7" x14ac:dyDescent="0.25">
      <c r="A488" s="11"/>
      <c r="B488" s="2"/>
      <c r="F488" s="3"/>
      <c r="G488" s="5"/>
    </row>
    <row r="489" spans="1:7" x14ac:dyDescent="0.25">
      <c r="A489" s="11"/>
      <c r="B489" s="2"/>
      <c r="F489" s="3"/>
      <c r="G489" s="5"/>
    </row>
    <row r="490" spans="1:7" x14ac:dyDescent="0.25">
      <c r="A490" s="11"/>
      <c r="B490" s="2"/>
      <c r="F490" s="3"/>
      <c r="G490" s="5"/>
    </row>
    <row r="491" spans="1:7" x14ac:dyDescent="0.25">
      <c r="A491" s="11"/>
      <c r="B491" s="2"/>
      <c r="F491" s="3"/>
      <c r="G491" s="5"/>
    </row>
    <row r="492" spans="1:7" x14ac:dyDescent="0.25">
      <c r="A492" s="11"/>
      <c r="B492" s="2"/>
      <c r="F492" s="3"/>
      <c r="G492" s="5"/>
    </row>
    <row r="493" spans="1:7" x14ac:dyDescent="0.25">
      <c r="A493" s="11"/>
      <c r="B493" s="2"/>
      <c r="F493" s="3"/>
      <c r="G493" s="5"/>
    </row>
    <row r="494" spans="1:7" x14ac:dyDescent="0.25">
      <c r="A494" s="11"/>
      <c r="B494" s="2"/>
      <c r="F494" s="3"/>
      <c r="G494" s="5"/>
    </row>
    <row r="495" spans="1:7" x14ac:dyDescent="0.25">
      <c r="A495" s="11"/>
      <c r="B495" s="2"/>
      <c r="F495" s="3"/>
      <c r="G495" s="5"/>
    </row>
    <row r="496" spans="1:7" x14ac:dyDescent="0.25">
      <c r="A496" s="11"/>
      <c r="B496" s="2"/>
      <c r="F496" s="3"/>
      <c r="G496" s="5"/>
    </row>
    <row r="497" spans="1:7" x14ac:dyDescent="0.25">
      <c r="A497" s="11"/>
      <c r="B497" s="2"/>
      <c r="F497" s="3"/>
      <c r="G497" s="5"/>
    </row>
    <row r="498" spans="1:7" x14ac:dyDescent="0.25">
      <c r="A498" s="11"/>
      <c r="B498" s="2"/>
      <c r="F498" s="3"/>
      <c r="G498" s="5"/>
    </row>
    <row r="499" spans="1:7" x14ac:dyDescent="0.25">
      <c r="A499" s="11"/>
      <c r="B499" s="2"/>
      <c r="F499" s="3"/>
      <c r="G499" s="5"/>
    </row>
    <row r="500" spans="1:7" x14ac:dyDescent="0.25">
      <c r="A500" s="11"/>
      <c r="B500" s="2"/>
      <c r="F500" s="3"/>
      <c r="G500" s="5"/>
    </row>
    <row r="501" spans="1:7" x14ac:dyDescent="0.25">
      <c r="A501" s="11"/>
      <c r="B501" s="2"/>
      <c r="F501" s="3"/>
      <c r="G501" s="5"/>
    </row>
    <row r="502" spans="1:7" x14ac:dyDescent="0.25">
      <c r="A502" s="11"/>
      <c r="B502" s="2"/>
      <c r="F502" s="3"/>
      <c r="G502" s="5"/>
    </row>
    <row r="503" spans="1:7" x14ac:dyDescent="0.25">
      <c r="A503" s="11"/>
      <c r="B503" s="2"/>
      <c r="F503" s="3"/>
      <c r="G503" s="5"/>
    </row>
    <row r="504" spans="1:7" x14ac:dyDescent="0.25">
      <c r="A504" s="11"/>
      <c r="B504" s="2"/>
      <c r="F504" s="3"/>
      <c r="G504" s="5"/>
    </row>
    <row r="505" spans="1:7" x14ac:dyDescent="0.25">
      <c r="A505" s="11"/>
      <c r="B505" s="2"/>
      <c r="F505" s="3"/>
      <c r="G505" s="5"/>
    </row>
    <row r="506" spans="1:7" x14ac:dyDescent="0.25">
      <c r="A506" s="11"/>
      <c r="B506" s="2"/>
      <c r="F506" s="3"/>
      <c r="G506" s="5"/>
    </row>
    <row r="507" spans="1:7" x14ac:dyDescent="0.25">
      <c r="A507" s="11"/>
      <c r="B507" s="2"/>
      <c r="F507" s="3"/>
      <c r="G507" s="5"/>
    </row>
    <row r="508" spans="1:7" x14ac:dyDescent="0.25">
      <c r="A508" s="11"/>
      <c r="B508" s="2"/>
      <c r="F508" s="3"/>
      <c r="G508" s="5"/>
    </row>
    <row r="509" spans="1:7" x14ac:dyDescent="0.25">
      <c r="A509" s="11"/>
      <c r="B509" s="2"/>
      <c r="F509" s="3"/>
      <c r="G509" s="5"/>
    </row>
    <row r="510" spans="1:7" x14ac:dyDescent="0.25">
      <c r="A510" s="11"/>
      <c r="B510" s="2"/>
      <c r="F510" s="3"/>
      <c r="G510" s="5"/>
    </row>
    <row r="511" spans="1:7" x14ac:dyDescent="0.25">
      <c r="A511" s="11"/>
      <c r="B511" s="2"/>
      <c r="F511" s="3"/>
      <c r="G511" s="5"/>
    </row>
    <row r="512" spans="1:7" x14ac:dyDescent="0.25">
      <c r="A512" s="11"/>
      <c r="B512" s="2"/>
      <c r="F512" s="3"/>
      <c r="G512" s="5"/>
    </row>
    <row r="513" spans="1:7" x14ac:dyDescent="0.25">
      <c r="A513" s="11"/>
      <c r="B513" s="2"/>
      <c r="F513" s="3"/>
      <c r="G513" s="5"/>
    </row>
    <row r="514" spans="1:7" x14ac:dyDescent="0.25">
      <c r="A514" s="11"/>
      <c r="B514" s="2"/>
      <c r="F514" s="3"/>
      <c r="G514" s="5"/>
    </row>
    <row r="515" spans="1:7" x14ac:dyDescent="0.25">
      <c r="A515" s="11"/>
      <c r="B515" s="2"/>
      <c r="F515" s="3"/>
      <c r="G515" s="5"/>
    </row>
    <row r="516" spans="1:7" x14ac:dyDescent="0.25">
      <c r="A516" s="11"/>
      <c r="B516" s="2"/>
      <c r="F516" s="3"/>
      <c r="G516" s="5"/>
    </row>
    <row r="517" spans="1:7" x14ac:dyDescent="0.25">
      <c r="A517" s="11"/>
      <c r="B517" s="2"/>
      <c r="F517" s="3"/>
      <c r="G517" s="5"/>
    </row>
    <row r="518" spans="1:7" x14ac:dyDescent="0.25">
      <c r="A518" s="11"/>
      <c r="B518" s="2"/>
      <c r="F518" s="3"/>
      <c r="G518" s="5"/>
    </row>
    <row r="519" spans="1:7" x14ac:dyDescent="0.25">
      <c r="A519" s="11"/>
      <c r="B519" s="2"/>
      <c r="F519" s="3"/>
      <c r="G519" s="5"/>
    </row>
    <row r="520" spans="1:7" x14ac:dyDescent="0.25">
      <c r="A520" s="11"/>
      <c r="B520" s="2"/>
      <c r="F520" s="3"/>
      <c r="G520" s="5"/>
    </row>
    <row r="521" spans="1:7" x14ac:dyDescent="0.25">
      <c r="A521" s="11"/>
      <c r="B521" s="2"/>
      <c r="F521" s="3"/>
      <c r="G521" s="5"/>
    </row>
    <row r="522" spans="1:7" x14ac:dyDescent="0.25">
      <c r="A522" s="11"/>
      <c r="B522" s="2"/>
      <c r="F522" s="3"/>
      <c r="G522" s="5"/>
    </row>
    <row r="523" spans="1:7" x14ac:dyDescent="0.25">
      <c r="A523" s="11"/>
      <c r="B523" s="2"/>
      <c r="F523" s="3"/>
      <c r="G523" s="5"/>
    </row>
    <row r="524" spans="1:7" x14ac:dyDescent="0.25">
      <c r="A524" s="11"/>
      <c r="B524" s="2"/>
      <c r="F524" s="3"/>
      <c r="G524" s="5"/>
    </row>
    <row r="525" spans="1:7" x14ac:dyDescent="0.25">
      <c r="A525" s="11"/>
      <c r="B525" s="2"/>
      <c r="F525" s="3"/>
      <c r="G525" s="5"/>
    </row>
    <row r="526" spans="1:7" x14ac:dyDescent="0.25">
      <c r="A526" s="11"/>
      <c r="B526" s="2"/>
      <c r="F526" s="3"/>
      <c r="G526" s="5"/>
    </row>
    <row r="527" spans="1:7" x14ac:dyDescent="0.25">
      <c r="A527" s="11"/>
      <c r="B527" s="2"/>
      <c r="F527" s="3"/>
      <c r="G527" s="5"/>
    </row>
    <row r="528" spans="1:7" x14ac:dyDescent="0.25">
      <c r="A528" s="11"/>
      <c r="B528" s="2"/>
      <c r="F528" s="3"/>
      <c r="G528" s="5"/>
    </row>
    <row r="529" spans="1:7" x14ac:dyDescent="0.25">
      <c r="A529" s="11"/>
      <c r="B529" s="2"/>
      <c r="F529" s="3"/>
      <c r="G529" s="5"/>
    </row>
    <row r="530" spans="1:7" x14ac:dyDescent="0.25">
      <c r="A530" s="11"/>
      <c r="B530" s="2"/>
      <c r="F530" s="3"/>
      <c r="G530" s="5"/>
    </row>
    <row r="531" spans="1:7" x14ac:dyDescent="0.25">
      <c r="A531" s="11"/>
      <c r="B531" s="2"/>
      <c r="F531" s="3"/>
      <c r="G531" s="5"/>
    </row>
    <row r="532" spans="1:7" x14ac:dyDescent="0.25">
      <c r="A532" s="11"/>
      <c r="B532" s="2"/>
      <c r="F532" s="3"/>
      <c r="G532" s="5"/>
    </row>
    <row r="533" spans="1:7" x14ac:dyDescent="0.25">
      <c r="A533" s="11"/>
      <c r="B533" s="2"/>
      <c r="F533" s="3"/>
      <c r="G533" s="5"/>
    </row>
    <row r="534" spans="1:7" x14ac:dyDescent="0.25">
      <c r="A534" s="11"/>
      <c r="B534" s="2"/>
      <c r="F534" s="3"/>
      <c r="G534" s="5"/>
    </row>
    <row r="535" spans="1:7" x14ac:dyDescent="0.25">
      <c r="A535" s="11"/>
      <c r="B535" s="2"/>
      <c r="F535" s="3"/>
      <c r="G535" s="5"/>
    </row>
    <row r="536" spans="1:7" x14ac:dyDescent="0.25">
      <c r="A536" s="11"/>
      <c r="B536" s="2"/>
      <c r="F536" s="3"/>
      <c r="G536" s="5"/>
    </row>
    <row r="537" spans="1:7" x14ac:dyDescent="0.25">
      <c r="A537" s="11"/>
      <c r="B537" s="2"/>
      <c r="F537" s="3"/>
      <c r="G537" s="5"/>
    </row>
    <row r="538" spans="1:7" x14ac:dyDescent="0.25">
      <c r="A538" s="11"/>
      <c r="B538" s="2"/>
      <c r="F538" s="3"/>
      <c r="G538" s="5"/>
    </row>
    <row r="539" spans="1:7" x14ac:dyDescent="0.25">
      <c r="A539" s="11"/>
      <c r="B539" s="2"/>
      <c r="F539" s="3"/>
      <c r="G539" s="5"/>
    </row>
    <row r="540" spans="1:7" x14ac:dyDescent="0.25">
      <c r="A540" s="11"/>
      <c r="B540" s="2"/>
      <c r="F540" s="3"/>
      <c r="G540" s="5"/>
    </row>
    <row r="541" spans="1:7" x14ac:dyDescent="0.25">
      <c r="A541" s="11"/>
      <c r="B541" s="2"/>
      <c r="F541" s="3"/>
      <c r="G541" s="5"/>
    </row>
    <row r="542" spans="1:7" x14ac:dyDescent="0.25">
      <c r="A542" s="11"/>
      <c r="B542" s="2"/>
      <c r="F542" s="3"/>
      <c r="G542" s="5"/>
    </row>
    <row r="543" spans="1:7" x14ac:dyDescent="0.25">
      <c r="A543" s="11"/>
      <c r="B543" s="2"/>
      <c r="F543" s="3"/>
      <c r="G543" s="5"/>
    </row>
    <row r="544" spans="1:7" x14ac:dyDescent="0.25">
      <c r="A544" s="11"/>
      <c r="B544" s="2"/>
      <c r="F544" s="3"/>
      <c r="G544" s="5"/>
    </row>
    <row r="545" spans="1:7" x14ac:dyDescent="0.25">
      <c r="A545" s="11"/>
      <c r="B545" s="2"/>
      <c r="F545" s="3"/>
      <c r="G545" s="5"/>
    </row>
    <row r="546" spans="1:7" x14ac:dyDescent="0.25">
      <c r="A546" s="11"/>
      <c r="B546" s="2"/>
      <c r="F546" s="3"/>
      <c r="G546" s="5"/>
    </row>
    <row r="547" spans="1:7" x14ac:dyDescent="0.25">
      <c r="A547" s="11"/>
      <c r="B547" s="2"/>
      <c r="F547" s="3"/>
      <c r="G547" s="5"/>
    </row>
    <row r="548" spans="1:7" x14ac:dyDescent="0.25">
      <c r="A548" s="11"/>
      <c r="B548" s="2"/>
      <c r="F548" s="3"/>
      <c r="G548" s="5"/>
    </row>
    <row r="549" spans="1:7" x14ac:dyDescent="0.25">
      <c r="A549" s="11"/>
      <c r="B549" s="2"/>
      <c r="F549" s="3"/>
      <c r="G549" s="5"/>
    </row>
    <row r="550" spans="1:7" x14ac:dyDescent="0.25">
      <c r="A550" s="11"/>
      <c r="B550" s="2"/>
      <c r="F550" s="3"/>
      <c r="G550" s="5"/>
    </row>
    <row r="551" spans="1:7" x14ac:dyDescent="0.25">
      <c r="A551" s="11"/>
      <c r="B551" s="2"/>
      <c r="F551" s="3"/>
      <c r="G551" s="5"/>
    </row>
    <row r="552" spans="1:7" x14ac:dyDescent="0.25">
      <c r="A552" s="11"/>
      <c r="B552" s="2"/>
      <c r="F552" s="3"/>
      <c r="G552" s="5"/>
    </row>
    <row r="553" spans="1:7" x14ac:dyDescent="0.25">
      <c r="A553" s="11"/>
      <c r="B553" s="2"/>
      <c r="F553" s="3"/>
      <c r="G553" s="5"/>
    </row>
    <row r="554" spans="1:7" x14ac:dyDescent="0.25">
      <c r="A554" s="11"/>
      <c r="B554" s="2"/>
      <c r="F554" s="3"/>
      <c r="G554" s="5"/>
    </row>
    <row r="555" spans="1:7" x14ac:dyDescent="0.25">
      <c r="A555" s="11"/>
      <c r="B555" s="2"/>
      <c r="F555" s="3"/>
      <c r="G555" s="5"/>
    </row>
    <row r="556" spans="1:7" x14ac:dyDescent="0.25">
      <c r="A556" s="11"/>
      <c r="B556" s="2"/>
      <c r="F556" s="3"/>
      <c r="G556" s="5"/>
    </row>
    <row r="557" spans="1:7" x14ac:dyDescent="0.25">
      <c r="A557" s="11"/>
      <c r="B557" s="2"/>
      <c r="F557" s="3"/>
      <c r="G557" s="5"/>
    </row>
    <row r="558" spans="1:7" x14ac:dyDescent="0.25">
      <c r="A558" s="11"/>
      <c r="B558" s="2"/>
      <c r="F558" s="3"/>
      <c r="G558" s="5"/>
    </row>
    <row r="559" spans="1:7" x14ac:dyDescent="0.25">
      <c r="A559" s="11"/>
      <c r="B559" s="2"/>
      <c r="F559" s="3"/>
      <c r="G559" s="5"/>
    </row>
    <row r="560" spans="1:7" x14ac:dyDescent="0.25">
      <c r="A560" s="11"/>
      <c r="B560" s="2"/>
      <c r="F560" s="3"/>
      <c r="G560" s="5"/>
    </row>
    <row r="561" spans="1:7" x14ac:dyDescent="0.25">
      <c r="A561" s="11"/>
      <c r="B561" s="2"/>
      <c r="F561" s="3"/>
      <c r="G561" s="5"/>
    </row>
    <row r="562" spans="1:7" x14ac:dyDescent="0.25">
      <c r="A562" s="11"/>
      <c r="B562" s="2"/>
      <c r="F562" s="3"/>
      <c r="G562" s="5"/>
    </row>
    <row r="563" spans="1:7" x14ac:dyDescent="0.25">
      <c r="A563" s="11"/>
      <c r="B563" s="2"/>
      <c r="F563" s="3"/>
      <c r="G563" s="5"/>
    </row>
    <row r="564" spans="1:7" x14ac:dyDescent="0.25">
      <c r="A564" s="11"/>
      <c r="B564" s="2"/>
      <c r="F564" s="3"/>
      <c r="G564" s="5"/>
    </row>
    <row r="565" spans="1:7" x14ac:dyDescent="0.25">
      <c r="A565" s="11"/>
      <c r="B565" s="2"/>
      <c r="F565" s="3"/>
      <c r="G565" s="5"/>
    </row>
    <row r="566" spans="1:7" x14ac:dyDescent="0.25">
      <c r="A566" s="11"/>
      <c r="B566" s="2"/>
      <c r="F566" s="3"/>
      <c r="G566" s="5"/>
    </row>
    <row r="567" spans="1:7" x14ac:dyDescent="0.25">
      <c r="A567" s="11"/>
      <c r="B567" s="2"/>
      <c r="F567" s="3"/>
      <c r="G567" s="5"/>
    </row>
    <row r="568" spans="1:7" x14ac:dyDescent="0.25">
      <c r="A568" s="11"/>
      <c r="B568" s="2"/>
      <c r="F568" s="3"/>
      <c r="G568" s="5"/>
    </row>
    <row r="569" spans="1:7" x14ac:dyDescent="0.25">
      <c r="A569" s="11"/>
      <c r="B569" s="2"/>
      <c r="F569" s="3"/>
      <c r="G569" s="5"/>
    </row>
    <row r="570" spans="1:7" x14ac:dyDescent="0.25">
      <c r="A570" s="11"/>
      <c r="B570" s="2"/>
      <c r="F570" s="3"/>
      <c r="G570" s="5"/>
    </row>
    <row r="571" spans="1:7" x14ac:dyDescent="0.25">
      <c r="A571" s="11"/>
      <c r="B571" s="2"/>
      <c r="F571" s="3"/>
      <c r="G571" s="5"/>
    </row>
    <row r="572" spans="1:7" x14ac:dyDescent="0.25">
      <c r="A572" s="11"/>
      <c r="B572" s="2"/>
      <c r="F572" s="3"/>
      <c r="G572" s="5"/>
    </row>
    <row r="573" spans="1:7" x14ac:dyDescent="0.25">
      <c r="A573" s="11"/>
      <c r="B573" s="2"/>
      <c r="F573" s="3"/>
      <c r="G573" s="5"/>
    </row>
    <row r="574" spans="1:7" x14ac:dyDescent="0.25">
      <c r="A574" s="11"/>
      <c r="B574" s="2"/>
      <c r="F574" s="3"/>
      <c r="G574" s="5"/>
    </row>
    <row r="575" spans="1:7" x14ac:dyDescent="0.25">
      <c r="A575" s="11"/>
      <c r="B575" s="2"/>
      <c r="F575" s="3"/>
      <c r="G575" s="5"/>
    </row>
    <row r="576" spans="1:7" x14ac:dyDescent="0.25">
      <c r="A576" s="11"/>
      <c r="B576" s="2"/>
      <c r="F576" s="3"/>
      <c r="G576" s="5"/>
    </row>
    <row r="577" spans="1:7" x14ac:dyDescent="0.25">
      <c r="A577" s="11"/>
      <c r="B577" s="2"/>
      <c r="F577" s="3"/>
      <c r="G577" s="5"/>
    </row>
    <row r="578" spans="1:7" x14ac:dyDescent="0.25">
      <c r="A578" s="11"/>
      <c r="B578" s="2"/>
      <c r="F578" s="3"/>
      <c r="G578" s="5"/>
    </row>
    <row r="579" spans="1:7" x14ac:dyDescent="0.25">
      <c r="A579" s="11"/>
      <c r="B579" s="2"/>
      <c r="F579" s="3"/>
      <c r="G579" s="5"/>
    </row>
    <row r="580" spans="1:7" x14ac:dyDescent="0.25">
      <c r="A580" s="11"/>
      <c r="B580" s="2"/>
      <c r="F580" s="3"/>
      <c r="G580" s="5"/>
    </row>
    <row r="581" spans="1:7" x14ac:dyDescent="0.25">
      <c r="A581" s="11"/>
      <c r="B581" s="2"/>
      <c r="F581" s="3"/>
      <c r="G581" s="5"/>
    </row>
    <row r="582" spans="1:7" x14ac:dyDescent="0.25">
      <c r="A582" s="11"/>
      <c r="B582" s="2"/>
      <c r="F582" s="3"/>
      <c r="G582" s="5"/>
    </row>
    <row r="583" spans="1:7" x14ac:dyDescent="0.25">
      <c r="A583" s="11"/>
      <c r="B583" s="2"/>
      <c r="F583" s="3"/>
      <c r="G583" s="5"/>
    </row>
    <row r="584" spans="1:7" x14ac:dyDescent="0.25">
      <c r="A584" s="11"/>
      <c r="B584" s="2"/>
      <c r="F584" s="3"/>
      <c r="G584" s="5"/>
    </row>
    <row r="585" spans="1:7" x14ac:dyDescent="0.25">
      <c r="A585" s="11"/>
      <c r="B585" s="2"/>
      <c r="F585" s="3"/>
      <c r="G585" s="5"/>
    </row>
    <row r="586" spans="1:7" x14ac:dyDescent="0.25">
      <c r="A586" s="11"/>
      <c r="B586" s="2"/>
      <c r="F586" s="3"/>
      <c r="G586" s="5"/>
    </row>
    <row r="587" spans="1:7" x14ac:dyDescent="0.25">
      <c r="A587" s="11"/>
      <c r="B587" s="2"/>
      <c r="F587" s="3"/>
      <c r="G587" s="5"/>
    </row>
    <row r="588" spans="1:7" x14ac:dyDescent="0.25">
      <c r="A588" s="11"/>
      <c r="B588" s="2"/>
      <c r="F588" s="3"/>
      <c r="G588" s="5"/>
    </row>
    <row r="589" spans="1:7" x14ac:dyDescent="0.25">
      <c r="A589" s="11"/>
      <c r="B589" s="2"/>
      <c r="F589" s="3"/>
      <c r="G589" s="5"/>
    </row>
    <row r="590" spans="1:7" x14ac:dyDescent="0.25">
      <c r="A590" s="11"/>
      <c r="B590" s="2"/>
      <c r="F590" s="3"/>
      <c r="G590" s="5"/>
    </row>
    <row r="591" spans="1:7" x14ac:dyDescent="0.25">
      <c r="A591" s="11"/>
      <c r="B591" s="2"/>
      <c r="F591" s="3"/>
      <c r="G591" s="5"/>
    </row>
    <row r="592" spans="1:7" x14ac:dyDescent="0.25">
      <c r="A592" s="11"/>
      <c r="B592" s="2"/>
      <c r="F592" s="3"/>
      <c r="G592" s="5"/>
    </row>
    <row r="593" spans="1:7" x14ac:dyDescent="0.25">
      <c r="A593" s="11"/>
      <c r="B593" s="2"/>
      <c r="F593" s="3"/>
      <c r="G593" s="5"/>
    </row>
    <row r="594" spans="1:7" x14ac:dyDescent="0.25">
      <c r="A594" s="11"/>
      <c r="B594" s="2"/>
      <c r="F594" s="3"/>
      <c r="G594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22"/>
  <sheetViews>
    <sheetView workbookViewId="0">
      <selection activeCell="Y1" sqref="Y1:Y22"/>
    </sheetView>
  </sheetViews>
  <sheetFormatPr defaultRowHeight="15" x14ac:dyDescent="0.25"/>
  <cols>
    <col min="12" max="12" width="19.7109375" bestFit="1" customWidth="1"/>
    <col min="13" max="13" width="7.140625" bestFit="1" customWidth="1"/>
    <col min="14" max="14" width="7" bestFit="1" customWidth="1"/>
    <col min="15" max="15" width="6.5703125" bestFit="1" customWidth="1"/>
    <col min="22" max="22" width="22.140625" bestFit="1" customWidth="1"/>
    <col min="23" max="23" width="19" bestFit="1" customWidth="1"/>
  </cols>
  <sheetData>
    <row r="1" spans="1:25" ht="15.75" x14ac:dyDescent="0.25">
      <c r="A1" s="26" t="s">
        <v>96</v>
      </c>
      <c r="B1" s="26">
        <v>1</v>
      </c>
      <c r="C1" s="26" t="str" cm="1">
        <f t="array" ref="C1">INDEX(A1:A9,B1)</f>
        <v>NHS Wales</v>
      </c>
      <c r="D1" s="26"/>
      <c r="E1" s="26"/>
      <c r="L1" s="66" t="s">
        <v>289</v>
      </c>
      <c r="V1" s="29" t="s">
        <v>89</v>
      </c>
      <c r="W1" t="s">
        <v>280</v>
      </c>
      <c r="X1" t="str">
        <f>V1&amp;W1</f>
        <v>Aneurin BevanBlaenau Gwent</v>
      </c>
      <c r="Y1" t="s">
        <v>311</v>
      </c>
    </row>
    <row r="2" spans="1:25" ht="15.75" x14ac:dyDescent="0.25">
      <c r="A2" s="29" t="s">
        <v>89</v>
      </c>
      <c r="B2" s="26"/>
      <c r="C2" s="26"/>
      <c r="D2" s="26"/>
      <c r="E2" s="26"/>
      <c r="L2" s="66" t="s">
        <v>290</v>
      </c>
      <c r="Q2" t="s">
        <v>310</v>
      </c>
      <c r="V2" s="29" t="s">
        <v>81</v>
      </c>
      <c r="W2" t="s">
        <v>269</v>
      </c>
      <c r="X2" t="str">
        <f t="shared" ref="X2:X22" si="0">V2&amp;W2</f>
        <v>Cwm Taf MorgannwgBridgend</v>
      </c>
      <c r="Y2" t="s">
        <v>311</v>
      </c>
    </row>
    <row r="3" spans="1:25" ht="15.75" x14ac:dyDescent="0.25">
      <c r="A3" s="29" t="s">
        <v>87</v>
      </c>
      <c r="B3" s="26"/>
      <c r="C3" s="26"/>
      <c r="D3" s="26"/>
      <c r="E3" s="26"/>
      <c r="L3" s="66" t="s">
        <v>291</v>
      </c>
      <c r="V3" s="29" t="s">
        <v>89</v>
      </c>
      <c r="W3" t="s">
        <v>272</v>
      </c>
      <c r="X3" t="str">
        <f t="shared" si="0"/>
        <v>Aneurin BevanCaerphilly</v>
      </c>
      <c r="Y3" t="s">
        <v>311</v>
      </c>
    </row>
    <row r="4" spans="1:25" ht="15.75" x14ac:dyDescent="0.25">
      <c r="A4" s="29" t="s">
        <v>95</v>
      </c>
      <c r="B4" s="26"/>
      <c r="C4" s="26"/>
      <c r="D4" s="26"/>
      <c r="E4" s="26"/>
      <c r="L4" s="66" t="s">
        <v>292</v>
      </c>
      <c r="V4" s="29" t="s">
        <v>95</v>
      </c>
      <c r="W4" t="s">
        <v>273</v>
      </c>
      <c r="X4" t="str">
        <f t="shared" si="0"/>
        <v>Cardiff and ValeCardiff</v>
      </c>
      <c r="Y4" t="s">
        <v>311</v>
      </c>
    </row>
    <row r="5" spans="1:25" ht="15.75" x14ac:dyDescent="0.25">
      <c r="A5" s="29" t="s">
        <v>81</v>
      </c>
      <c r="B5" s="26"/>
      <c r="C5" s="26"/>
      <c r="D5" s="26"/>
      <c r="E5" s="26"/>
      <c r="L5" s="66" t="s">
        <v>293</v>
      </c>
      <c r="V5" s="29" t="s">
        <v>76</v>
      </c>
      <c r="W5" t="s">
        <v>268</v>
      </c>
      <c r="X5" t="str">
        <f t="shared" si="0"/>
        <v>Hywel DdaCarmarthenshire</v>
      </c>
      <c r="Y5" t="s">
        <v>311</v>
      </c>
    </row>
    <row r="6" spans="1:25" ht="15.75" x14ac:dyDescent="0.25">
      <c r="A6" s="29" t="s">
        <v>76</v>
      </c>
      <c r="B6" s="26"/>
      <c r="C6" s="26"/>
      <c r="D6" s="26"/>
      <c r="E6" s="26"/>
      <c r="L6" s="66" t="s">
        <v>294</v>
      </c>
      <c r="V6" s="29" t="s">
        <v>76</v>
      </c>
      <c r="W6" t="s">
        <v>286</v>
      </c>
      <c r="X6" t="str">
        <f t="shared" si="0"/>
        <v>Hywel DdaCeredigion</v>
      </c>
      <c r="Y6" t="s">
        <v>311</v>
      </c>
    </row>
    <row r="7" spans="1:25" ht="15.75" x14ac:dyDescent="0.25">
      <c r="A7" s="29" t="s">
        <v>82</v>
      </c>
      <c r="B7" s="26"/>
      <c r="C7" s="26"/>
      <c r="D7" s="26"/>
      <c r="E7" s="26"/>
      <c r="L7" s="66" t="s">
        <v>295</v>
      </c>
      <c r="V7" s="29" t="s">
        <v>87</v>
      </c>
      <c r="W7" t="s">
        <v>276</v>
      </c>
      <c r="X7" t="str">
        <f t="shared" si="0"/>
        <v>Betsi CadwaladrConwy</v>
      </c>
      <c r="Y7" t="s">
        <v>311</v>
      </c>
    </row>
    <row r="8" spans="1:25" ht="15.75" x14ac:dyDescent="0.25">
      <c r="A8" s="29" t="s">
        <v>94</v>
      </c>
      <c r="B8" s="26"/>
      <c r="C8" s="26"/>
      <c r="D8" s="26"/>
      <c r="E8" s="26"/>
      <c r="L8" s="66" t="s">
        <v>296</v>
      </c>
      <c r="V8" s="29" t="s">
        <v>87</v>
      </c>
      <c r="W8" t="s">
        <v>285</v>
      </c>
      <c r="X8" t="str">
        <f t="shared" si="0"/>
        <v>Betsi CadwaladrDenbighshire</v>
      </c>
      <c r="Y8" t="s">
        <v>311</v>
      </c>
    </row>
    <row r="9" spans="1:25" ht="15.75" x14ac:dyDescent="0.25">
      <c r="A9" s="29" t="s">
        <v>80</v>
      </c>
      <c r="B9" s="26"/>
      <c r="C9" s="26"/>
      <c r="D9" s="26"/>
      <c r="E9" s="26"/>
      <c r="L9" s="66" t="s">
        <v>297</v>
      </c>
      <c r="V9" s="29" t="s">
        <v>87</v>
      </c>
      <c r="W9" t="s">
        <v>282</v>
      </c>
      <c r="X9" t="str">
        <f t="shared" si="0"/>
        <v>Betsi CadwaladrFlintshire</v>
      </c>
      <c r="Y9" t="s">
        <v>311</v>
      </c>
    </row>
    <row r="10" spans="1:25" ht="15.75" x14ac:dyDescent="0.25">
      <c r="L10" s="66" t="s">
        <v>298</v>
      </c>
      <c r="V10" s="29" t="s">
        <v>87</v>
      </c>
      <c r="W10" t="s">
        <v>287</v>
      </c>
      <c r="X10" t="str">
        <f t="shared" si="0"/>
        <v>Betsi CadwaladrGwynedd</v>
      </c>
      <c r="Y10" t="s">
        <v>311</v>
      </c>
    </row>
    <row r="11" spans="1:25" ht="15.75" x14ac:dyDescent="0.25">
      <c r="L11" s="66" t="s">
        <v>299</v>
      </c>
      <c r="V11" s="29" t="s">
        <v>87</v>
      </c>
      <c r="W11" t="s">
        <v>284</v>
      </c>
      <c r="X11" t="str">
        <f t="shared" si="0"/>
        <v>Betsi CadwaladrIsle Of Anglesey</v>
      </c>
      <c r="Y11" t="s">
        <v>311</v>
      </c>
    </row>
    <row r="12" spans="1:25" ht="15.75" x14ac:dyDescent="0.25">
      <c r="L12" s="66" t="s">
        <v>300</v>
      </c>
      <c r="V12" s="29" t="s">
        <v>81</v>
      </c>
      <c r="W12" t="s">
        <v>281</v>
      </c>
      <c r="X12" t="str">
        <f t="shared" si="0"/>
        <v>Cwm Taf MorgannwgMerthyr Tydfil</v>
      </c>
      <c r="Y12" t="s">
        <v>311</v>
      </c>
    </row>
    <row r="13" spans="1:25" ht="15.75" x14ac:dyDescent="0.25">
      <c r="A13" t="str">
        <f>"Last Week ( "&amp;TEXT(Data!A4,"dd-mmm-yyyy")&amp;")"</f>
        <v>Last Week ( 20-Jun-2022)</v>
      </c>
      <c r="B13">
        <v>1</v>
      </c>
      <c r="C13" s="26" t="str" cm="1">
        <f t="array" ref="C13">INDEX(A13:A15,B13)</f>
        <v>Last Week ( 20-Jun-2022)</v>
      </c>
      <c r="L13" s="66" t="s">
        <v>301</v>
      </c>
      <c r="V13" s="29" t="s">
        <v>89</v>
      </c>
      <c r="W13" t="s">
        <v>279</v>
      </c>
      <c r="X13" t="str">
        <f t="shared" si="0"/>
        <v>Aneurin BevanMonmouthshire</v>
      </c>
      <c r="Y13" t="s">
        <v>311</v>
      </c>
    </row>
    <row r="14" spans="1:25" ht="15.75" x14ac:dyDescent="0.25">
      <c r="A14" t="str">
        <f>"Current Month - "&amp;TEXT(CurrentMonth!A4,"mmm-yy")</f>
        <v>Current Month - Jun-22</v>
      </c>
      <c r="L14" s="66" t="s">
        <v>302</v>
      </c>
      <c r="V14" s="29" t="s">
        <v>80</v>
      </c>
      <c r="W14" t="s">
        <v>275</v>
      </c>
      <c r="X14" t="str">
        <f t="shared" si="0"/>
        <v>Swansea BayNeath Port Talbot</v>
      </c>
      <c r="Y14" t="s">
        <v>311</v>
      </c>
    </row>
    <row r="15" spans="1:25" ht="15.75" x14ac:dyDescent="0.25">
      <c r="A15" t="str">
        <f>"Last Month - "&amp;TEXT(LastMonth!$A$2,"mmm-yy")</f>
        <v>Last Month - May-22</v>
      </c>
      <c r="L15" s="66" t="s">
        <v>303</v>
      </c>
      <c r="V15" s="29" t="s">
        <v>89</v>
      </c>
      <c r="W15" t="s">
        <v>271</v>
      </c>
      <c r="X15" t="str">
        <f t="shared" si="0"/>
        <v>Aneurin BevanNewport</v>
      </c>
      <c r="Y15" t="s">
        <v>311</v>
      </c>
    </row>
    <row r="16" spans="1:25" ht="15.75" x14ac:dyDescent="0.25">
      <c r="L16" s="66" t="s">
        <v>304</v>
      </c>
      <c r="V16" s="29" t="s">
        <v>76</v>
      </c>
      <c r="W16" t="s">
        <v>270</v>
      </c>
      <c r="X16" t="str">
        <f t="shared" si="0"/>
        <v>Hywel DdaPembrokeshire</v>
      </c>
      <c r="Y16" t="s">
        <v>311</v>
      </c>
    </row>
    <row r="17" spans="12:25" ht="15.75" x14ac:dyDescent="0.25">
      <c r="L17" s="66" t="s">
        <v>305</v>
      </c>
      <c r="V17" s="29" t="s">
        <v>94</v>
      </c>
      <c r="W17" t="s">
        <v>94</v>
      </c>
      <c r="X17" t="str">
        <f t="shared" si="0"/>
        <v>PowysPowys</v>
      </c>
      <c r="Y17" t="s">
        <v>311</v>
      </c>
    </row>
    <row r="18" spans="12:25" ht="15.75" x14ac:dyDescent="0.25">
      <c r="L18" s="66" t="s">
        <v>306</v>
      </c>
      <c r="V18" s="29" t="s">
        <v>81</v>
      </c>
      <c r="W18" t="s">
        <v>274</v>
      </c>
      <c r="X18" t="str">
        <f t="shared" si="0"/>
        <v>Cwm Taf MorgannwgRhondda Cynon Taff</v>
      </c>
      <c r="Y18" t="s">
        <v>311</v>
      </c>
    </row>
    <row r="19" spans="12:25" ht="15.75" x14ac:dyDescent="0.25">
      <c r="L19" s="66" t="s">
        <v>307</v>
      </c>
      <c r="V19" s="29" t="s">
        <v>80</v>
      </c>
      <c r="W19" t="s">
        <v>267</v>
      </c>
      <c r="X19" t="str">
        <f t="shared" si="0"/>
        <v>Swansea BaySwansea</v>
      </c>
      <c r="Y19" t="s">
        <v>311</v>
      </c>
    </row>
    <row r="20" spans="12:25" ht="15.75" x14ac:dyDescent="0.25">
      <c r="L20" s="66" t="s">
        <v>308</v>
      </c>
      <c r="V20" s="29" t="s">
        <v>89</v>
      </c>
      <c r="W20" t="s">
        <v>278</v>
      </c>
      <c r="X20" t="str">
        <f t="shared" si="0"/>
        <v>Aneurin BevanTorfaen</v>
      </c>
      <c r="Y20" t="s">
        <v>311</v>
      </c>
    </row>
    <row r="21" spans="12:25" ht="15.75" x14ac:dyDescent="0.25">
      <c r="L21" s="66" t="s">
        <v>309</v>
      </c>
      <c r="V21" s="29" t="s">
        <v>95</v>
      </c>
      <c r="W21" t="s">
        <v>283</v>
      </c>
      <c r="X21" t="str">
        <f t="shared" si="0"/>
        <v>Cardiff and ValeVale Of Glamorgan</v>
      </c>
      <c r="Y21" t="s">
        <v>311</v>
      </c>
    </row>
    <row r="22" spans="12:25" ht="15.75" x14ac:dyDescent="0.25">
      <c r="V22" s="29" t="s">
        <v>87</v>
      </c>
      <c r="W22" t="s">
        <v>277</v>
      </c>
      <c r="X22" t="str">
        <f t="shared" si="0"/>
        <v>Betsi CadwaladrWrexham</v>
      </c>
      <c r="Y22" t="s">
        <v>311</v>
      </c>
    </row>
  </sheetData>
  <sortState ref="W1:W3016">
    <sortCondition ref="W1:W3016"/>
  </sortState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5122" r:id="rId4" name="ComboBox1">
          <controlPr defaultSize="0" autoLine="0" r:id="rId5">
            <anchor moveWithCells="1">
              <from>
                <xdr:col>5</xdr:col>
                <xdr:colOff>28575</xdr:colOff>
                <xdr:row>2</xdr:row>
                <xdr:rowOff>38100</xdr:rowOff>
              </from>
              <to>
                <xdr:col>8</xdr:col>
                <xdr:colOff>352425</xdr:colOff>
                <xdr:row>6</xdr:row>
                <xdr:rowOff>95250</xdr:rowOff>
              </to>
            </anchor>
          </controlPr>
        </control>
      </mc:Choice>
      <mc:Fallback>
        <control shapeId="5122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5"/>
  <sheetViews>
    <sheetView showGridLines="0" tabSelected="1" zoomScale="75" zoomScaleNormal="75" workbookViewId="0">
      <selection activeCell="AJ59" sqref="AJ59"/>
    </sheetView>
  </sheetViews>
  <sheetFormatPr defaultRowHeight="15" x14ac:dyDescent="0.25"/>
  <sheetData>
    <row r="1" spans="1:29" ht="31.5" x14ac:dyDescent="0.5">
      <c r="A1" s="205" t="s">
        <v>398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Y1" s="207"/>
      <c r="Z1" s="207"/>
      <c r="AA1" s="207"/>
      <c r="AB1" s="207"/>
      <c r="AC1" s="207"/>
    </row>
    <row r="2" spans="1:29" x14ac:dyDescent="0.25">
      <c r="I2" s="47" t="str">
        <f>[1]Pivot!B489&amp;" Incident Priority"</f>
        <v>Cwm Taf Morgannwg Incident Priority</v>
      </c>
    </row>
    <row r="3" spans="1:29" x14ac:dyDescent="0.25">
      <c r="A3" t="s">
        <v>399</v>
      </c>
    </row>
    <row r="21" spans="1:1" x14ac:dyDescent="0.25">
      <c r="A21" t="s">
        <v>400</v>
      </c>
    </row>
    <row r="38" spans="1:1" x14ac:dyDescent="0.25">
      <c r="A38" t="s">
        <v>401</v>
      </c>
    </row>
    <row r="55" spans="1:1" x14ac:dyDescent="0.25">
      <c r="A55" t="s">
        <v>402</v>
      </c>
    </row>
  </sheetData>
  <mergeCells count="2">
    <mergeCell ref="A1:W1"/>
    <mergeCell ref="Y1:AC1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5"/>
  <sheetViews>
    <sheetView showGridLines="0" zoomScale="75" zoomScaleNormal="75" workbookViewId="0">
      <selection activeCell="AI2" sqref="AI1:AI2"/>
    </sheetView>
  </sheetViews>
  <sheetFormatPr defaultRowHeight="15" x14ac:dyDescent="0.25"/>
  <sheetData>
    <row r="1" spans="1:29" ht="31.5" x14ac:dyDescent="0.5">
      <c r="A1" s="205" t="s">
        <v>398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Y1" s="207"/>
      <c r="Z1" s="207"/>
      <c r="AA1" s="207"/>
      <c r="AB1" s="207"/>
      <c r="AC1" s="207"/>
    </row>
    <row r="2" spans="1:29" x14ac:dyDescent="0.25">
      <c r="I2" s="47" t="str">
        <f>[1]Pivot!B489&amp;" Incident Priority"</f>
        <v>Cwm Taf Morgannwg Incident Priority</v>
      </c>
    </row>
    <row r="3" spans="1:29" x14ac:dyDescent="0.25">
      <c r="A3" t="s">
        <v>399</v>
      </c>
    </row>
    <row r="21" spans="1:1" x14ac:dyDescent="0.25">
      <c r="A21" t="s">
        <v>400</v>
      </c>
    </row>
    <row r="38" spans="1:1" x14ac:dyDescent="0.25">
      <c r="A38" t="s">
        <v>401</v>
      </c>
    </row>
    <row r="55" spans="1:1" x14ac:dyDescent="0.25">
      <c r="A55" t="s">
        <v>402</v>
      </c>
    </row>
  </sheetData>
  <mergeCells count="2">
    <mergeCell ref="A1:W1"/>
    <mergeCell ref="Y1:AC1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U616"/>
  <sheetViews>
    <sheetView topLeftCell="A163" workbookViewId="0">
      <selection activeCell="H193" sqref="H193"/>
    </sheetView>
  </sheetViews>
  <sheetFormatPr defaultRowHeight="15" x14ac:dyDescent="0.25"/>
  <cols>
    <col min="1" max="1" width="33.85546875" customWidth="1"/>
    <col min="2" max="2" width="23.85546875" customWidth="1"/>
    <col min="3" max="3" width="9.140625" customWidth="1"/>
    <col min="4" max="4" width="14.5703125" customWidth="1"/>
    <col min="5" max="5" width="33.85546875" customWidth="1"/>
    <col min="6" max="6" width="17.85546875" customWidth="1"/>
    <col min="7" max="8" width="8" customWidth="1"/>
    <col min="9" max="10" width="7.5703125" customWidth="1"/>
    <col min="11" max="11" width="11.140625" bestFit="1" customWidth="1"/>
    <col min="12" max="12" width="33.85546875" bestFit="1" customWidth="1"/>
    <col min="13" max="13" width="27.85546875" bestFit="1" customWidth="1"/>
    <col min="14" max="14" width="12.28515625" bestFit="1" customWidth="1"/>
    <col min="15" max="15" width="33.85546875" bestFit="1" customWidth="1"/>
    <col min="16" max="16" width="22.140625" customWidth="1"/>
    <col min="17" max="17" width="33.85546875" bestFit="1" customWidth="1"/>
    <col min="18" max="18" width="33.85546875" customWidth="1"/>
    <col min="19" max="19" width="22.28515625" customWidth="1"/>
    <col min="20" max="20" width="34.7109375" bestFit="1" customWidth="1"/>
    <col min="21" max="21" width="13.140625" customWidth="1"/>
    <col min="22" max="22" width="24.7109375" customWidth="1"/>
    <col min="23" max="23" width="14.140625" bestFit="1" customWidth="1"/>
    <col min="24" max="24" width="13.140625" customWidth="1"/>
    <col min="25" max="25" width="16.85546875" customWidth="1"/>
    <col min="26" max="26" width="22" bestFit="1" customWidth="1"/>
    <col min="27" max="27" width="33.85546875" customWidth="1"/>
    <col min="28" max="28" width="37.42578125" customWidth="1"/>
    <col min="29" max="29" width="33.85546875" bestFit="1" customWidth="1"/>
    <col min="30" max="30" width="33.85546875" customWidth="1"/>
    <col min="31" max="31" width="30.140625" customWidth="1"/>
    <col min="32" max="32" width="17.85546875" bestFit="1" customWidth="1"/>
    <col min="33" max="33" width="23.85546875" bestFit="1" customWidth="1"/>
    <col min="34" max="34" width="16.28515625" bestFit="1" customWidth="1"/>
    <col min="35" max="35" width="8.85546875" bestFit="1" customWidth="1"/>
    <col min="36" max="36" width="34.7109375" bestFit="1" customWidth="1"/>
    <col min="37" max="37" width="33.85546875" bestFit="1" customWidth="1"/>
    <col min="38" max="38" width="37.42578125" bestFit="1" customWidth="1"/>
    <col min="39" max="39" width="17.5703125" bestFit="1" customWidth="1"/>
    <col min="40" max="40" width="16.140625" bestFit="1" customWidth="1"/>
    <col min="41" max="41" width="33.85546875" bestFit="1" customWidth="1"/>
    <col min="42" max="42" width="14.5703125" bestFit="1" customWidth="1"/>
    <col min="43" max="43" width="14.140625" bestFit="1" customWidth="1"/>
    <col min="44" max="44" width="16.140625" bestFit="1" customWidth="1"/>
    <col min="45" max="45" width="33.85546875" bestFit="1" customWidth="1"/>
    <col min="46" max="46" width="37.42578125" bestFit="1" customWidth="1"/>
    <col min="47" max="47" width="10.5703125" bestFit="1" customWidth="1"/>
    <col min="48" max="48" width="7.42578125" bestFit="1" customWidth="1"/>
    <col min="49" max="49" width="9.85546875" bestFit="1" customWidth="1"/>
    <col min="50" max="50" width="10.140625" bestFit="1" customWidth="1"/>
    <col min="51" max="51" width="13.7109375" bestFit="1" customWidth="1"/>
    <col min="52" max="52" width="17.5703125" bestFit="1" customWidth="1"/>
    <col min="53" max="53" width="16.140625" bestFit="1" customWidth="1"/>
    <col min="54" max="54" width="12.28515625" bestFit="1" customWidth="1"/>
    <col min="55" max="55" width="5.7109375" bestFit="1" customWidth="1"/>
    <col min="56" max="56" width="10.7109375" bestFit="1" customWidth="1"/>
    <col min="57" max="57" width="16" bestFit="1" customWidth="1"/>
    <col min="58" max="58" width="32.85546875" bestFit="1" customWidth="1"/>
    <col min="59" max="59" width="37.7109375" bestFit="1" customWidth="1"/>
    <col min="60" max="60" width="29" bestFit="1" customWidth="1"/>
    <col min="61" max="61" width="28.140625" bestFit="1" customWidth="1"/>
    <col min="62" max="62" width="7.42578125" bestFit="1" customWidth="1"/>
    <col min="63" max="63" width="9.85546875" bestFit="1" customWidth="1"/>
    <col min="64" max="64" width="10.140625" bestFit="1" customWidth="1"/>
    <col min="65" max="65" width="13.7109375" bestFit="1" customWidth="1"/>
    <col min="66" max="66" width="17.5703125" bestFit="1" customWidth="1"/>
    <col min="67" max="67" width="16.140625" bestFit="1" customWidth="1"/>
    <col min="68" max="68" width="12.28515625" bestFit="1" customWidth="1"/>
    <col min="69" max="69" width="5.7109375" bestFit="1" customWidth="1"/>
    <col min="70" max="70" width="10.7109375" bestFit="1" customWidth="1"/>
    <col min="71" max="71" width="16" bestFit="1" customWidth="1"/>
    <col min="72" max="72" width="32.85546875" bestFit="1" customWidth="1"/>
    <col min="73" max="73" width="37.7109375" bestFit="1" customWidth="1"/>
    <col min="74" max="74" width="29" bestFit="1" customWidth="1"/>
    <col min="75" max="75" width="28.140625" bestFit="1" customWidth="1"/>
    <col min="76" max="76" width="28.5703125" bestFit="1" customWidth="1"/>
    <col min="77" max="77" width="9.85546875" bestFit="1" customWidth="1"/>
    <col min="78" max="78" width="10.140625" bestFit="1" customWidth="1"/>
    <col min="79" max="79" width="13.7109375" bestFit="1" customWidth="1"/>
    <col min="80" max="80" width="17.5703125" bestFit="1" customWidth="1"/>
    <col min="81" max="81" width="16.140625" bestFit="1" customWidth="1"/>
    <col min="82" max="82" width="12.28515625" bestFit="1" customWidth="1"/>
    <col min="83" max="83" width="5.7109375" bestFit="1" customWidth="1"/>
    <col min="84" max="84" width="10.7109375" bestFit="1" customWidth="1"/>
    <col min="85" max="85" width="16" bestFit="1" customWidth="1"/>
    <col min="86" max="86" width="32.85546875" bestFit="1" customWidth="1"/>
    <col min="87" max="87" width="37.7109375" bestFit="1" customWidth="1"/>
    <col min="88" max="88" width="29" bestFit="1" customWidth="1"/>
    <col min="89" max="89" width="28.5703125" bestFit="1" customWidth="1"/>
    <col min="90" max="90" width="28.140625" bestFit="1" customWidth="1"/>
    <col min="91" max="91" width="28.5703125" bestFit="1" customWidth="1"/>
    <col min="92" max="92" width="10.140625" bestFit="1" customWidth="1"/>
    <col min="93" max="93" width="13.7109375" bestFit="1" customWidth="1"/>
    <col min="94" max="94" width="17.5703125" bestFit="1" customWidth="1"/>
    <col min="95" max="95" width="16.140625" bestFit="1" customWidth="1"/>
    <col min="96" max="96" width="12.28515625" bestFit="1" customWidth="1"/>
    <col min="97" max="97" width="5.7109375" bestFit="1" customWidth="1"/>
    <col min="98" max="98" width="10.7109375" bestFit="1" customWidth="1"/>
    <col min="99" max="99" width="16" bestFit="1" customWidth="1"/>
    <col min="100" max="100" width="32.85546875" bestFit="1" customWidth="1"/>
    <col min="101" max="101" width="37.7109375" bestFit="1" customWidth="1"/>
    <col min="102" max="102" width="32.140625" bestFit="1" customWidth="1"/>
    <col min="103" max="103" width="29" bestFit="1" customWidth="1"/>
    <col min="104" max="104" width="28.5703125" bestFit="1" customWidth="1"/>
    <col min="105" max="105" width="28.140625" bestFit="1" customWidth="1"/>
    <col min="106" max="106" width="28.5703125" bestFit="1" customWidth="1"/>
    <col min="107" max="107" width="13.7109375" bestFit="1" customWidth="1"/>
    <col min="108" max="108" width="17.5703125" bestFit="1" customWidth="1"/>
    <col min="109" max="109" width="16.140625" bestFit="1" customWidth="1"/>
    <col min="110" max="110" width="12.28515625" bestFit="1" customWidth="1"/>
    <col min="111" max="111" width="5.7109375" bestFit="1" customWidth="1"/>
    <col min="112" max="112" width="10.7109375" bestFit="1" customWidth="1"/>
    <col min="113" max="113" width="16" bestFit="1" customWidth="1"/>
    <col min="114" max="114" width="20.85546875" bestFit="1" customWidth="1"/>
    <col min="115" max="115" width="32.85546875" bestFit="1" customWidth="1"/>
    <col min="116" max="116" width="37.7109375" bestFit="1" customWidth="1"/>
    <col min="117" max="117" width="32.140625" bestFit="1" customWidth="1"/>
    <col min="118" max="118" width="29" bestFit="1" customWidth="1"/>
    <col min="119" max="119" width="28.5703125" bestFit="1" customWidth="1"/>
    <col min="120" max="120" width="28.140625" bestFit="1" customWidth="1"/>
    <col min="121" max="121" width="28.5703125" bestFit="1" customWidth="1"/>
    <col min="122" max="122" width="17.5703125" bestFit="1" customWidth="1"/>
    <col min="123" max="123" width="16.140625" bestFit="1" customWidth="1"/>
    <col min="124" max="124" width="12.28515625" bestFit="1" customWidth="1"/>
    <col min="125" max="125" width="5.7109375" bestFit="1" customWidth="1"/>
    <col min="126" max="126" width="10.7109375" bestFit="1" customWidth="1"/>
    <col min="127" max="127" width="16" bestFit="1" customWidth="1"/>
    <col min="128" max="128" width="20.85546875" bestFit="1" customWidth="1"/>
    <col min="129" max="129" width="24.85546875" bestFit="1" customWidth="1"/>
    <col min="130" max="130" width="32.85546875" bestFit="1" customWidth="1"/>
    <col min="131" max="131" width="37.7109375" bestFit="1" customWidth="1"/>
    <col min="132" max="132" width="32.140625" bestFit="1" customWidth="1"/>
    <col min="133" max="133" width="29" bestFit="1" customWidth="1"/>
    <col min="134" max="134" width="28.5703125" bestFit="1" customWidth="1"/>
    <col min="135" max="135" width="28.140625" bestFit="1" customWidth="1"/>
    <col min="136" max="136" width="28.5703125" bestFit="1" customWidth="1"/>
    <col min="137" max="137" width="16.140625" bestFit="1" customWidth="1"/>
    <col min="138" max="138" width="12.28515625" bestFit="1" customWidth="1"/>
    <col min="139" max="139" width="5.7109375" bestFit="1" customWidth="1"/>
    <col min="140" max="140" width="10.7109375" bestFit="1" customWidth="1"/>
    <col min="141" max="141" width="16" bestFit="1" customWidth="1"/>
    <col min="142" max="142" width="20.85546875" bestFit="1" customWidth="1"/>
    <col min="143" max="143" width="24.85546875" bestFit="1" customWidth="1"/>
    <col min="144" max="144" width="32.85546875" bestFit="1" customWidth="1"/>
    <col min="145" max="145" width="37.7109375" bestFit="1" customWidth="1"/>
    <col min="146" max="146" width="42.5703125" bestFit="1" customWidth="1"/>
    <col min="147" max="147" width="32.140625" bestFit="1" customWidth="1"/>
    <col min="148" max="148" width="29" bestFit="1" customWidth="1"/>
    <col min="149" max="149" width="28.5703125" bestFit="1" customWidth="1"/>
    <col min="150" max="150" width="28.140625" bestFit="1" customWidth="1"/>
    <col min="151" max="151" width="28.5703125" bestFit="1" customWidth="1"/>
    <col min="152" max="152" width="12.28515625" bestFit="1" customWidth="1"/>
    <col min="153" max="153" width="5.7109375" bestFit="1" customWidth="1"/>
    <col min="154" max="154" width="10.7109375" bestFit="1" customWidth="1"/>
    <col min="155" max="155" width="16" bestFit="1" customWidth="1"/>
    <col min="156" max="156" width="20.85546875" bestFit="1" customWidth="1"/>
    <col min="157" max="157" width="24.85546875" bestFit="1" customWidth="1"/>
    <col min="158" max="158" width="32.85546875" bestFit="1" customWidth="1"/>
    <col min="159" max="159" width="22" bestFit="1" customWidth="1"/>
    <col min="160" max="160" width="37.7109375" bestFit="1" customWidth="1"/>
    <col min="161" max="161" width="42.5703125" bestFit="1" customWidth="1"/>
    <col min="162" max="162" width="32.140625" bestFit="1" customWidth="1"/>
    <col min="163" max="163" width="29" bestFit="1" customWidth="1"/>
    <col min="164" max="164" width="28.5703125" bestFit="1" customWidth="1"/>
    <col min="165" max="165" width="28.140625" bestFit="1" customWidth="1"/>
    <col min="166" max="166" width="28.5703125" bestFit="1" customWidth="1"/>
  </cols>
  <sheetData>
    <row r="1" spans="1:18" ht="18.75" x14ac:dyDescent="0.3">
      <c r="A1" s="27" t="s">
        <v>55</v>
      </c>
      <c r="R1" t="s">
        <v>65</v>
      </c>
    </row>
    <row r="2" spans="1:18" x14ac:dyDescent="0.25">
      <c r="B2" s="8" t="s">
        <v>32</v>
      </c>
    </row>
    <row r="3" spans="1:18" x14ac:dyDescent="0.25">
      <c r="A3" s="8" t="s">
        <v>33</v>
      </c>
      <c r="B3" t="s">
        <v>89</v>
      </c>
      <c r="C3" t="s">
        <v>87</v>
      </c>
      <c r="D3" t="s">
        <v>95</v>
      </c>
      <c r="E3" t="s">
        <v>81</v>
      </c>
      <c r="F3" t="s">
        <v>76</v>
      </c>
      <c r="G3" t="s">
        <v>82</v>
      </c>
      <c r="H3" t="s">
        <v>94</v>
      </c>
      <c r="I3" t="s">
        <v>80</v>
      </c>
      <c r="J3" t="s">
        <v>27</v>
      </c>
    </row>
    <row r="4" spans="1:18" x14ac:dyDescent="0.25">
      <c r="A4" s="12" t="s">
        <v>39</v>
      </c>
      <c r="B4" s="7">
        <v>1731</v>
      </c>
      <c r="C4" s="7">
        <v>2231</v>
      </c>
      <c r="D4" s="7">
        <v>1326</v>
      </c>
      <c r="E4" s="7">
        <v>1160</v>
      </c>
      <c r="F4" s="7">
        <v>1098</v>
      </c>
      <c r="G4" s="7">
        <v>39</v>
      </c>
      <c r="H4" s="7">
        <v>415</v>
      </c>
      <c r="I4" s="7">
        <v>1017</v>
      </c>
      <c r="J4" s="7">
        <v>9017</v>
      </c>
    </row>
    <row r="5" spans="1:18" x14ac:dyDescent="0.25">
      <c r="A5" s="12" t="s">
        <v>125</v>
      </c>
      <c r="B5" s="7">
        <v>614</v>
      </c>
      <c r="C5" s="7">
        <v>785</v>
      </c>
      <c r="D5" s="7">
        <v>357</v>
      </c>
      <c r="E5" s="7">
        <v>368</v>
      </c>
      <c r="F5" s="7">
        <v>409</v>
      </c>
      <c r="G5" s="7">
        <v>4</v>
      </c>
      <c r="H5" s="7">
        <v>158</v>
      </c>
      <c r="I5" s="7">
        <v>273</v>
      </c>
      <c r="J5" s="7">
        <v>2968</v>
      </c>
    </row>
    <row r="7" spans="1:18" ht="18.75" x14ac:dyDescent="0.3">
      <c r="A7" s="27" t="s">
        <v>66</v>
      </c>
    </row>
    <row r="8" spans="1:18" x14ac:dyDescent="0.25">
      <c r="B8" s="8" t="s">
        <v>32</v>
      </c>
    </row>
    <row r="9" spans="1:18" x14ac:dyDescent="0.25">
      <c r="A9" s="8" t="s">
        <v>33</v>
      </c>
      <c r="B9" t="s">
        <v>89</v>
      </c>
      <c r="C9" t="s">
        <v>87</v>
      </c>
      <c r="D9" t="s">
        <v>95</v>
      </c>
      <c r="E9" t="s">
        <v>81</v>
      </c>
      <c r="F9" t="s">
        <v>76</v>
      </c>
      <c r="G9" t="s">
        <v>82</v>
      </c>
      <c r="H9" t="s">
        <v>94</v>
      </c>
      <c r="I9" t="s">
        <v>80</v>
      </c>
      <c r="J9" t="s">
        <v>27</v>
      </c>
    </row>
    <row r="10" spans="1:18" x14ac:dyDescent="0.25">
      <c r="A10" s="12" t="s">
        <v>39</v>
      </c>
      <c r="B10" s="7">
        <v>6250</v>
      </c>
      <c r="C10" s="7">
        <v>8102</v>
      </c>
      <c r="D10" s="7">
        <v>4730</v>
      </c>
      <c r="E10" s="7">
        <v>4146</v>
      </c>
      <c r="F10" s="7">
        <v>3976</v>
      </c>
      <c r="G10" s="7">
        <v>131</v>
      </c>
      <c r="H10" s="7">
        <v>1489</v>
      </c>
      <c r="I10" s="7">
        <v>3805</v>
      </c>
      <c r="J10" s="7">
        <v>32629</v>
      </c>
    </row>
    <row r="11" spans="1:18" x14ac:dyDescent="0.25">
      <c r="A11" s="12" t="s">
        <v>125</v>
      </c>
      <c r="B11" s="7">
        <v>2409</v>
      </c>
      <c r="C11" s="7">
        <v>3030</v>
      </c>
      <c r="D11" s="7">
        <v>1468</v>
      </c>
      <c r="E11" s="7">
        <v>1506</v>
      </c>
      <c r="F11" s="7">
        <v>1580</v>
      </c>
      <c r="G11" s="7">
        <v>10</v>
      </c>
      <c r="H11" s="7">
        <v>587</v>
      </c>
      <c r="I11" s="7">
        <v>1202</v>
      </c>
      <c r="J11" s="7">
        <v>11792</v>
      </c>
    </row>
    <row r="13" spans="1:18" ht="18.75" x14ac:dyDescent="0.3">
      <c r="A13" s="27" t="s">
        <v>64</v>
      </c>
    </row>
    <row r="14" spans="1:18" x14ac:dyDescent="0.25">
      <c r="B14" s="8" t="s">
        <v>32</v>
      </c>
    </row>
    <row r="15" spans="1:18" x14ac:dyDescent="0.25">
      <c r="A15" s="8" t="s">
        <v>33</v>
      </c>
      <c r="B15" t="s">
        <v>89</v>
      </c>
      <c r="C15" t="s">
        <v>87</v>
      </c>
      <c r="D15" t="s">
        <v>95</v>
      </c>
      <c r="E15" t="s">
        <v>81</v>
      </c>
      <c r="F15" t="s">
        <v>76</v>
      </c>
      <c r="G15" t="s">
        <v>82</v>
      </c>
      <c r="H15" t="s">
        <v>94</v>
      </c>
      <c r="I15" t="s">
        <v>80</v>
      </c>
      <c r="J15" t="s">
        <v>27</v>
      </c>
    </row>
    <row r="16" spans="1:18" x14ac:dyDescent="0.25">
      <c r="A16" s="12" t="s">
        <v>39</v>
      </c>
      <c r="B16" s="7">
        <v>7073</v>
      </c>
      <c r="C16" s="7">
        <v>9494</v>
      </c>
      <c r="D16" s="7">
        <v>5418</v>
      </c>
      <c r="E16" s="7">
        <v>4772</v>
      </c>
      <c r="F16" s="7">
        <v>4607</v>
      </c>
      <c r="G16" s="7">
        <v>83</v>
      </c>
      <c r="H16" s="7">
        <v>1719</v>
      </c>
      <c r="I16" s="7">
        <v>4343</v>
      </c>
      <c r="J16" s="7">
        <v>37509</v>
      </c>
    </row>
    <row r="17" spans="1:37" x14ac:dyDescent="0.25">
      <c r="A17" s="12" t="s">
        <v>125</v>
      </c>
      <c r="B17" s="7">
        <v>2866</v>
      </c>
      <c r="C17" s="7">
        <v>3739</v>
      </c>
      <c r="D17" s="7">
        <v>1801</v>
      </c>
      <c r="E17" s="7">
        <v>1962</v>
      </c>
      <c r="F17" s="7">
        <v>1968</v>
      </c>
      <c r="G17" s="7">
        <v>3</v>
      </c>
      <c r="H17" s="7">
        <v>721</v>
      </c>
      <c r="I17" s="7">
        <v>1585</v>
      </c>
      <c r="J17" s="7">
        <v>14645</v>
      </c>
    </row>
    <row r="22" spans="1:37" ht="18.75" x14ac:dyDescent="0.3">
      <c r="A22" s="27" t="s">
        <v>55</v>
      </c>
    </row>
    <row r="23" spans="1:37" x14ac:dyDescent="0.25">
      <c r="B23" s="8" t="s">
        <v>32</v>
      </c>
      <c r="K23" s="8"/>
      <c r="L23" s="8"/>
      <c r="M23" s="8"/>
      <c r="N23" s="8"/>
      <c r="O23" s="8"/>
      <c r="U23" s="8"/>
      <c r="V23" s="8"/>
      <c r="W23" s="8"/>
      <c r="X23" s="8"/>
      <c r="Y23" s="8"/>
      <c r="Z23" s="8"/>
      <c r="AA23" s="8"/>
      <c r="AC23" s="8"/>
      <c r="AD23" s="8"/>
      <c r="AE23" s="8"/>
      <c r="AF23" s="8"/>
      <c r="AH23" s="8" t="s">
        <v>32</v>
      </c>
      <c r="AJ23" s="8"/>
      <c r="AK23" s="8"/>
    </row>
    <row r="24" spans="1:37" x14ac:dyDescent="0.25">
      <c r="A24" s="8" t="s">
        <v>33</v>
      </c>
      <c r="B24" t="s">
        <v>89</v>
      </c>
      <c r="C24" t="s">
        <v>87</v>
      </c>
      <c r="D24" t="s">
        <v>95</v>
      </c>
      <c r="E24" t="s">
        <v>81</v>
      </c>
      <c r="F24" t="s">
        <v>76</v>
      </c>
      <c r="G24" t="s">
        <v>82</v>
      </c>
      <c r="H24" t="s">
        <v>94</v>
      </c>
      <c r="I24" t="s">
        <v>80</v>
      </c>
      <c r="J24" t="s">
        <v>27</v>
      </c>
      <c r="K24" s="10"/>
      <c r="L24" s="10"/>
      <c r="M24" s="10"/>
      <c r="N24" s="10"/>
      <c r="O24" s="10"/>
      <c r="AE24" s="10"/>
      <c r="AH24" t="s">
        <v>350</v>
      </c>
      <c r="AI24" t="s">
        <v>351</v>
      </c>
      <c r="AJ24" s="8"/>
      <c r="AK24" s="8"/>
    </row>
    <row r="25" spans="1:37" x14ac:dyDescent="0.25">
      <c r="A25" s="12" t="s">
        <v>38</v>
      </c>
      <c r="B25" s="7">
        <v>280</v>
      </c>
      <c r="C25" s="7">
        <v>302</v>
      </c>
      <c r="D25" s="7">
        <v>130</v>
      </c>
      <c r="E25" s="7">
        <v>104</v>
      </c>
      <c r="F25" s="7">
        <v>169</v>
      </c>
      <c r="G25" s="7">
        <v>3</v>
      </c>
      <c r="H25" s="7">
        <v>47</v>
      </c>
      <c r="I25" s="7">
        <v>116</v>
      </c>
      <c r="J25" s="7">
        <v>1151</v>
      </c>
      <c r="K25" s="7"/>
      <c r="L25" s="7"/>
      <c r="M25" s="7"/>
      <c r="N25" s="7"/>
      <c r="O25" s="7"/>
      <c r="R25" s="7"/>
      <c r="U25" s="7"/>
      <c r="V25" s="7"/>
      <c r="W25" s="7"/>
      <c r="X25" s="7"/>
      <c r="Y25" s="7"/>
      <c r="Z25" s="7"/>
      <c r="AA25" s="7"/>
      <c r="AE25" s="7"/>
      <c r="AH25" s="10" t="s">
        <v>365</v>
      </c>
    </row>
    <row r="26" spans="1:37" x14ac:dyDescent="0.25">
      <c r="A26" s="12" t="s">
        <v>37</v>
      </c>
      <c r="B26" s="7">
        <v>74</v>
      </c>
      <c r="C26" s="7">
        <v>113</v>
      </c>
      <c r="D26" s="7">
        <v>62</v>
      </c>
      <c r="E26" s="7">
        <v>56</v>
      </c>
      <c r="F26" s="7">
        <v>59</v>
      </c>
      <c r="G26" s="7">
        <v>0</v>
      </c>
      <c r="H26" s="7">
        <v>23</v>
      </c>
      <c r="I26" s="7">
        <v>52</v>
      </c>
      <c r="J26" s="7">
        <v>439</v>
      </c>
      <c r="K26" s="7"/>
      <c r="L26" s="7"/>
      <c r="M26" s="7"/>
      <c r="N26" s="7"/>
      <c r="O26" s="7"/>
      <c r="R26" s="7"/>
      <c r="U26" s="7"/>
      <c r="V26" s="7"/>
      <c r="W26" s="7"/>
      <c r="X26" s="7"/>
      <c r="Y26" s="7"/>
      <c r="Z26" s="7"/>
      <c r="AA26" s="7"/>
      <c r="AE26" s="7"/>
      <c r="AG26" t="s">
        <v>39</v>
      </c>
      <c r="AH26" s="7">
        <v>9017</v>
      </c>
      <c r="AI26" s="7">
        <v>9017</v>
      </c>
    </row>
    <row r="27" spans="1:37" x14ac:dyDescent="0.25">
      <c r="A27" s="12" t="s">
        <v>36</v>
      </c>
      <c r="B27" s="7">
        <v>294</v>
      </c>
      <c r="C27" s="7">
        <v>408</v>
      </c>
      <c r="D27" s="7">
        <v>196</v>
      </c>
      <c r="E27" s="7">
        <v>215</v>
      </c>
      <c r="F27" s="7">
        <v>200</v>
      </c>
      <c r="G27" s="7">
        <v>0</v>
      </c>
      <c r="H27" s="7">
        <v>77</v>
      </c>
      <c r="I27" s="7">
        <v>184</v>
      </c>
      <c r="J27" s="7">
        <v>1574</v>
      </c>
      <c r="K27" s="7"/>
      <c r="L27" s="7"/>
      <c r="M27" s="7"/>
      <c r="N27" s="7"/>
      <c r="O27" s="7"/>
      <c r="R27" s="7"/>
      <c r="U27" s="7"/>
      <c r="V27" s="7"/>
      <c r="W27" s="7"/>
      <c r="X27" s="7"/>
      <c r="Y27" s="7"/>
      <c r="Z27" s="7"/>
      <c r="AA27" s="7"/>
      <c r="AE27" s="7"/>
    </row>
    <row r="28" spans="1:37" x14ac:dyDescent="0.25">
      <c r="A28" s="12" t="s">
        <v>35</v>
      </c>
      <c r="B28" s="7">
        <v>906</v>
      </c>
      <c r="C28" s="7">
        <v>1209</v>
      </c>
      <c r="D28" s="7">
        <v>771</v>
      </c>
      <c r="E28" s="7">
        <v>656</v>
      </c>
      <c r="F28" s="7">
        <v>566</v>
      </c>
      <c r="G28" s="7">
        <v>35</v>
      </c>
      <c r="H28" s="7">
        <v>221</v>
      </c>
      <c r="I28" s="7">
        <v>571</v>
      </c>
      <c r="J28" s="7">
        <v>4935</v>
      </c>
      <c r="K28" s="7"/>
      <c r="L28" s="7"/>
      <c r="M28" s="7"/>
      <c r="N28" s="7"/>
      <c r="O28" s="7"/>
      <c r="R28" s="7"/>
      <c r="U28" s="7"/>
      <c r="V28" s="7"/>
      <c r="W28" s="7"/>
      <c r="X28" s="7"/>
      <c r="Y28" s="7"/>
      <c r="Z28" s="7"/>
      <c r="AA28" s="7"/>
      <c r="AE28" s="7"/>
    </row>
    <row r="29" spans="1:37" x14ac:dyDescent="0.25">
      <c r="A29" s="12" t="s">
        <v>34</v>
      </c>
      <c r="B29" s="7">
        <v>177</v>
      </c>
      <c r="C29" s="7">
        <v>199</v>
      </c>
      <c r="D29" s="7">
        <v>167</v>
      </c>
      <c r="E29" s="7">
        <v>129</v>
      </c>
      <c r="F29" s="7">
        <v>104</v>
      </c>
      <c r="G29" s="7">
        <v>1</v>
      </c>
      <c r="H29" s="7">
        <v>47</v>
      </c>
      <c r="I29" s="7">
        <v>94</v>
      </c>
      <c r="J29" s="7">
        <v>918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E29" s="7"/>
    </row>
    <row r="30" spans="1:37" x14ac:dyDescent="0.25">
      <c r="A30" s="12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E30" s="7"/>
    </row>
    <row r="31" spans="1:37" x14ac:dyDescent="0.25">
      <c r="A31" t="s">
        <v>63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E31" s="7"/>
    </row>
    <row r="32" spans="1:37" x14ac:dyDescent="0.25">
      <c r="B32" s="8" t="s">
        <v>32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E32" s="7"/>
    </row>
    <row r="33" spans="1:31" x14ac:dyDescent="0.25">
      <c r="A33" s="8" t="s">
        <v>33</v>
      </c>
      <c r="B33" t="s">
        <v>89</v>
      </c>
      <c r="C33" t="s">
        <v>87</v>
      </c>
      <c r="D33" t="s">
        <v>95</v>
      </c>
      <c r="E33" t="s">
        <v>81</v>
      </c>
      <c r="F33" t="s">
        <v>76</v>
      </c>
      <c r="G33" t="s">
        <v>82</v>
      </c>
      <c r="H33" t="s">
        <v>94</v>
      </c>
      <c r="I33" t="s">
        <v>80</v>
      </c>
      <c r="J33" t="s">
        <v>27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E33" s="7"/>
    </row>
    <row r="34" spans="1:31" x14ac:dyDescent="0.25">
      <c r="A34" s="12" t="s">
        <v>38</v>
      </c>
      <c r="B34" s="7">
        <v>1064</v>
      </c>
      <c r="C34" s="7">
        <v>1000</v>
      </c>
      <c r="D34" s="7">
        <v>504</v>
      </c>
      <c r="E34" s="7">
        <v>437</v>
      </c>
      <c r="F34" s="7">
        <v>557</v>
      </c>
      <c r="G34" s="7">
        <v>7</v>
      </c>
      <c r="H34" s="7">
        <v>175</v>
      </c>
      <c r="I34" s="7">
        <v>403</v>
      </c>
      <c r="J34" s="7">
        <v>4147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E34" s="7"/>
    </row>
    <row r="35" spans="1:31" x14ac:dyDescent="0.25">
      <c r="A35" s="12" t="s">
        <v>37</v>
      </c>
      <c r="B35" s="7">
        <v>270</v>
      </c>
      <c r="C35" s="7">
        <v>410</v>
      </c>
      <c r="D35" s="7">
        <v>216</v>
      </c>
      <c r="E35" s="7">
        <v>200</v>
      </c>
      <c r="F35" s="7">
        <v>200</v>
      </c>
      <c r="G35" s="7">
        <v>0</v>
      </c>
      <c r="H35" s="7">
        <v>76</v>
      </c>
      <c r="I35" s="7">
        <v>200</v>
      </c>
      <c r="J35" s="7">
        <v>1572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E35" s="7"/>
    </row>
    <row r="36" spans="1:31" x14ac:dyDescent="0.25">
      <c r="A36" s="12" t="s">
        <v>36</v>
      </c>
      <c r="B36" s="7">
        <v>1122</v>
      </c>
      <c r="C36" s="7">
        <v>1500</v>
      </c>
      <c r="D36" s="7">
        <v>864</v>
      </c>
      <c r="E36" s="7">
        <v>795</v>
      </c>
      <c r="F36" s="7">
        <v>754</v>
      </c>
      <c r="G36" s="7">
        <v>1</v>
      </c>
      <c r="H36" s="7">
        <v>328</v>
      </c>
      <c r="I36" s="7">
        <v>676</v>
      </c>
      <c r="J36" s="7">
        <v>6040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E36" s="7"/>
    </row>
    <row r="37" spans="1:31" x14ac:dyDescent="0.25">
      <c r="A37" s="12" t="s">
        <v>35</v>
      </c>
      <c r="B37" s="7">
        <v>3176</v>
      </c>
      <c r="C37" s="7">
        <v>4483</v>
      </c>
      <c r="D37" s="7">
        <v>2576</v>
      </c>
      <c r="E37" s="7">
        <v>2250</v>
      </c>
      <c r="F37" s="7">
        <v>2083</v>
      </c>
      <c r="G37" s="7">
        <v>116</v>
      </c>
      <c r="H37" s="7">
        <v>789</v>
      </c>
      <c r="I37" s="7">
        <v>2150</v>
      </c>
      <c r="J37" s="7">
        <v>17623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E37" s="7"/>
    </row>
    <row r="38" spans="1:31" x14ac:dyDescent="0.25">
      <c r="A38" s="12" t="s">
        <v>34</v>
      </c>
      <c r="B38" s="7">
        <v>618</v>
      </c>
      <c r="C38" s="7">
        <v>709</v>
      </c>
      <c r="D38" s="7">
        <v>570</v>
      </c>
      <c r="E38" s="7">
        <v>464</v>
      </c>
      <c r="F38" s="7">
        <v>382</v>
      </c>
      <c r="G38" s="7">
        <v>7</v>
      </c>
      <c r="H38" s="7">
        <v>121</v>
      </c>
      <c r="I38" s="7">
        <v>376</v>
      </c>
      <c r="J38" s="7">
        <v>3247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E38" s="7"/>
    </row>
    <row r="39" spans="1:31" x14ac:dyDescent="0.25">
      <c r="A39" s="12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E39" s="7"/>
    </row>
    <row r="40" spans="1:31" x14ac:dyDescent="0.25">
      <c r="A40" t="s">
        <v>54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E40" s="7"/>
    </row>
    <row r="41" spans="1:31" x14ac:dyDescent="0.25">
      <c r="B41" s="8" t="s">
        <v>32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E41" s="7"/>
    </row>
    <row r="42" spans="1:31" x14ac:dyDescent="0.25">
      <c r="A42" s="8" t="s">
        <v>33</v>
      </c>
      <c r="B42" t="s">
        <v>89</v>
      </c>
      <c r="C42" t="s">
        <v>87</v>
      </c>
      <c r="D42" t="s">
        <v>95</v>
      </c>
      <c r="E42" t="s">
        <v>81</v>
      </c>
      <c r="F42" t="s">
        <v>76</v>
      </c>
      <c r="G42" t="s">
        <v>82</v>
      </c>
      <c r="H42" t="s">
        <v>94</v>
      </c>
      <c r="I42" t="s">
        <v>80</v>
      </c>
      <c r="J42" t="s">
        <v>27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E42" s="7"/>
    </row>
    <row r="43" spans="1:31" x14ac:dyDescent="0.25">
      <c r="A43" s="12" t="s">
        <v>38</v>
      </c>
      <c r="B43" s="7">
        <v>1248</v>
      </c>
      <c r="C43" s="7">
        <v>1237</v>
      </c>
      <c r="D43" s="7">
        <v>733</v>
      </c>
      <c r="E43" s="7">
        <v>549</v>
      </c>
      <c r="F43" s="7">
        <v>621</v>
      </c>
      <c r="G43" s="7">
        <v>5</v>
      </c>
      <c r="H43" s="7">
        <v>219</v>
      </c>
      <c r="I43" s="7">
        <v>509</v>
      </c>
      <c r="J43" s="7">
        <v>5121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E43" s="7"/>
    </row>
    <row r="44" spans="1:31" x14ac:dyDescent="0.25">
      <c r="A44" s="12" t="s">
        <v>37</v>
      </c>
      <c r="B44" s="7">
        <v>342</v>
      </c>
      <c r="C44" s="7">
        <v>510</v>
      </c>
      <c r="D44" s="7">
        <v>263</v>
      </c>
      <c r="E44" s="7">
        <v>204</v>
      </c>
      <c r="F44" s="7">
        <v>210</v>
      </c>
      <c r="G44" s="7">
        <v>0</v>
      </c>
      <c r="H44" s="7">
        <v>79</v>
      </c>
      <c r="I44" s="7">
        <v>197</v>
      </c>
      <c r="J44" s="7">
        <v>1805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E44" s="7"/>
    </row>
    <row r="45" spans="1:31" x14ac:dyDescent="0.25">
      <c r="A45" s="12" t="s">
        <v>36</v>
      </c>
      <c r="B45" s="7">
        <v>1243</v>
      </c>
      <c r="C45" s="7">
        <v>1776</v>
      </c>
      <c r="D45" s="7">
        <v>955</v>
      </c>
      <c r="E45" s="7">
        <v>850</v>
      </c>
      <c r="F45" s="7">
        <v>921</v>
      </c>
      <c r="G45" s="7">
        <v>1</v>
      </c>
      <c r="H45" s="7">
        <v>384</v>
      </c>
      <c r="I45" s="7">
        <v>920</v>
      </c>
      <c r="J45" s="7">
        <v>7050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E45" s="7"/>
    </row>
    <row r="46" spans="1:31" x14ac:dyDescent="0.25">
      <c r="A46" s="12" t="s">
        <v>35</v>
      </c>
      <c r="B46" s="7">
        <v>3525</v>
      </c>
      <c r="C46" s="7">
        <v>5195</v>
      </c>
      <c r="D46" s="7">
        <v>2841</v>
      </c>
      <c r="E46" s="7">
        <v>2638</v>
      </c>
      <c r="F46" s="7">
        <v>2457</v>
      </c>
      <c r="G46" s="7">
        <v>72</v>
      </c>
      <c r="H46" s="7">
        <v>909</v>
      </c>
      <c r="I46" s="7">
        <v>2292</v>
      </c>
      <c r="J46" s="7">
        <v>19929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E46" s="7"/>
    </row>
    <row r="47" spans="1:31" x14ac:dyDescent="0.25">
      <c r="A47" s="12" t="s">
        <v>34</v>
      </c>
      <c r="B47" s="7">
        <v>715</v>
      </c>
      <c r="C47" s="7">
        <v>776</v>
      </c>
      <c r="D47" s="7">
        <v>626</v>
      </c>
      <c r="E47" s="7">
        <v>531</v>
      </c>
      <c r="F47" s="7">
        <v>398</v>
      </c>
      <c r="G47" s="7">
        <v>5</v>
      </c>
      <c r="H47" s="7">
        <v>128</v>
      </c>
      <c r="I47" s="7">
        <v>425</v>
      </c>
      <c r="J47" s="7">
        <v>3604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E47" s="7"/>
    </row>
    <row r="49" spans="1:47" ht="26.25" x14ac:dyDescent="0.4">
      <c r="A49" s="25" t="s">
        <v>59</v>
      </c>
    </row>
    <row r="51" spans="1:47" ht="18.75" x14ac:dyDescent="0.3">
      <c r="A51" s="27" t="s">
        <v>53</v>
      </c>
      <c r="C51" s="59" t="s">
        <v>260</v>
      </c>
      <c r="D51" s="60">
        <v>44676</v>
      </c>
      <c r="E51" t="s">
        <v>53</v>
      </c>
    </row>
    <row r="52" spans="1:47" x14ac:dyDescent="0.25">
      <c r="A52" s="8" t="s">
        <v>33</v>
      </c>
      <c r="C52" s="59"/>
      <c r="D52" s="59"/>
      <c r="F52" s="8" t="s">
        <v>32</v>
      </c>
      <c r="N52" s="8"/>
      <c r="O52" s="8"/>
      <c r="R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</row>
    <row r="53" spans="1:47" x14ac:dyDescent="0.25">
      <c r="A53" s="12" t="s">
        <v>45</v>
      </c>
      <c r="B53" s="6">
        <v>5.8333333333333336E-3</v>
      </c>
      <c r="C53" s="6">
        <v>5.37037037037037E-3</v>
      </c>
      <c r="D53" s="62">
        <f>(C53-GETPIVOTDATA("Median Red.",$A$52))/C53</f>
        <v>-8.6206896551724269E-2</v>
      </c>
      <c r="E53" s="8" t="s">
        <v>33</v>
      </c>
      <c r="F53" t="s">
        <v>89</v>
      </c>
      <c r="G53" t="s">
        <v>87</v>
      </c>
      <c r="H53" t="s">
        <v>95</v>
      </c>
      <c r="I53" t="s">
        <v>81</v>
      </c>
      <c r="J53" t="s">
        <v>76</v>
      </c>
      <c r="K53" t="s">
        <v>82</v>
      </c>
      <c r="L53" t="s">
        <v>94</v>
      </c>
      <c r="M53" t="s">
        <v>80</v>
      </c>
      <c r="N53" s="6"/>
      <c r="O53" s="6"/>
      <c r="R53" s="6"/>
      <c r="U53" s="6"/>
      <c r="V53" s="6"/>
      <c r="W53" s="6"/>
      <c r="X53" s="6"/>
      <c r="Y53" s="6"/>
      <c r="Z53" s="6"/>
      <c r="AA53" s="6"/>
      <c r="AE53" s="6"/>
    </row>
    <row r="54" spans="1:47" x14ac:dyDescent="0.25">
      <c r="A54" s="12" t="s">
        <v>46</v>
      </c>
      <c r="B54" s="6">
        <v>6.9328703703703696E-3</v>
      </c>
      <c r="C54" s="6"/>
      <c r="D54" s="63"/>
      <c r="E54" s="12" t="s">
        <v>45</v>
      </c>
      <c r="F54" s="6">
        <v>5.37037037037037E-3</v>
      </c>
      <c r="G54" s="6">
        <v>6.5046296296296302E-3</v>
      </c>
      <c r="H54" s="6">
        <v>4.6643518518518518E-3</v>
      </c>
      <c r="I54" s="6">
        <v>6.9328703703703696E-3</v>
      </c>
      <c r="J54" s="6">
        <v>7.719907407407408E-3</v>
      </c>
      <c r="K54" s="6">
        <v>4.2824074074074075E-4</v>
      </c>
      <c r="L54" s="6">
        <v>6.4120370370370364E-3</v>
      </c>
      <c r="M54" s="6">
        <v>5.8101851851851856E-3</v>
      </c>
      <c r="N54" s="6"/>
      <c r="O54" s="6"/>
      <c r="R54" s="6"/>
      <c r="U54" s="6"/>
      <c r="V54" s="6"/>
      <c r="W54" s="6"/>
      <c r="X54" s="6"/>
      <c r="Y54" s="6"/>
      <c r="Z54" s="6"/>
      <c r="AA54" s="6"/>
      <c r="AE54" s="6"/>
    </row>
    <row r="55" spans="1:47" x14ac:dyDescent="0.25">
      <c r="E55" s="12" t="s">
        <v>46</v>
      </c>
      <c r="F55" s="6">
        <v>6.3310185185185197E-3</v>
      </c>
      <c r="G55" s="6">
        <v>7.7314814814814815E-3</v>
      </c>
      <c r="H55" s="6">
        <v>5.4282407407407404E-3</v>
      </c>
      <c r="I55" s="6">
        <v>7.5462962962962966E-3</v>
      </c>
      <c r="J55" s="6">
        <v>8.611111111111111E-3</v>
      </c>
      <c r="K55" s="6">
        <v>4.2824074074074075E-4</v>
      </c>
      <c r="L55" s="6">
        <v>7.4305555555555548E-3</v>
      </c>
      <c r="M55" s="6">
        <v>6.1574074074074074E-3</v>
      </c>
    </row>
    <row r="58" spans="1:47" ht="18.75" x14ac:dyDescent="0.3">
      <c r="A58" s="27" t="s">
        <v>63</v>
      </c>
      <c r="E58" t="s">
        <v>63</v>
      </c>
    </row>
    <row r="59" spans="1:47" x14ac:dyDescent="0.25">
      <c r="A59" s="8" t="s">
        <v>33</v>
      </c>
      <c r="F59" s="8" t="s">
        <v>32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</row>
    <row r="60" spans="1:47" x14ac:dyDescent="0.25">
      <c r="A60" s="12" t="s">
        <v>45</v>
      </c>
      <c r="B60" s="6">
        <v>5.4976851851851853E-3</v>
      </c>
      <c r="E60" s="8" t="s">
        <v>33</v>
      </c>
      <c r="F60" t="s">
        <v>89</v>
      </c>
      <c r="G60" t="s">
        <v>87</v>
      </c>
      <c r="H60" t="s">
        <v>95</v>
      </c>
      <c r="I60" t="s">
        <v>81</v>
      </c>
      <c r="J60" t="s">
        <v>76</v>
      </c>
      <c r="K60" t="s">
        <v>82</v>
      </c>
      <c r="L60" t="s">
        <v>94</v>
      </c>
      <c r="M60" t="s">
        <v>80</v>
      </c>
    </row>
    <row r="61" spans="1:47" x14ac:dyDescent="0.25">
      <c r="A61" s="12" t="s">
        <v>46</v>
      </c>
      <c r="B61" s="6">
        <v>6.828703703703704E-3</v>
      </c>
      <c r="E61" s="12" t="s">
        <v>45</v>
      </c>
      <c r="F61" s="6">
        <v>5.0810185185185186E-3</v>
      </c>
      <c r="G61" s="6">
        <v>6.1805555555555563E-3</v>
      </c>
      <c r="H61" s="6">
        <v>4.7106481481481478E-3</v>
      </c>
      <c r="I61" s="6">
        <v>6.215277777777777E-3</v>
      </c>
      <c r="J61" s="6">
        <v>7.0023148148148154E-3</v>
      </c>
      <c r="K61" s="6">
        <v>1.8587962962962962E-2</v>
      </c>
      <c r="L61" s="6">
        <v>6.6203703703703702E-3</v>
      </c>
      <c r="M61" s="6">
        <v>5.0925925925925921E-3</v>
      </c>
    </row>
    <row r="62" spans="1:47" x14ac:dyDescent="0.25">
      <c r="E62" s="12" t="s">
        <v>46</v>
      </c>
      <c r="F62" s="6">
        <v>6.0069444444444441E-3</v>
      </c>
      <c r="G62" s="6">
        <v>7.9861111111111122E-3</v>
      </c>
      <c r="H62" s="6">
        <v>5.3356481481481484E-3</v>
      </c>
      <c r="I62" s="6">
        <v>6.8634259259259256E-3</v>
      </c>
      <c r="J62" s="6">
        <v>8.6342592592592599E-3</v>
      </c>
      <c r="K62" s="6">
        <v>1.5057870370370369E-2</v>
      </c>
      <c r="L62" s="6">
        <v>8.4259259259259253E-3</v>
      </c>
      <c r="M62" s="6">
        <v>5.7986111111111112E-3</v>
      </c>
    </row>
    <row r="65" spans="1:47" ht="18.75" x14ac:dyDescent="0.3">
      <c r="A65" s="27" t="s">
        <v>54</v>
      </c>
      <c r="E65" t="s">
        <v>54</v>
      </c>
    </row>
    <row r="66" spans="1:47" x14ac:dyDescent="0.25">
      <c r="A66" s="8" t="s">
        <v>33</v>
      </c>
      <c r="F66" s="8" t="s">
        <v>32</v>
      </c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  <row r="67" spans="1:47" x14ac:dyDescent="0.25">
      <c r="A67" s="12" t="s">
        <v>45</v>
      </c>
      <c r="B67" s="6">
        <v>5.1273148148148146E-3</v>
      </c>
      <c r="E67" s="8" t="s">
        <v>33</v>
      </c>
      <c r="F67" t="s">
        <v>89</v>
      </c>
      <c r="G67" t="s">
        <v>87</v>
      </c>
      <c r="H67" t="s">
        <v>95</v>
      </c>
      <c r="I67" t="s">
        <v>81</v>
      </c>
      <c r="J67" t="s">
        <v>76</v>
      </c>
      <c r="K67" t="s">
        <v>82</v>
      </c>
      <c r="L67" t="s">
        <v>94</v>
      </c>
      <c r="M67" t="s">
        <v>80</v>
      </c>
    </row>
    <row r="68" spans="1:47" x14ac:dyDescent="0.25">
      <c r="A68" s="12" t="s">
        <v>46</v>
      </c>
      <c r="B68" s="6">
        <v>6.2962962962962964E-3</v>
      </c>
      <c r="E68" s="12" t="s">
        <v>45</v>
      </c>
      <c r="F68" s="6">
        <v>4.7800925925925919E-3</v>
      </c>
      <c r="G68" s="6">
        <v>5.6481481481481478E-3</v>
      </c>
      <c r="H68" s="6">
        <v>4.5717592592592589E-3</v>
      </c>
      <c r="I68" s="6">
        <v>5.6828703703703702E-3</v>
      </c>
      <c r="J68" s="6">
        <v>5.6712962962962958E-3</v>
      </c>
      <c r="K68" s="6">
        <v>6.3657407407407404E-3</v>
      </c>
      <c r="L68" s="6">
        <v>6.4004629629629628E-3</v>
      </c>
      <c r="M68" s="6">
        <v>4.9884259259259265E-3</v>
      </c>
    </row>
    <row r="69" spans="1:47" x14ac:dyDescent="0.25">
      <c r="E69" s="12" t="s">
        <v>46</v>
      </c>
      <c r="F69" s="6">
        <v>5.5324074074074069E-3</v>
      </c>
      <c r="G69" s="6">
        <v>7.5115740740740742E-3</v>
      </c>
      <c r="H69" s="6">
        <v>4.9652777777777777E-3</v>
      </c>
      <c r="I69" s="6">
        <v>6.3773148148148148E-3</v>
      </c>
      <c r="J69" s="6">
        <v>7.3032407407407412E-3</v>
      </c>
      <c r="K69" s="6">
        <v>6.5972222222222222E-3</v>
      </c>
      <c r="L69" s="6">
        <v>8.2407407407407412E-3</v>
      </c>
      <c r="M69" s="6">
        <v>5.7291666666666671E-3</v>
      </c>
    </row>
    <row r="71" spans="1:47" s="53" customFormat="1" x14ac:dyDescent="0.25">
      <c r="A71" s="53" t="s">
        <v>250</v>
      </c>
      <c r="E71" s="49" t="s">
        <v>251</v>
      </c>
      <c r="F71" s="50" t="s">
        <v>89</v>
      </c>
      <c r="G71" s="50" t="s">
        <v>87</v>
      </c>
      <c r="H71" s="50" t="s">
        <v>95</v>
      </c>
      <c r="I71" s="50" t="s">
        <v>81</v>
      </c>
      <c r="J71" s="50" t="s">
        <v>76</v>
      </c>
      <c r="K71" s="50" t="s">
        <v>82</v>
      </c>
      <c r="L71" s="50" t="s">
        <v>94</v>
      </c>
      <c r="M71" s="50" t="s">
        <v>80</v>
      </c>
    </row>
    <row r="72" spans="1:47" s="53" customFormat="1" x14ac:dyDescent="0.25">
      <c r="E72" s="12" t="s">
        <v>45</v>
      </c>
      <c r="F72" s="48">
        <f>(GETPIVOTDATA("Median Red.",$E$52,"LHB",F$71)-GETPIVOTDATA("Median Red.",$E$66,"LHB",F$71))/GETPIVOTDATA("Median Red.",$E$66,"LHB",F$71)</f>
        <v>0.1234866828087168</v>
      </c>
      <c r="G72" s="48">
        <f t="shared" ref="G72:M72" si="0">(GETPIVOTDATA("Median Red.",$E$52,"LHB",G$71)-GETPIVOTDATA("Median Red.",$E$66,"LHB",G$71))/GETPIVOTDATA("Median Red.",$E$66,"LHB",G$71)</f>
        <v>0.15163934426229525</v>
      </c>
      <c r="H72" s="48">
        <f t="shared" si="0"/>
        <v>2.0253164556962095E-2</v>
      </c>
      <c r="I72" s="48">
        <f t="shared" si="0"/>
        <v>0.21995926680244388</v>
      </c>
      <c r="J72" s="48">
        <f t="shared" si="0"/>
        <v>0.36122448979591859</v>
      </c>
      <c r="K72" s="48">
        <f t="shared" si="0"/>
        <v>-0.93272727272727274</v>
      </c>
      <c r="L72" s="48">
        <f t="shared" si="0"/>
        <v>1.808318264014388E-3</v>
      </c>
      <c r="M72" s="48">
        <f t="shared" si="0"/>
        <v>0.16473317865429229</v>
      </c>
    </row>
    <row r="75" spans="1:47" ht="18.75" x14ac:dyDescent="0.3">
      <c r="A75" s="16" t="s">
        <v>59</v>
      </c>
    </row>
    <row r="76" spans="1:47" x14ac:dyDescent="0.25">
      <c r="B76" t="s">
        <v>53</v>
      </c>
      <c r="C76" s="59" t="s">
        <v>254</v>
      </c>
      <c r="D76" s="60">
        <v>44690</v>
      </c>
      <c r="E76" t="s">
        <v>53</v>
      </c>
    </row>
    <row r="77" spans="1:47" x14ac:dyDescent="0.25">
      <c r="A77" s="8" t="s">
        <v>33</v>
      </c>
      <c r="C77" s="59"/>
      <c r="D77" s="59"/>
      <c r="F77" s="8" t="s">
        <v>32</v>
      </c>
      <c r="N77" s="8"/>
      <c r="O77" s="8"/>
      <c r="R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</row>
    <row r="78" spans="1:47" x14ac:dyDescent="0.25">
      <c r="A78" s="12" t="s">
        <v>47</v>
      </c>
      <c r="B78" s="9">
        <v>0.47734806629834253</v>
      </c>
      <c r="C78" s="9">
        <v>0.52500000000000002</v>
      </c>
      <c r="D78" s="65">
        <f>+(GETPIVOTDATA("Red % &lt; 8 Min",$A$77)-C78)/C78</f>
        <v>-9.0765588003157122E-2</v>
      </c>
      <c r="E78" s="8" t="s">
        <v>33</v>
      </c>
      <c r="F78" t="s">
        <v>89</v>
      </c>
      <c r="G78" t="s">
        <v>87</v>
      </c>
      <c r="H78" t="s">
        <v>95</v>
      </c>
      <c r="I78" t="s">
        <v>81</v>
      </c>
      <c r="J78" t="s">
        <v>76</v>
      </c>
      <c r="K78" t="s">
        <v>82</v>
      </c>
      <c r="L78" t="s">
        <v>94</v>
      </c>
      <c r="M78" t="s">
        <v>80</v>
      </c>
      <c r="N78" s="9"/>
      <c r="O78" s="9"/>
      <c r="R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pans="1:47" x14ac:dyDescent="0.25">
      <c r="A79" s="12" t="s">
        <v>48</v>
      </c>
      <c r="B79" s="9">
        <v>0.58895027624309393</v>
      </c>
      <c r="C79" s="9"/>
      <c r="D79" s="9"/>
      <c r="E79" s="12" t="s">
        <v>47</v>
      </c>
      <c r="F79" s="9">
        <v>0.53107344632768361</v>
      </c>
      <c r="G79" s="9">
        <v>0.42783505154639173</v>
      </c>
      <c r="H79" s="9">
        <v>0.61212121212121207</v>
      </c>
      <c r="I79" s="9">
        <v>0.3671875</v>
      </c>
      <c r="J79" s="9">
        <v>0.40196078431372551</v>
      </c>
      <c r="K79" s="9" t="e">
        <v>#DIV/0!</v>
      </c>
      <c r="L79" s="9">
        <v>0.44680851063829785</v>
      </c>
      <c r="M79" s="9">
        <v>0.4891304347826087</v>
      </c>
      <c r="N79" s="9"/>
      <c r="O79" s="9"/>
      <c r="R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pans="1:47" x14ac:dyDescent="0.25">
      <c r="E80" s="12" t="s">
        <v>48</v>
      </c>
      <c r="F80" s="9">
        <v>0.65536723163841804</v>
      </c>
      <c r="G80" s="9">
        <v>0.53092783505154639</v>
      </c>
      <c r="H80" s="9">
        <v>0.75757575757575757</v>
      </c>
      <c r="I80" s="9">
        <v>0.5</v>
      </c>
      <c r="J80" s="9">
        <v>0.46078431372549017</v>
      </c>
      <c r="K80" s="9" t="e">
        <v>#DIV/0!</v>
      </c>
      <c r="L80" s="9">
        <v>0.53191489361702127</v>
      </c>
      <c r="M80" s="9">
        <v>0.57608695652173914</v>
      </c>
    </row>
    <row r="84" spans="1:47" ht="18.75" x14ac:dyDescent="0.3">
      <c r="A84" s="27" t="s">
        <v>63</v>
      </c>
      <c r="E84" t="s">
        <v>63</v>
      </c>
    </row>
    <row r="85" spans="1:47" x14ac:dyDescent="0.25">
      <c r="A85" s="8" t="s">
        <v>33</v>
      </c>
      <c r="C85" s="8"/>
      <c r="D85" s="8"/>
      <c r="F85" s="8" t="s">
        <v>32</v>
      </c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1:47" x14ac:dyDescent="0.25">
      <c r="A86" s="12" t="s">
        <v>47</v>
      </c>
      <c r="B86" s="9">
        <v>0.50750938673341672</v>
      </c>
      <c r="E86" s="8" t="s">
        <v>33</v>
      </c>
      <c r="F86" t="s">
        <v>89</v>
      </c>
      <c r="G86" t="s">
        <v>87</v>
      </c>
      <c r="H86" t="s">
        <v>95</v>
      </c>
      <c r="I86" t="s">
        <v>81</v>
      </c>
      <c r="J86" t="s">
        <v>76</v>
      </c>
      <c r="K86" t="s">
        <v>82</v>
      </c>
      <c r="L86" t="s">
        <v>94</v>
      </c>
      <c r="M86" t="s">
        <v>80</v>
      </c>
    </row>
    <row r="87" spans="1:47" x14ac:dyDescent="0.25">
      <c r="A87" s="12" t="s">
        <v>48</v>
      </c>
      <c r="B87" s="9">
        <v>0.61639549436795993</v>
      </c>
      <c r="E87" s="12" t="s">
        <v>47</v>
      </c>
      <c r="F87" s="9">
        <v>0.55211726384364823</v>
      </c>
      <c r="G87" s="9">
        <v>0.45310245310245312</v>
      </c>
      <c r="H87" s="9">
        <v>0.6024734982332155</v>
      </c>
      <c r="I87" s="9">
        <v>0.43722943722943725</v>
      </c>
      <c r="J87" s="9">
        <v>0.42972972972972973</v>
      </c>
      <c r="K87" s="9" t="e">
        <v>#DIV/0!</v>
      </c>
      <c r="L87" s="9">
        <v>0.46610169491525422</v>
      </c>
      <c r="M87" s="9">
        <v>0.56836461126005366</v>
      </c>
    </row>
    <row r="88" spans="1:47" x14ac:dyDescent="0.25">
      <c r="E88" s="12" t="s">
        <v>48</v>
      </c>
      <c r="F88" s="9">
        <v>0.67263843648208466</v>
      </c>
      <c r="G88" s="9">
        <v>0.55266955266955264</v>
      </c>
      <c r="H88" s="9">
        <v>0.74204946996466437</v>
      </c>
      <c r="I88" s="9">
        <v>0.56060606060606055</v>
      </c>
      <c r="J88" s="9">
        <v>0.49459459459459459</v>
      </c>
      <c r="K88" s="9" t="e">
        <v>#DIV/0!</v>
      </c>
      <c r="L88" s="9">
        <v>0.51694915254237284</v>
      </c>
      <c r="M88" s="9">
        <v>0.67292225201072386</v>
      </c>
    </row>
    <row r="90" spans="1:47" ht="18.75" x14ac:dyDescent="0.3">
      <c r="A90" s="27" t="s">
        <v>54</v>
      </c>
      <c r="E90" t="s">
        <v>54</v>
      </c>
    </row>
    <row r="91" spans="1:47" x14ac:dyDescent="0.25">
      <c r="A91" s="8" t="s">
        <v>33</v>
      </c>
      <c r="F91" s="8" t="s">
        <v>32</v>
      </c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1:47" x14ac:dyDescent="0.25">
      <c r="A92" s="12" t="s">
        <v>47</v>
      </c>
      <c r="B92" s="9">
        <v>0.54496908375491848</v>
      </c>
      <c r="E92" s="8" t="s">
        <v>33</v>
      </c>
      <c r="F92" t="s">
        <v>89</v>
      </c>
      <c r="G92" t="s">
        <v>87</v>
      </c>
      <c r="H92" t="s">
        <v>95</v>
      </c>
      <c r="I92" t="s">
        <v>81</v>
      </c>
      <c r="J92" t="s">
        <v>76</v>
      </c>
      <c r="K92" t="s">
        <v>82</v>
      </c>
      <c r="L92" t="s">
        <v>94</v>
      </c>
      <c r="M92" t="s">
        <v>80</v>
      </c>
    </row>
    <row r="93" spans="1:47" x14ac:dyDescent="0.25">
      <c r="A93" s="12" t="s">
        <v>48</v>
      </c>
      <c r="B93" s="9">
        <v>0.66076447442383357</v>
      </c>
      <c r="E93" s="12" t="s">
        <v>47</v>
      </c>
      <c r="F93" s="9">
        <v>0.59326788218793824</v>
      </c>
      <c r="G93" s="9">
        <v>0.49675745784695202</v>
      </c>
      <c r="H93" s="9">
        <v>0.64573268921095006</v>
      </c>
      <c r="I93" s="9">
        <v>0.4875239923224568</v>
      </c>
      <c r="J93" s="9">
        <v>0.48311688311688311</v>
      </c>
      <c r="K93" s="9" t="e">
        <v>#DIV/0!</v>
      </c>
      <c r="L93" s="9">
        <v>0.43548387096774194</v>
      </c>
      <c r="M93" s="9">
        <v>0.56264775413711587</v>
      </c>
    </row>
    <row r="94" spans="1:47" x14ac:dyDescent="0.25">
      <c r="E94" s="12" t="s">
        <v>48</v>
      </c>
      <c r="F94" s="9">
        <v>0.71388499298737729</v>
      </c>
      <c r="G94" s="9">
        <v>0.59014267185473412</v>
      </c>
      <c r="H94" s="9">
        <v>0.78260869565217395</v>
      </c>
      <c r="I94" s="9">
        <v>0.61036468330134352</v>
      </c>
      <c r="J94" s="9">
        <v>0.5636363636363636</v>
      </c>
      <c r="K94" s="9" t="e">
        <v>#DIV/0!</v>
      </c>
      <c r="L94" s="9">
        <v>0.54032258064516125</v>
      </c>
      <c r="M94" s="9">
        <v>0.70685579196217496</v>
      </c>
    </row>
    <row r="96" spans="1:47" s="53" customFormat="1" x14ac:dyDescent="0.25">
      <c r="A96" s="53" t="s">
        <v>250</v>
      </c>
      <c r="D96" s="49" t="s">
        <v>251</v>
      </c>
      <c r="F96" s="50" t="s">
        <v>89</v>
      </c>
      <c r="G96" s="50" t="s">
        <v>87</v>
      </c>
      <c r="H96" s="50" t="s">
        <v>95</v>
      </c>
      <c r="I96" s="50" t="s">
        <v>81</v>
      </c>
      <c r="J96" s="50" t="s">
        <v>76</v>
      </c>
      <c r="K96" s="50" t="s">
        <v>82</v>
      </c>
      <c r="L96" s="50" t="s">
        <v>94</v>
      </c>
      <c r="M96" s="50" t="s">
        <v>80</v>
      </c>
    </row>
    <row r="97" spans="1:47" s="53" customFormat="1" x14ac:dyDescent="0.25">
      <c r="D97" s="51" t="s">
        <v>47</v>
      </c>
      <c r="F97" s="52">
        <f t="shared" ref="F97:M97" si="1">+(GETPIVOTDATA("Red % &lt; 8 Min",$E$77,"LHB",F$96)-GETPIVOTDATA("Red % &lt; 8 Min",$E$91,"LHB",F$96))/GETPIVOTDATA("Red % &lt; 8 Min",$E$91,"LHB",F$96)</f>
        <v>-0.1048336472065285</v>
      </c>
      <c r="G97" s="52">
        <f t="shared" si="1"/>
        <v>-0.13874458291836028</v>
      </c>
      <c r="H97" s="52">
        <f t="shared" si="1"/>
        <v>-5.2051688959419688E-2</v>
      </c>
      <c r="I97" s="52">
        <f t="shared" si="1"/>
        <v>-0.24683193897637792</v>
      </c>
      <c r="J97" s="52">
        <f t="shared" si="1"/>
        <v>-0.16798439806029936</v>
      </c>
      <c r="K97" s="52" t="e">
        <f t="shared" si="1"/>
        <v>#DIV/0!</v>
      </c>
      <c r="L97" s="52">
        <f t="shared" si="1"/>
        <v>2.6004728132387654E-2</v>
      </c>
      <c r="M97" s="52">
        <f t="shared" si="1"/>
        <v>-0.1306631348191451</v>
      </c>
    </row>
    <row r="99" spans="1:47" ht="18.75" x14ac:dyDescent="0.3">
      <c r="A99" s="27" t="s">
        <v>67</v>
      </c>
      <c r="B99" t="s">
        <v>53</v>
      </c>
      <c r="C99" s="59" t="s">
        <v>254</v>
      </c>
      <c r="D99" s="60">
        <v>44676</v>
      </c>
    </row>
    <row r="100" spans="1:47" x14ac:dyDescent="0.25">
      <c r="A100" s="8" t="s">
        <v>33</v>
      </c>
      <c r="C100" s="59"/>
      <c r="D100" s="59"/>
      <c r="F100" s="8" t="s">
        <v>32</v>
      </c>
    </row>
    <row r="101" spans="1:47" ht="18.75" x14ac:dyDescent="0.3">
      <c r="A101" s="28" t="s">
        <v>49</v>
      </c>
      <c r="B101" s="6">
        <v>7.9201388888888891E-2</v>
      </c>
      <c r="C101" s="6">
        <v>6.7453703703703696E-2</v>
      </c>
      <c r="D101" s="62">
        <f>(C101-GETPIVOTDATA("Median Amber.",$A$100))/C101</f>
        <v>-0.17415923129718616</v>
      </c>
      <c r="E101" s="8" t="s">
        <v>33</v>
      </c>
      <c r="F101" t="s">
        <v>89</v>
      </c>
      <c r="G101" t="s">
        <v>87</v>
      </c>
      <c r="H101" t="s">
        <v>95</v>
      </c>
      <c r="I101" t="s">
        <v>81</v>
      </c>
      <c r="J101" t="s">
        <v>76</v>
      </c>
      <c r="K101" t="s">
        <v>82</v>
      </c>
      <c r="L101" t="s">
        <v>94</v>
      </c>
      <c r="M101" t="s">
        <v>80</v>
      </c>
    </row>
    <row r="102" spans="1:47" ht="18.75" x14ac:dyDescent="0.3">
      <c r="A102" s="28" t="s">
        <v>50</v>
      </c>
      <c r="B102" s="6">
        <v>0.12248842592592592</v>
      </c>
      <c r="C102" s="6"/>
      <c r="D102" s="63"/>
      <c r="E102" s="12" t="s">
        <v>49</v>
      </c>
      <c r="F102" s="6">
        <v>8.3449074074074078E-2</v>
      </c>
      <c r="G102" s="6">
        <v>6.277777777777778E-2</v>
      </c>
      <c r="H102" s="6">
        <v>0.10560185185185185</v>
      </c>
      <c r="I102" s="6">
        <v>0.15657407407407406</v>
      </c>
      <c r="J102" s="6">
        <v>4.4791666666666667E-2</v>
      </c>
      <c r="K102" s="6" t="e">
        <v>#DIV/0!</v>
      </c>
      <c r="L102" s="6">
        <v>6.9363425925925926E-2</v>
      </c>
      <c r="M102" s="6">
        <v>0.11121527777777777</v>
      </c>
    </row>
    <row r="103" spans="1:47" x14ac:dyDescent="0.25">
      <c r="C103" s="59"/>
      <c r="D103" s="59"/>
      <c r="E103" s="12" t="s">
        <v>50</v>
      </c>
      <c r="F103" s="6">
        <v>0.13533564814814816</v>
      </c>
      <c r="G103" s="6">
        <v>9.825231481481482E-2</v>
      </c>
      <c r="H103" s="6">
        <v>0.15593749999999998</v>
      </c>
      <c r="I103" s="6">
        <v>0.2331134259259259</v>
      </c>
      <c r="J103" s="6">
        <v>6.9386574074074073E-2</v>
      </c>
      <c r="K103" s="6" t="e">
        <v>#DIV/0!</v>
      </c>
      <c r="L103" s="6">
        <v>0.11091435185185185</v>
      </c>
      <c r="M103" s="6">
        <v>0.15192129629629628</v>
      </c>
    </row>
    <row r="105" spans="1:47" ht="18.75" x14ac:dyDescent="0.3">
      <c r="A105" s="27" t="s">
        <v>63</v>
      </c>
      <c r="E105" t="s">
        <v>63</v>
      </c>
    </row>
    <row r="106" spans="1:47" x14ac:dyDescent="0.25">
      <c r="A106" s="8" t="s">
        <v>33</v>
      </c>
      <c r="C106" s="8"/>
      <c r="F106" s="8" t="s">
        <v>32</v>
      </c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</row>
    <row r="107" spans="1:47" x14ac:dyDescent="0.25">
      <c r="A107" s="12" t="s">
        <v>49</v>
      </c>
      <c r="B107" s="6">
        <v>6.3935185185185192E-2</v>
      </c>
      <c r="C107" s="8"/>
      <c r="E107" s="8" t="s">
        <v>33</v>
      </c>
      <c r="F107" t="s">
        <v>89</v>
      </c>
      <c r="G107" t="s">
        <v>87</v>
      </c>
      <c r="H107" t="s">
        <v>95</v>
      </c>
      <c r="I107" t="s">
        <v>81</v>
      </c>
      <c r="J107" t="s">
        <v>76</v>
      </c>
      <c r="K107" t="s">
        <v>82</v>
      </c>
      <c r="L107" t="s">
        <v>94</v>
      </c>
      <c r="M107" t="s">
        <v>80</v>
      </c>
    </row>
    <row r="108" spans="1:47" x14ac:dyDescent="0.25">
      <c r="A108" s="12" t="s">
        <v>50</v>
      </c>
      <c r="B108" s="6">
        <v>0.10071759259259259</v>
      </c>
      <c r="E108" s="12" t="s">
        <v>49</v>
      </c>
      <c r="F108" s="6">
        <v>6.2094907407407411E-2</v>
      </c>
      <c r="G108" s="6">
        <v>6.0995370370370366E-2</v>
      </c>
      <c r="H108" s="6">
        <v>7.6342592592592587E-2</v>
      </c>
      <c r="I108" s="6">
        <v>7.678240740740741E-2</v>
      </c>
      <c r="J108" s="6">
        <v>5.4212962962962963E-2</v>
      </c>
      <c r="K108" s="6" t="e">
        <v>#DIV/0!</v>
      </c>
      <c r="L108" s="6">
        <v>5.1666666666666666E-2</v>
      </c>
      <c r="M108" s="6">
        <v>7.2685185185185186E-2</v>
      </c>
    </row>
    <row r="109" spans="1:47" x14ac:dyDescent="0.25">
      <c r="E109" s="12" t="s">
        <v>50</v>
      </c>
      <c r="F109" s="6">
        <v>9.8298611111111114E-2</v>
      </c>
      <c r="G109" s="6">
        <v>9.4097222222222221E-2</v>
      </c>
      <c r="H109" s="6">
        <v>0.11040509259259258</v>
      </c>
      <c r="I109" s="6">
        <v>0.12353009259259258</v>
      </c>
      <c r="J109" s="6">
        <v>8.6562500000000001E-2</v>
      </c>
      <c r="K109" s="6" t="e">
        <v>#DIV/0!</v>
      </c>
      <c r="L109" s="6">
        <v>8.3194444444444446E-2</v>
      </c>
      <c r="M109" s="6">
        <v>0.11497685185185186</v>
      </c>
    </row>
    <row r="110" spans="1:47" x14ac:dyDescent="0.25">
      <c r="E110" s="12"/>
      <c r="F110" s="6"/>
      <c r="G110" s="6"/>
      <c r="H110" s="6"/>
      <c r="I110" s="6"/>
      <c r="J110" s="6"/>
      <c r="K110" s="6"/>
      <c r="L110" s="6"/>
      <c r="M110" s="6"/>
    </row>
    <row r="111" spans="1:47" ht="18.75" x14ac:dyDescent="0.3">
      <c r="A111" s="27" t="s">
        <v>54</v>
      </c>
      <c r="E111" t="s">
        <v>54</v>
      </c>
    </row>
    <row r="112" spans="1:47" x14ac:dyDescent="0.25">
      <c r="A112" s="8" t="s">
        <v>33</v>
      </c>
      <c r="F112" s="8" t="s">
        <v>32</v>
      </c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</row>
    <row r="113" spans="1:47" x14ac:dyDescent="0.25">
      <c r="A113" s="12" t="s">
        <v>49</v>
      </c>
      <c r="B113" s="6">
        <v>5.4085648148148147E-2</v>
      </c>
      <c r="E113" s="8" t="s">
        <v>33</v>
      </c>
      <c r="F113" t="s">
        <v>89</v>
      </c>
      <c r="G113" t="s">
        <v>87</v>
      </c>
      <c r="H113" t="s">
        <v>95</v>
      </c>
      <c r="I113" t="s">
        <v>81</v>
      </c>
      <c r="J113" t="s">
        <v>76</v>
      </c>
      <c r="K113" t="s">
        <v>82</v>
      </c>
      <c r="L113" t="s">
        <v>94</v>
      </c>
      <c r="M113" t="s">
        <v>80</v>
      </c>
    </row>
    <row r="114" spans="1:47" x14ac:dyDescent="0.25">
      <c r="A114" s="12" t="s">
        <v>50</v>
      </c>
      <c r="B114" s="6">
        <v>8.2025462962962967E-2</v>
      </c>
      <c r="E114" s="12" t="s">
        <v>49</v>
      </c>
      <c r="F114" s="6">
        <v>5.6446759259259259E-2</v>
      </c>
      <c r="G114" s="6">
        <v>5.2569444444444446E-2</v>
      </c>
      <c r="H114" s="6">
        <v>6.0486111111111109E-2</v>
      </c>
      <c r="I114" s="6">
        <v>6.3657407407407399E-2</v>
      </c>
      <c r="J114" s="6">
        <v>4.9988425925925922E-2</v>
      </c>
      <c r="K114" s="6">
        <v>7.7546296296296304E-4</v>
      </c>
      <c r="L114" s="6">
        <v>4.1886574074074069E-2</v>
      </c>
      <c r="M114" s="6">
        <v>4.252314814814815E-2</v>
      </c>
    </row>
    <row r="115" spans="1:47" x14ac:dyDescent="0.25">
      <c r="E115" s="12" t="s">
        <v>50</v>
      </c>
      <c r="F115" s="6">
        <v>8.3587962962962961E-2</v>
      </c>
      <c r="G115" s="6">
        <v>8.2743055555555556E-2</v>
      </c>
      <c r="H115" s="6">
        <v>8.5532407407407404E-2</v>
      </c>
      <c r="I115" s="6">
        <v>9.403935185185186E-2</v>
      </c>
      <c r="J115" s="6">
        <v>7.9062499999999994E-2</v>
      </c>
      <c r="K115" s="6" t="e">
        <v>#DIV/0!</v>
      </c>
      <c r="L115" s="6">
        <v>6.6504629629629622E-2</v>
      </c>
      <c r="M115" s="6">
        <v>6.9120370370370374E-2</v>
      </c>
    </row>
    <row r="118" spans="1:47" ht="18.75" x14ac:dyDescent="0.3">
      <c r="A118" s="16" t="s">
        <v>60</v>
      </c>
    </row>
    <row r="119" spans="1:47" x14ac:dyDescent="0.25">
      <c r="A119" t="s">
        <v>127</v>
      </c>
      <c r="E119" t="s">
        <v>127</v>
      </c>
    </row>
    <row r="120" spans="1:47" x14ac:dyDescent="0.25">
      <c r="A120" s="8" t="s">
        <v>33</v>
      </c>
      <c r="F120" s="8" t="s">
        <v>32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</row>
    <row r="121" spans="1:47" x14ac:dyDescent="0.25">
      <c r="A121" s="12" t="s">
        <v>61</v>
      </c>
      <c r="B121" s="7">
        <v>593</v>
      </c>
      <c r="C121" s="7"/>
      <c r="D121" s="7"/>
      <c r="E121" s="8" t="s">
        <v>33</v>
      </c>
      <c r="F121" t="s">
        <v>77</v>
      </c>
      <c r="G121" t="s">
        <v>89</v>
      </c>
      <c r="H121" t="s">
        <v>87</v>
      </c>
      <c r="I121" t="s">
        <v>90</v>
      </c>
      <c r="J121" t="s">
        <v>81</v>
      </c>
      <c r="K121" t="s">
        <v>76</v>
      </c>
      <c r="L121" t="s">
        <v>82</v>
      </c>
      <c r="M121" t="s">
        <v>80</v>
      </c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47" x14ac:dyDescent="0.25">
      <c r="A122" s="12" t="s">
        <v>62</v>
      </c>
      <c r="B122" s="7">
        <v>1801</v>
      </c>
      <c r="C122" s="7"/>
      <c r="D122" s="7"/>
      <c r="E122" s="12" t="s">
        <v>61</v>
      </c>
      <c r="F122" s="7">
        <v>0</v>
      </c>
      <c r="G122" s="7">
        <v>82</v>
      </c>
      <c r="H122" s="7">
        <v>123</v>
      </c>
      <c r="I122" s="7">
        <v>83</v>
      </c>
      <c r="J122" s="7">
        <v>105</v>
      </c>
      <c r="K122" s="7">
        <v>102</v>
      </c>
      <c r="L122" s="7">
        <v>35</v>
      </c>
      <c r="M122" s="7">
        <v>63</v>
      </c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47" x14ac:dyDescent="0.25">
      <c r="A123" s="12" t="s">
        <v>42</v>
      </c>
      <c r="B123" s="7">
        <v>476</v>
      </c>
      <c r="C123" s="7"/>
      <c r="D123" s="7"/>
      <c r="E123" s="12" t="s">
        <v>62</v>
      </c>
      <c r="F123" s="7">
        <v>5</v>
      </c>
      <c r="G123" s="7">
        <v>354</v>
      </c>
      <c r="H123" s="7">
        <v>403</v>
      </c>
      <c r="I123" s="7">
        <v>255</v>
      </c>
      <c r="J123" s="7">
        <v>221</v>
      </c>
      <c r="K123" s="7">
        <v>273</v>
      </c>
      <c r="L123" s="7">
        <v>131</v>
      </c>
      <c r="M123" s="7">
        <v>160</v>
      </c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47" x14ac:dyDescent="0.25">
      <c r="A124" s="12" t="s">
        <v>40</v>
      </c>
      <c r="B124" s="7">
        <v>257</v>
      </c>
      <c r="E124" s="12" t="s">
        <v>42</v>
      </c>
      <c r="F124" s="7">
        <v>0</v>
      </c>
      <c r="G124" s="7">
        <v>40</v>
      </c>
      <c r="H124" s="7">
        <v>155</v>
      </c>
      <c r="I124" s="7">
        <v>57</v>
      </c>
      <c r="J124" s="7">
        <v>99</v>
      </c>
      <c r="K124" s="7">
        <v>33</v>
      </c>
      <c r="L124" s="7">
        <v>4</v>
      </c>
      <c r="M124" s="7">
        <v>88</v>
      </c>
    </row>
    <row r="125" spans="1:47" x14ac:dyDescent="0.25">
      <c r="A125" s="12" t="s">
        <v>41</v>
      </c>
      <c r="B125" s="7">
        <v>39</v>
      </c>
      <c r="E125" s="12" t="s">
        <v>40</v>
      </c>
      <c r="F125" s="7">
        <v>0</v>
      </c>
      <c r="G125" s="7">
        <v>11</v>
      </c>
      <c r="H125" s="7">
        <v>72</v>
      </c>
      <c r="I125" s="7">
        <v>30</v>
      </c>
      <c r="J125" s="7">
        <v>62</v>
      </c>
      <c r="K125" s="7">
        <v>15</v>
      </c>
      <c r="L125" s="7">
        <v>3</v>
      </c>
      <c r="M125" s="7">
        <v>64</v>
      </c>
    </row>
    <row r="126" spans="1:47" x14ac:dyDescent="0.25">
      <c r="A126" s="12"/>
      <c r="B126" s="7"/>
      <c r="E126" s="12" t="s">
        <v>41</v>
      </c>
      <c r="F126" s="7">
        <v>0</v>
      </c>
      <c r="G126" s="7">
        <v>0</v>
      </c>
      <c r="H126" s="7">
        <v>5</v>
      </c>
      <c r="I126" s="7">
        <v>0</v>
      </c>
      <c r="J126" s="7">
        <v>15</v>
      </c>
      <c r="K126" s="7">
        <v>2</v>
      </c>
      <c r="L126" s="7">
        <v>0</v>
      </c>
      <c r="M126" s="7">
        <v>17</v>
      </c>
    </row>
    <row r="128" spans="1:47" x14ac:dyDescent="0.25">
      <c r="A128" s="12" t="s">
        <v>63</v>
      </c>
      <c r="G128">
        <f>GETPIVOTDATA("Handover &gt;4 Hours",$E$120,"HospitalAttendedHealthBoardName","Aneurin Bevan")</f>
        <v>40</v>
      </c>
    </row>
    <row r="130" spans="1:47" x14ac:dyDescent="0.25">
      <c r="A130" t="s">
        <v>42</v>
      </c>
      <c r="C130" s="8"/>
      <c r="D130" s="8"/>
      <c r="F130" s="8" t="s">
        <v>32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</row>
    <row r="131" spans="1:47" x14ac:dyDescent="0.25">
      <c r="A131" s="7">
        <v>1648</v>
      </c>
      <c r="C131" s="7"/>
      <c r="D131" s="7"/>
      <c r="F131" t="s">
        <v>77</v>
      </c>
      <c r="G131" t="s">
        <v>89</v>
      </c>
      <c r="H131" t="s">
        <v>87</v>
      </c>
      <c r="I131" t="s">
        <v>90</v>
      </c>
      <c r="J131" t="s">
        <v>81</v>
      </c>
      <c r="K131" t="s">
        <v>76</v>
      </c>
      <c r="L131" t="s">
        <v>82</v>
      </c>
      <c r="M131" t="s">
        <v>94</v>
      </c>
      <c r="N131" t="s">
        <v>80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</row>
    <row r="132" spans="1:47" x14ac:dyDescent="0.25">
      <c r="C132" s="7"/>
      <c r="D132" s="7"/>
      <c r="E132" t="s">
        <v>42</v>
      </c>
      <c r="F132" s="7">
        <v>0</v>
      </c>
      <c r="G132" s="7">
        <v>167</v>
      </c>
      <c r="H132" s="7">
        <v>477</v>
      </c>
      <c r="I132" s="7">
        <v>177</v>
      </c>
      <c r="J132" s="7">
        <v>345</v>
      </c>
      <c r="K132" s="7">
        <v>235</v>
      </c>
      <c r="L132" s="7">
        <v>25</v>
      </c>
      <c r="M132" s="7">
        <v>0</v>
      </c>
      <c r="N132" s="7">
        <v>222</v>
      </c>
    </row>
    <row r="133" spans="1:47" x14ac:dyDescent="0.25">
      <c r="C133" s="7"/>
      <c r="D133" s="7"/>
    </row>
    <row r="136" spans="1:47" x14ac:dyDescent="0.25">
      <c r="A136" s="12"/>
      <c r="B136" s="7"/>
    </row>
    <row r="138" spans="1:47" x14ac:dyDescent="0.25">
      <c r="A138" s="12" t="s">
        <v>54</v>
      </c>
    </row>
    <row r="140" spans="1:47" x14ac:dyDescent="0.25">
      <c r="A140" t="s">
        <v>42</v>
      </c>
      <c r="C140" s="8"/>
      <c r="D140" s="8"/>
      <c r="F140" s="8" t="s">
        <v>32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</row>
    <row r="141" spans="1:47" x14ac:dyDescent="0.25">
      <c r="A141" s="7">
        <v>1860</v>
      </c>
      <c r="C141" s="7"/>
      <c r="D141" s="7"/>
      <c r="F141" t="s">
        <v>77</v>
      </c>
      <c r="G141" t="s">
        <v>89</v>
      </c>
      <c r="H141" t="s">
        <v>87</v>
      </c>
      <c r="I141" t="s">
        <v>90</v>
      </c>
      <c r="J141" t="s">
        <v>81</v>
      </c>
      <c r="K141" t="s">
        <v>76</v>
      </c>
      <c r="L141" t="s">
        <v>82</v>
      </c>
      <c r="M141" t="s">
        <v>94</v>
      </c>
      <c r="N141" t="s">
        <v>80</v>
      </c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</row>
    <row r="142" spans="1:47" x14ac:dyDescent="0.25">
      <c r="C142" s="7"/>
      <c r="D142" s="7"/>
      <c r="E142" t="s">
        <v>42</v>
      </c>
      <c r="F142" s="7">
        <v>0</v>
      </c>
      <c r="G142" s="7">
        <v>226</v>
      </c>
      <c r="H142" s="7">
        <v>565</v>
      </c>
      <c r="I142" s="7">
        <v>210</v>
      </c>
      <c r="J142" s="7">
        <v>378</v>
      </c>
      <c r="K142" s="7">
        <v>301</v>
      </c>
      <c r="L142" s="7">
        <v>17</v>
      </c>
      <c r="M142" s="7">
        <v>0</v>
      </c>
      <c r="N142" s="7">
        <v>163</v>
      </c>
    </row>
    <row r="143" spans="1:47" x14ac:dyDescent="0.25">
      <c r="C143" s="7"/>
      <c r="D143" s="7"/>
    </row>
    <row r="144" spans="1:47" x14ac:dyDescent="0.25">
      <c r="G144" t="s">
        <v>258</v>
      </c>
    </row>
    <row r="145" spans="1:47" x14ac:dyDescent="0.25">
      <c r="G145" s="34" t="s">
        <v>89</v>
      </c>
      <c r="H145" s="34" t="s">
        <v>87</v>
      </c>
      <c r="I145" s="34" t="s">
        <v>90</v>
      </c>
      <c r="J145" s="34" t="s">
        <v>81</v>
      </c>
      <c r="K145" s="34" t="s">
        <v>76</v>
      </c>
      <c r="L145" s="34" t="s">
        <v>82</v>
      </c>
      <c r="M145" s="34" t="s">
        <v>80</v>
      </c>
    </row>
    <row r="146" spans="1:47" s="53" customFormat="1" x14ac:dyDescent="0.25">
      <c r="A146" s="51" t="s">
        <v>253</v>
      </c>
      <c r="B146" s="57" t="s">
        <v>254</v>
      </c>
      <c r="D146" s="56">
        <v>44655</v>
      </c>
      <c r="F146" s="53" t="s">
        <v>255</v>
      </c>
      <c r="G146">
        <v>30</v>
      </c>
      <c r="H146">
        <v>109</v>
      </c>
      <c r="I146">
        <v>39</v>
      </c>
      <c r="J146">
        <v>78</v>
      </c>
      <c r="K146">
        <v>56</v>
      </c>
      <c r="L146">
        <v>10</v>
      </c>
      <c r="M146">
        <v>95</v>
      </c>
    </row>
    <row r="147" spans="1:47" s="53" customFormat="1" x14ac:dyDescent="0.25">
      <c r="F147" s="53" t="s">
        <v>53</v>
      </c>
      <c r="G147" s="53">
        <f>GETPIVOTDATA("Handover &gt;4 Hours",$E$120,"HospitalAttendedHealthBoardName",G145)</f>
        <v>40</v>
      </c>
      <c r="H147" s="53">
        <f t="shared" ref="H147:M147" si="2">GETPIVOTDATA("Handover &gt;4 Hours",$E$120,"HospitalAttendedHealthBoardName",H145)</f>
        <v>155</v>
      </c>
      <c r="I147" s="53">
        <f t="shared" si="2"/>
        <v>57</v>
      </c>
      <c r="J147" s="53">
        <f t="shared" si="2"/>
        <v>99</v>
      </c>
      <c r="K147" s="53">
        <f t="shared" si="2"/>
        <v>33</v>
      </c>
      <c r="L147" s="53">
        <f t="shared" si="2"/>
        <v>4</v>
      </c>
      <c r="M147" s="53">
        <f t="shared" si="2"/>
        <v>88</v>
      </c>
    </row>
    <row r="148" spans="1:47" s="53" customFormat="1" x14ac:dyDescent="0.25">
      <c r="F148" s="53" t="s">
        <v>249</v>
      </c>
      <c r="G148" s="53">
        <f>+G147-G146</f>
        <v>10</v>
      </c>
      <c r="H148" s="53">
        <f t="shared" ref="H148:M148" si="3">+H147-H146</f>
        <v>46</v>
      </c>
      <c r="I148" s="53">
        <f t="shared" si="3"/>
        <v>18</v>
      </c>
      <c r="J148" s="53">
        <f t="shared" si="3"/>
        <v>21</v>
      </c>
      <c r="K148" s="53">
        <f t="shared" si="3"/>
        <v>-23</v>
      </c>
      <c r="L148" s="53">
        <f t="shared" si="3"/>
        <v>-6</v>
      </c>
      <c r="M148" s="53">
        <f t="shared" si="3"/>
        <v>-7</v>
      </c>
    </row>
    <row r="149" spans="1:47" s="53" customFormat="1" x14ac:dyDescent="0.25">
      <c r="G149" s="52">
        <f>+G148/G146</f>
        <v>0.33333333333333331</v>
      </c>
      <c r="H149" s="52">
        <f t="shared" ref="H149:M149" si="4">+H148/H146</f>
        <v>0.42201834862385323</v>
      </c>
      <c r="I149" s="52">
        <f t="shared" si="4"/>
        <v>0.46153846153846156</v>
      </c>
      <c r="J149" s="52">
        <f t="shared" si="4"/>
        <v>0.26923076923076922</v>
      </c>
      <c r="K149" s="52">
        <f t="shared" si="4"/>
        <v>-0.4107142857142857</v>
      </c>
      <c r="L149" s="52">
        <f t="shared" si="4"/>
        <v>-0.6</v>
      </c>
      <c r="M149" s="52">
        <f t="shared" si="4"/>
        <v>-7.3684210526315783E-2</v>
      </c>
    </row>
    <row r="151" spans="1:47" x14ac:dyDescent="0.25">
      <c r="A151" t="s">
        <v>53</v>
      </c>
      <c r="C151" s="59" t="s">
        <v>259</v>
      </c>
      <c r="D151" s="8"/>
      <c r="E151" t="s">
        <v>53</v>
      </c>
      <c r="F151" s="8"/>
      <c r="G151" s="8"/>
      <c r="H151" s="8"/>
      <c r="I151" s="8"/>
      <c r="J151" s="8"/>
      <c r="K151" s="8"/>
      <c r="L151" s="8"/>
      <c r="M151" s="8"/>
      <c r="N151" s="8"/>
      <c r="O151" s="8" t="s">
        <v>54</v>
      </c>
      <c r="P151" s="8"/>
    </row>
    <row r="152" spans="1:47" x14ac:dyDescent="0.25">
      <c r="A152" t="s">
        <v>56</v>
      </c>
      <c r="C152" s="60">
        <v>44711</v>
      </c>
      <c r="F152" s="8" t="s">
        <v>32</v>
      </c>
      <c r="O152" t="s">
        <v>56</v>
      </c>
    </row>
    <row r="153" spans="1:47" x14ac:dyDescent="0.25">
      <c r="A153" s="13">
        <v>8.4699074074074066E-2</v>
      </c>
      <c r="C153" s="13">
        <v>7.5393518518518512E-2</v>
      </c>
      <c r="D153" s="13"/>
      <c r="F153" t="s">
        <v>77</v>
      </c>
      <c r="G153" t="s">
        <v>89</v>
      </c>
      <c r="H153" t="s">
        <v>87</v>
      </c>
      <c r="I153" t="s">
        <v>90</v>
      </c>
      <c r="J153" t="s">
        <v>81</v>
      </c>
      <c r="K153" t="s">
        <v>76</v>
      </c>
      <c r="L153" t="s">
        <v>82</v>
      </c>
      <c r="M153" t="s">
        <v>80</v>
      </c>
      <c r="N153" s="13"/>
      <c r="O153" s="13">
        <v>7.3078703703703715E-2</v>
      </c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7" x14ac:dyDescent="0.25">
      <c r="B154" t="s">
        <v>249</v>
      </c>
      <c r="C154" s="61">
        <f>GETPIVOTDATA("Average Handover",$A$152)-C153</f>
        <v>9.305555555555553E-3</v>
      </c>
      <c r="E154" t="s">
        <v>56</v>
      </c>
      <c r="F154" s="13">
        <v>3.0555555555555557E-3</v>
      </c>
      <c r="G154" s="13">
        <v>5.6006944444444449E-2</v>
      </c>
      <c r="H154" s="13">
        <v>9.1192129629629637E-2</v>
      </c>
      <c r="I154" s="13">
        <v>7.8888888888888883E-2</v>
      </c>
      <c r="J154" s="13">
        <v>0.11961805555555556</v>
      </c>
      <c r="K154" s="13">
        <v>5.9317129629629629E-2</v>
      </c>
      <c r="L154" s="13">
        <v>3.7870370370370367E-2</v>
      </c>
      <c r="M154" s="13">
        <v>0.14663194444444444</v>
      </c>
      <c r="N154">
        <f>GETPIVOTDATA("Average Handover",$E$152,"HospitalAttendedHealthBoardName","Swansea Bay")</f>
        <v>0.14663194444444444</v>
      </c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47" x14ac:dyDescent="0.25">
      <c r="C155" s="62">
        <f>C154/C153</f>
        <v>0.12342646607307335</v>
      </c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47" x14ac:dyDescent="0.25">
      <c r="N156" s="8"/>
      <c r="O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</row>
    <row r="157" spans="1:47" x14ac:dyDescent="0.25">
      <c r="A157" t="s">
        <v>63</v>
      </c>
      <c r="E157" t="s">
        <v>63</v>
      </c>
      <c r="N157" s="6"/>
      <c r="O157" s="6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7" x14ac:dyDescent="0.25">
      <c r="A158" t="s">
        <v>56</v>
      </c>
      <c r="F158" s="8" t="s">
        <v>32</v>
      </c>
      <c r="O158" s="6"/>
    </row>
    <row r="159" spans="1:47" x14ac:dyDescent="0.25">
      <c r="A159" s="13">
        <v>7.8888888888888883E-2</v>
      </c>
      <c r="F159" t="s">
        <v>77</v>
      </c>
      <c r="G159" t="s">
        <v>89</v>
      </c>
      <c r="H159" t="s">
        <v>87</v>
      </c>
      <c r="I159" t="s">
        <v>90</v>
      </c>
      <c r="J159" t="s">
        <v>81</v>
      </c>
      <c r="K159" t="s">
        <v>76</v>
      </c>
      <c r="L159" t="s">
        <v>82</v>
      </c>
      <c r="M159" t="s">
        <v>94</v>
      </c>
      <c r="N159" t="s">
        <v>80</v>
      </c>
    </row>
    <row r="160" spans="1:47" x14ac:dyDescent="0.25">
      <c r="E160" t="s">
        <v>56</v>
      </c>
      <c r="F160" s="13">
        <v>9.8379629629629633E-3</v>
      </c>
      <c r="G160" s="13">
        <v>5.8668981481481482E-2</v>
      </c>
      <c r="H160" s="13">
        <v>8.4236111111111109E-2</v>
      </c>
      <c r="I160" s="13">
        <v>6.7291666666666666E-2</v>
      </c>
      <c r="J160" s="13">
        <v>0.10546296296296297</v>
      </c>
      <c r="K160" s="13">
        <v>8.216435185185185E-2</v>
      </c>
      <c r="L160" s="13">
        <v>4.0821759259259259E-2</v>
      </c>
      <c r="M160" s="13">
        <v>2.0405092592592593E-2</v>
      </c>
      <c r="N160" s="13">
        <v>9.6307870370370363E-2</v>
      </c>
    </row>
    <row r="162" spans="1:47" x14ac:dyDescent="0.25">
      <c r="A162" t="s">
        <v>54</v>
      </c>
    </row>
    <row r="163" spans="1:47" x14ac:dyDescent="0.25">
      <c r="A163" t="s">
        <v>56</v>
      </c>
      <c r="F163" s="8" t="s">
        <v>32</v>
      </c>
    </row>
    <row r="164" spans="1:47" x14ac:dyDescent="0.25">
      <c r="A164" s="13">
        <v>7.3078703703703715E-2</v>
      </c>
      <c r="F164" t="s">
        <v>77</v>
      </c>
      <c r="G164" t="s">
        <v>89</v>
      </c>
      <c r="H164" t="s">
        <v>87</v>
      </c>
      <c r="I164" t="s">
        <v>90</v>
      </c>
      <c r="J164" t="s">
        <v>81</v>
      </c>
      <c r="K164" t="s">
        <v>76</v>
      </c>
      <c r="L164" t="s">
        <v>82</v>
      </c>
      <c r="M164" t="s">
        <v>94</v>
      </c>
      <c r="N164" t="s">
        <v>80</v>
      </c>
    </row>
    <row r="165" spans="1:47" x14ac:dyDescent="0.25">
      <c r="E165" t="s">
        <v>56</v>
      </c>
      <c r="F165" s="13">
        <v>1.2361111111111113E-2</v>
      </c>
      <c r="G165" s="13">
        <v>6.4664351851851862E-2</v>
      </c>
      <c r="H165" s="13">
        <v>7.9560185185185192E-2</v>
      </c>
      <c r="I165" s="13">
        <v>6.3946759259259259E-2</v>
      </c>
      <c r="J165" s="13">
        <v>9.300925925925925E-2</v>
      </c>
      <c r="K165" s="13">
        <v>8.3518518518518506E-2</v>
      </c>
      <c r="L165" s="13">
        <v>3.5312500000000004E-2</v>
      </c>
      <c r="M165" s="13">
        <v>1.1793981481481482E-2</v>
      </c>
      <c r="N165" s="13">
        <v>6.1354166666666675E-2</v>
      </c>
    </row>
    <row r="167" spans="1:47" ht="23.25" x14ac:dyDescent="0.35">
      <c r="A167" s="17" t="s">
        <v>68</v>
      </c>
      <c r="B167" s="53"/>
      <c r="C167" s="53"/>
      <c r="D167" s="53"/>
      <c r="E167" s="67" t="s">
        <v>261</v>
      </c>
      <c r="F167" s="53"/>
      <c r="G167" s="64">
        <f>(GETPIVOTDATA("Average Handover",$E$152,"HospitalAttendedHealthBoardName",G164)-GETPIVOTDATA("Average Handover",$E$163,"HB",G164))/GETPIVOTDATA("Average Handover",$E$163,"HB",G164)</f>
        <v>-0.13388222659745844</v>
      </c>
      <c r="H167" s="64">
        <f t="shared" ref="H167:N167" si="5">(GETPIVOTDATA("Average Handover",$E$152,"HospitalAttendedHealthBoardName",H164)-GETPIVOTDATA("Average Handover",$E$163,"HB",H164))/GETPIVOTDATA("Average Handover",$E$163,"HB",H164)</f>
        <v>0.1462030840849578</v>
      </c>
      <c r="I167" s="64">
        <f t="shared" si="5"/>
        <v>0.23366515837104065</v>
      </c>
      <c r="J167" s="64">
        <f t="shared" si="5"/>
        <v>0.2860876057740171</v>
      </c>
      <c r="K167" s="64">
        <f t="shared" si="5"/>
        <v>-0.28977272727272718</v>
      </c>
      <c r="L167" s="64">
        <f t="shared" si="5"/>
        <v>7.2435267125532402E-2</v>
      </c>
      <c r="M167" s="64" t="e">
        <f t="shared" si="5"/>
        <v>#REF!</v>
      </c>
      <c r="N167" s="64">
        <f t="shared" si="5"/>
        <v>1.3899264289756645</v>
      </c>
    </row>
    <row r="169" spans="1:47" x14ac:dyDescent="0.25">
      <c r="A169" s="8" t="s">
        <v>24</v>
      </c>
      <c r="B169" s="8" t="s">
        <v>32</v>
      </c>
      <c r="N169" s="8"/>
      <c r="O169" s="8"/>
      <c r="Q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</row>
    <row r="170" spans="1:47" x14ac:dyDescent="0.25">
      <c r="A170" s="8" t="s">
        <v>26</v>
      </c>
      <c r="B170" t="s">
        <v>77</v>
      </c>
      <c r="C170" t="s">
        <v>89</v>
      </c>
      <c r="D170" t="s">
        <v>87</v>
      </c>
      <c r="E170" t="s">
        <v>90</v>
      </c>
      <c r="F170" t="s">
        <v>81</v>
      </c>
      <c r="G170" t="s">
        <v>76</v>
      </c>
      <c r="H170" t="s">
        <v>82</v>
      </c>
      <c r="I170" t="s">
        <v>80</v>
      </c>
      <c r="J170" t="s">
        <v>94</v>
      </c>
      <c r="K170" t="s">
        <v>27</v>
      </c>
    </row>
    <row r="171" spans="1:47" x14ac:dyDescent="0.25">
      <c r="A171" s="12" t="s">
        <v>18</v>
      </c>
      <c r="B171" s="7">
        <v>0</v>
      </c>
      <c r="C171" s="7">
        <v>64.154441666666685</v>
      </c>
      <c r="D171" s="7">
        <v>268.04055049999994</v>
      </c>
      <c r="E171" s="7">
        <v>72.605550166666674</v>
      </c>
      <c r="F171" s="7">
        <v>155.68388700000003</v>
      </c>
      <c r="G171" s="7">
        <v>123.31388566666672</v>
      </c>
      <c r="H171" s="7">
        <v>13.692777499999998</v>
      </c>
      <c r="I171" s="7">
        <v>122.40749883333332</v>
      </c>
      <c r="J171" s="7"/>
      <c r="K171" s="7">
        <v>819.89859133333334</v>
      </c>
    </row>
    <row r="172" spans="1:47" x14ac:dyDescent="0.25">
      <c r="A172" s="12" t="s">
        <v>19</v>
      </c>
      <c r="B172" s="7">
        <v>0</v>
      </c>
      <c r="C172" s="7">
        <v>91.974996166666656</v>
      </c>
      <c r="D172" s="7">
        <v>145.05971283333332</v>
      </c>
      <c r="E172" s="7">
        <v>79.848330500000003</v>
      </c>
      <c r="F172" s="7">
        <v>239.70805333333334</v>
      </c>
      <c r="G172" s="7">
        <v>49.804442833333347</v>
      </c>
      <c r="H172" s="7">
        <v>21.999998000000001</v>
      </c>
      <c r="I172" s="7">
        <v>186.15499916666667</v>
      </c>
      <c r="J172" s="7">
        <v>0</v>
      </c>
      <c r="K172" s="7">
        <v>814.55053283333336</v>
      </c>
    </row>
    <row r="173" spans="1:47" x14ac:dyDescent="0.25">
      <c r="A173" s="12" t="s">
        <v>20</v>
      </c>
      <c r="B173" s="7">
        <v>0</v>
      </c>
      <c r="C173" s="7">
        <v>40.080554500000005</v>
      </c>
      <c r="D173" s="7">
        <v>229.59471133333321</v>
      </c>
      <c r="E173" s="7">
        <v>149.50694066666668</v>
      </c>
      <c r="F173" s="7">
        <v>112.48277583333331</v>
      </c>
      <c r="G173" s="7">
        <v>65.858330166666661</v>
      </c>
      <c r="H173" s="7">
        <v>21.591666</v>
      </c>
      <c r="I173" s="7">
        <v>120.29861066666665</v>
      </c>
      <c r="J173" s="7"/>
      <c r="K173" s="7">
        <v>739.4135891666665</v>
      </c>
    </row>
    <row r="174" spans="1:47" x14ac:dyDescent="0.25">
      <c r="A174" s="12" t="s">
        <v>21</v>
      </c>
      <c r="B174" s="7">
        <v>0</v>
      </c>
      <c r="C174" s="7">
        <v>91.275548666666694</v>
      </c>
      <c r="D174" s="7">
        <v>240.80832733333344</v>
      </c>
      <c r="E174" s="7">
        <v>122.22138383333329</v>
      </c>
      <c r="F174" s="7">
        <v>238.58055133333335</v>
      </c>
      <c r="G174" s="7">
        <v>135.40415916666666</v>
      </c>
      <c r="H174" s="7">
        <v>6.9230546666666664</v>
      </c>
      <c r="I174" s="7">
        <v>172.8980546666667</v>
      </c>
      <c r="J174" s="7">
        <v>0</v>
      </c>
      <c r="K174" s="7">
        <v>1008.1110796666668</v>
      </c>
    </row>
    <row r="175" spans="1:47" x14ac:dyDescent="0.25">
      <c r="A175" s="12" t="s">
        <v>22</v>
      </c>
      <c r="B175" s="7">
        <v>0</v>
      </c>
      <c r="C175" s="7">
        <v>73.070831000000013</v>
      </c>
      <c r="D175" s="7">
        <v>250.16777166666671</v>
      </c>
      <c r="E175" s="7">
        <v>123.97277283333334</v>
      </c>
      <c r="F175" s="7">
        <v>115.24749616666668</v>
      </c>
      <c r="G175" s="7">
        <v>36.991942666666667</v>
      </c>
      <c r="H175" s="7">
        <v>10.898887333333331</v>
      </c>
      <c r="I175" s="7">
        <v>144.15943966666663</v>
      </c>
      <c r="J175" s="7"/>
      <c r="K175" s="7">
        <v>754.50914133333322</v>
      </c>
    </row>
    <row r="176" spans="1:47" x14ac:dyDescent="0.25">
      <c r="A176" s="12" t="s">
        <v>23</v>
      </c>
      <c r="B176" s="7">
        <v>0</v>
      </c>
      <c r="C176" s="7">
        <v>31.062497333333333</v>
      </c>
      <c r="D176" s="7">
        <v>211.61416099999991</v>
      </c>
      <c r="E176" s="7">
        <v>73.958883999999998</v>
      </c>
      <c r="F176" s="7">
        <v>236.84694266666665</v>
      </c>
      <c r="G176" s="7">
        <v>60.13638666666666</v>
      </c>
      <c r="H176" s="7">
        <v>7.5236100000000006</v>
      </c>
      <c r="I176" s="7">
        <v>141.89721983333328</v>
      </c>
      <c r="J176" s="7"/>
      <c r="K176" s="7">
        <v>763.03970149999986</v>
      </c>
    </row>
    <row r="177" spans="1:18" x14ac:dyDescent="0.25">
      <c r="A177" s="12" t="s">
        <v>72</v>
      </c>
      <c r="B177" s="7">
        <v>0</v>
      </c>
      <c r="C177" s="7">
        <v>46.986944499999993</v>
      </c>
      <c r="D177" s="7">
        <v>192.47027400000007</v>
      </c>
      <c r="E177" s="7">
        <v>56.644997999999994</v>
      </c>
      <c r="F177" s="7">
        <v>39.393610499999994</v>
      </c>
      <c r="G177" s="7">
        <v>34.224997833333326</v>
      </c>
      <c r="H177" s="7">
        <v>5.8291664999999995</v>
      </c>
      <c r="I177" s="7">
        <v>41.909998333333334</v>
      </c>
      <c r="J177" s="7">
        <v>0</v>
      </c>
      <c r="K177" s="7">
        <v>417.45998966666673</v>
      </c>
    </row>
    <row r="178" spans="1:18" x14ac:dyDescent="0.25">
      <c r="A178" s="12" t="s">
        <v>27</v>
      </c>
      <c r="B178" s="7">
        <v>0</v>
      </c>
      <c r="C178" s="7">
        <v>438.60581383333334</v>
      </c>
      <c r="D178" s="7">
        <v>1537.7555086666666</v>
      </c>
      <c r="E178" s="7">
        <v>678.75885999999991</v>
      </c>
      <c r="F178" s="7">
        <v>1137.9433168333333</v>
      </c>
      <c r="G178" s="7">
        <v>505.73414500000001</v>
      </c>
      <c r="H178" s="7">
        <v>88.459160000000011</v>
      </c>
      <c r="I178" s="7">
        <v>929.72582116666672</v>
      </c>
      <c r="J178" s="7">
        <v>0</v>
      </c>
      <c r="K178" s="7">
        <v>5316.9826254999998</v>
      </c>
    </row>
    <row r="179" spans="1:18" ht="11.45" customHeight="1" x14ac:dyDescent="0.25"/>
    <row r="180" spans="1:18" ht="11.45" customHeight="1" x14ac:dyDescent="0.25"/>
    <row r="181" spans="1:18" x14ac:dyDescent="0.25">
      <c r="A181" s="15" t="s">
        <v>63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5">
      <c r="A182" t="s">
        <v>24</v>
      </c>
      <c r="D182" s="8" t="s">
        <v>32</v>
      </c>
      <c r="N182" s="8"/>
      <c r="O182" s="8"/>
      <c r="P182" s="8"/>
      <c r="Q182" s="8"/>
      <c r="R182" s="8"/>
    </row>
    <row r="183" spans="1:18" x14ac:dyDescent="0.25">
      <c r="A183" s="7">
        <v>19591.575810333332</v>
      </c>
      <c r="D183" t="s">
        <v>77</v>
      </c>
      <c r="E183" t="s">
        <v>89</v>
      </c>
      <c r="F183" t="s">
        <v>87</v>
      </c>
      <c r="G183" t="s">
        <v>90</v>
      </c>
      <c r="H183" t="s">
        <v>81</v>
      </c>
      <c r="I183" t="s">
        <v>76</v>
      </c>
      <c r="J183" t="s">
        <v>82</v>
      </c>
      <c r="K183" t="s">
        <v>94</v>
      </c>
      <c r="L183" t="s">
        <v>80</v>
      </c>
      <c r="M183" t="s">
        <v>27</v>
      </c>
      <c r="N183" s="8"/>
      <c r="O183" s="8"/>
      <c r="P183" s="8"/>
      <c r="Q183" s="8"/>
      <c r="R183" s="8"/>
    </row>
    <row r="184" spans="1:18" x14ac:dyDescent="0.25">
      <c r="C184" t="s">
        <v>24</v>
      </c>
      <c r="D184" s="7">
        <v>0</v>
      </c>
      <c r="E184" s="7">
        <v>2018.3474123333319</v>
      </c>
      <c r="F184" s="7">
        <v>5418.6648591666735</v>
      </c>
      <c r="G184" s="7">
        <v>2163.7699173333335</v>
      </c>
      <c r="H184" s="7">
        <v>4066.221578000001</v>
      </c>
      <c r="I184" s="7">
        <v>3061.7810123333343</v>
      </c>
      <c r="J184" s="7">
        <v>410.82941200000045</v>
      </c>
      <c r="K184" s="7">
        <v>0</v>
      </c>
      <c r="L184" s="7">
        <v>2451.9616191666655</v>
      </c>
      <c r="M184" s="7">
        <v>19591.575810333336</v>
      </c>
      <c r="N184" s="8"/>
      <c r="O184" s="8"/>
      <c r="P184" s="8"/>
      <c r="Q184" s="8"/>
      <c r="R184" s="8"/>
    </row>
    <row r="185" spans="1:18" x14ac:dyDescent="0.25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25">
      <c r="A186" s="15" t="s">
        <v>54</v>
      </c>
      <c r="C186" s="12" t="s">
        <v>54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25">
      <c r="A187" t="s">
        <v>24</v>
      </c>
      <c r="D187" s="8" t="s">
        <v>32</v>
      </c>
      <c r="N187" s="8"/>
      <c r="O187" s="8"/>
      <c r="P187" s="8"/>
      <c r="Q187" s="8"/>
      <c r="R187" s="8"/>
    </row>
    <row r="188" spans="1:18" x14ac:dyDescent="0.25">
      <c r="A188" s="7">
        <v>22194.474295833359</v>
      </c>
      <c r="D188" t="s">
        <v>77</v>
      </c>
      <c r="E188" t="s">
        <v>89</v>
      </c>
      <c r="F188" t="s">
        <v>87</v>
      </c>
      <c r="G188" t="s">
        <v>90</v>
      </c>
      <c r="H188" t="s">
        <v>81</v>
      </c>
      <c r="I188" t="s">
        <v>76</v>
      </c>
      <c r="J188" t="s">
        <v>82</v>
      </c>
      <c r="K188" t="s">
        <v>94</v>
      </c>
      <c r="L188" t="s">
        <v>80</v>
      </c>
      <c r="M188" t="s">
        <v>27</v>
      </c>
      <c r="N188" s="8"/>
      <c r="O188" s="8"/>
      <c r="P188" s="8"/>
      <c r="Q188" s="8"/>
      <c r="R188" s="8"/>
    </row>
    <row r="189" spans="1:18" x14ac:dyDescent="0.25">
      <c r="C189" t="s">
        <v>24</v>
      </c>
      <c r="D189" s="7">
        <v>0</v>
      </c>
      <c r="E189" s="7">
        <v>2751.8840815000062</v>
      </c>
      <c r="F189" s="7">
        <v>6260.8850781666506</v>
      </c>
      <c r="G189" s="7">
        <v>2549.0674059999933</v>
      </c>
      <c r="H189" s="7">
        <v>4402.4596029999984</v>
      </c>
      <c r="I189" s="7">
        <v>3908.4434961666552</v>
      </c>
      <c r="J189" s="7">
        <v>421.24747233333301</v>
      </c>
      <c r="K189" s="7">
        <v>0</v>
      </c>
      <c r="L189" s="7">
        <v>1900.4871586666659</v>
      </c>
      <c r="M189" s="7">
        <v>22194.474295833304</v>
      </c>
      <c r="N189" s="8"/>
      <c r="O189" s="8"/>
      <c r="P189" s="8"/>
      <c r="Q189" s="8"/>
      <c r="R189" s="8"/>
    </row>
    <row r="191" spans="1:18" s="53" customFormat="1" x14ac:dyDescent="0.25">
      <c r="E191" s="50" t="s">
        <v>89</v>
      </c>
      <c r="F191" s="50" t="s">
        <v>87</v>
      </c>
      <c r="G191" s="50" t="s">
        <v>90</v>
      </c>
      <c r="H191" s="50" t="s">
        <v>81</v>
      </c>
      <c r="I191" s="50" t="s">
        <v>76</v>
      </c>
      <c r="J191" s="50" t="s">
        <v>82</v>
      </c>
      <c r="K191" s="50" t="s">
        <v>80</v>
      </c>
      <c r="L191" s="50" t="s">
        <v>94</v>
      </c>
    </row>
    <row r="192" spans="1:18" s="53" customFormat="1" x14ac:dyDescent="0.25">
      <c r="A192" s="53" t="s">
        <v>252</v>
      </c>
      <c r="B192" s="56">
        <v>44711</v>
      </c>
      <c r="E192" s="58">
        <v>507.92164049999997</v>
      </c>
      <c r="F192" s="58">
        <v>1312.4891326666666</v>
      </c>
      <c r="G192" s="58">
        <v>667.75803566666673</v>
      </c>
      <c r="H192" s="58">
        <v>845.12107966666656</v>
      </c>
      <c r="I192" s="58">
        <v>748.3080288333332</v>
      </c>
      <c r="J192" s="58">
        <v>80.241655500000007</v>
      </c>
      <c r="K192" s="58">
        <v>726.3091506666666</v>
      </c>
      <c r="L192" s="58">
        <v>0</v>
      </c>
      <c r="M192" s="58">
        <v>4888.1487235000004</v>
      </c>
      <c r="N192" s="59">
        <f>M192-GETPIVOTDATA("Lost Hours",$A$169)</f>
        <v>-428.8339019999994</v>
      </c>
    </row>
    <row r="193" spans="1:47" s="53" customFormat="1" x14ac:dyDescent="0.25">
      <c r="D193" s="53" t="s">
        <v>249</v>
      </c>
      <c r="E193" s="52">
        <f>+(GETPIVOTDATA("Lost Hours",$A$169,"HB",E191)-E192)/E192</f>
        <v>-0.1364695282493415</v>
      </c>
      <c r="F193" s="52">
        <f t="shared" ref="F193:L193" si="6">+(GETPIVOTDATA("Lost Hours",$A$169,"HB",F191)-F192)/F192</f>
        <v>0.17163294567042411</v>
      </c>
      <c r="G193" s="52">
        <f t="shared" si="6"/>
        <v>1.6474267243149442E-2</v>
      </c>
      <c r="H193" s="52">
        <f t="shared" si="6"/>
        <v>0.34648554415677563</v>
      </c>
      <c r="I193" s="52">
        <f t="shared" si="6"/>
        <v>-0.32416314470328961</v>
      </c>
      <c r="J193" s="52">
        <f t="shared" si="6"/>
        <v>0.1024094586383503</v>
      </c>
      <c r="K193" s="52">
        <f t="shared" si="6"/>
        <v>0.28006899033736182</v>
      </c>
      <c r="L193" s="52" t="e">
        <f t="shared" si="6"/>
        <v>#DIV/0!</v>
      </c>
      <c r="M193" s="62">
        <f>+(GETPIVOTDATA("Lost Hours",$A$169)-M192)/M192</f>
        <v>8.7729307403917697E-2</v>
      </c>
      <c r="N193" s="59"/>
    </row>
    <row r="194" spans="1:47" x14ac:dyDescent="0.25">
      <c r="C194" s="8"/>
      <c r="D194" s="8"/>
      <c r="E194" s="8"/>
      <c r="F194" s="8"/>
      <c r="G194" s="8"/>
      <c r="H194" s="8"/>
      <c r="I194" s="8"/>
      <c r="J194" s="8"/>
      <c r="K194" s="8"/>
      <c r="L194" s="8"/>
      <c r="N194" s="8"/>
      <c r="O194" s="8"/>
      <c r="P194" s="8"/>
      <c r="Q194" s="8"/>
      <c r="R194" s="8"/>
    </row>
    <row r="195" spans="1:47" ht="18.75" x14ac:dyDescent="0.3">
      <c r="A195" s="16" t="s">
        <v>69</v>
      </c>
    </row>
    <row r="198" spans="1:47" x14ac:dyDescent="0.25">
      <c r="A198" t="s">
        <v>70</v>
      </c>
    </row>
    <row r="200" spans="1:47" x14ac:dyDescent="0.25">
      <c r="A200" t="s">
        <v>52</v>
      </c>
      <c r="B200" s="59" t="s">
        <v>254</v>
      </c>
      <c r="C200" s="8"/>
      <c r="E200" s="8" t="s">
        <v>32</v>
      </c>
      <c r="N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</row>
    <row r="201" spans="1:47" x14ac:dyDescent="0.25">
      <c r="A201" s="7">
        <v>107.48617167452819</v>
      </c>
      <c r="B201">
        <v>94</v>
      </c>
      <c r="E201" t="s">
        <v>77</v>
      </c>
      <c r="F201" t="s">
        <v>89</v>
      </c>
      <c r="G201" t="s">
        <v>87</v>
      </c>
      <c r="H201" t="s">
        <v>90</v>
      </c>
      <c r="I201" t="s">
        <v>81</v>
      </c>
      <c r="J201" t="s">
        <v>76</v>
      </c>
      <c r="K201" t="s">
        <v>82</v>
      </c>
      <c r="L201" t="s">
        <v>80</v>
      </c>
      <c r="M201" t="s">
        <v>27</v>
      </c>
    </row>
    <row r="202" spans="1:47" x14ac:dyDescent="0.25">
      <c r="D202" t="s">
        <v>52</v>
      </c>
      <c r="E202" s="7">
        <v>0</v>
      </c>
      <c r="F202" s="7">
        <v>46.993480053571425</v>
      </c>
      <c r="G202" s="7">
        <v>128.86219346368716</v>
      </c>
      <c r="H202" s="7">
        <v>100.06273120393118</v>
      </c>
      <c r="I202" s="7">
        <v>170.69149752500002</v>
      </c>
      <c r="J202" s="7">
        <v>74.009874878048763</v>
      </c>
      <c r="K202" s="7">
        <v>31.220880000000001</v>
      </c>
      <c r="L202" s="7">
        <v>185.32740621262465</v>
      </c>
      <c r="M202" s="7">
        <v>73.388304009661837</v>
      </c>
    </row>
    <row r="205" spans="1:47" x14ac:dyDescent="0.25">
      <c r="A205" t="s">
        <v>63</v>
      </c>
      <c r="D205" t="s">
        <v>63</v>
      </c>
    </row>
    <row r="207" spans="1:47" x14ac:dyDescent="0.25">
      <c r="A207" t="s">
        <v>52</v>
      </c>
      <c r="E207" s="8" t="s">
        <v>32</v>
      </c>
    </row>
    <row r="208" spans="1:47" x14ac:dyDescent="0.25">
      <c r="A208" s="7">
        <v>99.6857656563772</v>
      </c>
      <c r="E208" t="s">
        <v>77</v>
      </c>
      <c r="F208" t="s">
        <v>89</v>
      </c>
      <c r="G208" t="s">
        <v>87</v>
      </c>
      <c r="H208" t="s">
        <v>90</v>
      </c>
      <c r="I208" t="s">
        <v>81</v>
      </c>
      <c r="J208" t="s">
        <v>76</v>
      </c>
      <c r="K208" t="s">
        <v>82</v>
      </c>
      <c r="L208" t="s">
        <v>94</v>
      </c>
      <c r="M208" t="s">
        <v>80</v>
      </c>
      <c r="N208" t="s">
        <v>27</v>
      </c>
    </row>
    <row r="209" spans="1:14" x14ac:dyDescent="0.25">
      <c r="D209" t="s">
        <v>52</v>
      </c>
      <c r="E209" s="7">
        <v>0</v>
      </c>
      <c r="F209" s="7">
        <v>54.896121822302774</v>
      </c>
      <c r="G209" s="7">
        <v>119.39768327212649</v>
      </c>
      <c r="H209" s="7">
        <v>80.4375433952912</v>
      </c>
      <c r="I209" s="7">
        <v>146.44255382953185</v>
      </c>
      <c r="J209" s="7">
        <v>113.7503781671827</v>
      </c>
      <c r="K209" s="7">
        <v>36.410287621861194</v>
      </c>
      <c r="L209" s="7">
        <v>0</v>
      </c>
      <c r="M209" s="7">
        <v>113.86818664860677</v>
      </c>
      <c r="N209" s="7">
        <v>69.057369793208792</v>
      </c>
    </row>
    <row r="211" spans="1:14" x14ac:dyDescent="0.25">
      <c r="A211" t="s">
        <v>54</v>
      </c>
      <c r="D211" t="s">
        <v>54</v>
      </c>
    </row>
    <row r="213" spans="1:14" x14ac:dyDescent="0.25">
      <c r="A213" t="s">
        <v>52</v>
      </c>
      <c r="E213" s="8" t="s">
        <v>32</v>
      </c>
    </row>
    <row r="214" spans="1:14" x14ac:dyDescent="0.25">
      <c r="A214" s="7">
        <v>90.929904933424481</v>
      </c>
      <c r="E214" t="s">
        <v>77</v>
      </c>
      <c r="F214" t="s">
        <v>89</v>
      </c>
      <c r="G214" t="s">
        <v>87</v>
      </c>
      <c r="H214" t="s">
        <v>90</v>
      </c>
      <c r="I214" t="s">
        <v>81</v>
      </c>
      <c r="J214" t="s">
        <v>76</v>
      </c>
      <c r="K214" t="s">
        <v>82</v>
      </c>
      <c r="L214" t="s">
        <v>94</v>
      </c>
      <c r="M214" t="s">
        <v>80</v>
      </c>
      <c r="N214" t="s">
        <v>27</v>
      </c>
    </row>
    <row r="215" spans="1:14" x14ac:dyDescent="0.25">
      <c r="D215" t="s">
        <v>52</v>
      </c>
      <c r="E215" s="7">
        <v>0</v>
      </c>
      <c r="F215" s="7">
        <v>63.431826696120005</v>
      </c>
      <c r="G215" s="7">
        <v>111.80151925297589</v>
      </c>
      <c r="H215" s="7">
        <v>76.894944374057104</v>
      </c>
      <c r="I215" s="7">
        <v>122.00811832794453</v>
      </c>
      <c r="J215" s="7">
        <v>116.49608036264247</v>
      </c>
      <c r="K215" s="7">
        <v>30.562089891172892</v>
      </c>
      <c r="L215" s="7">
        <v>0</v>
      </c>
      <c r="M215" s="7">
        <v>67.552861090047358</v>
      </c>
      <c r="N215" s="7">
        <v>63.600556774763504</v>
      </c>
    </row>
    <row r="217" spans="1:14" s="53" customFormat="1" x14ac:dyDescent="0.25">
      <c r="A217" s="53" t="s">
        <v>250</v>
      </c>
      <c r="B217" s="54"/>
      <c r="D217" s="49" t="s">
        <v>251</v>
      </c>
      <c r="F217" s="50" t="s">
        <v>89</v>
      </c>
      <c r="G217" s="50" t="s">
        <v>87</v>
      </c>
      <c r="H217" s="50" t="s">
        <v>95</v>
      </c>
      <c r="I217" s="50" t="s">
        <v>81</v>
      </c>
      <c r="J217" s="50" t="s">
        <v>76</v>
      </c>
      <c r="K217" s="50" t="s">
        <v>82</v>
      </c>
      <c r="L217" s="50" t="s">
        <v>94</v>
      </c>
      <c r="M217" s="50" t="s">
        <v>80</v>
      </c>
    </row>
    <row r="218" spans="1:14" s="53" customFormat="1" ht="45" x14ac:dyDescent="0.25">
      <c r="D218" s="55" t="s">
        <v>52</v>
      </c>
      <c r="F218" s="52">
        <f>+(GETPIVOTDATA("Avg lost minutes per Arrival",$D$200,"HospitalAttendedHealthBoardName",F$217)-GETPIVOTDATA("Avg lost minutes per Arrival",$D$213,"HB",F$217))/GETPIVOTDATA("Avg lost minutes per Arrival",$D$213,"HB",F$217)</f>
        <v>-0.25914982271122394</v>
      </c>
      <c r="G218" s="52">
        <f t="shared" ref="G218:M218" si="7">+(GETPIVOTDATA("Avg lost minutes per Arrival",$D$200,"HospitalAttendedHealthBoardName",G$217)-GETPIVOTDATA("Avg lost minutes per Arrival",$D$213,"HB",G$217))/GETPIVOTDATA("Avg lost minutes per Arrival",$D$213,"HB",G$217)</f>
        <v>0.15259787456114693</v>
      </c>
      <c r="H218" s="52">
        <f t="shared" si="7"/>
        <v>0.30129141803099407</v>
      </c>
      <c r="I218" s="52">
        <f t="shared" si="7"/>
        <v>0.39901753968698928</v>
      </c>
      <c r="J218" s="52">
        <f t="shared" si="7"/>
        <v>-0.36470072943516846</v>
      </c>
      <c r="K218" s="52">
        <f t="shared" si="7"/>
        <v>2.155579383389564E-2</v>
      </c>
      <c r="L218" s="52" t="e">
        <f t="shared" si="7"/>
        <v>#REF!</v>
      </c>
      <c r="M218" s="52">
        <f t="shared" si="7"/>
        <v>1.7434427383554469</v>
      </c>
    </row>
    <row r="222" spans="1:14" x14ac:dyDescent="0.25">
      <c r="A222" t="s">
        <v>181</v>
      </c>
    </row>
    <row r="224" spans="1:14" ht="18.75" x14ac:dyDescent="0.3">
      <c r="A224" s="27" t="s">
        <v>55</v>
      </c>
    </row>
    <row r="225" spans="1:12" x14ac:dyDescent="0.25">
      <c r="A225" s="8" t="s">
        <v>130</v>
      </c>
      <c r="B225" t="s">
        <v>132</v>
      </c>
    </row>
    <row r="227" spans="1:12" x14ac:dyDescent="0.25">
      <c r="A227" s="8" t="s">
        <v>26</v>
      </c>
      <c r="B227" t="s">
        <v>182</v>
      </c>
      <c r="C227" t="s">
        <v>183</v>
      </c>
      <c r="D227" t="s">
        <v>56</v>
      </c>
      <c r="E227" t="s">
        <v>24</v>
      </c>
      <c r="F227" t="s">
        <v>52</v>
      </c>
      <c r="G227" t="s">
        <v>200</v>
      </c>
      <c r="H227" t="s">
        <v>204</v>
      </c>
      <c r="I227" t="s">
        <v>205</v>
      </c>
      <c r="J227" t="s">
        <v>206</v>
      </c>
      <c r="K227" t="s">
        <v>207</v>
      </c>
      <c r="L227" t="s">
        <v>208</v>
      </c>
    </row>
    <row r="228" spans="1:12" x14ac:dyDescent="0.25">
      <c r="A228" s="12" t="s">
        <v>192</v>
      </c>
      <c r="B228" s="7">
        <v>72</v>
      </c>
      <c r="C228" s="7">
        <v>72</v>
      </c>
      <c r="D228" s="13">
        <v>2.1425925925925925E-2</v>
      </c>
      <c r="E228" s="30">
        <v>29.394997666666665</v>
      </c>
      <c r="F228" s="30">
        <v>24.495831388888888</v>
      </c>
      <c r="G228" s="7">
        <v>0</v>
      </c>
      <c r="H228" s="7">
        <v>8</v>
      </c>
      <c r="I228" s="7">
        <v>47</v>
      </c>
      <c r="J228" s="7">
        <v>8</v>
      </c>
      <c r="K228" s="7">
        <v>4</v>
      </c>
      <c r="L228" s="7">
        <v>5</v>
      </c>
    </row>
    <row r="229" spans="1:12" x14ac:dyDescent="0.25">
      <c r="A229" s="12" t="s">
        <v>186</v>
      </c>
      <c r="B229" s="7">
        <v>295</v>
      </c>
      <c r="C229" s="7">
        <v>290</v>
      </c>
      <c r="D229" s="13">
        <v>7.534027777777777E-2</v>
      </c>
      <c r="E229" s="30">
        <v>544.45414583333331</v>
      </c>
      <c r="F229" s="30">
        <v>112.64568534482758</v>
      </c>
      <c r="G229" s="7">
        <v>49</v>
      </c>
      <c r="H229" s="7">
        <v>52</v>
      </c>
      <c r="I229" s="7">
        <v>186</v>
      </c>
      <c r="J229" s="7">
        <v>29</v>
      </c>
      <c r="K229" s="7">
        <v>6</v>
      </c>
      <c r="L229" s="7">
        <v>22</v>
      </c>
    </row>
    <row r="230" spans="1:12" x14ac:dyDescent="0.25">
      <c r="A230" s="12" t="s">
        <v>193</v>
      </c>
      <c r="B230" s="7">
        <v>167</v>
      </c>
      <c r="C230" s="7">
        <v>167</v>
      </c>
      <c r="D230" s="13">
        <v>5.7346643518518516E-2</v>
      </c>
      <c r="E230" s="30">
        <v>222.21721283333335</v>
      </c>
      <c r="F230" s="30">
        <v>79.838519580838337</v>
      </c>
      <c r="G230" s="7">
        <v>16</v>
      </c>
      <c r="H230" s="7">
        <v>34</v>
      </c>
      <c r="I230" s="7">
        <v>87</v>
      </c>
      <c r="J230" s="7">
        <v>23</v>
      </c>
      <c r="K230" s="7">
        <v>3</v>
      </c>
      <c r="L230" s="7">
        <v>20</v>
      </c>
    </row>
    <row r="231" spans="1:12" x14ac:dyDescent="0.25">
      <c r="A231" s="12" t="s">
        <v>184</v>
      </c>
      <c r="B231" s="7">
        <v>400</v>
      </c>
      <c r="C231" s="7">
        <v>388</v>
      </c>
      <c r="D231" s="13">
        <v>5.3982928240740746E-2</v>
      </c>
      <c r="E231" s="30">
        <v>438.32081383333337</v>
      </c>
      <c r="F231" s="30">
        <v>67.78156914948454</v>
      </c>
      <c r="G231" s="7">
        <v>40</v>
      </c>
      <c r="H231" s="7">
        <v>84</v>
      </c>
      <c r="I231" s="7">
        <v>224</v>
      </c>
      <c r="J231" s="7">
        <v>43</v>
      </c>
      <c r="K231" s="7">
        <v>6</v>
      </c>
      <c r="L231" s="7">
        <v>43</v>
      </c>
    </row>
    <row r="232" spans="1:12" x14ac:dyDescent="0.25">
      <c r="A232" s="12" t="s">
        <v>187</v>
      </c>
      <c r="B232" s="7">
        <v>186</v>
      </c>
      <c r="C232" s="7">
        <v>184</v>
      </c>
      <c r="D232" s="13">
        <v>7.9787808641975308E-2</v>
      </c>
      <c r="E232" s="30">
        <v>584.0680434999997</v>
      </c>
      <c r="F232" s="30">
        <v>190.45697070652164</v>
      </c>
      <c r="G232" s="7">
        <v>61</v>
      </c>
      <c r="H232" s="7">
        <v>34</v>
      </c>
      <c r="I232" s="7">
        <v>118</v>
      </c>
      <c r="J232" s="7">
        <v>15</v>
      </c>
      <c r="K232" s="7">
        <v>2</v>
      </c>
      <c r="L232" s="7">
        <v>17</v>
      </c>
    </row>
    <row r="233" spans="1:12" x14ac:dyDescent="0.25">
      <c r="A233" s="12" t="s">
        <v>195</v>
      </c>
      <c r="B233" s="7">
        <v>271</v>
      </c>
      <c r="C233" s="7">
        <v>270</v>
      </c>
      <c r="D233" s="13">
        <v>7.5348379629629619E-2</v>
      </c>
      <c r="E233" s="30">
        <v>924.57248866666657</v>
      </c>
      <c r="F233" s="30">
        <v>205.46055303703702</v>
      </c>
      <c r="G233" s="7">
        <v>88</v>
      </c>
      <c r="H233" s="7">
        <v>61</v>
      </c>
      <c r="I233" s="7">
        <v>164</v>
      </c>
      <c r="J233" s="7">
        <v>36</v>
      </c>
      <c r="K233" s="7">
        <v>3</v>
      </c>
      <c r="L233" s="7">
        <v>7</v>
      </c>
    </row>
    <row r="234" spans="1:12" x14ac:dyDescent="0.25">
      <c r="A234" s="12" t="s">
        <v>190</v>
      </c>
      <c r="B234" s="7">
        <v>139</v>
      </c>
      <c r="C234" s="7">
        <v>136</v>
      </c>
      <c r="D234" s="13">
        <v>0.12223148148148151</v>
      </c>
      <c r="E234" s="30">
        <v>470.41721583333327</v>
      </c>
      <c r="F234" s="30">
        <v>207.53700698529408</v>
      </c>
      <c r="G234" s="7">
        <v>45</v>
      </c>
      <c r="H234" s="7">
        <v>29</v>
      </c>
      <c r="I234" s="7">
        <v>88</v>
      </c>
      <c r="J234" s="7">
        <v>13</v>
      </c>
      <c r="K234" s="7">
        <v>2</v>
      </c>
      <c r="L234" s="7">
        <v>7</v>
      </c>
    </row>
    <row r="235" spans="1:12" x14ac:dyDescent="0.25">
      <c r="A235" s="12" t="s">
        <v>185</v>
      </c>
      <c r="B235" s="7">
        <v>106</v>
      </c>
      <c r="C235" s="7">
        <v>104</v>
      </c>
      <c r="D235" s="13">
        <v>0.15050925925925926</v>
      </c>
      <c r="E235" s="30">
        <v>414.3666603333333</v>
      </c>
      <c r="F235" s="30">
        <v>239.05768865384613</v>
      </c>
      <c r="G235" s="7">
        <v>33</v>
      </c>
      <c r="H235" s="7">
        <v>28</v>
      </c>
      <c r="I235" s="7">
        <v>60</v>
      </c>
      <c r="J235" s="7">
        <v>13</v>
      </c>
      <c r="K235" s="7">
        <v>1</v>
      </c>
      <c r="L235" s="7">
        <v>4</v>
      </c>
    </row>
    <row r="236" spans="1:12" x14ac:dyDescent="0.25">
      <c r="A236" s="12" t="s">
        <v>191</v>
      </c>
      <c r="B236" s="7">
        <v>164</v>
      </c>
      <c r="C236" s="7">
        <v>161</v>
      </c>
      <c r="D236" s="13">
        <v>6.6168981481481481E-2</v>
      </c>
      <c r="E236" s="30">
        <v>253.15944066666674</v>
      </c>
      <c r="F236" s="30">
        <v>94.345133167701889</v>
      </c>
      <c r="G236" s="7">
        <v>21</v>
      </c>
      <c r="H236" s="7">
        <v>51</v>
      </c>
      <c r="I236" s="7">
        <v>96</v>
      </c>
      <c r="J236" s="7">
        <v>11</v>
      </c>
      <c r="K236" s="7">
        <v>1</v>
      </c>
      <c r="L236" s="7">
        <v>5</v>
      </c>
    </row>
    <row r="237" spans="1:12" x14ac:dyDescent="0.25">
      <c r="A237" s="12" t="s">
        <v>189</v>
      </c>
      <c r="B237" s="7">
        <v>404</v>
      </c>
      <c r="C237" s="7">
        <v>382</v>
      </c>
      <c r="D237" s="13">
        <v>3.503978587962963E-2</v>
      </c>
      <c r="E237" s="30">
        <v>678.75885999999969</v>
      </c>
      <c r="F237" s="30">
        <v>106.61133926701565</v>
      </c>
      <c r="G237" s="7">
        <v>56</v>
      </c>
      <c r="H237" s="7">
        <v>123</v>
      </c>
      <c r="I237" s="7">
        <v>217</v>
      </c>
      <c r="J237" s="7">
        <v>35</v>
      </c>
      <c r="K237" s="7">
        <v>4</v>
      </c>
      <c r="L237" s="7">
        <v>25</v>
      </c>
    </row>
    <row r="238" spans="1:12" x14ac:dyDescent="0.25">
      <c r="A238" s="12" t="s">
        <v>194</v>
      </c>
      <c r="B238" s="7">
        <v>129</v>
      </c>
      <c r="C238" s="7">
        <v>128</v>
      </c>
      <c r="D238" s="13">
        <v>8.1903935185185184E-2</v>
      </c>
      <c r="E238" s="30">
        <v>133.89166033333333</v>
      </c>
      <c r="F238" s="30">
        <v>62.761715781250004</v>
      </c>
      <c r="G238" s="7">
        <v>4</v>
      </c>
      <c r="H238" s="7">
        <v>20</v>
      </c>
      <c r="I238" s="7">
        <v>77</v>
      </c>
      <c r="J238" s="7">
        <v>20</v>
      </c>
      <c r="K238" s="7">
        <v>3</v>
      </c>
      <c r="L238" s="7">
        <v>9</v>
      </c>
    </row>
    <row r="239" spans="1:12" x14ac:dyDescent="0.25">
      <c r="A239" s="12" t="s">
        <v>188</v>
      </c>
      <c r="B239" s="7">
        <v>243</v>
      </c>
      <c r="C239" s="7">
        <v>240</v>
      </c>
      <c r="D239" s="13">
        <v>7.5300925925925924E-2</v>
      </c>
      <c r="E239" s="30">
        <v>409.23331933333333</v>
      </c>
      <c r="F239" s="30">
        <v>102.30832983333333</v>
      </c>
      <c r="G239" s="7">
        <v>45</v>
      </c>
      <c r="H239" s="7">
        <v>35</v>
      </c>
      <c r="I239" s="7">
        <v>152</v>
      </c>
      <c r="J239" s="7">
        <v>26</v>
      </c>
      <c r="K239" s="7">
        <v>9</v>
      </c>
      <c r="L239" s="7">
        <v>21</v>
      </c>
    </row>
    <row r="240" spans="1:12" x14ac:dyDescent="0.25">
      <c r="A240" s="12" t="s">
        <v>27</v>
      </c>
      <c r="B240" s="7">
        <v>2576</v>
      </c>
      <c r="C240" s="7">
        <v>2522</v>
      </c>
      <c r="D240" s="13">
        <v>6.6735318366311552E-2</v>
      </c>
      <c r="E240" s="30">
        <v>5102.8548588333324</v>
      </c>
      <c r="F240" s="30">
        <v>121.40019489690719</v>
      </c>
      <c r="G240" s="7">
        <v>458</v>
      </c>
      <c r="H240" s="7">
        <v>559</v>
      </c>
      <c r="I240" s="7">
        <v>1516</v>
      </c>
      <c r="J240" s="7">
        <v>272</v>
      </c>
      <c r="K240" s="7">
        <v>44</v>
      </c>
      <c r="L240" s="7">
        <v>185</v>
      </c>
    </row>
    <row r="245" spans="1:47" x14ac:dyDescent="0.25">
      <c r="A245" s="8" t="s">
        <v>130</v>
      </c>
      <c r="B245" t="s">
        <v>132</v>
      </c>
    </row>
    <row r="246" spans="1:47" x14ac:dyDescent="0.25"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</row>
    <row r="247" spans="1:47" x14ac:dyDescent="0.25">
      <c r="A247" s="8" t="s">
        <v>26</v>
      </c>
      <c r="B247" t="s">
        <v>56</v>
      </c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</row>
    <row r="248" spans="1:47" x14ac:dyDescent="0.25">
      <c r="A248" s="12" t="s">
        <v>192</v>
      </c>
      <c r="B248" s="13">
        <v>2.7013888888888889E-2</v>
      </c>
    </row>
    <row r="249" spans="1:47" x14ac:dyDescent="0.25">
      <c r="A249" s="12" t="s">
        <v>186</v>
      </c>
      <c r="B249" s="13">
        <v>8.3414351851851851E-2</v>
      </c>
    </row>
    <row r="250" spans="1:47" x14ac:dyDescent="0.25">
      <c r="A250" s="12" t="s">
        <v>193</v>
      </c>
      <c r="B250" s="13">
        <v>6.400462962962962E-2</v>
      </c>
    </row>
    <row r="251" spans="1:47" x14ac:dyDescent="0.25">
      <c r="A251" s="12" t="s">
        <v>184</v>
      </c>
      <c r="B251" s="13">
        <v>6.6469907407407408E-2</v>
      </c>
    </row>
    <row r="252" spans="1:47" x14ac:dyDescent="0.25">
      <c r="A252" s="12" t="s">
        <v>187</v>
      </c>
      <c r="B252" s="13">
        <v>0.1227199074074074</v>
      </c>
    </row>
    <row r="253" spans="1:47" x14ac:dyDescent="0.25">
      <c r="A253" s="12" t="s">
        <v>195</v>
      </c>
      <c r="B253" s="13">
        <v>0.15927083333333333</v>
      </c>
    </row>
    <row r="254" spans="1:47" x14ac:dyDescent="0.25">
      <c r="A254" s="12" t="s">
        <v>190</v>
      </c>
      <c r="B254" s="13">
        <v>0.12899305555555554</v>
      </c>
    </row>
    <row r="255" spans="1:47" x14ac:dyDescent="0.25">
      <c r="A255" s="12" t="s">
        <v>185</v>
      </c>
      <c r="B255" s="13">
        <v>0.17998842592592593</v>
      </c>
    </row>
    <row r="256" spans="1:47" x14ac:dyDescent="0.25">
      <c r="A256" s="12" t="s">
        <v>191</v>
      </c>
      <c r="B256" s="13">
        <v>7.2847222222222216E-2</v>
      </c>
    </row>
    <row r="257" spans="1:47" x14ac:dyDescent="0.25">
      <c r="A257" s="12" t="s">
        <v>189</v>
      </c>
      <c r="B257" s="13">
        <v>8.1365740740740738E-2</v>
      </c>
    </row>
    <row r="258" spans="1:47" x14ac:dyDescent="0.25">
      <c r="A258" s="12" t="s">
        <v>194</v>
      </c>
      <c r="B258" s="13">
        <v>5.0752314814814813E-2</v>
      </c>
    </row>
    <row r="259" spans="1:47" x14ac:dyDescent="0.25">
      <c r="A259" s="12" t="s">
        <v>188</v>
      </c>
      <c r="B259" s="13">
        <v>7.5775462962962961E-2</v>
      </c>
    </row>
    <row r="260" spans="1:47" x14ac:dyDescent="0.25">
      <c r="A260" s="12" t="s">
        <v>27</v>
      </c>
      <c r="B260" s="13">
        <v>9.2717978395061726E-2</v>
      </c>
    </row>
    <row r="267" spans="1:47" ht="18.75" x14ac:dyDescent="0.3">
      <c r="A267" s="27" t="s">
        <v>63</v>
      </c>
    </row>
    <row r="269" spans="1:47" x14ac:dyDescent="0.25">
      <c r="A269" s="8" t="s">
        <v>130</v>
      </c>
      <c r="B269" t="s">
        <v>132</v>
      </c>
    </row>
    <row r="270" spans="1:47" x14ac:dyDescent="0.25">
      <c r="A270" s="8" t="s">
        <v>71</v>
      </c>
      <c r="B270" t="s">
        <v>242</v>
      </c>
    </row>
    <row r="272" spans="1:47" x14ac:dyDescent="0.25">
      <c r="A272" s="8" t="s">
        <v>26</v>
      </c>
      <c r="B272" t="s">
        <v>182</v>
      </c>
      <c r="C272" t="s">
        <v>183</v>
      </c>
      <c r="D272" t="s">
        <v>56</v>
      </c>
      <c r="E272" t="s">
        <v>24</v>
      </c>
      <c r="F272" t="s">
        <v>52</v>
      </c>
      <c r="G272" t="s">
        <v>200</v>
      </c>
      <c r="H272" t="s">
        <v>204</v>
      </c>
      <c r="I272" t="s">
        <v>205</v>
      </c>
      <c r="J272" t="s">
        <v>206</v>
      </c>
      <c r="K272" t="s">
        <v>207</v>
      </c>
      <c r="L272" t="s">
        <v>208</v>
      </c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</row>
    <row r="273" spans="1:12" x14ac:dyDescent="0.25">
      <c r="A273" s="12" t="s">
        <v>192</v>
      </c>
      <c r="B273" s="7">
        <v>304</v>
      </c>
      <c r="C273" s="7">
        <v>302</v>
      </c>
      <c r="D273" s="13">
        <v>3.4074074074074069E-2</v>
      </c>
      <c r="E273" s="30">
        <v>330.36665050000022</v>
      </c>
      <c r="F273" s="30">
        <v>65.635758377483484</v>
      </c>
      <c r="G273" s="7">
        <v>16</v>
      </c>
      <c r="H273" s="7">
        <v>36</v>
      </c>
      <c r="I273" s="7">
        <v>181</v>
      </c>
      <c r="J273" s="7">
        <v>56</v>
      </c>
      <c r="K273" s="7">
        <v>10</v>
      </c>
      <c r="L273" s="7">
        <v>21</v>
      </c>
    </row>
    <row r="274" spans="1:12" x14ac:dyDescent="0.25">
      <c r="A274" s="12" t="s">
        <v>186</v>
      </c>
      <c r="B274" s="7">
        <v>1070</v>
      </c>
      <c r="C274" s="7">
        <v>1057</v>
      </c>
      <c r="D274" s="13">
        <v>4.9866071428571433E-2</v>
      </c>
      <c r="E274" s="30">
        <v>2063.338272500001</v>
      </c>
      <c r="F274" s="30">
        <v>117.12421603595087</v>
      </c>
      <c r="G274" s="7">
        <v>174</v>
      </c>
      <c r="H274" s="7">
        <v>171</v>
      </c>
      <c r="I274" s="7">
        <v>701</v>
      </c>
      <c r="J274" s="7">
        <v>98</v>
      </c>
      <c r="K274" s="7">
        <v>23</v>
      </c>
      <c r="L274" s="7">
        <v>77</v>
      </c>
    </row>
    <row r="275" spans="1:12" x14ac:dyDescent="0.25">
      <c r="A275" s="12" t="s">
        <v>193</v>
      </c>
      <c r="B275" s="7">
        <v>630</v>
      </c>
      <c r="C275" s="7">
        <v>626</v>
      </c>
      <c r="D275" s="13">
        <v>8.6963734567901241E-2</v>
      </c>
      <c r="E275" s="30">
        <v>1713.523840666667</v>
      </c>
      <c r="F275" s="30">
        <v>164.23551188498405</v>
      </c>
      <c r="G275" s="7">
        <v>145</v>
      </c>
      <c r="H275" s="7">
        <v>114</v>
      </c>
      <c r="I275" s="7">
        <v>338</v>
      </c>
      <c r="J275" s="7">
        <v>95</v>
      </c>
      <c r="K275" s="7">
        <v>19</v>
      </c>
      <c r="L275" s="7">
        <v>64</v>
      </c>
    </row>
    <row r="276" spans="1:12" x14ac:dyDescent="0.25">
      <c r="A276" s="12" t="s">
        <v>184</v>
      </c>
      <c r="B276" s="7">
        <v>1556</v>
      </c>
      <c r="C276" s="7">
        <v>1521</v>
      </c>
      <c r="D276" s="13">
        <v>5.513310185185185E-2</v>
      </c>
      <c r="E276" s="30">
        <v>2017.8990790000005</v>
      </c>
      <c r="F276" s="30">
        <v>79.601541577909288</v>
      </c>
      <c r="G276" s="7">
        <v>167</v>
      </c>
      <c r="H276" s="7">
        <v>313</v>
      </c>
      <c r="I276" s="7">
        <v>869</v>
      </c>
      <c r="J276" s="7">
        <v>160</v>
      </c>
      <c r="K276" s="7">
        <v>34</v>
      </c>
      <c r="L276" s="7">
        <v>180</v>
      </c>
    </row>
    <row r="277" spans="1:12" x14ac:dyDescent="0.25">
      <c r="A277" s="12" t="s">
        <v>187</v>
      </c>
      <c r="B277" s="7">
        <v>728</v>
      </c>
      <c r="C277" s="7">
        <v>723</v>
      </c>
      <c r="D277" s="13">
        <v>6.5972222222222224E-2</v>
      </c>
      <c r="E277" s="30">
        <v>1612.7980151666673</v>
      </c>
      <c r="F277" s="30">
        <v>133.84215893499314</v>
      </c>
      <c r="G277" s="7">
        <v>143</v>
      </c>
      <c r="H277" s="7">
        <v>117</v>
      </c>
      <c r="I277" s="7">
        <v>484</v>
      </c>
      <c r="J277" s="7">
        <v>63</v>
      </c>
      <c r="K277" s="7">
        <v>13</v>
      </c>
      <c r="L277" s="7">
        <v>51</v>
      </c>
    </row>
    <row r="278" spans="1:12" x14ac:dyDescent="0.25">
      <c r="A278" s="12" t="s">
        <v>195</v>
      </c>
      <c r="B278" s="7">
        <v>1179</v>
      </c>
      <c r="C278" s="7">
        <v>1168</v>
      </c>
      <c r="D278" s="13">
        <v>4.4858440170940171E-2</v>
      </c>
      <c r="E278" s="30">
        <v>2425.0943979999997</v>
      </c>
      <c r="F278" s="30">
        <v>124.57676702054793</v>
      </c>
      <c r="G278" s="7">
        <v>218</v>
      </c>
      <c r="H278" s="7">
        <v>257</v>
      </c>
      <c r="I278" s="7">
        <v>692</v>
      </c>
      <c r="J278" s="7">
        <v>147</v>
      </c>
      <c r="K278" s="7">
        <v>27</v>
      </c>
      <c r="L278" s="7">
        <v>56</v>
      </c>
    </row>
    <row r="279" spans="1:12" x14ac:dyDescent="0.25">
      <c r="A279" s="12" t="s">
        <v>190</v>
      </c>
      <c r="B279" s="7">
        <v>553</v>
      </c>
      <c r="C279" s="7">
        <v>544</v>
      </c>
      <c r="D279" s="13">
        <v>7.7109788359788364E-2</v>
      </c>
      <c r="E279" s="30">
        <v>1567.3730183333337</v>
      </c>
      <c r="F279" s="30">
        <v>172.8720240808824</v>
      </c>
      <c r="G279" s="7">
        <v>138</v>
      </c>
      <c r="H279" s="7">
        <v>106</v>
      </c>
      <c r="I279" s="7">
        <v>316</v>
      </c>
      <c r="J279" s="7">
        <v>77</v>
      </c>
      <c r="K279" s="7">
        <v>13</v>
      </c>
      <c r="L279" s="7">
        <v>41</v>
      </c>
    </row>
    <row r="280" spans="1:12" x14ac:dyDescent="0.25">
      <c r="A280" s="12" t="s">
        <v>185</v>
      </c>
      <c r="B280" s="7">
        <v>490</v>
      </c>
      <c r="C280" s="7">
        <v>481</v>
      </c>
      <c r="D280" s="13">
        <v>9.4562114197530855E-2</v>
      </c>
      <c r="E280" s="30">
        <v>1560.4435841666675</v>
      </c>
      <c r="F280" s="30">
        <v>194.64992733887743</v>
      </c>
      <c r="G280" s="7">
        <v>130</v>
      </c>
      <c r="H280" s="7">
        <v>113</v>
      </c>
      <c r="I280" s="7">
        <v>278</v>
      </c>
      <c r="J280" s="7">
        <v>64</v>
      </c>
      <c r="K280" s="7">
        <v>10</v>
      </c>
      <c r="L280" s="7">
        <v>25</v>
      </c>
    </row>
    <row r="281" spans="1:12" x14ac:dyDescent="0.25">
      <c r="A281" s="12" t="s">
        <v>191</v>
      </c>
      <c r="B281" s="7">
        <v>650</v>
      </c>
      <c r="C281" s="7">
        <v>643</v>
      </c>
      <c r="D281" s="13">
        <v>5.1242283950617286E-2</v>
      </c>
      <c r="E281" s="30">
        <v>938.4049754999993</v>
      </c>
      <c r="F281" s="30">
        <v>87.565005489891064</v>
      </c>
      <c r="G281" s="7">
        <v>77</v>
      </c>
      <c r="H281" s="7">
        <v>152</v>
      </c>
      <c r="I281" s="7">
        <v>382</v>
      </c>
      <c r="J281" s="7">
        <v>71</v>
      </c>
      <c r="K281" s="7">
        <v>7</v>
      </c>
      <c r="L281" s="7">
        <v>38</v>
      </c>
    </row>
    <row r="282" spans="1:12" x14ac:dyDescent="0.25">
      <c r="A282" s="12" t="s">
        <v>189</v>
      </c>
      <c r="B282" s="7">
        <v>1508</v>
      </c>
      <c r="C282" s="7">
        <v>1471</v>
      </c>
      <c r="D282" s="13">
        <v>3.3479456018518518E-2</v>
      </c>
      <c r="E282" s="30">
        <v>2163.7699173333344</v>
      </c>
      <c r="F282" s="30">
        <v>88.257100639021118</v>
      </c>
      <c r="G282" s="7">
        <v>174</v>
      </c>
      <c r="H282" s="7">
        <v>404</v>
      </c>
      <c r="I282" s="7">
        <v>791</v>
      </c>
      <c r="J282" s="7">
        <v>170</v>
      </c>
      <c r="K282" s="7">
        <v>38</v>
      </c>
      <c r="L282" s="7">
        <v>105</v>
      </c>
    </row>
    <row r="283" spans="1:12" x14ac:dyDescent="0.25">
      <c r="A283" s="12" t="s">
        <v>194</v>
      </c>
      <c r="B283" s="7">
        <v>490</v>
      </c>
      <c r="C283" s="7">
        <v>487</v>
      </c>
      <c r="D283" s="13">
        <v>5.6670524691358026E-2</v>
      </c>
      <c r="E283" s="30">
        <v>582.61053149999964</v>
      </c>
      <c r="F283" s="30">
        <v>71.77953160164266</v>
      </c>
      <c r="G283" s="7">
        <v>36</v>
      </c>
      <c r="H283" s="7">
        <v>62</v>
      </c>
      <c r="I283" s="7">
        <v>288</v>
      </c>
      <c r="J283" s="7">
        <v>85</v>
      </c>
      <c r="K283" s="7">
        <v>13</v>
      </c>
      <c r="L283" s="7">
        <v>42</v>
      </c>
    </row>
    <row r="284" spans="1:12" x14ac:dyDescent="0.25">
      <c r="A284" s="12" t="s">
        <v>188</v>
      </c>
      <c r="B284" s="7">
        <v>940</v>
      </c>
      <c r="C284" s="7">
        <v>932</v>
      </c>
      <c r="D284" s="13">
        <v>5.2358796296296292E-2</v>
      </c>
      <c r="E284" s="30">
        <v>1742.5285714999993</v>
      </c>
      <c r="F284" s="30">
        <v>112.17995095493558</v>
      </c>
      <c r="G284" s="7">
        <v>160</v>
      </c>
      <c r="H284" s="7">
        <v>143</v>
      </c>
      <c r="I284" s="7">
        <v>566</v>
      </c>
      <c r="J284" s="7">
        <v>128</v>
      </c>
      <c r="K284" s="7">
        <v>29</v>
      </c>
      <c r="L284" s="7">
        <v>74</v>
      </c>
    </row>
    <row r="285" spans="1:12" x14ac:dyDescent="0.25">
      <c r="A285" s="12" t="s">
        <v>27</v>
      </c>
      <c r="B285" s="7">
        <v>10098</v>
      </c>
      <c r="C285" s="7">
        <v>9955</v>
      </c>
      <c r="D285" s="13">
        <v>5.4935357565011826E-2</v>
      </c>
      <c r="E285" s="30">
        <v>18718.150854166674</v>
      </c>
      <c r="F285" s="30">
        <v>112.81657973380216</v>
      </c>
      <c r="G285" s="7">
        <v>1578</v>
      </c>
      <c r="H285" s="7">
        <v>1988</v>
      </c>
      <c r="I285" s="7">
        <v>5886</v>
      </c>
      <c r="J285" s="7">
        <v>1214</v>
      </c>
      <c r="K285" s="7">
        <v>236</v>
      </c>
      <c r="L285" s="7">
        <v>774</v>
      </c>
    </row>
    <row r="289" spans="1:47" ht="18.75" x14ac:dyDescent="0.3">
      <c r="A289" s="27" t="s">
        <v>54</v>
      </c>
    </row>
    <row r="290" spans="1:47" ht="18.75" x14ac:dyDescent="0.3">
      <c r="A290" s="27"/>
    </row>
    <row r="291" spans="1:47" x14ac:dyDescent="0.25">
      <c r="A291" s="8" t="s">
        <v>130</v>
      </c>
      <c r="B291" t="s">
        <v>132</v>
      </c>
    </row>
    <row r="292" spans="1:47" x14ac:dyDescent="0.25">
      <c r="A292" s="8" t="s">
        <v>71</v>
      </c>
      <c r="B292" t="s">
        <v>242</v>
      </c>
    </row>
    <row r="294" spans="1:47" x14ac:dyDescent="0.25">
      <c r="A294" s="8" t="s">
        <v>26</v>
      </c>
      <c r="B294" t="s">
        <v>182</v>
      </c>
      <c r="C294" t="s">
        <v>183</v>
      </c>
      <c r="D294" t="s">
        <v>56</v>
      </c>
      <c r="E294" t="s">
        <v>24</v>
      </c>
      <c r="F294" t="s">
        <v>52</v>
      </c>
      <c r="G294" t="s">
        <v>200</v>
      </c>
      <c r="H294" t="s">
        <v>204</v>
      </c>
      <c r="I294" t="s">
        <v>205</v>
      </c>
      <c r="J294" t="s">
        <v>206</v>
      </c>
      <c r="K294" t="s">
        <v>207</v>
      </c>
      <c r="L294" t="s">
        <v>208</v>
      </c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</row>
    <row r="295" spans="1:47" x14ac:dyDescent="0.25">
      <c r="A295" s="12" t="s">
        <v>192</v>
      </c>
      <c r="B295" s="7">
        <v>382</v>
      </c>
      <c r="C295" s="7">
        <v>380</v>
      </c>
      <c r="D295" s="13">
        <v>5.6099537037037038E-2</v>
      </c>
      <c r="E295" s="30">
        <v>488.32914516666671</v>
      </c>
      <c r="F295" s="30">
        <v>77.104601868421057</v>
      </c>
      <c r="G295" s="7">
        <v>31</v>
      </c>
      <c r="H295" s="7">
        <v>42</v>
      </c>
      <c r="I295" s="7">
        <v>219</v>
      </c>
      <c r="J295" s="7">
        <v>79</v>
      </c>
      <c r="K295" s="7">
        <v>14</v>
      </c>
      <c r="L295" s="7">
        <v>28</v>
      </c>
    </row>
    <row r="296" spans="1:47" x14ac:dyDescent="0.25">
      <c r="A296" s="12" t="s">
        <v>186</v>
      </c>
      <c r="B296" s="7">
        <v>1314</v>
      </c>
      <c r="C296" s="7">
        <v>1293</v>
      </c>
      <c r="D296" s="13">
        <v>4.7657696759259252E-2</v>
      </c>
      <c r="E296" s="30">
        <v>2785.0751995000005</v>
      </c>
      <c r="F296" s="30">
        <v>129.23782828306267</v>
      </c>
      <c r="G296" s="7">
        <v>254</v>
      </c>
      <c r="H296" s="7">
        <v>184</v>
      </c>
      <c r="I296" s="7">
        <v>860</v>
      </c>
      <c r="J296" s="7">
        <v>139</v>
      </c>
      <c r="K296" s="7">
        <v>30</v>
      </c>
      <c r="L296" s="7">
        <v>101</v>
      </c>
    </row>
    <row r="297" spans="1:47" x14ac:dyDescent="0.25">
      <c r="A297" s="12" t="s">
        <v>193</v>
      </c>
      <c r="B297" s="7">
        <v>772</v>
      </c>
      <c r="C297" s="7">
        <v>762</v>
      </c>
      <c r="D297" s="13">
        <v>9.513599537037036E-2</v>
      </c>
      <c r="E297" s="30">
        <v>2311.9199536666688</v>
      </c>
      <c r="F297" s="30">
        <v>182.04094123359596</v>
      </c>
      <c r="G297" s="7">
        <v>203</v>
      </c>
      <c r="H297" s="7">
        <v>99</v>
      </c>
      <c r="I297" s="7">
        <v>427</v>
      </c>
      <c r="J297" s="7">
        <v>139</v>
      </c>
      <c r="K297" s="7">
        <v>27</v>
      </c>
      <c r="L297" s="7">
        <v>80</v>
      </c>
    </row>
    <row r="298" spans="1:47" x14ac:dyDescent="0.25">
      <c r="A298" s="12" t="s">
        <v>184</v>
      </c>
      <c r="B298" s="7">
        <v>1764</v>
      </c>
      <c r="C298" s="7">
        <v>1740</v>
      </c>
      <c r="D298" s="13">
        <v>5.5474537037037031E-2</v>
      </c>
      <c r="E298" s="30">
        <v>2748.6796369999993</v>
      </c>
      <c r="F298" s="30">
        <v>94.782056448275839</v>
      </c>
      <c r="G298" s="7">
        <v>215</v>
      </c>
      <c r="H298" s="7">
        <v>369</v>
      </c>
      <c r="I298" s="7">
        <v>928</v>
      </c>
      <c r="J298" s="7">
        <v>188</v>
      </c>
      <c r="K298" s="7">
        <v>44</v>
      </c>
      <c r="L298" s="7">
        <v>235</v>
      </c>
    </row>
    <row r="299" spans="1:47" x14ac:dyDescent="0.25">
      <c r="A299" s="12" t="s">
        <v>187</v>
      </c>
      <c r="B299" s="7">
        <v>890</v>
      </c>
      <c r="C299" s="7">
        <v>879</v>
      </c>
      <c r="D299" s="13">
        <v>6.8779761904761899E-2</v>
      </c>
      <c r="E299" s="30">
        <v>1940.9844008333328</v>
      </c>
      <c r="F299" s="30">
        <v>132.4904027872582</v>
      </c>
      <c r="G299" s="7">
        <v>195</v>
      </c>
      <c r="H299" s="7">
        <v>156</v>
      </c>
      <c r="I299" s="7">
        <v>547</v>
      </c>
      <c r="J299" s="7">
        <v>99</v>
      </c>
      <c r="K299" s="7">
        <v>20</v>
      </c>
      <c r="L299" s="7">
        <v>68</v>
      </c>
    </row>
    <row r="300" spans="1:47" x14ac:dyDescent="0.25">
      <c r="A300" s="12" t="s">
        <v>195</v>
      </c>
      <c r="B300" s="7">
        <v>1500</v>
      </c>
      <c r="C300" s="7">
        <v>1481</v>
      </c>
      <c r="D300" s="13">
        <v>3.538728632478632E-2</v>
      </c>
      <c r="E300" s="30">
        <v>1829.9363319999991</v>
      </c>
      <c r="F300" s="30">
        <v>74.136515813639406</v>
      </c>
      <c r="G300" s="7">
        <v>162</v>
      </c>
      <c r="H300" s="7">
        <v>257</v>
      </c>
      <c r="I300" s="7">
        <v>869</v>
      </c>
      <c r="J300" s="7">
        <v>220</v>
      </c>
      <c r="K300" s="7">
        <v>45</v>
      </c>
      <c r="L300" s="7">
        <v>109</v>
      </c>
    </row>
    <row r="301" spans="1:47" x14ac:dyDescent="0.25">
      <c r="A301" s="12" t="s">
        <v>190</v>
      </c>
      <c r="B301" s="7">
        <v>771</v>
      </c>
      <c r="C301" s="7">
        <v>760</v>
      </c>
      <c r="D301" s="13">
        <v>5.8930844907407416E-2</v>
      </c>
      <c r="E301" s="30">
        <v>1676.342732166667</v>
      </c>
      <c r="F301" s="30">
        <v>132.34284727631581</v>
      </c>
      <c r="G301" s="7">
        <v>139</v>
      </c>
      <c r="H301" s="7">
        <v>168</v>
      </c>
      <c r="I301" s="7">
        <v>436</v>
      </c>
      <c r="J301" s="7">
        <v>93</v>
      </c>
      <c r="K301" s="7">
        <v>17</v>
      </c>
      <c r="L301" s="7">
        <v>57</v>
      </c>
    </row>
    <row r="302" spans="1:47" x14ac:dyDescent="0.25">
      <c r="A302" s="12" t="s">
        <v>185</v>
      </c>
      <c r="B302" s="7">
        <v>630</v>
      </c>
      <c r="C302" s="7">
        <v>627</v>
      </c>
      <c r="D302" s="13">
        <v>0.1089380787037037</v>
      </c>
      <c r="E302" s="30">
        <v>1769.3571858333326</v>
      </c>
      <c r="F302" s="30">
        <v>169.31647711323757</v>
      </c>
      <c r="G302" s="7">
        <v>161</v>
      </c>
      <c r="H302" s="7">
        <v>100</v>
      </c>
      <c r="I302" s="7">
        <v>366</v>
      </c>
      <c r="J302" s="7">
        <v>100</v>
      </c>
      <c r="K302" s="7">
        <v>23</v>
      </c>
      <c r="L302" s="7">
        <v>41</v>
      </c>
    </row>
    <row r="303" spans="1:47" x14ac:dyDescent="0.25">
      <c r="A303" s="12" t="s">
        <v>191</v>
      </c>
      <c r="B303" s="7">
        <v>783</v>
      </c>
      <c r="C303" s="7">
        <v>779</v>
      </c>
      <c r="D303" s="13">
        <v>7.5270543981481489E-2</v>
      </c>
      <c r="E303" s="30">
        <v>956.75968500000033</v>
      </c>
      <c r="F303" s="30">
        <v>73.691374967907592</v>
      </c>
      <c r="G303" s="7">
        <v>78</v>
      </c>
      <c r="H303" s="7">
        <v>146</v>
      </c>
      <c r="I303" s="7">
        <v>461</v>
      </c>
      <c r="J303" s="7">
        <v>110</v>
      </c>
      <c r="K303" s="7">
        <v>16</v>
      </c>
      <c r="L303" s="7">
        <v>50</v>
      </c>
    </row>
    <row r="304" spans="1:47" x14ac:dyDescent="0.25">
      <c r="A304" s="12" t="s">
        <v>189</v>
      </c>
      <c r="B304" s="7">
        <v>1806</v>
      </c>
      <c r="C304" s="7">
        <v>1772</v>
      </c>
      <c r="D304" s="13">
        <v>3.2523871527777776E-2</v>
      </c>
      <c r="E304" s="30">
        <v>2549.0674059999983</v>
      </c>
      <c r="F304" s="30">
        <v>86.311537449209865</v>
      </c>
      <c r="G304" s="7">
        <v>207</v>
      </c>
      <c r="H304" s="7">
        <v>467</v>
      </c>
      <c r="I304" s="7">
        <v>953</v>
      </c>
      <c r="J304" s="7">
        <v>189</v>
      </c>
      <c r="K304" s="7">
        <v>49</v>
      </c>
      <c r="L304" s="7">
        <v>148</v>
      </c>
    </row>
    <row r="305" spans="1:47" x14ac:dyDescent="0.25">
      <c r="A305" s="12" t="s">
        <v>194</v>
      </c>
      <c r="B305" s="7">
        <v>604</v>
      </c>
      <c r="C305" s="7">
        <v>602</v>
      </c>
      <c r="D305" s="13">
        <v>4.9363425925925929E-2</v>
      </c>
      <c r="E305" s="30">
        <v>668.3130233333336</v>
      </c>
      <c r="F305" s="30">
        <v>66.609271428571446</v>
      </c>
      <c r="G305" s="7">
        <v>34</v>
      </c>
      <c r="H305" s="7">
        <v>64</v>
      </c>
      <c r="I305" s="7">
        <v>389</v>
      </c>
      <c r="J305" s="7">
        <v>84</v>
      </c>
      <c r="K305" s="7">
        <v>19</v>
      </c>
      <c r="L305" s="7">
        <v>48</v>
      </c>
    </row>
    <row r="306" spans="1:47" x14ac:dyDescent="0.25">
      <c r="A306" s="12" t="s">
        <v>188</v>
      </c>
      <c r="B306" s="7">
        <v>1185</v>
      </c>
      <c r="C306" s="7">
        <v>1170</v>
      </c>
      <c r="D306" s="13">
        <v>4.6240740740740742E-2</v>
      </c>
      <c r="E306" s="30">
        <v>1534.8254778333328</v>
      </c>
      <c r="F306" s="30">
        <v>78.708998863247842</v>
      </c>
      <c r="G306" s="7">
        <v>116</v>
      </c>
      <c r="H306" s="7">
        <v>131</v>
      </c>
      <c r="I306" s="7">
        <v>774</v>
      </c>
      <c r="J306" s="7">
        <v>156</v>
      </c>
      <c r="K306" s="7">
        <v>34</v>
      </c>
      <c r="L306" s="7">
        <v>90</v>
      </c>
    </row>
    <row r="307" spans="1:47" x14ac:dyDescent="0.25">
      <c r="A307" s="12" t="s">
        <v>27</v>
      </c>
      <c r="B307" s="7">
        <v>12401</v>
      </c>
      <c r="C307" s="7">
        <v>12245</v>
      </c>
      <c r="D307" s="13">
        <v>5.4369022181522161E-2</v>
      </c>
      <c r="E307" s="30">
        <v>21259.590178333332</v>
      </c>
      <c r="F307" s="30">
        <v>104.17112378113515</v>
      </c>
      <c r="G307" s="7">
        <v>1795</v>
      </c>
      <c r="H307" s="7">
        <v>2183</v>
      </c>
      <c r="I307" s="7">
        <v>7229</v>
      </c>
      <c r="J307" s="7">
        <v>1596</v>
      </c>
      <c r="K307" s="7">
        <v>338</v>
      </c>
      <c r="L307" s="7">
        <v>1055</v>
      </c>
    </row>
    <row r="312" spans="1:47" x14ac:dyDescent="0.25">
      <c r="A312" s="12" t="s">
        <v>114</v>
      </c>
    </row>
    <row r="313" spans="1:47" x14ac:dyDescent="0.25">
      <c r="A313" s="12" t="s">
        <v>70</v>
      </c>
      <c r="D313" t="s">
        <v>63</v>
      </c>
      <c r="G313" t="s">
        <v>54</v>
      </c>
    </row>
    <row r="315" spans="1:47" x14ac:dyDescent="0.25">
      <c r="A315" s="8" t="s">
        <v>130</v>
      </c>
      <c r="B315" t="s">
        <v>132</v>
      </c>
      <c r="D315" s="8" t="s">
        <v>130</v>
      </c>
      <c r="E315" t="s">
        <v>132</v>
      </c>
      <c r="G315" s="8" t="s">
        <v>130</v>
      </c>
      <c r="H315" t="s">
        <v>132</v>
      </c>
    </row>
    <row r="317" spans="1:47" x14ac:dyDescent="0.25">
      <c r="A317" s="8" t="s">
        <v>26</v>
      </c>
      <c r="B317" t="s">
        <v>56</v>
      </c>
      <c r="C317" s="8"/>
      <c r="D317" s="8" t="s">
        <v>26</v>
      </c>
      <c r="E317" t="s">
        <v>56</v>
      </c>
      <c r="F317" s="8"/>
      <c r="G317" s="8" t="s">
        <v>26</v>
      </c>
      <c r="H317" t="s">
        <v>56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</row>
    <row r="318" spans="1:47" x14ac:dyDescent="0.25">
      <c r="A318" s="12" t="s">
        <v>192</v>
      </c>
      <c r="B318" s="13">
        <v>2.7013888888888889E-2</v>
      </c>
      <c r="D318" s="12" t="s">
        <v>192</v>
      </c>
      <c r="E318" s="13">
        <v>5.288194444444444E-2</v>
      </c>
      <c r="G318" s="12" t="s">
        <v>192</v>
      </c>
      <c r="H318" s="13">
        <v>6.1458333333333337E-2</v>
      </c>
    </row>
    <row r="319" spans="1:47" x14ac:dyDescent="0.25">
      <c r="A319" s="12" t="s">
        <v>186</v>
      </c>
      <c r="B319" s="13">
        <v>8.3414351851851851E-2</v>
      </c>
      <c r="D319" s="12" t="s">
        <v>186</v>
      </c>
      <c r="E319" s="13">
        <v>8.2546296296296298E-2</v>
      </c>
      <c r="G319" s="12" t="s">
        <v>186</v>
      </c>
      <c r="H319" s="13">
        <v>8.7210648148148148E-2</v>
      </c>
    </row>
    <row r="320" spans="1:47" x14ac:dyDescent="0.25">
      <c r="A320" s="12" t="s">
        <v>193</v>
      </c>
      <c r="B320" s="13">
        <v>6.400462962962962E-2</v>
      </c>
      <c r="D320" s="12" t="s">
        <v>193</v>
      </c>
      <c r="E320" s="13">
        <v>0.11109953703703705</v>
      </c>
      <c r="G320" s="12" t="s">
        <v>193</v>
      </c>
      <c r="H320" s="13">
        <v>0.1190625</v>
      </c>
    </row>
    <row r="321" spans="1:8" x14ac:dyDescent="0.25">
      <c r="A321" s="12" t="s">
        <v>184</v>
      </c>
      <c r="B321" s="13">
        <v>6.6469907407407408E-2</v>
      </c>
      <c r="D321" s="12" t="s">
        <v>184</v>
      </c>
      <c r="E321" s="13">
        <v>7.0370370370370375E-2</v>
      </c>
      <c r="G321" s="12" t="s">
        <v>184</v>
      </c>
      <c r="H321" s="13">
        <v>7.7280092592592595E-2</v>
      </c>
    </row>
    <row r="322" spans="1:8" x14ac:dyDescent="0.25">
      <c r="A322" s="12" t="s">
        <v>187</v>
      </c>
      <c r="B322" s="13">
        <v>0.1227199074074074</v>
      </c>
      <c r="D322" s="12" t="s">
        <v>187</v>
      </c>
      <c r="E322" s="13">
        <v>9.2523148148148146E-2</v>
      </c>
      <c r="G322" s="12" t="s">
        <v>187</v>
      </c>
      <c r="H322" s="13">
        <v>9.1828703703703704E-2</v>
      </c>
    </row>
    <row r="323" spans="1:8" x14ac:dyDescent="0.25">
      <c r="A323" s="12" t="s">
        <v>195</v>
      </c>
      <c r="B323" s="13">
        <v>0.15927083333333333</v>
      </c>
      <c r="D323" s="12" t="s">
        <v>195</v>
      </c>
      <c r="E323" s="13">
        <v>0.10231481481481482</v>
      </c>
      <c r="G323" s="12" t="s">
        <v>195</v>
      </c>
      <c r="H323" s="13">
        <v>6.5254629629629635E-2</v>
      </c>
    </row>
    <row r="324" spans="1:8" x14ac:dyDescent="0.25">
      <c r="A324" s="12" t="s">
        <v>190</v>
      </c>
      <c r="B324" s="13">
        <v>0.12899305555555554</v>
      </c>
      <c r="D324" s="12" t="s">
        <v>190</v>
      </c>
      <c r="E324" s="13">
        <v>0.11056712962962963</v>
      </c>
      <c r="G324" s="12" t="s">
        <v>190</v>
      </c>
      <c r="H324" s="13">
        <v>9.5011574074074068E-2</v>
      </c>
    </row>
    <row r="325" spans="1:8" x14ac:dyDescent="0.25">
      <c r="A325" s="12" t="s">
        <v>185</v>
      </c>
      <c r="B325" s="13">
        <v>0.17998842592592593</v>
      </c>
      <c r="D325" s="12" t="s">
        <v>185</v>
      </c>
      <c r="E325" s="13">
        <v>0.14832175925925925</v>
      </c>
      <c r="G325" s="12" t="s">
        <v>185</v>
      </c>
      <c r="H325" s="13">
        <v>0.13239583333333335</v>
      </c>
    </row>
    <row r="326" spans="1:8" x14ac:dyDescent="0.25">
      <c r="A326" s="12" t="s">
        <v>191</v>
      </c>
      <c r="B326" s="13">
        <v>7.2847222222222216E-2</v>
      </c>
      <c r="D326" s="12" t="s">
        <v>191</v>
      </c>
      <c r="E326" s="13">
        <v>6.8032407407407403E-2</v>
      </c>
      <c r="G326" s="12" t="s">
        <v>191</v>
      </c>
      <c r="H326" s="13">
        <v>6.0474537037037035E-2</v>
      </c>
    </row>
    <row r="327" spans="1:8" x14ac:dyDescent="0.25">
      <c r="A327" s="12" t="s">
        <v>189</v>
      </c>
      <c r="B327" s="13">
        <v>8.1365740740740738E-2</v>
      </c>
      <c r="D327" s="12" t="s">
        <v>189</v>
      </c>
      <c r="E327" s="13">
        <v>7.0104166666666676E-2</v>
      </c>
      <c r="G327" s="12" t="s">
        <v>189</v>
      </c>
      <c r="H327" s="13">
        <v>6.7523148148148152E-2</v>
      </c>
    </row>
    <row r="328" spans="1:8" x14ac:dyDescent="0.25">
      <c r="A328" s="12" t="s">
        <v>194</v>
      </c>
      <c r="B328" s="13">
        <v>5.0752314814814813E-2</v>
      </c>
      <c r="D328" s="12" t="s">
        <v>194</v>
      </c>
      <c r="E328" s="13">
        <v>5.6597222222222222E-2</v>
      </c>
      <c r="G328" s="12" t="s">
        <v>194</v>
      </c>
      <c r="H328" s="13">
        <v>5.2233796296296299E-2</v>
      </c>
    </row>
    <row r="329" spans="1:8" x14ac:dyDescent="0.25">
      <c r="A329" s="12" t="s">
        <v>188</v>
      </c>
      <c r="B329" s="13">
        <v>7.5775462962962961E-2</v>
      </c>
      <c r="D329" s="12" t="s">
        <v>188</v>
      </c>
      <c r="E329" s="13">
        <v>8.0347222222222223E-2</v>
      </c>
      <c r="G329" s="12" t="s">
        <v>188</v>
      </c>
      <c r="H329" s="13">
        <v>6.1400462962962969E-2</v>
      </c>
    </row>
    <row r="330" spans="1:8" x14ac:dyDescent="0.25">
      <c r="A330" s="12" t="s">
        <v>27</v>
      </c>
      <c r="B330" s="13">
        <v>9.2717978395061726E-2</v>
      </c>
      <c r="D330" s="12" t="s">
        <v>27</v>
      </c>
      <c r="E330" s="13">
        <v>8.7142168209876539E-2</v>
      </c>
      <c r="G330" s="12" t="s">
        <v>27</v>
      </c>
      <c r="H330" s="13">
        <v>8.0927854938271621E-2</v>
      </c>
    </row>
    <row r="335" spans="1:8" ht="18.75" x14ac:dyDescent="0.3">
      <c r="A335" s="27" t="s">
        <v>244</v>
      </c>
      <c r="B335" t="s">
        <v>197</v>
      </c>
    </row>
    <row r="337" spans="1:47" x14ac:dyDescent="0.25">
      <c r="A337" s="8" t="s">
        <v>130</v>
      </c>
      <c r="B337" t="s">
        <v>132</v>
      </c>
    </row>
    <row r="338" spans="1:47" x14ac:dyDescent="0.25">
      <c r="A338" s="8" t="s">
        <v>74</v>
      </c>
      <c r="B338" t="s">
        <v>89</v>
      </c>
    </row>
    <row r="340" spans="1:47" x14ac:dyDescent="0.25">
      <c r="A340" s="8" t="s">
        <v>183</v>
      </c>
      <c r="B340" s="8" t="s">
        <v>32</v>
      </c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</row>
    <row r="341" spans="1:47" x14ac:dyDescent="0.25">
      <c r="A341" s="8" t="s">
        <v>26</v>
      </c>
      <c r="B341" t="s">
        <v>184</v>
      </c>
      <c r="C341" t="s">
        <v>27</v>
      </c>
    </row>
    <row r="342" spans="1:47" x14ac:dyDescent="0.25">
      <c r="A342" s="44">
        <v>44648</v>
      </c>
      <c r="B342" s="7">
        <v>151</v>
      </c>
      <c r="C342" s="7">
        <v>151</v>
      </c>
    </row>
    <row r="343" spans="1:47" x14ac:dyDescent="0.25">
      <c r="A343" s="44">
        <v>44655</v>
      </c>
      <c r="B343" s="7">
        <v>363</v>
      </c>
      <c r="C343" s="7">
        <v>363</v>
      </c>
    </row>
    <row r="344" spans="1:47" x14ac:dyDescent="0.25">
      <c r="A344" s="44">
        <v>44662</v>
      </c>
      <c r="B344" s="7">
        <v>379</v>
      </c>
      <c r="C344" s="7">
        <v>379</v>
      </c>
    </row>
    <row r="345" spans="1:47" x14ac:dyDescent="0.25">
      <c r="A345" s="44">
        <v>44669</v>
      </c>
      <c r="B345" s="7">
        <v>374</v>
      </c>
      <c r="C345" s="7">
        <v>374</v>
      </c>
    </row>
    <row r="346" spans="1:47" x14ac:dyDescent="0.25">
      <c r="A346" s="44">
        <v>44676</v>
      </c>
      <c r="B346" s="7">
        <v>373</v>
      </c>
      <c r="C346" s="7">
        <v>373</v>
      </c>
    </row>
    <row r="347" spans="1:47" x14ac:dyDescent="0.25">
      <c r="A347" s="44">
        <v>44683</v>
      </c>
      <c r="B347" s="7">
        <v>383</v>
      </c>
      <c r="C347" s="7">
        <v>383</v>
      </c>
    </row>
    <row r="348" spans="1:47" x14ac:dyDescent="0.25">
      <c r="A348" s="44">
        <v>44690</v>
      </c>
      <c r="B348" s="7">
        <v>378</v>
      </c>
      <c r="C348" s="7">
        <v>378</v>
      </c>
    </row>
    <row r="349" spans="1:47" x14ac:dyDescent="0.25">
      <c r="A349" s="44">
        <v>44697</v>
      </c>
      <c r="B349" s="7">
        <v>384</v>
      </c>
      <c r="C349" s="7">
        <v>384</v>
      </c>
    </row>
    <row r="350" spans="1:47" x14ac:dyDescent="0.25">
      <c r="A350" s="44">
        <v>44704</v>
      </c>
      <c r="B350" s="7">
        <v>428</v>
      </c>
      <c r="C350" s="7">
        <v>428</v>
      </c>
    </row>
    <row r="351" spans="1:47" x14ac:dyDescent="0.25">
      <c r="A351" s="44">
        <v>44711</v>
      </c>
      <c r="B351" s="7">
        <v>420</v>
      </c>
      <c r="C351" s="7">
        <v>420</v>
      </c>
    </row>
    <row r="352" spans="1:47" x14ac:dyDescent="0.25">
      <c r="A352" s="44">
        <v>44718</v>
      </c>
      <c r="B352" s="7">
        <v>416</v>
      </c>
      <c r="C352" s="7">
        <v>416</v>
      </c>
    </row>
    <row r="353" spans="1:5" x14ac:dyDescent="0.25">
      <c r="A353" s="44">
        <v>44725</v>
      </c>
      <c r="B353" s="7">
        <v>410</v>
      </c>
      <c r="C353" s="7">
        <v>410</v>
      </c>
    </row>
    <row r="354" spans="1:5" x14ac:dyDescent="0.25">
      <c r="A354" s="44">
        <v>44732</v>
      </c>
      <c r="B354" s="7">
        <v>388</v>
      </c>
      <c r="C354" s="7">
        <v>388</v>
      </c>
    </row>
    <row r="355" spans="1:5" x14ac:dyDescent="0.25">
      <c r="A355" s="44" t="s">
        <v>27</v>
      </c>
      <c r="B355" s="7">
        <v>4847</v>
      </c>
      <c r="C355" s="7">
        <v>4847</v>
      </c>
    </row>
    <row r="357" spans="1:5" x14ac:dyDescent="0.25">
      <c r="A357" s="44"/>
      <c r="B357" s="7"/>
      <c r="C357" s="7"/>
      <c r="D357" s="7"/>
      <c r="E357" s="7"/>
    </row>
    <row r="358" spans="1:5" x14ac:dyDescent="0.25">
      <c r="A358" s="44"/>
      <c r="B358" s="7"/>
      <c r="C358" s="7"/>
      <c r="D358" s="7"/>
      <c r="E358" s="7"/>
    </row>
    <row r="359" spans="1:5" x14ac:dyDescent="0.25">
      <c r="A359" s="44"/>
      <c r="B359" s="7"/>
      <c r="C359" s="7"/>
      <c r="D359" s="7"/>
      <c r="E359" s="7"/>
    </row>
    <row r="360" spans="1:5" x14ac:dyDescent="0.25">
      <c r="A360" s="44"/>
      <c r="B360" s="7"/>
      <c r="C360" s="7"/>
      <c r="D360" s="7"/>
      <c r="E360" s="7"/>
    </row>
    <row r="361" spans="1:5" x14ac:dyDescent="0.25">
      <c r="A361" s="44"/>
      <c r="B361" s="7"/>
      <c r="C361" s="7"/>
      <c r="D361" s="7"/>
      <c r="E361" s="7"/>
    </row>
    <row r="362" spans="1:5" x14ac:dyDescent="0.25">
      <c r="A362" s="44"/>
      <c r="B362" s="7"/>
      <c r="C362" s="7"/>
      <c r="D362" s="7"/>
      <c r="E362" s="7"/>
    </row>
    <row r="363" spans="1:5" x14ac:dyDescent="0.25">
      <c r="A363" s="44"/>
      <c r="B363" s="7"/>
      <c r="C363" s="7"/>
      <c r="D363" s="7"/>
      <c r="E363" s="7"/>
    </row>
    <row r="364" spans="1:5" x14ac:dyDescent="0.25">
      <c r="A364" s="44"/>
      <c r="B364" s="7"/>
      <c r="C364" s="7"/>
      <c r="D364" s="7"/>
      <c r="E364" s="7"/>
    </row>
    <row r="365" spans="1:5" x14ac:dyDescent="0.25">
      <c r="A365" s="44"/>
      <c r="B365" s="7"/>
      <c r="C365" s="7"/>
      <c r="D365" s="7"/>
      <c r="E365" s="7"/>
    </row>
    <row r="366" spans="1:5" x14ac:dyDescent="0.25">
      <c r="A366" s="8" t="s">
        <v>130</v>
      </c>
      <c r="B366" t="s">
        <v>132</v>
      </c>
    </row>
    <row r="367" spans="1:5" x14ac:dyDescent="0.25">
      <c r="A367" s="8" t="s">
        <v>74</v>
      </c>
      <c r="B367" t="s">
        <v>89</v>
      </c>
    </row>
    <row r="369" spans="1:3" x14ac:dyDescent="0.25">
      <c r="A369" s="8" t="s">
        <v>56</v>
      </c>
      <c r="B369" s="8" t="s">
        <v>32</v>
      </c>
    </row>
    <row r="370" spans="1:3" x14ac:dyDescent="0.25">
      <c r="A370" s="8" t="s">
        <v>26</v>
      </c>
      <c r="B370" t="s">
        <v>184</v>
      </c>
      <c r="C370" t="s">
        <v>27</v>
      </c>
    </row>
    <row r="371" spans="1:3" x14ac:dyDescent="0.25">
      <c r="A371" s="44">
        <v>44648</v>
      </c>
      <c r="B371" s="13">
        <v>6.1186342592592591E-2</v>
      </c>
      <c r="C371" s="13">
        <v>6.1186342592592591E-2</v>
      </c>
    </row>
    <row r="372" spans="1:3" x14ac:dyDescent="0.25">
      <c r="A372" s="44">
        <v>44655</v>
      </c>
      <c r="B372" s="13">
        <v>6.4502314814814818E-2</v>
      </c>
      <c r="C372" s="13">
        <v>6.4502314814814818E-2</v>
      </c>
    </row>
    <row r="373" spans="1:3" x14ac:dyDescent="0.25">
      <c r="A373" s="44">
        <v>44662</v>
      </c>
      <c r="B373" s="13">
        <v>7.7078373015873031E-2</v>
      </c>
      <c r="C373" s="13">
        <v>7.7078373015873031E-2</v>
      </c>
    </row>
    <row r="374" spans="1:3" x14ac:dyDescent="0.25">
      <c r="A374" s="44">
        <v>44669</v>
      </c>
      <c r="B374" s="13">
        <v>9.1195436507936503E-2</v>
      </c>
      <c r="C374" s="13">
        <v>9.1195436507936503E-2</v>
      </c>
    </row>
    <row r="375" spans="1:3" x14ac:dyDescent="0.25">
      <c r="A375" s="44">
        <v>44676</v>
      </c>
      <c r="B375" s="13">
        <v>8.7905092592592604E-2</v>
      </c>
      <c r="C375" s="13">
        <v>8.7905092592592604E-2</v>
      </c>
    </row>
    <row r="376" spans="1:3" x14ac:dyDescent="0.25">
      <c r="A376" s="44">
        <v>44683</v>
      </c>
      <c r="B376" s="13">
        <v>7.8524305555555549E-2</v>
      </c>
      <c r="C376" s="13">
        <v>7.8524305555555549E-2</v>
      </c>
    </row>
    <row r="377" spans="1:3" x14ac:dyDescent="0.25">
      <c r="A377" s="44">
        <v>44690</v>
      </c>
      <c r="B377" s="13">
        <v>8.3073743386243376E-2</v>
      </c>
      <c r="C377" s="13">
        <v>8.3073743386243376E-2</v>
      </c>
    </row>
    <row r="378" spans="1:3" x14ac:dyDescent="0.25">
      <c r="A378" s="44">
        <v>44697</v>
      </c>
      <c r="B378" s="13">
        <v>4.6432613168724289E-2</v>
      </c>
      <c r="C378" s="13">
        <v>4.6432613168724289E-2</v>
      </c>
    </row>
    <row r="379" spans="1:3" x14ac:dyDescent="0.25">
      <c r="A379" s="44">
        <v>44704</v>
      </c>
      <c r="B379" s="13">
        <v>5.2233796296296299E-2</v>
      </c>
      <c r="C379" s="13">
        <v>5.2233796296296299E-2</v>
      </c>
    </row>
    <row r="380" spans="1:3" x14ac:dyDescent="0.25">
      <c r="A380" s="44">
        <v>44711</v>
      </c>
      <c r="B380" s="13">
        <v>4.932098765432099E-2</v>
      </c>
      <c r="C380" s="13">
        <v>4.932098765432099E-2</v>
      </c>
    </row>
    <row r="381" spans="1:3" x14ac:dyDescent="0.25">
      <c r="A381" s="44">
        <v>44718</v>
      </c>
      <c r="B381" s="13">
        <v>7.5924272486772484E-2</v>
      </c>
      <c r="C381" s="13">
        <v>7.5924272486772484E-2</v>
      </c>
    </row>
    <row r="382" spans="1:3" x14ac:dyDescent="0.25">
      <c r="A382" s="44">
        <v>44725</v>
      </c>
      <c r="B382" s="13">
        <v>6.4935699588477377E-2</v>
      </c>
      <c r="C382" s="13">
        <v>6.4935699588477377E-2</v>
      </c>
    </row>
    <row r="383" spans="1:3" x14ac:dyDescent="0.25">
      <c r="A383" s="44">
        <v>44732</v>
      </c>
      <c r="B383" s="13">
        <v>5.3982928240740746E-2</v>
      </c>
      <c r="C383" s="13">
        <v>5.3982928240740746E-2</v>
      </c>
    </row>
    <row r="384" spans="1:3" x14ac:dyDescent="0.25">
      <c r="A384" s="44" t="s">
        <v>27</v>
      </c>
      <c r="B384" s="13">
        <v>6.73139880952381E-2</v>
      </c>
      <c r="C384" s="13">
        <v>6.73139880952381E-2</v>
      </c>
    </row>
    <row r="387" spans="1:47" x14ac:dyDescent="0.25">
      <c r="A387" t="s">
        <v>5</v>
      </c>
    </row>
    <row r="391" spans="1:47" x14ac:dyDescent="0.25">
      <c r="A391" s="8" t="s">
        <v>130</v>
      </c>
      <c r="B391" t="s">
        <v>132</v>
      </c>
    </row>
    <row r="392" spans="1:47" x14ac:dyDescent="0.25">
      <c r="A392" s="8" t="s">
        <v>74</v>
      </c>
      <c r="B392" t="s">
        <v>89</v>
      </c>
    </row>
    <row r="394" spans="1:47" x14ac:dyDescent="0.25">
      <c r="A394" s="8" t="s">
        <v>24</v>
      </c>
      <c r="B394" s="8" t="s">
        <v>32</v>
      </c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</row>
    <row r="395" spans="1:47" x14ac:dyDescent="0.25">
      <c r="A395" s="8" t="s">
        <v>26</v>
      </c>
      <c r="B395" t="s">
        <v>184</v>
      </c>
      <c r="C395" t="s">
        <v>27</v>
      </c>
    </row>
    <row r="396" spans="1:47" x14ac:dyDescent="0.25">
      <c r="A396" s="44">
        <v>44648</v>
      </c>
      <c r="B396" s="30">
        <v>159.34082833333332</v>
      </c>
      <c r="C396" s="30">
        <v>159.34082833333332</v>
      </c>
    </row>
    <row r="397" spans="1:47" x14ac:dyDescent="0.25">
      <c r="A397" s="44">
        <v>44655</v>
      </c>
      <c r="B397" s="30">
        <v>424.86526250000009</v>
      </c>
      <c r="C397" s="30">
        <v>424.86526250000009</v>
      </c>
    </row>
    <row r="398" spans="1:47" x14ac:dyDescent="0.25">
      <c r="A398" s="44">
        <v>44662</v>
      </c>
      <c r="B398" s="30">
        <v>578.07969750000007</v>
      </c>
      <c r="C398" s="30">
        <v>578.07969750000007</v>
      </c>
    </row>
    <row r="399" spans="1:47" x14ac:dyDescent="0.25">
      <c r="A399" s="44">
        <v>44669</v>
      </c>
      <c r="B399" s="30">
        <v>816.59580916666675</v>
      </c>
      <c r="C399" s="30">
        <v>816.59580916666675</v>
      </c>
    </row>
    <row r="400" spans="1:47" x14ac:dyDescent="0.25">
      <c r="A400" s="44">
        <v>44676</v>
      </c>
      <c r="B400" s="30">
        <v>736.93554083333322</v>
      </c>
      <c r="C400" s="30">
        <v>736.93554083333322</v>
      </c>
    </row>
    <row r="401" spans="1:3" x14ac:dyDescent="0.25">
      <c r="A401" s="44">
        <v>44683</v>
      </c>
      <c r="B401" s="30">
        <v>894.40775516666656</v>
      </c>
      <c r="C401" s="30">
        <v>894.40775516666656</v>
      </c>
    </row>
    <row r="402" spans="1:3" x14ac:dyDescent="0.25">
      <c r="A402" s="44">
        <v>44690</v>
      </c>
      <c r="B402" s="30">
        <v>789.82081283333332</v>
      </c>
      <c r="C402" s="30">
        <v>789.82081283333332</v>
      </c>
    </row>
    <row r="403" spans="1:3" x14ac:dyDescent="0.25">
      <c r="A403" s="44">
        <v>44697</v>
      </c>
      <c r="B403" s="30">
        <v>440.82554099999999</v>
      </c>
      <c r="C403" s="30">
        <v>440.82554099999999</v>
      </c>
    </row>
    <row r="404" spans="1:3" x14ac:dyDescent="0.25">
      <c r="A404" s="44">
        <v>44704</v>
      </c>
      <c r="B404" s="30">
        <v>493.20747733333332</v>
      </c>
      <c r="C404" s="30">
        <v>493.20747733333332</v>
      </c>
    </row>
    <row r="405" spans="1:3" x14ac:dyDescent="0.25">
      <c r="A405" s="44">
        <v>44711</v>
      </c>
      <c r="B405" s="30">
        <v>530.09580850000009</v>
      </c>
      <c r="C405" s="30">
        <v>530.09580850000009</v>
      </c>
    </row>
    <row r="406" spans="1:3" x14ac:dyDescent="0.25">
      <c r="A406" s="44">
        <v>44718</v>
      </c>
      <c r="B406" s="30">
        <v>640.0455344999998</v>
      </c>
      <c r="C406" s="30">
        <v>640.0455344999998</v>
      </c>
    </row>
    <row r="407" spans="1:3" x14ac:dyDescent="0.25">
      <c r="A407" s="44">
        <v>44725</v>
      </c>
      <c r="B407" s="30">
        <v>514.5371961666666</v>
      </c>
      <c r="C407" s="30">
        <v>514.5371961666666</v>
      </c>
    </row>
    <row r="408" spans="1:3" x14ac:dyDescent="0.25">
      <c r="A408" s="44">
        <v>44732</v>
      </c>
      <c r="B408" s="30">
        <v>438.32081383333343</v>
      </c>
      <c r="C408" s="30">
        <v>438.32081383333343</v>
      </c>
    </row>
    <row r="409" spans="1:3" x14ac:dyDescent="0.25">
      <c r="A409" s="44" t="s">
        <v>27</v>
      </c>
      <c r="B409" s="30">
        <v>7457.078077666667</v>
      </c>
      <c r="C409" s="30">
        <v>7457.078077666667</v>
      </c>
    </row>
    <row r="413" spans="1:3" x14ac:dyDescent="0.25">
      <c r="A413" s="8" t="s">
        <v>130</v>
      </c>
      <c r="B413" t="s">
        <v>132</v>
      </c>
    </row>
    <row r="414" spans="1:3" x14ac:dyDescent="0.25">
      <c r="A414" s="8" t="s">
        <v>74</v>
      </c>
      <c r="B414" t="s">
        <v>89</v>
      </c>
    </row>
    <row r="416" spans="1:3" x14ac:dyDescent="0.25">
      <c r="A416" s="8" t="s">
        <v>52</v>
      </c>
      <c r="B416" s="8" t="s">
        <v>32</v>
      </c>
    </row>
    <row r="417" spans="1:47" x14ac:dyDescent="0.25">
      <c r="A417" s="8" t="s">
        <v>26</v>
      </c>
      <c r="B417" t="s">
        <v>184</v>
      </c>
      <c r="C417" t="s">
        <v>27</v>
      </c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</row>
    <row r="418" spans="1:47" x14ac:dyDescent="0.25">
      <c r="A418" s="44">
        <v>44648</v>
      </c>
      <c r="B418" s="30">
        <v>63.314236423841052</v>
      </c>
      <c r="C418" s="30">
        <v>63.314236423841052</v>
      </c>
    </row>
    <row r="419" spans="1:47" x14ac:dyDescent="0.25">
      <c r="A419" s="44">
        <v>44655</v>
      </c>
      <c r="B419" s="30">
        <v>70.225663223140501</v>
      </c>
      <c r="C419" s="30">
        <v>70.225663223140501</v>
      </c>
    </row>
    <row r="420" spans="1:47" x14ac:dyDescent="0.25">
      <c r="A420" s="44">
        <v>44662</v>
      </c>
      <c r="B420" s="30">
        <v>91.516574802110839</v>
      </c>
      <c r="C420" s="30">
        <v>91.516574802110839</v>
      </c>
    </row>
    <row r="421" spans="1:47" x14ac:dyDescent="0.25">
      <c r="A421" s="44">
        <v>44669</v>
      </c>
      <c r="B421" s="30">
        <v>131.0046752673797</v>
      </c>
      <c r="C421" s="30">
        <v>131.0046752673797</v>
      </c>
    </row>
    <row r="422" spans="1:47" x14ac:dyDescent="0.25">
      <c r="A422" s="44">
        <v>44676</v>
      </c>
      <c r="B422" s="30">
        <v>118.54191005361928</v>
      </c>
      <c r="C422" s="30">
        <v>118.54191005361928</v>
      </c>
    </row>
    <row r="423" spans="1:47" x14ac:dyDescent="0.25">
      <c r="A423" s="44">
        <v>44683</v>
      </c>
      <c r="B423" s="30">
        <v>140.11609741514357</v>
      </c>
      <c r="C423" s="30">
        <v>140.11609741514357</v>
      </c>
    </row>
    <row r="424" spans="1:47" x14ac:dyDescent="0.25">
      <c r="A424" s="44">
        <v>44690</v>
      </c>
      <c r="B424" s="30">
        <v>125.36838298941798</v>
      </c>
      <c r="C424" s="30">
        <v>125.36838298941798</v>
      </c>
    </row>
    <row r="425" spans="1:47" x14ac:dyDescent="0.25">
      <c r="A425" s="44">
        <v>44697</v>
      </c>
      <c r="B425" s="30">
        <v>68.878990781249996</v>
      </c>
      <c r="C425" s="30">
        <v>68.878990781249996</v>
      </c>
    </row>
    <row r="426" spans="1:47" x14ac:dyDescent="0.25">
      <c r="A426" s="44">
        <v>44704</v>
      </c>
      <c r="B426" s="30">
        <v>69.141235140186907</v>
      </c>
      <c r="C426" s="30">
        <v>69.141235140186907</v>
      </c>
    </row>
    <row r="427" spans="1:47" x14ac:dyDescent="0.25">
      <c r="A427" s="44">
        <v>44711</v>
      </c>
      <c r="B427" s="30">
        <v>75.727972642857154</v>
      </c>
      <c r="C427" s="30">
        <v>75.727972642857154</v>
      </c>
    </row>
    <row r="428" spans="1:47" x14ac:dyDescent="0.25">
      <c r="A428" s="44">
        <v>44718</v>
      </c>
      <c r="B428" s="30">
        <v>92.314259783653824</v>
      </c>
      <c r="C428" s="30">
        <v>92.314259783653824</v>
      </c>
    </row>
    <row r="429" spans="1:47" x14ac:dyDescent="0.25">
      <c r="A429" s="44">
        <v>44725</v>
      </c>
      <c r="B429" s="30">
        <v>75.298126268292677</v>
      </c>
      <c r="C429" s="30">
        <v>75.298126268292677</v>
      </c>
    </row>
    <row r="430" spans="1:47" x14ac:dyDescent="0.25">
      <c r="A430" s="44">
        <v>44732</v>
      </c>
      <c r="B430" s="30">
        <v>67.78156914948454</v>
      </c>
      <c r="C430" s="30">
        <v>67.78156914948454</v>
      </c>
    </row>
    <row r="431" spans="1:47" x14ac:dyDescent="0.25">
      <c r="A431" s="44" t="s">
        <v>27</v>
      </c>
      <c r="B431" s="30">
        <v>92.309611029502818</v>
      </c>
      <c r="C431" s="30">
        <v>92.30961102950279</v>
      </c>
    </row>
    <row r="435" spans="1:3" x14ac:dyDescent="0.25">
      <c r="A435" s="8" t="s">
        <v>130</v>
      </c>
      <c r="B435" t="s">
        <v>132</v>
      </c>
    </row>
    <row r="436" spans="1:3" x14ac:dyDescent="0.25">
      <c r="A436" s="8" t="s">
        <v>74</v>
      </c>
      <c r="B436" t="s">
        <v>89</v>
      </c>
    </row>
    <row r="438" spans="1:3" x14ac:dyDescent="0.25">
      <c r="A438" s="8" t="s">
        <v>200</v>
      </c>
      <c r="B438" s="8" t="s">
        <v>32</v>
      </c>
    </row>
    <row r="439" spans="1:3" x14ac:dyDescent="0.25">
      <c r="A439" s="8" t="s">
        <v>26</v>
      </c>
      <c r="B439" t="s">
        <v>184</v>
      </c>
      <c r="C439" t="s">
        <v>27</v>
      </c>
    </row>
    <row r="440" spans="1:3" x14ac:dyDescent="0.25">
      <c r="A440" s="44">
        <v>44648</v>
      </c>
      <c r="B440" s="7">
        <v>8</v>
      </c>
      <c r="C440" s="7">
        <v>8</v>
      </c>
    </row>
    <row r="441" spans="1:3" x14ac:dyDescent="0.25">
      <c r="A441" s="44">
        <v>44655</v>
      </c>
      <c r="B441" s="7">
        <v>26</v>
      </c>
      <c r="C441" s="7">
        <v>26</v>
      </c>
    </row>
    <row r="442" spans="1:3" x14ac:dyDescent="0.25">
      <c r="A442" s="44">
        <v>44662</v>
      </c>
      <c r="B442" s="7">
        <v>50</v>
      </c>
      <c r="C442" s="7">
        <v>50</v>
      </c>
    </row>
    <row r="443" spans="1:3" x14ac:dyDescent="0.25">
      <c r="A443" s="44">
        <v>44669</v>
      </c>
      <c r="B443" s="7">
        <v>73</v>
      </c>
      <c r="C443" s="7">
        <v>73</v>
      </c>
    </row>
    <row r="444" spans="1:3" x14ac:dyDescent="0.25">
      <c r="A444" s="44">
        <v>44676</v>
      </c>
      <c r="B444" s="7">
        <v>75</v>
      </c>
      <c r="C444" s="7">
        <v>75</v>
      </c>
    </row>
    <row r="445" spans="1:3" x14ac:dyDescent="0.25">
      <c r="A445" s="44">
        <v>44683</v>
      </c>
      <c r="B445" s="7">
        <v>80</v>
      </c>
      <c r="C445" s="7">
        <v>80</v>
      </c>
    </row>
    <row r="446" spans="1:3" x14ac:dyDescent="0.25">
      <c r="A446" s="44">
        <v>44690</v>
      </c>
      <c r="B446" s="7">
        <v>69</v>
      </c>
      <c r="C446" s="7">
        <v>69</v>
      </c>
    </row>
    <row r="447" spans="1:3" x14ac:dyDescent="0.25">
      <c r="A447" s="44">
        <v>44697</v>
      </c>
      <c r="B447" s="7">
        <v>28</v>
      </c>
      <c r="C447" s="7">
        <v>28</v>
      </c>
    </row>
    <row r="448" spans="1:3" x14ac:dyDescent="0.25">
      <c r="A448" s="44">
        <v>44704</v>
      </c>
      <c r="B448" s="7">
        <v>33</v>
      </c>
      <c r="C448" s="7">
        <v>33</v>
      </c>
    </row>
    <row r="449" spans="1:7" x14ac:dyDescent="0.25">
      <c r="A449" s="44">
        <v>44711</v>
      </c>
      <c r="B449" s="7">
        <v>37</v>
      </c>
      <c r="C449" s="7">
        <v>37</v>
      </c>
    </row>
    <row r="450" spans="1:7" x14ac:dyDescent="0.25">
      <c r="A450" s="44">
        <v>44718</v>
      </c>
      <c r="B450" s="7">
        <v>60</v>
      </c>
      <c r="C450" s="7">
        <v>60</v>
      </c>
    </row>
    <row r="451" spans="1:7" x14ac:dyDescent="0.25">
      <c r="A451" s="44">
        <v>44725</v>
      </c>
      <c r="B451" s="7">
        <v>35</v>
      </c>
      <c r="C451" s="7">
        <v>35</v>
      </c>
    </row>
    <row r="452" spans="1:7" x14ac:dyDescent="0.25">
      <c r="A452" s="44">
        <v>44732</v>
      </c>
      <c r="B452" s="7">
        <v>40</v>
      </c>
      <c r="C452" s="7">
        <v>40</v>
      </c>
    </row>
    <row r="453" spans="1:7" x14ac:dyDescent="0.25">
      <c r="A453" s="44" t="s">
        <v>27</v>
      </c>
      <c r="B453" s="7">
        <v>614</v>
      </c>
      <c r="C453" s="7">
        <v>614</v>
      </c>
    </row>
    <row r="455" spans="1:7" x14ac:dyDescent="0.25">
      <c r="A455" s="44"/>
      <c r="B455" s="7"/>
      <c r="C455" s="7"/>
      <c r="D455" s="7"/>
      <c r="E455" s="7"/>
    </row>
    <row r="456" spans="1:7" x14ac:dyDescent="0.25">
      <c r="A456" s="8" t="s">
        <v>130</v>
      </c>
      <c r="B456" t="s">
        <v>242</v>
      </c>
      <c r="C456" s="7"/>
      <c r="D456" s="7"/>
      <c r="E456" s="7"/>
    </row>
    <row r="457" spans="1:7" x14ac:dyDescent="0.25">
      <c r="A457" s="8" t="s">
        <v>74</v>
      </c>
      <c r="B457" t="s">
        <v>89</v>
      </c>
    </row>
    <row r="458" spans="1:7" x14ac:dyDescent="0.25">
      <c r="A458" s="8" t="s">
        <v>313</v>
      </c>
      <c r="B458" t="s">
        <v>311</v>
      </c>
    </row>
    <row r="460" spans="1:7" x14ac:dyDescent="0.25">
      <c r="A460" s="8" t="s">
        <v>245</v>
      </c>
      <c r="B460" s="8" t="s">
        <v>32</v>
      </c>
    </row>
    <row r="461" spans="1:7" x14ac:dyDescent="0.25">
      <c r="A461" s="8" t="s">
        <v>26</v>
      </c>
      <c r="B461" t="s">
        <v>280</v>
      </c>
      <c r="C461" t="s">
        <v>272</v>
      </c>
      <c r="D461" t="s">
        <v>279</v>
      </c>
      <c r="E461" t="s">
        <v>271</v>
      </c>
      <c r="F461" t="s">
        <v>278</v>
      </c>
      <c r="G461" t="s">
        <v>27</v>
      </c>
    </row>
    <row r="462" spans="1:7" x14ac:dyDescent="0.25">
      <c r="A462" s="44">
        <v>44648</v>
      </c>
      <c r="B462" s="13">
        <v>4.2013888888888891E-3</v>
      </c>
      <c r="C462" s="13">
        <v>5.4427083333333341E-3</v>
      </c>
      <c r="D462" s="13">
        <v>5.7928240740740744E-3</v>
      </c>
      <c r="E462" s="13">
        <v>6.4004629629629628E-3</v>
      </c>
      <c r="F462" s="13">
        <v>5.7928240740740752E-3</v>
      </c>
      <c r="G462" s="13">
        <v>5.5337428774928773E-3</v>
      </c>
    </row>
    <row r="463" spans="1:7" x14ac:dyDescent="0.25">
      <c r="A463" s="44">
        <v>44655</v>
      </c>
      <c r="B463" s="13">
        <v>5.2835648148148156E-3</v>
      </c>
      <c r="C463" s="13">
        <v>3.3449074074074076E-3</v>
      </c>
      <c r="D463" s="13">
        <v>4.5717592592592589E-3</v>
      </c>
      <c r="E463" s="13">
        <v>3.8888888888888892E-3</v>
      </c>
      <c r="F463" s="13">
        <v>3.3969907407407417E-3</v>
      </c>
      <c r="G463" s="13">
        <v>4.1254340277777782E-3</v>
      </c>
    </row>
    <row r="464" spans="1:7" x14ac:dyDescent="0.25">
      <c r="A464" s="44">
        <v>44662</v>
      </c>
      <c r="B464" s="13">
        <v>5.3973765432098761E-3</v>
      </c>
      <c r="C464" s="13">
        <v>5.3993055555555565E-3</v>
      </c>
      <c r="D464" s="13">
        <v>7.7391975308641987E-3</v>
      </c>
      <c r="E464" s="13">
        <v>4.4646990740740741E-3</v>
      </c>
      <c r="F464" s="13">
        <v>5.1562500000000002E-3</v>
      </c>
      <c r="G464" s="13">
        <v>5.7389601139601126E-3</v>
      </c>
    </row>
    <row r="465" spans="1:7" x14ac:dyDescent="0.25">
      <c r="A465" s="44">
        <v>44669</v>
      </c>
      <c r="B465" s="13">
        <v>3.3217592592592595E-3</v>
      </c>
      <c r="C465" s="13">
        <v>5.0549768518518522E-3</v>
      </c>
      <c r="D465" s="13">
        <v>6.2731481481481484E-3</v>
      </c>
      <c r="E465" s="13">
        <v>5.0810185185185186E-3</v>
      </c>
      <c r="F465" s="13">
        <v>4.5042438271604935E-3</v>
      </c>
      <c r="G465" s="13">
        <v>4.8379629629629632E-3</v>
      </c>
    </row>
    <row r="466" spans="1:7" x14ac:dyDescent="0.25">
      <c r="A466" s="44">
        <v>44676</v>
      </c>
      <c r="B466" s="13">
        <v>6.7216435185185192E-3</v>
      </c>
      <c r="C466" s="13">
        <v>3.8628472222222224E-3</v>
      </c>
      <c r="D466" s="13">
        <v>9.579475308641977E-3</v>
      </c>
      <c r="E466" s="13">
        <v>5.1967592592592595E-3</v>
      </c>
      <c r="F466" s="13">
        <v>4.6180555555555558E-3</v>
      </c>
      <c r="G466" s="13">
        <v>6.1795910493827157E-3</v>
      </c>
    </row>
    <row r="467" spans="1:7" x14ac:dyDescent="0.25">
      <c r="A467" s="44">
        <v>44683</v>
      </c>
      <c r="B467" s="13">
        <v>4.6093750000000006E-3</v>
      </c>
      <c r="C467" s="13">
        <v>4.39525462962963E-3</v>
      </c>
      <c r="D467" s="13">
        <v>8.7037037037037048E-3</v>
      </c>
      <c r="E467" s="13">
        <v>4.4675925925925924E-3</v>
      </c>
      <c r="F467" s="13">
        <v>3.6574074074074078E-3</v>
      </c>
      <c r="G467" s="13">
        <v>4.6620370370370375E-3</v>
      </c>
    </row>
    <row r="468" spans="1:7" x14ac:dyDescent="0.25">
      <c r="A468" s="44">
        <v>44690</v>
      </c>
      <c r="B468" s="13">
        <v>4.0653935185185185E-3</v>
      </c>
      <c r="C468" s="13">
        <v>5.324074074074074E-3</v>
      </c>
      <c r="D468" s="13">
        <v>5.6404320987654332E-3</v>
      </c>
      <c r="E468" s="13">
        <v>4.0104166666666673E-3</v>
      </c>
      <c r="F468" s="13">
        <v>3.6342592592592594E-3</v>
      </c>
      <c r="G468" s="13">
        <v>4.7355324074074079E-3</v>
      </c>
    </row>
    <row r="469" spans="1:7" x14ac:dyDescent="0.25">
      <c r="A469" s="44">
        <v>44697</v>
      </c>
      <c r="B469" s="13">
        <v>6.4756944444444445E-3</v>
      </c>
      <c r="C469" s="13">
        <v>5.7638888888888896E-3</v>
      </c>
      <c r="D469" s="13">
        <v>9.5871913580246916E-3</v>
      </c>
      <c r="E469" s="13">
        <v>4.5486111111111109E-3</v>
      </c>
      <c r="F469" s="13">
        <v>7.5655864197530865E-3</v>
      </c>
      <c r="G469" s="13">
        <v>7.141729797979798E-3</v>
      </c>
    </row>
    <row r="470" spans="1:7" x14ac:dyDescent="0.25">
      <c r="A470" s="44">
        <v>44704</v>
      </c>
      <c r="B470" s="13">
        <v>6.6753472222222223E-3</v>
      </c>
      <c r="C470" s="13">
        <v>5.2199074074074075E-3</v>
      </c>
      <c r="D470" s="13">
        <v>6.3001543209876554E-3</v>
      </c>
      <c r="E470" s="13">
        <v>4.9537037037037032E-3</v>
      </c>
      <c r="F470" s="13">
        <v>7.719907407407408E-3</v>
      </c>
      <c r="G470" s="13">
        <v>6.1852904040404031E-3</v>
      </c>
    </row>
    <row r="471" spans="1:7" x14ac:dyDescent="0.25">
      <c r="A471" s="44">
        <v>44711</v>
      </c>
      <c r="B471" s="13">
        <v>4.4502314814814812E-3</v>
      </c>
      <c r="C471" s="13">
        <v>4.2216435185185187E-3</v>
      </c>
      <c r="D471" s="13">
        <v>8.564814814814815E-3</v>
      </c>
      <c r="E471" s="13">
        <v>4.340277777777778E-3</v>
      </c>
      <c r="F471" s="13">
        <v>6.0069444444444441E-3</v>
      </c>
      <c r="G471" s="13">
        <v>5.2609953703703699E-3</v>
      </c>
    </row>
    <row r="472" spans="1:7" x14ac:dyDescent="0.25">
      <c r="A472" s="44">
        <v>44718</v>
      </c>
      <c r="B472" s="13">
        <v>6.6493055555555559E-3</v>
      </c>
      <c r="C472" s="13">
        <v>6.7071759259259263E-3</v>
      </c>
      <c r="D472" s="13">
        <v>1.0335648148148148E-2</v>
      </c>
      <c r="E472" s="13">
        <v>3.1886574074074074E-3</v>
      </c>
      <c r="F472" s="13">
        <v>7.8877314814814817E-3</v>
      </c>
      <c r="G472" s="13">
        <v>6.5779320987654315E-3</v>
      </c>
    </row>
    <row r="473" spans="1:7" x14ac:dyDescent="0.25">
      <c r="A473" s="44">
        <v>44725</v>
      </c>
      <c r="B473" s="13">
        <v>3.116319444444445E-3</v>
      </c>
      <c r="C473" s="13">
        <v>5.1504629629629626E-3</v>
      </c>
      <c r="D473" s="13">
        <v>8.7866512345679011E-3</v>
      </c>
      <c r="E473" s="13">
        <v>4.6209490740740742E-3</v>
      </c>
      <c r="F473" s="13">
        <v>4.9594907407407409E-3</v>
      </c>
      <c r="G473" s="13">
        <v>5.6413089225589227E-3</v>
      </c>
    </row>
    <row r="474" spans="1:7" x14ac:dyDescent="0.25">
      <c r="A474" s="44">
        <v>44732</v>
      </c>
      <c r="B474" s="13">
        <v>5.8449074074074072E-3</v>
      </c>
      <c r="C474" s="13">
        <v>5.1678240740740747E-3</v>
      </c>
      <c r="D474" s="13">
        <v>1.1535493827160494E-2</v>
      </c>
      <c r="E474" s="13">
        <v>4.8263888888888887E-3</v>
      </c>
      <c r="F474" s="13">
        <v>6.1477623456790134E-3</v>
      </c>
      <c r="G474" s="13">
        <v>6.9671474358974361E-3</v>
      </c>
    </row>
    <row r="475" spans="1:7" x14ac:dyDescent="0.25">
      <c r="A475" s="44" t="s">
        <v>27</v>
      </c>
      <c r="B475" s="13">
        <v>5.1256001371742113E-3</v>
      </c>
      <c r="C475" s="13">
        <v>5.0355489417989426E-3</v>
      </c>
      <c r="D475" s="13">
        <v>7.986882716049382E-3</v>
      </c>
      <c r="E475" s="13">
        <v>4.6317729766803834E-3</v>
      </c>
      <c r="F475" s="13">
        <v>5.5716099163679814E-3</v>
      </c>
      <c r="G475" s="13">
        <v>5.7116841491841493E-3</v>
      </c>
    </row>
    <row r="478" spans="1:7" x14ac:dyDescent="0.25">
      <c r="A478" s="8" t="s">
        <v>130</v>
      </c>
      <c r="B478" t="s">
        <v>242</v>
      </c>
    </row>
    <row r="479" spans="1:7" x14ac:dyDescent="0.25">
      <c r="A479" s="8" t="s">
        <v>74</v>
      </c>
      <c r="B479" t="s">
        <v>89</v>
      </c>
    </row>
    <row r="480" spans="1:7" x14ac:dyDescent="0.25">
      <c r="A480" s="8" t="s">
        <v>313</v>
      </c>
      <c r="B480" t="s">
        <v>311</v>
      </c>
    </row>
    <row r="482" spans="1:47" x14ac:dyDescent="0.25">
      <c r="A482" s="8" t="s">
        <v>246</v>
      </c>
      <c r="B482" s="8" t="s">
        <v>32</v>
      </c>
    </row>
    <row r="483" spans="1:47" x14ac:dyDescent="0.25">
      <c r="A483" s="8" t="s">
        <v>26</v>
      </c>
      <c r="B483" t="s">
        <v>280</v>
      </c>
      <c r="C483" t="s">
        <v>272</v>
      </c>
      <c r="D483" t="s">
        <v>279</v>
      </c>
      <c r="E483" t="s">
        <v>271</v>
      </c>
      <c r="F483" t="s">
        <v>278</v>
      </c>
      <c r="G483" t="s">
        <v>27</v>
      </c>
      <c r="AU483" s="8"/>
    </row>
    <row r="484" spans="1:47" x14ac:dyDescent="0.25">
      <c r="A484" s="44">
        <v>44648</v>
      </c>
      <c r="B484" s="46">
        <v>0.7</v>
      </c>
      <c r="C484" s="46">
        <v>0.55555555555555558</v>
      </c>
      <c r="D484" s="46">
        <v>0.5</v>
      </c>
      <c r="E484" s="46">
        <v>0.26923076923076922</v>
      </c>
      <c r="F484" s="46">
        <v>0.625</v>
      </c>
      <c r="G484" s="46">
        <v>0.53159105851413535</v>
      </c>
    </row>
    <row r="485" spans="1:47" x14ac:dyDescent="0.25">
      <c r="A485" s="44">
        <v>44655</v>
      </c>
      <c r="B485" s="46">
        <v>0.58333333333333326</v>
      </c>
      <c r="C485" s="46">
        <v>0.83333333333333326</v>
      </c>
      <c r="D485" s="46">
        <v>0.8</v>
      </c>
      <c r="E485" s="46">
        <v>0.65591397849462363</v>
      </c>
      <c r="F485" s="46">
        <v>0.8571428571428571</v>
      </c>
      <c r="G485" s="46">
        <v>0.72528801843317969</v>
      </c>
    </row>
    <row r="486" spans="1:47" x14ac:dyDescent="0.25">
      <c r="A486" s="44">
        <v>44662</v>
      </c>
      <c r="B486" s="46">
        <v>0.51851851851851849</v>
      </c>
      <c r="C486" s="46">
        <v>0.56432748538011701</v>
      </c>
      <c r="D486" s="46">
        <v>0.41666666666666669</v>
      </c>
      <c r="E486" s="46">
        <v>0.58333333333333326</v>
      </c>
      <c r="F486" s="46">
        <v>0.3666666666666667</v>
      </c>
      <c r="G486" s="46">
        <v>0.47699055330634277</v>
      </c>
    </row>
    <row r="487" spans="1:47" x14ac:dyDescent="0.25">
      <c r="A487" s="44">
        <v>44669</v>
      </c>
      <c r="B487" s="46">
        <v>0.94444444444444442</v>
      </c>
      <c r="C487" s="46">
        <v>0.76315789473684204</v>
      </c>
      <c r="D487" s="46">
        <v>0.72222222222222221</v>
      </c>
      <c r="E487" s="46">
        <v>0.47719298245614034</v>
      </c>
      <c r="F487" s="46">
        <v>0.54166666666666663</v>
      </c>
      <c r="G487" s="46">
        <v>0.65968567251461985</v>
      </c>
    </row>
    <row r="488" spans="1:47" x14ac:dyDescent="0.25">
      <c r="A488" s="44">
        <v>44676</v>
      </c>
      <c r="B488" s="46">
        <v>0.47222222222222221</v>
      </c>
      <c r="C488" s="46">
        <v>0.72499999999999998</v>
      </c>
      <c r="D488" s="46">
        <v>0.33333333333333331</v>
      </c>
      <c r="E488" s="46">
        <v>0.5625</v>
      </c>
      <c r="F488" s="46">
        <v>0.79166666666666663</v>
      </c>
      <c r="G488" s="46">
        <v>0.57453703703703707</v>
      </c>
    </row>
    <row r="489" spans="1:47" x14ac:dyDescent="0.25">
      <c r="A489" s="44">
        <v>44683</v>
      </c>
      <c r="B489" s="46">
        <v>0.5625</v>
      </c>
      <c r="C489" s="46">
        <v>0.65</v>
      </c>
      <c r="D489" s="46">
        <v>0.13333333333333333</v>
      </c>
      <c r="E489" s="46">
        <v>0.61111111111111116</v>
      </c>
      <c r="F489" s="46">
        <v>0.87037037037037035</v>
      </c>
      <c r="G489" s="46">
        <v>0.63916666666666655</v>
      </c>
    </row>
    <row r="490" spans="1:47" x14ac:dyDescent="0.25">
      <c r="A490" s="44">
        <v>44690</v>
      </c>
      <c r="B490" s="46">
        <v>0.83333333333333326</v>
      </c>
      <c r="C490" s="46">
        <v>0.52380952380952384</v>
      </c>
      <c r="D490" s="46">
        <v>0.47619047619047622</v>
      </c>
      <c r="E490" s="46">
        <v>0.70833333333333326</v>
      </c>
      <c r="F490" s="46">
        <v>0.69230769230769229</v>
      </c>
      <c r="G490" s="46">
        <v>0.62518315018315018</v>
      </c>
    </row>
    <row r="491" spans="1:47" x14ac:dyDescent="0.25">
      <c r="A491" s="44">
        <v>44697</v>
      </c>
      <c r="B491" s="46">
        <v>0.375</v>
      </c>
      <c r="C491" s="46">
        <v>0.39583333333333331</v>
      </c>
      <c r="D491" s="46">
        <v>0.1818181818181818</v>
      </c>
      <c r="E491" s="46">
        <v>0.70289855072463769</v>
      </c>
      <c r="F491" s="46">
        <v>0.13333333333333333</v>
      </c>
      <c r="G491" s="46">
        <v>0.3198107557791352</v>
      </c>
    </row>
    <row r="492" spans="1:47" x14ac:dyDescent="0.25">
      <c r="A492" s="44">
        <v>44704</v>
      </c>
      <c r="B492" s="46">
        <v>0.5</v>
      </c>
      <c r="C492" s="46">
        <v>0.6376811594202898</v>
      </c>
      <c r="D492" s="46">
        <v>0.50877192982456132</v>
      </c>
      <c r="E492" s="46">
        <v>0.67156862745098045</v>
      </c>
      <c r="F492" s="46">
        <v>0.31818181818181818</v>
      </c>
      <c r="G492" s="46">
        <v>0.52556172723453287</v>
      </c>
    </row>
    <row r="493" spans="1:47" x14ac:dyDescent="0.25">
      <c r="A493" s="44">
        <v>44711</v>
      </c>
      <c r="B493" s="46">
        <v>0.69047619047619047</v>
      </c>
      <c r="C493" s="46">
        <v>0.73666666666666669</v>
      </c>
      <c r="D493" s="46">
        <v>0.38461538461538464</v>
      </c>
      <c r="E493" s="46">
        <v>0.7857142857142857</v>
      </c>
      <c r="F493" s="46">
        <v>0.31818181818181818</v>
      </c>
      <c r="G493" s="46">
        <v>0.5764875124875124</v>
      </c>
    </row>
    <row r="494" spans="1:47" x14ac:dyDescent="0.25">
      <c r="A494" s="44">
        <v>44718</v>
      </c>
      <c r="B494" s="46">
        <v>0.375</v>
      </c>
      <c r="C494" s="46">
        <v>0.33035714285714285</v>
      </c>
      <c r="D494" s="46">
        <v>0.18181818181818182</v>
      </c>
      <c r="E494" s="46">
        <v>0.7047619047619047</v>
      </c>
      <c r="F494" s="46">
        <v>0.26923076923076922</v>
      </c>
      <c r="G494" s="46">
        <v>0.39339086839086834</v>
      </c>
    </row>
    <row r="495" spans="1:47" x14ac:dyDescent="0.25">
      <c r="A495" s="44">
        <v>44725</v>
      </c>
      <c r="B495" s="46">
        <v>0.85</v>
      </c>
      <c r="C495" s="46">
        <v>0.52419354838709675</v>
      </c>
      <c r="D495" s="46">
        <v>0.39393939393939398</v>
      </c>
      <c r="E495" s="46">
        <v>0.64583333333333326</v>
      </c>
      <c r="F495" s="46">
        <v>0.48529411764705882</v>
      </c>
      <c r="G495" s="46">
        <v>0.56295092550483272</v>
      </c>
    </row>
    <row r="496" spans="1:47" x14ac:dyDescent="0.25">
      <c r="A496" s="44">
        <v>44732</v>
      </c>
      <c r="B496" s="46">
        <v>0.48717948717948723</v>
      </c>
      <c r="C496" s="46">
        <v>0.61111111111111116</v>
      </c>
      <c r="D496" s="46">
        <v>3.7037037037037035E-2</v>
      </c>
      <c r="E496" s="46">
        <v>0.60052910052910047</v>
      </c>
      <c r="F496" s="46">
        <v>0.35416666666666669</v>
      </c>
      <c r="G496" s="46">
        <v>0.38910999968692273</v>
      </c>
    </row>
    <row r="497" spans="1:7" x14ac:dyDescent="0.25">
      <c r="A497" s="44" t="s">
        <v>27</v>
      </c>
      <c r="B497" s="46">
        <v>0.60795233573011342</v>
      </c>
      <c r="C497" s="46">
        <v>0.60047016501046913</v>
      </c>
      <c r="D497" s="46">
        <v>0.3829160800213432</v>
      </c>
      <c r="E497" s="46">
        <v>0.6087050223482684</v>
      </c>
      <c r="F497" s="46">
        <v>0.48622646855569057</v>
      </c>
      <c r="G497" s="46">
        <v>0.53303088261731568</v>
      </c>
    </row>
    <row r="500" spans="1:7" x14ac:dyDescent="0.25">
      <c r="A500" t="s">
        <v>15</v>
      </c>
    </row>
    <row r="503" spans="1:7" x14ac:dyDescent="0.25">
      <c r="A503" s="8" t="s">
        <v>130</v>
      </c>
      <c r="B503" t="s">
        <v>242</v>
      </c>
    </row>
    <row r="504" spans="1:7" x14ac:dyDescent="0.25">
      <c r="A504" s="8" t="s">
        <v>74</v>
      </c>
      <c r="B504" t="s">
        <v>89</v>
      </c>
    </row>
    <row r="505" spans="1:7" x14ac:dyDescent="0.25">
      <c r="A505" s="8" t="s">
        <v>313</v>
      </c>
      <c r="B505" t="s">
        <v>311</v>
      </c>
    </row>
    <row r="507" spans="1:7" x14ac:dyDescent="0.25">
      <c r="A507" s="8" t="s">
        <v>247</v>
      </c>
      <c r="B507" s="8" t="s">
        <v>32</v>
      </c>
    </row>
    <row r="508" spans="1:7" x14ac:dyDescent="0.25">
      <c r="A508" s="8" t="s">
        <v>26</v>
      </c>
      <c r="B508" t="s">
        <v>280</v>
      </c>
      <c r="C508" t="s">
        <v>272</v>
      </c>
      <c r="D508" t="s">
        <v>279</v>
      </c>
      <c r="E508" t="s">
        <v>271</v>
      </c>
      <c r="F508" t="s">
        <v>278</v>
      </c>
      <c r="G508" t="s">
        <v>27</v>
      </c>
    </row>
    <row r="509" spans="1:7" x14ac:dyDescent="0.25">
      <c r="A509" s="44">
        <v>44648</v>
      </c>
      <c r="B509" s="13">
        <v>0.11320023148148151</v>
      </c>
      <c r="C509" s="13">
        <v>0.1437789351851852</v>
      </c>
      <c r="D509" s="13">
        <v>0.10190779320987654</v>
      </c>
      <c r="E509" s="13">
        <v>5.5925925925925934E-2</v>
      </c>
      <c r="F509" s="13">
        <v>6.1313657407407414E-2</v>
      </c>
      <c r="G509" s="13">
        <v>0.10017107928240741</v>
      </c>
    </row>
    <row r="510" spans="1:7" x14ac:dyDescent="0.25">
      <c r="A510" s="44">
        <v>44655</v>
      </c>
      <c r="B510" s="13">
        <v>9.1311728395061728E-2</v>
      </c>
      <c r="C510" s="13">
        <v>0.15183680555555554</v>
      </c>
      <c r="D510" s="13">
        <v>0.10468171296296297</v>
      </c>
      <c r="E510" s="13">
        <v>3.7152777777777785E-2</v>
      </c>
      <c r="F510" s="13">
        <v>4.4475308641975304E-2</v>
      </c>
      <c r="G510" s="13">
        <v>9.0511188271604925E-2</v>
      </c>
    </row>
    <row r="511" spans="1:7" x14ac:dyDescent="0.25">
      <c r="A511" s="44">
        <v>44662</v>
      </c>
      <c r="B511" s="13">
        <v>6.9473379629629642E-2</v>
      </c>
      <c r="C511" s="13">
        <v>0.15321325231481484</v>
      </c>
      <c r="D511" s="13">
        <v>9.8574459876543216E-2</v>
      </c>
      <c r="E511" s="13">
        <v>9.0746527777777794E-2</v>
      </c>
      <c r="F511" s="13">
        <v>0.10149691358024693</v>
      </c>
      <c r="G511" s="13">
        <v>0.10953621031746032</v>
      </c>
    </row>
    <row r="512" spans="1:7" x14ac:dyDescent="0.25">
      <c r="A512" s="44">
        <v>44669</v>
      </c>
      <c r="B512" s="13">
        <v>6.5102719907407403E-2</v>
      </c>
      <c r="C512" s="13">
        <v>0.10518711419753086</v>
      </c>
      <c r="D512" s="13">
        <v>6.3524305555555563E-2</v>
      </c>
      <c r="E512" s="13">
        <v>7.9182098765432099E-2</v>
      </c>
      <c r="F512" s="13">
        <v>6.2658179012345674E-2</v>
      </c>
      <c r="G512" s="13">
        <v>7.4504123263888875E-2</v>
      </c>
    </row>
    <row r="513" spans="1:14" x14ac:dyDescent="0.25">
      <c r="A513" s="44">
        <v>44676</v>
      </c>
      <c r="B513" s="13">
        <v>6.8616898148148142E-2</v>
      </c>
      <c r="C513" s="13">
        <v>9.5462962962962972E-2</v>
      </c>
      <c r="D513" s="13">
        <v>7.2937885802469141E-2</v>
      </c>
      <c r="E513" s="13">
        <v>5.6299189814814819E-2</v>
      </c>
      <c r="F513" s="13">
        <v>0.15861834490740742</v>
      </c>
      <c r="G513" s="13">
        <v>9.8998070987654341E-2</v>
      </c>
    </row>
    <row r="514" spans="1:14" x14ac:dyDescent="0.25">
      <c r="A514" s="44">
        <v>44683</v>
      </c>
      <c r="B514" s="13">
        <v>0.13903645833333333</v>
      </c>
      <c r="C514" s="13">
        <v>9.4918981481481479E-2</v>
      </c>
      <c r="D514" s="13">
        <v>9.2860725308641978E-2</v>
      </c>
      <c r="E514" s="13">
        <v>9.3854166666666669E-2</v>
      </c>
      <c r="F514" s="13">
        <v>9.2527777777777778E-2</v>
      </c>
      <c r="G514" s="13">
        <v>0.10410777505446622</v>
      </c>
    </row>
    <row r="515" spans="1:14" x14ac:dyDescent="0.25">
      <c r="A515" s="44">
        <v>44690</v>
      </c>
      <c r="B515" s="13">
        <v>5.6875000000000002E-2</v>
      </c>
      <c r="C515" s="13">
        <v>3.8935185185185191E-2</v>
      </c>
      <c r="D515" s="13">
        <v>4.7642746913580246E-2</v>
      </c>
      <c r="E515" s="13">
        <v>5.6886574074074076E-2</v>
      </c>
      <c r="F515" s="13">
        <v>5.6288580246913578E-2</v>
      </c>
      <c r="G515" s="13">
        <v>5.0128858024691351E-2</v>
      </c>
    </row>
    <row r="516" spans="1:14" x14ac:dyDescent="0.25">
      <c r="A516" s="44">
        <v>44697</v>
      </c>
      <c r="B516" s="13">
        <v>8.3310185185185195E-2</v>
      </c>
      <c r="C516" s="13">
        <v>6.8615451388888887E-2</v>
      </c>
      <c r="D516" s="13">
        <v>5.6884645061728391E-2</v>
      </c>
      <c r="E516" s="13">
        <v>5.9921874999999999E-2</v>
      </c>
      <c r="F516" s="13">
        <v>5.6074459876543213E-2</v>
      </c>
      <c r="G516" s="13">
        <v>6.6651475694444448E-2</v>
      </c>
    </row>
    <row r="517" spans="1:14" x14ac:dyDescent="0.25">
      <c r="A517" s="44">
        <v>44704</v>
      </c>
      <c r="B517" s="13">
        <v>8.8466435185185197E-2</v>
      </c>
      <c r="C517" s="13">
        <v>4.0486111111111112E-2</v>
      </c>
      <c r="D517" s="13">
        <v>5.5725308641975314E-2</v>
      </c>
      <c r="E517" s="13">
        <v>0.14153935185185185</v>
      </c>
      <c r="F517" s="13">
        <v>5.0748456790123457E-2</v>
      </c>
      <c r="G517" s="13">
        <v>7.952727141203704E-2</v>
      </c>
    </row>
    <row r="518" spans="1:14" x14ac:dyDescent="0.25">
      <c r="A518" s="44">
        <v>44711</v>
      </c>
      <c r="B518" s="13">
        <v>4.3613040123456792E-2</v>
      </c>
      <c r="C518" s="13">
        <v>4.6660879629629629E-2</v>
      </c>
      <c r="D518" s="13">
        <v>5.3848379629629628E-2</v>
      </c>
      <c r="E518" s="13">
        <v>4.868055555555556E-2</v>
      </c>
      <c r="F518" s="13">
        <v>6.0814043209876545E-2</v>
      </c>
      <c r="G518" s="13">
        <v>5.1013558201058205E-2</v>
      </c>
    </row>
    <row r="519" spans="1:14" x14ac:dyDescent="0.25">
      <c r="A519" s="44">
        <v>44718</v>
      </c>
      <c r="B519" s="13">
        <v>6.0925925925925925E-2</v>
      </c>
      <c r="C519" s="13">
        <v>7.3418209876543225E-2</v>
      </c>
      <c r="D519" s="13">
        <v>8.2476851851851857E-2</v>
      </c>
      <c r="E519" s="13">
        <v>6.4371141975308646E-2</v>
      </c>
      <c r="F519" s="13">
        <v>8.0760030864197543E-2</v>
      </c>
      <c r="G519" s="13">
        <v>7.3827160493827176E-2</v>
      </c>
    </row>
    <row r="520" spans="1:14" x14ac:dyDescent="0.25">
      <c r="A520" s="44">
        <v>44725</v>
      </c>
      <c r="B520" s="13">
        <v>5.2478298611111113E-2</v>
      </c>
      <c r="C520" s="13">
        <v>8.5870949074074082E-2</v>
      </c>
      <c r="D520" s="13">
        <v>9.1646412037037037E-2</v>
      </c>
      <c r="E520" s="13">
        <v>8.8545524691358027E-2</v>
      </c>
      <c r="F520" s="13">
        <v>8.1006944444444451E-2</v>
      </c>
      <c r="G520" s="13">
        <v>7.9368891460905366E-2</v>
      </c>
    </row>
    <row r="521" spans="1:14" x14ac:dyDescent="0.25">
      <c r="A521" s="44">
        <v>44732</v>
      </c>
      <c r="B521" s="13">
        <v>8.1205632716049372E-2</v>
      </c>
      <c r="C521" s="13">
        <v>0.11796006944444445</v>
      </c>
      <c r="D521" s="13">
        <v>0.1417867476851852</v>
      </c>
      <c r="E521" s="13">
        <v>0.19499035493827163</v>
      </c>
      <c r="F521" s="13">
        <v>5.9092881944444453E-2</v>
      </c>
      <c r="G521" s="13">
        <v>0.11688593106995887</v>
      </c>
    </row>
    <row r="522" spans="1:14" x14ac:dyDescent="0.25">
      <c r="A522" s="44" t="s">
        <v>27</v>
      </c>
      <c r="B522" s="13">
        <v>7.8681000712250704E-2</v>
      </c>
      <c r="C522" s="13">
        <v>9.9034649884259293E-2</v>
      </c>
      <c r="D522" s="13">
        <v>8.3557236552028222E-2</v>
      </c>
      <c r="E522" s="13">
        <v>8.4035333076131702E-2</v>
      </c>
      <c r="F522" s="13">
        <v>7.6753337639965558E-2</v>
      </c>
      <c r="G522" s="13">
        <v>8.4890825320512814E-2</v>
      </c>
    </row>
    <row r="523" spans="1:14" x14ac:dyDescent="0.25">
      <c r="I523" s="13"/>
      <c r="J523" s="13"/>
      <c r="K523" s="13"/>
      <c r="L523" s="13"/>
      <c r="M523" s="13"/>
      <c r="N523" s="13"/>
    </row>
    <row r="524" spans="1:14" x14ac:dyDescent="0.25">
      <c r="A524" s="44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</row>
    <row r="525" spans="1:14" x14ac:dyDescent="0.25">
      <c r="A525" s="44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</row>
    <row r="526" spans="1:14" x14ac:dyDescent="0.25">
      <c r="A526" s="8" t="s">
        <v>130</v>
      </c>
      <c r="B526" t="s">
        <v>132</v>
      </c>
    </row>
    <row r="527" spans="1:14" x14ac:dyDescent="0.25">
      <c r="A527" s="8" t="s">
        <v>74</v>
      </c>
      <c r="B527" t="s">
        <v>89</v>
      </c>
    </row>
    <row r="529" spans="1:4" x14ac:dyDescent="0.25">
      <c r="A529" s="8" t="s">
        <v>26</v>
      </c>
      <c r="B529" t="s">
        <v>34</v>
      </c>
      <c r="C529" t="s">
        <v>110</v>
      </c>
      <c r="D529" t="s">
        <v>111</v>
      </c>
    </row>
    <row r="530" spans="1:4" x14ac:dyDescent="0.25">
      <c r="A530" s="44">
        <v>44648</v>
      </c>
      <c r="B530" s="7">
        <v>47</v>
      </c>
      <c r="C530" s="7">
        <v>146</v>
      </c>
      <c r="D530" s="7">
        <v>33</v>
      </c>
    </row>
    <row r="531" spans="1:4" x14ac:dyDescent="0.25">
      <c r="A531" s="44">
        <v>44655</v>
      </c>
      <c r="B531" s="7">
        <v>82</v>
      </c>
      <c r="C531" s="7">
        <v>299</v>
      </c>
      <c r="D531" s="7">
        <v>114</v>
      </c>
    </row>
    <row r="532" spans="1:4" x14ac:dyDescent="0.25">
      <c r="A532" s="44">
        <v>44662</v>
      </c>
      <c r="B532" s="7">
        <v>89</v>
      </c>
      <c r="C532" s="7">
        <v>341</v>
      </c>
      <c r="D532" s="7">
        <v>110</v>
      </c>
    </row>
    <row r="533" spans="1:4" x14ac:dyDescent="0.25">
      <c r="A533" s="44">
        <v>44669</v>
      </c>
      <c r="B533" s="7">
        <v>78</v>
      </c>
      <c r="C533" s="7">
        <v>305</v>
      </c>
      <c r="D533" s="7">
        <v>144</v>
      </c>
    </row>
    <row r="534" spans="1:4" x14ac:dyDescent="0.25">
      <c r="A534" s="44">
        <v>44676</v>
      </c>
      <c r="B534" s="7">
        <v>72</v>
      </c>
      <c r="C534" s="7">
        <v>308</v>
      </c>
      <c r="D534" s="7">
        <v>149</v>
      </c>
    </row>
    <row r="535" spans="1:4" x14ac:dyDescent="0.25">
      <c r="A535" s="44">
        <v>44683</v>
      </c>
      <c r="B535" s="7">
        <v>104</v>
      </c>
      <c r="C535" s="7">
        <v>326</v>
      </c>
      <c r="D535" s="7">
        <v>99</v>
      </c>
    </row>
    <row r="536" spans="1:4" x14ac:dyDescent="0.25">
      <c r="A536" s="44">
        <v>44690</v>
      </c>
      <c r="B536" s="7">
        <v>75</v>
      </c>
      <c r="C536" s="7">
        <v>336</v>
      </c>
      <c r="D536" s="7">
        <v>134</v>
      </c>
    </row>
    <row r="537" spans="1:4" x14ac:dyDescent="0.25">
      <c r="A537" s="44">
        <v>44697</v>
      </c>
      <c r="B537" s="7">
        <v>89</v>
      </c>
      <c r="C537" s="7">
        <v>317</v>
      </c>
      <c r="D537" s="7">
        <v>124</v>
      </c>
    </row>
    <row r="538" spans="1:4" x14ac:dyDescent="0.25">
      <c r="A538" s="44">
        <v>44704</v>
      </c>
      <c r="B538" s="7">
        <v>105</v>
      </c>
      <c r="C538" s="7">
        <v>329</v>
      </c>
      <c r="D538" s="7">
        <v>149</v>
      </c>
    </row>
    <row r="539" spans="1:4" x14ac:dyDescent="0.25">
      <c r="A539" s="44">
        <v>44711</v>
      </c>
      <c r="B539" s="7">
        <v>94</v>
      </c>
      <c r="C539" s="7">
        <v>341</v>
      </c>
      <c r="D539" s="7">
        <v>126</v>
      </c>
    </row>
    <row r="540" spans="1:4" x14ac:dyDescent="0.25">
      <c r="A540" s="44">
        <v>44718</v>
      </c>
      <c r="B540" s="7">
        <v>79</v>
      </c>
      <c r="C540" s="7">
        <v>358</v>
      </c>
      <c r="D540" s="7">
        <v>126</v>
      </c>
    </row>
    <row r="541" spans="1:4" x14ac:dyDescent="0.25">
      <c r="A541" s="44">
        <v>44725</v>
      </c>
      <c r="B541" s="7">
        <v>107</v>
      </c>
      <c r="C541" s="7">
        <v>345</v>
      </c>
      <c r="D541" s="7">
        <v>130</v>
      </c>
    </row>
    <row r="542" spans="1:4" x14ac:dyDescent="0.25">
      <c r="A542" s="44">
        <v>44732</v>
      </c>
      <c r="B542" s="7">
        <v>101</v>
      </c>
      <c r="C542" s="7">
        <v>330</v>
      </c>
      <c r="D542" s="7">
        <v>92</v>
      </c>
    </row>
    <row r="543" spans="1:4" x14ac:dyDescent="0.25">
      <c r="A543" s="44" t="s">
        <v>27</v>
      </c>
      <c r="B543" s="7">
        <v>1122</v>
      </c>
      <c r="C543" s="7">
        <v>4081</v>
      </c>
      <c r="D543" s="7">
        <v>1530</v>
      </c>
    </row>
    <row r="550" spans="1:47" x14ac:dyDescent="0.25">
      <c r="E550" t="s">
        <v>358</v>
      </c>
      <c r="O550" t="s">
        <v>12</v>
      </c>
      <c r="R550" t="s">
        <v>359</v>
      </c>
      <c r="U550" t="s">
        <v>15</v>
      </c>
      <c r="X550" t="s">
        <v>5</v>
      </c>
      <c r="AA550" t="s">
        <v>126</v>
      </c>
      <c r="AD550" s="8" t="s">
        <v>74</v>
      </c>
      <c r="AE550" t="s">
        <v>90</v>
      </c>
    </row>
    <row r="551" spans="1:47" x14ac:dyDescent="0.25">
      <c r="A551" t="s">
        <v>360</v>
      </c>
    </row>
    <row r="552" spans="1:47" x14ac:dyDescent="0.25">
      <c r="A552" s="8" t="s">
        <v>74</v>
      </c>
      <c r="B552" t="s">
        <v>90</v>
      </c>
      <c r="E552" s="8" t="s">
        <v>74</v>
      </c>
      <c r="F552" t="s">
        <v>90</v>
      </c>
      <c r="L552" s="8" t="s">
        <v>74</v>
      </c>
      <c r="M552" t="s">
        <v>90</v>
      </c>
      <c r="O552" s="8" t="s">
        <v>74</v>
      </c>
      <c r="P552" t="s">
        <v>90</v>
      </c>
      <c r="R552" s="8" t="s">
        <v>74</v>
      </c>
      <c r="S552" t="s">
        <v>90</v>
      </c>
      <c r="AA552" s="8" t="s">
        <v>74</v>
      </c>
      <c r="AB552" t="s">
        <v>90</v>
      </c>
      <c r="AD552" s="8" t="s">
        <v>26</v>
      </c>
      <c r="AE552" t="s">
        <v>361</v>
      </c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</row>
    <row r="553" spans="1:47" x14ac:dyDescent="0.25">
      <c r="AD553" s="44">
        <v>44564</v>
      </c>
      <c r="AE553" s="7">
        <v>65.754348578088582</v>
      </c>
    </row>
    <row r="554" spans="1:47" x14ac:dyDescent="0.25">
      <c r="A554" s="8" t="s">
        <v>26</v>
      </c>
      <c r="B554" t="s">
        <v>39</v>
      </c>
      <c r="C554" s="8"/>
      <c r="D554" s="8"/>
      <c r="E554" s="8" t="s">
        <v>26</v>
      </c>
      <c r="F554" t="s">
        <v>34</v>
      </c>
      <c r="G554" t="s">
        <v>35</v>
      </c>
      <c r="H554" t="s">
        <v>36</v>
      </c>
      <c r="I554" t="s">
        <v>37</v>
      </c>
      <c r="J554" t="s">
        <v>38</v>
      </c>
      <c r="K554" s="8"/>
      <c r="L554" s="8" t="s">
        <v>26</v>
      </c>
      <c r="M554" t="s">
        <v>56</v>
      </c>
      <c r="N554" s="8"/>
      <c r="O554" s="8" t="s">
        <v>26</v>
      </c>
      <c r="P554" t="s">
        <v>245</v>
      </c>
      <c r="Q554" s="8"/>
      <c r="R554" s="8" t="s">
        <v>26</v>
      </c>
      <c r="S554" t="s">
        <v>246</v>
      </c>
      <c r="T554" s="8"/>
      <c r="U554" s="8" t="s">
        <v>26</v>
      </c>
      <c r="V554" t="s">
        <v>247</v>
      </c>
      <c r="W554" s="8"/>
      <c r="X554" s="8" t="s">
        <v>26</v>
      </c>
      <c r="Y554" t="s">
        <v>24</v>
      </c>
      <c r="Z554" s="8"/>
      <c r="AA554" s="8" t="s">
        <v>26</v>
      </c>
      <c r="AB554" t="s">
        <v>200</v>
      </c>
      <c r="AC554" s="8"/>
      <c r="AD554" s="44">
        <v>44571</v>
      </c>
      <c r="AE554" s="7">
        <v>72.006664448979564</v>
      </c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</row>
    <row r="555" spans="1:47" x14ac:dyDescent="0.25">
      <c r="A555" s="44">
        <v>44564</v>
      </c>
      <c r="B555" s="7">
        <v>432</v>
      </c>
      <c r="E555" s="44">
        <v>44564</v>
      </c>
      <c r="F555" s="7">
        <v>82</v>
      </c>
      <c r="G555" s="7">
        <v>246</v>
      </c>
      <c r="H555" s="7">
        <v>45</v>
      </c>
      <c r="I555" s="7">
        <v>9</v>
      </c>
      <c r="J555" s="7">
        <v>50</v>
      </c>
      <c r="L555" s="44">
        <v>44564</v>
      </c>
      <c r="M555" s="13">
        <v>5.8842592592592592E-2</v>
      </c>
      <c r="O555" s="44">
        <v>44564</v>
      </c>
      <c r="P555" s="13">
        <v>4.1203703703703706E-3</v>
      </c>
      <c r="R555" s="44">
        <v>44564</v>
      </c>
      <c r="S555" s="70">
        <v>0.69512195121951215</v>
      </c>
      <c r="U555" s="44">
        <v>44564</v>
      </c>
      <c r="V555" s="13">
        <v>4.8900462962962972E-2</v>
      </c>
      <c r="X555" s="44">
        <v>44564</v>
      </c>
      <c r="Y555" s="7">
        <v>5211.7006799999981</v>
      </c>
      <c r="AA555" s="44">
        <v>44564</v>
      </c>
      <c r="AB555" s="7">
        <v>39</v>
      </c>
      <c r="AD555" s="44">
        <v>44578</v>
      </c>
      <c r="AE555" s="7">
        <v>88.905458857677942</v>
      </c>
    </row>
    <row r="556" spans="1:47" x14ac:dyDescent="0.25">
      <c r="A556" s="44">
        <v>44571</v>
      </c>
      <c r="B556" s="7">
        <v>498</v>
      </c>
      <c r="E556" s="44">
        <v>44571</v>
      </c>
      <c r="F556" s="7">
        <v>74</v>
      </c>
      <c r="G556" s="7">
        <v>280</v>
      </c>
      <c r="H556" s="7">
        <v>53</v>
      </c>
      <c r="I556" s="7">
        <v>13</v>
      </c>
      <c r="J556" s="7">
        <v>78</v>
      </c>
      <c r="L556" s="44">
        <v>44571</v>
      </c>
      <c r="M556" s="13">
        <v>6.2870370370370368E-2</v>
      </c>
      <c r="O556" s="44">
        <v>44571</v>
      </c>
      <c r="P556" s="13">
        <v>4.6874999999999998E-3</v>
      </c>
      <c r="R556" s="44">
        <v>44571</v>
      </c>
      <c r="S556" s="70">
        <v>0.64864864864864868</v>
      </c>
      <c r="U556" s="44">
        <v>44571</v>
      </c>
      <c r="V556" s="13">
        <v>4.4369212962962958E-2</v>
      </c>
      <c r="X556" s="44">
        <v>44571</v>
      </c>
      <c r="Y556" s="7">
        <v>5078.839573666668</v>
      </c>
      <c r="AA556" s="44">
        <v>44571</v>
      </c>
      <c r="AB556" s="7">
        <v>47</v>
      </c>
      <c r="AD556" s="44">
        <v>44585</v>
      </c>
      <c r="AE556" s="7">
        <v>82.080953625254594</v>
      </c>
    </row>
    <row r="557" spans="1:47" x14ac:dyDescent="0.25">
      <c r="A557" s="44">
        <v>44578</v>
      </c>
      <c r="B557" s="7">
        <v>543</v>
      </c>
      <c r="E557" s="44">
        <v>44578</v>
      </c>
      <c r="F557" s="7">
        <v>91</v>
      </c>
      <c r="G557" s="7">
        <v>296</v>
      </c>
      <c r="H557" s="7">
        <v>69</v>
      </c>
      <c r="I557" s="7">
        <v>11</v>
      </c>
      <c r="J557" s="7">
        <v>76</v>
      </c>
      <c r="L557" s="44">
        <v>44578</v>
      </c>
      <c r="M557" s="13">
        <v>7.2187500000000002E-2</v>
      </c>
      <c r="O557" s="44">
        <v>44578</v>
      </c>
      <c r="P557" s="13">
        <v>5.0115740740740737E-3</v>
      </c>
      <c r="R557" s="44">
        <v>44578</v>
      </c>
      <c r="S557" s="70">
        <v>0.59340659340659341</v>
      </c>
      <c r="U557" s="44">
        <v>44578</v>
      </c>
      <c r="V557" s="13">
        <v>3.6237139917695477E-2</v>
      </c>
      <c r="X557" s="44">
        <v>44578</v>
      </c>
      <c r="Y557" s="7">
        <v>4768.3553771666666</v>
      </c>
      <c r="AA557" s="44">
        <v>44578</v>
      </c>
      <c r="AB557" s="7">
        <v>71</v>
      </c>
      <c r="AD557" s="44">
        <v>44592</v>
      </c>
      <c r="AE557" s="7">
        <v>109.86497850574713</v>
      </c>
    </row>
    <row r="558" spans="1:47" x14ac:dyDescent="0.25">
      <c r="A558" s="44">
        <v>44585</v>
      </c>
      <c r="B558" s="7">
        <v>494</v>
      </c>
      <c r="E558" s="44">
        <v>44585</v>
      </c>
      <c r="F558" s="7">
        <v>105</v>
      </c>
      <c r="G558" s="7">
        <v>261</v>
      </c>
      <c r="H558" s="7">
        <v>56</v>
      </c>
      <c r="I558" s="7">
        <v>7</v>
      </c>
      <c r="J558" s="7">
        <v>65</v>
      </c>
      <c r="L558" s="44">
        <v>44585</v>
      </c>
      <c r="M558" s="13">
        <v>6.7951388888888895E-2</v>
      </c>
      <c r="O558" s="44">
        <v>44585</v>
      </c>
      <c r="P558" s="13">
        <v>4.2245370370370371E-3</v>
      </c>
      <c r="R558" s="44">
        <v>44585</v>
      </c>
      <c r="S558" s="70">
        <v>0.66666666666666663</v>
      </c>
      <c r="U558" s="44">
        <v>44585</v>
      </c>
      <c r="V558" s="13">
        <v>4.2465277777777782E-2</v>
      </c>
      <c r="X558" s="44">
        <v>44585</v>
      </c>
      <c r="Y558" s="7">
        <v>5229.6781625000012</v>
      </c>
      <c r="AA558" s="44">
        <v>44585</v>
      </c>
      <c r="AB558" s="7">
        <v>53</v>
      </c>
      <c r="AD558" s="44">
        <v>44599</v>
      </c>
      <c r="AE558" s="7">
        <v>75.034323487858714</v>
      </c>
    </row>
    <row r="559" spans="1:47" x14ac:dyDescent="0.25">
      <c r="A559" s="44">
        <v>44592</v>
      </c>
      <c r="B559" s="7">
        <v>439</v>
      </c>
      <c r="E559" s="44">
        <v>44592</v>
      </c>
      <c r="F559" s="7">
        <v>80</v>
      </c>
      <c r="G559" s="7">
        <v>257</v>
      </c>
      <c r="H559" s="7">
        <v>59</v>
      </c>
      <c r="I559" s="7">
        <v>7</v>
      </c>
      <c r="J559" s="7">
        <v>36</v>
      </c>
      <c r="L559" s="44">
        <v>44592</v>
      </c>
      <c r="M559" s="13">
        <v>8.4247685185185175E-2</v>
      </c>
      <c r="O559" s="44">
        <v>44592</v>
      </c>
      <c r="P559" s="13">
        <v>4.6874999999999998E-3</v>
      </c>
      <c r="R559" s="44">
        <v>44592</v>
      </c>
      <c r="S559" s="70">
        <v>0.66249999999999998</v>
      </c>
      <c r="U559" s="44">
        <v>44592</v>
      </c>
      <c r="V559" s="13">
        <v>5.8088991769547321E-2</v>
      </c>
      <c r="X559" s="44">
        <v>44592</v>
      </c>
      <c r="Y559" s="7">
        <v>5934.9131716666661</v>
      </c>
      <c r="AA559" s="44">
        <v>44592</v>
      </c>
      <c r="AB559" s="7">
        <v>83</v>
      </c>
      <c r="AD559" s="44">
        <v>44606</v>
      </c>
      <c r="AE559" s="7">
        <v>91.601397163865528</v>
      </c>
    </row>
    <row r="560" spans="1:47" x14ac:dyDescent="0.25">
      <c r="A560" s="44">
        <v>44599</v>
      </c>
      <c r="B560" s="7">
        <v>459</v>
      </c>
      <c r="E560" s="44">
        <v>44599</v>
      </c>
      <c r="F560" s="7">
        <v>97</v>
      </c>
      <c r="G560" s="7">
        <v>232</v>
      </c>
      <c r="H560" s="7">
        <v>69</v>
      </c>
      <c r="I560" s="7">
        <v>10</v>
      </c>
      <c r="J560" s="7">
        <v>51</v>
      </c>
      <c r="L560" s="44">
        <v>44599</v>
      </c>
      <c r="M560" s="13">
        <v>6.0567129629629624E-2</v>
      </c>
      <c r="O560" s="44">
        <v>44599</v>
      </c>
      <c r="P560" s="13">
        <v>4.7569444444444447E-3</v>
      </c>
      <c r="R560" s="44">
        <v>44599</v>
      </c>
      <c r="S560" s="70">
        <v>0.63917525773195871</v>
      </c>
      <c r="U560" s="44">
        <v>44599</v>
      </c>
      <c r="V560" s="13">
        <v>5.1923868312757193E-2</v>
      </c>
      <c r="X560" s="44">
        <v>44599</v>
      </c>
      <c r="Y560" s="7">
        <v>5563.3300963333331</v>
      </c>
      <c r="AA560" s="44">
        <v>44599</v>
      </c>
      <c r="AB560" s="7">
        <v>52</v>
      </c>
      <c r="AD560" s="44">
        <v>44613</v>
      </c>
      <c r="AE560" s="7">
        <v>75.832180119047635</v>
      </c>
    </row>
    <row r="561" spans="1:31" x14ac:dyDescent="0.25">
      <c r="A561" s="44">
        <v>44606</v>
      </c>
      <c r="B561" s="7">
        <v>491</v>
      </c>
      <c r="E561" s="44">
        <v>44606</v>
      </c>
      <c r="F561" s="7">
        <v>96</v>
      </c>
      <c r="G561" s="7">
        <v>264</v>
      </c>
      <c r="H561" s="7">
        <v>56</v>
      </c>
      <c r="I561" s="7">
        <v>12</v>
      </c>
      <c r="J561" s="7">
        <v>63</v>
      </c>
      <c r="L561" s="44">
        <v>44606</v>
      </c>
      <c r="M561" s="13">
        <v>7.5358796296296285E-2</v>
      </c>
      <c r="O561" s="44">
        <v>44606</v>
      </c>
      <c r="P561" s="13">
        <v>3.9930555555555561E-3</v>
      </c>
      <c r="R561" s="44">
        <v>44606</v>
      </c>
      <c r="S561" s="70">
        <v>0.72916666666666663</v>
      </c>
      <c r="U561" s="44">
        <v>44606</v>
      </c>
      <c r="V561" s="13">
        <v>5.1409465020576132E-2</v>
      </c>
      <c r="X561" s="44">
        <v>44606</v>
      </c>
      <c r="Y561" s="7">
        <v>6127.7550971666669</v>
      </c>
      <c r="AA561" s="44">
        <v>44606</v>
      </c>
      <c r="AB561" s="7">
        <v>67</v>
      </c>
      <c r="AD561" s="44">
        <v>44620</v>
      </c>
      <c r="AE561" s="7">
        <v>92.067580660792927</v>
      </c>
    </row>
    <row r="562" spans="1:31" x14ac:dyDescent="0.25">
      <c r="A562" s="44">
        <v>44613</v>
      </c>
      <c r="B562" s="7">
        <v>433</v>
      </c>
      <c r="E562" s="44">
        <v>44613</v>
      </c>
      <c r="F562" s="7">
        <v>87</v>
      </c>
      <c r="G562" s="7">
        <v>228</v>
      </c>
      <c r="H562" s="7">
        <v>41</v>
      </c>
      <c r="I562" s="7">
        <v>11</v>
      </c>
      <c r="J562" s="7">
        <v>66</v>
      </c>
      <c r="L562" s="44">
        <v>44613</v>
      </c>
      <c r="M562" s="13">
        <v>6.5902777777777768E-2</v>
      </c>
      <c r="O562" s="44">
        <v>44613</v>
      </c>
      <c r="P562" s="13">
        <v>3.9004629629629632E-3</v>
      </c>
      <c r="R562" s="44">
        <v>44613</v>
      </c>
      <c r="S562" s="70">
        <v>0.72413793103448276</v>
      </c>
      <c r="U562" s="44">
        <v>44613</v>
      </c>
      <c r="V562" s="13">
        <v>5.7251157407407403E-2</v>
      </c>
      <c r="X562" s="44">
        <v>44613</v>
      </c>
      <c r="Y562" s="7">
        <v>5522.7223361666674</v>
      </c>
      <c r="AA562" s="44">
        <v>44613</v>
      </c>
      <c r="AB562" s="7">
        <v>39</v>
      </c>
      <c r="AD562" s="44">
        <v>44627</v>
      </c>
      <c r="AE562" s="7">
        <v>82.75286672199168</v>
      </c>
    </row>
    <row r="563" spans="1:31" x14ac:dyDescent="0.25">
      <c r="A563" s="44">
        <v>44620</v>
      </c>
      <c r="B563" s="7">
        <v>460</v>
      </c>
      <c r="E563" s="44">
        <v>44620</v>
      </c>
      <c r="F563" s="7">
        <v>96</v>
      </c>
      <c r="G563" s="7">
        <v>271</v>
      </c>
      <c r="H563" s="7">
        <v>40</v>
      </c>
      <c r="I563" s="7">
        <v>12</v>
      </c>
      <c r="J563" s="7">
        <v>41</v>
      </c>
      <c r="L563" s="44">
        <v>44620</v>
      </c>
      <c r="M563" s="13">
        <v>7.1168981481481486E-2</v>
      </c>
      <c r="O563" s="44">
        <v>44620</v>
      </c>
      <c r="P563" s="13">
        <v>4.7453703703703703E-3</v>
      </c>
      <c r="R563" s="44">
        <v>44620</v>
      </c>
      <c r="S563" s="70">
        <v>0.57291666666666663</v>
      </c>
      <c r="U563" s="44">
        <v>44620</v>
      </c>
      <c r="V563" s="13">
        <v>6.0144675925925921E-2</v>
      </c>
      <c r="X563" s="44">
        <v>44620</v>
      </c>
      <c r="Y563" s="7">
        <v>6023.2901091666645</v>
      </c>
      <c r="AA563" s="44">
        <v>44620</v>
      </c>
      <c r="AB563" s="7">
        <v>55</v>
      </c>
      <c r="AD563" s="44">
        <v>44634</v>
      </c>
      <c r="AE563" s="7">
        <v>68.486671042944764</v>
      </c>
    </row>
    <row r="564" spans="1:31" x14ac:dyDescent="0.25">
      <c r="A564" s="44">
        <v>44627</v>
      </c>
      <c r="B564" s="7">
        <v>488</v>
      </c>
      <c r="E564" s="44">
        <v>44627</v>
      </c>
      <c r="F564" s="7">
        <v>93</v>
      </c>
      <c r="G564" s="7">
        <v>257</v>
      </c>
      <c r="H564" s="7">
        <v>69</v>
      </c>
      <c r="I564" s="7">
        <v>12</v>
      </c>
      <c r="J564" s="7">
        <v>57</v>
      </c>
      <c r="L564" s="44">
        <v>44627</v>
      </c>
      <c r="M564" s="13">
        <v>6.9907407407407404E-2</v>
      </c>
      <c r="O564" s="44">
        <v>44627</v>
      </c>
      <c r="P564" s="13">
        <v>4.4560185185185189E-3</v>
      </c>
      <c r="R564" s="44">
        <v>44627</v>
      </c>
      <c r="S564" s="70">
        <v>0.62365591397849462</v>
      </c>
      <c r="U564" s="44">
        <v>44627</v>
      </c>
      <c r="V564" s="13">
        <v>5.7672325102880659E-2</v>
      </c>
      <c r="X564" s="44">
        <v>44627</v>
      </c>
      <c r="Y564" s="7">
        <v>5313.5798398333327</v>
      </c>
      <c r="AA564" s="44">
        <v>44627</v>
      </c>
      <c r="AB564" s="7">
        <v>46</v>
      </c>
      <c r="AD564" s="44">
        <v>44641</v>
      </c>
      <c r="AE564" s="7">
        <v>70.997801082352936</v>
      </c>
    </row>
    <row r="565" spans="1:31" x14ac:dyDescent="0.25">
      <c r="A565" s="44">
        <v>44634</v>
      </c>
      <c r="B565" s="7">
        <v>496</v>
      </c>
      <c r="E565" s="44">
        <v>44634</v>
      </c>
      <c r="F565" s="7">
        <v>132</v>
      </c>
      <c r="G565" s="7">
        <v>258</v>
      </c>
      <c r="H565" s="7">
        <v>50</v>
      </c>
      <c r="I565" s="7">
        <v>8</v>
      </c>
      <c r="J565" s="7">
        <v>48</v>
      </c>
      <c r="L565" s="44">
        <v>44634</v>
      </c>
      <c r="M565" s="13">
        <v>6.1111111111111116E-2</v>
      </c>
      <c r="O565" s="44">
        <v>44634</v>
      </c>
      <c r="P565" s="13">
        <v>4.6527777777777774E-3</v>
      </c>
      <c r="R565" s="44">
        <v>44634</v>
      </c>
      <c r="S565" s="70">
        <v>0.64393939393939392</v>
      </c>
      <c r="U565" s="44">
        <v>44634</v>
      </c>
      <c r="V565" s="13">
        <v>8.2458847736625526E-2</v>
      </c>
      <c r="X565" s="44">
        <v>44634</v>
      </c>
      <c r="Y565" s="7">
        <v>5840.3301233333359</v>
      </c>
      <c r="AA565" s="44">
        <v>44634</v>
      </c>
      <c r="AB565" s="7">
        <v>46</v>
      </c>
      <c r="AD565" s="44">
        <v>44648</v>
      </c>
      <c r="AE565" s="7">
        <v>93.067701584415573</v>
      </c>
    </row>
    <row r="566" spans="1:31" x14ac:dyDescent="0.25">
      <c r="A566" s="44">
        <v>44641</v>
      </c>
      <c r="B566" s="7">
        <v>437</v>
      </c>
      <c r="E566" s="44">
        <v>44641</v>
      </c>
      <c r="F566" s="7">
        <v>106</v>
      </c>
      <c r="G566" s="7">
        <v>247</v>
      </c>
      <c r="H566" s="7">
        <v>43</v>
      </c>
      <c r="I566" s="7">
        <v>5</v>
      </c>
      <c r="J566" s="7">
        <v>36</v>
      </c>
      <c r="L566" s="44">
        <v>44641</v>
      </c>
      <c r="M566" s="13">
        <v>6.0127314814814814E-2</v>
      </c>
      <c r="O566" s="44">
        <v>44641</v>
      </c>
      <c r="P566" s="13">
        <v>4.9537037037037041E-3</v>
      </c>
      <c r="R566" s="44">
        <v>44641</v>
      </c>
      <c r="S566" s="70">
        <v>0.60377358490566035</v>
      </c>
      <c r="U566" s="44">
        <v>44641</v>
      </c>
      <c r="V566" s="13">
        <v>8.427662037037037E-2</v>
      </c>
      <c r="X566" s="44">
        <v>44641</v>
      </c>
      <c r="Y566" s="7">
        <v>4890.0898578333336</v>
      </c>
      <c r="AA566" s="44">
        <v>44641</v>
      </c>
      <c r="AB566" s="7">
        <v>44</v>
      </c>
      <c r="AD566" s="44">
        <v>44655</v>
      </c>
      <c r="AE566" s="7">
        <v>82.433127951219475</v>
      </c>
    </row>
    <row r="567" spans="1:31" x14ac:dyDescent="0.25">
      <c r="A567" s="44">
        <v>44648</v>
      </c>
      <c r="B567" s="7">
        <v>390</v>
      </c>
      <c r="E567" s="44">
        <v>44648</v>
      </c>
      <c r="F567" s="7">
        <v>99</v>
      </c>
      <c r="G567" s="7">
        <v>219</v>
      </c>
      <c r="H567" s="7">
        <v>35</v>
      </c>
      <c r="I567" s="7">
        <v>7</v>
      </c>
      <c r="J567" s="7">
        <v>30</v>
      </c>
      <c r="L567" s="44">
        <v>44648</v>
      </c>
      <c r="M567" s="13">
        <v>7.391203703703704E-2</v>
      </c>
      <c r="O567" s="44">
        <v>44648</v>
      </c>
      <c r="P567" s="13">
        <v>4.7222222222222223E-3</v>
      </c>
      <c r="R567" s="44">
        <v>44648</v>
      </c>
      <c r="S567" s="70">
        <v>0.60606060606060608</v>
      </c>
      <c r="U567" s="44">
        <v>44648</v>
      </c>
      <c r="V567" s="13">
        <v>7.5916923868312766E-2</v>
      </c>
      <c r="X567" s="44">
        <v>44648</v>
      </c>
      <c r="Y567" s="7">
        <v>5629.1578966666666</v>
      </c>
      <c r="AA567" s="44">
        <v>44648</v>
      </c>
      <c r="AB567" s="7">
        <v>46</v>
      </c>
      <c r="AD567" s="44">
        <v>44662</v>
      </c>
      <c r="AE567" s="7">
        <v>122.84113130136984</v>
      </c>
    </row>
    <row r="568" spans="1:31" x14ac:dyDescent="0.25">
      <c r="A568" s="44">
        <v>44655</v>
      </c>
      <c r="B568" s="7">
        <v>415</v>
      </c>
      <c r="E568" s="44">
        <v>44655</v>
      </c>
      <c r="F568" s="7">
        <v>90</v>
      </c>
      <c r="G568" s="7">
        <v>237</v>
      </c>
      <c r="H568" s="7">
        <v>34</v>
      </c>
      <c r="I568" s="7">
        <v>12</v>
      </c>
      <c r="J568" s="7">
        <v>42</v>
      </c>
      <c r="L568" s="44">
        <v>44655</v>
      </c>
      <c r="M568" s="13">
        <v>6.9074074074074079E-2</v>
      </c>
      <c r="O568" s="44">
        <v>44655</v>
      </c>
      <c r="P568" s="13">
        <v>5.2662037037037035E-3</v>
      </c>
      <c r="R568" s="44">
        <v>44655</v>
      </c>
      <c r="S568" s="70">
        <v>0.58888888888888891</v>
      </c>
      <c r="U568" s="44">
        <v>44655</v>
      </c>
      <c r="V568" s="13">
        <v>7.6463477366255153E-2</v>
      </c>
      <c r="X568" s="44">
        <v>44655</v>
      </c>
      <c r="Y568" s="7">
        <v>5404.5901601666683</v>
      </c>
      <c r="AA568" s="44">
        <v>44655</v>
      </c>
      <c r="AB568" s="7">
        <v>45</v>
      </c>
      <c r="AD568" s="44">
        <v>44669</v>
      </c>
      <c r="AE568" s="7">
        <v>83.454195211970088</v>
      </c>
    </row>
    <row r="569" spans="1:31" x14ac:dyDescent="0.25">
      <c r="A569" s="44">
        <v>44662</v>
      </c>
      <c r="B569" s="7">
        <v>446</v>
      </c>
      <c r="E569" s="44">
        <v>44662</v>
      </c>
      <c r="F569" s="7">
        <v>104</v>
      </c>
      <c r="G569" s="7">
        <v>255</v>
      </c>
      <c r="H569" s="7">
        <v>46</v>
      </c>
      <c r="I569" s="7">
        <v>11</v>
      </c>
      <c r="J569" s="7">
        <v>30</v>
      </c>
      <c r="L569" s="44">
        <v>44662</v>
      </c>
      <c r="M569" s="13">
        <v>9.3993055555555552E-2</v>
      </c>
      <c r="O569" s="44">
        <v>44662</v>
      </c>
      <c r="P569" s="13">
        <v>4.6643518518518518E-3</v>
      </c>
      <c r="R569" s="44">
        <v>44662</v>
      </c>
      <c r="S569" s="70">
        <v>0.625</v>
      </c>
      <c r="U569" s="44">
        <v>44662</v>
      </c>
      <c r="V569" s="13">
        <v>8.0235821759259252E-2</v>
      </c>
      <c r="X569" s="44">
        <v>44662</v>
      </c>
      <c r="Y569" s="7">
        <v>5157.6979118333338</v>
      </c>
      <c r="AA569" s="44">
        <v>44662</v>
      </c>
      <c r="AB569" s="7">
        <v>76</v>
      </c>
      <c r="AD569" s="44">
        <v>44676</v>
      </c>
      <c r="AE569" s="7">
        <v>69.742632733485209</v>
      </c>
    </row>
    <row r="570" spans="1:31" x14ac:dyDescent="0.25">
      <c r="A570" s="44">
        <v>44669</v>
      </c>
      <c r="B570" s="7">
        <v>406</v>
      </c>
      <c r="E570" s="44">
        <v>44669</v>
      </c>
      <c r="F570" s="7">
        <v>98</v>
      </c>
      <c r="G570" s="7">
        <v>208</v>
      </c>
      <c r="H570" s="7">
        <v>43</v>
      </c>
      <c r="I570" s="7">
        <v>11</v>
      </c>
      <c r="J570" s="7">
        <v>46</v>
      </c>
      <c r="L570" s="44">
        <v>44669</v>
      </c>
      <c r="M570" s="13">
        <v>6.8703703703703697E-2</v>
      </c>
      <c r="O570" s="44">
        <v>44669</v>
      </c>
      <c r="P570" s="13">
        <v>5.0462962962962961E-3</v>
      </c>
      <c r="R570" s="44">
        <v>44669</v>
      </c>
      <c r="S570" s="70">
        <v>0.60204081632653061</v>
      </c>
      <c r="U570" s="44">
        <v>44669</v>
      </c>
      <c r="V570" s="13">
        <v>7.8222736625514419E-2</v>
      </c>
      <c r="X570" s="44">
        <v>44669</v>
      </c>
      <c r="Y570" s="7">
        <v>6558.1848488333344</v>
      </c>
      <c r="AA570" s="44">
        <v>44669</v>
      </c>
      <c r="AB570" s="7">
        <v>47</v>
      </c>
      <c r="AD570" s="44">
        <v>44683</v>
      </c>
      <c r="AE570" s="7">
        <v>101.10437430875577</v>
      </c>
    </row>
    <row r="571" spans="1:31" x14ac:dyDescent="0.25">
      <c r="A571" s="44">
        <v>44676</v>
      </c>
      <c r="B571" s="7">
        <v>442</v>
      </c>
      <c r="E571" s="44">
        <v>44676</v>
      </c>
      <c r="F571" s="7">
        <v>88</v>
      </c>
      <c r="G571" s="7">
        <v>244</v>
      </c>
      <c r="H571" s="7">
        <v>41</v>
      </c>
      <c r="I571" s="7">
        <v>17</v>
      </c>
      <c r="J571" s="7">
        <v>52</v>
      </c>
      <c r="L571" s="44">
        <v>44676</v>
      </c>
      <c r="M571" s="13">
        <v>5.8831018518518519E-2</v>
      </c>
      <c r="O571" s="44">
        <v>44676</v>
      </c>
      <c r="P571" s="13">
        <v>4.7222222222222223E-3</v>
      </c>
      <c r="R571" s="44">
        <v>44676</v>
      </c>
      <c r="S571" s="70">
        <v>0.61363636363636365</v>
      </c>
      <c r="U571" s="44">
        <v>44676</v>
      </c>
      <c r="V571" s="13">
        <v>5.2015174897119341E-2</v>
      </c>
      <c r="X571" s="44">
        <v>44676</v>
      </c>
      <c r="Y571" s="7">
        <v>4642.8070780000016</v>
      </c>
      <c r="AA571" s="44">
        <v>44676</v>
      </c>
      <c r="AB571" s="7">
        <v>32</v>
      </c>
      <c r="AD571" s="44">
        <v>44690</v>
      </c>
      <c r="AE571" s="7">
        <v>76.018579076576614</v>
      </c>
    </row>
    <row r="572" spans="1:31" x14ac:dyDescent="0.25">
      <c r="A572" s="44">
        <v>44683</v>
      </c>
      <c r="B572" s="7">
        <v>449</v>
      </c>
      <c r="E572" s="44">
        <v>44683</v>
      </c>
      <c r="F572" s="7">
        <v>117</v>
      </c>
      <c r="G572" s="7">
        <v>233</v>
      </c>
      <c r="H572" s="7">
        <v>57</v>
      </c>
      <c r="I572" s="7">
        <v>10</v>
      </c>
      <c r="J572" s="7">
        <v>32</v>
      </c>
      <c r="L572" s="44">
        <v>44683</v>
      </c>
      <c r="M572" s="13">
        <v>7.9803240740740744E-2</v>
      </c>
      <c r="O572" s="44">
        <v>44683</v>
      </c>
      <c r="P572" s="13">
        <v>4.7685185185185183E-3</v>
      </c>
      <c r="R572" s="44">
        <v>44683</v>
      </c>
      <c r="S572" s="70">
        <v>0.59829059829059827</v>
      </c>
      <c r="U572" s="44">
        <v>44683</v>
      </c>
      <c r="V572" s="13">
        <v>5.2042181069958844E-2</v>
      </c>
      <c r="X572" s="44">
        <v>44683</v>
      </c>
      <c r="Y572" s="7">
        <v>5229.8714883333332</v>
      </c>
      <c r="AA572" s="44">
        <v>44683</v>
      </c>
      <c r="AB572" s="7">
        <v>61</v>
      </c>
      <c r="AD572" s="44">
        <v>44697</v>
      </c>
      <c r="AE572" s="7">
        <v>79.330504364406806</v>
      </c>
    </row>
    <row r="573" spans="1:31" x14ac:dyDescent="0.25">
      <c r="A573" s="44">
        <v>44690</v>
      </c>
      <c r="B573" s="7">
        <v>455</v>
      </c>
      <c r="E573" s="44">
        <v>44690</v>
      </c>
      <c r="F573" s="7">
        <v>97</v>
      </c>
      <c r="G573" s="7">
        <v>254</v>
      </c>
      <c r="H573" s="7">
        <v>43</v>
      </c>
      <c r="I573" s="7">
        <v>12</v>
      </c>
      <c r="J573" s="7">
        <v>49</v>
      </c>
      <c r="L573" s="44">
        <v>44690</v>
      </c>
      <c r="M573" s="13">
        <v>6.4479166666666657E-2</v>
      </c>
      <c r="O573" s="44">
        <v>44690</v>
      </c>
      <c r="P573" s="13">
        <v>4.31712962962963E-3</v>
      </c>
      <c r="R573" s="44">
        <v>44690</v>
      </c>
      <c r="S573" s="70">
        <v>0.65979381443298968</v>
      </c>
      <c r="U573" s="44">
        <v>44690</v>
      </c>
      <c r="V573" s="13">
        <v>4.8276748971193419E-2</v>
      </c>
      <c r="X573" s="44">
        <v>44690</v>
      </c>
      <c r="Y573" s="7">
        <v>5047.2226385000022</v>
      </c>
      <c r="AA573" s="44">
        <v>44690</v>
      </c>
      <c r="AB573" s="7">
        <v>51</v>
      </c>
      <c r="AD573" s="44">
        <v>44704</v>
      </c>
      <c r="AE573" s="7">
        <v>44.484764185520355</v>
      </c>
    </row>
    <row r="574" spans="1:31" x14ac:dyDescent="0.25">
      <c r="A574" s="44">
        <v>44697</v>
      </c>
      <c r="B574" s="7">
        <v>482</v>
      </c>
      <c r="E574" s="44">
        <v>44697</v>
      </c>
      <c r="F574" s="7">
        <v>117</v>
      </c>
      <c r="G574" s="7">
        <v>258</v>
      </c>
      <c r="H574" s="7">
        <v>42</v>
      </c>
      <c r="I574" s="7">
        <v>11</v>
      </c>
      <c r="J574" s="7">
        <v>54</v>
      </c>
      <c r="L574" s="44">
        <v>44697</v>
      </c>
      <c r="M574" s="13">
        <v>6.3842592592592604E-2</v>
      </c>
      <c r="O574" s="44">
        <v>44697</v>
      </c>
      <c r="P574" s="13">
        <v>4.8495370370370368E-3</v>
      </c>
      <c r="R574" s="44">
        <v>44697</v>
      </c>
      <c r="S574" s="70">
        <v>0.61538461538461542</v>
      </c>
      <c r="U574" s="44">
        <v>44697</v>
      </c>
      <c r="V574" s="13">
        <v>5.6164641203703701E-2</v>
      </c>
      <c r="X574" s="44">
        <v>44697</v>
      </c>
      <c r="Y574" s="7">
        <v>5117.563183000002</v>
      </c>
      <c r="AA574" s="44">
        <v>44697</v>
      </c>
      <c r="AB574" s="7">
        <v>55</v>
      </c>
      <c r="AD574" s="44">
        <v>44711</v>
      </c>
      <c r="AE574" s="7">
        <v>73.378850623655921</v>
      </c>
    </row>
    <row r="575" spans="1:31" x14ac:dyDescent="0.25">
      <c r="A575" s="44">
        <v>44704</v>
      </c>
      <c r="B575" s="7">
        <v>453</v>
      </c>
      <c r="E575" s="44">
        <v>44704</v>
      </c>
      <c r="F575" s="7">
        <v>105</v>
      </c>
      <c r="G575" s="7">
        <v>232</v>
      </c>
      <c r="H575" s="7">
        <v>48</v>
      </c>
      <c r="I575" s="7">
        <v>11</v>
      </c>
      <c r="J575" s="7">
        <v>57</v>
      </c>
      <c r="L575" s="44">
        <v>44704</v>
      </c>
      <c r="M575" s="13">
        <v>4.341435185185185E-2</v>
      </c>
      <c r="O575" s="44">
        <v>44704</v>
      </c>
      <c r="P575" s="13">
        <v>5.115740740740741E-3</v>
      </c>
      <c r="R575" s="44">
        <v>44704</v>
      </c>
      <c r="S575" s="70">
        <v>0.60576923076923073</v>
      </c>
      <c r="U575" s="44">
        <v>44704</v>
      </c>
      <c r="V575" s="13">
        <v>4.5679012345679011E-2</v>
      </c>
      <c r="X575" s="44">
        <v>44704</v>
      </c>
      <c r="Y575" s="7">
        <v>4690.9439956666647</v>
      </c>
      <c r="AA575" s="44">
        <v>44704</v>
      </c>
      <c r="AB575" s="7">
        <v>12</v>
      </c>
      <c r="AD575" s="44">
        <v>44718</v>
      </c>
      <c r="AE575" s="7">
        <v>58.622067488584484</v>
      </c>
    </row>
    <row r="576" spans="1:31" x14ac:dyDescent="0.25">
      <c r="A576" s="44">
        <v>44711</v>
      </c>
      <c r="B576" s="7">
        <v>469</v>
      </c>
      <c r="E576" s="44">
        <v>44711</v>
      </c>
      <c r="F576" s="7">
        <v>101</v>
      </c>
      <c r="G576" s="7">
        <v>252</v>
      </c>
      <c r="H576" s="7">
        <v>49</v>
      </c>
      <c r="I576" s="7">
        <v>19</v>
      </c>
      <c r="J576" s="7">
        <v>48</v>
      </c>
      <c r="L576" s="44">
        <v>44711</v>
      </c>
      <c r="M576" s="13">
        <v>6.3379629629629633E-2</v>
      </c>
      <c r="O576" s="44">
        <v>44711</v>
      </c>
      <c r="P576" s="13">
        <v>4.7453703703703703E-3</v>
      </c>
      <c r="R576" s="44">
        <v>44711</v>
      </c>
      <c r="S576" s="70">
        <v>0.60396039603960394</v>
      </c>
      <c r="U576" s="44">
        <v>44711</v>
      </c>
      <c r="V576" s="13">
        <v>4.6908275462962959E-2</v>
      </c>
      <c r="X576" s="44">
        <v>44711</v>
      </c>
      <c r="Y576" s="7">
        <v>4745.095403833333</v>
      </c>
      <c r="AA576" s="44">
        <v>44711</v>
      </c>
      <c r="AB576" s="7">
        <v>52</v>
      </c>
      <c r="AD576" s="44">
        <v>44725</v>
      </c>
      <c r="AE576" s="7">
        <v>95.255760443925269</v>
      </c>
    </row>
    <row r="577" spans="1:46" x14ac:dyDescent="0.25">
      <c r="A577" s="44">
        <v>44718</v>
      </c>
      <c r="B577" s="7">
        <v>449</v>
      </c>
      <c r="E577" s="44">
        <v>44718</v>
      </c>
      <c r="F577" s="7">
        <v>106</v>
      </c>
      <c r="G577" s="7">
        <v>236</v>
      </c>
      <c r="H577" s="7">
        <v>58</v>
      </c>
      <c r="I577" s="7">
        <v>9</v>
      </c>
      <c r="J577" s="7">
        <v>40</v>
      </c>
      <c r="L577" s="44">
        <v>44718</v>
      </c>
      <c r="M577" s="13">
        <v>5.1921296296296299E-2</v>
      </c>
      <c r="O577" s="44">
        <v>44718</v>
      </c>
      <c r="P577" s="13">
        <v>4.5023148148148149E-3</v>
      </c>
      <c r="R577" s="44">
        <v>44718</v>
      </c>
      <c r="S577" s="70">
        <v>0.60377358490566035</v>
      </c>
      <c r="U577" s="44">
        <v>44718</v>
      </c>
      <c r="V577" s="13">
        <v>6.7359664351851853E-2</v>
      </c>
      <c r="X577" s="44">
        <v>44718</v>
      </c>
      <c r="Y577" s="7">
        <v>5820.7612388333318</v>
      </c>
      <c r="AA577" s="44">
        <v>44718</v>
      </c>
      <c r="AB577" s="7">
        <v>19</v>
      </c>
      <c r="AD577" s="44">
        <v>44732</v>
      </c>
      <c r="AE577" s="7">
        <v>100.06273120393121</v>
      </c>
    </row>
    <row r="578" spans="1:46" x14ac:dyDescent="0.25">
      <c r="A578" s="44">
        <v>44725</v>
      </c>
      <c r="B578" s="7">
        <v>433</v>
      </c>
      <c r="E578" s="44">
        <v>44725</v>
      </c>
      <c r="F578" s="7">
        <v>122</v>
      </c>
      <c r="G578" s="7">
        <v>220</v>
      </c>
      <c r="H578" s="7">
        <v>45</v>
      </c>
      <c r="I578" s="7">
        <v>14</v>
      </c>
      <c r="J578" s="7">
        <v>32</v>
      </c>
      <c r="L578" s="44">
        <v>44725</v>
      </c>
      <c r="M578" s="13">
        <v>7.6516203703703697E-2</v>
      </c>
      <c r="O578" s="44">
        <v>44725</v>
      </c>
      <c r="P578" s="13">
        <v>4.9421296296296288E-3</v>
      </c>
      <c r="R578" s="44">
        <v>44725</v>
      </c>
      <c r="S578" s="70">
        <v>0.61475409836065575</v>
      </c>
      <c r="U578" s="44">
        <v>44725</v>
      </c>
      <c r="V578" s="13">
        <v>6.567001028806585E-2</v>
      </c>
      <c r="X578" s="44">
        <v>44725</v>
      </c>
      <c r="Y578" s="7">
        <v>5281.2637215000013</v>
      </c>
      <c r="AA578" s="44">
        <v>44725</v>
      </c>
      <c r="AB578" s="7">
        <v>68</v>
      </c>
      <c r="AD578" s="44" t="s">
        <v>27</v>
      </c>
      <c r="AE578" s="7">
        <v>82.049727299883727</v>
      </c>
    </row>
    <row r="579" spans="1:46" x14ac:dyDescent="0.25">
      <c r="A579" s="44">
        <v>44732</v>
      </c>
      <c r="B579" s="7">
        <v>429</v>
      </c>
      <c r="E579" s="44">
        <v>44732</v>
      </c>
      <c r="F579" s="7">
        <v>127</v>
      </c>
      <c r="G579" s="7">
        <v>232</v>
      </c>
      <c r="H579" s="7">
        <v>36</v>
      </c>
      <c r="I579" s="7">
        <v>4</v>
      </c>
      <c r="J579" s="7">
        <v>30</v>
      </c>
      <c r="L579" s="44">
        <v>44732</v>
      </c>
      <c r="M579" s="13">
        <v>7.8888888888888883E-2</v>
      </c>
      <c r="O579" s="44">
        <v>44732</v>
      </c>
      <c r="P579" s="13">
        <v>4.7106481481481478E-3</v>
      </c>
      <c r="R579" s="44">
        <v>44732</v>
      </c>
      <c r="S579" s="70">
        <v>0.61417322834645671</v>
      </c>
      <c r="U579" s="44">
        <v>44732</v>
      </c>
      <c r="V579" s="13">
        <v>0.10639403292181068</v>
      </c>
      <c r="X579" s="44">
        <v>44732</v>
      </c>
      <c r="Y579" s="7">
        <v>5316.9826255000007</v>
      </c>
      <c r="AA579" s="44">
        <v>44732</v>
      </c>
      <c r="AB579" s="7">
        <v>57</v>
      </c>
    </row>
    <row r="580" spans="1:46" x14ac:dyDescent="0.25">
      <c r="A580" s="44" t="s">
        <v>27</v>
      </c>
      <c r="B580" s="7">
        <v>11388</v>
      </c>
      <c r="E580" s="44" t="s">
        <v>27</v>
      </c>
      <c r="F580" s="7">
        <v>2510</v>
      </c>
      <c r="G580" s="7">
        <v>6177</v>
      </c>
      <c r="H580" s="7">
        <v>1227</v>
      </c>
      <c r="I580" s="7">
        <v>265</v>
      </c>
      <c r="J580" s="7">
        <v>1209</v>
      </c>
      <c r="L580" s="44" t="s">
        <v>27</v>
      </c>
      <c r="M580" s="13">
        <v>6.7880092592592589E-2</v>
      </c>
      <c r="O580" s="44" t="s">
        <v>27</v>
      </c>
      <c r="P580" s="13">
        <v>4.6625000000000008E-3</v>
      </c>
      <c r="R580" s="44" t="s">
        <v>27</v>
      </c>
      <c r="S580" s="70">
        <v>0.63018542065227767</v>
      </c>
      <c r="U580" s="44" t="s">
        <v>27</v>
      </c>
      <c r="V580" s="13">
        <v>6.1024012203447692E-2</v>
      </c>
      <c r="X580" s="44" t="s">
        <v>27</v>
      </c>
      <c r="Y580" s="7">
        <v>134146.7266155</v>
      </c>
      <c r="AA580" s="44" t="s">
        <v>27</v>
      </c>
      <c r="AB580" s="7">
        <v>1263</v>
      </c>
    </row>
    <row r="585" spans="1:46" x14ac:dyDescent="0.25">
      <c r="A585" t="s">
        <v>364</v>
      </c>
    </row>
    <row r="587" spans="1:46" x14ac:dyDescent="0.25">
      <c r="A587" s="8" t="s">
        <v>74</v>
      </c>
      <c r="B587" t="s">
        <v>89</v>
      </c>
      <c r="E587" s="8" t="s">
        <v>74</v>
      </c>
      <c r="F587" t="s">
        <v>89</v>
      </c>
      <c r="H587" s="8" t="s">
        <v>74</v>
      </c>
      <c r="I587" t="s">
        <v>87</v>
      </c>
      <c r="L587" s="8" t="s">
        <v>74</v>
      </c>
      <c r="M587" t="s">
        <v>87</v>
      </c>
      <c r="Q587" s="8" t="s">
        <v>74</v>
      </c>
      <c r="R587" t="s">
        <v>90</v>
      </c>
      <c r="U587" s="8" t="s">
        <v>74</v>
      </c>
      <c r="V587" t="s">
        <v>90</v>
      </c>
      <c r="Y587" s="8" t="s">
        <v>74</v>
      </c>
      <c r="Z587" t="s">
        <v>81</v>
      </c>
      <c r="AC587" s="8" t="s">
        <v>74</v>
      </c>
      <c r="AD587" t="s">
        <v>81</v>
      </c>
      <c r="AG587" s="8" t="s">
        <v>74</v>
      </c>
      <c r="AH587" t="s">
        <v>76</v>
      </c>
      <c r="AK587" s="8" t="s">
        <v>74</v>
      </c>
      <c r="AL587" t="s">
        <v>76</v>
      </c>
      <c r="AO587" s="8" t="s">
        <v>74</v>
      </c>
      <c r="AP587" t="s">
        <v>80</v>
      </c>
      <c r="AS587" s="8" t="s">
        <v>74</v>
      </c>
      <c r="AT587" t="s">
        <v>80</v>
      </c>
    </row>
    <row r="589" spans="1:46" x14ac:dyDescent="0.25">
      <c r="A589" s="8" t="s">
        <v>26</v>
      </c>
      <c r="B589" t="s">
        <v>367</v>
      </c>
      <c r="C589" t="s">
        <v>366</v>
      </c>
      <c r="E589" s="8" t="s">
        <v>26</v>
      </c>
      <c r="F589" t="s">
        <v>200</v>
      </c>
      <c r="H589" s="8" t="s">
        <v>26</v>
      </c>
      <c r="I589" t="s">
        <v>367</v>
      </c>
      <c r="J589" t="s">
        <v>366</v>
      </c>
      <c r="K589" s="8"/>
      <c r="L589" s="8" t="s">
        <v>26</v>
      </c>
      <c r="M589" t="s">
        <v>200</v>
      </c>
      <c r="Q589" s="8" t="s">
        <v>26</v>
      </c>
      <c r="R589" t="s">
        <v>367</v>
      </c>
      <c r="S589" t="s">
        <v>366</v>
      </c>
      <c r="T589" s="8"/>
      <c r="U589" s="8" t="s">
        <v>26</v>
      </c>
      <c r="V589" t="s">
        <v>200</v>
      </c>
      <c r="X589" s="8"/>
      <c r="Y589" s="8" t="s">
        <v>26</v>
      </c>
      <c r="Z589" t="s">
        <v>367</v>
      </c>
      <c r="AA589" t="s">
        <v>366</v>
      </c>
      <c r="AB589" s="8"/>
      <c r="AC589" s="8" t="s">
        <v>26</v>
      </c>
      <c r="AD589" t="s">
        <v>200</v>
      </c>
      <c r="AG589" s="8" t="s">
        <v>26</v>
      </c>
      <c r="AH589" t="s">
        <v>367</v>
      </c>
      <c r="AI589" t="s">
        <v>366</v>
      </c>
      <c r="AJ589" s="8"/>
      <c r="AK589" s="8" t="s">
        <v>26</v>
      </c>
      <c r="AL589" t="s">
        <v>200</v>
      </c>
      <c r="AO589" s="8" t="s">
        <v>26</v>
      </c>
      <c r="AP589" t="s">
        <v>367</v>
      </c>
      <c r="AQ589" t="s">
        <v>366</v>
      </c>
      <c r="AR589" s="8"/>
      <c r="AS589" s="8" t="s">
        <v>26</v>
      </c>
      <c r="AT589" t="s">
        <v>200</v>
      </c>
    </row>
    <row r="590" spans="1:46" x14ac:dyDescent="0.25">
      <c r="A590" s="72">
        <v>44713</v>
      </c>
      <c r="B590" s="7">
        <v>41.859717666666661</v>
      </c>
      <c r="C590" s="32">
        <v>31.394788249999998</v>
      </c>
      <c r="E590" s="72">
        <v>44713</v>
      </c>
      <c r="F590" s="7">
        <v>1</v>
      </c>
      <c r="H590" s="72">
        <v>44713</v>
      </c>
      <c r="I590" s="7">
        <v>173.34443883333333</v>
      </c>
      <c r="J590" s="32">
        <v>130.00832912499999</v>
      </c>
      <c r="L590" s="72">
        <v>44713</v>
      </c>
      <c r="M590" s="7">
        <v>11</v>
      </c>
      <c r="Q590" s="72">
        <v>44713</v>
      </c>
      <c r="R590" s="7">
        <v>91.351942666666673</v>
      </c>
      <c r="S590" s="32">
        <v>68.513957000000005</v>
      </c>
      <c r="U590" s="72">
        <v>44713</v>
      </c>
      <c r="V590" s="7">
        <v>14</v>
      </c>
      <c r="Y590" s="72">
        <v>44713</v>
      </c>
      <c r="Z590" s="7">
        <v>58.448053999999992</v>
      </c>
      <c r="AA590" s="32">
        <v>43.836040499999996</v>
      </c>
      <c r="AC590" s="72">
        <v>44713</v>
      </c>
      <c r="AD590" s="7">
        <v>1</v>
      </c>
      <c r="AG590" s="72">
        <v>44713</v>
      </c>
      <c r="AH590" s="7">
        <v>68.579717500000015</v>
      </c>
      <c r="AI590" s="32">
        <v>51.434788125000011</v>
      </c>
      <c r="AK590" s="72">
        <v>44713</v>
      </c>
      <c r="AL590" s="7">
        <v>6</v>
      </c>
      <c r="AO590" s="72">
        <v>44713</v>
      </c>
      <c r="AP590" s="7">
        <v>12.483888833333332</v>
      </c>
      <c r="AQ590" s="32">
        <v>9.3629166249999987</v>
      </c>
      <c r="AS590" s="72">
        <v>44713</v>
      </c>
      <c r="AT590" s="7">
        <v>2</v>
      </c>
    </row>
    <row r="591" spans="1:46" x14ac:dyDescent="0.25">
      <c r="A591" s="72">
        <v>44714</v>
      </c>
      <c r="B591" s="7">
        <v>100.06416583333332</v>
      </c>
      <c r="C591" s="32">
        <v>75.048124374999986</v>
      </c>
      <c r="E591" s="72">
        <v>44714</v>
      </c>
      <c r="F591" s="7">
        <v>8</v>
      </c>
      <c r="H591" s="72">
        <v>44714</v>
      </c>
      <c r="I591" s="7">
        <v>171.05443783333334</v>
      </c>
      <c r="J591" s="32">
        <v>128.29082837499999</v>
      </c>
      <c r="L591" s="72">
        <v>44714</v>
      </c>
      <c r="M591" s="7">
        <v>7</v>
      </c>
      <c r="Q591" s="72">
        <v>44714</v>
      </c>
      <c r="R591" s="7">
        <v>96.769162166666661</v>
      </c>
      <c r="S591" s="32">
        <v>72.576871624999995</v>
      </c>
      <c r="U591" s="72">
        <v>44714</v>
      </c>
      <c r="V591" s="7">
        <v>7</v>
      </c>
      <c r="Y591" s="72">
        <v>44714</v>
      </c>
      <c r="Z591" s="7">
        <v>91.428609666666674</v>
      </c>
      <c r="AA591" s="32">
        <v>68.571457250000009</v>
      </c>
      <c r="AC591" s="72">
        <v>44714</v>
      </c>
      <c r="AD591" s="7">
        <v>6</v>
      </c>
      <c r="AG591" s="72">
        <v>44714</v>
      </c>
      <c r="AH591" s="7">
        <v>85.402495166666668</v>
      </c>
      <c r="AI591" s="32">
        <v>64.051871375000005</v>
      </c>
      <c r="AK591" s="72">
        <v>44714</v>
      </c>
      <c r="AL591" s="7">
        <v>6</v>
      </c>
      <c r="AO591" s="72">
        <v>44714</v>
      </c>
      <c r="AP591" s="7">
        <v>6.0591646666666659</v>
      </c>
      <c r="AQ591" s="32">
        <v>4.544373499999999</v>
      </c>
      <c r="AS591" s="72">
        <v>44714</v>
      </c>
      <c r="AT591" s="7">
        <v>0</v>
      </c>
    </row>
    <row r="592" spans="1:46" x14ac:dyDescent="0.25">
      <c r="A592" s="72">
        <v>44715</v>
      </c>
      <c r="B592" s="7">
        <v>66.256936999999994</v>
      </c>
      <c r="C592" s="32">
        <v>49.692702749999995</v>
      </c>
      <c r="E592" s="72">
        <v>44715</v>
      </c>
      <c r="F592" s="7">
        <v>2</v>
      </c>
      <c r="H592" s="72">
        <v>44715</v>
      </c>
      <c r="I592" s="7">
        <v>139.65332700000002</v>
      </c>
      <c r="J592" s="32">
        <v>104.73999525000002</v>
      </c>
      <c r="L592" s="72">
        <v>44715</v>
      </c>
      <c r="M592" s="7">
        <v>7</v>
      </c>
      <c r="Q592" s="72">
        <v>44715</v>
      </c>
      <c r="R592" s="7">
        <v>95.586662500000017</v>
      </c>
      <c r="S592" s="32">
        <v>71.68999687500002</v>
      </c>
      <c r="U592" s="72">
        <v>44715</v>
      </c>
      <c r="V592" s="7">
        <v>7</v>
      </c>
      <c r="Y592" s="72">
        <v>44715</v>
      </c>
      <c r="Z592" s="7">
        <v>108.67666583333335</v>
      </c>
      <c r="AA592" s="32">
        <v>81.507499375000009</v>
      </c>
      <c r="AC592" s="72">
        <v>44715</v>
      </c>
      <c r="AD592" s="7">
        <v>13</v>
      </c>
      <c r="AG592" s="72">
        <v>44715</v>
      </c>
      <c r="AH592" s="7">
        <v>80.830275999999998</v>
      </c>
      <c r="AI592" s="32">
        <v>60.622706999999998</v>
      </c>
      <c r="AK592" s="72">
        <v>44715</v>
      </c>
      <c r="AL592" s="7">
        <v>4</v>
      </c>
      <c r="AO592" s="72">
        <v>44715</v>
      </c>
      <c r="AP592" s="7">
        <v>6.6005549999999999</v>
      </c>
      <c r="AQ592" s="32">
        <v>4.95041625</v>
      </c>
      <c r="AS592" s="72">
        <v>44715</v>
      </c>
      <c r="AT592" s="7">
        <v>0</v>
      </c>
    </row>
    <row r="593" spans="1:46" x14ac:dyDescent="0.25">
      <c r="A593" s="72">
        <v>44716</v>
      </c>
      <c r="B593" s="7">
        <v>99.133609833333324</v>
      </c>
      <c r="C593" s="32">
        <v>74.350207374999997</v>
      </c>
      <c r="E593" s="72">
        <v>44716</v>
      </c>
      <c r="F593" s="7">
        <v>10</v>
      </c>
      <c r="H593" s="72">
        <v>44716</v>
      </c>
      <c r="I593" s="7">
        <v>152.00610716666668</v>
      </c>
      <c r="J593" s="32">
        <v>114.00458037500002</v>
      </c>
      <c r="L593" s="72">
        <v>44716</v>
      </c>
      <c r="M593" s="7">
        <v>10</v>
      </c>
      <c r="Q593" s="72">
        <v>44716</v>
      </c>
      <c r="R593" s="7">
        <v>64.523885166666659</v>
      </c>
      <c r="S593" s="32">
        <v>48.392913874999991</v>
      </c>
      <c r="U593" s="72">
        <v>44716</v>
      </c>
      <c r="V593" s="7">
        <v>3</v>
      </c>
      <c r="Y593" s="72">
        <v>44716</v>
      </c>
      <c r="Z593" s="7">
        <v>159.163051</v>
      </c>
      <c r="AA593" s="32">
        <v>119.37228825</v>
      </c>
      <c r="AC593" s="72">
        <v>44716</v>
      </c>
      <c r="AD593" s="7">
        <v>10</v>
      </c>
      <c r="AG593" s="72">
        <v>44716</v>
      </c>
      <c r="AH593" s="7">
        <v>184.7394395</v>
      </c>
      <c r="AI593" s="32">
        <v>138.554579625</v>
      </c>
      <c r="AK593" s="72">
        <v>44716</v>
      </c>
      <c r="AL593" s="7">
        <v>18</v>
      </c>
      <c r="AO593" s="72">
        <v>44716</v>
      </c>
      <c r="AP593" s="7">
        <v>27.02916583333333</v>
      </c>
      <c r="AQ593" s="32">
        <v>20.271874374999996</v>
      </c>
      <c r="AS593" s="72">
        <v>44716</v>
      </c>
      <c r="AT593" s="7">
        <v>0</v>
      </c>
    </row>
    <row r="594" spans="1:46" x14ac:dyDescent="0.25">
      <c r="A594" s="72">
        <v>44717</v>
      </c>
      <c r="B594" s="7">
        <v>117.8444375</v>
      </c>
      <c r="C594" s="32">
        <v>88.383328124999991</v>
      </c>
      <c r="E594" s="72">
        <v>44717</v>
      </c>
      <c r="F594" s="7">
        <v>11</v>
      </c>
      <c r="H594" s="72">
        <v>44717</v>
      </c>
      <c r="I594" s="7">
        <v>233.14277049999998</v>
      </c>
      <c r="J594" s="32">
        <v>174.85707787499999</v>
      </c>
      <c r="L594" s="72">
        <v>44717</v>
      </c>
      <c r="M594" s="7">
        <v>22</v>
      </c>
      <c r="Q594" s="72">
        <v>44717</v>
      </c>
      <c r="R594" s="7">
        <v>29.347220999999998</v>
      </c>
      <c r="S594" s="32">
        <v>22.01041575</v>
      </c>
      <c r="U594" s="72">
        <v>44717</v>
      </c>
      <c r="V594" s="7">
        <v>2</v>
      </c>
      <c r="Y594" s="72">
        <v>44717</v>
      </c>
      <c r="Z594" s="7">
        <v>236.92527266666667</v>
      </c>
      <c r="AA594" s="32">
        <v>177.69395450000002</v>
      </c>
      <c r="AC594" s="72">
        <v>44717</v>
      </c>
      <c r="AD594" s="7">
        <v>20</v>
      </c>
      <c r="AG594" s="72">
        <v>44717</v>
      </c>
      <c r="AH594" s="7">
        <v>166.35499583333331</v>
      </c>
      <c r="AI594" s="32">
        <v>124.76624687499998</v>
      </c>
      <c r="AK594" s="72">
        <v>44717</v>
      </c>
      <c r="AL594" s="7">
        <v>16</v>
      </c>
      <c r="AO594" s="72">
        <v>44717</v>
      </c>
      <c r="AP594" s="7">
        <v>84.784997333333337</v>
      </c>
      <c r="AQ594" s="32">
        <v>63.588748000000002</v>
      </c>
      <c r="AS594" s="72">
        <v>44717</v>
      </c>
      <c r="AT594" s="7">
        <v>9</v>
      </c>
    </row>
    <row r="595" spans="1:46" x14ac:dyDescent="0.25">
      <c r="A595" s="72">
        <v>44718</v>
      </c>
      <c r="B595" s="7">
        <v>68.879995833333339</v>
      </c>
      <c r="C595" s="32">
        <v>51.659996875000004</v>
      </c>
      <c r="E595" s="72">
        <v>44718</v>
      </c>
      <c r="F595" s="7">
        <v>6</v>
      </c>
      <c r="H595" s="72">
        <v>44718</v>
      </c>
      <c r="I595" s="7">
        <v>369.69388450000002</v>
      </c>
      <c r="J595" s="32">
        <v>277.27041337500003</v>
      </c>
      <c r="L595" s="72">
        <v>44718</v>
      </c>
      <c r="M595" s="7">
        <v>38</v>
      </c>
      <c r="Q595" s="72">
        <v>44718</v>
      </c>
      <c r="R595" s="7">
        <v>107.44916100000002</v>
      </c>
      <c r="S595" s="32">
        <v>80.586870750000017</v>
      </c>
      <c r="U595" s="72">
        <v>44718</v>
      </c>
      <c r="V595" s="7">
        <v>9</v>
      </c>
      <c r="Y595" s="72">
        <v>44718</v>
      </c>
      <c r="Z595" s="7">
        <v>335.77777600000002</v>
      </c>
      <c r="AA595" s="32">
        <v>251.83333200000001</v>
      </c>
      <c r="AC595" s="72">
        <v>44718</v>
      </c>
      <c r="AD595" s="7">
        <v>31</v>
      </c>
      <c r="AG595" s="72">
        <v>44718</v>
      </c>
      <c r="AH595" s="7">
        <v>218.65860733333338</v>
      </c>
      <c r="AI595" s="32">
        <v>163.99395550000003</v>
      </c>
      <c r="AK595" s="72">
        <v>44718</v>
      </c>
      <c r="AL595" s="7">
        <v>18</v>
      </c>
      <c r="AO595" s="72">
        <v>44718</v>
      </c>
      <c r="AP595" s="7">
        <v>52.754720833333337</v>
      </c>
      <c r="AQ595" s="32">
        <v>39.566040624999999</v>
      </c>
      <c r="AS595" s="72">
        <v>44718</v>
      </c>
      <c r="AT595" s="7">
        <v>6</v>
      </c>
    </row>
    <row r="596" spans="1:46" x14ac:dyDescent="0.25">
      <c r="A596" s="72">
        <v>44719</v>
      </c>
      <c r="B596" s="7">
        <v>99.002776333333344</v>
      </c>
      <c r="C596" s="32">
        <v>74.252082250000001</v>
      </c>
      <c r="E596" s="72">
        <v>44719</v>
      </c>
      <c r="F596" s="7">
        <v>12</v>
      </c>
      <c r="H596" s="72">
        <v>44719</v>
      </c>
      <c r="I596" s="7">
        <v>296.6272166666667</v>
      </c>
      <c r="J596" s="32">
        <v>222.47041250000001</v>
      </c>
      <c r="L596" s="72">
        <v>44719</v>
      </c>
      <c r="M596" s="7">
        <v>29</v>
      </c>
      <c r="Q596" s="72">
        <v>44719</v>
      </c>
      <c r="R596" s="7">
        <v>40.210832333333336</v>
      </c>
      <c r="S596" s="32">
        <v>30.15812425</v>
      </c>
      <c r="U596" s="72">
        <v>44719</v>
      </c>
      <c r="V596" s="7">
        <v>2</v>
      </c>
      <c r="Y596" s="72">
        <v>44719</v>
      </c>
      <c r="Z596" s="7">
        <v>229.66638383333333</v>
      </c>
      <c r="AA596" s="32">
        <v>172.24978787499998</v>
      </c>
      <c r="AC596" s="72">
        <v>44719</v>
      </c>
      <c r="AD596" s="7">
        <v>24</v>
      </c>
      <c r="AG596" s="72">
        <v>44719</v>
      </c>
      <c r="AH596" s="7">
        <v>144.27333266666668</v>
      </c>
      <c r="AI596" s="32">
        <v>108.20499950000001</v>
      </c>
      <c r="AK596" s="72">
        <v>44719</v>
      </c>
      <c r="AL596" s="7">
        <v>12</v>
      </c>
      <c r="AO596" s="72">
        <v>44719</v>
      </c>
      <c r="AP596" s="7">
        <v>88.236110833333328</v>
      </c>
      <c r="AQ596" s="32">
        <v>66.177083124999996</v>
      </c>
      <c r="AS596" s="72">
        <v>44719</v>
      </c>
      <c r="AT596" s="7">
        <v>11</v>
      </c>
    </row>
    <row r="597" spans="1:46" x14ac:dyDescent="0.25">
      <c r="A597" s="72">
        <v>44720</v>
      </c>
      <c r="B597" s="7">
        <v>113.963053</v>
      </c>
      <c r="C597" s="32">
        <v>85.472289750000002</v>
      </c>
      <c r="E597" s="72">
        <v>44720</v>
      </c>
      <c r="F597" s="7">
        <v>8</v>
      </c>
      <c r="H597" s="72">
        <v>44720</v>
      </c>
      <c r="I597" s="7">
        <v>234.96027583333333</v>
      </c>
      <c r="J597" s="32">
        <v>176.220206875</v>
      </c>
      <c r="L597" s="72">
        <v>44720</v>
      </c>
      <c r="M597" s="7">
        <v>24</v>
      </c>
      <c r="Q597" s="72">
        <v>44720</v>
      </c>
      <c r="R597" s="7">
        <v>53.20638633333332</v>
      </c>
      <c r="S597" s="32">
        <v>39.904789749999992</v>
      </c>
      <c r="U597" s="72">
        <v>44720</v>
      </c>
      <c r="V597" s="7">
        <v>2</v>
      </c>
      <c r="Y597" s="72">
        <v>44720</v>
      </c>
      <c r="Z597" s="7">
        <v>180.23333050000002</v>
      </c>
      <c r="AA597" s="32">
        <v>135.17499787500003</v>
      </c>
      <c r="AC597" s="72">
        <v>44720</v>
      </c>
      <c r="AD597" s="7">
        <v>16</v>
      </c>
      <c r="AG597" s="72">
        <v>44720</v>
      </c>
      <c r="AH597" s="7">
        <v>206.64694016666667</v>
      </c>
      <c r="AI597" s="32">
        <v>154.98520512499999</v>
      </c>
      <c r="AK597" s="72">
        <v>44720</v>
      </c>
      <c r="AL597" s="7">
        <v>13</v>
      </c>
      <c r="AO597" s="72">
        <v>44720</v>
      </c>
      <c r="AP597" s="7">
        <v>29.955554666666664</v>
      </c>
      <c r="AQ597" s="32">
        <v>22.466665999999996</v>
      </c>
      <c r="AS597" s="72">
        <v>44720</v>
      </c>
      <c r="AT597" s="7">
        <v>2</v>
      </c>
    </row>
    <row r="598" spans="1:46" x14ac:dyDescent="0.25">
      <c r="A598" s="72">
        <v>44721</v>
      </c>
      <c r="B598" s="7">
        <v>164.97721883333332</v>
      </c>
      <c r="C598" s="32">
        <v>123.73291412499999</v>
      </c>
      <c r="E598" s="72">
        <v>44721</v>
      </c>
      <c r="F598" s="7">
        <v>19</v>
      </c>
      <c r="H598" s="72">
        <v>44721</v>
      </c>
      <c r="I598" s="7">
        <v>228.09971666666667</v>
      </c>
      <c r="J598" s="32">
        <v>171.07478750000001</v>
      </c>
      <c r="L598" s="72">
        <v>44721</v>
      </c>
      <c r="M598" s="7">
        <v>22</v>
      </c>
      <c r="Q598" s="72">
        <v>44721</v>
      </c>
      <c r="R598" s="7">
        <v>51.521941666666663</v>
      </c>
      <c r="S598" s="32">
        <v>38.641456249999997</v>
      </c>
      <c r="U598" s="72">
        <v>44721</v>
      </c>
      <c r="V598" s="7">
        <v>0</v>
      </c>
      <c r="Y598" s="72">
        <v>44721</v>
      </c>
      <c r="Z598" s="7">
        <v>154.59277516666668</v>
      </c>
      <c r="AA598" s="32">
        <v>115.94458137500001</v>
      </c>
      <c r="AC598" s="72">
        <v>44721</v>
      </c>
      <c r="AD598" s="7">
        <v>14</v>
      </c>
      <c r="AG598" s="72">
        <v>44721</v>
      </c>
      <c r="AH598" s="7">
        <v>106.63416216666667</v>
      </c>
      <c r="AI598" s="32">
        <v>79.975621625000002</v>
      </c>
      <c r="AK598" s="72">
        <v>44721</v>
      </c>
      <c r="AL598" s="7">
        <v>9</v>
      </c>
      <c r="AO598" s="72">
        <v>44721</v>
      </c>
      <c r="AP598" s="7">
        <v>124.28305350000002</v>
      </c>
      <c r="AQ598" s="32">
        <v>93.21229012500001</v>
      </c>
      <c r="AS598" s="72">
        <v>44721</v>
      </c>
      <c r="AT598" s="7">
        <v>13</v>
      </c>
    </row>
    <row r="599" spans="1:46" x14ac:dyDescent="0.25">
      <c r="A599" s="72">
        <v>44722</v>
      </c>
      <c r="B599" s="7">
        <v>52.208885666666674</v>
      </c>
      <c r="C599" s="32">
        <v>39.156664250000006</v>
      </c>
      <c r="E599" s="72">
        <v>44722</v>
      </c>
      <c r="F599" s="7">
        <v>5</v>
      </c>
      <c r="H599" s="72">
        <v>44722</v>
      </c>
      <c r="I599" s="7">
        <v>191.67249466666669</v>
      </c>
      <c r="J599" s="32">
        <v>143.75437100000002</v>
      </c>
      <c r="L599" s="72">
        <v>44722</v>
      </c>
      <c r="M599" s="7">
        <v>19</v>
      </c>
      <c r="Q599" s="72">
        <v>44722</v>
      </c>
      <c r="R599" s="7">
        <v>42.884720166666668</v>
      </c>
      <c r="S599" s="32">
        <v>32.163540124999997</v>
      </c>
      <c r="U599" s="72">
        <v>44722</v>
      </c>
      <c r="V599" s="7">
        <v>0</v>
      </c>
      <c r="Y599" s="72">
        <v>44722</v>
      </c>
      <c r="Z599" s="7">
        <v>124.05832983333335</v>
      </c>
      <c r="AA599" s="32">
        <v>93.043747375000009</v>
      </c>
      <c r="AC599" s="72">
        <v>44722</v>
      </c>
      <c r="AD599" s="7">
        <v>10</v>
      </c>
      <c r="AG599" s="72">
        <v>44722</v>
      </c>
      <c r="AH599" s="7">
        <v>162.70138233333336</v>
      </c>
      <c r="AI599" s="32">
        <v>122.02603675000002</v>
      </c>
      <c r="AK599" s="72">
        <v>44722</v>
      </c>
      <c r="AL599" s="7">
        <v>13</v>
      </c>
      <c r="AO599" s="72">
        <v>44722</v>
      </c>
      <c r="AP599" s="7">
        <v>90.240272000000004</v>
      </c>
      <c r="AQ599" s="32">
        <v>67.680204000000003</v>
      </c>
      <c r="AS599" s="72">
        <v>44722</v>
      </c>
      <c r="AT599" s="7">
        <v>7</v>
      </c>
    </row>
    <row r="600" spans="1:46" x14ac:dyDescent="0.25">
      <c r="A600" s="72">
        <v>44723</v>
      </c>
      <c r="B600" s="7">
        <v>63.194995000000006</v>
      </c>
      <c r="C600" s="32">
        <v>47.396246250000004</v>
      </c>
      <c r="E600" s="72">
        <v>44723</v>
      </c>
      <c r="F600" s="7">
        <v>3</v>
      </c>
      <c r="H600" s="72">
        <v>44723</v>
      </c>
      <c r="I600" s="7">
        <v>147.16777333333329</v>
      </c>
      <c r="J600" s="32">
        <v>110.37582999999997</v>
      </c>
      <c r="L600" s="72">
        <v>44723</v>
      </c>
      <c r="M600" s="7">
        <v>11</v>
      </c>
      <c r="Q600" s="72">
        <v>44723</v>
      </c>
      <c r="R600" s="7">
        <v>61.310276166666668</v>
      </c>
      <c r="S600" s="32">
        <v>45.982707125000005</v>
      </c>
      <c r="U600" s="72">
        <v>44723</v>
      </c>
      <c r="V600" s="7">
        <v>2</v>
      </c>
      <c r="Y600" s="72">
        <v>44723</v>
      </c>
      <c r="Z600" s="7">
        <v>62.363052833333334</v>
      </c>
      <c r="AA600" s="32">
        <v>46.772289624999999</v>
      </c>
      <c r="AC600" s="72">
        <v>44723</v>
      </c>
      <c r="AD600" s="7">
        <v>4</v>
      </c>
      <c r="AG600" s="72">
        <v>44723</v>
      </c>
      <c r="AH600" s="7">
        <v>170.560272</v>
      </c>
      <c r="AI600" s="32">
        <v>127.920204</v>
      </c>
      <c r="AK600" s="72">
        <v>44723</v>
      </c>
      <c r="AL600" s="7">
        <v>15</v>
      </c>
      <c r="AO600" s="72">
        <v>44723</v>
      </c>
      <c r="AP600" s="7">
        <v>76.064720333333327</v>
      </c>
      <c r="AQ600" s="32">
        <v>57.048540249999995</v>
      </c>
      <c r="AS600" s="72">
        <v>44723</v>
      </c>
      <c r="AT600" s="7">
        <v>8</v>
      </c>
    </row>
    <row r="601" spans="1:46" x14ac:dyDescent="0.25">
      <c r="A601" s="72">
        <v>44724</v>
      </c>
      <c r="B601" s="7">
        <v>77.81860983333334</v>
      </c>
      <c r="C601" s="32">
        <v>58.363957375000005</v>
      </c>
      <c r="E601" s="72">
        <v>44724</v>
      </c>
      <c r="F601" s="7">
        <v>7</v>
      </c>
      <c r="H601" s="72">
        <v>44724</v>
      </c>
      <c r="I601" s="7">
        <v>180.04360800000001</v>
      </c>
      <c r="J601" s="32">
        <v>135.03270600000002</v>
      </c>
      <c r="L601" s="72">
        <v>44724</v>
      </c>
      <c r="M601" s="7">
        <v>17</v>
      </c>
      <c r="Q601" s="72">
        <v>44724</v>
      </c>
      <c r="R601" s="7">
        <v>71.35777499999999</v>
      </c>
      <c r="S601" s="32">
        <v>53.518331249999989</v>
      </c>
      <c r="U601" s="72">
        <v>44724</v>
      </c>
      <c r="V601" s="7">
        <v>4</v>
      </c>
      <c r="Y601" s="72">
        <v>44724</v>
      </c>
      <c r="Z601" s="7">
        <v>178.47971550000003</v>
      </c>
      <c r="AA601" s="32">
        <v>133.85978662500003</v>
      </c>
      <c r="AC601" s="72">
        <v>44724</v>
      </c>
      <c r="AD601" s="7">
        <v>15</v>
      </c>
      <c r="AG601" s="72">
        <v>44724</v>
      </c>
      <c r="AH601" s="7">
        <v>140.74916233333332</v>
      </c>
      <c r="AI601" s="32">
        <v>105.56187174999999</v>
      </c>
      <c r="AK601" s="72">
        <v>44724</v>
      </c>
      <c r="AL601" s="7">
        <v>11</v>
      </c>
      <c r="AO601" s="72">
        <v>44724</v>
      </c>
      <c r="AP601" s="7">
        <v>108.57444366666668</v>
      </c>
      <c r="AQ601" s="32">
        <v>81.430832750000008</v>
      </c>
      <c r="AS601" s="72">
        <v>44724</v>
      </c>
      <c r="AT601" s="7">
        <v>9</v>
      </c>
    </row>
    <row r="602" spans="1:46" x14ac:dyDescent="0.25">
      <c r="A602" s="72">
        <v>44725</v>
      </c>
      <c r="B602" s="7">
        <v>75.576939166666662</v>
      </c>
      <c r="C602" s="32">
        <v>56.682704375</v>
      </c>
      <c r="E602" s="72">
        <v>44725</v>
      </c>
      <c r="F602" s="7">
        <v>2</v>
      </c>
      <c r="H602" s="72">
        <v>44725</v>
      </c>
      <c r="I602" s="7">
        <v>308.41249516666664</v>
      </c>
      <c r="J602" s="32">
        <v>231.30937137499998</v>
      </c>
      <c r="L602" s="72">
        <v>44725</v>
      </c>
      <c r="M602" s="7">
        <v>28</v>
      </c>
      <c r="Q602" s="72">
        <v>44725</v>
      </c>
      <c r="R602" s="7">
        <v>156.70888683333331</v>
      </c>
      <c r="S602" s="32">
        <v>117.53166512499999</v>
      </c>
      <c r="U602" s="72">
        <v>44725</v>
      </c>
      <c r="V602" s="7">
        <v>22</v>
      </c>
      <c r="Y602" s="72">
        <v>44725</v>
      </c>
      <c r="Z602" s="7">
        <v>181.67304866666666</v>
      </c>
      <c r="AA602" s="32">
        <v>136.25478649999999</v>
      </c>
      <c r="AC602" s="72">
        <v>44725</v>
      </c>
      <c r="AD602" s="7">
        <v>19</v>
      </c>
      <c r="AG602" s="72">
        <v>44725</v>
      </c>
      <c r="AH602" s="7">
        <v>114.27860599999998</v>
      </c>
      <c r="AI602" s="32">
        <v>85.70895449999999</v>
      </c>
      <c r="AK602" s="72">
        <v>44725</v>
      </c>
      <c r="AL602" s="7">
        <v>8</v>
      </c>
      <c r="AO602" s="72">
        <v>44725</v>
      </c>
      <c r="AP602" s="7">
        <v>104.69333049999999</v>
      </c>
      <c r="AQ602" s="32">
        <v>78.519997874999987</v>
      </c>
      <c r="AS602" s="72">
        <v>44725</v>
      </c>
      <c r="AT602" s="7">
        <v>7</v>
      </c>
    </row>
    <row r="603" spans="1:46" x14ac:dyDescent="0.25">
      <c r="A603" s="72">
        <v>44726</v>
      </c>
      <c r="B603" s="7">
        <v>56.78305233333333</v>
      </c>
      <c r="C603" s="32">
        <v>42.587289249999998</v>
      </c>
      <c r="E603" s="72">
        <v>44726</v>
      </c>
      <c r="F603" s="7">
        <v>5</v>
      </c>
      <c r="H603" s="72">
        <v>44726</v>
      </c>
      <c r="I603" s="7">
        <v>216.53971883333332</v>
      </c>
      <c r="J603" s="32">
        <v>162.40478912499998</v>
      </c>
      <c r="L603" s="72">
        <v>44726</v>
      </c>
      <c r="M603" s="7">
        <v>19</v>
      </c>
      <c r="Q603" s="72">
        <v>44726</v>
      </c>
      <c r="R603" s="7">
        <v>72.921388166666659</v>
      </c>
      <c r="S603" s="32">
        <v>54.691041124999998</v>
      </c>
      <c r="U603" s="72">
        <v>44726</v>
      </c>
      <c r="V603" s="7">
        <v>8</v>
      </c>
      <c r="Y603" s="72">
        <v>44726</v>
      </c>
      <c r="Z603" s="7">
        <v>121.54110366666666</v>
      </c>
      <c r="AA603" s="32">
        <v>91.155827749999986</v>
      </c>
      <c r="AC603" s="72">
        <v>44726</v>
      </c>
      <c r="AD603" s="7">
        <v>13</v>
      </c>
      <c r="AG603" s="72">
        <v>44726</v>
      </c>
      <c r="AH603" s="7">
        <v>153.88110700000001</v>
      </c>
      <c r="AI603" s="32">
        <v>115.41083025</v>
      </c>
      <c r="AK603" s="72">
        <v>44726</v>
      </c>
      <c r="AL603" s="7">
        <v>13</v>
      </c>
      <c r="AO603" s="72">
        <v>44726</v>
      </c>
      <c r="AP603" s="7">
        <v>167.62416433333331</v>
      </c>
      <c r="AQ603" s="32">
        <v>125.71812324999999</v>
      </c>
      <c r="AS603" s="72">
        <v>44726</v>
      </c>
      <c r="AT603" s="7">
        <v>17</v>
      </c>
    </row>
    <row r="604" spans="1:46" x14ac:dyDescent="0.25">
      <c r="A604" s="72">
        <v>44727</v>
      </c>
      <c r="B604" s="7">
        <v>95.701660833333335</v>
      </c>
      <c r="C604" s="32">
        <v>71.776245625000001</v>
      </c>
      <c r="E604" s="72">
        <v>44727</v>
      </c>
      <c r="F604" s="7">
        <v>8</v>
      </c>
      <c r="H604" s="72">
        <v>44727</v>
      </c>
      <c r="I604" s="7">
        <v>152.62582799999998</v>
      </c>
      <c r="J604" s="32">
        <v>114.469371</v>
      </c>
      <c r="L604" s="72">
        <v>44727</v>
      </c>
      <c r="M604" s="7">
        <v>14</v>
      </c>
      <c r="Q604" s="72">
        <v>44727</v>
      </c>
      <c r="R604" s="7">
        <v>69.673330166666688</v>
      </c>
      <c r="S604" s="32">
        <v>52.254997625000016</v>
      </c>
      <c r="U604" s="72">
        <v>44727</v>
      </c>
      <c r="V604" s="7">
        <v>4</v>
      </c>
      <c r="Y604" s="72">
        <v>44727</v>
      </c>
      <c r="Z604" s="7">
        <v>93.95860549999999</v>
      </c>
      <c r="AA604" s="32">
        <v>70.468954124999996</v>
      </c>
      <c r="AC604" s="72">
        <v>44727</v>
      </c>
      <c r="AD604" s="7">
        <v>5</v>
      </c>
      <c r="AG604" s="72">
        <v>44727</v>
      </c>
      <c r="AH604" s="7">
        <v>79.529719833333331</v>
      </c>
      <c r="AI604" s="32">
        <v>59.647289874999998</v>
      </c>
      <c r="AK604" s="72">
        <v>44727</v>
      </c>
      <c r="AL604" s="7">
        <v>6</v>
      </c>
      <c r="AO604" s="72">
        <v>44727</v>
      </c>
      <c r="AP604" s="7">
        <v>180.82666266666666</v>
      </c>
      <c r="AQ604" s="32">
        <v>135.61999700000001</v>
      </c>
      <c r="AS604" s="72">
        <v>44727</v>
      </c>
      <c r="AT604" s="7">
        <v>15</v>
      </c>
    </row>
    <row r="605" spans="1:46" x14ac:dyDescent="0.25">
      <c r="A605" s="72">
        <v>44728</v>
      </c>
      <c r="B605" s="7">
        <v>86.023887333333334</v>
      </c>
      <c r="C605" s="32">
        <v>64.517915500000001</v>
      </c>
      <c r="E605" s="72">
        <v>44728</v>
      </c>
      <c r="F605" s="7">
        <v>5</v>
      </c>
      <c r="H605" s="72">
        <v>44728</v>
      </c>
      <c r="I605" s="7">
        <v>199.86666066666663</v>
      </c>
      <c r="J605" s="32">
        <v>149.89999549999999</v>
      </c>
      <c r="L605" s="72">
        <v>44728</v>
      </c>
      <c r="M605" s="7">
        <v>18</v>
      </c>
      <c r="Q605" s="72">
        <v>44728</v>
      </c>
      <c r="R605" s="7">
        <v>59.650828500000017</v>
      </c>
      <c r="S605" s="32">
        <v>44.738121375000013</v>
      </c>
      <c r="U605" s="72">
        <v>44728</v>
      </c>
      <c r="V605" s="7">
        <v>2</v>
      </c>
      <c r="Y605" s="72">
        <v>44728</v>
      </c>
      <c r="Z605" s="7">
        <v>91.613606166666671</v>
      </c>
      <c r="AA605" s="32">
        <v>68.710204625000003</v>
      </c>
      <c r="AC605" s="72">
        <v>44728</v>
      </c>
      <c r="AD605" s="7">
        <v>7</v>
      </c>
      <c r="AG605" s="72">
        <v>44728</v>
      </c>
      <c r="AH605" s="7">
        <v>113.61472033333331</v>
      </c>
      <c r="AI605" s="32">
        <v>85.211040249999982</v>
      </c>
      <c r="AK605" s="72">
        <v>44728</v>
      </c>
      <c r="AL605" s="7">
        <v>12</v>
      </c>
      <c r="AO605" s="72">
        <v>44728</v>
      </c>
      <c r="AP605" s="7">
        <v>126.20694016666666</v>
      </c>
      <c r="AQ605" s="32">
        <v>94.655205124999995</v>
      </c>
      <c r="AS605" s="72">
        <v>44728</v>
      </c>
      <c r="AT605" s="7">
        <v>12</v>
      </c>
    </row>
    <row r="606" spans="1:46" x14ac:dyDescent="0.25">
      <c r="A606" s="72">
        <v>44729</v>
      </c>
      <c r="B606" s="7">
        <v>99.300273166666656</v>
      </c>
      <c r="C606" s="32">
        <v>74.475204874999989</v>
      </c>
      <c r="E606" s="72">
        <v>44729</v>
      </c>
      <c r="F606" s="7">
        <v>10</v>
      </c>
      <c r="H606" s="72">
        <v>44729</v>
      </c>
      <c r="I606" s="7">
        <v>173.79055016666666</v>
      </c>
      <c r="J606" s="32">
        <v>130.342912625</v>
      </c>
      <c r="L606" s="72">
        <v>44729</v>
      </c>
      <c r="M606" s="7">
        <v>7</v>
      </c>
      <c r="Q606" s="72">
        <v>44729</v>
      </c>
      <c r="R606" s="7">
        <v>135.92582766666663</v>
      </c>
      <c r="S606" s="32">
        <v>101.94437074999998</v>
      </c>
      <c r="U606" s="72">
        <v>44729</v>
      </c>
      <c r="V606" s="7">
        <v>12</v>
      </c>
      <c r="Y606" s="72">
        <v>44729</v>
      </c>
      <c r="Z606" s="7">
        <v>82.517497333333324</v>
      </c>
      <c r="AA606" s="32">
        <v>61.888122999999993</v>
      </c>
      <c r="AC606" s="72">
        <v>44729</v>
      </c>
      <c r="AD606" s="7">
        <v>7</v>
      </c>
      <c r="AG606" s="72">
        <v>44729</v>
      </c>
      <c r="AH606" s="7">
        <v>69.201108000000019</v>
      </c>
      <c r="AI606" s="32">
        <v>51.900831000000011</v>
      </c>
      <c r="AK606" s="72">
        <v>44729</v>
      </c>
      <c r="AL606" s="7">
        <v>6</v>
      </c>
      <c r="AO606" s="72">
        <v>44729</v>
      </c>
      <c r="AP606" s="7">
        <v>59.938610166666663</v>
      </c>
      <c r="AQ606" s="32">
        <v>44.953957625000001</v>
      </c>
      <c r="AS606" s="72">
        <v>44729</v>
      </c>
      <c r="AT606" s="7">
        <v>3</v>
      </c>
    </row>
    <row r="607" spans="1:46" x14ac:dyDescent="0.25">
      <c r="A607" s="72">
        <v>44730</v>
      </c>
      <c r="B607" s="7">
        <v>63.677774833333331</v>
      </c>
      <c r="C607" s="32">
        <v>47.758331124999998</v>
      </c>
      <c r="E607" s="72">
        <v>44730</v>
      </c>
      <c r="F607" s="7">
        <v>4</v>
      </c>
      <c r="H607" s="72">
        <v>44730</v>
      </c>
      <c r="I607" s="7">
        <v>108.53166400000001</v>
      </c>
      <c r="J607" s="32">
        <v>81.398748000000012</v>
      </c>
      <c r="L607" s="72">
        <v>44730</v>
      </c>
      <c r="M607" s="7">
        <v>5</v>
      </c>
      <c r="Q607" s="72">
        <v>44730</v>
      </c>
      <c r="R607" s="7">
        <v>90.608887166666662</v>
      </c>
      <c r="S607" s="32">
        <v>67.956665375</v>
      </c>
      <c r="U607" s="72">
        <v>44730</v>
      </c>
      <c r="V607" s="7">
        <v>8</v>
      </c>
      <c r="Y607" s="72">
        <v>44730</v>
      </c>
      <c r="Z607" s="7">
        <v>190.0905515</v>
      </c>
      <c r="AA607" s="32">
        <v>142.56791362500002</v>
      </c>
      <c r="AC607" s="72">
        <v>44730</v>
      </c>
      <c r="AD607" s="7">
        <v>13</v>
      </c>
      <c r="AG607" s="72">
        <v>44730</v>
      </c>
      <c r="AH607" s="7">
        <v>165.20415966666667</v>
      </c>
      <c r="AI607" s="32">
        <v>123.90311975</v>
      </c>
      <c r="AK607" s="72">
        <v>44730</v>
      </c>
      <c r="AL607" s="7">
        <v>6</v>
      </c>
      <c r="AO607" s="72">
        <v>44730</v>
      </c>
      <c r="AP607" s="7">
        <v>37.943609500000001</v>
      </c>
      <c r="AQ607" s="32">
        <v>28.457707124999999</v>
      </c>
      <c r="AS607" s="72">
        <v>44730</v>
      </c>
      <c r="AT607" s="7">
        <v>2</v>
      </c>
    </row>
    <row r="608" spans="1:46" x14ac:dyDescent="0.25">
      <c r="A608" s="72">
        <v>44731</v>
      </c>
      <c r="B608" s="7">
        <v>37.473608500000005</v>
      </c>
      <c r="C608" s="32">
        <v>28.105206375000002</v>
      </c>
      <c r="E608" s="72">
        <v>44731</v>
      </c>
      <c r="F608" s="7">
        <v>1</v>
      </c>
      <c r="H608" s="72">
        <v>44731</v>
      </c>
      <c r="I608" s="7">
        <v>203.67638266666665</v>
      </c>
      <c r="J608" s="32">
        <v>152.75728699999999</v>
      </c>
      <c r="L608" s="72">
        <v>44731</v>
      </c>
      <c r="M608" s="7">
        <v>14</v>
      </c>
      <c r="Q608" s="72">
        <v>44731</v>
      </c>
      <c r="R608" s="7">
        <v>94.001942666666665</v>
      </c>
      <c r="S608" s="32">
        <v>70.501457000000002</v>
      </c>
      <c r="U608" s="72">
        <v>44731</v>
      </c>
      <c r="V608" s="7">
        <v>12</v>
      </c>
      <c r="Y608" s="72">
        <v>44731</v>
      </c>
      <c r="Z608" s="7">
        <v>247.0708315</v>
      </c>
      <c r="AA608" s="32">
        <v>185.30312362500001</v>
      </c>
      <c r="AC608" s="72">
        <v>44731</v>
      </c>
      <c r="AD608" s="7">
        <v>18</v>
      </c>
      <c r="AG608" s="72">
        <v>44731</v>
      </c>
      <c r="AH608" s="7">
        <v>124.2066635</v>
      </c>
      <c r="AI608" s="32">
        <v>93.154997625000007</v>
      </c>
      <c r="AK608" s="72">
        <v>44731</v>
      </c>
      <c r="AL608" s="7">
        <v>10</v>
      </c>
      <c r="AO608" s="72">
        <v>44731</v>
      </c>
      <c r="AP608" s="7">
        <v>137.93583316666667</v>
      </c>
      <c r="AQ608" s="32">
        <v>103.451874875</v>
      </c>
      <c r="AS608" s="72">
        <v>44731</v>
      </c>
      <c r="AT608" s="7">
        <v>11</v>
      </c>
    </row>
    <row r="609" spans="1:46" x14ac:dyDescent="0.25">
      <c r="A609" s="72">
        <v>44732</v>
      </c>
      <c r="B609" s="7">
        <v>64.154441666666671</v>
      </c>
      <c r="C609" s="32">
        <v>48.115831249999999</v>
      </c>
      <c r="E609" s="72">
        <v>44732</v>
      </c>
      <c r="F609" s="7">
        <v>7</v>
      </c>
      <c r="H609" s="72">
        <v>44732</v>
      </c>
      <c r="I609" s="7">
        <v>268.04055049999994</v>
      </c>
      <c r="J609" s="32">
        <v>201.03041287499997</v>
      </c>
      <c r="L609" s="72">
        <v>44732</v>
      </c>
      <c r="M609" s="7">
        <v>18</v>
      </c>
      <c r="Q609" s="72">
        <v>44732</v>
      </c>
      <c r="R609" s="7">
        <v>72.60555016666666</v>
      </c>
      <c r="S609" s="32">
        <v>54.454162624999995</v>
      </c>
      <c r="U609" s="72">
        <v>44732</v>
      </c>
      <c r="V609" s="7">
        <v>3</v>
      </c>
      <c r="Y609" s="72">
        <v>44732</v>
      </c>
      <c r="Z609" s="7">
        <v>155.683887</v>
      </c>
      <c r="AA609" s="32">
        <v>116.76291524999999</v>
      </c>
      <c r="AC609" s="72">
        <v>44732</v>
      </c>
      <c r="AD609" s="7">
        <v>14</v>
      </c>
      <c r="AG609" s="72">
        <v>44732</v>
      </c>
      <c r="AH609" s="7">
        <v>123.31388566666665</v>
      </c>
      <c r="AI609" s="32">
        <v>92.485414249999991</v>
      </c>
      <c r="AK609" s="72">
        <v>44732</v>
      </c>
      <c r="AL609" s="7">
        <v>11</v>
      </c>
      <c r="AO609" s="72">
        <v>44732</v>
      </c>
      <c r="AP609" s="7">
        <v>122.40749883333334</v>
      </c>
      <c r="AQ609" s="32">
        <v>91.805624125000008</v>
      </c>
      <c r="AS609" s="72">
        <v>44732</v>
      </c>
      <c r="AT609" s="7">
        <v>13</v>
      </c>
    </row>
    <row r="610" spans="1:46" x14ac:dyDescent="0.25">
      <c r="A610" s="72">
        <v>44733</v>
      </c>
      <c r="B610" s="7">
        <v>91.974996166666671</v>
      </c>
      <c r="C610" s="32">
        <v>68.98124712500001</v>
      </c>
      <c r="E610" s="72">
        <v>44733</v>
      </c>
      <c r="F610" s="7">
        <v>11</v>
      </c>
      <c r="H610" s="72">
        <v>44733</v>
      </c>
      <c r="I610" s="7">
        <v>145.05971283333332</v>
      </c>
      <c r="J610" s="32">
        <v>108.79478462499999</v>
      </c>
      <c r="L610" s="72">
        <v>44733</v>
      </c>
      <c r="M610" s="7">
        <v>14</v>
      </c>
      <c r="Q610" s="72">
        <v>44733</v>
      </c>
      <c r="R610" s="7">
        <v>79.848330500000017</v>
      </c>
      <c r="S610" s="32">
        <v>59.886247875000009</v>
      </c>
      <c r="U610" s="72">
        <v>44733</v>
      </c>
      <c r="V610" s="7">
        <v>9</v>
      </c>
      <c r="Y610" s="72">
        <v>44733</v>
      </c>
      <c r="Z610" s="7">
        <v>239.70805333333334</v>
      </c>
      <c r="AA610" s="32">
        <v>179.78104000000002</v>
      </c>
      <c r="AC610" s="72">
        <v>44733</v>
      </c>
      <c r="AD610" s="7">
        <v>23</v>
      </c>
      <c r="AG610" s="72">
        <v>44733</v>
      </c>
      <c r="AH610" s="7">
        <v>49.804442833333333</v>
      </c>
      <c r="AI610" s="32">
        <v>37.353332125000001</v>
      </c>
      <c r="AK610" s="72">
        <v>44733</v>
      </c>
      <c r="AL610" s="7">
        <v>3</v>
      </c>
      <c r="AO610" s="72">
        <v>44733</v>
      </c>
      <c r="AP610" s="7">
        <v>186.15499916666667</v>
      </c>
      <c r="AQ610" s="32">
        <v>139.616249375</v>
      </c>
      <c r="AS610" s="72">
        <v>44733</v>
      </c>
      <c r="AT610" s="7">
        <v>15</v>
      </c>
    </row>
    <row r="611" spans="1:46" x14ac:dyDescent="0.25">
      <c r="A611" s="72">
        <v>44734</v>
      </c>
      <c r="B611" s="7">
        <v>40.080554500000005</v>
      </c>
      <c r="C611" s="32">
        <v>30.060415875000004</v>
      </c>
      <c r="E611" s="72">
        <v>44734</v>
      </c>
      <c r="F611" s="7">
        <v>3</v>
      </c>
      <c r="H611" s="72">
        <v>44734</v>
      </c>
      <c r="I611" s="7">
        <v>229.59471133333332</v>
      </c>
      <c r="J611" s="32">
        <v>172.1960335</v>
      </c>
      <c r="L611" s="72">
        <v>44734</v>
      </c>
      <c r="M611" s="7">
        <v>19</v>
      </c>
      <c r="Q611" s="72">
        <v>44734</v>
      </c>
      <c r="R611" s="7">
        <v>149.50694066666662</v>
      </c>
      <c r="S611" s="32">
        <v>112.13020549999996</v>
      </c>
      <c r="U611" s="72">
        <v>44734</v>
      </c>
      <c r="V611" s="7">
        <v>15</v>
      </c>
      <c r="Y611" s="72">
        <v>44734</v>
      </c>
      <c r="Z611" s="7">
        <v>112.48277583333333</v>
      </c>
      <c r="AA611" s="32">
        <v>84.362081875000001</v>
      </c>
      <c r="AC611" s="72">
        <v>44734</v>
      </c>
      <c r="AD611" s="7">
        <v>10</v>
      </c>
      <c r="AG611" s="72">
        <v>44734</v>
      </c>
      <c r="AH611" s="7">
        <v>65.858330166666661</v>
      </c>
      <c r="AI611" s="32">
        <v>49.393747624999996</v>
      </c>
      <c r="AK611" s="72">
        <v>44734</v>
      </c>
      <c r="AL611" s="7">
        <v>4</v>
      </c>
      <c r="AO611" s="72">
        <v>44734</v>
      </c>
      <c r="AP611" s="7">
        <v>120.29861066666666</v>
      </c>
      <c r="AQ611" s="32">
        <v>90.223957999999996</v>
      </c>
      <c r="AS611" s="72">
        <v>44734</v>
      </c>
      <c r="AT611" s="7">
        <v>13</v>
      </c>
    </row>
    <row r="612" spans="1:46" x14ac:dyDescent="0.25">
      <c r="A612" s="72">
        <v>44735</v>
      </c>
      <c r="B612" s="7">
        <v>91.275548666666666</v>
      </c>
      <c r="C612" s="32">
        <v>68.456661499999996</v>
      </c>
      <c r="E612" s="72">
        <v>44735</v>
      </c>
      <c r="F612" s="7">
        <v>9</v>
      </c>
      <c r="H612" s="72">
        <v>44735</v>
      </c>
      <c r="I612" s="7">
        <v>240.80832733333335</v>
      </c>
      <c r="J612" s="32">
        <v>180.6062455</v>
      </c>
      <c r="L612" s="72">
        <v>44735</v>
      </c>
      <c r="M612" s="7">
        <v>29</v>
      </c>
      <c r="Q612" s="72">
        <v>44735</v>
      </c>
      <c r="R612" s="7">
        <v>122.22138383333335</v>
      </c>
      <c r="S612" s="32">
        <v>91.666037875000015</v>
      </c>
      <c r="U612" s="72">
        <v>44735</v>
      </c>
      <c r="V612" s="7">
        <v>12</v>
      </c>
      <c r="Y612" s="72">
        <v>44735</v>
      </c>
      <c r="Z612" s="7">
        <v>238.58055133333329</v>
      </c>
      <c r="AA612" s="32">
        <v>178.93541349999998</v>
      </c>
      <c r="AC612" s="72">
        <v>44735</v>
      </c>
      <c r="AD612" s="7">
        <v>19</v>
      </c>
      <c r="AG612" s="72">
        <v>44735</v>
      </c>
      <c r="AH612" s="7">
        <v>135.40415916666666</v>
      </c>
      <c r="AI612" s="32">
        <v>101.55311937499999</v>
      </c>
      <c r="AK612" s="72">
        <v>44735</v>
      </c>
      <c r="AL612" s="7">
        <v>9</v>
      </c>
      <c r="AO612" s="72">
        <v>44735</v>
      </c>
      <c r="AP612" s="7">
        <v>172.89805466666664</v>
      </c>
      <c r="AQ612" s="32">
        <v>129.67354099999997</v>
      </c>
      <c r="AS612" s="72">
        <v>44735</v>
      </c>
      <c r="AT612" s="7">
        <v>17</v>
      </c>
    </row>
    <row r="613" spans="1:46" x14ac:dyDescent="0.25">
      <c r="A613" s="72">
        <v>44736</v>
      </c>
      <c r="B613" s="7">
        <v>73.070830999999998</v>
      </c>
      <c r="C613" s="32">
        <v>54.803123249999999</v>
      </c>
      <c r="E613" s="72">
        <v>44736</v>
      </c>
      <c r="F613" s="7">
        <v>5</v>
      </c>
      <c r="H613" s="72">
        <v>44736</v>
      </c>
      <c r="I613" s="7">
        <v>250.16777166666665</v>
      </c>
      <c r="J613" s="32">
        <v>187.62582874999998</v>
      </c>
      <c r="L613" s="72">
        <v>44736</v>
      </c>
      <c r="M613" s="7">
        <v>27</v>
      </c>
      <c r="Q613" s="72">
        <v>44736</v>
      </c>
      <c r="R613" s="7">
        <v>123.97277283333334</v>
      </c>
      <c r="S613" s="32">
        <v>92.979579625</v>
      </c>
      <c r="U613" s="72">
        <v>44736</v>
      </c>
      <c r="V613" s="7">
        <v>9</v>
      </c>
      <c r="Y613" s="72">
        <v>44736</v>
      </c>
      <c r="Z613" s="7">
        <v>115.24749616666666</v>
      </c>
      <c r="AA613" s="32">
        <v>86.435622124999995</v>
      </c>
      <c r="AC613" s="72">
        <v>44736</v>
      </c>
      <c r="AD613" s="7">
        <v>11</v>
      </c>
      <c r="AG613" s="72">
        <v>44736</v>
      </c>
      <c r="AH613" s="7">
        <v>36.991942666666667</v>
      </c>
      <c r="AI613" s="32">
        <v>27.743957000000002</v>
      </c>
      <c r="AK613" s="72">
        <v>44736</v>
      </c>
      <c r="AL613" s="7">
        <v>0</v>
      </c>
      <c r="AO613" s="72">
        <v>44736</v>
      </c>
      <c r="AP613" s="7">
        <v>144.15943966666666</v>
      </c>
      <c r="AQ613" s="32">
        <v>108.11957974999999</v>
      </c>
      <c r="AS613" s="72">
        <v>44736</v>
      </c>
      <c r="AT613" s="7">
        <v>14</v>
      </c>
    </row>
    <row r="614" spans="1:46" x14ac:dyDescent="0.25">
      <c r="A614" s="72">
        <v>44737</v>
      </c>
      <c r="B614" s="7">
        <v>31.062497333333333</v>
      </c>
      <c r="C614" s="32">
        <v>23.296872999999998</v>
      </c>
      <c r="E614" s="72">
        <v>44737</v>
      </c>
      <c r="F614" s="7">
        <v>1</v>
      </c>
      <c r="H614" s="72">
        <v>44737</v>
      </c>
      <c r="I614" s="7">
        <v>211.61416100000005</v>
      </c>
      <c r="J614" s="32">
        <v>158.71062075000003</v>
      </c>
      <c r="L614" s="72">
        <v>44737</v>
      </c>
      <c r="M614" s="7">
        <v>25</v>
      </c>
      <c r="Q614" s="72">
        <v>44737</v>
      </c>
      <c r="R614" s="7">
        <v>73.958884000000012</v>
      </c>
      <c r="S614" s="32">
        <v>55.469163000000009</v>
      </c>
      <c r="U614" s="72">
        <v>44737</v>
      </c>
      <c r="V614" s="7">
        <v>4</v>
      </c>
      <c r="Y614" s="72">
        <v>44737</v>
      </c>
      <c r="Z614" s="7">
        <v>236.84694266666662</v>
      </c>
      <c r="AA614" s="32">
        <v>177.63520699999998</v>
      </c>
      <c r="AC614" s="72">
        <v>44737</v>
      </c>
      <c r="AD614" s="7">
        <v>18</v>
      </c>
      <c r="AG614" s="72">
        <v>44737</v>
      </c>
      <c r="AH614" s="7">
        <v>60.136386666666674</v>
      </c>
      <c r="AI614" s="32">
        <v>45.102290000000004</v>
      </c>
      <c r="AK614" s="72">
        <v>44737</v>
      </c>
      <c r="AL614" s="7">
        <v>5</v>
      </c>
      <c r="AO614" s="72">
        <v>44737</v>
      </c>
      <c r="AP614" s="7">
        <v>141.89721983333334</v>
      </c>
      <c r="AQ614" s="32">
        <v>106.422914875</v>
      </c>
      <c r="AS614" s="72">
        <v>44737</v>
      </c>
      <c r="AT614" s="7">
        <v>14</v>
      </c>
    </row>
    <row r="615" spans="1:46" x14ac:dyDescent="0.25">
      <c r="A615" s="72">
        <v>44738</v>
      </c>
      <c r="B615" s="7">
        <v>46.9869445</v>
      </c>
      <c r="C615" s="32">
        <v>35.240208375000002</v>
      </c>
      <c r="E615" s="72">
        <v>44738</v>
      </c>
      <c r="F615" s="7">
        <v>4</v>
      </c>
      <c r="H615" s="72">
        <v>44738</v>
      </c>
      <c r="I615" s="7">
        <v>192.47027399999996</v>
      </c>
      <c r="J615" s="32">
        <v>144.35270549999996</v>
      </c>
      <c r="L615" s="72">
        <v>44738</v>
      </c>
      <c r="M615" s="7">
        <v>23</v>
      </c>
      <c r="Q615" s="72">
        <v>44738</v>
      </c>
      <c r="R615" s="7">
        <v>56.644997999999994</v>
      </c>
      <c r="S615" s="32">
        <v>42.483748499999997</v>
      </c>
      <c r="U615" s="72">
        <v>44738</v>
      </c>
      <c r="V615" s="7">
        <v>5</v>
      </c>
      <c r="Y615" s="72">
        <v>44738</v>
      </c>
      <c r="Z615" s="7">
        <v>39.393610500000008</v>
      </c>
      <c r="AA615" s="32">
        <v>29.545207875000006</v>
      </c>
      <c r="AC615" s="72">
        <v>44738</v>
      </c>
      <c r="AD615" s="7">
        <v>4</v>
      </c>
      <c r="AG615" s="72">
        <v>44738</v>
      </c>
      <c r="AH615" s="7">
        <v>34.224997833333333</v>
      </c>
      <c r="AI615" s="32">
        <v>25.668748375</v>
      </c>
      <c r="AK615" s="72">
        <v>44738</v>
      </c>
      <c r="AL615" s="7">
        <v>1</v>
      </c>
      <c r="AO615" s="72">
        <v>44738</v>
      </c>
      <c r="AP615" s="7">
        <v>41.909998333333334</v>
      </c>
      <c r="AQ615" s="32">
        <v>31.432498750000001</v>
      </c>
      <c r="AS615" s="72">
        <v>44738</v>
      </c>
      <c r="AT615" s="7">
        <v>2</v>
      </c>
    </row>
    <row r="616" spans="1:46" x14ac:dyDescent="0.25">
      <c r="A616" s="72" t="s">
        <v>27</v>
      </c>
      <c r="B616" s="7">
        <v>2018.3474123333331</v>
      </c>
      <c r="C616" s="32">
        <v>1513.7605592500004</v>
      </c>
      <c r="E616" s="72" t="s">
        <v>27</v>
      </c>
      <c r="F616" s="7">
        <v>167</v>
      </c>
      <c r="H616" s="72" t="s">
        <v>27</v>
      </c>
      <c r="I616" s="7">
        <v>5418.6648591666662</v>
      </c>
      <c r="J616" s="32">
        <v>4063.9986443750013</v>
      </c>
      <c r="L616" s="72" t="s">
        <v>27</v>
      </c>
      <c r="M616" s="7">
        <v>477</v>
      </c>
      <c r="Q616" s="72" t="s">
        <v>27</v>
      </c>
      <c r="R616" s="7">
        <v>2163.7699173333331</v>
      </c>
      <c r="S616" s="32">
        <v>1622.8274379999998</v>
      </c>
      <c r="U616" s="72" t="s">
        <v>27</v>
      </c>
      <c r="V616" s="7">
        <v>177</v>
      </c>
      <c r="Y616" s="72" t="s">
        <v>27</v>
      </c>
      <c r="Z616" s="7">
        <v>4066.2215779999997</v>
      </c>
      <c r="AA616" s="32">
        <v>3049.6661835000014</v>
      </c>
      <c r="AC616" s="72" t="s">
        <v>27</v>
      </c>
      <c r="AD616" s="7">
        <v>345</v>
      </c>
      <c r="AG616" s="72" t="s">
        <v>27</v>
      </c>
      <c r="AH616" s="7">
        <v>3061.7810123333338</v>
      </c>
      <c r="AI616" s="32">
        <v>2296.335759250001</v>
      </c>
      <c r="AK616" s="72" t="s">
        <v>27</v>
      </c>
      <c r="AL616" s="7">
        <v>235</v>
      </c>
      <c r="AO616" s="72" t="s">
        <v>27</v>
      </c>
      <c r="AP616" s="7">
        <v>2451.9616191666664</v>
      </c>
      <c r="AQ616" s="32">
        <v>1838.9712143749998</v>
      </c>
      <c r="AS616" s="72" t="s">
        <v>27</v>
      </c>
      <c r="AT616" s="7">
        <v>222</v>
      </c>
    </row>
  </sheetData>
  <pageMargins left="0.7" right="0.7" top="0.75" bottom="0.75" header="0.3" footer="0.3"/>
  <pageSetup paperSize="9" orientation="portrait" verticalDpi="0" r:id="rId8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3"/>
  <sheetViews>
    <sheetView topLeftCell="A202" workbookViewId="0">
      <selection activeCell="A224" sqref="A224:XFD232"/>
    </sheetView>
  </sheetViews>
  <sheetFormatPr defaultRowHeight="15" x14ac:dyDescent="0.25"/>
  <cols>
    <col min="1" max="1" width="18.42578125" bestFit="1" customWidth="1"/>
  </cols>
  <sheetData>
    <row r="1" spans="1:28" x14ac:dyDescent="0.25">
      <c r="A1" s="11" t="s">
        <v>25</v>
      </c>
      <c r="B1" s="2" t="s">
        <v>1</v>
      </c>
      <c r="C1" t="s">
        <v>74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4" t="s">
        <v>11</v>
      </c>
      <c r="L1" s="5" t="s">
        <v>12</v>
      </c>
      <c r="M1" s="5" t="s">
        <v>43</v>
      </c>
      <c r="N1" s="5" t="s">
        <v>13</v>
      </c>
      <c r="O1" s="4" t="s">
        <v>14</v>
      </c>
      <c r="P1" s="5" t="s">
        <v>15</v>
      </c>
      <c r="Q1" s="5" t="s">
        <v>16</v>
      </c>
      <c r="R1" s="5" t="s">
        <v>17</v>
      </c>
      <c r="S1" s="5" t="s">
        <v>28</v>
      </c>
      <c r="T1" s="2" t="s">
        <v>29</v>
      </c>
      <c r="U1" s="2" t="s">
        <v>30</v>
      </c>
      <c r="V1" s="2" t="s">
        <v>31</v>
      </c>
      <c r="W1" s="2" t="s">
        <v>51</v>
      </c>
      <c r="X1" t="s">
        <v>57</v>
      </c>
      <c r="Y1" s="2" t="s">
        <v>58</v>
      </c>
      <c r="Z1" t="s">
        <v>362</v>
      </c>
      <c r="AB1" s="4"/>
    </row>
    <row r="2" spans="1:28" x14ac:dyDescent="0.25">
      <c r="A2" s="11">
        <v>44732</v>
      </c>
      <c r="B2" s="2">
        <v>25</v>
      </c>
      <c r="C2" t="s">
        <v>76</v>
      </c>
      <c r="D2" s="2">
        <v>411</v>
      </c>
      <c r="E2" s="3">
        <v>505.73414499999984</v>
      </c>
      <c r="F2" s="2">
        <v>69</v>
      </c>
      <c r="G2" s="2">
        <v>240</v>
      </c>
      <c r="H2" s="2">
        <v>58</v>
      </c>
      <c r="I2" s="2">
        <v>10</v>
      </c>
      <c r="J2" s="2">
        <v>34</v>
      </c>
      <c r="K2" s="4">
        <v>0.34782608695652173</v>
      </c>
      <c r="L2" s="5">
        <v>8.9004629629629625E-3</v>
      </c>
      <c r="M2" s="5">
        <v>9.4171027911969952E-3</v>
      </c>
      <c r="N2" s="5">
        <v>3.5034722222222224E-2</v>
      </c>
      <c r="O2" s="4">
        <v>0.37681159420289856</v>
      </c>
      <c r="P2" s="5">
        <v>4.5422453703703701E-2</v>
      </c>
      <c r="Q2" s="5">
        <v>6.6422453703703713E-2</v>
      </c>
      <c r="R2" s="5">
        <v>0.76059027777777777</v>
      </c>
      <c r="S2" s="5">
        <v>5.9312230842911866E-2</v>
      </c>
      <c r="T2" s="2">
        <v>33</v>
      </c>
      <c r="U2" s="2">
        <v>15</v>
      </c>
      <c r="V2" s="2">
        <v>2</v>
      </c>
      <c r="W2" s="2">
        <v>410</v>
      </c>
      <c r="X2">
        <v>102</v>
      </c>
      <c r="Y2" s="2">
        <v>273</v>
      </c>
      <c r="Z2">
        <v>410</v>
      </c>
      <c r="AB2" s="4"/>
    </row>
    <row r="3" spans="1:28" x14ac:dyDescent="0.25">
      <c r="A3" s="11">
        <v>44732</v>
      </c>
      <c r="B3" s="2">
        <v>25</v>
      </c>
      <c r="C3" t="s">
        <v>81</v>
      </c>
      <c r="D3" s="2">
        <v>408</v>
      </c>
      <c r="E3" s="3">
        <v>1137.9433168333335</v>
      </c>
      <c r="F3" s="2">
        <v>107</v>
      </c>
      <c r="G3" s="2">
        <v>244</v>
      </c>
      <c r="H3" s="2">
        <v>37</v>
      </c>
      <c r="I3" s="2">
        <v>4</v>
      </c>
      <c r="J3" s="2">
        <v>16</v>
      </c>
      <c r="K3" s="4">
        <v>0.35514018691588783</v>
      </c>
      <c r="L3" s="5">
        <v>6.9791666666666674E-3</v>
      </c>
      <c r="M3" s="5">
        <v>7.789784527518176E-3</v>
      </c>
      <c r="N3" s="5">
        <v>2.2523148148148146E-2</v>
      </c>
      <c r="O3" s="4">
        <v>0.49532710280373832</v>
      </c>
      <c r="P3" s="5">
        <v>0.14946180555555555</v>
      </c>
      <c r="Q3" s="5">
        <v>0.20280266203703706</v>
      </c>
      <c r="R3" s="5">
        <v>0.93119212962962972</v>
      </c>
      <c r="S3" s="5">
        <v>0.11961490159970227</v>
      </c>
      <c r="T3" s="2">
        <v>99</v>
      </c>
      <c r="U3" s="2">
        <v>62</v>
      </c>
      <c r="V3" s="2">
        <v>15</v>
      </c>
      <c r="W3" s="2">
        <v>400</v>
      </c>
      <c r="X3">
        <v>105</v>
      </c>
      <c r="Y3" s="2">
        <v>221</v>
      </c>
      <c r="Z3">
        <v>400</v>
      </c>
      <c r="AB3" s="4"/>
    </row>
    <row r="4" spans="1:28" x14ac:dyDescent="0.25">
      <c r="A4" s="11">
        <v>44732</v>
      </c>
      <c r="B4" s="2">
        <v>25</v>
      </c>
      <c r="C4" t="s">
        <v>87</v>
      </c>
      <c r="D4" s="2">
        <v>726</v>
      </c>
      <c r="E4" s="3">
        <v>1537.7555086666666</v>
      </c>
      <c r="F4" s="2">
        <v>121</v>
      </c>
      <c r="G4" s="2">
        <v>456</v>
      </c>
      <c r="H4" s="2">
        <v>71</v>
      </c>
      <c r="I4" s="2">
        <v>17</v>
      </c>
      <c r="J4" s="2">
        <v>61</v>
      </c>
      <c r="K4" s="4">
        <v>0.47933884297520662</v>
      </c>
      <c r="L4" s="5">
        <v>6.0648148148148145E-3</v>
      </c>
      <c r="M4" s="5">
        <v>7.4452861952861975E-3</v>
      </c>
      <c r="N4" s="5">
        <v>2.7615740740740743E-2</v>
      </c>
      <c r="O4" s="4">
        <v>0.54545454545454541</v>
      </c>
      <c r="P4" s="5">
        <v>5.828703703703704E-2</v>
      </c>
      <c r="Q4" s="5">
        <v>9.7974537037037041E-2</v>
      </c>
      <c r="R4" s="5">
        <v>0.87623842592592593</v>
      </c>
      <c r="S4" s="5">
        <v>9.1193338935647045E-2</v>
      </c>
      <c r="T4" s="2">
        <v>155</v>
      </c>
      <c r="U4" s="2">
        <v>72</v>
      </c>
      <c r="V4" s="2">
        <v>5</v>
      </c>
      <c r="W4" s="2">
        <v>716</v>
      </c>
      <c r="X4">
        <v>123</v>
      </c>
      <c r="Y4" s="2">
        <v>403</v>
      </c>
      <c r="Z4">
        <v>716</v>
      </c>
      <c r="AB4" s="4"/>
    </row>
    <row r="5" spans="1:28" x14ac:dyDescent="0.25">
      <c r="A5" s="11">
        <v>44732</v>
      </c>
      <c r="B5" s="2">
        <v>25</v>
      </c>
      <c r="C5" t="s">
        <v>77</v>
      </c>
      <c r="D5" s="2">
        <v>7368</v>
      </c>
      <c r="E5" s="3">
        <v>0</v>
      </c>
      <c r="F5" s="2">
        <v>785</v>
      </c>
      <c r="G5" s="2">
        <v>3910</v>
      </c>
      <c r="H5" s="2">
        <v>1374</v>
      </c>
      <c r="I5" s="2">
        <v>404</v>
      </c>
      <c r="J5" s="2">
        <v>895</v>
      </c>
      <c r="K5" s="4">
        <v>0.47409326424870468</v>
      </c>
      <c r="L5" s="5">
        <v>5.8912037037037032E-3</v>
      </c>
      <c r="M5" s="5">
        <v>6.8738021656844402E-3</v>
      </c>
      <c r="N5" s="5">
        <v>3.5034722222222224E-2</v>
      </c>
      <c r="O5" s="4">
        <v>0.59067357512953367</v>
      </c>
      <c r="P5" s="5">
        <v>7.9004629629629633E-2</v>
      </c>
      <c r="Q5" s="5">
        <v>0.11945833333333336</v>
      </c>
      <c r="R5" s="5">
        <v>1.3579166666666669</v>
      </c>
      <c r="S5" s="5">
        <v>3.0555555555555557E-3</v>
      </c>
      <c r="T5" s="2">
        <v>0</v>
      </c>
      <c r="U5" s="2">
        <v>0</v>
      </c>
      <c r="V5" s="2">
        <v>0</v>
      </c>
      <c r="W5" s="2">
        <v>1383</v>
      </c>
      <c r="X5">
        <v>0</v>
      </c>
      <c r="Y5" s="2">
        <v>5</v>
      </c>
      <c r="Z5">
        <v>1383</v>
      </c>
      <c r="AB5" s="4"/>
    </row>
    <row r="6" spans="1:28" x14ac:dyDescent="0.25">
      <c r="A6" s="11">
        <v>44732</v>
      </c>
      <c r="B6" s="2">
        <v>25</v>
      </c>
      <c r="C6" t="s">
        <v>89</v>
      </c>
      <c r="D6" s="2">
        <v>581</v>
      </c>
      <c r="E6" s="3">
        <v>438.60581383333363</v>
      </c>
      <c r="F6" s="2">
        <v>106</v>
      </c>
      <c r="G6" s="2">
        <v>298</v>
      </c>
      <c r="H6" s="2">
        <v>58</v>
      </c>
      <c r="I6" s="2">
        <v>9</v>
      </c>
      <c r="J6" s="2">
        <v>110</v>
      </c>
      <c r="K6" s="4">
        <v>0.51886792452830188</v>
      </c>
      <c r="L6" s="5">
        <v>5.3703703703703708E-3</v>
      </c>
      <c r="M6" s="5">
        <v>6.5620632424877702E-3</v>
      </c>
      <c r="N6" s="5">
        <v>2.7685185185185188E-2</v>
      </c>
      <c r="O6" s="4">
        <v>0.66981132075471694</v>
      </c>
      <c r="P6" s="5">
        <v>8.4097222222222226E-2</v>
      </c>
      <c r="Q6" s="5">
        <v>0.13076851851851853</v>
      </c>
      <c r="R6" s="5">
        <v>0.9253703703703704</v>
      </c>
      <c r="S6" s="5">
        <v>5.6004213030694201E-2</v>
      </c>
      <c r="T6" s="2">
        <v>40</v>
      </c>
      <c r="U6" s="2">
        <v>11</v>
      </c>
      <c r="V6" s="2">
        <v>0</v>
      </c>
      <c r="W6" s="2">
        <v>560</v>
      </c>
      <c r="X6">
        <v>82</v>
      </c>
      <c r="Y6" s="2">
        <v>354</v>
      </c>
      <c r="Z6">
        <v>560</v>
      </c>
      <c r="AB6" s="4"/>
    </row>
    <row r="7" spans="1:28" x14ac:dyDescent="0.25">
      <c r="A7" s="11">
        <v>44732</v>
      </c>
      <c r="B7" s="2">
        <v>25</v>
      </c>
      <c r="C7" t="s">
        <v>80</v>
      </c>
      <c r="D7" s="2">
        <v>304</v>
      </c>
      <c r="E7" s="3">
        <v>929.72582116666672</v>
      </c>
      <c r="F7" s="2">
        <v>66</v>
      </c>
      <c r="G7" s="2">
        <v>178</v>
      </c>
      <c r="H7" s="2">
        <v>42</v>
      </c>
      <c r="I7" s="2">
        <v>4</v>
      </c>
      <c r="J7" s="2">
        <v>14</v>
      </c>
      <c r="K7" s="4">
        <v>0.5757575757575758</v>
      </c>
      <c r="L7" s="5">
        <v>5.2372685185185187E-3</v>
      </c>
      <c r="M7" s="5">
        <v>6.0453493265993268E-3</v>
      </c>
      <c r="N7" s="5">
        <v>1.9050925925925926E-2</v>
      </c>
      <c r="O7" s="4">
        <v>0.65151515151515149</v>
      </c>
      <c r="P7" s="5">
        <v>0.10641203703703703</v>
      </c>
      <c r="Q7" s="5">
        <v>0.155400462962963</v>
      </c>
      <c r="R7" s="5">
        <v>1.1629398148148149</v>
      </c>
      <c r="S7" s="5">
        <v>0.14663625672667438</v>
      </c>
      <c r="T7" s="2">
        <v>88</v>
      </c>
      <c r="U7" s="2">
        <v>64</v>
      </c>
      <c r="V7" s="2">
        <v>17</v>
      </c>
      <c r="W7" s="2">
        <v>301</v>
      </c>
      <c r="X7">
        <v>63</v>
      </c>
      <c r="Y7" s="2">
        <v>160</v>
      </c>
      <c r="Z7">
        <v>301</v>
      </c>
      <c r="AB7" s="4"/>
    </row>
    <row r="8" spans="1:28" x14ac:dyDescent="0.25">
      <c r="A8" s="11">
        <v>44732</v>
      </c>
      <c r="B8" s="2">
        <v>25</v>
      </c>
      <c r="C8" t="s">
        <v>90</v>
      </c>
      <c r="D8" s="2">
        <v>429</v>
      </c>
      <c r="E8" s="3">
        <v>678.75886000000003</v>
      </c>
      <c r="F8" s="2">
        <v>127</v>
      </c>
      <c r="G8" s="2">
        <v>232</v>
      </c>
      <c r="H8" s="2">
        <v>36</v>
      </c>
      <c r="I8" s="2">
        <v>4</v>
      </c>
      <c r="J8" s="2">
        <v>30</v>
      </c>
      <c r="K8" s="4">
        <v>0.61417322834645671</v>
      </c>
      <c r="L8" s="5">
        <v>4.7106481481481478E-3</v>
      </c>
      <c r="M8" s="5">
        <v>5.6534339457567796E-3</v>
      </c>
      <c r="N8" s="5">
        <v>2.6342592592592591E-2</v>
      </c>
      <c r="O8" s="4">
        <v>0.74015748031496065</v>
      </c>
      <c r="P8" s="5">
        <v>0.10069444444444445</v>
      </c>
      <c r="Q8" s="5">
        <v>0.16147569444444446</v>
      </c>
      <c r="R8" s="5">
        <v>1.3928935185185185</v>
      </c>
      <c r="S8" s="5">
        <v>7.8892662619787626E-2</v>
      </c>
      <c r="T8" s="2">
        <v>57</v>
      </c>
      <c r="U8" s="2">
        <v>30</v>
      </c>
      <c r="V8" s="2">
        <v>0</v>
      </c>
      <c r="W8" s="2">
        <v>407</v>
      </c>
      <c r="X8">
        <v>83</v>
      </c>
      <c r="Y8" s="2">
        <v>255</v>
      </c>
      <c r="Z8">
        <v>407</v>
      </c>
      <c r="AB8" s="4"/>
    </row>
    <row r="9" spans="1:28" x14ac:dyDescent="0.25">
      <c r="A9" s="11">
        <v>44732</v>
      </c>
      <c r="B9" s="2">
        <v>25</v>
      </c>
      <c r="C9" t="s">
        <v>82</v>
      </c>
      <c r="D9" s="2">
        <v>178</v>
      </c>
      <c r="E9" s="3">
        <v>88.459159999999997</v>
      </c>
      <c r="F9" s="2">
        <v>41</v>
      </c>
      <c r="G9" s="2">
        <v>100</v>
      </c>
      <c r="H9" s="2">
        <v>21</v>
      </c>
      <c r="I9" s="2">
        <v>3</v>
      </c>
      <c r="J9" s="2">
        <v>13</v>
      </c>
      <c r="K9" s="4">
        <v>0.55000000000000004</v>
      </c>
      <c r="L9" s="5">
        <v>4.0625000000000001E-3</v>
      </c>
      <c r="M9" s="5">
        <v>5.5397470641373094E-3</v>
      </c>
      <c r="N9" s="5">
        <v>1.7465277777777777E-2</v>
      </c>
      <c r="O9" s="4">
        <v>0.67500000000000004</v>
      </c>
      <c r="P9" s="5">
        <v>6.3663194444444446E-2</v>
      </c>
      <c r="Q9" s="5">
        <v>9.6567708333333363E-2</v>
      </c>
      <c r="R9" s="5">
        <v>0.84870370370370385</v>
      </c>
      <c r="S9" s="5">
        <v>3.7871299529054908E-2</v>
      </c>
      <c r="T9" s="2">
        <v>4</v>
      </c>
      <c r="U9" s="2">
        <v>3</v>
      </c>
      <c r="V9" s="2">
        <v>0</v>
      </c>
      <c r="W9" s="2">
        <v>170</v>
      </c>
      <c r="X9">
        <v>35</v>
      </c>
      <c r="Y9" s="2">
        <v>131</v>
      </c>
      <c r="Z9">
        <v>170</v>
      </c>
      <c r="AB9" s="4"/>
    </row>
    <row r="10" spans="1:28" x14ac:dyDescent="0.25">
      <c r="A10" s="11">
        <v>44732</v>
      </c>
      <c r="B10" s="2">
        <v>25</v>
      </c>
      <c r="C10" t="s">
        <v>94</v>
      </c>
      <c r="D10" s="2">
        <v>4</v>
      </c>
      <c r="E10" s="3">
        <v>0</v>
      </c>
      <c r="F10" s="2">
        <v>0</v>
      </c>
      <c r="G10" s="2">
        <v>0</v>
      </c>
      <c r="H10" s="2">
        <v>1</v>
      </c>
      <c r="I10" s="2">
        <v>1</v>
      </c>
      <c r="J10" s="2">
        <v>2</v>
      </c>
      <c r="K10" s="4" t="s">
        <v>77</v>
      </c>
      <c r="L10" s="5" t="s">
        <v>77</v>
      </c>
      <c r="M10" s="5" t="s">
        <v>77</v>
      </c>
      <c r="N10" s="5" t="s">
        <v>77</v>
      </c>
      <c r="O10" s="4" t="s">
        <v>77</v>
      </c>
      <c r="P10" s="5">
        <v>0.27050925925925928</v>
      </c>
      <c r="Q10" s="5">
        <v>0.27050925925925928</v>
      </c>
      <c r="R10" s="5">
        <v>0.27050925925925928</v>
      </c>
      <c r="S10" s="5">
        <v>2.490353703703704E-2</v>
      </c>
      <c r="T10" s="2">
        <v>0</v>
      </c>
      <c r="U10" s="2">
        <v>0</v>
      </c>
      <c r="V10" s="2">
        <v>0</v>
      </c>
      <c r="W10" s="2">
        <v>4</v>
      </c>
      <c r="X10">
        <v>0</v>
      </c>
      <c r="Y10" s="2">
        <v>3</v>
      </c>
      <c r="Z10">
        <v>4</v>
      </c>
      <c r="AB10" s="4"/>
    </row>
    <row r="11" spans="1:28" x14ac:dyDescent="0.25">
      <c r="A11" s="11">
        <v>44725</v>
      </c>
      <c r="B11" s="2">
        <v>24</v>
      </c>
      <c r="C11" t="s">
        <v>81</v>
      </c>
      <c r="D11" s="2">
        <v>470</v>
      </c>
      <c r="E11" s="3">
        <v>1008.4652443333334</v>
      </c>
      <c r="F11" s="2">
        <v>119</v>
      </c>
      <c r="G11" s="2">
        <v>254</v>
      </c>
      <c r="H11" s="2">
        <v>57</v>
      </c>
      <c r="I11" s="2">
        <v>9</v>
      </c>
      <c r="J11" s="2">
        <v>31</v>
      </c>
      <c r="K11" s="4">
        <v>0.36134453781512604</v>
      </c>
      <c r="L11" s="5">
        <v>7.2222222222222228E-3</v>
      </c>
      <c r="M11" s="5">
        <v>7.8712457205104228E-3</v>
      </c>
      <c r="N11" s="5">
        <v>2.2395833333333334E-2</v>
      </c>
      <c r="O11" s="4">
        <v>0.48739495798319327</v>
      </c>
      <c r="P11" s="5">
        <v>7.6516203703703711E-2</v>
      </c>
      <c r="Q11" s="5">
        <v>0.11597164351851852</v>
      </c>
      <c r="R11" s="5">
        <v>1.0118287037037037</v>
      </c>
      <c r="S11" s="5">
        <v>9.4312474153439269E-2</v>
      </c>
      <c r="T11" s="2">
        <v>82</v>
      </c>
      <c r="U11" s="2">
        <v>42</v>
      </c>
      <c r="V11" s="2">
        <v>15</v>
      </c>
      <c r="W11" s="2">
        <v>460</v>
      </c>
      <c r="X11">
        <v>136</v>
      </c>
      <c r="Y11" s="2">
        <v>292</v>
      </c>
      <c r="Z11">
        <v>460</v>
      </c>
      <c r="AB11" s="4"/>
    </row>
    <row r="12" spans="1:28" x14ac:dyDescent="0.25">
      <c r="A12" s="11">
        <v>44725</v>
      </c>
      <c r="B12" s="2">
        <v>24</v>
      </c>
      <c r="C12" t="s">
        <v>87</v>
      </c>
      <c r="D12" s="2">
        <v>721</v>
      </c>
      <c r="E12" s="3">
        <v>1363.4432995000004</v>
      </c>
      <c r="F12" s="2">
        <v>117</v>
      </c>
      <c r="G12" s="2">
        <v>447</v>
      </c>
      <c r="H12" s="2">
        <v>85</v>
      </c>
      <c r="I12" s="2">
        <v>15</v>
      </c>
      <c r="J12" s="2">
        <v>57</v>
      </c>
      <c r="K12" s="4">
        <v>0.45299145299145299</v>
      </c>
      <c r="L12" s="5">
        <v>6.5856481481481478E-3</v>
      </c>
      <c r="M12" s="5">
        <v>8.0493233618233618E-3</v>
      </c>
      <c r="N12" s="5">
        <v>3.2534722222222222E-2</v>
      </c>
      <c r="O12" s="4">
        <v>0.52991452991452992</v>
      </c>
      <c r="P12" s="5">
        <v>6.4021990740740747E-2</v>
      </c>
      <c r="Q12" s="5">
        <v>9.7734375000000012E-2</v>
      </c>
      <c r="R12" s="5">
        <v>1.0326388888888889</v>
      </c>
      <c r="S12" s="5">
        <v>8.2132516923290377E-2</v>
      </c>
      <c r="T12" s="2">
        <v>105</v>
      </c>
      <c r="U12" s="2">
        <v>45</v>
      </c>
      <c r="V12" s="2">
        <v>1</v>
      </c>
      <c r="W12" s="2">
        <v>714</v>
      </c>
      <c r="X12">
        <v>118</v>
      </c>
      <c r="Y12" s="2">
        <v>382</v>
      </c>
      <c r="Z12">
        <v>714</v>
      </c>
      <c r="AB12" s="4"/>
    </row>
    <row r="13" spans="1:28" x14ac:dyDescent="0.25">
      <c r="A13" s="11">
        <v>44725</v>
      </c>
      <c r="B13" s="2">
        <v>24</v>
      </c>
      <c r="C13" t="s">
        <v>76</v>
      </c>
      <c r="D13" s="2">
        <v>422</v>
      </c>
      <c r="E13" s="3">
        <v>819.91608433333329</v>
      </c>
      <c r="F13" s="2">
        <v>53</v>
      </c>
      <c r="G13" s="2">
        <v>242</v>
      </c>
      <c r="H13" s="2">
        <v>68</v>
      </c>
      <c r="I13" s="2">
        <v>15</v>
      </c>
      <c r="J13" s="2">
        <v>44</v>
      </c>
      <c r="K13" s="4">
        <v>0.47169811320754718</v>
      </c>
      <c r="L13" s="5">
        <v>6.5046296296296302E-3</v>
      </c>
      <c r="M13" s="5">
        <v>8.9782058001397647E-3</v>
      </c>
      <c r="N13" s="5">
        <v>3.5937500000000004E-2</v>
      </c>
      <c r="O13" s="4">
        <v>0.50943396226415094</v>
      </c>
      <c r="P13" s="5">
        <v>5.2615740740740741E-2</v>
      </c>
      <c r="Q13" s="5">
        <v>8.1792824074074066E-2</v>
      </c>
      <c r="R13" s="5">
        <v>0.63915509259259262</v>
      </c>
      <c r="S13" s="5">
        <v>8.4133791888770404E-2</v>
      </c>
      <c r="T13" s="2">
        <v>61</v>
      </c>
      <c r="U13" s="2">
        <v>31</v>
      </c>
      <c r="V13" s="2">
        <v>7</v>
      </c>
      <c r="W13" s="2">
        <v>418</v>
      </c>
      <c r="X13">
        <v>92</v>
      </c>
      <c r="Y13" s="2">
        <v>260</v>
      </c>
      <c r="Z13">
        <v>418</v>
      </c>
      <c r="AB13" s="4"/>
    </row>
    <row r="14" spans="1:28" x14ac:dyDescent="0.25">
      <c r="A14" s="11">
        <v>44725</v>
      </c>
      <c r="B14" s="2">
        <v>24</v>
      </c>
      <c r="C14" t="s">
        <v>77</v>
      </c>
      <c r="D14" s="2">
        <v>6807</v>
      </c>
      <c r="E14" s="3">
        <v>0</v>
      </c>
      <c r="F14" s="2">
        <v>753</v>
      </c>
      <c r="G14" s="2">
        <v>3516</v>
      </c>
      <c r="H14" s="2">
        <v>1359</v>
      </c>
      <c r="I14" s="2">
        <v>380</v>
      </c>
      <c r="J14" s="2">
        <v>799</v>
      </c>
      <c r="K14" s="4">
        <v>0.53432032301480481</v>
      </c>
      <c r="L14" s="5">
        <v>5.3125000000000004E-3</v>
      </c>
      <c r="M14" s="5">
        <v>6.6304996271439147E-3</v>
      </c>
      <c r="N14" s="5">
        <v>3.5937500000000004E-2</v>
      </c>
      <c r="O14" s="4">
        <v>0.64333781965006731</v>
      </c>
      <c r="P14" s="5">
        <v>6.7690972222222215E-2</v>
      </c>
      <c r="Q14" s="5">
        <v>0.1056435185185185</v>
      </c>
      <c r="R14" s="5">
        <v>1.1709953703703704</v>
      </c>
      <c r="S14" s="5">
        <v>1.6454476851851852E-2</v>
      </c>
      <c r="T14" s="2">
        <v>0</v>
      </c>
      <c r="U14" s="2">
        <v>0</v>
      </c>
      <c r="V14" s="2">
        <v>0</v>
      </c>
      <c r="W14" s="2">
        <v>1431</v>
      </c>
      <c r="X14">
        <v>0</v>
      </c>
      <c r="Y14" s="2">
        <v>3</v>
      </c>
      <c r="Z14">
        <v>1431</v>
      </c>
      <c r="AB14" s="4"/>
    </row>
    <row r="15" spans="1:28" x14ac:dyDescent="0.25">
      <c r="A15" s="11">
        <v>44725</v>
      </c>
      <c r="B15" s="2">
        <v>24</v>
      </c>
      <c r="C15" t="s">
        <v>90</v>
      </c>
      <c r="D15" s="2">
        <v>433</v>
      </c>
      <c r="E15" s="3">
        <v>679.49109116666693</v>
      </c>
      <c r="F15" s="2">
        <v>122</v>
      </c>
      <c r="G15" s="2">
        <v>220</v>
      </c>
      <c r="H15" s="2">
        <v>45</v>
      </c>
      <c r="I15" s="2">
        <v>14</v>
      </c>
      <c r="J15" s="2">
        <v>32</v>
      </c>
      <c r="K15" s="4">
        <v>0.61475409836065575</v>
      </c>
      <c r="L15" s="5">
        <v>4.9421296296296305E-3</v>
      </c>
      <c r="M15" s="5">
        <v>5.4753908621736503E-3</v>
      </c>
      <c r="N15" s="5">
        <v>1.7604166666666667E-2</v>
      </c>
      <c r="O15" s="4">
        <v>0.75409836065573765</v>
      </c>
      <c r="P15" s="5">
        <v>8.7361111111111112E-2</v>
      </c>
      <c r="Q15" s="5">
        <v>0.12640046296296295</v>
      </c>
      <c r="R15" s="5">
        <v>0.68229166666666674</v>
      </c>
      <c r="S15" s="5">
        <v>7.6512824300915674E-2</v>
      </c>
      <c r="T15" s="2">
        <v>68</v>
      </c>
      <c r="U15" s="2">
        <v>30</v>
      </c>
      <c r="V15" s="2">
        <v>0</v>
      </c>
      <c r="W15" s="2">
        <v>428</v>
      </c>
      <c r="X15">
        <v>77</v>
      </c>
      <c r="Y15" s="2">
        <v>269</v>
      </c>
      <c r="Z15">
        <v>428</v>
      </c>
      <c r="AB15" s="4"/>
    </row>
    <row r="16" spans="1:28" x14ac:dyDescent="0.25">
      <c r="A16" s="11">
        <v>44725</v>
      </c>
      <c r="B16" s="2">
        <v>24</v>
      </c>
      <c r="C16" t="s">
        <v>89</v>
      </c>
      <c r="D16" s="2">
        <v>637</v>
      </c>
      <c r="E16" s="3">
        <v>514.53719616666683</v>
      </c>
      <c r="F16" s="2">
        <v>110</v>
      </c>
      <c r="G16" s="2">
        <v>332</v>
      </c>
      <c r="H16" s="2">
        <v>44</v>
      </c>
      <c r="I16" s="2">
        <v>15</v>
      </c>
      <c r="J16" s="2">
        <v>136</v>
      </c>
      <c r="K16" s="4">
        <v>0.56880733944954132</v>
      </c>
      <c r="L16" s="5">
        <v>4.589120370370371E-3</v>
      </c>
      <c r="M16" s="5">
        <v>6.0999579124579126E-3</v>
      </c>
      <c r="N16" s="5">
        <v>2.9224537037037038E-2</v>
      </c>
      <c r="O16" s="4">
        <v>0.69724770642201839</v>
      </c>
      <c r="P16" s="5">
        <v>6.9675925925925933E-2</v>
      </c>
      <c r="Q16" s="5">
        <v>0.10850520833333334</v>
      </c>
      <c r="R16" s="5">
        <v>0.55606481481481485</v>
      </c>
      <c r="S16" s="5">
        <v>5.5467329487346194E-2</v>
      </c>
      <c r="T16" s="2">
        <v>35</v>
      </c>
      <c r="U16" s="2">
        <v>9</v>
      </c>
      <c r="V16" s="2">
        <v>0</v>
      </c>
      <c r="W16" s="2">
        <v>623</v>
      </c>
      <c r="X16">
        <v>49</v>
      </c>
      <c r="Y16" s="2">
        <v>389</v>
      </c>
      <c r="Z16">
        <v>623</v>
      </c>
      <c r="AB16" s="4"/>
    </row>
    <row r="17" spans="1:28" x14ac:dyDescent="0.25">
      <c r="A17" s="11">
        <v>44725</v>
      </c>
      <c r="B17" s="2">
        <v>24</v>
      </c>
      <c r="C17" t="s">
        <v>80</v>
      </c>
      <c r="D17" s="2">
        <v>347</v>
      </c>
      <c r="E17" s="3">
        <v>815.16915049999977</v>
      </c>
      <c r="F17" s="2">
        <v>81</v>
      </c>
      <c r="G17" s="2">
        <v>197</v>
      </c>
      <c r="H17" s="2">
        <v>39</v>
      </c>
      <c r="I17" s="2">
        <v>8</v>
      </c>
      <c r="J17" s="2">
        <v>22</v>
      </c>
      <c r="K17" s="4">
        <v>0.64197530864197527</v>
      </c>
      <c r="L17" s="5">
        <v>4.4907407407407413E-3</v>
      </c>
      <c r="M17" s="5">
        <v>5.3140717878372217E-3</v>
      </c>
      <c r="N17" s="5">
        <v>1.9583333333333335E-2</v>
      </c>
      <c r="O17" s="4">
        <v>0.72839506172839508</v>
      </c>
      <c r="P17" s="5">
        <v>9.6105324074074086E-2</v>
      </c>
      <c r="Q17" s="5">
        <v>0.13333622685185187</v>
      </c>
      <c r="R17" s="5">
        <v>0.86798611111111124</v>
      </c>
      <c r="S17" s="5">
        <v>0.11615046718909278</v>
      </c>
      <c r="T17" s="2">
        <v>67</v>
      </c>
      <c r="U17" s="2">
        <v>51</v>
      </c>
      <c r="V17" s="2">
        <v>14</v>
      </c>
      <c r="W17" s="2">
        <v>343</v>
      </c>
      <c r="X17">
        <v>92</v>
      </c>
      <c r="Y17" s="2">
        <v>197</v>
      </c>
      <c r="Z17">
        <v>343</v>
      </c>
      <c r="AB17" s="4"/>
    </row>
    <row r="18" spans="1:28" x14ac:dyDescent="0.25">
      <c r="A18" s="11">
        <v>44725</v>
      </c>
      <c r="B18" s="2">
        <v>24</v>
      </c>
      <c r="C18" t="s">
        <v>82</v>
      </c>
      <c r="D18" s="2">
        <v>188</v>
      </c>
      <c r="E18" s="3">
        <v>80.241655500000022</v>
      </c>
      <c r="F18" s="2">
        <v>37</v>
      </c>
      <c r="G18" s="2">
        <v>101</v>
      </c>
      <c r="H18" s="2">
        <v>25</v>
      </c>
      <c r="I18" s="2">
        <v>9</v>
      </c>
      <c r="J18" s="2">
        <v>16</v>
      </c>
      <c r="K18" s="4">
        <v>0.64864864864864868</v>
      </c>
      <c r="L18" s="5">
        <v>4.178240740740741E-3</v>
      </c>
      <c r="M18" s="5">
        <v>6.4958708708708693E-3</v>
      </c>
      <c r="N18" s="5">
        <v>2.1400462962962965E-2</v>
      </c>
      <c r="O18" s="4">
        <v>0.64864864864864868</v>
      </c>
      <c r="P18" s="5">
        <v>5.0717592592592592E-2</v>
      </c>
      <c r="Q18" s="5">
        <v>7.0210648148148161E-2</v>
      </c>
      <c r="R18" s="5">
        <v>0.81057870370370377</v>
      </c>
      <c r="S18" s="5">
        <v>3.1145764864232206E-2</v>
      </c>
      <c r="T18" s="2">
        <v>2</v>
      </c>
      <c r="U18" s="2">
        <v>1</v>
      </c>
      <c r="V18" s="2">
        <v>0</v>
      </c>
      <c r="W18" s="2">
        <v>184</v>
      </c>
      <c r="X18">
        <v>22</v>
      </c>
      <c r="Y18" s="2">
        <v>149</v>
      </c>
      <c r="Z18">
        <v>184</v>
      </c>
      <c r="AB18" s="4"/>
    </row>
    <row r="19" spans="1:28" x14ac:dyDescent="0.25">
      <c r="A19" s="11">
        <v>44725</v>
      </c>
      <c r="B19" s="2">
        <v>24</v>
      </c>
      <c r="C19" t="s">
        <v>94</v>
      </c>
      <c r="D19" s="2">
        <v>3</v>
      </c>
      <c r="E19" s="3">
        <v>0</v>
      </c>
      <c r="F19" s="2">
        <v>0</v>
      </c>
      <c r="G19" s="2">
        <v>2</v>
      </c>
      <c r="H19" s="2">
        <v>0</v>
      </c>
      <c r="I19" s="2">
        <v>0</v>
      </c>
      <c r="J19" s="2">
        <v>1</v>
      </c>
      <c r="K19" s="4" t="s">
        <v>77</v>
      </c>
      <c r="L19" s="5" t="s">
        <v>77</v>
      </c>
      <c r="M19" s="5" t="s">
        <v>77</v>
      </c>
      <c r="N19" s="5" t="s">
        <v>77</v>
      </c>
      <c r="O19" s="4" t="s">
        <v>77</v>
      </c>
      <c r="P19" s="5">
        <v>2.6348379629629628E-2</v>
      </c>
      <c r="Q19" s="5">
        <v>2.9964699074074074E-2</v>
      </c>
      <c r="R19" s="5">
        <v>3.8402777777777779E-2</v>
      </c>
      <c r="S19" s="5">
        <v>1.9837965277777779E-2</v>
      </c>
      <c r="T19" s="2">
        <v>0</v>
      </c>
      <c r="U19" s="2">
        <v>0</v>
      </c>
      <c r="V19" s="2">
        <v>0</v>
      </c>
      <c r="W19" s="2">
        <v>2</v>
      </c>
      <c r="X19">
        <v>0</v>
      </c>
      <c r="Y19" s="2">
        <v>2</v>
      </c>
      <c r="Z19">
        <v>2</v>
      </c>
      <c r="AB19" s="4"/>
    </row>
    <row r="20" spans="1:28" x14ac:dyDescent="0.25">
      <c r="A20" s="11">
        <v>44718</v>
      </c>
      <c r="B20" s="2">
        <v>23</v>
      </c>
      <c r="C20" t="s">
        <v>76</v>
      </c>
      <c r="D20" s="2">
        <v>450</v>
      </c>
      <c r="E20" s="3">
        <v>1150.2238590000002</v>
      </c>
      <c r="F20" s="2">
        <v>85</v>
      </c>
      <c r="G20" s="2">
        <v>259</v>
      </c>
      <c r="H20" s="2">
        <v>69</v>
      </c>
      <c r="I20" s="2">
        <v>8</v>
      </c>
      <c r="J20" s="2">
        <v>29</v>
      </c>
      <c r="K20" s="4">
        <v>0.4</v>
      </c>
      <c r="L20" s="5">
        <v>7.4652777777777781E-3</v>
      </c>
      <c r="M20" s="5">
        <v>9.1535947712418301E-3</v>
      </c>
      <c r="N20" s="5">
        <v>3.8993055555555559E-2</v>
      </c>
      <c r="O20" s="4">
        <v>0.4823529411764706</v>
      </c>
      <c r="P20" s="5">
        <v>6.6921296296296298E-2</v>
      </c>
      <c r="Q20" s="5">
        <v>0.10300925925925927</v>
      </c>
      <c r="R20" s="5">
        <v>0.75157407407407406</v>
      </c>
      <c r="S20" s="5">
        <v>0.10421233082524274</v>
      </c>
      <c r="T20" s="2">
        <v>91</v>
      </c>
      <c r="U20" s="2">
        <v>50</v>
      </c>
      <c r="V20" s="2">
        <v>5</v>
      </c>
      <c r="W20" s="2">
        <v>447</v>
      </c>
      <c r="X20">
        <v>66</v>
      </c>
      <c r="Y20" s="2">
        <v>207</v>
      </c>
      <c r="Z20">
        <v>447</v>
      </c>
      <c r="AB20" s="4"/>
    </row>
    <row r="21" spans="1:28" x14ac:dyDescent="0.25">
      <c r="A21" s="11">
        <v>44718</v>
      </c>
      <c r="B21" s="2">
        <v>23</v>
      </c>
      <c r="C21" t="s">
        <v>87</v>
      </c>
      <c r="D21" s="2">
        <v>720</v>
      </c>
      <c r="E21" s="3">
        <v>1648.2649696666645</v>
      </c>
      <c r="F21" s="2">
        <v>126</v>
      </c>
      <c r="G21" s="2">
        <v>469</v>
      </c>
      <c r="H21" s="2">
        <v>68</v>
      </c>
      <c r="I21" s="2">
        <v>16</v>
      </c>
      <c r="J21" s="2">
        <v>41</v>
      </c>
      <c r="K21" s="4">
        <v>0.38095238095238093</v>
      </c>
      <c r="L21" s="5">
        <v>6.9618055555555544E-3</v>
      </c>
      <c r="M21" s="5">
        <v>8.5897082598471522E-3</v>
      </c>
      <c r="N21" s="5">
        <v>3.5578703703703703E-2</v>
      </c>
      <c r="O21" s="4">
        <v>0.5</v>
      </c>
      <c r="P21" s="5">
        <v>7.3182870370370384E-2</v>
      </c>
      <c r="Q21" s="5">
        <v>0.11539583333333335</v>
      </c>
      <c r="R21" s="5">
        <v>0.99004629629629637</v>
      </c>
      <c r="S21" s="5">
        <v>9.2487428481348721E-2</v>
      </c>
      <c r="T21" s="2">
        <v>160</v>
      </c>
      <c r="U21" s="2">
        <v>66</v>
      </c>
      <c r="V21" s="2">
        <v>2</v>
      </c>
      <c r="W21" s="2">
        <v>713</v>
      </c>
      <c r="X21">
        <v>117</v>
      </c>
      <c r="Y21" s="2">
        <v>351</v>
      </c>
      <c r="Z21">
        <v>713</v>
      </c>
      <c r="AB21" s="4"/>
    </row>
    <row r="22" spans="1:28" x14ac:dyDescent="0.25">
      <c r="A22" s="11">
        <v>44718</v>
      </c>
      <c r="B22" s="2">
        <v>23</v>
      </c>
      <c r="C22" t="s">
        <v>81</v>
      </c>
      <c r="D22" s="2">
        <v>438</v>
      </c>
      <c r="E22" s="3">
        <v>1265.1713636666664</v>
      </c>
      <c r="F22" s="2">
        <v>81</v>
      </c>
      <c r="G22" s="2">
        <v>264</v>
      </c>
      <c r="H22" s="2">
        <v>57</v>
      </c>
      <c r="I22" s="2">
        <v>10</v>
      </c>
      <c r="J22" s="2">
        <v>26</v>
      </c>
      <c r="K22" s="4">
        <v>0.4567901234567901</v>
      </c>
      <c r="L22" s="5">
        <v>6.6782407407407415E-3</v>
      </c>
      <c r="M22" s="5">
        <v>6.7073902606310009E-3</v>
      </c>
      <c r="N22" s="5">
        <v>2.2453703703703705E-2</v>
      </c>
      <c r="O22" s="4">
        <v>0.53086419753086422</v>
      </c>
      <c r="P22" s="5">
        <v>6.548611111111112E-2</v>
      </c>
      <c r="Q22" s="5">
        <v>9.5125578703703695E-2</v>
      </c>
      <c r="R22" s="5">
        <v>1.1594328703703705</v>
      </c>
      <c r="S22" s="5">
        <v>0.12018090502854642</v>
      </c>
      <c r="T22" s="2">
        <v>114</v>
      </c>
      <c r="U22" s="2">
        <v>75</v>
      </c>
      <c r="V22" s="2">
        <v>21</v>
      </c>
      <c r="W22" s="2">
        <v>436</v>
      </c>
      <c r="X22">
        <v>123</v>
      </c>
      <c r="Y22" s="2">
        <v>257</v>
      </c>
      <c r="Z22">
        <v>436</v>
      </c>
      <c r="AB22" s="4"/>
    </row>
    <row r="23" spans="1:28" x14ac:dyDescent="0.25">
      <c r="A23" s="11">
        <v>44718</v>
      </c>
      <c r="B23" s="2">
        <v>23</v>
      </c>
      <c r="C23" t="s">
        <v>77</v>
      </c>
      <c r="D23" s="2">
        <v>6992</v>
      </c>
      <c r="E23" s="3">
        <v>0</v>
      </c>
      <c r="F23" s="2">
        <v>721</v>
      </c>
      <c r="G23" s="2">
        <v>3681</v>
      </c>
      <c r="H23" s="2">
        <v>1420</v>
      </c>
      <c r="I23" s="2">
        <v>372</v>
      </c>
      <c r="J23" s="2">
        <v>798</v>
      </c>
      <c r="K23" s="4">
        <v>0.49929278642149927</v>
      </c>
      <c r="L23" s="5">
        <v>5.572916666666667E-3</v>
      </c>
      <c r="M23" s="5">
        <v>6.8269872096673005E-3</v>
      </c>
      <c r="N23" s="5">
        <v>4.4930555555555557E-2</v>
      </c>
      <c r="O23" s="4">
        <v>0.61103253182461104</v>
      </c>
      <c r="P23" s="5">
        <v>6.5439814814814812E-2</v>
      </c>
      <c r="Q23" s="5">
        <v>9.6924189814814807E-2</v>
      </c>
      <c r="R23" s="5">
        <v>1.1594328703703705</v>
      </c>
      <c r="S23" s="5">
        <v>8.99884201388889E-3</v>
      </c>
      <c r="T23" s="2">
        <v>0</v>
      </c>
      <c r="U23" s="2">
        <v>0</v>
      </c>
      <c r="V23" s="2">
        <v>0</v>
      </c>
      <c r="W23" s="2">
        <v>1372</v>
      </c>
      <c r="X23">
        <v>0</v>
      </c>
      <c r="Y23" s="2">
        <v>5</v>
      </c>
      <c r="Z23">
        <v>1372</v>
      </c>
      <c r="AB23" s="4"/>
    </row>
    <row r="24" spans="1:28" x14ac:dyDescent="0.25">
      <c r="A24" s="11">
        <v>44718</v>
      </c>
      <c r="B24" s="2">
        <v>23</v>
      </c>
      <c r="C24" t="s">
        <v>89</v>
      </c>
      <c r="D24" s="2">
        <v>612</v>
      </c>
      <c r="E24" s="3">
        <v>640.04553450000003</v>
      </c>
      <c r="F24" s="2">
        <v>86</v>
      </c>
      <c r="G24" s="2">
        <v>321</v>
      </c>
      <c r="H24" s="2">
        <v>60</v>
      </c>
      <c r="I24" s="2">
        <v>13</v>
      </c>
      <c r="J24" s="2">
        <v>132</v>
      </c>
      <c r="K24" s="4">
        <v>0.51162790697674421</v>
      </c>
      <c r="L24" s="5">
        <v>5.1215277777777778E-3</v>
      </c>
      <c r="M24" s="5">
        <v>5.82175925925926E-3</v>
      </c>
      <c r="N24" s="5">
        <v>1.7303240740740741E-2</v>
      </c>
      <c r="O24" s="4">
        <v>0.62790697674418605</v>
      </c>
      <c r="P24" s="5">
        <v>5.7511574074074076E-2</v>
      </c>
      <c r="Q24" s="5">
        <v>8.8184027777777785E-2</v>
      </c>
      <c r="R24" s="5">
        <v>0.68458333333333332</v>
      </c>
      <c r="S24" s="5">
        <v>6.4732983162692243E-2</v>
      </c>
      <c r="T24" s="2">
        <v>60</v>
      </c>
      <c r="U24" s="2">
        <v>30</v>
      </c>
      <c r="V24" s="2">
        <v>0</v>
      </c>
      <c r="W24" s="2">
        <v>603</v>
      </c>
      <c r="X24">
        <v>59</v>
      </c>
      <c r="Y24" s="2">
        <v>373</v>
      </c>
      <c r="Z24">
        <v>603</v>
      </c>
      <c r="AB24" s="4"/>
    </row>
    <row r="25" spans="1:28" x14ac:dyDescent="0.25">
      <c r="A25" s="11">
        <v>44718</v>
      </c>
      <c r="B25" s="2">
        <v>23</v>
      </c>
      <c r="C25" t="s">
        <v>80</v>
      </c>
      <c r="D25" s="2">
        <v>352</v>
      </c>
      <c r="E25" s="3">
        <v>570.10887583333317</v>
      </c>
      <c r="F25" s="2">
        <v>78</v>
      </c>
      <c r="G25" s="2">
        <v>212</v>
      </c>
      <c r="H25" s="2">
        <v>40</v>
      </c>
      <c r="I25" s="2">
        <v>4</v>
      </c>
      <c r="J25" s="2">
        <v>18</v>
      </c>
      <c r="K25" s="4">
        <v>0.58974358974358976</v>
      </c>
      <c r="L25" s="5">
        <v>5.0347222222222225E-3</v>
      </c>
      <c r="M25" s="5">
        <v>5.3389126305792966E-3</v>
      </c>
      <c r="N25" s="5">
        <v>1.6875000000000001E-2</v>
      </c>
      <c r="O25" s="4">
        <v>0.75641025641025639</v>
      </c>
      <c r="P25" s="5">
        <v>6.4166666666666677E-2</v>
      </c>
      <c r="Q25" s="5">
        <v>9.8663194444444435E-2</v>
      </c>
      <c r="R25" s="5">
        <v>0.88907407407407413</v>
      </c>
      <c r="S25" s="5">
        <v>8.7247495089131127E-2</v>
      </c>
      <c r="T25" s="2">
        <v>56</v>
      </c>
      <c r="U25" s="2">
        <v>35</v>
      </c>
      <c r="V25" s="2">
        <v>4</v>
      </c>
      <c r="W25" s="2">
        <v>347</v>
      </c>
      <c r="X25">
        <v>87</v>
      </c>
      <c r="Y25" s="2">
        <v>228</v>
      </c>
      <c r="Z25">
        <v>347</v>
      </c>
      <c r="AB25" s="4"/>
    </row>
    <row r="26" spans="1:28" x14ac:dyDescent="0.25">
      <c r="A26" s="11">
        <v>44718</v>
      </c>
      <c r="B26" s="2">
        <v>23</v>
      </c>
      <c r="C26" t="s">
        <v>90</v>
      </c>
      <c r="D26" s="2">
        <v>449</v>
      </c>
      <c r="E26" s="3">
        <v>427.94109266666675</v>
      </c>
      <c r="F26" s="2">
        <v>106</v>
      </c>
      <c r="G26" s="2">
        <v>236</v>
      </c>
      <c r="H26" s="2">
        <v>58</v>
      </c>
      <c r="I26" s="2">
        <v>9</v>
      </c>
      <c r="J26" s="2">
        <v>40</v>
      </c>
      <c r="K26" s="4">
        <v>0.60377358490566035</v>
      </c>
      <c r="L26" s="5">
        <v>4.4965277777777781E-3</v>
      </c>
      <c r="M26" s="5">
        <v>5.536993361285816E-3</v>
      </c>
      <c r="N26" s="5">
        <v>3.3391203703703708E-2</v>
      </c>
      <c r="O26" s="4">
        <v>0.71698113207547165</v>
      </c>
      <c r="P26" s="5">
        <v>6.9571759259259264E-2</v>
      </c>
      <c r="Q26" s="5">
        <v>9.2622685185185183E-2</v>
      </c>
      <c r="R26" s="5">
        <v>0.92996527777777782</v>
      </c>
      <c r="S26" s="5">
        <v>5.1919452477904027E-2</v>
      </c>
      <c r="T26" s="2">
        <v>19</v>
      </c>
      <c r="U26" s="2">
        <v>2</v>
      </c>
      <c r="V26" s="2">
        <v>0</v>
      </c>
      <c r="W26" s="2">
        <v>438</v>
      </c>
      <c r="X26">
        <v>75</v>
      </c>
      <c r="Y26" s="2">
        <v>298</v>
      </c>
      <c r="Z26">
        <v>438</v>
      </c>
      <c r="AB26" s="4"/>
    </row>
    <row r="27" spans="1:28" x14ac:dyDescent="0.25">
      <c r="A27" s="11">
        <v>44718</v>
      </c>
      <c r="B27" s="2">
        <v>23</v>
      </c>
      <c r="C27" t="s">
        <v>82</v>
      </c>
      <c r="D27" s="2">
        <v>175</v>
      </c>
      <c r="E27" s="3">
        <v>119.00554349999994</v>
      </c>
      <c r="F27" s="2">
        <v>30</v>
      </c>
      <c r="G27" s="2">
        <v>109</v>
      </c>
      <c r="H27" s="2">
        <v>19</v>
      </c>
      <c r="I27" s="2">
        <v>3</v>
      </c>
      <c r="J27" s="2">
        <v>14</v>
      </c>
      <c r="K27" s="4">
        <v>0.58620689655172409</v>
      </c>
      <c r="L27" s="5">
        <v>4.3518518518518524E-3</v>
      </c>
      <c r="M27" s="5">
        <v>8.6168981481481478E-3</v>
      </c>
      <c r="N27" s="5">
        <v>3.019675925925926E-2</v>
      </c>
      <c r="O27" s="4">
        <v>0.62068965517241381</v>
      </c>
      <c r="P27" s="5">
        <v>7.6597222222222219E-2</v>
      </c>
      <c r="Q27" s="5">
        <v>0.10590856481481481</v>
      </c>
      <c r="R27" s="5">
        <v>0.56325231481481486</v>
      </c>
      <c r="S27" s="5">
        <v>4.6751956005366122E-2</v>
      </c>
      <c r="T27" s="2">
        <v>7</v>
      </c>
      <c r="U27" s="2">
        <v>1</v>
      </c>
      <c r="V27" s="2">
        <v>0</v>
      </c>
      <c r="W27" s="2">
        <v>172</v>
      </c>
      <c r="X27">
        <v>22</v>
      </c>
      <c r="Y27" s="2">
        <v>129</v>
      </c>
      <c r="Z27">
        <v>172</v>
      </c>
      <c r="AB27" s="4"/>
    </row>
    <row r="28" spans="1:28" x14ac:dyDescent="0.25">
      <c r="A28" s="11">
        <v>44718</v>
      </c>
      <c r="B28" s="2">
        <v>23</v>
      </c>
      <c r="C28" t="s">
        <v>94</v>
      </c>
      <c r="D28" s="2">
        <v>2</v>
      </c>
      <c r="E28" s="3">
        <v>0</v>
      </c>
      <c r="F28" s="2">
        <v>0</v>
      </c>
      <c r="G28" s="2">
        <v>0</v>
      </c>
      <c r="H28" s="2">
        <v>0</v>
      </c>
      <c r="I28" s="2">
        <v>0</v>
      </c>
      <c r="J28" s="2">
        <v>2</v>
      </c>
      <c r="K28" s="4" t="s">
        <v>77</v>
      </c>
      <c r="L28" s="5" t="s">
        <v>77</v>
      </c>
      <c r="M28" s="5" t="s">
        <v>77</v>
      </c>
      <c r="N28" s="5" t="s">
        <v>77</v>
      </c>
      <c r="O28" s="4" t="s">
        <v>77</v>
      </c>
      <c r="P28" s="5" t="s">
        <v>77</v>
      </c>
      <c r="Q28" s="5" t="s">
        <v>77</v>
      </c>
      <c r="R28" s="5" t="s">
        <v>77</v>
      </c>
      <c r="S28" s="5">
        <v>2.6226854166666671E-2</v>
      </c>
      <c r="T28" s="2">
        <v>0</v>
      </c>
      <c r="U28" s="2">
        <v>0</v>
      </c>
      <c r="V28" s="2">
        <v>0</v>
      </c>
      <c r="W28" s="2">
        <v>2</v>
      </c>
      <c r="X28">
        <v>0</v>
      </c>
      <c r="Y28" s="2">
        <v>2</v>
      </c>
      <c r="Z28">
        <v>2</v>
      </c>
      <c r="AB28" s="4"/>
    </row>
    <row r="29" spans="1:28" x14ac:dyDescent="0.25">
      <c r="A29" s="11">
        <v>44711</v>
      </c>
      <c r="B29" s="2">
        <v>22</v>
      </c>
      <c r="C29" t="s">
        <v>76</v>
      </c>
      <c r="D29" s="2">
        <v>469</v>
      </c>
      <c r="E29" s="3">
        <v>940.62552266666614</v>
      </c>
      <c r="F29" s="2">
        <v>57</v>
      </c>
      <c r="G29" s="2">
        <v>274</v>
      </c>
      <c r="H29" s="2">
        <v>81</v>
      </c>
      <c r="I29" s="2">
        <v>13</v>
      </c>
      <c r="J29" s="2">
        <v>44</v>
      </c>
      <c r="K29" s="4">
        <v>0.33333333333333331</v>
      </c>
      <c r="L29" s="5">
        <v>8.9583333333333338E-3</v>
      </c>
      <c r="M29" s="5">
        <v>9.3232212475633531E-3</v>
      </c>
      <c r="N29" s="5">
        <v>2.5266203703703704E-2</v>
      </c>
      <c r="O29" s="4">
        <v>0.43859649122807015</v>
      </c>
      <c r="P29" s="5">
        <v>5.4212962962962963E-2</v>
      </c>
      <c r="Q29" s="5">
        <v>7.1988425925925928E-2</v>
      </c>
      <c r="R29" s="5">
        <v>0.40065972222222229</v>
      </c>
      <c r="S29" s="5">
        <v>8.6548172488910002E-2</v>
      </c>
      <c r="T29" s="2">
        <v>73</v>
      </c>
      <c r="U29" s="2">
        <v>34</v>
      </c>
      <c r="V29" s="2">
        <v>5</v>
      </c>
      <c r="W29" s="2">
        <v>466</v>
      </c>
      <c r="X29">
        <v>79</v>
      </c>
      <c r="Y29" s="2">
        <v>268</v>
      </c>
      <c r="Z29">
        <v>466</v>
      </c>
      <c r="AB29" s="4"/>
    </row>
    <row r="30" spans="1:28" x14ac:dyDescent="0.25">
      <c r="A30" s="11">
        <v>44711</v>
      </c>
      <c r="B30" s="2">
        <v>22</v>
      </c>
      <c r="C30" t="s">
        <v>87</v>
      </c>
      <c r="D30" s="2">
        <v>781</v>
      </c>
      <c r="E30" s="3">
        <v>1340.1430143333348</v>
      </c>
      <c r="F30" s="2">
        <v>89</v>
      </c>
      <c r="G30" s="2">
        <v>510</v>
      </c>
      <c r="H30" s="2">
        <v>94</v>
      </c>
      <c r="I30" s="2">
        <v>24</v>
      </c>
      <c r="J30" s="2">
        <v>64</v>
      </c>
      <c r="K30" s="4">
        <v>0.5280898876404494</v>
      </c>
      <c r="L30" s="5">
        <v>5.4398148148148149E-3</v>
      </c>
      <c r="M30" s="5">
        <v>7.4198918019142742E-3</v>
      </c>
      <c r="N30" s="5">
        <v>4.3333333333333335E-2</v>
      </c>
      <c r="O30" s="4">
        <v>0.6179775280898876</v>
      </c>
      <c r="P30" s="5">
        <v>4.7870370370370376E-2</v>
      </c>
      <c r="Q30" s="5">
        <v>7.7430555555555558E-2</v>
      </c>
      <c r="R30" s="5">
        <v>1.2185532407407409</v>
      </c>
      <c r="S30" s="5">
        <v>7.6289979361370802E-2</v>
      </c>
      <c r="T30" s="2">
        <v>108</v>
      </c>
      <c r="U30" s="2">
        <v>35</v>
      </c>
      <c r="V30" s="2">
        <v>0</v>
      </c>
      <c r="W30" s="2">
        <v>773</v>
      </c>
      <c r="X30">
        <v>115</v>
      </c>
      <c r="Y30" s="2">
        <v>421</v>
      </c>
      <c r="Z30">
        <v>773</v>
      </c>
      <c r="AB30" s="4"/>
    </row>
    <row r="31" spans="1:28" x14ac:dyDescent="0.25">
      <c r="A31" s="11">
        <v>44711</v>
      </c>
      <c r="B31" s="2">
        <v>22</v>
      </c>
      <c r="C31" t="s">
        <v>81</v>
      </c>
      <c r="D31" s="2">
        <v>521</v>
      </c>
      <c r="E31" s="3">
        <v>998.46164383333235</v>
      </c>
      <c r="F31" s="2">
        <v>90</v>
      </c>
      <c r="G31" s="2">
        <v>298</v>
      </c>
      <c r="H31" s="2">
        <v>85</v>
      </c>
      <c r="I31" s="2">
        <v>9</v>
      </c>
      <c r="J31" s="2">
        <v>39</v>
      </c>
      <c r="K31" s="4">
        <v>0.53333333333333333</v>
      </c>
      <c r="L31" s="5">
        <v>5.1273148148148146E-3</v>
      </c>
      <c r="M31" s="5">
        <v>5.9564043209876516E-3</v>
      </c>
      <c r="N31" s="5">
        <v>2.4293981481481482E-2</v>
      </c>
      <c r="O31" s="4">
        <v>0.66666666666666663</v>
      </c>
      <c r="P31" s="5">
        <v>5.0040509259259264E-2</v>
      </c>
      <c r="Q31" s="5">
        <v>7.9878472222222233E-2</v>
      </c>
      <c r="R31" s="5">
        <v>0.59686342592592601</v>
      </c>
      <c r="S31" s="5">
        <v>9.0275836044266103E-2</v>
      </c>
      <c r="T31" s="2">
        <v>85</v>
      </c>
      <c r="U31" s="2">
        <v>57</v>
      </c>
      <c r="V31" s="2">
        <v>11</v>
      </c>
      <c r="W31" s="2">
        <v>515</v>
      </c>
      <c r="X31">
        <v>143</v>
      </c>
      <c r="Y31" s="2">
        <v>349</v>
      </c>
      <c r="Z31">
        <v>515</v>
      </c>
      <c r="AB31" s="4"/>
    </row>
    <row r="32" spans="1:28" x14ac:dyDescent="0.25">
      <c r="A32" s="11">
        <v>44711</v>
      </c>
      <c r="B32" s="2">
        <v>22</v>
      </c>
      <c r="C32" t="s">
        <v>77</v>
      </c>
      <c r="D32" s="2">
        <v>6477</v>
      </c>
      <c r="E32" s="3">
        <v>0</v>
      </c>
      <c r="F32" s="2">
        <v>660</v>
      </c>
      <c r="G32" s="2">
        <v>3314</v>
      </c>
      <c r="H32" s="2">
        <v>1387</v>
      </c>
      <c r="I32" s="2">
        <v>339</v>
      </c>
      <c r="J32" s="2">
        <v>777</v>
      </c>
      <c r="K32" s="4">
        <v>0.56366459627329191</v>
      </c>
      <c r="L32" s="5">
        <v>5.115740740740741E-3</v>
      </c>
      <c r="M32" s="5">
        <v>6.2218274476026469E-3</v>
      </c>
      <c r="N32" s="5">
        <v>4.3333333333333335E-2</v>
      </c>
      <c r="O32" s="4">
        <v>0.68012422360248448</v>
      </c>
      <c r="P32" s="5">
        <v>4.9039351851851848E-2</v>
      </c>
      <c r="Q32" s="5">
        <v>7.6863425925925932E-2</v>
      </c>
      <c r="R32" s="5">
        <v>1.2185532407407409</v>
      </c>
      <c r="S32" s="5">
        <v>8.2870375000000003E-3</v>
      </c>
      <c r="T32" s="2">
        <v>0</v>
      </c>
      <c r="U32" s="2">
        <v>0</v>
      </c>
      <c r="V32" s="2">
        <v>0</v>
      </c>
      <c r="W32" s="2">
        <v>1433</v>
      </c>
      <c r="X32">
        <v>0</v>
      </c>
      <c r="Y32" s="2">
        <v>6</v>
      </c>
      <c r="Z32">
        <v>1433</v>
      </c>
      <c r="AB32" s="4"/>
    </row>
    <row r="33" spans="1:28" x14ac:dyDescent="0.25">
      <c r="A33" s="11">
        <v>44711</v>
      </c>
      <c r="B33" s="2">
        <v>22</v>
      </c>
      <c r="C33" t="s">
        <v>80</v>
      </c>
      <c r="D33" s="2">
        <v>417</v>
      </c>
      <c r="E33" s="3">
        <v>215.2788808333334</v>
      </c>
      <c r="F33" s="2">
        <v>59</v>
      </c>
      <c r="G33" s="2">
        <v>235</v>
      </c>
      <c r="H33" s="2">
        <v>63</v>
      </c>
      <c r="I33" s="2">
        <v>12</v>
      </c>
      <c r="J33" s="2">
        <v>48</v>
      </c>
      <c r="K33" s="4">
        <v>0.67796610169491522</v>
      </c>
      <c r="L33" s="5">
        <v>4.8148148148148152E-3</v>
      </c>
      <c r="M33" s="5">
        <v>5.2950408035153792E-3</v>
      </c>
      <c r="N33" s="5">
        <v>1.9108796296296297E-2</v>
      </c>
      <c r="O33" s="4">
        <v>0.77966101694915257</v>
      </c>
      <c r="P33" s="5">
        <v>2.9918981481481484E-2</v>
      </c>
      <c r="Q33" s="5">
        <v>5.2312499999999998E-2</v>
      </c>
      <c r="R33" s="5">
        <v>0.57491898148148146</v>
      </c>
      <c r="S33" s="5">
        <v>3.5838353567684951E-2</v>
      </c>
      <c r="T33" s="2">
        <v>16</v>
      </c>
      <c r="U33" s="2">
        <v>6</v>
      </c>
      <c r="V33" s="2">
        <v>0</v>
      </c>
      <c r="W33" s="2">
        <v>412</v>
      </c>
      <c r="X33">
        <v>163</v>
      </c>
      <c r="Y33" s="2">
        <v>332</v>
      </c>
      <c r="Z33">
        <v>412</v>
      </c>
      <c r="AB33" s="4"/>
    </row>
    <row r="34" spans="1:28" x14ac:dyDescent="0.25">
      <c r="A34" s="11">
        <v>44711</v>
      </c>
      <c r="B34" s="2">
        <v>22</v>
      </c>
      <c r="C34" t="s">
        <v>90</v>
      </c>
      <c r="D34" s="2">
        <v>469</v>
      </c>
      <c r="E34" s="3">
        <v>568.68609233333336</v>
      </c>
      <c r="F34" s="2">
        <v>101</v>
      </c>
      <c r="G34" s="2">
        <v>252</v>
      </c>
      <c r="H34" s="2">
        <v>49</v>
      </c>
      <c r="I34" s="2">
        <v>19</v>
      </c>
      <c r="J34" s="2">
        <v>48</v>
      </c>
      <c r="K34" s="4">
        <v>0.60396039603960394</v>
      </c>
      <c r="L34" s="5">
        <v>4.7453703703703703E-3</v>
      </c>
      <c r="M34" s="5">
        <v>5.2538274660799428E-3</v>
      </c>
      <c r="N34" s="5">
        <v>3.709490740740741E-2</v>
      </c>
      <c r="O34" s="4">
        <v>0.75247524752475248</v>
      </c>
      <c r="P34" s="5">
        <v>4.252314814814815E-2</v>
      </c>
      <c r="Q34" s="5">
        <v>7.0879629629629626E-2</v>
      </c>
      <c r="R34" s="5">
        <v>0.84508101851851858</v>
      </c>
      <c r="S34" s="5">
        <v>6.3375622348218488E-2</v>
      </c>
      <c r="T34" s="2">
        <v>52</v>
      </c>
      <c r="U34" s="2">
        <v>20</v>
      </c>
      <c r="V34" s="2">
        <v>0</v>
      </c>
      <c r="W34" s="2">
        <v>465</v>
      </c>
      <c r="X34">
        <v>105</v>
      </c>
      <c r="Y34" s="2">
        <v>319</v>
      </c>
      <c r="Z34">
        <v>465</v>
      </c>
      <c r="AB34" s="4"/>
    </row>
    <row r="35" spans="1:28" x14ac:dyDescent="0.25">
      <c r="A35" s="11">
        <v>44711</v>
      </c>
      <c r="B35" s="2">
        <v>22</v>
      </c>
      <c r="C35" t="s">
        <v>89</v>
      </c>
      <c r="D35" s="2">
        <v>611</v>
      </c>
      <c r="E35" s="3">
        <v>530.25914183333362</v>
      </c>
      <c r="F35" s="2">
        <v>100</v>
      </c>
      <c r="G35" s="2">
        <v>304</v>
      </c>
      <c r="H35" s="2">
        <v>61</v>
      </c>
      <c r="I35" s="2">
        <v>8</v>
      </c>
      <c r="J35" s="2">
        <v>138</v>
      </c>
      <c r="K35" s="4">
        <v>0.65</v>
      </c>
      <c r="L35" s="5">
        <v>4.5949074074074078E-3</v>
      </c>
      <c r="M35" s="5">
        <v>5.4542824074074094E-3</v>
      </c>
      <c r="N35" s="5">
        <v>2.4756944444444446E-2</v>
      </c>
      <c r="O35" s="4">
        <v>0.75</v>
      </c>
      <c r="P35" s="5">
        <v>4.581018518518519E-2</v>
      </c>
      <c r="Q35" s="5">
        <v>7.4990740740740747E-2</v>
      </c>
      <c r="R35" s="5">
        <v>0.76738425925925924</v>
      </c>
      <c r="S35" s="5">
        <v>5.5620622071890106E-2</v>
      </c>
      <c r="T35" s="2">
        <v>37</v>
      </c>
      <c r="U35" s="2">
        <v>12</v>
      </c>
      <c r="V35" s="2">
        <v>1</v>
      </c>
      <c r="W35" s="2">
        <v>594</v>
      </c>
      <c r="X35">
        <v>72</v>
      </c>
      <c r="Y35" s="2">
        <v>380</v>
      </c>
      <c r="Z35">
        <v>594</v>
      </c>
      <c r="AB35" s="4"/>
    </row>
    <row r="36" spans="1:28" x14ac:dyDescent="0.25">
      <c r="A36" s="11">
        <v>44711</v>
      </c>
      <c r="B36" s="2">
        <v>22</v>
      </c>
      <c r="C36" t="s">
        <v>82</v>
      </c>
      <c r="D36" s="2">
        <v>206</v>
      </c>
      <c r="E36" s="3">
        <v>151.64110799999997</v>
      </c>
      <c r="F36" s="2">
        <v>27</v>
      </c>
      <c r="G36" s="2">
        <v>128</v>
      </c>
      <c r="H36" s="2">
        <v>35</v>
      </c>
      <c r="I36" s="2">
        <v>2</v>
      </c>
      <c r="J36" s="2">
        <v>14</v>
      </c>
      <c r="K36" s="4">
        <v>0.57692307692307687</v>
      </c>
      <c r="L36" s="5">
        <v>2.9861111111111113E-3</v>
      </c>
      <c r="M36" s="5">
        <v>5.7531721536351176E-3</v>
      </c>
      <c r="N36" s="5">
        <v>2.2650462962962963E-2</v>
      </c>
      <c r="O36" s="4">
        <v>0.65384615384615385</v>
      </c>
      <c r="P36" s="5">
        <v>5.5844907407407413E-2</v>
      </c>
      <c r="Q36" s="5">
        <v>8.293171296296295E-2</v>
      </c>
      <c r="R36" s="5">
        <v>0.81473379629629639</v>
      </c>
      <c r="S36" s="5">
        <v>4.6541100779132816E-2</v>
      </c>
      <c r="T36" s="2">
        <v>14</v>
      </c>
      <c r="U36" s="2">
        <v>4</v>
      </c>
      <c r="V36" s="2">
        <v>0</v>
      </c>
      <c r="W36" s="2">
        <v>199</v>
      </c>
      <c r="X36">
        <v>22</v>
      </c>
      <c r="Y36" s="2">
        <v>155</v>
      </c>
      <c r="Z36">
        <v>199</v>
      </c>
      <c r="AB36" s="4"/>
    </row>
    <row r="37" spans="1:28" x14ac:dyDescent="0.25">
      <c r="A37" s="11">
        <v>44711</v>
      </c>
      <c r="B37" s="2">
        <v>22</v>
      </c>
      <c r="C37" t="s">
        <v>94</v>
      </c>
      <c r="D37" s="2">
        <v>3</v>
      </c>
      <c r="E37" s="3">
        <v>0</v>
      </c>
      <c r="F37" s="2">
        <v>0</v>
      </c>
      <c r="G37" s="2">
        <v>0</v>
      </c>
      <c r="H37" s="2">
        <v>1</v>
      </c>
      <c r="I37" s="2">
        <v>0</v>
      </c>
      <c r="J37" s="2">
        <v>2</v>
      </c>
      <c r="K37" s="4" t="s">
        <v>77</v>
      </c>
      <c r="L37" s="5" t="s">
        <v>77</v>
      </c>
      <c r="M37" s="5" t="s">
        <v>77</v>
      </c>
      <c r="N37" s="5" t="s">
        <v>77</v>
      </c>
      <c r="O37" s="4" t="s">
        <v>77</v>
      </c>
      <c r="P37" s="5" t="s">
        <v>77</v>
      </c>
      <c r="Q37" s="5" t="s">
        <v>77</v>
      </c>
      <c r="R37" s="5" t="s">
        <v>77</v>
      </c>
      <c r="S37" s="5">
        <v>8.1307881944444448E-3</v>
      </c>
      <c r="T37" s="2">
        <v>0</v>
      </c>
      <c r="U37" s="2">
        <v>0</v>
      </c>
      <c r="V37" s="2">
        <v>0</v>
      </c>
      <c r="W37" s="2">
        <v>2</v>
      </c>
      <c r="X37">
        <v>0</v>
      </c>
      <c r="Y37" s="2">
        <v>2</v>
      </c>
      <c r="Z37">
        <v>2</v>
      </c>
      <c r="AB37" s="4"/>
    </row>
    <row r="38" spans="1:28" x14ac:dyDescent="0.25">
      <c r="A38" s="11">
        <v>44704</v>
      </c>
      <c r="B38" s="2">
        <v>21</v>
      </c>
      <c r="C38" t="s">
        <v>76</v>
      </c>
      <c r="D38" s="2">
        <v>470</v>
      </c>
      <c r="E38" s="3">
        <v>1002.2083031666662</v>
      </c>
      <c r="F38" s="2">
        <v>50</v>
      </c>
      <c r="G38" s="2">
        <v>280</v>
      </c>
      <c r="H38" s="2">
        <v>79</v>
      </c>
      <c r="I38" s="2">
        <v>20</v>
      </c>
      <c r="J38" s="2">
        <v>41</v>
      </c>
      <c r="K38" s="4">
        <v>0.34</v>
      </c>
      <c r="L38" s="5">
        <v>8.6921296296296295E-3</v>
      </c>
      <c r="M38" s="5">
        <v>1.0161574074074075E-2</v>
      </c>
      <c r="N38" s="5">
        <v>2.9976851851851852E-2</v>
      </c>
      <c r="O38" s="4">
        <v>0.34</v>
      </c>
      <c r="P38" s="5">
        <v>5.9380787037037037E-2</v>
      </c>
      <c r="Q38" s="5">
        <v>9.1094328703703736E-2</v>
      </c>
      <c r="R38" s="5">
        <v>0.53083333333333338</v>
      </c>
      <c r="S38" s="5">
        <v>9.1111732886426849E-2</v>
      </c>
      <c r="T38" s="2">
        <v>75</v>
      </c>
      <c r="U38" s="2">
        <v>42</v>
      </c>
      <c r="V38" s="2">
        <v>14</v>
      </c>
      <c r="W38" s="2">
        <v>463</v>
      </c>
      <c r="X38">
        <v>101</v>
      </c>
      <c r="Y38" s="2">
        <v>282</v>
      </c>
      <c r="Z38">
        <v>463</v>
      </c>
      <c r="AB38" s="4"/>
    </row>
    <row r="39" spans="1:28" x14ac:dyDescent="0.25">
      <c r="A39" s="11">
        <v>44704</v>
      </c>
      <c r="B39" s="2">
        <v>21</v>
      </c>
      <c r="C39" t="s">
        <v>87</v>
      </c>
      <c r="D39" s="2">
        <v>784</v>
      </c>
      <c r="E39" s="3">
        <v>1395.4271768333324</v>
      </c>
      <c r="F39" s="2">
        <v>113</v>
      </c>
      <c r="G39" s="2">
        <v>483</v>
      </c>
      <c r="H39" s="2">
        <v>97</v>
      </c>
      <c r="I39" s="2">
        <v>20</v>
      </c>
      <c r="J39" s="2">
        <v>71</v>
      </c>
      <c r="K39" s="4">
        <v>0.48672566371681414</v>
      </c>
      <c r="L39" s="5">
        <v>6.4699074074074077E-3</v>
      </c>
      <c r="M39" s="5">
        <v>8.4098451327433658E-3</v>
      </c>
      <c r="N39" s="5">
        <v>3.6157407407407409E-2</v>
      </c>
      <c r="O39" s="4">
        <v>0.53097345132743368</v>
      </c>
      <c r="P39" s="5">
        <v>4.3611111111111107E-2</v>
      </c>
      <c r="Q39" s="5">
        <v>6.6512731481481471E-2</v>
      </c>
      <c r="R39" s="5">
        <v>0.82265046296296296</v>
      </c>
      <c r="S39" s="5">
        <v>7.762131113677187E-2</v>
      </c>
      <c r="T39" s="2">
        <v>130</v>
      </c>
      <c r="U39" s="2">
        <v>55</v>
      </c>
      <c r="V39" s="2">
        <v>0</v>
      </c>
      <c r="W39" s="2">
        <v>773</v>
      </c>
      <c r="X39">
        <v>131</v>
      </c>
      <c r="Y39" s="2">
        <v>449</v>
      </c>
      <c r="Z39">
        <v>773</v>
      </c>
      <c r="AB39" s="4"/>
    </row>
    <row r="40" spans="1:28" x14ac:dyDescent="0.25">
      <c r="A40" s="11">
        <v>44704</v>
      </c>
      <c r="B40" s="2">
        <v>21</v>
      </c>
      <c r="C40" t="s">
        <v>81</v>
      </c>
      <c r="D40" s="2">
        <v>498</v>
      </c>
      <c r="E40" s="3">
        <v>996.09080549999999</v>
      </c>
      <c r="F40" s="2">
        <v>92</v>
      </c>
      <c r="G40" s="2">
        <v>286</v>
      </c>
      <c r="H40" s="2">
        <v>62</v>
      </c>
      <c r="I40" s="2">
        <v>16</v>
      </c>
      <c r="J40" s="2">
        <v>42</v>
      </c>
      <c r="K40" s="4">
        <v>0.51086956521739135</v>
      </c>
      <c r="L40" s="5">
        <v>5.5034722222222221E-3</v>
      </c>
      <c r="M40" s="5">
        <v>6.7863073671497612E-3</v>
      </c>
      <c r="N40" s="5">
        <v>4.3125000000000004E-2</v>
      </c>
      <c r="O40" s="4">
        <v>0.64130434782608692</v>
      </c>
      <c r="P40" s="5">
        <v>6.3726851851851854E-2</v>
      </c>
      <c r="Q40" s="5">
        <v>9.0033564814814823E-2</v>
      </c>
      <c r="R40" s="5">
        <v>0.68223379629629632</v>
      </c>
      <c r="S40" s="5">
        <v>8.9055664765673531E-2</v>
      </c>
      <c r="T40" s="2">
        <v>83</v>
      </c>
      <c r="U40" s="2">
        <v>49</v>
      </c>
      <c r="V40" s="2">
        <v>11</v>
      </c>
      <c r="W40" s="2">
        <v>495</v>
      </c>
      <c r="X40">
        <v>144</v>
      </c>
      <c r="Y40" s="2">
        <v>320</v>
      </c>
      <c r="Z40">
        <v>495</v>
      </c>
      <c r="AB40" s="4"/>
    </row>
    <row r="41" spans="1:28" x14ac:dyDescent="0.25">
      <c r="A41" s="11">
        <v>44704</v>
      </c>
      <c r="B41" s="2">
        <v>21</v>
      </c>
      <c r="C41" t="s">
        <v>90</v>
      </c>
      <c r="D41" s="2">
        <v>453</v>
      </c>
      <c r="E41" s="3">
        <v>327.70442949999995</v>
      </c>
      <c r="F41" s="2">
        <v>105</v>
      </c>
      <c r="G41" s="2">
        <v>232</v>
      </c>
      <c r="H41" s="2">
        <v>48</v>
      </c>
      <c r="I41" s="2">
        <v>11</v>
      </c>
      <c r="J41" s="2">
        <v>57</v>
      </c>
      <c r="K41" s="4">
        <v>0.60576923076923073</v>
      </c>
      <c r="L41" s="5">
        <v>5.1099537037037042E-3</v>
      </c>
      <c r="M41" s="5">
        <v>5.5410879629629629E-3</v>
      </c>
      <c r="N41" s="5">
        <v>1.4363425925925927E-2</v>
      </c>
      <c r="O41" s="4">
        <v>0.71153846153846156</v>
      </c>
      <c r="P41" s="5">
        <v>4.4675925925925924E-2</v>
      </c>
      <c r="Q41" s="5">
        <v>6.7548611111111115E-2</v>
      </c>
      <c r="R41" s="5">
        <v>0.52285879629629628</v>
      </c>
      <c r="S41" s="5">
        <v>4.3411795451701742E-2</v>
      </c>
      <c r="T41" s="2">
        <v>12</v>
      </c>
      <c r="U41" s="2">
        <v>0</v>
      </c>
      <c r="V41" s="2">
        <v>0</v>
      </c>
      <c r="W41" s="2">
        <v>442</v>
      </c>
      <c r="X41">
        <v>65</v>
      </c>
      <c r="Y41" s="2">
        <v>317</v>
      </c>
      <c r="Z41">
        <v>442</v>
      </c>
      <c r="AB41" s="4"/>
    </row>
    <row r="42" spans="1:28" x14ac:dyDescent="0.25">
      <c r="A42" s="11">
        <v>44704</v>
      </c>
      <c r="B42" s="2">
        <v>21</v>
      </c>
      <c r="C42" t="s">
        <v>77</v>
      </c>
      <c r="D42" s="2">
        <v>6392</v>
      </c>
      <c r="E42" s="3">
        <v>0</v>
      </c>
      <c r="F42" s="2">
        <v>687</v>
      </c>
      <c r="G42" s="2">
        <v>3177</v>
      </c>
      <c r="H42" s="2">
        <v>1362</v>
      </c>
      <c r="I42" s="2">
        <v>367</v>
      </c>
      <c r="J42" s="2">
        <v>799</v>
      </c>
      <c r="K42" s="4">
        <v>0.56804733727810652</v>
      </c>
      <c r="L42" s="5">
        <v>5.0983796296296298E-3</v>
      </c>
      <c r="M42" s="5">
        <v>6.3178350317773376E-3</v>
      </c>
      <c r="N42" s="5">
        <v>4.3125000000000004E-2</v>
      </c>
      <c r="O42" s="4">
        <v>0.66863905325443784</v>
      </c>
      <c r="P42" s="5">
        <v>5.2928240740740741E-2</v>
      </c>
      <c r="Q42" s="5">
        <v>8.2891203703703717E-2</v>
      </c>
      <c r="R42" s="5">
        <v>0.90678240740740745</v>
      </c>
      <c r="S42" s="5">
        <v>1.5320203703703704E-2</v>
      </c>
      <c r="T42" s="2">
        <v>0</v>
      </c>
      <c r="U42" s="2">
        <v>0</v>
      </c>
      <c r="V42" s="2">
        <v>0</v>
      </c>
      <c r="W42" s="2">
        <v>1398</v>
      </c>
      <c r="X42">
        <v>0</v>
      </c>
      <c r="Y42" s="2">
        <v>4</v>
      </c>
      <c r="Z42">
        <v>1398</v>
      </c>
      <c r="AB42" s="4"/>
    </row>
    <row r="43" spans="1:28" x14ac:dyDescent="0.25">
      <c r="A43" s="11">
        <v>44704</v>
      </c>
      <c r="B43" s="2">
        <v>21</v>
      </c>
      <c r="C43" t="s">
        <v>89</v>
      </c>
      <c r="D43" s="2">
        <v>641</v>
      </c>
      <c r="E43" s="3">
        <v>494.04858850000022</v>
      </c>
      <c r="F43" s="2">
        <v>108</v>
      </c>
      <c r="G43" s="2">
        <v>289</v>
      </c>
      <c r="H43" s="2">
        <v>68</v>
      </c>
      <c r="I43" s="2">
        <v>17</v>
      </c>
      <c r="J43" s="2">
        <v>159</v>
      </c>
      <c r="K43" s="4">
        <v>0.60185185185185186</v>
      </c>
      <c r="L43" s="5">
        <v>5.0289351851851858E-3</v>
      </c>
      <c r="M43" s="5">
        <v>5.6711891289437542E-3</v>
      </c>
      <c r="N43" s="5">
        <v>1.8368055555555554E-2</v>
      </c>
      <c r="O43" s="4">
        <v>0.73148148148148151</v>
      </c>
      <c r="P43" s="5">
        <v>5.1232638888888897E-2</v>
      </c>
      <c r="Q43" s="5">
        <v>7.7598379629629635E-2</v>
      </c>
      <c r="R43" s="5">
        <v>0.55219907407407409</v>
      </c>
      <c r="S43" s="5">
        <v>5.0887435795264363E-2</v>
      </c>
      <c r="T43" s="2">
        <v>33</v>
      </c>
      <c r="U43" s="2">
        <v>10</v>
      </c>
      <c r="V43" s="2">
        <v>0</v>
      </c>
      <c r="W43" s="2">
        <v>635</v>
      </c>
      <c r="X43">
        <v>64</v>
      </c>
      <c r="Y43" s="2">
        <v>428</v>
      </c>
      <c r="Z43">
        <v>635</v>
      </c>
      <c r="AB43" s="4"/>
    </row>
    <row r="44" spans="1:28" x14ac:dyDescent="0.25">
      <c r="A44" s="11">
        <v>44704</v>
      </c>
      <c r="B44" s="2">
        <v>21</v>
      </c>
      <c r="C44" t="s">
        <v>80</v>
      </c>
      <c r="D44" s="2">
        <v>373</v>
      </c>
      <c r="E44" s="3">
        <v>386.42692033333333</v>
      </c>
      <c r="F44" s="2">
        <v>68</v>
      </c>
      <c r="G44" s="2">
        <v>204</v>
      </c>
      <c r="H44" s="2">
        <v>64</v>
      </c>
      <c r="I44" s="2">
        <v>11</v>
      </c>
      <c r="J44" s="2">
        <v>26</v>
      </c>
      <c r="K44" s="4">
        <v>0.61764705882352944</v>
      </c>
      <c r="L44" s="5">
        <v>4.6701388888888886E-3</v>
      </c>
      <c r="M44" s="5">
        <v>6.1914488017429225E-3</v>
      </c>
      <c r="N44" s="5">
        <v>3.1678240740740743E-2</v>
      </c>
      <c r="O44" s="4">
        <v>0.67647058823529416</v>
      </c>
      <c r="P44" s="5">
        <v>4.1799768518518521E-2</v>
      </c>
      <c r="Q44" s="5">
        <v>7.7910300925925949E-2</v>
      </c>
      <c r="R44" s="5">
        <v>0.72326388888888893</v>
      </c>
      <c r="S44" s="5">
        <v>5.5919559411448751E-2</v>
      </c>
      <c r="T44" s="2">
        <v>29</v>
      </c>
      <c r="U44" s="2">
        <v>16</v>
      </c>
      <c r="V44" s="2">
        <v>1</v>
      </c>
      <c r="W44" s="2">
        <v>367</v>
      </c>
      <c r="X44">
        <v>100</v>
      </c>
      <c r="Y44" s="2">
        <v>250</v>
      </c>
      <c r="Z44">
        <v>367</v>
      </c>
      <c r="AB44" s="4"/>
    </row>
    <row r="45" spans="1:28" x14ac:dyDescent="0.25">
      <c r="A45" s="11">
        <v>44704</v>
      </c>
      <c r="B45" s="2">
        <v>21</v>
      </c>
      <c r="C45" t="s">
        <v>82</v>
      </c>
      <c r="D45" s="2">
        <v>190</v>
      </c>
      <c r="E45" s="3">
        <v>89.037771833333338</v>
      </c>
      <c r="F45" s="2">
        <v>34</v>
      </c>
      <c r="G45" s="2">
        <v>109</v>
      </c>
      <c r="H45" s="2">
        <v>27</v>
      </c>
      <c r="I45" s="2">
        <v>2</v>
      </c>
      <c r="J45" s="2">
        <v>18</v>
      </c>
      <c r="K45" s="4">
        <v>0.67647058823529416</v>
      </c>
      <c r="L45" s="5">
        <v>3.3912037037037036E-3</v>
      </c>
      <c r="M45" s="5">
        <v>4.3453839869281047E-3</v>
      </c>
      <c r="N45" s="5">
        <v>1.1956018518518519E-2</v>
      </c>
      <c r="O45" s="4">
        <v>0.76470588235294112</v>
      </c>
      <c r="P45" s="5">
        <v>4.4484953703703707E-2</v>
      </c>
      <c r="Q45" s="5">
        <v>7.3596643518518523E-2</v>
      </c>
      <c r="R45" s="5">
        <v>0.89217592592592598</v>
      </c>
      <c r="S45" s="5">
        <v>3.1997846014492751E-2</v>
      </c>
      <c r="T45" s="2">
        <v>4</v>
      </c>
      <c r="U45" s="2">
        <v>0</v>
      </c>
      <c r="V45" s="2">
        <v>0</v>
      </c>
      <c r="W45" s="2">
        <v>180</v>
      </c>
      <c r="X45">
        <v>24</v>
      </c>
      <c r="Y45" s="2">
        <v>150</v>
      </c>
      <c r="Z45">
        <v>180</v>
      </c>
      <c r="AB45" s="4"/>
    </row>
    <row r="46" spans="1:28" x14ac:dyDescent="0.25">
      <c r="A46" s="11">
        <v>44704</v>
      </c>
      <c r="B46" s="2">
        <v>21</v>
      </c>
      <c r="C46" t="s">
        <v>94</v>
      </c>
      <c r="D46" s="2">
        <v>4</v>
      </c>
      <c r="E46" s="3">
        <v>0</v>
      </c>
      <c r="F46" s="2">
        <v>0</v>
      </c>
      <c r="G46" s="2">
        <v>1</v>
      </c>
      <c r="H46" s="2">
        <v>1</v>
      </c>
      <c r="I46" s="2">
        <v>0</v>
      </c>
      <c r="J46" s="2">
        <v>2</v>
      </c>
      <c r="K46" s="4" t="s">
        <v>77</v>
      </c>
      <c r="L46" s="5" t="s">
        <v>77</v>
      </c>
      <c r="M46" s="5" t="s">
        <v>77</v>
      </c>
      <c r="N46" s="5" t="s">
        <v>77</v>
      </c>
      <c r="O46" s="4" t="s">
        <v>77</v>
      </c>
      <c r="P46" s="5">
        <v>9.2476851851851852E-3</v>
      </c>
      <c r="Q46" s="5">
        <v>9.8935185185185202E-3</v>
      </c>
      <c r="R46" s="5">
        <v>1.1400462962962965E-2</v>
      </c>
      <c r="S46" s="5">
        <v>1.3784722222222224E-2</v>
      </c>
      <c r="T46" s="2">
        <v>0</v>
      </c>
      <c r="U46" s="2">
        <v>0</v>
      </c>
      <c r="V46" s="2">
        <v>0</v>
      </c>
      <c r="W46" s="2">
        <v>4</v>
      </c>
      <c r="X46">
        <v>0</v>
      </c>
      <c r="Y46" s="2">
        <v>4</v>
      </c>
      <c r="Z46">
        <v>4</v>
      </c>
      <c r="AB46" s="4"/>
    </row>
    <row r="47" spans="1:28" x14ac:dyDescent="0.25">
      <c r="A47" s="11">
        <v>44697</v>
      </c>
      <c r="B47" s="2">
        <v>20</v>
      </c>
      <c r="C47" t="s">
        <v>81</v>
      </c>
      <c r="D47" s="2">
        <v>516</v>
      </c>
      <c r="E47" s="3">
        <v>1143.9283086666667</v>
      </c>
      <c r="F47" s="2">
        <v>99</v>
      </c>
      <c r="G47" s="2">
        <v>305</v>
      </c>
      <c r="H47" s="2">
        <v>71</v>
      </c>
      <c r="I47" s="2">
        <v>8</v>
      </c>
      <c r="J47" s="2">
        <v>33</v>
      </c>
      <c r="K47" s="4">
        <v>0.42424242424242425</v>
      </c>
      <c r="L47" s="5">
        <v>6.9791666666666674E-3</v>
      </c>
      <c r="M47" s="5">
        <v>7.1423728020950242E-3</v>
      </c>
      <c r="N47" s="5">
        <v>3.7372685185185189E-2</v>
      </c>
      <c r="O47" s="4">
        <v>0.49494949494949497</v>
      </c>
      <c r="P47" s="5">
        <v>6.1151620370370377E-2</v>
      </c>
      <c r="Q47" s="5">
        <v>9.6238425925925936E-2</v>
      </c>
      <c r="R47" s="5">
        <v>0.83172453703703708</v>
      </c>
      <c r="S47" s="5">
        <v>0.10365940983992467</v>
      </c>
      <c r="T47" s="2">
        <v>96</v>
      </c>
      <c r="U47" s="2">
        <v>50</v>
      </c>
      <c r="V47" s="2">
        <v>17</v>
      </c>
      <c r="W47" s="2">
        <v>512</v>
      </c>
      <c r="X47">
        <v>139</v>
      </c>
      <c r="Y47" s="2">
        <v>302</v>
      </c>
      <c r="Z47">
        <v>512</v>
      </c>
      <c r="AB47" s="4"/>
    </row>
    <row r="48" spans="1:28" x14ac:dyDescent="0.25">
      <c r="A48" s="11">
        <v>44697</v>
      </c>
      <c r="B48" s="2">
        <v>20</v>
      </c>
      <c r="C48" t="s">
        <v>76</v>
      </c>
      <c r="D48" s="2">
        <v>449</v>
      </c>
      <c r="E48" s="3">
        <v>1024.530252166667</v>
      </c>
      <c r="F48" s="2">
        <v>50</v>
      </c>
      <c r="G48" s="2">
        <v>277</v>
      </c>
      <c r="H48" s="2">
        <v>76</v>
      </c>
      <c r="I48" s="2">
        <v>10</v>
      </c>
      <c r="J48" s="2">
        <v>36</v>
      </c>
      <c r="K48" s="4">
        <v>0.44</v>
      </c>
      <c r="L48" s="5">
        <v>5.7986111111111112E-3</v>
      </c>
      <c r="M48" s="5">
        <v>7.9273148148148141E-3</v>
      </c>
      <c r="N48" s="5">
        <v>2.2951388888888889E-2</v>
      </c>
      <c r="O48" s="4">
        <v>0.52</v>
      </c>
      <c r="P48" s="5">
        <v>5.6724537037037039E-2</v>
      </c>
      <c r="Q48" s="5">
        <v>8.3506944444444453E-2</v>
      </c>
      <c r="R48" s="5">
        <v>0.66932870370370379</v>
      </c>
      <c r="S48" s="5">
        <v>9.4282700843156583E-2</v>
      </c>
      <c r="T48" s="2">
        <v>87</v>
      </c>
      <c r="U48" s="2">
        <v>51</v>
      </c>
      <c r="V48" s="2">
        <v>9</v>
      </c>
      <c r="W48" s="2">
        <v>447</v>
      </c>
      <c r="X48">
        <v>95</v>
      </c>
      <c r="Y48" s="2">
        <v>249</v>
      </c>
      <c r="Z48">
        <v>447</v>
      </c>
      <c r="AB48" s="4"/>
    </row>
    <row r="49" spans="1:28" x14ac:dyDescent="0.25">
      <c r="A49" s="11">
        <v>44697</v>
      </c>
      <c r="B49" s="2">
        <v>20</v>
      </c>
      <c r="C49" t="s">
        <v>87</v>
      </c>
      <c r="D49" s="2">
        <v>750</v>
      </c>
      <c r="E49" s="3">
        <v>1418.0960753333341</v>
      </c>
      <c r="F49" s="2">
        <v>102</v>
      </c>
      <c r="G49" s="2">
        <v>495</v>
      </c>
      <c r="H49" s="2">
        <v>82</v>
      </c>
      <c r="I49" s="2">
        <v>18</v>
      </c>
      <c r="J49" s="2">
        <v>53</v>
      </c>
      <c r="K49" s="4">
        <v>0.51960784313725494</v>
      </c>
      <c r="L49" s="5">
        <v>5.3125000000000004E-3</v>
      </c>
      <c r="M49" s="5">
        <v>7.4842274872912139E-3</v>
      </c>
      <c r="N49" s="5">
        <v>3.6273148148148152E-2</v>
      </c>
      <c r="O49" s="4">
        <v>0.61764705882352944</v>
      </c>
      <c r="P49" s="5">
        <v>5.6417824074074079E-2</v>
      </c>
      <c r="Q49" s="5">
        <v>8.9329861111111103E-2</v>
      </c>
      <c r="R49" s="5">
        <v>1.3815162037037039</v>
      </c>
      <c r="S49" s="5">
        <v>8.1138916650268983E-2</v>
      </c>
      <c r="T49" s="2">
        <v>124</v>
      </c>
      <c r="U49" s="2">
        <v>55</v>
      </c>
      <c r="V49" s="2">
        <v>3</v>
      </c>
      <c r="W49" s="2">
        <v>740</v>
      </c>
      <c r="X49">
        <v>107</v>
      </c>
      <c r="Y49" s="2">
        <v>408</v>
      </c>
      <c r="Z49">
        <v>740</v>
      </c>
      <c r="AB49" s="4"/>
    </row>
    <row r="50" spans="1:28" x14ac:dyDescent="0.25">
      <c r="A50" s="11">
        <v>44697</v>
      </c>
      <c r="B50" s="2">
        <v>20</v>
      </c>
      <c r="C50" t="s">
        <v>89</v>
      </c>
      <c r="D50" s="2">
        <v>579</v>
      </c>
      <c r="E50" s="3">
        <v>443.18887433333327</v>
      </c>
      <c r="F50" s="2">
        <v>93</v>
      </c>
      <c r="G50" s="2">
        <v>296</v>
      </c>
      <c r="H50" s="2">
        <v>49</v>
      </c>
      <c r="I50" s="2">
        <v>10</v>
      </c>
      <c r="J50" s="2">
        <v>131</v>
      </c>
      <c r="K50" s="4">
        <v>0.5268817204301075</v>
      </c>
      <c r="L50" s="5">
        <v>5.1273148148148154E-3</v>
      </c>
      <c r="M50" s="5">
        <v>5.8410493827160508E-3</v>
      </c>
      <c r="N50" s="5">
        <v>1.5162037037037036E-2</v>
      </c>
      <c r="O50" s="4">
        <v>0.66666666666666663</v>
      </c>
      <c r="P50" s="5">
        <v>5.5289351851851846E-2</v>
      </c>
      <c r="Q50" s="5">
        <v>8.3594907407407409E-2</v>
      </c>
      <c r="R50" s="5">
        <v>0.56303240740740745</v>
      </c>
      <c r="S50" s="5">
        <v>5.275377236063386E-2</v>
      </c>
      <c r="T50" s="2">
        <v>30</v>
      </c>
      <c r="U50" s="2">
        <v>7</v>
      </c>
      <c r="V50" s="2">
        <v>0</v>
      </c>
      <c r="W50" s="2">
        <v>570</v>
      </c>
      <c r="X50">
        <v>56</v>
      </c>
      <c r="Y50" s="2">
        <v>362</v>
      </c>
      <c r="Z50">
        <v>570</v>
      </c>
      <c r="AB50" s="4"/>
    </row>
    <row r="51" spans="1:28" x14ac:dyDescent="0.25">
      <c r="A51" s="11">
        <v>44697</v>
      </c>
      <c r="B51" s="2">
        <v>20</v>
      </c>
      <c r="C51" t="s">
        <v>77</v>
      </c>
      <c r="D51" s="2">
        <v>6536</v>
      </c>
      <c r="E51" s="3">
        <v>0</v>
      </c>
      <c r="F51" s="2">
        <v>692</v>
      </c>
      <c r="G51" s="2">
        <v>3419</v>
      </c>
      <c r="H51" s="2">
        <v>1298</v>
      </c>
      <c r="I51" s="2">
        <v>349</v>
      </c>
      <c r="J51" s="2">
        <v>778</v>
      </c>
      <c r="K51" s="4">
        <v>0.55051244509516839</v>
      </c>
      <c r="L51" s="5">
        <v>5.0231481481481481E-3</v>
      </c>
      <c r="M51" s="5">
        <v>6.3504555067512552E-3</v>
      </c>
      <c r="N51" s="5">
        <v>3.7372685185185189E-2</v>
      </c>
      <c r="O51" s="4">
        <v>0.65007320644216693</v>
      </c>
      <c r="P51" s="5">
        <v>5.4293981481481485E-2</v>
      </c>
      <c r="Q51" s="5">
        <v>8.0784722222222272E-2</v>
      </c>
      <c r="R51" s="5">
        <v>1.5565393518518518</v>
      </c>
      <c r="S51" s="5">
        <v>1.125E-2</v>
      </c>
      <c r="T51" s="2">
        <v>0</v>
      </c>
      <c r="U51" s="2">
        <v>0</v>
      </c>
      <c r="V51" s="2">
        <v>0</v>
      </c>
      <c r="W51" s="2">
        <v>1439</v>
      </c>
      <c r="X51">
        <v>0</v>
      </c>
      <c r="Y51" s="2">
        <v>1</v>
      </c>
      <c r="Z51">
        <v>1439</v>
      </c>
      <c r="AB51" s="4"/>
    </row>
    <row r="52" spans="1:28" x14ac:dyDescent="0.25">
      <c r="A52" s="11">
        <v>44697</v>
      </c>
      <c r="B52" s="2">
        <v>20</v>
      </c>
      <c r="C52" t="s">
        <v>90</v>
      </c>
      <c r="D52" s="2">
        <v>482</v>
      </c>
      <c r="E52" s="3">
        <v>624.06663433333358</v>
      </c>
      <c r="F52" s="2">
        <v>117</v>
      </c>
      <c r="G52" s="2">
        <v>258</v>
      </c>
      <c r="H52" s="2">
        <v>42</v>
      </c>
      <c r="I52" s="2">
        <v>11</v>
      </c>
      <c r="J52" s="2">
        <v>54</v>
      </c>
      <c r="K52" s="4">
        <v>0.61538461538461542</v>
      </c>
      <c r="L52" s="5">
        <v>4.8495370370370376E-3</v>
      </c>
      <c r="M52" s="5">
        <v>5.3321858182969291E-3</v>
      </c>
      <c r="N52" s="5">
        <v>2.1122685185185185E-2</v>
      </c>
      <c r="O52" s="4">
        <v>0.76068376068376065</v>
      </c>
      <c r="P52" s="5">
        <v>6.1012731481481487E-2</v>
      </c>
      <c r="Q52" s="5">
        <v>8.3631365740740746E-2</v>
      </c>
      <c r="R52" s="5">
        <v>0.68902777777777779</v>
      </c>
      <c r="S52" s="5">
        <v>6.3840958912037088E-2</v>
      </c>
      <c r="T52" s="2">
        <v>55</v>
      </c>
      <c r="U52" s="2">
        <v>9</v>
      </c>
      <c r="V52" s="2">
        <v>0</v>
      </c>
      <c r="W52" s="2">
        <v>472</v>
      </c>
      <c r="X52">
        <v>83</v>
      </c>
      <c r="Y52" s="2">
        <v>301</v>
      </c>
      <c r="Z52">
        <v>472</v>
      </c>
      <c r="AB52" s="4"/>
    </row>
    <row r="53" spans="1:28" x14ac:dyDescent="0.25">
      <c r="A53" s="11">
        <v>44697</v>
      </c>
      <c r="B53" s="2">
        <v>20</v>
      </c>
      <c r="C53" t="s">
        <v>80</v>
      </c>
      <c r="D53" s="2">
        <v>370</v>
      </c>
      <c r="E53" s="3">
        <v>374.7483223333337</v>
      </c>
      <c r="F53" s="2">
        <v>63</v>
      </c>
      <c r="G53" s="2">
        <v>197</v>
      </c>
      <c r="H53" s="2">
        <v>56</v>
      </c>
      <c r="I53" s="2">
        <v>12</v>
      </c>
      <c r="J53" s="2">
        <v>42</v>
      </c>
      <c r="K53" s="4">
        <v>0.61904761904761907</v>
      </c>
      <c r="L53" s="5">
        <v>4.5601851851851853E-3</v>
      </c>
      <c r="M53" s="5">
        <v>5.6224279835390941E-3</v>
      </c>
      <c r="N53" s="5">
        <v>2.207175925925926E-2</v>
      </c>
      <c r="O53" s="4">
        <v>0.76190476190476186</v>
      </c>
      <c r="P53" s="5">
        <v>5.0208333333333334E-2</v>
      </c>
      <c r="Q53" s="5">
        <v>8.4696759259259277E-2</v>
      </c>
      <c r="R53" s="5">
        <v>0.50489583333333332</v>
      </c>
      <c r="S53" s="5">
        <v>5.8740199455492463E-2</v>
      </c>
      <c r="T53" s="2">
        <v>35</v>
      </c>
      <c r="U53" s="2">
        <v>16</v>
      </c>
      <c r="V53" s="2">
        <v>3</v>
      </c>
      <c r="W53" s="2">
        <v>364</v>
      </c>
      <c r="X53">
        <v>97</v>
      </c>
      <c r="Y53" s="2">
        <v>254</v>
      </c>
      <c r="Z53">
        <v>364</v>
      </c>
      <c r="AB53" s="4"/>
    </row>
    <row r="54" spans="1:28" x14ac:dyDescent="0.25">
      <c r="A54" s="11">
        <v>44697</v>
      </c>
      <c r="B54" s="2">
        <v>20</v>
      </c>
      <c r="C54" t="s">
        <v>82</v>
      </c>
      <c r="D54" s="2">
        <v>210</v>
      </c>
      <c r="E54" s="3">
        <v>89.004715833333307</v>
      </c>
      <c r="F54" s="2">
        <v>31</v>
      </c>
      <c r="G54" s="2">
        <v>127</v>
      </c>
      <c r="H54" s="2">
        <v>32</v>
      </c>
      <c r="I54" s="2">
        <v>2</v>
      </c>
      <c r="J54" s="2">
        <v>18</v>
      </c>
      <c r="K54" s="4">
        <v>0.61290322580645162</v>
      </c>
      <c r="L54" s="5">
        <v>3.4953703703703705E-3</v>
      </c>
      <c r="M54" s="5">
        <v>5.7728494623655912E-3</v>
      </c>
      <c r="N54" s="5">
        <v>2.6446759259259264E-2</v>
      </c>
      <c r="O54" s="4">
        <v>0.64516129032258063</v>
      </c>
      <c r="P54" s="5">
        <v>5.4201388888888889E-2</v>
      </c>
      <c r="Q54" s="5">
        <v>8.3015046296296288E-2</v>
      </c>
      <c r="R54" s="5">
        <v>0.53219907407407407</v>
      </c>
      <c r="S54" s="5">
        <v>3.12683239038671E-2</v>
      </c>
      <c r="T54" s="2">
        <v>1</v>
      </c>
      <c r="U54" s="2">
        <v>1</v>
      </c>
      <c r="V54" s="2">
        <v>0</v>
      </c>
      <c r="W54" s="2">
        <v>202</v>
      </c>
      <c r="X54">
        <v>28</v>
      </c>
      <c r="Y54" s="2">
        <v>169</v>
      </c>
      <c r="Z54">
        <v>202</v>
      </c>
      <c r="AB54" s="4"/>
    </row>
    <row r="55" spans="1:28" x14ac:dyDescent="0.25">
      <c r="A55" s="11">
        <v>44690</v>
      </c>
      <c r="B55" s="2">
        <v>19</v>
      </c>
      <c r="C55" t="s">
        <v>87</v>
      </c>
      <c r="D55" s="2">
        <v>743</v>
      </c>
      <c r="E55" s="3">
        <v>1582.7324556666679</v>
      </c>
      <c r="F55" s="2">
        <v>113</v>
      </c>
      <c r="G55" s="2">
        <v>489</v>
      </c>
      <c r="H55" s="2">
        <v>77</v>
      </c>
      <c r="I55" s="2">
        <v>15</v>
      </c>
      <c r="J55" s="2">
        <v>49</v>
      </c>
      <c r="K55" s="4">
        <v>0.44642857142857145</v>
      </c>
      <c r="L55" s="5">
        <v>6.2268518518518523E-3</v>
      </c>
      <c r="M55" s="5">
        <v>7.8468125204850889E-3</v>
      </c>
      <c r="N55" s="5">
        <v>4.5659722222222227E-2</v>
      </c>
      <c r="O55" s="4">
        <v>0.5714285714285714</v>
      </c>
      <c r="P55" s="5">
        <v>6.7789351851851851E-2</v>
      </c>
      <c r="Q55" s="5">
        <v>0.10243981481481484</v>
      </c>
      <c r="R55" s="5">
        <v>0.99392361111111116</v>
      </c>
      <c r="S55" s="5">
        <v>8.8496112223846651E-2</v>
      </c>
      <c r="T55" s="2">
        <v>155</v>
      </c>
      <c r="U55" s="2">
        <v>71</v>
      </c>
      <c r="V55" s="2">
        <v>2</v>
      </c>
      <c r="W55" s="2">
        <v>734</v>
      </c>
      <c r="X55">
        <v>139</v>
      </c>
      <c r="Y55" s="2">
        <v>404</v>
      </c>
      <c r="Z55">
        <v>734</v>
      </c>
      <c r="AB55" s="4"/>
    </row>
    <row r="56" spans="1:28" x14ac:dyDescent="0.25">
      <c r="A56" s="11">
        <v>44690</v>
      </c>
      <c r="B56" s="2">
        <v>19</v>
      </c>
      <c r="C56" t="s">
        <v>76</v>
      </c>
      <c r="D56" s="2">
        <v>443</v>
      </c>
      <c r="E56" s="3">
        <v>730.80192433333309</v>
      </c>
      <c r="F56" s="2">
        <v>64</v>
      </c>
      <c r="G56" s="2">
        <v>260</v>
      </c>
      <c r="H56" s="2">
        <v>70</v>
      </c>
      <c r="I56" s="2">
        <v>13</v>
      </c>
      <c r="J56" s="2">
        <v>36</v>
      </c>
      <c r="K56" s="4">
        <v>0.453125</v>
      </c>
      <c r="L56" s="5">
        <v>5.8101851851851856E-3</v>
      </c>
      <c r="M56" s="5">
        <v>7.4663628472222219E-3</v>
      </c>
      <c r="N56" s="5">
        <v>3.0428240740740745E-2</v>
      </c>
      <c r="O56" s="4">
        <v>0.609375</v>
      </c>
      <c r="P56" s="5">
        <v>3.4722222222222224E-2</v>
      </c>
      <c r="Q56" s="5">
        <v>5.8421296296296318E-2</v>
      </c>
      <c r="R56" s="5">
        <v>0.69313657407407414</v>
      </c>
      <c r="S56" s="5">
        <v>7.2980514133817453E-2</v>
      </c>
      <c r="T56" s="2">
        <v>49</v>
      </c>
      <c r="U56" s="2">
        <v>24</v>
      </c>
      <c r="V56" s="2">
        <v>2</v>
      </c>
      <c r="W56" s="2">
        <v>439</v>
      </c>
      <c r="X56">
        <v>95</v>
      </c>
      <c r="Y56" s="2">
        <v>246</v>
      </c>
      <c r="Z56">
        <v>439</v>
      </c>
      <c r="AB56" s="4"/>
    </row>
    <row r="57" spans="1:28" x14ac:dyDescent="0.25">
      <c r="A57" s="11">
        <v>44690</v>
      </c>
      <c r="B57" s="2">
        <v>19</v>
      </c>
      <c r="C57" t="s">
        <v>81</v>
      </c>
      <c r="D57" s="2">
        <v>487</v>
      </c>
      <c r="E57" s="3">
        <v>844.1969206666663</v>
      </c>
      <c r="F57" s="2">
        <v>90</v>
      </c>
      <c r="G57" s="2">
        <v>277</v>
      </c>
      <c r="H57" s="2">
        <v>73</v>
      </c>
      <c r="I57" s="2">
        <v>15</v>
      </c>
      <c r="J57" s="2">
        <v>32</v>
      </c>
      <c r="K57" s="4">
        <v>0.5</v>
      </c>
      <c r="L57" s="5">
        <v>5.5787037037037038E-3</v>
      </c>
      <c r="M57" s="5">
        <v>6.4903549382716048E-3</v>
      </c>
      <c r="N57" s="5">
        <v>2.3229166666666669E-2</v>
      </c>
      <c r="O57" s="4">
        <v>0.62222222222222223</v>
      </c>
      <c r="P57" s="5">
        <v>5.8032407407407408E-2</v>
      </c>
      <c r="Q57" s="5">
        <v>8.0737847222222228E-2</v>
      </c>
      <c r="R57" s="5">
        <v>0.82864583333333341</v>
      </c>
      <c r="S57" s="5">
        <v>8.3058682281312149E-2</v>
      </c>
      <c r="T57" s="2">
        <v>69</v>
      </c>
      <c r="U57" s="2">
        <v>37</v>
      </c>
      <c r="V57" s="2">
        <v>11</v>
      </c>
      <c r="W57" s="2">
        <v>483</v>
      </c>
      <c r="X57">
        <v>152</v>
      </c>
      <c r="Y57" s="2">
        <v>328</v>
      </c>
      <c r="Z57">
        <v>483</v>
      </c>
      <c r="AB57" s="4"/>
    </row>
    <row r="58" spans="1:28" x14ac:dyDescent="0.25">
      <c r="A58" s="11">
        <v>44690</v>
      </c>
      <c r="B58" s="2">
        <v>19</v>
      </c>
      <c r="C58" t="s">
        <v>80</v>
      </c>
      <c r="D58" s="2">
        <v>403</v>
      </c>
      <c r="E58" s="3">
        <v>447.90249266666689</v>
      </c>
      <c r="F58" s="2">
        <v>67</v>
      </c>
      <c r="G58" s="2">
        <v>237</v>
      </c>
      <c r="H58" s="2">
        <v>55</v>
      </c>
      <c r="I58" s="2">
        <v>9</v>
      </c>
      <c r="J58" s="2">
        <v>35</v>
      </c>
      <c r="K58" s="4">
        <v>0.4925373134328358</v>
      </c>
      <c r="L58" s="5">
        <v>5.5671296296296302E-3</v>
      </c>
      <c r="M58" s="5">
        <v>5.9552929795467103E-3</v>
      </c>
      <c r="N58" s="5">
        <v>1.7430555555555557E-2</v>
      </c>
      <c r="O58" s="4">
        <v>0.68656716417910446</v>
      </c>
      <c r="P58" s="5">
        <v>4.238425925925926E-2</v>
      </c>
      <c r="Q58" s="5">
        <v>6.1649305555555561E-2</v>
      </c>
      <c r="R58" s="5">
        <v>0.50353009259259263</v>
      </c>
      <c r="S58" s="5">
        <v>5.9946586778070951E-2</v>
      </c>
      <c r="T58" s="2">
        <v>39</v>
      </c>
      <c r="U58" s="2">
        <v>24</v>
      </c>
      <c r="V58" s="2">
        <v>3</v>
      </c>
      <c r="W58" s="2">
        <v>396</v>
      </c>
      <c r="X58">
        <v>107</v>
      </c>
      <c r="Y58" s="2">
        <v>278</v>
      </c>
      <c r="Z58">
        <v>396</v>
      </c>
      <c r="AB58" s="4"/>
    </row>
    <row r="59" spans="1:28" x14ac:dyDescent="0.25">
      <c r="A59" s="11">
        <v>44690</v>
      </c>
      <c r="B59" s="2">
        <v>19</v>
      </c>
      <c r="C59" t="s">
        <v>77</v>
      </c>
      <c r="D59" s="2">
        <v>6533</v>
      </c>
      <c r="E59" s="3">
        <v>0</v>
      </c>
      <c r="F59" s="2">
        <v>687</v>
      </c>
      <c r="G59" s="2">
        <v>3332</v>
      </c>
      <c r="H59" s="2">
        <v>1345</v>
      </c>
      <c r="I59" s="2">
        <v>381</v>
      </c>
      <c r="J59" s="2">
        <v>788</v>
      </c>
      <c r="K59" s="4">
        <v>0.56029411764705883</v>
      </c>
      <c r="L59" s="5">
        <v>4.8842592592592592E-3</v>
      </c>
      <c r="M59" s="5">
        <v>5.9779581971677606E-3</v>
      </c>
      <c r="N59" s="5">
        <v>4.5659722222222227E-2</v>
      </c>
      <c r="O59" s="4">
        <v>0.69411764705882351</v>
      </c>
      <c r="P59" s="5">
        <v>5.1249999999999997E-2</v>
      </c>
      <c r="Q59" s="5">
        <v>7.8431712962962988E-2</v>
      </c>
      <c r="R59" s="5">
        <v>1.2593865740740742</v>
      </c>
      <c r="S59" s="5">
        <v>9.9459884259259258E-3</v>
      </c>
      <c r="T59" s="2">
        <v>0</v>
      </c>
      <c r="U59" s="2">
        <v>0</v>
      </c>
      <c r="V59" s="2">
        <v>0</v>
      </c>
      <c r="W59" s="2">
        <v>1426</v>
      </c>
      <c r="X59">
        <v>0</v>
      </c>
      <c r="Y59" s="2">
        <v>5</v>
      </c>
      <c r="Z59">
        <v>1426</v>
      </c>
      <c r="AB59" s="4"/>
    </row>
    <row r="60" spans="1:28" x14ac:dyDescent="0.25">
      <c r="A60" s="11">
        <v>44690</v>
      </c>
      <c r="B60" s="2">
        <v>19</v>
      </c>
      <c r="C60" t="s">
        <v>90</v>
      </c>
      <c r="D60" s="2">
        <v>455</v>
      </c>
      <c r="E60" s="3">
        <v>562.53748516666701</v>
      </c>
      <c r="F60" s="2">
        <v>97</v>
      </c>
      <c r="G60" s="2">
        <v>254</v>
      </c>
      <c r="H60" s="2">
        <v>43</v>
      </c>
      <c r="I60" s="2">
        <v>12</v>
      </c>
      <c r="J60" s="2">
        <v>49</v>
      </c>
      <c r="K60" s="4">
        <v>0.65979381443298968</v>
      </c>
      <c r="L60" s="5">
        <v>4.31712962962963E-3</v>
      </c>
      <c r="M60" s="5">
        <v>5.1219453990072545E-3</v>
      </c>
      <c r="N60" s="5">
        <v>1.9537037037037037E-2</v>
      </c>
      <c r="O60" s="4">
        <v>0.78350515463917525</v>
      </c>
      <c r="P60" s="5">
        <v>5.0428240740740739E-2</v>
      </c>
      <c r="Q60" s="5">
        <v>7.1609953703703697E-2</v>
      </c>
      <c r="R60" s="5">
        <v>0.72313657407407406</v>
      </c>
      <c r="S60" s="5">
        <v>6.4484368177387924E-2</v>
      </c>
      <c r="T60" s="2">
        <v>51</v>
      </c>
      <c r="U60" s="2">
        <v>24</v>
      </c>
      <c r="V60" s="2">
        <v>0</v>
      </c>
      <c r="W60" s="2">
        <v>444</v>
      </c>
      <c r="X60">
        <v>84</v>
      </c>
      <c r="Y60" s="2">
        <v>311</v>
      </c>
      <c r="Z60">
        <v>444</v>
      </c>
      <c r="AB60" s="4"/>
    </row>
    <row r="61" spans="1:28" x14ac:dyDescent="0.25">
      <c r="A61" s="11">
        <v>44690</v>
      </c>
      <c r="B61" s="2">
        <v>19</v>
      </c>
      <c r="C61" t="s">
        <v>89</v>
      </c>
      <c r="D61" s="2">
        <v>591</v>
      </c>
      <c r="E61" s="3">
        <v>789.82081283333343</v>
      </c>
      <c r="F61" s="2">
        <v>78</v>
      </c>
      <c r="G61" s="2">
        <v>292</v>
      </c>
      <c r="H61" s="2">
        <v>67</v>
      </c>
      <c r="I61" s="2">
        <v>17</v>
      </c>
      <c r="J61" s="2">
        <v>137</v>
      </c>
      <c r="K61" s="4">
        <v>0.67948717948717952</v>
      </c>
      <c r="L61" s="5">
        <v>4.0104166666666673E-3</v>
      </c>
      <c r="M61" s="5">
        <v>4.6872032288698953E-3</v>
      </c>
      <c r="N61" s="5">
        <v>1.7210648148148149E-2</v>
      </c>
      <c r="O61" s="4">
        <v>0.78205128205128205</v>
      </c>
      <c r="P61" s="5">
        <v>5.1626157407407412E-2</v>
      </c>
      <c r="Q61" s="5">
        <v>7.7771990740740773E-2</v>
      </c>
      <c r="R61" s="5">
        <v>0.47712962962962968</v>
      </c>
      <c r="S61" s="5">
        <v>7.9388659107174825E-2</v>
      </c>
      <c r="T61" s="2">
        <v>76</v>
      </c>
      <c r="U61" s="2">
        <v>32</v>
      </c>
      <c r="V61" s="2">
        <v>1</v>
      </c>
      <c r="W61" s="2">
        <v>572</v>
      </c>
      <c r="X61">
        <v>65</v>
      </c>
      <c r="Y61" s="2">
        <v>322</v>
      </c>
      <c r="Z61">
        <v>572</v>
      </c>
      <c r="AB61" s="4"/>
    </row>
    <row r="62" spans="1:28" x14ac:dyDescent="0.25">
      <c r="A62" s="11">
        <v>44690</v>
      </c>
      <c r="B62" s="2">
        <v>19</v>
      </c>
      <c r="C62" t="s">
        <v>82</v>
      </c>
      <c r="D62" s="2">
        <v>196</v>
      </c>
      <c r="E62" s="3">
        <v>89.230547166666639</v>
      </c>
      <c r="F62" s="2">
        <v>35</v>
      </c>
      <c r="G62" s="2">
        <v>118</v>
      </c>
      <c r="H62" s="2">
        <v>20</v>
      </c>
      <c r="I62" s="2">
        <v>8</v>
      </c>
      <c r="J62" s="2">
        <v>15</v>
      </c>
      <c r="K62" s="4">
        <v>0.6</v>
      </c>
      <c r="L62" s="5">
        <v>3.0671296296296302E-3</v>
      </c>
      <c r="M62" s="5">
        <v>5.0257936507936522E-3</v>
      </c>
      <c r="N62" s="5">
        <v>1.5243055555555555E-2</v>
      </c>
      <c r="O62" s="4">
        <v>0.7142857142857143</v>
      </c>
      <c r="P62" s="5">
        <v>4.659722222222222E-2</v>
      </c>
      <c r="Q62" s="5">
        <v>8.1361111111111106E-2</v>
      </c>
      <c r="R62" s="5">
        <v>0.45265046296296302</v>
      </c>
      <c r="S62" s="5">
        <v>3.7501391924902296E-2</v>
      </c>
      <c r="T62" s="2">
        <v>6</v>
      </c>
      <c r="U62" s="2">
        <v>2</v>
      </c>
      <c r="V62" s="2">
        <v>0</v>
      </c>
      <c r="W62" s="2">
        <v>193</v>
      </c>
      <c r="X62">
        <v>17</v>
      </c>
      <c r="Y62" s="2">
        <v>156</v>
      </c>
      <c r="Z62">
        <v>193</v>
      </c>
      <c r="AB62" s="4"/>
    </row>
    <row r="63" spans="1:28" x14ac:dyDescent="0.25">
      <c r="A63" s="11">
        <v>44690</v>
      </c>
      <c r="B63" s="2">
        <v>19</v>
      </c>
      <c r="C63" t="s">
        <v>94</v>
      </c>
      <c r="D63" s="2">
        <v>2</v>
      </c>
      <c r="E63" s="3">
        <v>0</v>
      </c>
      <c r="F63" s="2">
        <v>0</v>
      </c>
      <c r="G63" s="2">
        <v>0</v>
      </c>
      <c r="H63" s="2">
        <v>1</v>
      </c>
      <c r="I63" s="2">
        <v>0</v>
      </c>
      <c r="J63" s="2">
        <v>1</v>
      </c>
      <c r="K63" s="4" t="s">
        <v>77</v>
      </c>
      <c r="L63" s="5" t="s">
        <v>77</v>
      </c>
      <c r="M63" s="5" t="s">
        <v>77</v>
      </c>
      <c r="N63" s="5" t="s">
        <v>77</v>
      </c>
      <c r="O63" s="4" t="s">
        <v>77</v>
      </c>
      <c r="P63" s="5">
        <v>3.1655092592592596E-2</v>
      </c>
      <c r="Q63" s="5">
        <v>3.1655092592592596E-2</v>
      </c>
      <c r="R63" s="5">
        <v>3.1655092592592596E-2</v>
      </c>
      <c r="S63" s="5">
        <v>1.0081017361111111E-2</v>
      </c>
      <c r="T63" s="2">
        <v>0</v>
      </c>
      <c r="U63" s="2">
        <v>0</v>
      </c>
      <c r="V63" s="2">
        <v>0</v>
      </c>
      <c r="W63" s="2">
        <v>2</v>
      </c>
      <c r="X63">
        <v>0</v>
      </c>
      <c r="Y63" s="2">
        <v>2</v>
      </c>
      <c r="Z63">
        <v>2</v>
      </c>
      <c r="AB63" s="4"/>
    </row>
    <row r="64" spans="1:28" x14ac:dyDescent="0.25">
      <c r="A64" s="11">
        <v>44683</v>
      </c>
      <c r="B64" s="2">
        <v>18</v>
      </c>
      <c r="C64" t="s">
        <v>76</v>
      </c>
      <c r="D64" s="2">
        <v>479</v>
      </c>
      <c r="E64" s="3">
        <v>664.34386449999988</v>
      </c>
      <c r="F64" s="2">
        <v>63</v>
      </c>
      <c r="G64" s="2">
        <v>268</v>
      </c>
      <c r="H64" s="2">
        <v>76</v>
      </c>
      <c r="I64" s="2">
        <v>21</v>
      </c>
      <c r="J64" s="2">
        <v>51</v>
      </c>
      <c r="K64" s="4">
        <v>0.46031746031746029</v>
      </c>
      <c r="L64" s="5">
        <v>6.1805555555555563E-3</v>
      </c>
      <c r="M64" s="5">
        <v>8.2929159318048222E-3</v>
      </c>
      <c r="N64" s="5">
        <v>5.1099537037037034E-2</v>
      </c>
      <c r="O64" s="4">
        <v>0.55555555555555558</v>
      </c>
      <c r="P64" s="5">
        <v>4.0289351851851854E-2</v>
      </c>
      <c r="Q64" s="5">
        <v>6.299074074074075E-2</v>
      </c>
      <c r="R64" s="5">
        <v>0.62954861111111116</v>
      </c>
      <c r="S64" s="5">
        <v>6.5244093930555608E-2</v>
      </c>
      <c r="T64" s="2">
        <v>56</v>
      </c>
      <c r="U64" s="2">
        <v>21</v>
      </c>
      <c r="V64" s="2">
        <v>2</v>
      </c>
      <c r="W64" s="2">
        <v>475</v>
      </c>
      <c r="X64">
        <v>124</v>
      </c>
      <c r="Y64" s="2">
        <v>304</v>
      </c>
      <c r="Z64">
        <v>475</v>
      </c>
      <c r="AB64" s="4"/>
    </row>
    <row r="65" spans="1:28" x14ac:dyDescent="0.25">
      <c r="A65" s="11">
        <v>44683</v>
      </c>
      <c r="B65" s="2">
        <v>18</v>
      </c>
      <c r="C65" t="s">
        <v>81</v>
      </c>
      <c r="D65" s="2">
        <v>459</v>
      </c>
      <c r="E65" s="3">
        <v>984.58469366666679</v>
      </c>
      <c r="F65" s="2">
        <v>90</v>
      </c>
      <c r="G65" s="2">
        <v>265</v>
      </c>
      <c r="H65" s="2">
        <v>64</v>
      </c>
      <c r="I65" s="2">
        <v>11</v>
      </c>
      <c r="J65" s="2">
        <v>29</v>
      </c>
      <c r="K65" s="4">
        <v>0.44444444444444442</v>
      </c>
      <c r="L65" s="5">
        <v>5.9085648148148144E-3</v>
      </c>
      <c r="M65" s="5">
        <v>6.6337448559670806E-3</v>
      </c>
      <c r="N65" s="5">
        <v>2.0381944444444446E-2</v>
      </c>
      <c r="O65" s="4">
        <v>0.6</v>
      </c>
      <c r="P65" s="5">
        <v>6.2083333333333338E-2</v>
      </c>
      <c r="Q65" s="5">
        <v>9.0597222222222232E-2</v>
      </c>
      <c r="R65" s="5">
        <v>0.76565972222222223</v>
      </c>
      <c r="S65" s="5">
        <v>9.8271641338174287E-2</v>
      </c>
      <c r="T65" s="2">
        <v>88</v>
      </c>
      <c r="U65" s="2">
        <v>51</v>
      </c>
      <c r="V65" s="2">
        <v>13</v>
      </c>
      <c r="W65" s="2">
        <v>453</v>
      </c>
      <c r="X65">
        <v>119</v>
      </c>
      <c r="Y65" s="2">
        <v>282</v>
      </c>
      <c r="Z65">
        <v>453</v>
      </c>
      <c r="AB65" s="4"/>
    </row>
    <row r="66" spans="1:28" x14ac:dyDescent="0.25">
      <c r="A66" s="11">
        <v>44683</v>
      </c>
      <c r="B66" s="2">
        <v>18</v>
      </c>
      <c r="C66" t="s">
        <v>87</v>
      </c>
      <c r="D66" s="2">
        <v>798</v>
      </c>
      <c r="E66" s="3">
        <v>1254.4349461666666</v>
      </c>
      <c r="F66" s="2">
        <v>96</v>
      </c>
      <c r="G66" s="2">
        <v>517</v>
      </c>
      <c r="H66" s="2">
        <v>95</v>
      </c>
      <c r="I66" s="2">
        <v>22</v>
      </c>
      <c r="J66" s="2">
        <v>68</v>
      </c>
      <c r="K66" s="4">
        <v>0.5</v>
      </c>
      <c r="L66" s="5">
        <v>5.5844907407407414E-3</v>
      </c>
      <c r="M66" s="5">
        <v>6.9614438657407416E-3</v>
      </c>
      <c r="N66" s="5">
        <v>2.6412037037037036E-2</v>
      </c>
      <c r="O66" s="4">
        <v>0.61458333333333337</v>
      </c>
      <c r="P66" s="5">
        <v>4.8043981481481486E-2</v>
      </c>
      <c r="Q66" s="5">
        <v>7.4704282407407396E-2</v>
      </c>
      <c r="R66" s="5">
        <v>0.69539351851851861</v>
      </c>
      <c r="S66" s="5">
        <v>6.9987166250314231E-2</v>
      </c>
      <c r="T66" s="2">
        <v>102</v>
      </c>
      <c r="U66" s="2">
        <v>40</v>
      </c>
      <c r="V66" s="2">
        <v>0</v>
      </c>
      <c r="W66" s="2">
        <v>790</v>
      </c>
      <c r="X66">
        <v>118</v>
      </c>
      <c r="Y66" s="2">
        <v>480</v>
      </c>
      <c r="Z66">
        <v>790</v>
      </c>
      <c r="AB66" s="4"/>
    </row>
    <row r="67" spans="1:28" x14ac:dyDescent="0.25">
      <c r="A67" s="11">
        <v>44683</v>
      </c>
      <c r="B67" s="2">
        <v>18</v>
      </c>
      <c r="C67" t="s">
        <v>80</v>
      </c>
      <c r="D67" s="2">
        <v>392</v>
      </c>
      <c r="E67" s="3">
        <v>589.55164983333316</v>
      </c>
      <c r="F67" s="2">
        <v>74</v>
      </c>
      <c r="G67" s="2">
        <v>228</v>
      </c>
      <c r="H67" s="2">
        <v>46</v>
      </c>
      <c r="I67" s="2">
        <v>12</v>
      </c>
      <c r="J67" s="2">
        <v>32</v>
      </c>
      <c r="K67" s="4">
        <v>0.52702702702702697</v>
      </c>
      <c r="L67" s="5">
        <v>5.3067129629629627E-3</v>
      </c>
      <c r="M67" s="5">
        <v>5.9495432932932949E-3</v>
      </c>
      <c r="N67" s="5">
        <v>2.1250000000000002E-2</v>
      </c>
      <c r="O67" s="4">
        <v>0.64864864864864868</v>
      </c>
      <c r="P67" s="5">
        <v>4.5763888888888896E-2</v>
      </c>
      <c r="Q67" s="5">
        <v>6.9110532407407416E-2</v>
      </c>
      <c r="R67" s="5">
        <v>0.93297453703703703</v>
      </c>
      <c r="S67" s="5">
        <v>7.909696635928963E-2</v>
      </c>
      <c r="T67" s="2">
        <v>55</v>
      </c>
      <c r="U67" s="2">
        <v>31</v>
      </c>
      <c r="V67" s="2">
        <v>1</v>
      </c>
      <c r="W67" s="2">
        <v>388</v>
      </c>
      <c r="X67">
        <v>114</v>
      </c>
      <c r="Y67" s="2">
        <v>251</v>
      </c>
      <c r="Z67">
        <v>388</v>
      </c>
      <c r="AB67" s="4"/>
    </row>
    <row r="68" spans="1:28" x14ac:dyDescent="0.25">
      <c r="A68" s="11">
        <v>44683</v>
      </c>
      <c r="B68" s="2">
        <v>18</v>
      </c>
      <c r="C68" t="s">
        <v>77</v>
      </c>
      <c r="D68" s="2">
        <v>6680</v>
      </c>
      <c r="E68" s="3">
        <v>0</v>
      </c>
      <c r="F68" s="2">
        <v>709</v>
      </c>
      <c r="G68" s="2">
        <v>3378</v>
      </c>
      <c r="H68" s="2">
        <v>1350</v>
      </c>
      <c r="I68" s="2">
        <v>359</v>
      </c>
      <c r="J68" s="2">
        <v>884</v>
      </c>
      <c r="K68" s="4">
        <v>0.53505007153075823</v>
      </c>
      <c r="L68" s="5">
        <v>5.2430555555555555E-3</v>
      </c>
      <c r="M68" s="5">
        <v>6.3432695355840826E-3</v>
      </c>
      <c r="N68" s="5">
        <v>5.1099537037037034E-2</v>
      </c>
      <c r="O68" s="4">
        <v>0.6566523605150214</v>
      </c>
      <c r="P68" s="5">
        <v>5.4004629629629632E-2</v>
      </c>
      <c r="Q68" s="5">
        <v>8.4059027777777781E-2</v>
      </c>
      <c r="R68" s="5">
        <v>0.9198263888888889</v>
      </c>
      <c r="S68" s="5" t="s">
        <v>77</v>
      </c>
      <c r="T68" s="2">
        <v>0</v>
      </c>
      <c r="U68" s="2">
        <v>0</v>
      </c>
      <c r="V68" s="2">
        <v>0</v>
      </c>
      <c r="W68" s="2">
        <v>1397</v>
      </c>
      <c r="X68">
        <v>0</v>
      </c>
      <c r="Y68" s="2">
        <v>0</v>
      </c>
      <c r="Z68">
        <v>1397</v>
      </c>
      <c r="AB68" s="4"/>
    </row>
    <row r="69" spans="1:28" x14ac:dyDescent="0.25">
      <c r="A69" s="11">
        <v>44683</v>
      </c>
      <c r="B69" s="2">
        <v>18</v>
      </c>
      <c r="C69" t="s">
        <v>89</v>
      </c>
      <c r="D69" s="2">
        <v>582</v>
      </c>
      <c r="E69" s="3">
        <v>894.40775516666679</v>
      </c>
      <c r="F69" s="2">
        <v>109</v>
      </c>
      <c r="G69" s="2">
        <v>296</v>
      </c>
      <c r="H69" s="2">
        <v>56</v>
      </c>
      <c r="I69" s="2">
        <v>4</v>
      </c>
      <c r="J69" s="2">
        <v>117</v>
      </c>
      <c r="K69" s="4">
        <v>0.54128440366972475</v>
      </c>
      <c r="L69" s="5">
        <v>5.0578703703703706E-3</v>
      </c>
      <c r="M69" s="5">
        <v>5.7003907577302081E-3</v>
      </c>
      <c r="N69" s="5">
        <v>2.1087962962962965E-2</v>
      </c>
      <c r="O69" s="4">
        <v>0.66055045871559637</v>
      </c>
      <c r="P69" s="5">
        <v>7.7384259259259264E-2</v>
      </c>
      <c r="Q69" s="5">
        <v>0.11386226851851852</v>
      </c>
      <c r="R69" s="5">
        <v>0.88568287037037052</v>
      </c>
      <c r="S69" s="5">
        <v>8.3661473676215348E-2</v>
      </c>
      <c r="T69" s="2">
        <v>82</v>
      </c>
      <c r="U69" s="2">
        <v>44</v>
      </c>
      <c r="V69" s="2">
        <v>6</v>
      </c>
      <c r="W69" s="2">
        <v>572</v>
      </c>
      <c r="X69">
        <v>56</v>
      </c>
      <c r="Y69" s="2">
        <v>351</v>
      </c>
      <c r="Z69">
        <v>572</v>
      </c>
      <c r="AB69" s="4"/>
    </row>
    <row r="70" spans="1:28" x14ac:dyDescent="0.25">
      <c r="A70" s="11">
        <v>44683</v>
      </c>
      <c r="B70" s="2">
        <v>18</v>
      </c>
      <c r="C70" t="s">
        <v>90</v>
      </c>
      <c r="D70" s="2">
        <v>449</v>
      </c>
      <c r="E70" s="3">
        <v>731.32164083333339</v>
      </c>
      <c r="F70" s="2">
        <v>117</v>
      </c>
      <c r="G70" s="2">
        <v>233</v>
      </c>
      <c r="H70" s="2">
        <v>57</v>
      </c>
      <c r="I70" s="2">
        <v>10</v>
      </c>
      <c r="J70" s="2">
        <v>32</v>
      </c>
      <c r="K70" s="4">
        <v>0.59829059829059827</v>
      </c>
      <c r="L70" s="5">
        <v>4.7685185185185183E-3</v>
      </c>
      <c r="M70" s="5">
        <v>5.2878679962013323E-3</v>
      </c>
      <c r="N70" s="5">
        <v>1.4895833333333334E-2</v>
      </c>
      <c r="O70" s="4">
        <v>0.72649572649572647</v>
      </c>
      <c r="P70" s="5">
        <v>6.1840277777777779E-2</v>
      </c>
      <c r="Q70" s="5">
        <v>0.10989467592592593</v>
      </c>
      <c r="R70" s="5">
        <v>0.74718750000000012</v>
      </c>
      <c r="S70" s="5">
        <v>7.9801693198395321E-2</v>
      </c>
      <c r="T70" s="2">
        <v>61</v>
      </c>
      <c r="U70" s="2">
        <v>31</v>
      </c>
      <c r="V70" s="2">
        <v>2</v>
      </c>
      <c r="W70" s="2">
        <v>434</v>
      </c>
      <c r="X70">
        <v>74</v>
      </c>
      <c r="Y70" s="2">
        <v>264</v>
      </c>
      <c r="Z70">
        <v>434</v>
      </c>
      <c r="AB70" s="4"/>
    </row>
    <row r="71" spans="1:28" x14ac:dyDescent="0.25">
      <c r="A71" s="11">
        <v>44683</v>
      </c>
      <c r="B71" s="2">
        <v>18</v>
      </c>
      <c r="C71" t="s">
        <v>82</v>
      </c>
      <c r="D71" s="2">
        <v>183</v>
      </c>
      <c r="E71" s="3">
        <v>111.22693816666667</v>
      </c>
      <c r="F71" s="2">
        <v>32</v>
      </c>
      <c r="G71" s="2">
        <v>111</v>
      </c>
      <c r="H71" s="2">
        <v>24</v>
      </c>
      <c r="I71" s="2">
        <v>4</v>
      </c>
      <c r="J71" s="2">
        <v>12</v>
      </c>
      <c r="K71" s="4">
        <v>0.625</v>
      </c>
      <c r="L71" s="5">
        <v>4.1145833333333338E-3</v>
      </c>
      <c r="M71" s="5">
        <v>6.0235821759259244E-3</v>
      </c>
      <c r="N71" s="5">
        <v>4.3692129629629629E-2</v>
      </c>
      <c r="O71" s="4">
        <v>0.65625</v>
      </c>
      <c r="P71" s="5">
        <v>5.2152777777777777E-2</v>
      </c>
      <c r="Q71" s="5">
        <v>7.8062500000000007E-2</v>
      </c>
      <c r="R71" s="5">
        <v>0.51012731481481488</v>
      </c>
      <c r="S71" s="5">
        <v>3.9077888551051071E-2</v>
      </c>
      <c r="T71" s="2">
        <v>4</v>
      </c>
      <c r="U71" s="2">
        <v>0</v>
      </c>
      <c r="V71" s="2">
        <v>0</v>
      </c>
      <c r="W71" s="2">
        <v>179</v>
      </c>
      <c r="X71">
        <v>11</v>
      </c>
      <c r="Y71" s="2">
        <v>137</v>
      </c>
      <c r="Z71">
        <v>179</v>
      </c>
      <c r="AB71" s="4"/>
    </row>
    <row r="72" spans="1:28" x14ac:dyDescent="0.25">
      <c r="A72" s="11">
        <v>44683</v>
      </c>
      <c r="B72" s="2">
        <v>18</v>
      </c>
      <c r="C72" t="s">
        <v>94</v>
      </c>
      <c r="D72" s="2">
        <v>3</v>
      </c>
      <c r="E72" s="3">
        <v>0</v>
      </c>
      <c r="F72" s="2">
        <v>0</v>
      </c>
      <c r="G72" s="2">
        <v>0</v>
      </c>
      <c r="H72" s="2">
        <v>2</v>
      </c>
      <c r="I72" s="2">
        <v>0</v>
      </c>
      <c r="J72" s="2">
        <v>1</v>
      </c>
      <c r="K72" s="4" t="s">
        <v>77</v>
      </c>
      <c r="L72" s="5" t="s">
        <v>77</v>
      </c>
      <c r="M72" s="5" t="s">
        <v>77</v>
      </c>
      <c r="N72" s="5" t="s">
        <v>77</v>
      </c>
      <c r="O72" s="4" t="s">
        <v>77</v>
      </c>
      <c r="P72" s="5">
        <v>2.6817129629629632E-2</v>
      </c>
      <c r="Q72" s="5">
        <v>3.2053240740740743E-2</v>
      </c>
      <c r="R72" s="5">
        <v>4.4270833333333336E-2</v>
      </c>
      <c r="S72" s="5">
        <v>9.5023159722222219E-3</v>
      </c>
      <c r="T72" s="2">
        <v>0</v>
      </c>
      <c r="U72" s="2">
        <v>0</v>
      </c>
      <c r="V72" s="2">
        <v>0</v>
      </c>
      <c r="W72" s="2">
        <v>3</v>
      </c>
      <c r="X72">
        <v>0</v>
      </c>
      <c r="Y72" s="2">
        <v>3</v>
      </c>
      <c r="Z72">
        <v>3</v>
      </c>
      <c r="AB72" s="4"/>
    </row>
    <row r="73" spans="1:28" x14ac:dyDescent="0.25">
      <c r="A73" s="11">
        <v>44676</v>
      </c>
      <c r="B73" s="2">
        <v>17</v>
      </c>
      <c r="C73" t="s">
        <v>80</v>
      </c>
      <c r="D73" s="2">
        <v>367</v>
      </c>
      <c r="E73" s="3">
        <v>544.04498750000005</v>
      </c>
      <c r="F73" s="2">
        <v>64</v>
      </c>
      <c r="G73" s="2">
        <v>214</v>
      </c>
      <c r="H73" s="2">
        <v>42</v>
      </c>
      <c r="I73" s="2">
        <v>10</v>
      </c>
      <c r="J73" s="2">
        <v>37</v>
      </c>
      <c r="K73" s="4">
        <v>0.5</v>
      </c>
      <c r="L73" s="5">
        <v>5.5439814814814813E-3</v>
      </c>
      <c r="M73" s="5">
        <v>7.1914785879629642E-3</v>
      </c>
      <c r="N73" s="5">
        <v>2.9652777777777781E-2</v>
      </c>
      <c r="O73" s="4">
        <v>0.609375</v>
      </c>
      <c r="P73" s="5">
        <v>5.8622685185185187E-2</v>
      </c>
      <c r="Q73" s="5">
        <v>8.3133101851851854E-2</v>
      </c>
      <c r="R73" s="5">
        <v>0.72031250000000002</v>
      </c>
      <c r="S73" s="5">
        <v>7.7497815357142841E-2</v>
      </c>
      <c r="T73" s="2">
        <v>49</v>
      </c>
      <c r="U73" s="2">
        <v>24</v>
      </c>
      <c r="V73" s="2">
        <v>3</v>
      </c>
      <c r="W73" s="2">
        <v>361</v>
      </c>
      <c r="X73">
        <v>90</v>
      </c>
      <c r="Y73" s="2">
        <v>225</v>
      </c>
      <c r="Z73">
        <v>361</v>
      </c>
      <c r="AB73" s="4"/>
    </row>
    <row r="74" spans="1:28" x14ac:dyDescent="0.25">
      <c r="A74" s="11">
        <v>44676</v>
      </c>
      <c r="B74" s="2">
        <v>17</v>
      </c>
      <c r="C74" t="s">
        <v>81</v>
      </c>
      <c r="D74" s="2">
        <v>465</v>
      </c>
      <c r="E74" s="3">
        <v>923.80775349999965</v>
      </c>
      <c r="F74" s="2">
        <v>90</v>
      </c>
      <c r="G74" s="2">
        <v>260</v>
      </c>
      <c r="H74" s="2">
        <v>52</v>
      </c>
      <c r="I74" s="2">
        <v>16</v>
      </c>
      <c r="J74" s="2">
        <v>47</v>
      </c>
      <c r="K74" s="4">
        <v>0.51111111111111107</v>
      </c>
      <c r="L74" s="5">
        <v>5.3993055555555556E-3</v>
      </c>
      <c r="M74" s="5">
        <v>6.8197016460905336E-3</v>
      </c>
      <c r="N74" s="5">
        <v>2.1388888888888891E-2</v>
      </c>
      <c r="O74" s="4">
        <v>0.58888888888888891</v>
      </c>
      <c r="P74" s="5">
        <v>5.1562500000000004E-2</v>
      </c>
      <c r="Q74" s="5">
        <v>8.2662037037037034E-2</v>
      </c>
      <c r="R74" s="5">
        <v>0.86424768518518524</v>
      </c>
      <c r="S74" s="5">
        <v>8.621418719343156E-2</v>
      </c>
      <c r="T74" s="2">
        <v>74</v>
      </c>
      <c r="U74" s="2">
        <v>37</v>
      </c>
      <c r="V74" s="2">
        <v>11</v>
      </c>
      <c r="W74" s="2">
        <v>458</v>
      </c>
      <c r="X74">
        <v>111</v>
      </c>
      <c r="Y74" s="2">
        <v>293</v>
      </c>
      <c r="Z74">
        <v>458</v>
      </c>
      <c r="AB74" s="4"/>
    </row>
    <row r="75" spans="1:28" x14ac:dyDescent="0.25">
      <c r="A75" s="11">
        <v>44676</v>
      </c>
      <c r="B75" s="2">
        <v>17</v>
      </c>
      <c r="C75" t="s">
        <v>76</v>
      </c>
      <c r="D75" s="2">
        <v>423</v>
      </c>
      <c r="E75" s="3">
        <v>760.44553350000035</v>
      </c>
      <c r="F75" s="2">
        <v>62</v>
      </c>
      <c r="G75" s="2">
        <v>268</v>
      </c>
      <c r="H75" s="2">
        <v>52</v>
      </c>
      <c r="I75" s="2">
        <v>10</v>
      </c>
      <c r="J75" s="2">
        <v>31</v>
      </c>
      <c r="K75" s="4">
        <v>0.5161290322580645</v>
      </c>
      <c r="L75" s="5">
        <v>5.2141203703703698E-3</v>
      </c>
      <c r="M75" s="5">
        <v>7.803726105137394E-3</v>
      </c>
      <c r="N75" s="5">
        <v>2.6828703703703705E-2</v>
      </c>
      <c r="O75" s="4">
        <v>0.58064516129032262</v>
      </c>
      <c r="P75" s="5">
        <v>6.9629629629629639E-2</v>
      </c>
      <c r="Q75" s="5">
        <v>0.10850578703703706</v>
      </c>
      <c r="R75" s="5">
        <v>0.6166666666666667</v>
      </c>
      <c r="S75" s="5">
        <v>7.9423888278388338E-2</v>
      </c>
      <c r="T75" s="2">
        <v>66</v>
      </c>
      <c r="U75" s="2">
        <v>31</v>
      </c>
      <c r="V75" s="2">
        <v>3</v>
      </c>
      <c r="W75" s="2">
        <v>420</v>
      </c>
      <c r="X75">
        <v>79</v>
      </c>
      <c r="Y75" s="2">
        <v>247</v>
      </c>
      <c r="Z75">
        <v>420</v>
      </c>
      <c r="AB75" s="4"/>
    </row>
    <row r="76" spans="1:28" x14ac:dyDescent="0.25">
      <c r="A76" s="11">
        <v>44676</v>
      </c>
      <c r="B76" s="2">
        <v>17</v>
      </c>
      <c r="C76" t="s">
        <v>77</v>
      </c>
      <c r="D76" s="2">
        <v>6649</v>
      </c>
      <c r="E76" s="3">
        <v>0</v>
      </c>
      <c r="F76" s="2">
        <v>651</v>
      </c>
      <c r="G76" s="2">
        <v>3480</v>
      </c>
      <c r="H76" s="2">
        <v>1352</v>
      </c>
      <c r="I76" s="2">
        <v>357</v>
      </c>
      <c r="J76" s="2">
        <v>809</v>
      </c>
      <c r="K76" s="4">
        <v>0.55678233438485802</v>
      </c>
      <c r="L76" s="5">
        <v>4.9305555555555552E-3</v>
      </c>
      <c r="M76" s="5">
        <v>6.3201381586634039E-3</v>
      </c>
      <c r="N76" s="5">
        <v>3.4872685185185187E-2</v>
      </c>
      <c r="O76" s="4">
        <v>0.6577287066246057</v>
      </c>
      <c r="P76" s="5">
        <v>5.1909722222222225E-2</v>
      </c>
      <c r="Q76" s="5">
        <v>8.1122685185185187E-2</v>
      </c>
      <c r="R76" s="5">
        <v>1.0043865740740741</v>
      </c>
      <c r="S76" s="5">
        <v>1.951388888888889E-2</v>
      </c>
      <c r="T76" s="2">
        <v>0</v>
      </c>
      <c r="U76" s="2">
        <v>0</v>
      </c>
      <c r="V76" s="2">
        <v>0</v>
      </c>
      <c r="W76" s="2">
        <v>1353</v>
      </c>
      <c r="X76">
        <v>0</v>
      </c>
      <c r="Y76" s="2">
        <v>2</v>
      </c>
      <c r="Z76">
        <v>1353</v>
      </c>
      <c r="AB76" s="4"/>
    </row>
    <row r="77" spans="1:28" x14ac:dyDescent="0.25">
      <c r="A77" s="11">
        <v>44676</v>
      </c>
      <c r="B77" s="2">
        <v>17</v>
      </c>
      <c r="C77" t="s">
        <v>82</v>
      </c>
      <c r="D77" s="2">
        <v>177</v>
      </c>
      <c r="E77" s="3">
        <v>101.89499250000001</v>
      </c>
      <c r="F77" s="2">
        <v>28</v>
      </c>
      <c r="G77" s="2">
        <v>96</v>
      </c>
      <c r="H77" s="2">
        <v>30</v>
      </c>
      <c r="I77" s="2">
        <v>4</v>
      </c>
      <c r="J77" s="2">
        <v>19</v>
      </c>
      <c r="K77" s="4">
        <v>0.5714285714285714</v>
      </c>
      <c r="L77" s="5">
        <v>4.7916666666666672E-3</v>
      </c>
      <c r="M77" s="5">
        <v>7.0047949735449738E-3</v>
      </c>
      <c r="N77" s="5">
        <v>3.4872685185185187E-2</v>
      </c>
      <c r="O77" s="4">
        <v>0.6785714285714286</v>
      </c>
      <c r="P77" s="5">
        <v>4.431712962962963E-2</v>
      </c>
      <c r="Q77" s="5">
        <v>7.2624421296296301E-2</v>
      </c>
      <c r="R77" s="5">
        <v>0.57346064814814812</v>
      </c>
      <c r="S77" s="5">
        <v>3.727962646825398E-2</v>
      </c>
      <c r="T77" s="2">
        <v>0</v>
      </c>
      <c r="U77" s="2">
        <v>0</v>
      </c>
      <c r="V77" s="2">
        <v>0</v>
      </c>
      <c r="W77" s="2">
        <v>172</v>
      </c>
      <c r="X77">
        <v>14</v>
      </c>
      <c r="Y77" s="2">
        <v>129</v>
      </c>
      <c r="Z77">
        <v>172</v>
      </c>
      <c r="AB77" s="4"/>
    </row>
    <row r="78" spans="1:28" x14ac:dyDescent="0.25">
      <c r="A78" s="11">
        <v>44676</v>
      </c>
      <c r="B78" s="2">
        <v>17</v>
      </c>
      <c r="C78" t="s">
        <v>90</v>
      </c>
      <c r="D78" s="2">
        <v>442</v>
      </c>
      <c r="E78" s="3">
        <v>510.28359616666683</v>
      </c>
      <c r="F78" s="2">
        <v>88</v>
      </c>
      <c r="G78" s="2">
        <v>244</v>
      </c>
      <c r="H78" s="2">
        <v>41</v>
      </c>
      <c r="I78" s="2">
        <v>17</v>
      </c>
      <c r="J78" s="2">
        <v>52</v>
      </c>
      <c r="K78" s="4">
        <v>0.61363636363636365</v>
      </c>
      <c r="L78" s="5">
        <v>4.7222222222222223E-3</v>
      </c>
      <c r="M78" s="5">
        <v>4.9339751683501673E-3</v>
      </c>
      <c r="N78" s="5">
        <v>2.150462962962963E-2</v>
      </c>
      <c r="O78" s="4">
        <v>0.81818181818181823</v>
      </c>
      <c r="P78" s="5">
        <v>5.3906250000000003E-2</v>
      </c>
      <c r="Q78" s="5">
        <v>8.3372685185185189E-2</v>
      </c>
      <c r="R78" s="5">
        <v>0.77446759259259268</v>
      </c>
      <c r="S78" s="5">
        <v>5.8831828901681288E-2</v>
      </c>
      <c r="T78" s="2">
        <v>32</v>
      </c>
      <c r="U78" s="2">
        <v>12</v>
      </c>
      <c r="V78" s="2">
        <v>0</v>
      </c>
      <c r="W78" s="2">
        <v>439</v>
      </c>
      <c r="X78">
        <v>75</v>
      </c>
      <c r="Y78" s="2">
        <v>302</v>
      </c>
      <c r="Z78">
        <v>439</v>
      </c>
      <c r="AB78" s="4"/>
    </row>
    <row r="79" spans="1:28" x14ac:dyDescent="0.25">
      <c r="A79" s="11">
        <v>44676</v>
      </c>
      <c r="B79" s="2">
        <v>17</v>
      </c>
      <c r="C79" t="s">
        <v>89</v>
      </c>
      <c r="D79" s="2">
        <v>592</v>
      </c>
      <c r="E79" s="3">
        <v>737.36498533333361</v>
      </c>
      <c r="F79" s="2">
        <v>76</v>
      </c>
      <c r="G79" s="2">
        <v>284</v>
      </c>
      <c r="H79" s="2">
        <v>59</v>
      </c>
      <c r="I79" s="2">
        <v>11</v>
      </c>
      <c r="J79" s="2">
        <v>162</v>
      </c>
      <c r="K79" s="4">
        <v>0.61842105263157898</v>
      </c>
      <c r="L79" s="5">
        <v>4.5833333333333334E-3</v>
      </c>
      <c r="M79" s="5">
        <v>5.2902655945419102E-3</v>
      </c>
      <c r="N79" s="5">
        <v>1.3090277777777779E-2</v>
      </c>
      <c r="O79" s="4">
        <v>0.73684210526315785</v>
      </c>
      <c r="P79" s="5">
        <v>6.5584490740740742E-2</v>
      </c>
      <c r="Q79" s="5">
        <v>0.10054282407407408</v>
      </c>
      <c r="R79" s="5">
        <v>1.0043865740740741</v>
      </c>
      <c r="S79" s="5">
        <v>7.693740434587816E-2</v>
      </c>
      <c r="T79" s="2">
        <v>77</v>
      </c>
      <c r="U79" s="2">
        <v>34</v>
      </c>
      <c r="V79" s="2">
        <v>0</v>
      </c>
      <c r="W79" s="2">
        <v>578</v>
      </c>
      <c r="X79">
        <v>57</v>
      </c>
      <c r="Y79" s="2">
        <v>336</v>
      </c>
      <c r="Z79">
        <v>578</v>
      </c>
      <c r="AB79" s="4"/>
    </row>
    <row r="80" spans="1:28" x14ac:dyDescent="0.25">
      <c r="A80" s="11">
        <v>44676</v>
      </c>
      <c r="B80" s="2">
        <v>17</v>
      </c>
      <c r="C80" t="s">
        <v>87</v>
      </c>
      <c r="D80" s="2">
        <v>797</v>
      </c>
      <c r="E80" s="3">
        <v>1064.9652295000005</v>
      </c>
      <c r="F80" s="2">
        <v>87</v>
      </c>
      <c r="G80" s="2">
        <v>524</v>
      </c>
      <c r="H80" s="2">
        <v>96</v>
      </c>
      <c r="I80" s="2">
        <v>22</v>
      </c>
      <c r="J80" s="2">
        <v>68</v>
      </c>
      <c r="K80" s="4">
        <v>0.57471264367816088</v>
      </c>
      <c r="L80" s="5">
        <v>4.1666666666666666E-3</v>
      </c>
      <c r="M80" s="5">
        <v>6.1564761600681151E-3</v>
      </c>
      <c r="N80" s="5">
        <v>2.2118055555555557E-2</v>
      </c>
      <c r="O80" s="4">
        <v>0.63218390804597702</v>
      </c>
      <c r="P80" s="5">
        <v>4.1111111111111112E-2</v>
      </c>
      <c r="Q80" s="5">
        <v>6.8784722222222233E-2</v>
      </c>
      <c r="R80" s="5">
        <v>0.65489583333333334</v>
      </c>
      <c r="S80" s="5">
        <v>6.4464352432639718E-2</v>
      </c>
      <c r="T80" s="2">
        <v>61</v>
      </c>
      <c r="U80" s="2">
        <v>20</v>
      </c>
      <c r="V80" s="2">
        <v>0</v>
      </c>
      <c r="W80" s="2">
        <v>785</v>
      </c>
      <c r="X80">
        <v>104</v>
      </c>
      <c r="Y80" s="2">
        <v>459</v>
      </c>
      <c r="Z80">
        <v>785</v>
      </c>
      <c r="AB80" s="4"/>
    </row>
    <row r="81" spans="1:28" x14ac:dyDescent="0.25">
      <c r="A81" s="11">
        <v>44676</v>
      </c>
      <c r="B81" s="2">
        <v>17</v>
      </c>
      <c r="C81" t="s">
        <v>94</v>
      </c>
      <c r="D81" s="2">
        <v>2</v>
      </c>
      <c r="E81" s="3">
        <v>0</v>
      </c>
      <c r="F81" s="2">
        <v>0</v>
      </c>
      <c r="G81" s="2">
        <v>2</v>
      </c>
      <c r="H81" s="2">
        <v>0</v>
      </c>
      <c r="I81" s="2">
        <v>0</v>
      </c>
      <c r="J81" s="2">
        <v>0</v>
      </c>
      <c r="K81" s="4" t="s">
        <v>77</v>
      </c>
      <c r="L81" s="5" t="s">
        <v>77</v>
      </c>
      <c r="M81" s="5" t="s">
        <v>77</v>
      </c>
      <c r="N81" s="5" t="s">
        <v>77</v>
      </c>
      <c r="O81" s="4" t="s">
        <v>77</v>
      </c>
      <c r="P81" s="5">
        <v>3.1481481481481485E-2</v>
      </c>
      <c r="Q81" s="5">
        <v>3.3224537037037039E-2</v>
      </c>
      <c r="R81" s="5">
        <v>3.7291666666666667E-2</v>
      </c>
      <c r="S81" s="5">
        <v>7.7372673611111114E-3</v>
      </c>
      <c r="T81" s="2">
        <v>0</v>
      </c>
      <c r="U81" s="2">
        <v>0</v>
      </c>
      <c r="V81" s="2">
        <v>0</v>
      </c>
      <c r="W81" s="2">
        <v>2</v>
      </c>
      <c r="X81">
        <v>0</v>
      </c>
      <c r="Y81" s="2">
        <v>2</v>
      </c>
      <c r="Z81">
        <v>2</v>
      </c>
      <c r="AB81" s="4"/>
    </row>
    <row r="82" spans="1:28" x14ac:dyDescent="0.25">
      <c r="A82" s="11">
        <v>44669</v>
      </c>
      <c r="B82" s="2">
        <v>16</v>
      </c>
      <c r="C82" t="s">
        <v>76</v>
      </c>
      <c r="D82" s="2">
        <v>367</v>
      </c>
      <c r="E82" s="3">
        <v>1069.8316425</v>
      </c>
      <c r="F82" s="2">
        <v>46</v>
      </c>
      <c r="G82" s="2">
        <v>252</v>
      </c>
      <c r="H82" s="2">
        <v>43</v>
      </c>
      <c r="I82" s="2">
        <v>10</v>
      </c>
      <c r="J82" s="2">
        <v>16</v>
      </c>
      <c r="K82" s="4">
        <v>0.41304347826086957</v>
      </c>
      <c r="L82" s="5">
        <v>8.8078703703703704E-3</v>
      </c>
      <c r="M82" s="5">
        <v>9.7894021739130446E-3</v>
      </c>
      <c r="N82" s="5">
        <v>3.8680555555555558E-2</v>
      </c>
      <c r="O82" s="4">
        <v>0.43478260869565216</v>
      </c>
      <c r="P82" s="5">
        <v>0.10873842592592593</v>
      </c>
      <c r="Q82" s="5">
        <v>0.17645370370370372</v>
      </c>
      <c r="R82" s="5">
        <v>1.1302777777777777</v>
      </c>
      <c r="S82" s="5">
        <v>0.11762767186669319</v>
      </c>
      <c r="T82" s="2">
        <v>88</v>
      </c>
      <c r="U82" s="2">
        <v>54</v>
      </c>
      <c r="V82" s="2">
        <v>14</v>
      </c>
      <c r="W82" s="2">
        <v>365</v>
      </c>
      <c r="X82">
        <v>70</v>
      </c>
      <c r="Y82" s="2">
        <v>193</v>
      </c>
      <c r="Z82">
        <v>365</v>
      </c>
      <c r="AB82" s="4"/>
    </row>
    <row r="83" spans="1:28" x14ac:dyDescent="0.25">
      <c r="A83" s="11">
        <v>44669</v>
      </c>
      <c r="B83" s="2">
        <v>16</v>
      </c>
      <c r="C83" t="s">
        <v>81</v>
      </c>
      <c r="D83" s="2">
        <v>443</v>
      </c>
      <c r="E83" s="3">
        <v>1518.8788601666665</v>
      </c>
      <c r="F83" s="2">
        <v>95</v>
      </c>
      <c r="G83" s="2">
        <v>242</v>
      </c>
      <c r="H83" s="2">
        <v>62</v>
      </c>
      <c r="I83" s="2">
        <v>16</v>
      </c>
      <c r="J83" s="2">
        <v>28</v>
      </c>
      <c r="K83" s="4">
        <v>0.38947368421052631</v>
      </c>
      <c r="L83" s="5">
        <v>6.8171296296296296E-3</v>
      </c>
      <c r="M83" s="5">
        <v>7.5378898635477557E-3</v>
      </c>
      <c r="N83" s="5">
        <v>2.7013888888888889E-2</v>
      </c>
      <c r="O83" s="4">
        <v>0.5368421052631579</v>
      </c>
      <c r="P83" s="5">
        <v>8.2557870370370379E-2</v>
      </c>
      <c r="Q83" s="5">
        <v>0.12093287037037039</v>
      </c>
      <c r="R83" s="5">
        <v>0.73387731481481477</v>
      </c>
      <c r="S83" s="5">
        <v>0.14328928485865525</v>
      </c>
      <c r="T83" s="2">
        <v>97</v>
      </c>
      <c r="U83" s="2">
        <v>66</v>
      </c>
      <c r="V83" s="2">
        <v>30</v>
      </c>
      <c r="W83" s="2">
        <v>437</v>
      </c>
      <c r="X83">
        <v>118</v>
      </c>
      <c r="Y83" s="2">
        <v>262</v>
      </c>
      <c r="Z83">
        <v>437</v>
      </c>
      <c r="AB83" s="4"/>
    </row>
    <row r="84" spans="1:28" x14ac:dyDescent="0.25">
      <c r="A84" s="11">
        <v>44669</v>
      </c>
      <c r="B84" s="2">
        <v>16</v>
      </c>
      <c r="C84" t="s">
        <v>87</v>
      </c>
      <c r="D84" s="2">
        <v>682</v>
      </c>
      <c r="E84" s="3">
        <v>1682.1205208333336</v>
      </c>
      <c r="F84" s="2">
        <v>114</v>
      </c>
      <c r="G84" s="2">
        <v>444</v>
      </c>
      <c r="H84" s="2">
        <v>67</v>
      </c>
      <c r="I84" s="2">
        <v>10</v>
      </c>
      <c r="J84" s="2">
        <v>47</v>
      </c>
      <c r="K84" s="4">
        <v>0.47368421052631576</v>
      </c>
      <c r="L84" s="5">
        <v>6.0127314814814817E-3</v>
      </c>
      <c r="M84" s="5">
        <v>7.8937215724496444E-3</v>
      </c>
      <c r="N84" s="5">
        <v>3.1180555555555555E-2</v>
      </c>
      <c r="O84" s="4">
        <v>0.57017543859649122</v>
      </c>
      <c r="P84" s="5">
        <v>8.5115740740740742E-2</v>
      </c>
      <c r="Q84" s="5">
        <v>0.13174768518518518</v>
      </c>
      <c r="R84" s="5">
        <v>0.93576388888888895</v>
      </c>
      <c r="S84" s="5">
        <v>9.9638227461322088E-2</v>
      </c>
      <c r="T84" s="2">
        <v>165</v>
      </c>
      <c r="U84" s="2">
        <v>75</v>
      </c>
      <c r="V84" s="2">
        <v>2</v>
      </c>
      <c r="W84" s="2">
        <v>678</v>
      </c>
      <c r="X84">
        <v>124</v>
      </c>
      <c r="Y84" s="2">
        <v>347</v>
      </c>
      <c r="Z84">
        <v>678</v>
      </c>
      <c r="AB84" s="4"/>
    </row>
    <row r="85" spans="1:28" x14ac:dyDescent="0.25">
      <c r="A85" s="11">
        <v>44669</v>
      </c>
      <c r="B85" s="2">
        <v>16</v>
      </c>
      <c r="C85" t="s">
        <v>80</v>
      </c>
      <c r="D85" s="2">
        <v>290</v>
      </c>
      <c r="E85" s="3">
        <v>789.79748249999989</v>
      </c>
      <c r="F85" s="2">
        <v>60</v>
      </c>
      <c r="G85" s="2">
        <v>172</v>
      </c>
      <c r="H85" s="2">
        <v>31</v>
      </c>
      <c r="I85" s="2">
        <v>7</v>
      </c>
      <c r="J85" s="2">
        <v>20</v>
      </c>
      <c r="K85" s="4">
        <v>0.5</v>
      </c>
      <c r="L85" s="5">
        <v>5.5787037037037038E-3</v>
      </c>
      <c r="M85" s="5">
        <v>6.0489969135802506E-3</v>
      </c>
      <c r="N85" s="5">
        <v>1.6423611111111111E-2</v>
      </c>
      <c r="O85" s="4">
        <v>0.6333333333333333</v>
      </c>
      <c r="P85" s="5">
        <v>9.1122685185185195E-2</v>
      </c>
      <c r="Q85" s="5">
        <v>0.12841087962962966</v>
      </c>
      <c r="R85" s="5">
        <v>1.5479166666666668</v>
      </c>
      <c r="S85" s="5">
        <v>0.13308088083735911</v>
      </c>
      <c r="T85" s="2">
        <v>74</v>
      </c>
      <c r="U85" s="2">
        <v>47</v>
      </c>
      <c r="V85" s="2">
        <v>14</v>
      </c>
      <c r="W85" s="2">
        <v>289</v>
      </c>
      <c r="X85">
        <v>51</v>
      </c>
      <c r="Y85" s="2">
        <v>148</v>
      </c>
      <c r="Z85">
        <v>289</v>
      </c>
      <c r="AB85" s="4"/>
    </row>
    <row r="86" spans="1:28" x14ac:dyDescent="0.25">
      <c r="A86" s="11">
        <v>44669</v>
      </c>
      <c r="B86" s="2">
        <v>16</v>
      </c>
      <c r="C86" t="s">
        <v>77</v>
      </c>
      <c r="D86" s="2">
        <v>7114</v>
      </c>
      <c r="E86" s="3">
        <v>0</v>
      </c>
      <c r="F86" s="2">
        <v>680</v>
      </c>
      <c r="G86" s="2">
        <v>3740</v>
      </c>
      <c r="H86" s="2">
        <v>1430</v>
      </c>
      <c r="I86" s="2">
        <v>395</v>
      </c>
      <c r="J86" s="2">
        <v>869</v>
      </c>
      <c r="K86" s="4">
        <v>0.50597014925373129</v>
      </c>
      <c r="L86" s="5">
        <v>5.5208333333333333E-3</v>
      </c>
      <c r="M86" s="5">
        <v>6.7048214384280011E-3</v>
      </c>
      <c r="N86" s="5">
        <v>3.8680555555555558E-2</v>
      </c>
      <c r="O86" s="4">
        <v>0.62388059701492538</v>
      </c>
      <c r="P86" s="5">
        <v>7.930555555555556E-2</v>
      </c>
      <c r="Q86" s="5">
        <v>0.11801215277777778</v>
      </c>
      <c r="R86" s="5">
        <v>1.0520370370370371</v>
      </c>
      <c r="S86" s="5">
        <v>1.3252315972222222E-2</v>
      </c>
      <c r="T86" s="2">
        <v>0</v>
      </c>
      <c r="U86" s="2">
        <v>0</v>
      </c>
      <c r="V86" s="2">
        <v>0</v>
      </c>
      <c r="W86" s="2">
        <v>1261</v>
      </c>
      <c r="X86">
        <v>0</v>
      </c>
      <c r="Y86" s="2">
        <v>2</v>
      </c>
      <c r="Z86">
        <v>1261</v>
      </c>
      <c r="AB86" s="4"/>
    </row>
    <row r="87" spans="1:28" x14ac:dyDescent="0.25">
      <c r="A87" s="11">
        <v>44669</v>
      </c>
      <c r="B87" s="2">
        <v>16</v>
      </c>
      <c r="C87" t="s">
        <v>82</v>
      </c>
      <c r="D87" s="2">
        <v>150</v>
      </c>
      <c r="E87" s="3">
        <v>123.20832899999995</v>
      </c>
      <c r="F87" s="2">
        <v>26</v>
      </c>
      <c r="G87" s="2">
        <v>83</v>
      </c>
      <c r="H87" s="2">
        <v>26</v>
      </c>
      <c r="I87" s="2">
        <v>2</v>
      </c>
      <c r="J87" s="2">
        <v>13</v>
      </c>
      <c r="K87" s="4">
        <v>0.52</v>
      </c>
      <c r="L87" s="5">
        <v>5.1331018518518522E-3</v>
      </c>
      <c r="M87" s="5">
        <v>7.2698539886039883E-3</v>
      </c>
      <c r="N87" s="5">
        <v>2.2025462962962962E-2</v>
      </c>
      <c r="O87" s="4">
        <v>0.6</v>
      </c>
      <c r="P87" s="5">
        <v>6.0231481481481483E-2</v>
      </c>
      <c r="Q87" s="5">
        <v>0.10858912037037038</v>
      </c>
      <c r="R87" s="5">
        <v>1.9098148148148149</v>
      </c>
      <c r="S87" s="5">
        <v>4.9151849305555564E-2</v>
      </c>
      <c r="T87" s="2">
        <v>8</v>
      </c>
      <c r="U87" s="2">
        <v>4</v>
      </c>
      <c r="V87" s="2">
        <v>0</v>
      </c>
      <c r="W87" s="2">
        <v>146</v>
      </c>
      <c r="X87">
        <v>22</v>
      </c>
      <c r="Y87" s="2">
        <v>110</v>
      </c>
      <c r="Z87">
        <v>146</v>
      </c>
      <c r="AB87" s="4"/>
    </row>
    <row r="88" spans="1:28" x14ac:dyDescent="0.25">
      <c r="A88" s="11">
        <v>44669</v>
      </c>
      <c r="B88" s="2">
        <v>16</v>
      </c>
      <c r="C88" t="s">
        <v>90</v>
      </c>
      <c r="D88" s="2">
        <v>406</v>
      </c>
      <c r="E88" s="3">
        <v>557.75220466666678</v>
      </c>
      <c r="F88" s="2">
        <v>98</v>
      </c>
      <c r="G88" s="2">
        <v>208</v>
      </c>
      <c r="H88" s="2">
        <v>43</v>
      </c>
      <c r="I88" s="2">
        <v>11</v>
      </c>
      <c r="J88" s="2">
        <v>46</v>
      </c>
      <c r="K88" s="4">
        <v>0.60204081632653061</v>
      </c>
      <c r="L88" s="5">
        <v>5.0462962962962961E-3</v>
      </c>
      <c r="M88" s="5">
        <v>5.5507133408919116E-3</v>
      </c>
      <c r="N88" s="5">
        <v>1.9560185185185187E-2</v>
      </c>
      <c r="O88" s="4">
        <v>0.7142857142857143</v>
      </c>
      <c r="P88" s="5">
        <v>6.4907407407407414E-2</v>
      </c>
      <c r="Q88" s="5">
        <v>9.4971064814814807E-2</v>
      </c>
      <c r="R88" s="5">
        <v>0.83597222222222223</v>
      </c>
      <c r="S88" s="5">
        <v>6.8709418340026765E-2</v>
      </c>
      <c r="T88" s="2">
        <v>47</v>
      </c>
      <c r="U88" s="2">
        <v>19</v>
      </c>
      <c r="V88" s="2">
        <v>2</v>
      </c>
      <c r="W88" s="2">
        <v>401</v>
      </c>
      <c r="X88">
        <v>75</v>
      </c>
      <c r="Y88" s="2">
        <v>268</v>
      </c>
      <c r="Z88">
        <v>401</v>
      </c>
      <c r="AB88" s="4"/>
    </row>
    <row r="89" spans="1:28" x14ac:dyDescent="0.25">
      <c r="A89" s="11">
        <v>44669</v>
      </c>
      <c r="B89" s="2">
        <v>16</v>
      </c>
      <c r="C89" t="s">
        <v>89</v>
      </c>
      <c r="D89" s="2">
        <v>574</v>
      </c>
      <c r="E89" s="3">
        <v>816.59580916666664</v>
      </c>
      <c r="F89" s="2">
        <v>79</v>
      </c>
      <c r="G89" s="2">
        <v>274</v>
      </c>
      <c r="H89" s="2">
        <v>52</v>
      </c>
      <c r="I89" s="2">
        <v>19</v>
      </c>
      <c r="J89" s="2">
        <v>150</v>
      </c>
      <c r="K89" s="4">
        <v>0.620253164556962</v>
      </c>
      <c r="L89" s="5">
        <v>4.4444444444444444E-3</v>
      </c>
      <c r="M89" s="5">
        <v>5.254776136896391E-3</v>
      </c>
      <c r="N89" s="5">
        <v>2.5023148148148149E-2</v>
      </c>
      <c r="O89" s="4">
        <v>0.77215189873417722</v>
      </c>
      <c r="P89" s="5">
        <v>6.9097222222222227E-2</v>
      </c>
      <c r="Q89" s="5">
        <v>0.10265509259259259</v>
      </c>
      <c r="R89" s="5">
        <v>0.93590277777777786</v>
      </c>
      <c r="S89" s="5">
        <v>8.0949913974595597E-2</v>
      </c>
      <c r="T89" s="2">
        <v>73</v>
      </c>
      <c r="U89" s="2">
        <v>35</v>
      </c>
      <c r="V89" s="2">
        <v>1</v>
      </c>
      <c r="W89" s="2">
        <v>565</v>
      </c>
      <c r="X89">
        <v>52</v>
      </c>
      <c r="Y89" s="2">
        <v>318</v>
      </c>
      <c r="Z89">
        <v>565</v>
      </c>
      <c r="AB89" s="4"/>
    </row>
    <row r="90" spans="1:28" x14ac:dyDescent="0.25">
      <c r="A90" s="11">
        <v>44669</v>
      </c>
      <c r="B90" s="2">
        <v>16</v>
      </c>
      <c r="C90" t="s">
        <v>94</v>
      </c>
      <c r="D90" s="2">
        <v>3</v>
      </c>
      <c r="E90" s="3">
        <v>0</v>
      </c>
      <c r="F90" s="2">
        <v>0</v>
      </c>
      <c r="G90" s="2">
        <v>1</v>
      </c>
      <c r="H90" s="2">
        <v>0</v>
      </c>
      <c r="I90" s="2">
        <v>0</v>
      </c>
      <c r="J90" s="2">
        <v>2</v>
      </c>
      <c r="K90" s="4" t="s">
        <v>77</v>
      </c>
      <c r="L90" s="5" t="s">
        <v>77</v>
      </c>
      <c r="M90" s="5" t="s">
        <v>77</v>
      </c>
      <c r="N90" s="5" t="s">
        <v>77</v>
      </c>
      <c r="O90" s="4" t="s">
        <v>77</v>
      </c>
      <c r="P90" s="5">
        <v>6.2928240740740743E-2</v>
      </c>
      <c r="Q90" s="5">
        <v>6.2928240740740743E-2</v>
      </c>
      <c r="R90" s="5">
        <v>6.2928240740740743E-2</v>
      </c>
      <c r="S90" s="5">
        <v>1.0316358796296297E-2</v>
      </c>
      <c r="T90" s="2">
        <v>0</v>
      </c>
      <c r="U90" s="2">
        <v>0</v>
      </c>
      <c r="V90" s="2">
        <v>0</v>
      </c>
      <c r="W90" s="2">
        <v>3</v>
      </c>
      <c r="X90">
        <v>0</v>
      </c>
      <c r="Y90" s="2">
        <v>3</v>
      </c>
      <c r="Z90">
        <v>3</v>
      </c>
      <c r="AB90" s="4"/>
    </row>
    <row r="91" spans="1:28" x14ac:dyDescent="0.25">
      <c r="A91" s="11">
        <v>44662</v>
      </c>
      <c r="B91" s="2">
        <v>15</v>
      </c>
      <c r="C91" t="s">
        <v>76</v>
      </c>
      <c r="D91" s="2">
        <v>425</v>
      </c>
      <c r="E91" s="3">
        <v>774.15942050000046</v>
      </c>
      <c r="F91" s="2">
        <v>90</v>
      </c>
      <c r="G91" s="2">
        <v>248</v>
      </c>
      <c r="H91" s="2">
        <v>47</v>
      </c>
      <c r="I91" s="2">
        <v>9</v>
      </c>
      <c r="J91" s="2">
        <v>31</v>
      </c>
      <c r="K91" s="4">
        <v>0.35555555555555557</v>
      </c>
      <c r="L91" s="5">
        <v>7.6041666666666662E-3</v>
      </c>
      <c r="M91" s="5">
        <v>9.350180041152267E-3</v>
      </c>
      <c r="N91" s="5">
        <v>3.1400462962962963E-2</v>
      </c>
      <c r="O91" s="4">
        <v>0.43333333333333335</v>
      </c>
      <c r="P91" s="5">
        <v>0.10503472222222222</v>
      </c>
      <c r="Q91" s="5">
        <v>0.15766435185185185</v>
      </c>
      <c r="R91" s="5">
        <v>0.89678240740740733</v>
      </c>
      <c r="S91" s="5">
        <v>7.8041620462768371E-2</v>
      </c>
      <c r="T91" s="2">
        <v>55</v>
      </c>
      <c r="U91" s="2">
        <v>29</v>
      </c>
      <c r="V91" s="2">
        <v>4</v>
      </c>
      <c r="W91" s="2">
        <v>424</v>
      </c>
      <c r="X91">
        <v>76</v>
      </c>
      <c r="Y91" s="2">
        <v>236</v>
      </c>
      <c r="Z91">
        <v>424</v>
      </c>
      <c r="AB91" s="4"/>
    </row>
    <row r="92" spans="1:28" x14ac:dyDescent="0.25">
      <c r="A92" s="11">
        <v>44662</v>
      </c>
      <c r="B92" s="2">
        <v>15</v>
      </c>
      <c r="C92" t="s">
        <v>82</v>
      </c>
      <c r="D92" s="2">
        <v>171</v>
      </c>
      <c r="E92" s="3">
        <v>154.07471616666669</v>
      </c>
      <c r="F92" s="2">
        <v>28</v>
      </c>
      <c r="G92" s="2">
        <v>101</v>
      </c>
      <c r="H92" s="2">
        <v>19</v>
      </c>
      <c r="I92" s="2">
        <v>7</v>
      </c>
      <c r="J92" s="2">
        <v>16</v>
      </c>
      <c r="K92" s="4">
        <v>0.42857142857142855</v>
      </c>
      <c r="L92" s="5">
        <v>6.2094907407407411E-3</v>
      </c>
      <c r="M92" s="5">
        <v>7.9584160052910049E-3</v>
      </c>
      <c r="N92" s="5">
        <v>2.4976851851851854E-2</v>
      </c>
      <c r="O92" s="4">
        <v>0.5714285714285714</v>
      </c>
      <c r="P92" s="5">
        <v>6.5717592592592591E-2</v>
      </c>
      <c r="Q92" s="5">
        <v>0.12301215277777786</v>
      </c>
      <c r="R92" s="5">
        <v>0.48916666666666669</v>
      </c>
      <c r="S92" s="5">
        <v>4.9425130852059962E-2</v>
      </c>
      <c r="T92" s="2">
        <v>12</v>
      </c>
      <c r="U92" s="2">
        <v>6</v>
      </c>
      <c r="V92" s="2">
        <v>0</v>
      </c>
      <c r="W92" s="2">
        <v>166</v>
      </c>
      <c r="X92">
        <v>15</v>
      </c>
      <c r="Y92" s="2">
        <v>125</v>
      </c>
      <c r="Z92">
        <v>166</v>
      </c>
      <c r="AB92" s="4"/>
    </row>
    <row r="93" spans="1:28" x14ac:dyDescent="0.25">
      <c r="A93" s="11">
        <v>44662</v>
      </c>
      <c r="B93" s="2">
        <v>15</v>
      </c>
      <c r="C93" t="s">
        <v>77</v>
      </c>
      <c r="D93" s="2">
        <v>7422</v>
      </c>
      <c r="E93" s="3">
        <v>0</v>
      </c>
      <c r="F93" s="2">
        <v>797</v>
      </c>
      <c r="G93" s="2">
        <v>3911</v>
      </c>
      <c r="H93" s="2">
        <v>1399</v>
      </c>
      <c r="I93" s="2">
        <v>431</v>
      </c>
      <c r="J93" s="2">
        <v>884</v>
      </c>
      <c r="K93" s="4">
        <v>0.50700636942675159</v>
      </c>
      <c r="L93" s="5">
        <v>5.4108796296296292E-3</v>
      </c>
      <c r="M93" s="5">
        <v>6.8583751531429548E-3</v>
      </c>
      <c r="N93" s="5">
        <v>4.1979166666666672E-2</v>
      </c>
      <c r="O93" s="4">
        <v>0.64458598726114646</v>
      </c>
      <c r="P93" s="5">
        <v>7.8171296296296294E-2</v>
      </c>
      <c r="Q93" s="5">
        <v>0.12052488425925927</v>
      </c>
      <c r="R93" s="5">
        <v>1.2617361111111112</v>
      </c>
      <c r="S93" s="5">
        <v>1.9053821180555555E-2</v>
      </c>
      <c r="T93" s="2">
        <v>0</v>
      </c>
      <c r="U93" s="2">
        <v>0</v>
      </c>
      <c r="V93" s="2">
        <v>0</v>
      </c>
      <c r="W93" s="2">
        <v>1442</v>
      </c>
      <c r="X93">
        <v>0</v>
      </c>
      <c r="Y93" s="2">
        <v>3</v>
      </c>
      <c r="Z93">
        <v>1442</v>
      </c>
      <c r="AB93" s="4"/>
    </row>
    <row r="94" spans="1:28" x14ac:dyDescent="0.25">
      <c r="A94" s="11">
        <v>44662</v>
      </c>
      <c r="B94" s="2">
        <v>15</v>
      </c>
      <c r="C94" t="s">
        <v>87</v>
      </c>
      <c r="D94" s="2">
        <v>738</v>
      </c>
      <c r="E94" s="3">
        <v>1258.3352426666668</v>
      </c>
      <c r="F94" s="2">
        <v>121</v>
      </c>
      <c r="G94" s="2">
        <v>471</v>
      </c>
      <c r="H94" s="2">
        <v>73</v>
      </c>
      <c r="I94" s="2">
        <v>15</v>
      </c>
      <c r="J94" s="2">
        <v>58</v>
      </c>
      <c r="K94" s="4">
        <v>0.52500000000000002</v>
      </c>
      <c r="L94" s="5">
        <v>5.3935185185185188E-3</v>
      </c>
      <c r="M94" s="5">
        <v>7.429503367003364E-3</v>
      </c>
      <c r="N94" s="5">
        <v>3.5289351851851856E-2</v>
      </c>
      <c r="O94" s="4">
        <v>0.6</v>
      </c>
      <c r="P94" s="5">
        <v>6.7118055555555556E-2</v>
      </c>
      <c r="Q94" s="5">
        <v>0.10773726851851853</v>
      </c>
      <c r="R94" s="5">
        <v>0.65908564814814818</v>
      </c>
      <c r="S94" s="5">
        <v>7.4991141876115858E-2</v>
      </c>
      <c r="T94" s="2">
        <v>98</v>
      </c>
      <c r="U94" s="2">
        <v>50</v>
      </c>
      <c r="V94" s="2">
        <v>4</v>
      </c>
      <c r="W94" s="2">
        <v>732</v>
      </c>
      <c r="X94">
        <v>133</v>
      </c>
      <c r="Y94" s="2">
        <v>464</v>
      </c>
      <c r="Z94">
        <v>732</v>
      </c>
      <c r="AB94" s="4"/>
    </row>
    <row r="95" spans="1:28" x14ac:dyDescent="0.25">
      <c r="A95" s="11">
        <v>44662</v>
      </c>
      <c r="B95" s="2">
        <v>15</v>
      </c>
      <c r="C95" t="s">
        <v>80</v>
      </c>
      <c r="D95" s="2">
        <v>377</v>
      </c>
      <c r="E95" s="3">
        <v>676.06720716666666</v>
      </c>
      <c r="F95" s="2">
        <v>87</v>
      </c>
      <c r="G95" s="2">
        <v>224</v>
      </c>
      <c r="H95" s="2">
        <v>37</v>
      </c>
      <c r="I95" s="2">
        <v>10</v>
      </c>
      <c r="J95" s="2">
        <v>19</v>
      </c>
      <c r="K95" s="4">
        <v>0.51724137931034486</v>
      </c>
      <c r="L95" s="5">
        <v>5.3240740740740748E-3</v>
      </c>
      <c r="M95" s="5">
        <v>7.4296243082162625E-3</v>
      </c>
      <c r="N95" s="5">
        <v>2.7569444444444448E-2</v>
      </c>
      <c r="O95" s="4">
        <v>0.60919540229885061</v>
      </c>
      <c r="P95" s="5">
        <v>7.6724537037037036E-2</v>
      </c>
      <c r="Q95" s="5">
        <v>0.11789583333333337</v>
      </c>
      <c r="R95" s="5">
        <v>0.9308101851851851</v>
      </c>
      <c r="S95" s="5">
        <v>8.8394086520041229E-2</v>
      </c>
      <c r="T95" s="2">
        <v>70</v>
      </c>
      <c r="U95" s="2">
        <v>37</v>
      </c>
      <c r="V95" s="2">
        <v>3</v>
      </c>
      <c r="W95" s="2">
        <v>370</v>
      </c>
      <c r="X95">
        <v>93</v>
      </c>
      <c r="Y95" s="2">
        <v>221</v>
      </c>
      <c r="Z95">
        <v>370</v>
      </c>
      <c r="AB95" s="4"/>
    </row>
    <row r="96" spans="1:28" x14ac:dyDescent="0.25">
      <c r="A96" s="11">
        <v>44662</v>
      </c>
      <c r="B96" s="2">
        <v>15</v>
      </c>
      <c r="C96" t="s">
        <v>81</v>
      </c>
      <c r="D96" s="2">
        <v>457</v>
      </c>
      <c r="E96" s="3">
        <v>819.2413693333333</v>
      </c>
      <c r="F96" s="2">
        <v>87</v>
      </c>
      <c r="G96" s="2">
        <v>269</v>
      </c>
      <c r="H96" s="2">
        <v>68</v>
      </c>
      <c r="I96" s="2">
        <v>10</v>
      </c>
      <c r="J96" s="2">
        <v>23</v>
      </c>
      <c r="K96" s="4">
        <v>0.52873563218390807</v>
      </c>
      <c r="L96" s="5">
        <v>5.0810185185185186E-3</v>
      </c>
      <c r="M96" s="5">
        <v>5.8067262664963796E-3</v>
      </c>
      <c r="N96" s="5">
        <v>2.0763888888888887E-2</v>
      </c>
      <c r="O96" s="4">
        <v>0.67816091954022983</v>
      </c>
      <c r="P96" s="5">
        <v>7.3761574074074077E-2</v>
      </c>
      <c r="Q96" s="5">
        <v>0.12351388888888891</v>
      </c>
      <c r="R96" s="5">
        <v>0.90364583333333337</v>
      </c>
      <c r="S96" s="5">
        <v>8.1582794062286121E-2</v>
      </c>
      <c r="T96" s="2">
        <v>53</v>
      </c>
      <c r="U96" s="2">
        <v>33</v>
      </c>
      <c r="V96" s="2">
        <v>10</v>
      </c>
      <c r="W96" s="2">
        <v>450</v>
      </c>
      <c r="X96">
        <v>116</v>
      </c>
      <c r="Y96" s="2">
        <v>290</v>
      </c>
      <c r="Z96">
        <v>450</v>
      </c>
      <c r="AB96" s="4"/>
    </row>
    <row r="97" spans="1:28" x14ac:dyDescent="0.25">
      <c r="A97" s="11">
        <v>44662</v>
      </c>
      <c r="B97" s="2">
        <v>15</v>
      </c>
      <c r="C97" t="s">
        <v>89</v>
      </c>
      <c r="D97" s="2">
        <v>606</v>
      </c>
      <c r="E97" s="3">
        <v>579.07969749999984</v>
      </c>
      <c r="F97" s="2">
        <v>99</v>
      </c>
      <c r="G97" s="2">
        <v>313</v>
      </c>
      <c r="H97" s="2">
        <v>55</v>
      </c>
      <c r="I97" s="2">
        <v>2</v>
      </c>
      <c r="J97" s="2">
        <v>137</v>
      </c>
      <c r="K97" s="4">
        <v>0.55555555555555558</v>
      </c>
      <c r="L97" s="5">
        <v>4.9421296296296297E-3</v>
      </c>
      <c r="M97" s="5">
        <v>5.5030630377852592E-3</v>
      </c>
      <c r="N97" s="5">
        <v>2.0833333333333336E-2</v>
      </c>
      <c r="O97" s="4">
        <v>0.77777777777777779</v>
      </c>
      <c r="P97" s="5">
        <v>8.5625000000000007E-2</v>
      </c>
      <c r="Q97" s="5">
        <v>0.13092303240740738</v>
      </c>
      <c r="R97" s="5">
        <v>0.78803240740740743</v>
      </c>
      <c r="S97" s="5">
        <v>6.8560941311111109E-2</v>
      </c>
      <c r="T97" s="2">
        <v>61</v>
      </c>
      <c r="U97" s="2">
        <v>25</v>
      </c>
      <c r="V97" s="2">
        <v>1</v>
      </c>
      <c r="W97" s="2">
        <v>592</v>
      </c>
      <c r="X97">
        <v>60</v>
      </c>
      <c r="Y97" s="2">
        <v>361</v>
      </c>
      <c r="Z97">
        <v>592</v>
      </c>
      <c r="AB97" s="4"/>
    </row>
    <row r="98" spans="1:28" x14ac:dyDescent="0.25">
      <c r="A98" s="11">
        <v>44662</v>
      </c>
      <c r="B98" s="2">
        <v>15</v>
      </c>
      <c r="C98" t="s">
        <v>90</v>
      </c>
      <c r="D98" s="2">
        <v>446</v>
      </c>
      <c r="E98" s="3">
        <v>896.74025849999987</v>
      </c>
      <c r="F98" s="2">
        <v>104</v>
      </c>
      <c r="G98" s="2">
        <v>255</v>
      </c>
      <c r="H98" s="2">
        <v>46</v>
      </c>
      <c r="I98" s="2">
        <v>11</v>
      </c>
      <c r="J98" s="2">
        <v>30</v>
      </c>
      <c r="K98" s="4">
        <v>0.625</v>
      </c>
      <c r="L98" s="5">
        <v>4.6643518518518518E-3</v>
      </c>
      <c r="M98" s="5">
        <v>5.1584757834757843E-3</v>
      </c>
      <c r="N98" s="5">
        <v>2.2939814814814816E-2</v>
      </c>
      <c r="O98" s="4">
        <v>0.79807692307692313</v>
      </c>
      <c r="P98" s="5">
        <v>8.9733796296296298E-2</v>
      </c>
      <c r="Q98" s="5">
        <v>0.12653703703703711</v>
      </c>
      <c r="R98" s="5">
        <v>0.8616435185185185</v>
      </c>
      <c r="S98" s="5">
        <v>9.3993497038616466E-2</v>
      </c>
      <c r="T98" s="2">
        <v>76</v>
      </c>
      <c r="U98" s="2">
        <v>44</v>
      </c>
      <c r="V98" s="2">
        <v>0</v>
      </c>
      <c r="W98" s="2">
        <v>438</v>
      </c>
      <c r="X98">
        <v>77</v>
      </c>
      <c r="Y98" s="2">
        <v>267</v>
      </c>
      <c r="Z98">
        <v>438</v>
      </c>
      <c r="AB98" s="4"/>
    </row>
    <row r="99" spans="1:28" x14ac:dyDescent="0.25">
      <c r="A99" s="11">
        <v>44662</v>
      </c>
      <c r="B99" s="2">
        <v>15</v>
      </c>
      <c r="C99" t="s">
        <v>94</v>
      </c>
      <c r="D99" s="2">
        <v>2</v>
      </c>
      <c r="E99" s="3">
        <v>0</v>
      </c>
      <c r="F99" s="2">
        <v>1</v>
      </c>
      <c r="G99" s="2">
        <v>0</v>
      </c>
      <c r="H99" s="2">
        <v>0</v>
      </c>
      <c r="I99" s="2">
        <v>0</v>
      </c>
      <c r="J99" s="2">
        <v>1</v>
      </c>
      <c r="K99" s="4">
        <v>1</v>
      </c>
      <c r="L99" s="5">
        <v>3.5648148148148154E-3</v>
      </c>
      <c r="M99" s="5">
        <v>3.5648148148148154E-3</v>
      </c>
      <c r="N99" s="5">
        <v>3.5648148148148154E-3</v>
      </c>
      <c r="O99" s="4">
        <v>1</v>
      </c>
      <c r="P99" s="5" t="s">
        <v>77</v>
      </c>
      <c r="Q99" s="5" t="s">
        <v>77</v>
      </c>
      <c r="R99" s="5" t="s">
        <v>77</v>
      </c>
      <c r="S99" s="5">
        <v>6.417822916666668E-3</v>
      </c>
      <c r="T99" s="2">
        <v>0</v>
      </c>
      <c r="U99" s="2">
        <v>0</v>
      </c>
      <c r="V99" s="2">
        <v>0</v>
      </c>
      <c r="W99" s="2">
        <v>2</v>
      </c>
      <c r="X99">
        <v>0</v>
      </c>
      <c r="Y99" s="2">
        <v>2</v>
      </c>
      <c r="Z99">
        <v>2</v>
      </c>
      <c r="AB99" s="4"/>
    </row>
    <row r="100" spans="1:28" x14ac:dyDescent="0.25">
      <c r="A100" s="11">
        <v>44655</v>
      </c>
      <c r="B100" s="2">
        <v>14</v>
      </c>
      <c r="C100" t="s">
        <v>76</v>
      </c>
      <c r="D100" s="2">
        <v>387</v>
      </c>
      <c r="E100" s="3">
        <v>855.85165100000029</v>
      </c>
      <c r="F100" s="2">
        <v>70</v>
      </c>
      <c r="G100" s="2">
        <v>229</v>
      </c>
      <c r="H100" s="2">
        <v>57</v>
      </c>
      <c r="I100" s="2">
        <v>9</v>
      </c>
      <c r="J100" s="2">
        <v>22</v>
      </c>
      <c r="K100" s="4">
        <v>0.27142857142857141</v>
      </c>
      <c r="L100" s="5">
        <v>8.5300925925925926E-3</v>
      </c>
      <c r="M100" s="5">
        <v>1.0296626984126988E-2</v>
      </c>
      <c r="N100" s="5">
        <v>3.8796296296296301E-2</v>
      </c>
      <c r="O100" s="4">
        <v>0.41428571428571431</v>
      </c>
      <c r="P100" s="5">
        <v>8.3541666666666667E-2</v>
      </c>
      <c r="Q100" s="5">
        <v>0.13964409722222224</v>
      </c>
      <c r="R100" s="5">
        <v>0.90413194444444456</v>
      </c>
      <c r="S100" s="5">
        <v>9.4626359346405259E-2</v>
      </c>
      <c r="T100" s="2">
        <v>65</v>
      </c>
      <c r="U100" s="2">
        <v>37</v>
      </c>
      <c r="V100" s="2">
        <v>9</v>
      </c>
      <c r="W100" s="2">
        <v>386</v>
      </c>
      <c r="X100">
        <v>86</v>
      </c>
      <c r="Y100" s="2">
        <v>216</v>
      </c>
      <c r="Z100">
        <v>386</v>
      </c>
      <c r="AB100" s="4"/>
    </row>
    <row r="101" spans="1:28" x14ac:dyDescent="0.25">
      <c r="A101" s="11">
        <v>44655</v>
      </c>
      <c r="B101" s="2">
        <v>14</v>
      </c>
      <c r="C101" t="s">
        <v>87</v>
      </c>
      <c r="D101" s="2">
        <v>676</v>
      </c>
      <c r="E101" s="3">
        <v>1343.9752463333334</v>
      </c>
      <c r="F101" s="2">
        <v>130</v>
      </c>
      <c r="G101" s="2">
        <v>429</v>
      </c>
      <c r="H101" s="2">
        <v>63</v>
      </c>
      <c r="I101" s="2">
        <v>11</v>
      </c>
      <c r="J101" s="2">
        <v>43</v>
      </c>
      <c r="K101" s="4">
        <v>0.43076923076923079</v>
      </c>
      <c r="L101" s="5">
        <v>6.9097222222222216E-3</v>
      </c>
      <c r="M101" s="5">
        <v>7.6496616809116806E-3</v>
      </c>
      <c r="N101" s="5">
        <v>2.1793981481481484E-2</v>
      </c>
      <c r="O101" s="4">
        <v>0.5</v>
      </c>
      <c r="P101" s="5">
        <v>0.10552662037037036</v>
      </c>
      <c r="Q101" s="5">
        <v>0.16179803240740742</v>
      </c>
      <c r="R101" s="5">
        <v>1.4454861111111112</v>
      </c>
      <c r="S101" s="5">
        <v>8.6131196392617335E-2</v>
      </c>
      <c r="T101" s="2">
        <v>116</v>
      </c>
      <c r="U101" s="2">
        <v>52</v>
      </c>
      <c r="V101" s="2">
        <v>1</v>
      </c>
      <c r="W101" s="2">
        <v>670</v>
      </c>
      <c r="X101">
        <v>142</v>
      </c>
      <c r="Y101" s="2">
        <v>360</v>
      </c>
      <c r="Z101">
        <v>670</v>
      </c>
      <c r="AB101" s="4"/>
    </row>
    <row r="102" spans="1:28" x14ac:dyDescent="0.25">
      <c r="A102" s="11">
        <v>44655</v>
      </c>
      <c r="B102" s="2">
        <v>14</v>
      </c>
      <c r="C102" t="s">
        <v>81</v>
      </c>
      <c r="D102" s="2">
        <v>453</v>
      </c>
      <c r="E102" s="3">
        <v>1029.1838665000007</v>
      </c>
      <c r="F102" s="2">
        <v>94</v>
      </c>
      <c r="G102" s="2">
        <v>267</v>
      </c>
      <c r="H102" s="2">
        <v>58</v>
      </c>
      <c r="I102" s="2">
        <v>5</v>
      </c>
      <c r="J102" s="2">
        <v>29</v>
      </c>
      <c r="K102" s="4">
        <v>0.43617021276595747</v>
      </c>
      <c r="L102" s="5">
        <v>6.122685185185185E-3</v>
      </c>
      <c r="M102" s="5">
        <v>6.586879432624114E-3</v>
      </c>
      <c r="N102" s="5">
        <v>1.8611111111111113E-2</v>
      </c>
      <c r="O102" s="4">
        <v>0.58510638297872342</v>
      </c>
      <c r="P102" s="5">
        <v>7.1747685185185192E-2</v>
      </c>
      <c r="Q102" s="5">
        <v>0.10303587962962964</v>
      </c>
      <c r="R102" s="5">
        <v>0.71878472222222223</v>
      </c>
      <c r="S102" s="5">
        <v>9.8741530339253245E-2</v>
      </c>
      <c r="T102" s="2">
        <v>84</v>
      </c>
      <c r="U102" s="2">
        <v>41</v>
      </c>
      <c r="V102" s="2">
        <v>11</v>
      </c>
      <c r="W102" s="2">
        <v>446</v>
      </c>
      <c r="X102">
        <v>122</v>
      </c>
      <c r="Y102" s="2">
        <v>283</v>
      </c>
      <c r="Z102">
        <v>446</v>
      </c>
      <c r="AB102" s="4"/>
    </row>
    <row r="103" spans="1:28" x14ac:dyDescent="0.25">
      <c r="A103" s="11">
        <v>44655</v>
      </c>
      <c r="B103" s="2">
        <v>14</v>
      </c>
      <c r="C103" t="s">
        <v>82</v>
      </c>
      <c r="D103" s="2">
        <v>172</v>
      </c>
      <c r="E103" s="3">
        <v>125.49860516666662</v>
      </c>
      <c r="F103" s="2">
        <v>36</v>
      </c>
      <c r="G103" s="2">
        <v>101</v>
      </c>
      <c r="H103" s="2">
        <v>17</v>
      </c>
      <c r="I103" s="2">
        <v>3</v>
      </c>
      <c r="J103" s="2">
        <v>15</v>
      </c>
      <c r="K103" s="4">
        <v>0.44444444444444442</v>
      </c>
      <c r="L103" s="5">
        <v>5.8391203703703704E-3</v>
      </c>
      <c r="M103" s="5">
        <v>7.4630272633744877E-3</v>
      </c>
      <c r="N103" s="5">
        <v>2.1736111111111112E-2</v>
      </c>
      <c r="O103" s="4">
        <v>0.58333333333333337</v>
      </c>
      <c r="P103" s="5">
        <v>7.706018518518519E-2</v>
      </c>
      <c r="Q103" s="5">
        <v>0.12654861111111113</v>
      </c>
      <c r="R103" s="5">
        <v>1.9763541666666666</v>
      </c>
      <c r="S103" s="5">
        <v>4.824838442760946E-2</v>
      </c>
      <c r="T103" s="2">
        <v>10</v>
      </c>
      <c r="U103" s="2">
        <v>4</v>
      </c>
      <c r="V103" s="2">
        <v>0</v>
      </c>
      <c r="W103" s="2">
        <v>166</v>
      </c>
      <c r="X103">
        <v>13</v>
      </c>
      <c r="Y103" s="2">
        <v>112</v>
      </c>
      <c r="Z103">
        <v>166</v>
      </c>
      <c r="AB103" s="4"/>
    </row>
    <row r="104" spans="1:28" x14ac:dyDescent="0.25">
      <c r="A104" s="11">
        <v>44655</v>
      </c>
      <c r="B104" s="2">
        <v>14</v>
      </c>
      <c r="C104" t="s">
        <v>77</v>
      </c>
      <c r="D104" s="2">
        <v>7325</v>
      </c>
      <c r="E104" s="3">
        <v>0</v>
      </c>
      <c r="F104" s="2">
        <v>727</v>
      </c>
      <c r="G104" s="2">
        <v>3817</v>
      </c>
      <c r="H104" s="2">
        <v>1391</v>
      </c>
      <c r="I104" s="2">
        <v>396</v>
      </c>
      <c r="J104" s="2">
        <v>994</v>
      </c>
      <c r="K104" s="4">
        <v>0.50210378681626933</v>
      </c>
      <c r="L104" s="5">
        <v>5.5439814814814813E-3</v>
      </c>
      <c r="M104" s="5">
        <v>6.7967086125396061E-3</v>
      </c>
      <c r="N104" s="5">
        <v>4.2650462962962966E-2</v>
      </c>
      <c r="O104" s="4">
        <v>0.61150070126227207</v>
      </c>
      <c r="P104" s="5">
        <v>8.4351851851851858E-2</v>
      </c>
      <c r="Q104" s="5">
        <v>0.12538657407407411</v>
      </c>
      <c r="R104" s="5">
        <v>1.5507986111111112</v>
      </c>
      <c r="S104" s="5">
        <v>6.9444444444444449E-3</v>
      </c>
      <c r="T104" s="2">
        <v>0</v>
      </c>
      <c r="U104" s="2">
        <v>0</v>
      </c>
      <c r="V104" s="2">
        <v>0</v>
      </c>
      <c r="W104" s="2">
        <v>1255</v>
      </c>
      <c r="X104">
        <v>0</v>
      </c>
      <c r="Y104" s="2">
        <v>1</v>
      </c>
      <c r="Z104">
        <v>1255</v>
      </c>
      <c r="AB104" s="4"/>
    </row>
    <row r="105" spans="1:28" x14ac:dyDescent="0.25">
      <c r="A105" s="11">
        <v>44655</v>
      </c>
      <c r="B105" s="2">
        <v>14</v>
      </c>
      <c r="C105" t="s">
        <v>90</v>
      </c>
      <c r="D105" s="2">
        <v>415</v>
      </c>
      <c r="E105" s="3">
        <v>563.29304099999968</v>
      </c>
      <c r="F105" s="2">
        <v>90</v>
      </c>
      <c r="G105" s="2">
        <v>237</v>
      </c>
      <c r="H105" s="2">
        <v>34</v>
      </c>
      <c r="I105" s="2">
        <v>12</v>
      </c>
      <c r="J105" s="2">
        <v>42</v>
      </c>
      <c r="K105" s="4">
        <v>0.58888888888888891</v>
      </c>
      <c r="L105" s="5">
        <v>5.2662037037037035E-3</v>
      </c>
      <c r="M105" s="5">
        <v>5.2655606995884782E-3</v>
      </c>
      <c r="N105" s="5">
        <v>2.1770833333333336E-2</v>
      </c>
      <c r="O105" s="4">
        <v>0.77777777777777779</v>
      </c>
      <c r="P105" s="5">
        <v>7.5856481481481483E-2</v>
      </c>
      <c r="Q105" s="5">
        <v>0.10924479166666665</v>
      </c>
      <c r="R105" s="5">
        <v>0.76055555555555565</v>
      </c>
      <c r="S105" s="5">
        <v>6.907907042276111E-2</v>
      </c>
      <c r="T105" s="2">
        <v>45</v>
      </c>
      <c r="U105" s="2">
        <v>22</v>
      </c>
      <c r="V105" s="2">
        <v>0</v>
      </c>
      <c r="W105" s="2">
        <v>410</v>
      </c>
      <c r="X105">
        <v>73</v>
      </c>
      <c r="Y105" s="2">
        <v>278</v>
      </c>
      <c r="Z105">
        <v>410</v>
      </c>
      <c r="AB105" s="4"/>
    </row>
    <row r="106" spans="1:28" x14ac:dyDescent="0.25">
      <c r="A106" s="11">
        <v>44655</v>
      </c>
      <c r="B106" s="2">
        <v>14</v>
      </c>
      <c r="C106" t="s">
        <v>80</v>
      </c>
      <c r="D106" s="2">
        <v>339</v>
      </c>
      <c r="E106" s="3">
        <v>1061.9224876666669</v>
      </c>
      <c r="F106" s="2">
        <v>84</v>
      </c>
      <c r="G106" s="2">
        <v>179</v>
      </c>
      <c r="H106" s="2">
        <v>43</v>
      </c>
      <c r="I106" s="2">
        <v>9</v>
      </c>
      <c r="J106" s="2">
        <v>24</v>
      </c>
      <c r="K106" s="4">
        <v>0.54761904761904767</v>
      </c>
      <c r="L106" s="5">
        <v>4.6874999999999998E-3</v>
      </c>
      <c r="M106" s="5">
        <v>6.2130731922398598E-3</v>
      </c>
      <c r="N106" s="5">
        <v>4.2650462962962966E-2</v>
      </c>
      <c r="O106" s="4">
        <v>0.6428571428571429</v>
      </c>
      <c r="P106" s="5">
        <v>8.7812500000000002E-2</v>
      </c>
      <c r="Q106" s="5">
        <v>0.14634085648148151</v>
      </c>
      <c r="R106" s="5">
        <v>0.94519675925925928</v>
      </c>
      <c r="S106" s="5">
        <v>0.15085519315843626</v>
      </c>
      <c r="T106" s="2">
        <v>100</v>
      </c>
      <c r="U106" s="2">
        <v>73</v>
      </c>
      <c r="V106" s="2">
        <v>21</v>
      </c>
      <c r="W106" s="2">
        <v>331</v>
      </c>
      <c r="X106">
        <v>98</v>
      </c>
      <c r="Y106" s="2">
        <v>172</v>
      </c>
      <c r="Z106">
        <v>331</v>
      </c>
      <c r="AB106" s="4"/>
    </row>
    <row r="107" spans="1:28" x14ac:dyDescent="0.25">
      <c r="A107" s="11">
        <v>44655</v>
      </c>
      <c r="B107" s="2">
        <v>14</v>
      </c>
      <c r="C107" t="s">
        <v>89</v>
      </c>
      <c r="D107" s="2">
        <v>538</v>
      </c>
      <c r="E107" s="3">
        <v>424.86526249999997</v>
      </c>
      <c r="F107" s="2">
        <v>84</v>
      </c>
      <c r="G107" s="2">
        <v>275</v>
      </c>
      <c r="H107" s="2">
        <v>48</v>
      </c>
      <c r="I107" s="2">
        <v>15</v>
      </c>
      <c r="J107" s="2">
        <v>116</v>
      </c>
      <c r="K107" s="4">
        <v>0.70238095238095233</v>
      </c>
      <c r="L107" s="5">
        <v>4.1435185185185186E-3</v>
      </c>
      <c r="M107" s="5">
        <v>4.7842261904761894E-3</v>
      </c>
      <c r="N107" s="5">
        <v>1.5555555555555555E-2</v>
      </c>
      <c r="O107" s="4">
        <v>0.8214285714285714</v>
      </c>
      <c r="P107" s="5">
        <v>6.5729166666666672E-2</v>
      </c>
      <c r="Q107" s="5">
        <v>9.3856481481481471E-2</v>
      </c>
      <c r="R107" s="5">
        <v>0.86564814814814817</v>
      </c>
      <c r="S107" s="5">
        <v>5.7181720703507723E-2</v>
      </c>
      <c r="T107" s="2">
        <v>31</v>
      </c>
      <c r="U107" s="2">
        <v>9</v>
      </c>
      <c r="V107" s="2">
        <v>1</v>
      </c>
      <c r="W107" s="2">
        <v>527</v>
      </c>
      <c r="X107">
        <v>49</v>
      </c>
      <c r="Y107" s="2">
        <v>336</v>
      </c>
      <c r="Z107">
        <v>527</v>
      </c>
      <c r="AB107" s="4"/>
    </row>
    <row r="108" spans="1:28" x14ac:dyDescent="0.25">
      <c r="A108" s="11">
        <v>44655</v>
      </c>
      <c r="B108" s="2">
        <v>14</v>
      </c>
      <c r="C108" t="s">
        <v>94</v>
      </c>
      <c r="D108" s="2">
        <v>2</v>
      </c>
      <c r="E108" s="3">
        <v>0</v>
      </c>
      <c r="F108" s="2">
        <v>1</v>
      </c>
      <c r="G108" s="2">
        <v>1</v>
      </c>
      <c r="H108" s="2">
        <v>0</v>
      </c>
      <c r="I108" s="2">
        <v>0</v>
      </c>
      <c r="J108" s="2">
        <v>0</v>
      </c>
      <c r="K108" s="4">
        <v>1</v>
      </c>
      <c r="L108" s="5">
        <v>1.5625000000000001E-3</v>
      </c>
      <c r="M108" s="5">
        <v>1.5625000000000001E-3</v>
      </c>
      <c r="N108" s="5">
        <v>1.5625000000000001E-3</v>
      </c>
      <c r="O108" s="4">
        <v>1</v>
      </c>
      <c r="P108" s="5">
        <v>3.6550925925925924E-2</v>
      </c>
      <c r="Q108" s="5">
        <v>3.6550925925925924E-2</v>
      </c>
      <c r="R108" s="5">
        <v>3.6550925925925924E-2</v>
      </c>
      <c r="S108" s="5">
        <v>2.5630788194444441E-2</v>
      </c>
      <c r="T108" s="2">
        <v>0</v>
      </c>
      <c r="U108" s="2">
        <v>0</v>
      </c>
      <c r="V108" s="2">
        <v>0</v>
      </c>
      <c r="W108" s="2">
        <v>2</v>
      </c>
      <c r="X108">
        <v>0</v>
      </c>
      <c r="Y108" s="2">
        <v>2</v>
      </c>
      <c r="Z108">
        <v>2</v>
      </c>
      <c r="AB108" s="4"/>
    </row>
    <row r="109" spans="1:28" x14ac:dyDescent="0.25">
      <c r="A109" s="11">
        <v>44648</v>
      </c>
      <c r="B109" s="2">
        <v>13</v>
      </c>
      <c r="C109" t="s">
        <v>76</v>
      </c>
      <c r="D109" s="2">
        <v>392</v>
      </c>
      <c r="E109" s="3">
        <v>867.30412800000022</v>
      </c>
      <c r="F109" s="2">
        <v>59</v>
      </c>
      <c r="G109" s="2">
        <v>237</v>
      </c>
      <c r="H109" s="2">
        <v>56</v>
      </c>
      <c r="I109" s="2">
        <v>11</v>
      </c>
      <c r="J109" s="2">
        <v>29</v>
      </c>
      <c r="K109" s="4">
        <v>0.38983050847457629</v>
      </c>
      <c r="L109" s="5">
        <v>8.9699074074074073E-3</v>
      </c>
      <c r="M109" s="5">
        <v>9.3149717514124288E-3</v>
      </c>
      <c r="N109" s="5">
        <v>2.8634259259259262E-2</v>
      </c>
      <c r="O109" s="4">
        <v>0.38983050847457629</v>
      </c>
      <c r="P109" s="5">
        <v>8.0567129629629641E-2</v>
      </c>
      <c r="Q109" s="5">
        <v>0.1292800925925926</v>
      </c>
      <c r="R109" s="5">
        <v>0.70909722222222227</v>
      </c>
      <c r="S109" s="5">
        <v>9.8485238882211557E-2</v>
      </c>
      <c r="T109" s="2">
        <v>84</v>
      </c>
      <c r="U109" s="2">
        <v>41</v>
      </c>
      <c r="V109" s="2">
        <v>6</v>
      </c>
      <c r="W109" s="2">
        <v>385</v>
      </c>
      <c r="X109">
        <v>61</v>
      </c>
      <c r="Y109" s="2">
        <v>201</v>
      </c>
      <c r="Z109">
        <v>385</v>
      </c>
      <c r="AB109" s="4"/>
    </row>
    <row r="110" spans="1:28" x14ac:dyDescent="0.25">
      <c r="A110" s="11">
        <v>44648</v>
      </c>
      <c r="B110" s="2">
        <v>13</v>
      </c>
      <c r="C110" t="s">
        <v>81</v>
      </c>
      <c r="D110" s="2">
        <v>426</v>
      </c>
      <c r="E110" s="3">
        <v>1066.0560953333329</v>
      </c>
      <c r="F110" s="2">
        <v>99</v>
      </c>
      <c r="G110" s="2">
        <v>237</v>
      </c>
      <c r="H110" s="2">
        <v>42</v>
      </c>
      <c r="I110" s="2">
        <v>10</v>
      </c>
      <c r="J110" s="2">
        <v>38</v>
      </c>
      <c r="K110" s="4">
        <v>0.42424242424242425</v>
      </c>
      <c r="L110" s="5">
        <v>5.9953703703703705E-3</v>
      </c>
      <c r="M110" s="5">
        <v>6.7658062102506555E-3</v>
      </c>
      <c r="N110" s="5">
        <v>2.431712962962963E-2</v>
      </c>
      <c r="O110" s="4">
        <v>0.59595959595959591</v>
      </c>
      <c r="P110" s="5">
        <v>0.10504629629629629</v>
      </c>
      <c r="Q110" s="5">
        <v>0.14881655092592591</v>
      </c>
      <c r="R110" s="5">
        <v>1.012789351851852</v>
      </c>
      <c r="S110" s="5">
        <v>0.11073868905987533</v>
      </c>
      <c r="T110" s="2">
        <v>88</v>
      </c>
      <c r="U110" s="2">
        <v>56</v>
      </c>
      <c r="V110" s="2">
        <v>15</v>
      </c>
      <c r="W110" s="2">
        <v>418</v>
      </c>
      <c r="X110">
        <v>115</v>
      </c>
      <c r="Y110" s="2">
        <v>259</v>
      </c>
      <c r="Z110">
        <v>418</v>
      </c>
      <c r="AB110" s="4"/>
    </row>
    <row r="111" spans="1:28" x14ac:dyDescent="0.25">
      <c r="A111" s="11">
        <v>44648</v>
      </c>
      <c r="B111" s="2">
        <v>13</v>
      </c>
      <c r="C111" t="s">
        <v>80</v>
      </c>
      <c r="D111" s="2">
        <v>331</v>
      </c>
      <c r="E111" s="3">
        <v>685.45859983333321</v>
      </c>
      <c r="F111" s="2">
        <v>62</v>
      </c>
      <c r="G111" s="2">
        <v>210</v>
      </c>
      <c r="H111" s="2">
        <v>28</v>
      </c>
      <c r="I111" s="2">
        <v>4</v>
      </c>
      <c r="J111" s="2">
        <v>27</v>
      </c>
      <c r="K111" s="4">
        <v>0.4838709677419355</v>
      </c>
      <c r="L111" s="5">
        <v>5.9722222222222225E-3</v>
      </c>
      <c r="M111" s="5">
        <v>6.3687275985663087E-3</v>
      </c>
      <c r="N111" s="5">
        <v>1.5092592592592593E-2</v>
      </c>
      <c r="O111" s="4">
        <v>0.56451612903225812</v>
      </c>
      <c r="P111" s="5">
        <v>7.6354166666666667E-2</v>
      </c>
      <c r="Q111" s="5">
        <v>0.10903935185185185</v>
      </c>
      <c r="R111" s="5">
        <v>0.64652777777777781</v>
      </c>
      <c r="S111" s="5">
        <v>0.10340380759023352</v>
      </c>
      <c r="T111" s="2">
        <v>75</v>
      </c>
      <c r="U111" s="2">
        <v>41</v>
      </c>
      <c r="V111" s="2">
        <v>4</v>
      </c>
      <c r="W111" s="2">
        <v>325</v>
      </c>
      <c r="X111">
        <v>74</v>
      </c>
      <c r="Y111" s="2">
        <v>182</v>
      </c>
      <c r="Z111">
        <v>325</v>
      </c>
      <c r="AB111" s="4"/>
    </row>
    <row r="112" spans="1:28" x14ac:dyDescent="0.25">
      <c r="A112" s="11">
        <v>44648</v>
      </c>
      <c r="B112" s="2">
        <v>13</v>
      </c>
      <c r="C112" t="s">
        <v>82</v>
      </c>
      <c r="D112" s="2">
        <v>168</v>
      </c>
      <c r="E112" s="3">
        <v>224.19471099999998</v>
      </c>
      <c r="F112" s="2">
        <v>32</v>
      </c>
      <c r="G112" s="2">
        <v>115</v>
      </c>
      <c r="H112" s="2">
        <v>11</v>
      </c>
      <c r="I112" s="2">
        <v>2</v>
      </c>
      <c r="J112" s="2">
        <v>8</v>
      </c>
      <c r="K112" s="4">
        <v>0.46666666666666667</v>
      </c>
      <c r="L112" s="5">
        <v>5.7986111111111112E-3</v>
      </c>
      <c r="M112" s="5">
        <v>7.0634403935185179E-3</v>
      </c>
      <c r="N112" s="5">
        <v>3.2939814814814811E-2</v>
      </c>
      <c r="O112" s="4">
        <v>0.6333333333333333</v>
      </c>
      <c r="P112" s="5">
        <v>9.0596064814814803E-2</v>
      </c>
      <c r="Q112" s="5">
        <v>0.12605902777777778</v>
      </c>
      <c r="R112" s="5">
        <v>0.45901620370370372</v>
      </c>
      <c r="S112" s="5">
        <v>6.7552249390838176E-2</v>
      </c>
      <c r="T112" s="2">
        <v>15</v>
      </c>
      <c r="U112" s="2">
        <v>10</v>
      </c>
      <c r="V112" s="2">
        <v>2</v>
      </c>
      <c r="W112" s="2">
        <v>161</v>
      </c>
      <c r="X112">
        <v>20</v>
      </c>
      <c r="Y112" s="2">
        <v>117</v>
      </c>
      <c r="Z112">
        <v>161</v>
      </c>
      <c r="AB112" s="4"/>
    </row>
    <row r="113" spans="1:28" x14ac:dyDescent="0.25">
      <c r="A113" s="11">
        <v>44648</v>
      </c>
      <c r="B113" s="2">
        <v>13</v>
      </c>
      <c r="C113" t="s">
        <v>89</v>
      </c>
      <c r="D113" s="2">
        <v>564</v>
      </c>
      <c r="E113" s="3">
        <v>605.67387150000002</v>
      </c>
      <c r="F113" s="2">
        <v>106</v>
      </c>
      <c r="G113" s="2">
        <v>287</v>
      </c>
      <c r="H113" s="2">
        <v>46</v>
      </c>
      <c r="I113" s="2">
        <v>9</v>
      </c>
      <c r="J113" s="2">
        <v>116</v>
      </c>
      <c r="K113" s="4">
        <v>0.49056603773584906</v>
      </c>
      <c r="L113" s="5">
        <v>5.7233796296296303E-3</v>
      </c>
      <c r="M113" s="5">
        <v>5.9420859538784057E-3</v>
      </c>
      <c r="N113" s="5">
        <v>2.1550925925925928E-2</v>
      </c>
      <c r="O113" s="4">
        <v>0.68867924528301883</v>
      </c>
      <c r="P113" s="5">
        <v>8.3148148148148152E-2</v>
      </c>
      <c r="Q113" s="5">
        <v>0.13023726851851852</v>
      </c>
      <c r="R113" s="5">
        <v>0.91385416666666675</v>
      </c>
      <c r="S113" s="5">
        <v>7.3894953082948911E-2</v>
      </c>
      <c r="T113" s="2">
        <v>50</v>
      </c>
      <c r="U113" s="2">
        <v>28</v>
      </c>
      <c r="V113" s="2">
        <v>7</v>
      </c>
      <c r="W113" s="2">
        <v>551</v>
      </c>
      <c r="X113">
        <v>53</v>
      </c>
      <c r="Y113" s="2">
        <v>336</v>
      </c>
      <c r="Z113">
        <v>551</v>
      </c>
      <c r="AB113" s="4"/>
    </row>
    <row r="114" spans="1:28" x14ac:dyDescent="0.25">
      <c r="A114" s="11">
        <v>44648</v>
      </c>
      <c r="B114" s="2">
        <v>13</v>
      </c>
      <c r="C114" t="s">
        <v>87</v>
      </c>
      <c r="D114" s="2">
        <v>671</v>
      </c>
      <c r="E114" s="3">
        <v>1583.2860725</v>
      </c>
      <c r="F114" s="2">
        <v>109</v>
      </c>
      <c r="G114" s="2">
        <v>423</v>
      </c>
      <c r="H114" s="2">
        <v>72</v>
      </c>
      <c r="I114" s="2">
        <v>12</v>
      </c>
      <c r="J114" s="2">
        <v>55</v>
      </c>
      <c r="K114" s="4">
        <v>0.48623853211009177</v>
      </c>
      <c r="L114" s="5">
        <v>5.6828703703703711E-3</v>
      </c>
      <c r="M114" s="5">
        <v>7.361642031940196E-3</v>
      </c>
      <c r="N114" s="5">
        <v>3.7743055555555557E-2</v>
      </c>
      <c r="O114" s="4">
        <v>0.57798165137614677</v>
      </c>
      <c r="P114" s="5">
        <v>6.4178240740740744E-2</v>
      </c>
      <c r="Q114" s="5">
        <v>9.4000000000000014E-2</v>
      </c>
      <c r="R114" s="5">
        <v>0.84964120370370377</v>
      </c>
      <c r="S114" s="5">
        <v>9.4587529090393085E-2</v>
      </c>
      <c r="T114" s="2">
        <v>145</v>
      </c>
      <c r="U114" s="2">
        <v>51</v>
      </c>
      <c r="V114" s="2">
        <v>5</v>
      </c>
      <c r="W114" s="2">
        <v>667</v>
      </c>
      <c r="X114">
        <v>113</v>
      </c>
      <c r="Y114" s="2">
        <v>341</v>
      </c>
      <c r="Z114">
        <v>667</v>
      </c>
      <c r="AB114" s="4"/>
    </row>
    <row r="115" spans="1:28" x14ac:dyDescent="0.25">
      <c r="A115" s="11">
        <v>44648</v>
      </c>
      <c r="B115" s="2">
        <v>13</v>
      </c>
      <c r="C115" t="s">
        <v>77</v>
      </c>
      <c r="D115" s="2">
        <v>7329</v>
      </c>
      <c r="E115" s="3">
        <v>0</v>
      </c>
      <c r="F115" s="2">
        <v>732</v>
      </c>
      <c r="G115" s="2">
        <v>3871</v>
      </c>
      <c r="H115" s="2">
        <v>1380</v>
      </c>
      <c r="I115" s="2">
        <v>425</v>
      </c>
      <c r="J115" s="2">
        <v>921</v>
      </c>
      <c r="K115" s="4">
        <v>0.49235048678720444</v>
      </c>
      <c r="L115" s="5">
        <v>5.6307870370370383E-3</v>
      </c>
      <c r="M115" s="5">
        <v>6.7205504115226368E-3</v>
      </c>
      <c r="N115" s="5">
        <v>4.5451388888888895E-2</v>
      </c>
      <c r="O115" s="4">
        <v>0.61891515994436719</v>
      </c>
      <c r="P115" s="5">
        <v>8.2245370370370371E-2</v>
      </c>
      <c r="Q115" s="5">
        <v>0.12418518518518518</v>
      </c>
      <c r="R115" s="5">
        <v>1.4379629629629629</v>
      </c>
      <c r="S115" s="5">
        <v>3.0787013888888886E-3</v>
      </c>
      <c r="T115" s="2">
        <v>0</v>
      </c>
      <c r="U115" s="2">
        <v>0</v>
      </c>
      <c r="V115" s="2">
        <v>0</v>
      </c>
      <c r="W115" s="2">
        <v>1262</v>
      </c>
      <c r="X115">
        <v>0</v>
      </c>
      <c r="Y115" s="2">
        <v>1</v>
      </c>
      <c r="Z115">
        <v>1262</v>
      </c>
      <c r="AB115" s="4"/>
    </row>
    <row r="116" spans="1:28" x14ac:dyDescent="0.25">
      <c r="A116" s="11">
        <v>44648</v>
      </c>
      <c r="B116" s="2">
        <v>13</v>
      </c>
      <c r="C116" t="s">
        <v>90</v>
      </c>
      <c r="D116" s="2">
        <v>390</v>
      </c>
      <c r="E116" s="3">
        <v>597.18441849999988</v>
      </c>
      <c r="F116" s="2">
        <v>99</v>
      </c>
      <c r="G116" s="2">
        <v>219</v>
      </c>
      <c r="H116" s="2">
        <v>35</v>
      </c>
      <c r="I116" s="2">
        <v>7</v>
      </c>
      <c r="J116" s="2">
        <v>30</v>
      </c>
      <c r="K116" s="4">
        <v>0.60606060606060608</v>
      </c>
      <c r="L116" s="5">
        <v>4.7222222222222223E-3</v>
      </c>
      <c r="M116" s="5">
        <v>5.4205246913580259E-3</v>
      </c>
      <c r="N116" s="5">
        <v>1.539351851851852E-2</v>
      </c>
      <c r="O116" s="4">
        <v>0.72727272727272729</v>
      </c>
      <c r="P116" s="5">
        <v>9.1527777777777791E-2</v>
      </c>
      <c r="Q116" s="5">
        <v>0.13440046296296296</v>
      </c>
      <c r="R116" s="5">
        <v>0.87925925925925941</v>
      </c>
      <c r="S116" s="5">
        <v>7.3915783092070961E-2</v>
      </c>
      <c r="T116" s="2">
        <v>46</v>
      </c>
      <c r="U116" s="2">
        <v>20</v>
      </c>
      <c r="V116" s="2">
        <v>0</v>
      </c>
      <c r="W116" s="2">
        <v>385</v>
      </c>
      <c r="X116">
        <v>55</v>
      </c>
      <c r="Y116" s="2">
        <v>236</v>
      </c>
      <c r="Z116">
        <v>385</v>
      </c>
      <c r="AB116" s="4"/>
    </row>
    <row r="117" spans="1:28" x14ac:dyDescent="0.25">
      <c r="A117" s="11">
        <v>44648</v>
      </c>
      <c r="B117" s="2">
        <v>13</v>
      </c>
      <c r="C117" t="s">
        <v>94</v>
      </c>
      <c r="D117" s="2">
        <v>1</v>
      </c>
      <c r="E117" s="3">
        <v>0</v>
      </c>
      <c r="F117" s="2">
        <v>0</v>
      </c>
      <c r="G117" s="2">
        <v>0</v>
      </c>
      <c r="H117" s="2">
        <v>1</v>
      </c>
      <c r="I117" s="2">
        <v>0</v>
      </c>
      <c r="J117" s="2">
        <v>0</v>
      </c>
      <c r="K117" s="4" t="s">
        <v>77</v>
      </c>
      <c r="L117" s="5" t="s">
        <v>77</v>
      </c>
      <c r="M117" s="5" t="s">
        <v>77</v>
      </c>
      <c r="N117" s="5" t="s">
        <v>77</v>
      </c>
      <c r="O117" s="4" t="s">
        <v>77</v>
      </c>
      <c r="P117" s="5">
        <v>9.5949074074074079E-3</v>
      </c>
      <c r="Q117" s="5">
        <v>9.5949074074074079E-3</v>
      </c>
      <c r="R117" s="5">
        <v>9.5949074074074079E-3</v>
      </c>
      <c r="S117" s="5" t="s">
        <v>77</v>
      </c>
      <c r="T117" s="2">
        <v>0</v>
      </c>
      <c r="U117" s="2">
        <v>0</v>
      </c>
      <c r="V117" s="2">
        <v>0</v>
      </c>
      <c r="W117" s="2">
        <v>0</v>
      </c>
      <c r="X117">
        <v>0</v>
      </c>
      <c r="Y117" s="2">
        <v>0</v>
      </c>
      <c r="Z117">
        <v>0</v>
      </c>
      <c r="AB117" s="4"/>
    </row>
    <row r="118" spans="1:28" x14ac:dyDescent="0.25">
      <c r="A118" s="11">
        <v>44641</v>
      </c>
      <c r="B118" s="2">
        <v>12</v>
      </c>
      <c r="C118" t="s">
        <v>76</v>
      </c>
      <c r="D118" s="2">
        <v>424</v>
      </c>
      <c r="E118" s="3">
        <v>757.04357833333347</v>
      </c>
      <c r="F118" s="2">
        <v>43</v>
      </c>
      <c r="G118" s="2">
        <v>253</v>
      </c>
      <c r="H118" s="2">
        <v>77</v>
      </c>
      <c r="I118" s="2">
        <v>18</v>
      </c>
      <c r="J118" s="2">
        <v>33</v>
      </c>
      <c r="K118" s="4">
        <v>0.44186046511627908</v>
      </c>
      <c r="L118" s="5">
        <v>7.4421296296296301E-3</v>
      </c>
      <c r="M118" s="5">
        <v>9.5367678725236816E-3</v>
      </c>
      <c r="N118" s="5">
        <v>3.3020833333333333E-2</v>
      </c>
      <c r="O118" s="4">
        <v>0.48837209302325579</v>
      </c>
      <c r="P118" s="5">
        <v>5.9774305555555553E-2</v>
      </c>
      <c r="Q118" s="5">
        <v>8.9081597222222225E-2</v>
      </c>
      <c r="R118" s="5">
        <v>0.64269675925925929</v>
      </c>
      <c r="S118" s="5">
        <v>8.3563990115687686E-2</v>
      </c>
      <c r="T118" s="2">
        <v>57</v>
      </c>
      <c r="U118" s="2">
        <v>32</v>
      </c>
      <c r="V118" s="2">
        <v>6</v>
      </c>
      <c r="W118" s="2">
        <v>417</v>
      </c>
      <c r="X118">
        <v>71</v>
      </c>
      <c r="Y118" s="2">
        <v>226</v>
      </c>
      <c r="Z118">
        <v>417</v>
      </c>
      <c r="AB118" s="4"/>
    </row>
    <row r="119" spans="1:28" x14ac:dyDescent="0.25">
      <c r="A119" s="11">
        <v>44641</v>
      </c>
      <c r="B119" s="2">
        <v>12</v>
      </c>
      <c r="C119" t="s">
        <v>87</v>
      </c>
      <c r="D119" s="2">
        <v>665</v>
      </c>
      <c r="E119" s="3">
        <v>1270.6788570000006</v>
      </c>
      <c r="F119" s="2">
        <v>108</v>
      </c>
      <c r="G119" s="2">
        <v>436</v>
      </c>
      <c r="H119" s="2">
        <v>64</v>
      </c>
      <c r="I119" s="2">
        <v>17</v>
      </c>
      <c r="J119" s="2">
        <v>40</v>
      </c>
      <c r="K119" s="4">
        <v>0.45370370370370372</v>
      </c>
      <c r="L119" s="5">
        <v>6.1979166666666675E-3</v>
      </c>
      <c r="M119" s="5">
        <v>7.7917095336076814E-3</v>
      </c>
      <c r="N119" s="5">
        <v>3.2800925925925928E-2</v>
      </c>
      <c r="O119" s="4">
        <v>0.52777777777777779</v>
      </c>
      <c r="P119" s="5">
        <v>9.0231481481481482E-2</v>
      </c>
      <c r="Q119" s="5">
        <v>0.13081365740740739</v>
      </c>
      <c r="R119" s="5">
        <v>1.1311111111111112</v>
      </c>
      <c r="S119" s="5">
        <v>8.1443953174069078E-2</v>
      </c>
      <c r="T119" s="2">
        <v>112</v>
      </c>
      <c r="U119" s="2">
        <v>42</v>
      </c>
      <c r="V119" s="2">
        <v>1</v>
      </c>
      <c r="W119" s="2">
        <v>661</v>
      </c>
      <c r="X119">
        <v>109</v>
      </c>
      <c r="Y119" s="2">
        <v>347</v>
      </c>
      <c r="Z119">
        <v>661</v>
      </c>
      <c r="AB119" s="4"/>
    </row>
    <row r="120" spans="1:28" x14ac:dyDescent="0.25">
      <c r="A120" s="11">
        <v>44641</v>
      </c>
      <c r="B120" s="2">
        <v>12</v>
      </c>
      <c r="C120" t="s">
        <v>80</v>
      </c>
      <c r="D120" s="2">
        <v>335</v>
      </c>
      <c r="E120" s="3">
        <v>528.8102623333333</v>
      </c>
      <c r="F120" s="2">
        <v>56</v>
      </c>
      <c r="G120" s="2">
        <v>208</v>
      </c>
      <c r="H120" s="2">
        <v>37</v>
      </c>
      <c r="I120" s="2">
        <v>7</v>
      </c>
      <c r="J120" s="2">
        <v>27</v>
      </c>
      <c r="K120" s="4">
        <v>0.4107142857142857</v>
      </c>
      <c r="L120" s="5">
        <v>5.9432870370370377E-3</v>
      </c>
      <c r="M120" s="5">
        <v>7.6116071428571431E-3</v>
      </c>
      <c r="N120" s="5">
        <v>2.990740740740741E-2</v>
      </c>
      <c r="O120" s="4">
        <v>0.6785714285714286</v>
      </c>
      <c r="P120" s="5">
        <v>6.2523148148148147E-2</v>
      </c>
      <c r="Q120" s="5">
        <v>9.7689814814814827E-2</v>
      </c>
      <c r="R120" s="5">
        <v>1.0392129629629629</v>
      </c>
      <c r="S120" s="5">
        <v>8.1389577487562093E-2</v>
      </c>
      <c r="T120" s="2">
        <v>51</v>
      </c>
      <c r="U120" s="2">
        <v>30</v>
      </c>
      <c r="V120" s="2">
        <v>6</v>
      </c>
      <c r="W120" s="2">
        <v>331</v>
      </c>
      <c r="X120">
        <v>76</v>
      </c>
      <c r="Y120" s="2">
        <v>205</v>
      </c>
      <c r="Z120">
        <v>331</v>
      </c>
      <c r="AB120" s="4"/>
    </row>
    <row r="121" spans="1:28" x14ac:dyDescent="0.25">
      <c r="A121" s="11">
        <v>44641</v>
      </c>
      <c r="B121" s="2">
        <v>12</v>
      </c>
      <c r="C121" t="s">
        <v>81</v>
      </c>
      <c r="D121" s="2">
        <v>459</v>
      </c>
      <c r="E121" s="3">
        <v>906.67026116666693</v>
      </c>
      <c r="F121" s="2">
        <v>85</v>
      </c>
      <c r="G121" s="2">
        <v>280</v>
      </c>
      <c r="H121" s="2">
        <v>52</v>
      </c>
      <c r="I121" s="2">
        <v>11</v>
      </c>
      <c r="J121" s="2">
        <v>31</v>
      </c>
      <c r="K121" s="4">
        <v>0.4823529411764706</v>
      </c>
      <c r="L121" s="5">
        <v>5.9143518518518529E-3</v>
      </c>
      <c r="M121" s="5">
        <v>7.36764705882353E-3</v>
      </c>
      <c r="N121" s="5">
        <v>3.152777777777778E-2</v>
      </c>
      <c r="O121" s="4">
        <v>0.58823529411764708</v>
      </c>
      <c r="P121" s="5">
        <v>8.7939814814814818E-2</v>
      </c>
      <c r="Q121" s="5">
        <v>0.12801504629629631</v>
      </c>
      <c r="R121" s="5">
        <v>1.0248958333333333</v>
      </c>
      <c r="S121" s="5">
        <v>9.2526600759684566E-2</v>
      </c>
      <c r="T121" s="2">
        <v>73</v>
      </c>
      <c r="U121" s="2">
        <v>49</v>
      </c>
      <c r="V121" s="2">
        <v>13</v>
      </c>
      <c r="W121" s="2">
        <v>456</v>
      </c>
      <c r="X121">
        <v>136</v>
      </c>
      <c r="Y121" s="2">
        <v>303</v>
      </c>
      <c r="Z121">
        <v>456</v>
      </c>
      <c r="AB121" s="4"/>
    </row>
    <row r="122" spans="1:28" x14ac:dyDescent="0.25">
      <c r="A122" s="11">
        <v>44641</v>
      </c>
      <c r="B122" s="2">
        <v>12</v>
      </c>
      <c r="C122" t="s">
        <v>77</v>
      </c>
      <c r="D122" s="2">
        <v>7059</v>
      </c>
      <c r="E122" s="3">
        <v>0</v>
      </c>
      <c r="F122" s="2">
        <v>660</v>
      </c>
      <c r="G122" s="2">
        <v>3591</v>
      </c>
      <c r="H122" s="2">
        <v>1493</v>
      </c>
      <c r="I122" s="2">
        <v>395</v>
      </c>
      <c r="J122" s="2">
        <v>920</v>
      </c>
      <c r="K122" s="4">
        <v>0.49538461538461537</v>
      </c>
      <c r="L122" s="5">
        <v>5.6365740740740742E-3</v>
      </c>
      <c r="M122" s="5">
        <v>6.848882772941909E-3</v>
      </c>
      <c r="N122" s="5">
        <v>3.3020833333333333E-2</v>
      </c>
      <c r="O122" s="4">
        <v>0.60153846153846158</v>
      </c>
      <c r="P122" s="5">
        <v>8.4675925925925932E-2</v>
      </c>
      <c r="Q122" s="5">
        <v>0.12662442129629631</v>
      </c>
      <c r="R122" s="5">
        <v>1.5726388888888889</v>
      </c>
      <c r="S122" s="5">
        <v>9.0239201388888877E-3</v>
      </c>
      <c r="T122" s="2">
        <v>0</v>
      </c>
      <c r="U122" s="2">
        <v>0</v>
      </c>
      <c r="V122" s="2">
        <v>0</v>
      </c>
      <c r="W122" s="2">
        <v>1214</v>
      </c>
      <c r="X122">
        <v>0</v>
      </c>
      <c r="Y122" s="2">
        <v>7</v>
      </c>
      <c r="Z122">
        <v>1214</v>
      </c>
      <c r="AB122" s="4"/>
    </row>
    <row r="123" spans="1:28" x14ac:dyDescent="0.25">
      <c r="A123" s="11">
        <v>44641</v>
      </c>
      <c r="B123" s="2">
        <v>12</v>
      </c>
      <c r="C123" t="s">
        <v>89</v>
      </c>
      <c r="D123" s="2">
        <v>518</v>
      </c>
      <c r="E123" s="3">
        <v>727.87386866666657</v>
      </c>
      <c r="F123" s="2">
        <v>75</v>
      </c>
      <c r="G123" s="2">
        <v>277</v>
      </c>
      <c r="H123" s="2">
        <v>44</v>
      </c>
      <c r="I123" s="2">
        <v>4</v>
      </c>
      <c r="J123" s="2">
        <v>118</v>
      </c>
      <c r="K123" s="4">
        <v>0.53333333333333333</v>
      </c>
      <c r="L123" s="5">
        <v>5.2430555555555555E-3</v>
      </c>
      <c r="M123" s="5">
        <v>6.1598765432098771E-3</v>
      </c>
      <c r="N123" s="5">
        <v>2.0937500000000001E-2</v>
      </c>
      <c r="O123" s="4">
        <v>0.65333333333333332</v>
      </c>
      <c r="P123" s="5">
        <v>0.11021990740740742</v>
      </c>
      <c r="Q123" s="5">
        <v>0.15574594907407407</v>
      </c>
      <c r="R123" s="5">
        <v>1.0560532407407408</v>
      </c>
      <c r="S123" s="5">
        <v>8.3168852361895765E-2</v>
      </c>
      <c r="T123" s="2">
        <v>75</v>
      </c>
      <c r="U123" s="2">
        <v>44</v>
      </c>
      <c r="V123" s="2">
        <v>3</v>
      </c>
      <c r="W123" s="2">
        <v>502</v>
      </c>
      <c r="X123">
        <v>70</v>
      </c>
      <c r="Y123" s="2">
        <v>296</v>
      </c>
      <c r="Z123">
        <v>502</v>
      </c>
      <c r="AB123" s="4"/>
    </row>
    <row r="124" spans="1:28" x14ac:dyDescent="0.25">
      <c r="A124" s="11">
        <v>44641</v>
      </c>
      <c r="B124" s="2">
        <v>12</v>
      </c>
      <c r="C124" t="s">
        <v>90</v>
      </c>
      <c r="D124" s="2">
        <v>437</v>
      </c>
      <c r="E124" s="3">
        <v>502.90109099999995</v>
      </c>
      <c r="F124" s="2">
        <v>106</v>
      </c>
      <c r="G124" s="2">
        <v>247</v>
      </c>
      <c r="H124" s="2">
        <v>43</v>
      </c>
      <c r="I124" s="2">
        <v>5</v>
      </c>
      <c r="J124" s="2">
        <v>36</v>
      </c>
      <c r="K124" s="4">
        <v>0.60377358490566035</v>
      </c>
      <c r="L124" s="5">
        <v>4.9537037037037041E-3</v>
      </c>
      <c r="M124" s="5">
        <v>5.4044374563242481E-3</v>
      </c>
      <c r="N124" s="5">
        <v>2.2175925925925925E-2</v>
      </c>
      <c r="O124" s="4">
        <v>0.72641509433962259</v>
      </c>
      <c r="P124" s="5">
        <v>9.2164351851851858E-2</v>
      </c>
      <c r="Q124" s="5">
        <v>0.1357777777777778</v>
      </c>
      <c r="R124" s="5">
        <v>1.5726388888888889</v>
      </c>
      <c r="S124" s="5">
        <v>6.012783235018726E-2</v>
      </c>
      <c r="T124" s="2">
        <v>44</v>
      </c>
      <c r="U124" s="2">
        <v>12</v>
      </c>
      <c r="V124" s="2">
        <v>0</v>
      </c>
      <c r="W124" s="2">
        <v>425</v>
      </c>
      <c r="X124">
        <v>82</v>
      </c>
      <c r="Y124" s="2">
        <v>296</v>
      </c>
      <c r="Z124">
        <v>425</v>
      </c>
      <c r="AB124" s="4"/>
    </row>
    <row r="125" spans="1:28" x14ac:dyDescent="0.25">
      <c r="A125" s="11">
        <v>44641</v>
      </c>
      <c r="B125" s="2">
        <v>12</v>
      </c>
      <c r="C125" t="s">
        <v>82</v>
      </c>
      <c r="D125" s="2">
        <v>189</v>
      </c>
      <c r="E125" s="3">
        <v>196.11193933333331</v>
      </c>
      <c r="F125" s="2">
        <v>23</v>
      </c>
      <c r="G125" s="2">
        <v>131</v>
      </c>
      <c r="H125" s="2">
        <v>16</v>
      </c>
      <c r="I125" s="2">
        <v>5</v>
      </c>
      <c r="J125" s="2">
        <v>14</v>
      </c>
      <c r="K125" s="4">
        <v>0.52173913043478259</v>
      </c>
      <c r="L125" s="5">
        <v>4.7569444444444447E-3</v>
      </c>
      <c r="M125" s="5">
        <v>7.1895128824476648E-3</v>
      </c>
      <c r="N125" s="5">
        <v>4.8252314814814817E-2</v>
      </c>
      <c r="O125" s="4">
        <v>0.69565217391304346</v>
      </c>
      <c r="P125" s="5">
        <v>8.668402777777777E-2</v>
      </c>
      <c r="Q125" s="5">
        <v>0.12845775462962966</v>
      </c>
      <c r="R125" s="5">
        <v>1.121550925925926</v>
      </c>
      <c r="S125" s="5">
        <v>6.5458213990324601E-2</v>
      </c>
      <c r="T125" s="2">
        <v>17</v>
      </c>
      <c r="U125" s="2">
        <v>8</v>
      </c>
      <c r="V125" s="2">
        <v>0</v>
      </c>
      <c r="W125" s="2">
        <v>179</v>
      </c>
      <c r="X125">
        <v>23</v>
      </c>
      <c r="Y125" s="2">
        <v>110</v>
      </c>
      <c r="Z125">
        <v>179</v>
      </c>
      <c r="AB125" s="4"/>
    </row>
    <row r="126" spans="1:28" x14ac:dyDescent="0.25">
      <c r="A126" s="11">
        <v>44634</v>
      </c>
      <c r="B126" s="2">
        <v>11</v>
      </c>
      <c r="C126" t="s">
        <v>76</v>
      </c>
      <c r="D126" s="2">
        <v>439</v>
      </c>
      <c r="E126" s="3">
        <v>979.67525500000022</v>
      </c>
      <c r="F126" s="2">
        <v>65</v>
      </c>
      <c r="G126" s="2">
        <v>273</v>
      </c>
      <c r="H126" s="2">
        <v>61</v>
      </c>
      <c r="I126" s="2">
        <v>8</v>
      </c>
      <c r="J126" s="2">
        <v>32</v>
      </c>
      <c r="K126" s="4">
        <v>0.32307692307692309</v>
      </c>
      <c r="L126" s="5">
        <v>8.1481481481481474E-3</v>
      </c>
      <c r="M126" s="5">
        <v>1.0879451566951571E-2</v>
      </c>
      <c r="N126" s="5">
        <v>4.8854166666666664E-2</v>
      </c>
      <c r="O126" s="4">
        <v>0.4</v>
      </c>
      <c r="P126" s="5">
        <v>8.3072916666666663E-2</v>
      </c>
      <c r="Q126" s="5">
        <v>0.11928067129629631</v>
      </c>
      <c r="R126" s="5">
        <v>0.85017361111111112</v>
      </c>
      <c r="S126" s="5">
        <v>9.8649310678749103E-2</v>
      </c>
      <c r="T126" s="2">
        <v>90</v>
      </c>
      <c r="U126" s="2">
        <v>56</v>
      </c>
      <c r="V126" s="2">
        <v>5</v>
      </c>
      <c r="W126" s="2">
        <v>434</v>
      </c>
      <c r="X126">
        <v>73</v>
      </c>
      <c r="Y126" s="2">
        <v>226</v>
      </c>
      <c r="Z126">
        <v>434</v>
      </c>
      <c r="AB126" s="4"/>
    </row>
    <row r="127" spans="1:28" x14ac:dyDescent="0.25">
      <c r="A127" s="11">
        <v>44634</v>
      </c>
      <c r="B127" s="2">
        <v>11</v>
      </c>
      <c r="C127" t="s">
        <v>81</v>
      </c>
      <c r="D127" s="2">
        <v>509</v>
      </c>
      <c r="E127" s="3">
        <v>1155.8305345000001</v>
      </c>
      <c r="F127" s="2">
        <v>103</v>
      </c>
      <c r="G127" s="2">
        <v>311</v>
      </c>
      <c r="H127" s="2">
        <v>53</v>
      </c>
      <c r="I127" s="2">
        <v>13</v>
      </c>
      <c r="J127" s="2">
        <v>29</v>
      </c>
      <c r="K127" s="4">
        <v>0.39805825242718446</v>
      </c>
      <c r="L127" s="5">
        <v>6.6319444444444455E-3</v>
      </c>
      <c r="M127" s="5">
        <v>7.1109762675296674E-3</v>
      </c>
      <c r="N127" s="5">
        <v>2.4895833333333336E-2</v>
      </c>
      <c r="O127" s="4">
        <v>0.56310679611650483</v>
      </c>
      <c r="P127" s="5">
        <v>8.7650462962962972E-2</v>
      </c>
      <c r="Q127" s="5">
        <v>0.10869849537037035</v>
      </c>
      <c r="R127" s="5">
        <v>0.90540509259259261</v>
      </c>
      <c r="S127" s="5">
        <v>9.8716702058531711E-2</v>
      </c>
      <c r="T127" s="2">
        <v>101</v>
      </c>
      <c r="U127" s="2">
        <v>57</v>
      </c>
      <c r="V127" s="2">
        <v>14</v>
      </c>
      <c r="W127" s="2">
        <v>507</v>
      </c>
      <c r="X127">
        <v>143</v>
      </c>
      <c r="Y127" s="2">
        <v>312</v>
      </c>
      <c r="Z127">
        <v>507</v>
      </c>
      <c r="AB127" s="4"/>
    </row>
    <row r="128" spans="1:28" x14ac:dyDescent="0.25">
      <c r="A128" s="11">
        <v>44634</v>
      </c>
      <c r="B128" s="2">
        <v>11</v>
      </c>
      <c r="C128" t="s">
        <v>87</v>
      </c>
      <c r="D128" s="2">
        <v>744</v>
      </c>
      <c r="E128" s="3">
        <v>1710.6388485000018</v>
      </c>
      <c r="F128" s="2">
        <v>143</v>
      </c>
      <c r="G128" s="2">
        <v>463</v>
      </c>
      <c r="H128" s="2">
        <v>77</v>
      </c>
      <c r="I128" s="2">
        <v>7</v>
      </c>
      <c r="J128" s="2">
        <v>54</v>
      </c>
      <c r="K128" s="4">
        <v>0.43356643356643354</v>
      </c>
      <c r="L128" s="5">
        <v>6.168981481481481E-3</v>
      </c>
      <c r="M128" s="5">
        <v>7.9627201502201466E-3</v>
      </c>
      <c r="N128" s="5">
        <v>3.6307870370370372E-2</v>
      </c>
      <c r="O128" s="4">
        <v>0.56643356643356646</v>
      </c>
      <c r="P128" s="5">
        <v>8.1828703703703709E-2</v>
      </c>
      <c r="Q128" s="5">
        <v>0.11781712962962966</v>
      </c>
      <c r="R128" s="5">
        <v>1.4492939814814814</v>
      </c>
      <c r="S128" s="5">
        <v>9.3376440708205471E-2</v>
      </c>
      <c r="T128" s="2">
        <v>153</v>
      </c>
      <c r="U128" s="2">
        <v>77</v>
      </c>
      <c r="V128" s="2">
        <v>6</v>
      </c>
      <c r="W128" s="2">
        <v>730</v>
      </c>
      <c r="X128">
        <v>139</v>
      </c>
      <c r="Y128" s="2">
        <v>414</v>
      </c>
      <c r="Z128">
        <v>730</v>
      </c>
      <c r="AB128" s="4"/>
    </row>
    <row r="129" spans="1:28" x14ac:dyDescent="0.25">
      <c r="A129" s="11">
        <v>44634</v>
      </c>
      <c r="B129" s="2">
        <v>11</v>
      </c>
      <c r="C129" t="s">
        <v>82</v>
      </c>
      <c r="D129" s="2">
        <v>197</v>
      </c>
      <c r="E129" s="3">
        <v>143.52776799999998</v>
      </c>
      <c r="F129" s="2">
        <v>21</v>
      </c>
      <c r="G129" s="2">
        <v>125</v>
      </c>
      <c r="H129" s="2">
        <v>29</v>
      </c>
      <c r="I129" s="2">
        <v>3</v>
      </c>
      <c r="J129" s="2">
        <v>19</v>
      </c>
      <c r="K129" s="4">
        <v>0.42857142857142855</v>
      </c>
      <c r="L129" s="5">
        <v>5.9722222222222225E-3</v>
      </c>
      <c r="M129" s="5">
        <v>7.9899691358024695E-3</v>
      </c>
      <c r="N129" s="5">
        <v>2.0393518518518519E-2</v>
      </c>
      <c r="O129" s="4">
        <v>0.52380952380952384</v>
      </c>
      <c r="P129" s="5">
        <v>5.1984953703703707E-2</v>
      </c>
      <c r="Q129" s="5">
        <v>8.0300925925925928E-2</v>
      </c>
      <c r="R129" s="5">
        <v>0.64401620370370372</v>
      </c>
      <c r="S129" s="5">
        <v>4.5525245382302397E-2</v>
      </c>
      <c r="T129" s="2">
        <v>10</v>
      </c>
      <c r="U129" s="2">
        <v>3</v>
      </c>
      <c r="V129" s="2">
        <v>0</v>
      </c>
      <c r="W129" s="2">
        <v>190</v>
      </c>
      <c r="X129">
        <v>25</v>
      </c>
      <c r="Y129" s="2">
        <v>135</v>
      </c>
      <c r="Z129">
        <v>190</v>
      </c>
      <c r="AB129" s="4"/>
    </row>
    <row r="130" spans="1:28" x14ac:dyDescent="0.25">
      <c r="A130" s="11">
        <v>44634</v>
      </c>
      <c r="B130" s="2">
        <v>11</v>
      </c>
      <c r="C130" t="s">
        <v>77</v>
      </c>
      <c r="D130" s="2">
        <v>7011</v>
      </c>
      <c r="E130" s="3">
        <v>0</v>
      </c>
      <c r="F130" s="2">
        <v>738</v>
      </c>
      <c r="G130" s="2">
        <v>3587</v>
      </c>
      <c r="H130" s="2">
        <v>1332</v>
      </c>
      <c r="I130" s="2">
        <v>402</v>
      </c>
      <c r="J130" s="2">
        <v>952</v>
      </c>
      <c r="K130" s="4">
        <v>0.52060439560439564</v>
      </c>
      <c r="L130" s="5">
        <v>5.2893518518518524E-3</v>
      </c>
      <c r="M130" s="5">
        <v>6.4538817663817669E-3</v>
      </c>
      <c r="N130" s="5">
        <v>3.6307870370370372E-2</v>
      </c>
      <c r="O130" s="4">
        <v>0.64697802197802201</v>
      </c>
      <c r="P130" s="5">
        <v>7.9710648148148155E-2</v>
      </c>
      <c r="Q130" s="5">
        <v>0.11057638888888893</v>
      </c>
      <c r="R130" s="5">
        <v>0.92804398148148159</v>
      </c>
      <c r="S130" s="5">
        <v>1.9108796875E-2</v>
      </c>
      <c r="T130" s="2">
        <v>0</v>
      </c>
      <c r="U130" s="2">
        <v>0</v>
      </c>
      <c r="V130" s="2">
        <v>0</v>
      </c>
      <c r="W130" s="2">
        <v>1345</v>
      </c>
      <c r="X130">
        <v>0</v>
      </c>
      <c r="Y130" s="2">
        <v>3</v>
      </c>
      <c r="Z130">
        <v>1345</v>
      </c>
      <c r="AB130" s="4"/>
    </row>
    <row r="131" spans="1:28" x14ac:dyDescent="0.25">
      <c r="A131" s="11">
        <v>44634</v>
      </c>
      <c r="B131" s="2">
        <v>11</v>
      </c>
      <c r="C131" t="s">
        <v>80</v>
      </c>
      <c r="D131" s="2">
        <v>351</v>
      </c>
      <c r="E131" s="3">
        <v>678.59275666666656</v>
      </c>
      <c r="F131" s="2">
        <v>69</v>
      </c>
      <c r="G131" s="2">
        <v>197</v>
      </c>
      <c r="H131" s="2">
        <v>54</v>
      </c>
      <c r="I131" s="2">
        <v>8</v>
      </c>
      <c r="J131" s="2">
        <v>23</v>
      </c>
      <c r="K131" s="4">
        <v>0.52173913043478259</v>
      </c>
      <c r="L131" s="5">
        <v>5.2546296296296299E-3</v>
      </c>
      <c r="M131" s="5">
        <v>6.59621578099839E-3</v>
      </c>
      <c r="N131" s="5">
        <v>2.3668981481481485E-2</v>
      </c>
      <c r="O131" s="4">
        <v>0.6376811594202898</v>
      </c>
      <c r="P131" s="5">
        <v>6.6388888888888886E-2</v>
      </c>
      <c r="Q131" s="5">
        <v>9.9368055555555584E-2</v>
      </c>
      <c r="R131" s="5">
        <v>0.60664351851851861</v>
      </c>
      <c r="S131" s="5">
        <v>9.8304289246633036E-2</v>
      </c>
      <c r="T131" s="2">
        <v>61</v>
      </c>
      <c r="U131" s="2">
        <v>35</v>
      </c>
      <c r="V131" s="2">
        <v>7</v>
      </c>
      <c r="W131" s="2">
        <v>346</v>
      </c>
      <c r="X131">
        <v>75</v>
      </c>
      <c r="Y131" s="2">
        <v>205</v>
      </c>
      <c r="Z131">
        <v>346</v>
      </c>
      <c r="AB131" s="4"/>
    </row>
    <row r="132" spans="1:28" x14ac:dyDescent="0.25">
      <c r="A132" s="11">
        <v>44634</v>
      </c>
      <c r="B132" s="2">
        <v>11</v>
      </c>
      <c r="C132" t="s">
        <v>89</v>
      </c>
      <c r="D132" s="2">
        <v>588</v>
      </c>
      <c r="E132" s="3">
        <v>613.89859166666668</v>
      </c>
      <c r="F132" s="2">
        <v>89</v>
      </c>
      <c r="G132" s="2">
        <v>293</v>
      </c>
      <c r="H132" s="2">
        <v>44</v>
      </c>
      <c r="I132" s="2">
        <v>11</v>
      </c>
      <c r="J132" s="2">
        <v>151</v>
      </c>
      <c r="K132" s="4">
        <v>0.5842696629213483</v>
      </c>
      <c r="L132" s="5">
        <v>4.9189814814814816E-3</v>
      </c>
      <c r="M132" s="5">
        <v>5.3102892218060754E-3</v>
      </c>
      <c r="N132" s="5">
        <v>2.2280092592592594E-2</v>
      </c>
      <c r="O132" s="4">
        <v>0.7528089887640449</v>
      </c>
      <c r="P132" s="5">
        <v>7.5648148148148159E-2</v>
      </c>
      <c r="Q132" s="5">
        <v>0.1055925925925926</v>
      </c>
      <c r="R132" s="5">
        <v>1.2143402777777779</v>
      </c>
      <c r="S132" s="5">
        <v>6.417187016062606E-2</v>
      </c>
      <c r="T132" s="2">
        <v>51</v>
      </c>
      <c r="U132" s="2">
        <v>15</v>
      </c>
      <c r="V132" s="2">
        <v>0</v>
      </c>
      <c r="W132" s="2">
        <v>581</v>
      </c>
      <c r="X132">
        <v>80</v>
      </c>
      <c r="Y132" s="2">
        <v>361</v>
      </c>
      <c r="Z132">
        <v>581</v>
      </c>
      <c r="AB132" s="4"/>
    </row>
    <row r="133" spans="1:28" x14ac:dyDescent="0.25">
      <c r="A133" s="11">
        <v>44634</v>
      </c>
      <c r="B133" s="2">
        <v>11</v>
      </c>
      <c r="C133" t="s">
        <v>90</v>
      </c>
      <c r="D133" s="2">
        <v>496</v>
      </c>
      <c r="E133" s="3">
        <v>558.16636899999992</v>
      </c>
      <c r="F133" s="2">
        <v>132</v>
      </c>
      <c r="G133" s="2">
        <v>258</v>
      </c>
      <c r="H133" s="2">
        <v>50</v>
      </c>
      <c r="I133" s="2">
        <v>8</v>
      </c>
      <c r="J133" s="2">
        <v>48</v>
      </c>
      <c r="K133" s="4">
        <v>0.64393939393939392</v>
      </c>
      <c r="L133" s="5">
        <v>4.6527777777777782E-3</v>
      </c>
      <c r="M133" s="5">
        <v>5.0718995510662173E-3</v>
      </c>
      <c r="N133" s="5">
        <v>1.832175925925926E-2</v>
      </c>
      <c r="O133" s="4">
        <v>0.78787878787878785</v>
      </c>
      <c r="P133" s="5">
        <v>9.5891203703703715E-2</v>
      </c>
      <c r="Q133" s="5">
        <v>0.13004166666666669</v>
      </c>
      <c r="R133" s="5">
        <v>1.1312037037037037</v>
      </c>
      <c r="S133" s="5">
        <v>6.1106575601943963E-2</v>
      </c>
      <c r="T133" s="2">
        <v>46</v>
      </c>
      <c r="U133" s="2">
        <v>11</v>
      </c>
      <c r="V133" s="2">
        <v>0</v>
      </c>
      <c r="W133" s="2">
        <v>489</v>
      </c>
      <c r="X133">
        <v>88</v>
      </c>
      <c r="Y133" s="2">
        <v>327</v>
      </c>
      <c r="Z133">
        <v>489</v>
      </c>
      <c r="AB133" s="4"/>
    </row>
    <row r="134" spans="1:28" x14ac:dyDescent="0.25">
      <c r="A134" s="11">
        <v>44634</v>
      </c>
      <c r="B134" s="2">
        <v>11</v>
      </c>
      <c r="C134" t="s">
        <v>94</v>
      </c>
      <c r="D134" s="2">
        <v>3</v>
      </c>
      <c r="E134" s="3">
        <v>0</v>
      </c>
      <c r="F134" s="2">
        <v>0</v>
      </c>
      <c r="G134" s="2">
        <v>0</v>
      </c>
      <c r="H134" s="2">
        <v>1</v>
      </c>
      <c r="I134" s="2">
        <v>0</v>
      </c>
      <c r="J134" s="2">
        <v>2</v>
      </c>
      <c r="K134" s="4" t="s">
        <v>77</v>
      </c>
      <c r="L134" s="5" t="s">
        <v>77</v>
      </c>
      <c r="M134" s="5" t="s">
        <v>77</v>
      </c>
      <c r="N134" s="5" t="s">
        <v>77</v>
      </c>
      <c r="O134" s="4" t="s">
        <v>77</v>
      </c>
      <c r="P134" s="5">
        <v>0.1199537037037037</v>
      </c>
      <c r="Q134" s="5">
        <v>0.1199537037037037</v>
      </c>
      <c r="R134" s="5">
        <v>0.1199537037037037</v>
      </c>
      <c r="S134" s="5">
        <v>1.4436729166666665E-2</v>
      </c>
      <c r="T134" s="2">
        <v>0</v>
      </c>
      <c r="U134" s="2">
        <v>0</v>
      </c>
      <c r="V134" s="2">
        <v>0</v>
      </c>
      <c r="W134" s="2">
        <v>3</v>
      </c>
      <c r="X134">
        <v>0</v>
      </c>
      <c r="Y134" s="2">
        <v>3</v>
      </c>
      <c r="Z134">
        <v>3</v>
      </c>
      <c r="AB134" s="4"/>
    </row>
    <row r="135" spans="1:28" x14ac:dyDescent="0.25">
      <c r="A135" s="11">
        <v>44627</v>
      </c>
      <c r="B135" s="2">
        <v>10</v>
      </c>
      <c r="C135" t="s">
        <v>76</v>
      </c>
      <c r="D135" s="2">
        <v>459</v>
      </c>
      <c r="E135" s="3">
        <v>973.56053383333312</v>
      </c>
      <c r="F135" s="2">
        <v>64</v>
      </c>
      <c r="G135" s="2">
        <v>282</v>
      </c>
      <c r="H135" s="2">
        <v>72</v>
      </c>
      <c r="I135" s="2">
        <v>9</v>
      </c>
      <c r="J135" s="2">
        <v>32</v>
      </c>
      <c r="K135" s="4">
        <v>0.453125</v>
      </c>
      <c r="L135" s="5">
        <v>6.7013888888888895E-3</v>
      </c>
      <c r="M135" s="5">
        <v>8.9545355902777794E-3</v>
      </c>
      <c r="N135" s="5">
        <v>3.5763888888888894E-2</v>
      </c>
      <c r="O135" s="4">
        <v>0.5</v>
      </c>
      <c r="P135" s="5">
        <v>7.6365740740740748E-2</v>
      </c>
      <c r="Q135" s="5">
        <v>0.11333796296296296</v>
      </c>
      <c r="R135" s="5">
        <v>0.86942129629629639</v>
      </c>
      <c r="S135" s="5">
        <v>9.3193952172939049E-2</v>
      </c>
      <c r="T135" s="2">
        <v>83</v>
      </c>
      <c r="U135" s="2">
        <v>49</v>
      </c>
      <c r="V135" s="2">
        <v>8</v>
      </c>
      <c r="W135" s="2">
        <v>454</v>
      </c>
      <c r="X135">
        <v>97</v>
      </c>
      <c r="Y135" s="2">
        <v>252</v>
      </c>
      <c r="Z135">
        <v>454</v>
      </c>
      <c r="AB135" s="4"/>
    </row>
    <row r="136" spans="1:28" x14ac:dyDescent="0.25">
      <c r="A136" s="11">
        <v>44627</v>
      </c>
      <c r="B136" s="2">
        <v>10</v>
      </c>
      <c r="C136" t="s">
        <v>81</v>
      </c>
      <c r="D136" s="2">
        <v>508</v>
      </c>
      <c r="E136" s="3">
        <v>740.70831149999992</v>
      </c>
      <c r="F136" s="2">
        <v>97</v>
      </c>
      <c r="G136" s="2">
        <v>316</v>
      </c>
      <c r="H136" s="2">
        <v>54</v>
      </c>
      <c r="I136" s="2">
        <v>6</v>
      </c>
      <c r="J136" s="2">
        <v>35</v>
      </c>
      <c r="K136" s="4">
        <v>0.44329896907216493</v>
      </c>
      <c r="L136" s="5">
        <v>6.1111111111111114E-3</v>
      </c>
      <c r="M136" s="5">
        <v>6.5078512791141661E-3</v>
      </c>
      <c r="N136" s="5">
        <v>2.3159722222222224E-2</v>
      </c>
      <c r="O136" s="4">
        <v>0.58762886597938147</v>
      </c>
      <c r="P136" s="5">
        <v>7.3622685185185194E-2</v>
      </c>
      <c r="Q136" s="5">
        <v>9.75138888888889E-2</v>
      </c>
      <c r="R136" s="5">
        <v>0.45527777777777784</v>
      </c>
      <c r="S136" s="5">
        <v>7.1635777830387257E-2</v>
      </c>
      <c r="T136" s="2">
        <v>61</v>
      </c>
      <c r="U136" s="2">
        <v>33</v>
      </c>
      <c r="V136" s="2">
        <v>4</v>
      </c>
      <c r="W136" s="2">
        <v>504</v>
      </c>
      <c r="X136">
        <v>151</v>
      </c>
      <c r="Y136" s="2">
        <v>340</v>
      </c>
      <c r="Z136">
        <v>504</v>
      </c>
      <c r="AB136" s="4"/>
    </row>
    <row r="137" spans="1:28" x14ac:dyDescent="0.25">
      <c r="A137" s="11">
        <v>44627</v>
      </c>
      <c r="B137" s="2">
        <v>10</v>
      </c>
      <c r="C137" t="s">
        <v>87</v>
      </c>
      <c r="D137" s="2">
        <v>868</v>
      </c>
      <c r="E137" s="3">
        <v>1672.0396780000003</v>
      </c>
      <c r="F137" s="2">
        <v>120</v>
      </c>
      <c r="G137" s="2">
        <v>570</v>
      </c>
      <c r="H137" s="2">
        <v>97</v>
      </c>
      <c r="I137" s="2">
        <v>17</v>
      </c>
      <c r="J137" s="2">
        <v>64</v>
      </c>
      <c r="K137" s="4">
        <v>0.48333333333333334</v>
      </c>
      <c r="L137" s="5">
        <v>5.9490740740740745E-3</v>
      </c>
      <c r="M137" s="5">
        <v>7.1467013888888899E-3</v>
      </c>
      <c r="N137" s="5">
        <v>2.7685185185185188E-2</v>
      </c>
      <c r="O137" s="4">
        <v>0.6166666666666667</v>
      </c>
      <c r="P137" s="5">
        <v>5.1880787037037038E-2</v>
      </c>
      <c r="Q137" s="5">
        <v>7.5358796296296299E-2</v>
      </c>
      <c r="R137" s="5">
        <v>0.89943287037037045</v>
      </c>
      <c r="S137" s="5">
        <v>8.3441339705114845E-2</v>
      </c>
      <c r="T137" s="2">
        <v>145</v>
      </c>
      <c r="U137" s="2">
        <v>63</v>
      </c>
      <c r="V137" s="2">
        <v>4</v>
      </c>
      <c r="W137" s="2">
        <v>859</v>
      </c>
      <c r="X137">
        <v>163</v>
      </c>
      <c r="Y137" s="2">
        <v>502</v>
      </c>
      <c r="Z137">
        <v>859</v>
      </c>
      <c r="AB137" s="4"/>
    </row>
    <row r="138" spans="1:28" x14ac:dyDescent="0.25">
      <c r="A138" s="11">
        <v>44627</v>
      </c>
      <c r="B138" s="2">
        <v>10</v>
      </c>
      <c r="C138" t="s">
        <v>80</v>
      </c>
      <c r="D138" s="2">
        <v>374</v>
      </c>
      <c r="E138" s="3">
        <v>614.40415083333323</v>
      </c>
      <c r="F138" s="2">
        <v>65</v>
      </c>
      <c r="G138" s="2">
        <v>219</v>
      </c>
      <c r="H138" s="2">
        <v>38</v>
      </c>
      <c r="I138" s="2">
        <v>10</v>
      </c>
      <c r="J138" s="2">
        <v>42</v>
      </c>
      <c r="K138" s="4">
        <v>0.47692307692307695</v>
      </c>
      <c r="L138" s="5">
        <v>5.6712962962962958E-3</v>
      </c>
      <c r="M138" s="5">
        <v>6.8447293447293465E-3</v>
      </c>
      <c r="N138" s="5">
        <v>2.0717592592592593E-2</v>
      </c>
      <c r="O138" s="4">
        <v>0.6</v>
      </c>
      <c r="P138" s="5">
        <v>6.4149305555555564E-2</v>
      </c>
      <c r="Q138" s="5">
        <v>9.8978587962962966E-2</v>
      </c>
      <c r="R138" s="5">
        <v>0.66844907407407417</v>
      </c>
      <c r="S138" s="5">
        <v>8.6910499726903928E-2</v>
      </c>
      <c r="T138" s="2">
        <v>60</v>
      </c>
      <c r="U138" s="2">
        <v>30</v>
      </c>
      <c r="V138" s="2">
        <v>4</v>
      </c>
      <c r="W138" s="2">
        <v>370</v>
      </c>
      <c r="X138">
        <v>76</v>
      </c>
      <c r="Y138" s="2">
        <v>195</v>
      </c>
      <c r="Z138">
        <v>370</v>
      </c>
      <c r="AB138" s="4"/>
    </row>
    <row r="139" spans="1:28" x14ac:dyDescent="0.25">
      <c r="A139" s="11">
        <v>44627</v>
      </c>
      <c r="B139" s="2">
        <v>10</v>
      </c>
      <c r="C139" t="s">
        <v>82</v>
      </c>
      <c r="D139" s="2">
        <v>216</v>
      </c>
      <c r="E139" s="3">
        <v>193.06109783333335</v>
      </c>
      <c r="F139" s="2">
        <v>30</v>
      </c>
      <c r="G139" s="2">
        <v>140</v>
      </c>
      <c r="H139" s="2">
        <v>23</v>
      </c>
      <c r="I139" s="2">
        <v>4</v>
      </c>
      <c r="J139" s="2">
        <v>19</v>
      </c>
      <c r="K139" s="4">
        <v>0.5</v>
      </c>
      <c r="L139" s="5">
        <v>5.3761574074074076E-3</v>
      </c>
      <c r="M139" s="5">
        <v>8.142746913580249E-3</v>
      </c>
      <c r="N139" s="5">
        <v>4.701388888888889E-2</v>
      </c>
      <c r="O139" s="4">
        <v>0.6333333333333333</v>
      </c>
      <c r="P139" s="5">
        <v>4.4062500000000004E-2</v>
      </c>
      <c r="Q139" s="5">
        <v>6.2112268518518518E-2</v>
      </c>
      <c r="R139" s="5">
        <v>0.79079861111111116</v>
      </c>
      <c r="S139" s="5">
        <v>4.8139922762694798E-2</v>
      </c>
      <c r="T139" s="2">
        <v>12</v>
      </c>
      <c r="U139" s="2">
        <v>6</v>
      </c>
      <c r="V139" s="2">
        <v>0</v>
      </c>
      <c r="W139" s="2">
        <v>213</v>
      </c>
      <c r="X139">
        <v>29</v>
      </c>
      <c r="Y139" s="2">
        <v>155</v>
      </c>
      <c r="Z139">
        <v>213</v>
      </c>
      <c r="AB139" s="4"/>
    </row>
    <row r="140" spans="1:28" x14ac:dyDescent="0.25">
      <c r="A140" s="11">
        <v>44627</v>
      </c>
      <c r="B140" s="2">
        <v>10</v>
      </c>
      <c r="C140" t="s">
        <v>77</v>
      </c>
      <c r="D140" s="2">
        <v>6605</v>
      </c>
      <c r="E140" s="3">
        <v>0</v>
      </c>
      <c r="F140" s="2">
        <v>697</v>
      </c>
      <c r="G140" s="2">
        <v>3363</v>
      </c>
      <c r="H140" s="2">
        <v>1316</v>
      </c>
      <c r="I140" s="2">
        <v>303</v>
      </c>
      <c r="J140" s="2">
        <v>926</v>
      </c>
      <c r="K140" s="4">
        <v>0.52547307132459975</v>
      </c>
      <c r="L140" s="5">
        <v>5.2199074074074075E-3</v>
      </c>
      <c r="M140" s="5">
        <v>6.4955921087996582E-3</v>
      </c>
      <c r="N140" s="5">
        <v>4.701388888888889E-2</v>
      </c>
      <c r="O140" s="4">
        <v>0.65211062590975255</v>
      </c>
      <c r="P140" s="5">
        <v>6.2638888888888897E-2</v>
      </c>
      <c r="Q140" s="5">
        <v>9.1254629629629658E-2</v>
      </c>
      <c r="R140" s="5">
        <v>0.88744212962962976</v>
      </c>
      <c r="S140" s="5">
        <v>1.7785495370370372E-2</v>
      </c>
      <c r="T140" s="2">
        <v>0</v>
      </c>
      <c r="U140" s="2">
        <v>0</v>
      </c>
      <c r="V140" s="2">
        <v>0</v>
      </c>
      <c r="W140" s="2">
        <v>1408</v>
      </c>
      <c r="X140">
        <v>0</v>
      </c>
      <c r="Y140" s="2">
        <v>4</v>
      </c>
      <c r="Z140">
        <v>1408</v>
      </c>
      <c r="AB140" s="4"/>
    </row>
    <row r="141" spans="1:28" x14ac:dyDescent="0.25">
      <c r="A141" s="11">
        <v>44627</v>
      </c>
      <c r="B141" s="2">
        <v>10</v>
      </c>
      <c r="C141" t="s">
        <v>90</v>
      </c>
      <c r="D141" s="2">
        <v>488</v>
      </c>
      <c r="E141" s="3">
        <v>664.7813626666665</v>
      </c>
      <c r="F141" s="2">
        <v>93</v>
      </c>
      <c r="G141" s="2">
        <v>257</v>
      </c>
      <c r="H141" s="2">
        <v>69</v>
      </c>
      <c r="I141" s="2">
        <v>12</v>
      </c>
      <c r="J141" s="2">
        <v>57</v>
      </c>
      <c r="K141" s="4">
        <v>0.62365591397849462</v>
      </c>
      <c r="L141" s="5">
        <v>4.4560185185185189E-3</v>
      </c>
      <c r="M141" s="5">
        <v>4.8133213859020323E-3</v>
      </c>
      <c r="N141" s="5">
        <v>1.388888888888889E-2</v>
      </c>
      <c r="O141" s="4">
        <v>0.77419354838709675</v>
      </c>
      <c r="P141" s="5">
        <v>7.1793981481481473E-2</v>
      </c>
      <c r="Q141" s="5">
        <v>9.8177083333333331E-2</v>
      </c>
      <c r="R141" s="5">
        <v>1.2112037037037038</v>
      </c>
      <c r="S141" s="5">
        <v>6.9902648007719101E-2</v>
      </c>
      <c r="T141" s="2">
        <v>46</v>
      </c>
      <c r="U141" s="2">
        <v>17</v>
      </c>
      <c r="V141" s="2">
        <v>1</v>
      </c>
      <c r="W141" s="2">
        <v>482</v>
      </c>
      <c r="X141">
        <v>93</v>
      </c>
      <c r="Y141" s="2">
        <v>302</v>
      </c>
      <c r="Z141">
        <v>482</v>
      </c>
      <c r="AB141" s="4"/>
    </row>
    <row r="142" spans="1:28" x14ac:dyDescent="0.25">
      <c r="A142" s="11">
        <v>44627</v>
      </c>
      <c r="B142" s="2">
        <v>10</v>
      </c>
      <c r="C142" t="s">
        <v>89</v>
      </c>
      <c r="D142" s="2">
        <v>651</v>
      </c>
      <c r="E142" s="3">
        <v>455.02470516666654</v>
      </c>
      <c r="F142" s="2">
        <v>81</v>
      </c>
      <c r="G142" s="2">
        <v>343</v>
      </c>
      <c r="H142" s="2">
        <v>55</v>
      </c>
      <c r="I142" s="2">
        <v>12</v>
      </c>
      <c r="J142" s="2">
        <v>160</v>
      </c>
      <c r="K142" s="4">
        <v>0.61728395061728392</v>
      </c>
      <c r="L142" s="5">
        <v>4.386574074074074E-3</v>
      </c>
      <c r="M142" s="5">
        <v>4.9637059899405589E-3</v>
      </c>
      <c r="N142" s="5">
        <v>1.3113425925925926E-2</v>
      </c>
      <c r="O142" s="4">
        <v>0.80246913580246915</v>
      </c>
      <c r="P142" s="5">
        <v>6.522569444444444E-2</v>
      </c>
      <c r="Q142" s="5">
        <v>8.5801504629629641E-2</v>
      </c>
      <c r="R142" s="5">
        <v>0.76527777777777783</v>
      </c>
      <c r="S142" s="5">
        <v>5.1858727941176443E-2</v>
      </c>
      <c r="T142" s="2">
        <v>35</v>
      </c>
      <c r="U142" s="2">
        <v>10</v>
      </c>
      <c r="V142" s="2">
        <v>0</v>
      </c>
      <c r="W142" s="2">
        <v>636</v>
      </c>
      <c r="X142">
        <v>63</v>
      </c>
      <c r="Y142" s="2">
        <v>422</v>
      </c>
      <c r="Z142">
        <v>636</v>
      </c>
      <c r="AB142" s="4"/>
    </row>
    <row r="143" spans="1:28" x14ac:dyDescent="0.25">
      <c r="A143" s="11">
        <v>44627</v>
      </c>
      <c r="B143" s="2">
        <v>10</v>
      </c>
      <c r="C143" t="s">
        <v>94</v>
      </c>
      <c r="D143" s="2">
        <v>3</v>
      </c>
      <c r="E143" s="3">
        <v>0</v>
      </c>
      <c r="F143" s="2">
        <v>0</v>
      </c>
      <c r="G143" s="2">
        <v>1</v>
      </c>
      <c r="H143" s="2">
        <v>0</v>
      </c>
      <c r="I143" s="2">
        <v>0</v>
      </c>
      <c r="J143" s="2">
        <v>2</v>
      </c>
      <c r="K143" s="4" t="s">
        <v>77</v>
      </c>
      <c r="L143" s="5" t="s">
        <v>77</v>
      </c>
      <c r="M143" s="5" t="s">
        <v>77</v>
      </c>
      <c r="N143" s="5" t="s">
        <v>77</v>
      </c>
      <c r="O143" s="4" t="s">
        <v>77</v>
      </c>
      <c r="P143" s="5">
        <v>9.3171296296296301E-3</v>
      </c>
      <c r="Q143" s="5">
        <v>9.3171296296296301E-3</v>
      </c>
      <c r="R143" s="5">
        <v>9.3171296296296301E-3</v>
      </c>
      <c r="S143" s="5">
        <v>1.5072329861111114E-2</v>
      </c>
      <c r="T143" s="2">
        <v>0</v>
      </c>
      <c r="U143" s="2">
        <v>0</v>
      </c>
      <c r="V143" s="2">
        <v>0</v>
      </c>
      <c r="W143" s="2">
        <v>3</v>
      </c>
      <c r="X143">
        <v>0</v>
      </c>
      <c r="Y143" s="2">
        <v>3</v>
      </c>
      <c r="Z143">
        <v>3</v>
      </c>
      <c r="AB143" s="4"/>
    </row>
    <row r="144" spans="1:28" x14ac:dyDescent="0.25">
      <c r="A144" s="11">
        <v>44620</v>
      </c>
      <c r="B144" s="2">
        <v>9</v>
      </c>
      <c r="C144" t="s">
        <v>87</v>
      </c>
      <c r="D144" s="2">
        <v>818</v>
      </c>
      <c r="E144" s="3">
        <v>1581.0946746666655</v>
      </c>
      <c r="F144" s="2">
        <v>88</v>
      </c>
      <c r="G144" s="2">
        <v>543</v>
      </c>
      <c r="H144" s="2">
        <v>99</v>
      </c>
      <c r="I144" s="2">
        <v>15</v>
      </c>
      <c r="J144" s="2">
        <v>73</v>
      </c>
      <c r="K144" s="4">
        <v>0.46590909090909088</v>
      </c>
      <c r="L144" s="5">
        <v>6.3946759259259269E-3</v>
      </c>
      <c r="M144" s="5">
        <v>6.9612794612794607E-3</v>
      </c>
      <c r="N144" s="5">
        <v>2.5636574074074072E-2</v>
      </c>
      <c r="O144" s="4">
        <v>0.53409090909090906</v>
      </c>
      <c r="P144" s="5">
        <v>4.0300925925925928E-2</v>
      </c>
      <c r="Q144" s="5">
        <v>6.107754629629631E-2</v>
      </c>
      <c r="R144" s="5">
        <v>0.78915509259259264</v>
      </c>
      <c r="S144" s="5">
        <v>8.0712209360224538E-2</v>
      </c>
      <c r="T144" s="2">
        <v>135</v>
      </c>
      <c r="U144" s="2">
        <v>65</v>
      </c>
      <c r="V144" s="2">
        <v>0</v>
      </c>
      <c r="W144" s="2">
        <v>812</v>
      </c>
      <c r="X144">
        <v>119</v>
      </c>
      <c r="Y144" s="2">
        <v>495</v>
      </c>
      <c r="Z144">
        <v>812</v>
      </c>
      <c r="AB144" s="4"/>
    </row>
    <row r="145" spans="1:28" x14ac:dyDescent="0.25">
      <c r="A145" s="11">
        <v>44620</v>
      </c>
      <c r="B145" s="2">
        <v>9</v>
      </c>
      <c r="C145" t="s">
        <v>81</v>
      </c>
      <c r="D145" s="2">
        <v>488</v>
      </c>
      <c r="E145" s="3">
        <v>1361.0116388333331</v>
      </c>
      <c r="F145" s="2">
        <v>83</v>
      </c>
      <c r="G145" s="2">
        <v>304</v>
      </c>
      <c r="H145" s="2">
        <v>59</v>
      </c>
      <c r="I145" s="2">
        <v>6</v>
      </c>
      <c r="J145" s="2">
        <v>36</v>
      </c>
      <c r="K145" s="4">
        <v>0.48192771084337349</v>
      </c>
      <c r="L145" s="5">
        <v>5.6249999999999998E-3</v>
      </c>
      <c r="M145" s="5">
        <v>6.2394020526550641E-3</v>
      </c>
      <c r="N145" s="5">
        <v>2.3182870370370371E-2</v>
      </c>
      <c r="O145" s="4">
        <v>0.66265060240963858</v>
      </c>
      <c r="P145" s="5">
        <v>8.350115740740742E-2</v>
      </c>
      <c r="Q145" s="5">
        <v>0.1353877314814815</v>
      </c>
      <c r="R145" s="5">
        <v>0.84402777777777782</v>
      </c>
      <c r="S145" s="5">
        <v>0.11939910317634966</v>
      </c>
      <c r="T145" s="2">
        <v>115</v>
      </c>
      <c r="U145" s="2">
        <v>75</v>
      </c>
      <c r="V145" s="2">
        <v>19</v>
      </c>
      <c r="W145" s="2">
        <v>483</v>
      </c>
      <c r="X145">
        <v>109</v>
      </c>
      <c r="Y145" s="2">
        <v>265</v>
      </c>
      <c r="Z145">
        <v>483</v>
      </c>
      <c r="AB145" s="4"/>
    </row>
    <row r="146" spans="1:28" x14ac:dyDescent="0.25">
      <c r="A146" s="11">
        <v>44620</v>
      </c>
      <c r="B146" s="2">
        <v>9</v>
      </c>
      <c r="C146" t="s">
        <v>77</v>
      </c>
      <c r="D146" s="2">
        <v>6438</v>
      </c>
      <c r="E146" s="3">
        <v>0</v>
      </c>
      <c r="F146" s="2">
        <v>600</v>
      </c>
      <c r="G146" s="2">
        <v>3344</v>
      </c>
      <c r="H146" s="2">
        <v>1239</v>
      </c>
      <c r="I146" s="2">
        <v>302</v>
      </c>
      <c r="J146" s="2">
        <v>953</v>
      </c>
      <c r="K146" s="4">
        <v>0.53794266441821248</v>
      </c>
      <c r="L146" s="5">
        <v>5.2372685185185187E-3</v>
      </c>
      <c r="M146" s="5">
        <v>6.4168693103878321E-3</v>
      </c>
      <c r="N146" s="5">
        <v>3.5416666666666666E-2</v>
      </c>
      <c r="O146" s="4">
        <v>0.6492411467116358</v>
      </c>
      <c r="P146" s="5">
        <v>5.6469907407407406E-2</v>
      </c>
      <c r="Q146" s="5">
        <v>8.5932870370370382E-2</v>
      </c>
      <c r="R146" s="5">
        <v>1.0684374999999999</v>
      </c>
      <c r="S146" s="5">
        <v>4.1261579861111113E-3</v>
      </c>
      <c r="T146" s="2">
        <v>0</v>
      </c>
      <c r="U146" s="2">
        <v>0</v>
      </c>
      <c r="V146" s="2">
        <v>0</v>
      </c>
      <c r="W146" s="2">
        <v>1290</v>
      </c>
      <c r="X146">
        <v>0</v>
      </c>
      <c r="Y146" s="2">
        <v>7</v>
      </c>
      <c r="Z146">
        <v>1290</v>
      </c>
      <c r="AB146" s="4"/>
    </row>
    <row r="147" spans="1:28" x14ac:dyDescent="0.25">
      <c r="A147" s="11">
        <v>44620</v>
      </c>
      <c r="B147" s="2">
        <v>9</v>
      </c>
      <c r="C147" t="s">
        <v>76</v>
      </c>
      <c r="D147" s="2">
        <v>465</v>
      </c>
      <c r="E147" s="3">
        <v>826.11997450000013</v>
      </c>
      <c r="F147" s="2">
        <v>43</v>
      </c>
      <c r="G147" s="2">
        <v>290</v>
      </c>
      <c r="H147" s="2">
        <v>88</v>
      </c>
      <c r="I147" s="2">
        <v>7</v>
      </c>
      <c r="J147" s="2">
        <v>37</v>
      </c>
      <c r="K147" s="4">
        <v>0.53488372093023251</v>
      </c>
      <c r="L147" s="5">
        <v>5.2083333333333339E-3</v>
      </c>
      <c r="M147" s="5">
        <v>7.5982450473729536E-3</v>
      </c>
      <c r="N147" s="5">
        <v>3.8090277777777778E-2</v>
      </c>
      <c r="O147" s="4">
        <v>0.58139534883720934</v>
      </c>
      <c r="P147" s="5">
        <v>5.4594907407407411E-2</v>
      </c>
      <c r="Q147" s="5">
        <v>7.8450810185185182E-2</v>
      </c>
      <c r="R147" s="5">
        <v>0.69150462962962966</v>
      </c>
      <c r="S147" s="5">
        <v>8.3137828096539176E-2</v>
      </c>
      <c r="T147" s="2">
        <v>72</v>
      </c>
      <c r="U147" s="2">
        <v>36</v>
      </c>
      <c r="V147" s="2">
        <v>6</v>
      </c>
      <c r="W147" s="2">
        <v>458</v>
      </c>
      <c r="X147">
        <v>77</v>
      </c>
      <c r="Y147" s="2">
        <v>263</v>
      </c>
      <c r="Z147">
        <v>458</v>
      </c>
      <c r="AB147" s="4"/>
    </row>
    <row r="148" spans="1:28" x14ac:dyDescent="0.25">
      <c r="A148" s="11">
        <v>44620</v>
      </c>
      <c r="B148" s="2">
        <v>9</v>
      </c>
      <c r="C148" t="s">
        <v>82</v>
      </c>
      <c r="D148" s="2">
        <v>220</v>
      </c>
      <c r="E148" s="3">
        <v>76.662769833333343</v>
      </c>
      <c r="F148" s="2">
        <v>27</v>
      </c>
      <c r="G148" s="2">
        <v>134</v>
      </c>
      <c r="H148" s="2">
        <v>28</v>
      </c>
      <c r="I148" s="2">
        <v>7</v>
      </c>
      <c r="J148" s="2">
        <v>24</v>
      </c>
      <c r="K148" s="4">
        <v>0.53846153846153844</v>
      </c>
      <c r="L148" s="5">
        <v>4.9537037037037041E-3</v>
      </c>
      <c r="M148" s="5">
        <v>9.115226337448561E-3</v>
      </c>
      <c r="N148" s="5">
        <v>9.6412037037037046E-2</v>
      </c>
      <c r="O148" s="4">
        <v>0.65384615384615385</v>
      </c>
      <c r="P148" s="5">
        <v>3.5619212962962971E-2</v>
      </c>
      <c r="Q148" s="5">
        <v>5.6320601851851858E-2</v>
      </c>
      <c r="R148" s="5">
        <v>0.4427314814814815</v>
      </c>
      <c r="S148" s="5">
        <v>2.8392641705069124E-2</v>
      </c>
      <c r="T148" s="2">
        <v>0</v>
      </c>
      <c r="U148" s="2">
        <v>0</v>
      </c>
      <c r="V148" s="2">
        <v>0</v>
      </c>
      <c r="W148" s="2">
        <v>217</v>
      </c>
      <c r="X148">
        <v>26</v>
      </c>
      <c r="Y148" s="2">
        <v>180</v>
      </c>
      <c r="Z148">
        <v>217</v>
      </c>
      <c r="AB148" s="4"/>
    </row>
    <row r="149" spans="1:28" x14ac:dyDescent="0.25">
      <c r="A149" s="11">
        <v>44620</v>
      </c>
      <c r="B149" s="2">
        <v>9</v>
      </c>
      <c r="C149" t="s">
        <v>90</v>
      </c>
      <c r="D149" s="2">
        <v>460</v>
      </c>
      <c r="E149" s="3">
        <v>696.64469366666651</v>
      </c>
      <c r="F149" s="2">
        <v>96</v>
      </c>
      <c r="G149" s="2">
        <v>271</v>
      </c>
      <c r="H149" s="2">
        <v>40</v>
      </c>
      <c r="I149" s="2">
        <v>12</v>
      </c>
      <c r="J149" s="2">
        <v>41</v>
      </c>
      <c r="K149" s="4">
        <v>0.57291666666666663</v>
      </c>
      <c r="L149" s="5">
        <v>4.7453703703703703E-3</v>
      </c>
      <c r="M149" s="5">
        <v>5.5781008873456777E-3</v>
      </c>
      <c r="N149" s="5">
        <v>1.5474537037037038E-2</v>
      </c>
      <c r="O149" s="4">
        <v>0.72916666666666663</v>
      </c>
      <c r="P149" s="5">
        <v>6.7436342592592596E-2</v>
      </c>
      <c r="Q149" s="5">
        <v>0.10124826388888888</v>
      </c>
      <c r="R149" s="5">
        <v>0.83630787037037035</v>
      </c>
      <c r="S149" s="5">
        <v>7.116779096811307E-2</v>
      </c>
      <c r="T149" s="2">
        <v>55</v>
      </c>
      <c r="U149" s="2">
        <v>18</v>
      </c>
      <c r="V149" s="2">
        <v>0</v>
      </c>
      <c r="W149" s="2">
        <v>454</v>
      </c>
      <c r="X149">
        <v>79</v>
      </c>
      <c r="Y149" s="2">
        <v>287</v>
      </c>
      <c r="Z149">
        <v>454</v>
      </c>
      <c r="AB149" s="4"/>
    </row>
    <row r="150" spans="1:28" x14ac:dyDescent="0.25">
      <c r="A150" s="11">
        <v>44620</v>
      </c>
      <c r="B150" s="2">
        <v>9</v>
      </c>
      <c r="C150" t="s">
        <v>80</v>
      </c>
      <c r="D150" s="2">
        <v>355</v>
      </c>
      <c r="E150" s="3">
        <v>913.13776350000023</v>
      </c>
      <c r="F150" s="2">
        <v>62</v>
      </c>
      <c r="G150" s="2">
        <v>216</v>
      </c>
      <c r="H150" s="2">
        <v>43</v>
      </c>
      <c r="I150" s="2">
        <v>6</v>
      </c>
      <c r="J150" s="2">
        <v>28</v>
      </c>
      <c r="K150" s="4">
        <v>0.56451612903225812</v>
      </c>
      <c r="L150" s="5">
        <v>4.6701388888888886E-3</v>
      </c>
      <c r="M150" s="5">
        <v>5.5016054360812429E-3</v>
      </c>
      <c r="N150" s="5">
        <v>1.3368055555555557E-2</v>
      </c>
      <c r="O150" s="4">
        <v>0.67741935483870963</v>
      </c>
      <c r="P150" s="5">
        <v>8.2222222222222224E-2</v>
      </c>
      <c r="Q150" s="5">
        <v>0.14369907407407409</v>
      </c>
      <c r="R150" s="5">
        <v>1.0684374999999999</v>
      </c>
      <c r="S150" s="5">
        <v>0.13657331144278603</v>
      </c>
      <c r="T150" s="2">
        <v>95</v>
      </c>
      <c r="U150" s="2">
        <v>62</v>
      </c>
      <c r="V150" s="2">
        <v>20</v>
      </c>
      <c r="W150" s="2">
        <v>348</v>
      </c>
      <c r="X150">
        <v>64</v>
      </c>
      <c r="Y150" s="2">
        <v>178</v>
      </c>
      <c r="Z150">
        <v>348</v>
      </c>
      <c r="AB150" s="4"/>
    </row>
    <row r="151" spans="1:28" x14ac:dyDescent="0.25">
      <c r="A151" s="11">
        <v>44620</v>
      </c>
      <c r="B151" s="2">
        <v>9</v>
      </c>
      <c r="C151" t="s">
        <v>89</v>
      </c>
      <c r="D151" s="2">
        <v>591</v>
      </c>
      <c r="E151" s="3">
        <v>568.61859416666653</v>
      </c>
      <c r="F151" s="2">
        <v>72</v>
      </c>
      <c r="G151" s="2">
        <v>308</v>
      </c>
      <c r="H151" s="2">
        <v>49</v>
      </c>
      <c r="I151" s="2">
        <v>7</v>
      </c>
      <c r="J151" s="2">
        <v>155</v>
      </c>
      <c r="K151" s="4">
        <v>0.68055555555555558</v>
      </c>
      <c r="L151" s="5">
        <v>4.5370370370370373E-3</v>
      </c>
      <c r="M151" s="5">
        <v>4.9488811728395053E-3</v>
      </c>
      <c r="N151" s="5">
        <v>1.5150462962962963E-2</v>
      </c>
      <c r="O151" s="4">
        <v>0.81944444444444442</v>
      </c>
      <c r="P151" s="5">
        <v>6.100694444444444E-2</v>
      </c>
      <c r="Q151" s="5">
        <v>8.5916666666666669E-2</v>
      </c>
      <c r="R151" s="5">
        <v>0.85805555555555557</v>
      </c>
      <c r="S151" s="5">
        <v>6.043807455537218E-2</v>
      </c>
      <c r="T151" s="2">
        <v>57</v>
      </c>
      <c r="U151" s="2">
        <v>22</v>
      </c>
      <c r="V151" s="2">
        <v>2</v>
      </c>
      <c r="W151" s="2">
        <v>580</v>
      </c>
      <c r="X151">
        <v>77</v>
      </c>
      <c r="Y151" s="2">
        <v>381</v>
      </c>
      <c r="Z151">
        <v>580</v>
      </c>
      <c r="AB151" s="4"/>
    </row>
    <row r="152" spans="1:28" x14ac:dyDescent="0.25">
      <c r="A152" s="11">
        <v>44620</v>
      </c>
      <c r="B152" s="2">
        <v>9</v>
      </c>
      <c r="C152" t="s">
        <v>94</v>
      </c>
      <c r="D152" s="2">
        <v>2</v>
      </c>
      <c r="E152" s="3">
        <v>0</v>
      </c>
      <c r="F152" s="2">
        <v>0</v>
      </c>
      <c r="G152" s="2">
        <v>0</v>
      </c>
      <c r="H152" s="2">
        <v>0</v>
      </c>
      <c r="I152" s="2">
        <v>0</v>
      </c>
      <c r="J152" s="2">
        <v>2</v>
      </c>
      <c r="K152" s="4" t="s">
        <v>77</v>
      </c>
      <c r="L152" s="5" t="s">
        <v>77</v>
      </c>
      <c r="M152" s="5" t="s">
        <v>77</v>
      </c>
      <c r="N152" s="5" t="s">
        <v>77</v>
      </c>
      <c r="O152" s="4" t="s">
        <v>77</v>
      </c>
      <c r="P152" s="5" t="s">
        <v>77</v>
      </c>
      <c r="Q152" s="5" t="s">
        <v>77</v>
      </c>
      <c r="R152" s="5" t="s">
        <v>77</v>
      </c>
      <c r="S152" s="5">
        <v>3.7326180555555559E-3</v>
      </c>
      <c r="T152" s="2">
        <v>0</v>
      </c>
      <c r="U152" s="2">
        <v>0</v>
      </c>
      <c r="V152" s="2">
        <v>0</v>
      </c>
      <c r="W152" s="2">
        <v>2</v>
      </c>
      <c r="X152">
        <v>0</v>
      </c>
      <c r="Y152" s="2">
        <v>2</v>
      </c>
      <c r="Z152">
        <v>2</v>
      </c>
      <c r="AB152" s="4"/>
    </row>
    <row r="153" spans="1:28" x14ac:dyDescent="0.25">
      <c r="A153" s="11">
        <v>44613</v>
      </c>
      <c r="B153" s="2">
        <v>8</v>
      </c>
      <c r="C153" t="s">
        <v>81</v>
      </c>
      <c r="D153" s="2">
        <v>483</v>
      </c>
      <c r="E153" s="3">
        <v>972.38387033333345</v>
      </c>
      <c r="F153" s="2">
        <v>79</v>
      </c>
      <c r="G153" s="2">
        <v>295</v>
      </c>
      <c r="H153" s="2">
        <v>71</v>
      </c>
      <c r="I153" s="2">
        <v>11</v>
      </c>
      <c r="J153" s="2">
        <v>27</v>
      </c>
      <c r="K153" s="4">
        <v>0.43037974683544306</v>
      </c>
      <c r="L153" s="5">
        <v>6.5162037037037037E-3</v>
      </c>
      <c r="M153" s="5">
        <v>7.1576125175808721E-3</v>
      </c>
      <c r="N153" s="5">
        <v>2.329861111111111E-2</v>
      </c>
      <c r="O153" s="4">
        <v>0.53164556962025311</v>
      </c>
      <c r="P153" s="5">
        <v>7.1631944444444456E-2</v>
      </c>
      <c r="Q153" s="5">
        <v>0.10100231481481481</v>
      </c>
      <c r="R153" s="5">
        <v>0.74615740740740744</v>
      </c>
      <c r="S153" s="5">
        <v>9.1435051452020216E-2</v>
      </c>
      <c r="T153" s="2">
        <v>98</v>
      </c>
      <c r="U153" s="2">
        <v>46</v>
      </c>
      <c r="V153" s="2">
        <v>4</v>
      </c>
      <c r="W153" s="2">
        <v>478</v>
      </c>
      <c r="X153">
        <v>128</v>
      </c>
      <c r="Y153" s="2">
        <v>290</v>
      </c>
      <c r="Z153">
        <v>478</v>
      </c>
      <c r="AB153" s="4"/>
    </row>
    <row r="154" spans="1:28" x14ac:dyDescent="0.25">
      <c r="A154" s="11">
        <v>44613</v>
      </c>
      <c r="B154" s="2">
        <v>8</v>
      </c>
      <c r="C154" t="s">
        <v>76</v>
      </c>
      <c r="D154" s="2">
        <v>436</v>
      </c>
      <c r="E154" s="3">
        <v>894.24414300000024</v>
      </c>
      <c r="F154" s="2">
        <v>44</v>
      </c>
      <c r="G154" s="2">
        <v>280</v>
      </c>
      <c r="H154" s="2">
        <v>72</v>
      </c>
      <c r="I154" s="2">
        <v>12</v>
      </c>
      <c r="J154" s="2">
        <v>28</v>
      </c>
      <c r="K154" s="4">
        <v>0.47727272727272729</v>
      </c>
      <c r="L154" s="5">
        <v>6.2673611111111107E-3</v>
      </c>
      <c r="M154" s="5">
        <v>8.6337331649831654E-3</v>
      </c>
      <c r="N154" s="5">
        <v>3.078703703703704E-2</v>
      </c>
      <c r="O154" s="4">
        <v>0.52272727272727271</v>
      </c>
      <c r="P154" s="5">
        <v>5.634259259259259E-2</v>
      </c>
      <c r="Q154" s="5">
        <v>9.2741319444444456E-2</v>
      </c>
      <c r="R154" s="5">
        <v>0.94650462962962967</v>
      </c>
      <c r="S154" s="5">
        <v>9.3966734495772974E-2</v>
      </c>
      <c r="T154" s="2">
        <v>81</v>
      </c>
      <c r="U154" s="2">
        <v>41</v>
      </c>
      <c r="V154" s="2">
        <v>8</v>
      </c>
      <c r="W154" s="2">
        <v>431</v>
      </c>
      <c r="X154">
        <v>63</v>
      </c>
      <c r="Y154" s="2">
        <v>213</v>
      </c>
      <c r="Z154">
        <v>431</v>
      </c>
      <c r="AB154" s="4"/>
    </row>
    <row r="155" spans="1:28" x14ac:dyDescent="0.25">
      <c r="A155" s="11">
        <v>44613</v>
      </c>
      <c r="B155" s="2">
        <v>8</v>
      </c>
      <c r="C155" t="s">
        <v>82</v>
      </c>
      <c r="D155" s="2">
        <v>194</v>
      </c>
      <c r="E155" s="3">
        <v>85.367212000000023</v>
      </c>
      <c r="F155" s="2">
        <v>28</v>
      </c>
      <c r="G155" s="2">
        <v>113</v>
      </c>
      <c r="H155" s="2">
        <v>28</v>
      </c>
      <c r="I155" s="2">
        <v>4</v>
      </c>
      <c r="J155" s="2">
        <v>21</v>
      </c>
      <c r="K155" s="4">
        <v>0.5</v>
      </c>
      <c r="L155" s="5">
        <v>5.6597222222222231E-3</v>
      </c>
      <c r="M155" s="5">
        <v>6.533564814814815E-3</v>
      </c>
      <c r="N155" s="5">
        <v>2.2442129629629631E-2</v>
      </c>
      <c r="O155" s="4">
        <v>0.5714285714285714</v>
      </c>
      <c r="P155" s="5">
        <v>3.1284722222222221E-2</v>
      </c>
      <c r="Q155" s="5">
        <v>5.6969907407407414E-2</v>
      </c>
      <c r="R155" s="5">
        <v>0.73001157407407413</v>
      </c>
      <c r="S155" s="5">
        <v>3.1532231246286388E-2</v>
      </c>
      <c r="T155" s="2">
        <v>3</v>
      </c>
      <c r="U155" s="2">
        <v>2</v>
      </c>
      <c r="V155" s="2">
        <v>1</v>
      </c>
      <c r="W155" s="2">
        <v>184</v>
      </c>
      <c r="X155">
        <v>28</v>
      </c>
      <c r="Y155" s="2">
        <v>150</v>
      </c>
      <c r="Z155">
        <v>184</v>
      </c>
      <c r="AB155" s="4"/>
    </row>
    <row r="156" spans="1:28" x14ac:dyDescent="0.25">
      <c r="A156" s="11">
        <v>44613</v>
      </c>
      <c r="B156" s="2">
        <v>8</v>
      </c>
      <c r="C156" t="s">
        <v>89</v>
      </c>
      <c r="D156" s="2">
        <v>628</v>
      </c>
      <c r="E156" s="3">
        <v>799.92247800000007</v>
      </c>
      <c r="F156" s="2">
        <v>80</v>
      </c>
      <c r="G156" s="2">
        <v>301</v>
      </c>
      <c r="H156" s="2">
        <v>66</v>
      </c>
      <c r="I156" s="2">
        <v>11</v>
      </c>
      <c r="J156" s="2">
        <v>170</v>
      </c>
      <c r="K156" s="4">
        <v>0.5</v>
      </c>
      <c r="L156" s="5">
        <v>5.4861111111111117E-3</v>
      </c>
      <c r="M156" s="5">
        <v>6.454716435185184E-3</v>
      </c>
      <c r="N156" s="5">
        <v>2.150462962962963E-2</v>
      </c>
      <c r="O156" s="4">
        <v>0.61250000000000004</v>
      </c>
      <c r="P156" s="5">
        <v>6.834490740740741E-2</v>
      </c>
      <c r="Q156" s="5">
        <v>0.10758738425925927</v>
      </c>
      <c r="R156" s="5">
        <v>0.53071759259259266</v>
      </c>
      <c r="S156" s="5">
        <v>7.4700909011874456E-2</v>
      </c>
      <c r="T156" s="2">
        <v>82</v>
      </c>
      <c r="U156" s="2">
        <v>37</v>
      </c>
      <c r="V156" s="2">
        <v>4</v>
      </c>
      <c r="W156" s="2">
        <v>611</v>
      </c>
      <c r="X156">
        <v>57</v>
      </c>
      <c r="Y156" s="2">
        <v>381</v>
      </c>
      <c r="Z156">
        <v>611</v>
      </c>
      <c r="AB156" s="4"/>
    </row>
    <row r="157" spans="1:28" x14ac:dyDescent="0.25">
      <c r="A157" s="11">
        <v>44613</v>
      </c>
      <c r="B157" s="2">
        <v>8</v>
      </c>
      <c r="C157" t="s">
        <v>80</v>
      </c>
      <c r="D157" s="2">
        <v>364</v>
      </c>
      <c r="E157" s="3">
        <v>692.65442533333351</v>
      </c>
      <c r="F157" s="2">
        <v>62</v>
      </c>
      <c r="G157" s="2">
        <v>217</v>
      </c>
      <c r="H157" s="2">
        <v>48</v>
      </c>
      <c r="I157" s="2">
        <v>9</v>
      </c>
      <c r="J157" s="2">
        <v>28</v>
      </c>
      <c r="K157" s="4">
        <v>0.532258064516129</v>
      </c>
      <c r="L157" s="5">
        <v>5.3819444444444444E-3</v>
      </c>
      <c r="M157" s="5">
        <v>6.3457661290322572E-3</v>
      </c>
      <c r="N157" s="5">
        <v>2.2430555555555554E-2</v>
      </c>
      <c r="O157" s="4">
        <v>0.61290322580645162</v>
      </c>
      <c r="P157" s="5">
        <v>7.7754629629629632E-2</v>
      </c>
      <c r="Q157" s="5">
        <v>0.13252546296296294</v>
      </c>
      <c r="R157" s="5">
        <v>0.7444560185185185</v>
      </c>
      <c r="S157" s="5">
        <v>0.10219421533764379</v>
      </c>
      <c r="T157" s="2">
        <v>72</v>
      </c>
      <c r="U157" s="2">
        <v>46</v>
      </c>
      <c r="V157" s="2">
        <v>6</v>
      </c>
      <c r="W157" s="2">
        <v>361</v>
      </c>
      <c r="X157">
        <v>53</v>
      </c>
      <c r="Y157" s="2">
        <v>195</v>
      </c>
      <c r="Z157">
        <v>361</v>
      </c>
      <c r="AB157" s="4"/>
    </row>
    <row r="158" spans="1:28" x14ac:dyDescent="0.25">
      <c r="A158" s="11">
        <v>44613</v>
      </c>
      <c r="B158" s="2">
        <v>8</v>
      </c>
      <c r="C158" t="s">
        <v>77</v>
      </c>
      <c r="D158" s="2">
        <v>6488</v>
      </c>
      <c r="E158" s="3">
        <v>0</v>
      </c>
      <c r="F158" s="2">
        <v>607</v>
      </c>
      <c r="G158" s="2">
        <v>3222</v>
      </c>
      <c r="H158" s="2">
        <v>1423</v>
      </c>
      <c r="I158" s="2">
        <v>330</v>
      </c>
      <c r="J158" s="2">
        <v>906</v>
      </c>
      <c r="K158" s="4">
        <v>0.57046979865771807</v>
      </c>
      <c r="L158" s="5">
        <v>4.9074074074074072E-3</v>
      </c>
      <c r="M158" s="5">
        <v>5.9941489856690875E-3</v>
      </c>
      <c r="N158" s="5">
        <v>3.078703703703704E-2</v>
      </c>
      <c r="O158" s="4">
        <v>0.66442953020134232</v>
      </c>
      <c r="P158" s="5">
        <v>5.9039351851851857E-2</v>
      </c>
      <c r="Q158" s="5">
        <v>9.5721064814814835E-2</v>
      </c>
      <c r="R158" s="5">
        <v>1.0615740740740742</v>
      </c>
      <c r="S158" s="5" t="s">
        <v>77</v>
      </c>
      <c r="T158" s="2">
        <v>0</v>
      </c>
      <c r="U158" s="2">
        <v>0</v>
      </c>
      <c r="V158" s="2">
        <v>0</v>
      </c>
      <c r="W158" s="2">
        <v>1245</v>
      </c>
      <c r="X158">
        <v>0</v>
      </c>
      <c r="Y158" s="2">
        <v>1</v>
      </c>
      <c r="Z158">
        <v>1245</v>
      </c>
      <c r="AB158" s="4"/>
    </row>
    <row r="159" spans="1:28" x14ac:dyDescent="0.25">
      <c r="A159" s="11">
        <v>44613</v>
      </c>
      <c r="B159" s="2">
        <v>8</v>
      </c>
      <c r="C159" t="s">
        <v>87</v>
      </c>
      <c r="D159" s="2">
        <v>918</v>
      </c>
      <c r="E159" s="3">
        <v>1547.3249466666664</v>
      </c>
      <c r="F159" s="2">
        <v>96</v>
      </c>
      <c r="G159" s="2">
        <v>598</v>
      </c>
      <c r="H159" s="2">
        <v>134</v>
      </c>
      <c r="I159" s="2">
        <v>19</v>
      </c>
      <c r="J159" s="2">
        <v>71</v>
      </c>
      <c r="K159" s="4">
        <v>0.5625</v>
      </c>
      <c r="L159" s="5">
        <v>4.7569444444444447E-3</v>
      </c>
      <c r="M159" s="5">
        <v>5.8452690972222191E-3</v>
      </c>
      <c r="N159" s="5">
        <v>2.3912037037037037E-2</v>
      </c>
      <c r="O159" s="4">
        <v>0.6875</v>
      </c>
      <c r="P159" s="5">
        <v>4.252893518518519E-2</v>
      </c>
      <c r="Q159" s="5">
        <v>7.1725694444444446E-2</v>
      </c>
      <c r="R159" s="5">
        <v>0.74686342592592592</v>
      </c>
      <c r="S159" s="5">
        <v>7.4117123142206864E-2</v>
      </c>
      <c r="T159" s="2">
        <v>131</v>
      </c>
      <c r="U159" s="2">
        <v>44</v>
      </c>
      <c r="V159" s="2">
        <v>3</v>
      </c>
      <c r="W159" s="2">
        <v>906</v>
      </c>
      <c r="X159">
        <v>154</v>
      </c>
      <c r="Y159" s="2">
        <v>540</v>
      </c>
      <c r="Z159">
        <v>906</v>
      </c>
      <c r="AB159" s="4"/>
    </row>
    <row r="160" spans="1:28" x14ac:dyDescent="0.25">
      <c r="A160" s="11">
        <v>44613</v>
      </c>
      <c r="B160" s="2">
        <v>8</v>
      </c>
      <c r="C160" t="s">
        <v>90</v>
      </c>
      <c r="D160" s="2">
        <v>433</v>
      </c>
      <c r="E160" s="3">
        <v>530.82526083333346</v>
      </c>
      <c r="F160" s="2">
        <v>87</v>
      </c>
      <c r="G160" s="2">
        <v>228</v>
      </c>
      <c r="H160" s="2">
        <v>41</v>
      </c>
      <c r="I160" s="2">
        <v>11</v>
      </c>
      <c r="J160" s="2">
        <v>66</v>
      </c>
      <c r="K160" s="4">
        <v>0.72413793103448276</v>
      </c>
      <c r="L160" s="5">
        <v>3.9004629629629628E-3</v>
      </c>
      <c r="M160" s="5">
        <v>4.1902139208173693E-3</v>
      </c>
      <c r="N160" s="5">
        <v>9.8842592592592593E-3</v>
      </c>
      <c r="O160" s="4">
        <v>0.88505747126436785</v>
      </c>
      <c r="P160" s="5">
        <v>5.1076388888888886E-2</v>
      </c>
      <c r="Q160" s="5">
        <v>8.0304398148148159E-2</v>
      </c>
      <c r="R160" s="5">
        <v>0.7120601851851851</v>
      </c>
      <c r="S160" s="5">
        <v>6.5897389258616282E-2</v>
      </c>
      <c r="T160" s="2">
        <v>39</v>
      </c>
      <c r="U160" s="2">
        <v>15</v>
      </c>
      <c r="V160" s="2">
        <v>0</v>
      </c>
      <c r="W160" s="2">
        <v>420</v>
      </c>
      <c r="X160">
        <v>73</v>
      </c>
      <c r="Y160" s="2">
        <v>271</v>
      </c>
      <c r="Z160">
        <v>420</v>
      </c>
      <c r="AB160" s="4"/>
    </row>
    <row r="161" spans="1:28" x14ac:dyDescent="0.25">
      <c r="A161" s="11">
        <v>44606</v>
      </c>
      <c r="B161" s="2">
        <v>7</v>
      </c>
      <c r="C161" t="s">
        <v>76</v>
      </c>
      <c r="D161" s="2">
        <v>516</v>
      </c>
      <c r="E161" s="3">
        <v>716.23219866666705</v>
      </c>
      <c r="F161" s="2">
        <v>57</v>
      </c>
      <c r="G161" s="2">
        <v>327</v>
      </c>
      <c r="H161" s="2">
        <v>83</v>
      </c>
      <c r="I161" s="2">
        <v>9</v>
      </c>
      <c r="J161" s="2">
        <v>40</v>
      </c>
      <c r="K161" s="4">
        <v>0.42105263157894735</v>
      </c>
      <c r="L161" s="5">
        <v>7.8472222222222224E-3</v>
      </c>
      <c r="M161" s="5">
        <v>9.7916666666666638E-3</v>
      </c>
      <c r="N161" s="5">
        <v>4.4837962962962961E-2</v>
      </c>
      <c r="O161" s="4">
        <v>0.45614035087719296</v>
      </c>
      <c r="P161" s="5">
        <v>4.9519675925925932E-2</v>
      </c>
      <c r="Q161" s="5">
        <v>7.9146990740740761E-2</v>
      </c>
      <c r="R161" s="5">
        <v>0.48677083333333337</v>
      </c>
      <c r="S161" s="5">
        <v>6.8010805675058503E-2</v>
      </c>
      <c r="T161" s="2">
        <v>63</v>
      </c>
      <c r="U161" s="2">
        <v>29</v>
      </c>
      <c r="V161" s="2">
        <v>3</v>
      </c>
      <c r="W161" s="2">
        <v>513</v>
      </c>
      <c r="X161">
        <v>111</v>
      </c>
      <c r="Y161" s="2">
        <v>315</v>
      </c>
      <c r="Z161">
        <v>513</v>
      </c>
      <c r="AB161" s="4"/>
    </row>
    <row r="162" spans="1:28" x14ac:dyDescent="0.25">
      <c r="A162" s="11">
        <v>44606</v>
      </c>
      <c r="B162" s="2">
        <v>7</v>
      </c>
      <c r="C162" t="s">
        <v>81</v>
      </c>
      <c r="D162" s="2">
        <v>513</v>
      </c>
      <c r="E162" s="3">
        <v>1583.0183008333336</v>
      </c>
      <c r="F162" s="2">
        <v>90</v>
      </c>
      <c r="G162" s="2">
        <v>308</v>
      </c>
      <c r="H162" s="2">
        <v>62</v>
      </c>
      <c r="I162" s="2">
        <v>13</v>
      </c>
      <c r="J162" s="2">
        <v>40</v>
      </c>
      <c r="K162" s="4">
        <v>0.37777777777777777</v>
      </c>
      <c r="L162" s="5">
        <v>6.8981481481481489E-3</v>
      </c>
      <c r="M162" s="5">
        <v>7.3225308641975302E-3</v>
      </c>
      <c r="N162" s="5">
        <v>2.1585648148148149E-2</v>
      </c>
      <c r="O162" s="4">
        <v>0.5444444444444444</v>
      </c>
      <c r="P162" s="5">
        <v>7.7638888888888896E-2</v>
      </c>
      <c r="Q162" s="5">
        <v>0.10972627314814815</v>
      </c>
      <c r="R162" s="5">
        <v>1.3317013888888889</v>
      </c>
      <c r="S162" s="5">
        <v>0.12550362480192012</v>
      </c>
      <c r="T162" s="2">
        <v>137</v>
      </c>
      <c r="U162" s="2">
        <v>86</v>
      </c>
      <c r="V162" s="2">
        <v>21</v>
      </c>
      <c r="W162" s="2">
        <v>508</v>
      </c>
      <c r="X162">
        <v>103</v>
      </c>
      <c r="Y162" s="2">
        <v>274</v>
      </c>
      <c r="Z162">
        <v>508</v>
      </c>
      <c r="AB162" s="4"/>
    </row>
    <row r="163" spans="1:28" x14ac:dyDescent="0.25">
      <c r="A163" s="11">
        <v>44606</v>
      </c>
      <c r="B163" s="2">
        <v>7</v>
      </c>
      <c r="C163" t="s">
        <v>80</v>
      </c>
      <c r="D163" s="2">
        <v>382</v>
      </c>
      <c r="E163" s="3">
        <v>754.13692866666679</v>
      </c>
      <c r="F163" s="2">
        <v>77</v>
      </c>
      <c r="G163" s="2">
        <v>221</v>
      </c>
      <c r="H163" s="2">
        <v>57</v>
      </c>
      <c r="I163" s="2">
        <v>8</v>
      </c>
      <c r="J163" s="2">
        <v>19</v>
      </c>
      <c r="K163" s="4">
        <v>0.53246753246753242</v>
      </c>
      <c r="L163" s="5">
        <v>5.3703703703703708E-3</v>
      </c>
      <c r="M163" s="5">
        <v>5.6458934583934585E-3</v>
      </c>
      <c r="N163" s="5">
        <v>2.0266203703703703E-2</v>
      </c>
      <c r="O163" s="4">
        <v>0.67532467532467533</v>
      </c>
      <c r="P163" s="5">
        <v>7.9635416666666681E-2</v>
      </c>
      <c r="Q163" s="5">
        <v>0.10651041666666668</v>
      </c>
      <c r="R163" s="5">
        <v>0.61746527777777782</v>
      </c>
      <c r="S163" s="5">
        <v>9.6883677748226996E-2</v>
      </c>
      <c r="T163" s="2">
        <v>69</v>
      </c>
      <c r="U163" s="2">
        <v>46</v>
      </c>
      <c r="V163" s="2">
        <v>12</v>
      </c>
      <c r="W163" s="2">
        <v>377</v>
      </c>
      <c r="X163">
        <v>87</v>
      </c>
      <c r="Y163" s="2">
        <v>217</v>
      </c>
      <c r="Z163">
        <v>377</v>
      </c>
      <c r="AB163" s="4"/>
    </row>
    <row r="164" spans="1:28" x14ac:dyDescent="0.25">
      <c r="A164" s="11">
        <v>44606</v>
      </c>
      <c r="B164" s="2">
        <v>7</v>
      </c>
      <c r="C164" t="s">
        <v>87</v>
      </c>
      <c r="D164" s="2">
        <v>875</v>
      </c>
      <c r="E164" s="3">
        <v>1628.3349405000004</v>
      </c>
      <c r="F164" s="2">
        <v>93</v>
      </c>
      <c r="G164" s="2">
        <v>560</v>
      </c>
      <c r="H164" s="2">
        <v>126</v>
      </c>
      <c r="I164" s="2">
        <v>16</v>
      </c>
      <c r="J164" s="2">
        <v>80</v>
      </c>
      <c r="K164" s="4">
        <v>0.5161290322580645</v>
      </c>
      <c r="L164" s="5">
        <v>5.2546296296296299E-3</v>
      </c>
      <c r="M164" s="5">
        <v>6.4409099960175227E-3</v>
      </c>
      <c r="N164" s="5">
        <v>2.3877314814814816E-2</v>
      </c>
      <c r="O164" s="4">
        <v>0.61290322580645162</v>
      </c>
      <c r="P164" s="5">
        <v>3.8391203703703705E-2</v>
      </c>
      <c r="Q164" s="5">
        <v>6.2152777777777779E-2</v>
      </c>
      <c r="R164" s="5">
        <v>0.80318287037037039</v>
      </c>
      <c r="S164" s="5">
        <v>7.7994768550893614E-2</v>
      </c>
      <c r="T164" s="2">
        <v>143</v>
      </c>
      <c r="U164" s="2">
        <v>59</v>
      </c>
      <c r="V164" s="2">
        <v>1</v>
      </c>
      <c r="W164" s="2">
        <v>869</v>
      </c>
      <c r="X164">
        <v>158</v>
      </c>
      <c r="Y164" s="2">
        <v>521</v>
      </c>
      <c r="Z164">
        <v>869</v>
      </c>
      <c r="AB164" s="4"/>
    </row>
    <row r="165" spans="1:28" x14ac:dyDescent="0.25">
      <c r="A165" s="11">
        <v>44606</v>
      </c>
      <c r="B165" s="2">
        <v>7</v>
      </c>
      <c r="C165" t="s">
        <v>77</v>
      </c>
      <c r="D165" s="2">
        <v>6411</v>
      </c>
      <c r="E165" s="3">
        <v>0</v>
      </c>
      <c r="F165" s="2">
        <v>596</v>
      </c>
      <c r="G165" s="2">
        <v>3168</v>
      </c>
      <c r="H165" s="2">
        <v>1416</v>
      </c>
      <c r="I165" s="2">
        <v>327</v>
      </c>
      <c r="J165" s="2">
        <v>904</v>
      </c>
      <c r="K165" s="4">
        <v>0.55195911413969334</v>
      </c>
      <c r="L165" s="5">
        <v>5.0694444444444441E-3</v>
      </c>
      <c r="M165" s="5">
        <v>6.2333782888510329E-3</v>
      </c>
      <c r="N165" s="5">
        <v>4.4062500000000004E-2</v>
      </c>
      <c r="O165" s="4">
        <v>0.66269165247018735</v>
      </c>
      <c r="P165" s="5">
        <v>5.3350694444444437E-2</v>
      </c>
      <c r="Q165" s="5">
        <v>8.4354745370370368E-2</v>
      </c>
      <c r="R165" s="5">
        <v>1.075289351851852</v>
      </c>
      <c r="S165" s="5">
        <v>1.8109569444444445E-2</v>
      </c>
      <c r="T165" s="2">
        <v>0</v>
      </c>
      <c r="U165" s="2">
        <v>0</v>
      </c>
      <c r="V165" s="2">
        <v>0</v>
      </c>
      <c r="W165" s="2">
        <v>1393</v>
      </c>
      <c r="X165">
        <v>0</v>
      </c>
      <c r="Y165" s="2">
        <v>5</v>
      </c>
      <c r="Z165">
        <v>1393</v>
      </c>
      <c r="AB165" s="4"/>
    </row>
    <row r="166" spans="1:28" x14ac:dyDescent="0.25">
      <c r="A166" s="11">
        <v>44606</v>
      </c>
      <c r="B166" s="2">
        <v>7</v>
      </c>
      <c r="C166" t="s">
        <v>82</v>
      </c>
      <c r="D166" s="2">
        <v>217</v>
      </c>
      <c r="E166" s="3">
        <v>90.667774833333326</v>
      </c>
      <c r="F166" s="2">
        <v>25</v>
      </c>
      <c r="G166" s="2">
        <v>132</v>
      </c>
      <c r="H166" s="2">
        <v>37</v>
      </c>
      <c r="I166" s="2">
        <v>7</v>
      </c>
      <c r="J166" s="2">
        <v>16</v>
      </c>
      <c r="K166" s="4">
        <v>0.56000000000000005</v>
      </c>
      <c r="L166" s="5">
        <v>5.0462962962962961E-3</v>
      </c>
      <c r="M166" s="5">
        <v>6.2856481481481487E-3</v>
      </c>
      <c r="N166" s="5">
        <v>2.0173611111111111E-2</v>
      </c>
      <c r="O166" s="4">
        <v>0.72</v>
      </c>
      <c r="P166" s="5">
        <v>3.4212962962962966E-2</v>
      </c>
      <c r="Q166" s="5">
        <v>5.2578125000000003E-2</v>
      </c>
      <c r="R166" s="5">
        <v>0.35473379629629631</v>
      </c>
      <c r="S166" s="5">
        <v>3.0273135592677951E-2</v>
      </c>
      <c r="T166" s="2">
        <v>3</v>
      </c>
      <c r="U166" s="2">
        <v>1</v>
      </c>
      <c r="V166" s="2">
        <v>0</v>
      </c>
      <c r="W166" s="2">
        <v>215</v>
      </c>
      <c r="X166">
        <v>35</v>
      </c>
      <c r="Y166" s="2">
        <v>180</v>
      </c>
      <c r="Z166">
        <v>215</v>
      </c>
      <c r="AB166" s="4"/>
    </row>
    <row r="167" spans="1:28" x14ac:dyDescent="0.25">
      <c r="A167" s="11">
        <v>44606</v>
      </c>
      <c r="B167" s="2">
        <v>7</v>
      </c>
      <c r="C167" t="s">
        <v>89</v>
      </c>
      <c r="D167" s="2">
        <v>620</v>
      </c>
      <c r="E167" s="3">
        <v>628.66053616666659</v>
      </c>
      <c r="F167" s="2">
        <v>71</v>
      </c>
      <c r="G167" s="2">
        <v>310</v>
      </c>
      <c r="H167" s="2">
        <v>59</v>
      </c>
      <c r="I167" s="2">
        <v>16</v>
      </c>
      <c r="J167" s="2">
        <v>164</v>
      </c>
      <c r="K167" s="4">
        <v>0.61971830985915488</v>
      </c>
      <c r="L167" s="5">
        <v>4.5833333333333334E-3</v>
      </c>
      <c r="M167" s="5">
        <v>5.0534689619196682E-3</v>
      </c>
      <c r="N167" s="5">
        <v>1.6435185185185188E-2</v>
      </c>
      <c r="O167" s="4">
        <v>0.74647887323943662</v>
      </c>
      <c r="P167" s="5">
        <v>5.3564814814814808E-2</v>
      </c>
      <c r="Q167" s="5">
        <v>7.5266203703703696E-2</v>
      </c>
      <c r="R167" s="5">
        <v>0.63504629629629639</v>
      </c>
      <c r="S167" s="5">
        <v>6.4742209538205378E-2</v>
      </c>
      <c r="T167" s="2">
        <v>60</v>
      </c>
      <c r="U167" s="2">
        <v>26</v>
      </c>
      <c r="V167" s="2">
        <v>0</v>
      </c>
      <c r="W167" s="2">
        <v>598</v>
      </c>
      <c r="X167">
        <v>55</v>
      </c>
      <c r="Y167" s="2">
        <v>379</v>
      </c>
      <c r="Z167">
        <v>598</v>
      </c>
      <c r="AB167" s="4"/>
    </row>
    <row r="168" spans="1:28" x14ac:dyDescent="0.25">
      <c r="A168" s="11">
        <v>44606</v>
      </c>
      <c r="B168" s="2">
        <v>7</v>
      </c>
      <c r="C168" t="s">
        <v>90</v>
      </c>
      <c r="D168" s="2">
        <v>491</v>
      </c>
      <c r="E168" s="3">
        <v>726.70441749999986</v>
      </c>
      <c r="F168" s="2">
        <v>96</v>
      </c>
      <c r="G168" s="2">
        <v>264</v>
      </c>
      <c r="H168" s="2">
        <v>56</v>
      </c>
      <c r="I168" s="2">
        <v>12</v>
      </c>
      <c r="J168" s="2">
        <v>63</v>
      </c>
      <c r="K168" s="4">
        <v>0.72916666666666663</v>
      </c>
      <c r="L168" s="5">
        <v>3.9872685185185193E-3</v>
      </c>
      <c r="M168" s="5">
        <v>4.6521749614197539E-3</v>
      </c>
      <c r="N168" s="5">
        <v>1.7280092592592593E-2</v>
      </c>
      <c r="O168" s="4">
        <v>0.82291666666666663</v>
      </c>
      <c r="P168" s="5">
        <v>6.9432870370370367E-2</v>
      </c>
      <c r="Q168" s="5">
        <v>9.6924189814814835E-2</v>
      </c>
      <c r="R168" s="5">
        <v>0.70839120370370379</v>
      </c>
      <c r="S168" s="5">
        <v>7.5362490754519451E-2</v>
      </c>
      <c r="T168" s="2">
        <v>67</v>
      </c>
      <c r="U168" s="2">
        <v>27</v>
      </c>
      <c r="V168" s="2">
        <v>0</v>
      </c>
      <c r="W168" s="2">
        <v>476</v>
      </c>
      <c r="X168">
        <v>86</v>
      </c>
      <c r="Y168" s="2">
        <v>298</v>
      </c>
      <c r="Z168">
        <v>476</v>
      </c>
      <c r="AB168" s="4"/>
    </row>
    <row r="169" spans="1:28" x14ac:dyDescent="0.25">
      <c r="A169" s="11">
        <v>44606</v>
      </c>
      <c r="B169" s="2">
        <v>7</v>
      </c>
      <c r="C169" t="s">
        <v>94</v>
      </c>
      <c r="D169" s="2">
        <v>5</v>
      </c>
      <c r="E169" s="3">
        <v>0</v>
      </c>
      <c r="F169" s="2">
        <v>0</v>
      </c>
      <c r="G169" s="2">
        <v>1</v>
      </c>
      <c r="H169" s="2">
        <v>1</v>
      </c>
      <c r="I169" s="2">
        <v>0</v>
      </c>
      <c r="J169" s="2">
        <v>3</v>
      </c>
      <c r="K169" s="4" t="s">
        <v>77</v>
      </c>
      <c r="L169" s="5" t="s">
        <v>77</v>
      </c>
      <c r="M169" s="5" t="s">
        <v>77</v>
      </c>
      <c r="N169" s="5" t="s">
        <v>77</v>
      </c>
      <c r="O169" s="4" t="s">
        <v>77</v>
      </c>
      <c r="P169" s="5">
        <v>6.9328703703703714E-3</v>
      </c>
      <c r="Q169" s="5">
        <v>7.2349537037037035E-3</v>
      </c>
      <c r="R169" s="5">
        <v>7.9398148148148145E-3</v>
      </c>
      <c r="S169" s="5">
        <v>7.9938263888888906E-3</v>
      </c>
      <c r="T169" s="2">
        <v>0</v>
      </c>
      <c r="U169" s="2">
        <v>0</v>
      </c>
      <c r="V169" s="2">
        <v>0</v>
      </c>
      <c r="W169" s="2">
        <v>5</v>
      </c>
      <c r="X169">
        <v>0</v>
      </c>
      <c r="Y169" s="2">
        <v>5</v>
      </c>
      <c r="Z169">
        <v>5</v>
      </c>
      <c r="AB169" s="4"/>
    </row>
    <row r="170" spans="1:28" x14ac:dyDescent="0.25">
      <c r="A170" s="11">
        <v>44599</v>
      </c>
      <c r="B170" s="2">
        <v>6</v>
      </c>
      <c r="C170" t="s">
        <v>82</v>
      </c>
      <c r="D170" s="2">
        <v>216</v>
      </c>
      <c r="E170" s="3">
        <v>117.72721716666668</v>
      </c>
      <c r="F170" s="2">
        <v>29</v>
      </c>
      <c r="G170" s="2">
        <v>119</v>
      </c>
      <c r="H170" s="2">
        <v>34</v>
      </c>
      <c r="I170" s="2">
        <v>2</v>
      </c>
      <c r="J170" s="2">
        <v>32</v>
      </c>
      <c r="K170" s="4">
        <v>0.44827586206896552</v>
      </c>
      <c r="L170" s="5">
        <v>5.7986111111111112E-3</v>
      </c>
      <c r="M170" s="5">
        <v>7.3527298850574706E-3</v>
      </c>
      <c r="N170" s="5">
        <v>2.2511574074074073E-2</v>
      </c>
      <c r="O170" s="4">
        <v>0.68965517241379315</v>
      </c>
      <c r="P170" s="5">
        <v>2.9456018518518517E-2</v>
      </c>
      <c r="Q170" s="5">
        <v>5.1240740740740746E-2</v>
      </c>
      <c r="R170" s="5">
        <v>0.30342592592592593</v>
      </c>
      <c r="S170" s="5">
        <v>3.5112104664922768E-2</v>
      </c>
      <c r="T170" s="2">
        <v>4</v>
      </c>
      <c r="U170" s="2">
        <v>4</v>
      </c>
      <c r="V170" s="2">
        <v>1</v>
      </c>
      <c r="W170" s="2">
        <v>213</v>
      </c>
      <c r="X170">
        <v>46</v>
      </c>
      <c r="Y170" s="2">
        <v>178</v>
      </c>
      <c r="Z170">
        <v>213</v>
      </c>
    </row>
    <row r="171" spans="1:28" x14ac:dyDescent="0.25">
      <c r="A171" s="11">
        <v>44599</v>
      </c>
      <c r="B171" s="2">
        <v>6</v>
      </c>
      <c r="C171" t="s">
        <v>87</v>
      </c>
      <c r="D171" s="2">
        <v>938</v>
      </c>
      <c r="E171" s="3">
        <v>1491.9957724999999</v>
      </c>
      <c r="F171" s="2">
        <v>105</v>
      </c>
      <c r="G171" s="2">
        <v>572</v>
      </c>
      <c r="H171" s="2">
        <v>161</v>
      </c>
      <c r="I171" s="2">
        <v>19</v>
      </c>
      <c r="J171" s="2">
        <v>81</v>
      </c>
      <c r="K171" s="4">
        <v>0.54807692307692313</v>
      </c>
      <c r="L171" s="5">
        <v>5.3587962962962964E-3</v>
      </c>
      <c r="M171" s="5">
        <v>6.7006172839506181E-3</v>
      </c>
      <c r="N171" s="5">
        <v>3.5011574074074077E-2</v>
      </c>
      <c r="O171" s="4">
        <v>0.67307692307692313</v>
      </c>
      <c r="P171" s="5">
        <v>3.1469907407407412E-2</v>
      </c>
      <c r="Q171" s="5">
        <v>4.716435185185186E-2</v>
      </c>
      <c r="R171" s="5">
        <v>0.7613657407407407</v>
      </c>
      <c r="S171" s="5">
        <v>6.9924836118921141E-2</v>
      </c>
      <c r="T171" s="2">
        <v>126</v>
      </c>
      <c r="U171" s="2">
        <v>43</v>
      </c>
      <c r="V171" s="2">
        <v>0</v>
      </c>
      <c r="W171" s="2">
        <v>930</v>
      </c>
      <c r="X171">
        <v>171</v>
      </c>
      <c r="Y171" s="2">
        <v>565</v>
      </c>
      <c r="Z171">
        <v>930</v>
      </c>
    </row>
    <row r="172" spans="1:28" x14ac:dyDescent="0.25">
      <c r="A172" s="11">
        <v>44599</v>
      </c>
      <c r="B172" s="2">
        <v>6</v>
      </c>
      <c r="C172" t="s">
        <v>81</v>
      </c>
      <c r="D172" s="2">
        <v>548</v>
      </c>
      <c r="E172" s="3">
        <v>1042.9716418333337</v>
      </c>
      <c r="F172" s="2">
        <v>104</v>
      </c>
      <c r="G172" s="2">
        <v>313</v>
      </c>
      <c r="H172" s="2">
        <v>82</v>
      </c>
      <c r="I172" s="2">
        <v>11</v>
      </c>
      <c r="J172" s="2">
        <v>38</v>
      </c>
      <c r="K172" s="4">
        <v>0.54807692307692313</v>
      </c>
      <c r="L172" s="5">
        <v>5.1562500000000011E-3</v>
      </c>
      <c r="M172" s="5">
        <v>5.7971643518518528E-3</v>
      </c>
      <c r="N172" s="5">
        <v>2.5162037037037038E-2</v>
      </c>
      <c r="O172" s="4">
        <v>0.67307692307692313</v>
      </c>
      <c r="P172" s="5">
        <v>6.1134259259259263E-2</v>
      </c>
      <c r="Q172" s="5">
        <v>9.0995370370370379E-2</v>
      </c>
      <c r="R172" s="5">
        <v>0.58540509259259266</v>
      </c>
      <c r="S172" s="5">
        <v>9.1534116526610629E-2</v>
      </c>
      <c r="T172" s="2">
        <v>90</v>
      </c>
      <c r="U172" s="2">
        <v>54</v>
      </c>
      <c r="V172" s="2">
        <v>10</v>
      </c>
      <c r="W172" s="2">
        <v>540</v>
      </c>
      <c r="X172">
        <v>137</v>
      </c>
      <c r="Y172" s="2">
        <v>335</v>
      </c>
      <c r="Z172">
        <v>540</v>
      </c>
    </row>
    <row r="173" spans="1:28" x14ac:dyDescent="0.25">
      <c r="A173" s="11">
        <v>44599</v>
      </c>
      <c r="B173" s="2">
        <v>6</v>
      </c>
      <c r="C173" t="s">
        <v>77</v>
      </c>
      <c r="D173" s="2">
        <v>6513</v>
      </c>
      <c r="E173" s="3">
        <v>0</v>
      </c>
      <c r="F173" s="2">
        <v>641</v>
      </c>
      <c r="G173" s="2">
        <v>3149</v>
      </c>
      <c r="H173" s="2">
        <v>1501</v>
      </c>
      <c r="I173" s="2">
        <v>287</v>
      </c>
      <c r="J173" s="2">
        <v>935</v>
      </c>
      <c r="K173" s="4">
        <v>0.5795275590551181</v>
      </c>
      <c r="L173" s="5">
        <v>4.8842592592592592E-3</v>
      </c>
      <c r="M173" s="5">
        <v>5.935479996505939E-3</v>
      </c>
      <c r="N173" s="5">
        <v>3.1203703703703702E-2</v>
      </c>
      <c r="O173" s="4">
        <v>0.6992125984251969</v>
      </c>
      <c r="P173" s="5">
        <v>4.6886574074074074E-2</v>
      </c>
      <c r="Q173" s="5">
        <v>7.4145833333333327E-2</v>
      </c>
      <c r="R173" s="5">
        <v>0.92087962962962966</v>
      </c>
      <c r="S173" s="5">
        <v>2.4849538194444448E-2</v>
      </c>
      <c r="T173" s="2">
        <v>0</v>
      </c>
      <c r="U173" s="2">
        <v>0</v>
      </c>
      <c r="V173" s="2">
        <v>0</v>
      </c>
      <c r="W173" s="2">
        <v>1400</v>
      </c>
      <c r="X173">
        <v>0</v>
      </c>
      <c r="Y173" s="2">
        <v>2</v>
      </c>
      <c r="Z173">
        <v>1400</v>
      </c>
    </row>
    <row r="174" spans="1:28" x14ac:dyDescent="0.25">
      <c r="A174" s="11">
        <v>44599</v>
      </c>
      <c r="B174" s="2">
        <v>6</v>
      </c>
      <c r="C174" t="s">
        <v>80</v>
      </c>
      <c r="D174" s="2">
        <v>383</v>
      </c>
      <c r="E174" s="3">
        <v>673.04886816666647</v>
      </c>
      <c r="F174" s="2">
        <v>63</v>
      </c>
      <c r="G174" s="2">
        <v>224</v>
      </c>
      <c r="H174" s="2">
        <v>55</v>
      </c>
      <c r="I174" s="2">
        <v>8</v>
      </c>
      <c r="J174" s="2">
        <v>33</v>
      </c>
      <c r="K174" s="4">
        <v>0.58730158730158732</v>
      </c>
      <c r="L174" s="5">
        <v>4.8611111111111112E-3</v>
      </c>
      <c r="M174" s="5">
        <v>5.6428203997648443E-3</v>
      </c>
      <c r="N174" s="5">
        <v>1.6701388888888891E-2</v>
      </c>
      <c r="O174" s="4">
        <v>0.68253968253968256</v>
      </c>
      <c r="P174" s="5">
        <v>6.7303240740740747E-2</v>
      </c>
      <c r="Q174" s="5">
        <v>9.9013888888888901E-2</v>
      </c>
      <c r="R174" s="5">
        <v>0.63116898148148148</v>
      </c>
      <c r="S174" s="5">
        <v>8.9063080367668745E-2</v>
      </c>
      <c r="T174" s="2">
        <v>62</v>
      </c>
      <c r="U174" s="2">
        <v>34</v>
      </c>
      <c r="V174" s="2">
        <v>11</v>
      </c>
      <c r="W174" s="2">
        <v>377</v>
      </c>
      <c r="X174">
        <v>87</v>
      </c>
      <c r="Y174" s="2">
        <v>215</v>
      </c>
      <c r="Z174">
        <v>377</v>
      </c>
    </row>
    <row r="175" spans="1:28" x14ac:dyDescent="0.25">
      <c r="A175" s="11">
        <v>44599</v>
      </c>
      <c r="B175" s="2">
        <v>6</v>
      </c>
      <c r="C175" t="s">
        <v>90</v>
      </c>
      <c r="D175" s="2">
        <v>459</v>
      </c>
      <c r="E175" s="3">
        <v>566.50914233333322</v>
      </c>
      <c r="F175" s="2">
        <v>97</v>
      </c>
      <c r="G175" s="2">
        <v>232</v>
      </c>
      <c r="H175" s="2">
        <v>69</v>
      </c>
      <c r="I175" s="2">
        <v>10</v>
      </c>
      <c r="J175" s="2">
        <v>51</v>
      </c>
      <c r="K175" s="4">
        <v>0.63917525773195871</v>
      </c>
      <c r="L175" s="5">
        <v>4.7569444444444447E-3</v>
      </c>
      <c r="M175" s="5">
        <v>5.1623949980908754E-3</v>
      </c>
      <c r="N175" s="5">
        <v>1.4097222222222223E-2</v>
      </c>
      <c r="O175" s="4">
        <v>0.75257731958762886</v>
      </c>
      <c r="P175" s="5">
        <v>5.9531250000000001E-2</v>
      </c>
      <c r="Q175" s="5">
        <v>8.8865740740740745E-2</v>
      </c>
      <c r="R175" s="5">
        <v>0.92087962962962966</v>
      </c>
      <c r="S175" s="5">
        <v>6.0564313703519237E-2</v>
      </c>
      <c r="T175" s="2">
        <v>52</v>
      </c>
      <c r="U175" s="2">
        <v>13</v>
      </c>
      <c r="V175" s="2">
        <v>0</v>
      </c>
      <c r="W175" s="2">
        <v>453</v>
      </c>
      <c r="X175">
        <v>95</v>
      </c>
      <c r="Y175" s="2">
        <v>321</v>
      </c>
      <c r="Z175">
        <v>453</v>
      </c>
    </row>
    <row r="176" spans="1:28" x14ac:dyDescent="0.25">
      <c r="A176" s="11">
        <v>44599</v>
      </c>
      <c r="B176" s="2">
        <v>6</v>
      </c>
      <c r="C176" t="s">
        <v>89</v>
      </c>
      <c r="D176" s="2">
        <v>620</v>
      </c>
      <c r="E176" s="3">
        <v>892.8819178333332</v>
      </c>
      <c r="F176" s="2">
        <v>80</v>
      </c>
      <c r="G176" s="2">
        <v>302</v>
      </c>
      <c r="H176" s="2">
        <v>65</v>
      </c>
      <c r="I176" s="2">
        <v>9</v>
      </c>
      <c r="J176" s="2">
        <v>164</v>
      </c>
      <c r="K176" s="4">
        <v>0.61250000000000004</v>
      </c>
      <c r="L176" s="5">
        <v>4.3113425925925932E-3</v>
      </c>
      <c r="M176" s="5">
        <v>5.2717013888888909E-3</v>
      </c>
      <c r="N176" s="5">
        <v>2.8888888888888891E-2</v>
      </c>
      <c r="O176" s="4">
        <v>0.8</v>
      </c>
      <c r="P176" s="5">
        <v>6.1701388888888889E-2</v>
      </c>
      <c r="Q176" s="5">
        <v>9.0497685185185181E-2</v>
      </c>
      <c r="R176" s="5">
        <v>0.78829861111111121</v>
      </c>
      <c r="S176" s="5">
        <v>7.9433521916411884E-2</v>
      </c>
      <c r="T176" s="2">
        <v>79</v>
      </c>
      <c r="U176" s="2">
        <v>42</v>
      </c>
      <c r="V176" s="2">
        <v>3</v>
      </c>
      <c r="W176" s="2">
        <v>600</v>
      </c>
      <c r="X176">
        <v>77</v>
      </c>
      <c r="Y176" s="2">
        <v>373</v>
      </c>
      <c r="Z176">
        <v>600</v>
      </c>
    </row>
    <row r="177" spans="1:26" x14ac:dyDescent="0.25">
      <c r="A177" s="11">
        <v>44599</v>
      </c>
      <c r="B177" s="2">
        <v>6</v>
      </c>
      <c r="C177" t="s">
        <v>76</v>
      </c>
      <c r="D177" s="2">
        <v>477</v>
      </c>
      <c r="E177" s="3">
        <v>778.19553649999909</v>
      </c>
      <c r="F177" s="2">
        <v>63</v>
      </c>
      <c r="G177" s="2">
        <v>276</v>
      </c>
      <c r="H177" s="2">
        <v>86</v>
      </c>
      <c r="I177" s="2">
        <v>13</v>
      </c>
      <c r="J177" s="2">
        <v>39</v>
      </c>
      <c r="K177" s="4">
        <v>0.74603174603174605</v>
      </c>
      <c r="L177" s="5">
        <v>3.6342592592592594E-3</v>
      </c>
      <c r="M177" s="5">
        <v>5.0189226925338032E-3</v>
      </c>
      <c r="N177" s="5">
        <v>2.4872685185185189E-2</v>
      </c>
      <c r="O177" s="4">
        <v>0.80952380952380953</v>
      </c>
      <c r="P177" s="5">
        <v>4.4432870370370373E-2</v>
      </c>
      <c r="Q177" s="5">
        <v>7.1964699074074087E-2</v>
      </c>
      <c r="R177" s="5">
        <v>0.57892361111111112</v>
      </c>
      <c r="S177" s="5">
        <v>8.0677802868804202E-2</v>
      </c>
      <c r="T177" s="2">
        <v>71</v>
      </c>
      <c r="U177" s="2">
        <v>34</v>
      </c>
      <c r="V177" s="2">
        <v>6</v>
      </c>
      <c r="W177" s="2">
        <v>474</v>
      </c>
      <c r="X177">
        <v>111</v>
      </c>
      <c r="Y177" s="2">
        <v>256</v>
      </c>
      <c r="Z177">
        <v>474</v>
      </c>
    </row>
    <row r="178" spans="1:26" x14ac:dyDescent="0.25">
      <c r="A178" s="11">
        <v>44599</v>
      </c>
      <c r="B178" s="2">
        <v>6</v>
      </c>
      <c r="C178" t="s">
        <v>94</v>
      </c>
      <c r="D178" s="2">
        <v>4</v>
      </c>
      <c r="E178" s="3">
        <v>0</v>
      </c>
      <c r="F178" s="2">
        <v>0</v>
      </c>
      <c r="G178" s="2">
        <v>1</v>
      </c>
      <c r="H178" s="2">
        <v>1</v>
      </c>
      <c r="I178" s="2">
        <v>0</v>
      </c>
      <c r="J178" s="2">
        <v>2</v>
      </c>
      <c r="K178" s="4" t="s">
        <v>77</v>
      </c>
      <c r="L178" s="5" t="s">
        <v>77</v>
      </c>
      <c r="M178" s="5" t="s">
        <v>77</v>
      </c>
      <c r="N178" s="5" t="s">
        <v>77</v>
      </c>
      <c r="O178" s="4" t="s">
        <v>77</v>
      </c>
      <c r="P178" s="5">
        <v>6.5393518518518517E-2</v>
      </c>
      <c r="Q178" s="5">
        <v>8.3858796296296306E-2</v>
      </c>
      <c r="R178" s="5">
        <v>0.12694444444444447</v>
      </c>
      <c r="S178" s="5">
        <v>5.4822523148148139E-3</v>
      </c>
      <c r="T178" s="2">
        <v>0</v>
      </c>
      <c r="U178" s="2">
        <v>0</v>
      </c>
      <c r="V178" s="2">
        <v>0</v>
      </c>
      <c r="W178" s="2">
        <v>4</v>
      </c>
      <c r="X178">
        <v>0</v>
      </c>
      <c r="Y178" s="2">
        <v>4</v>
      </c>
      <c r="Z178">
        <v>4</v>
      </c>
    </row>
    <row r="179" spans="1:26" x14ac:dyDescent="0.25">
      <c r="A179" s="11">
        <v>44592</v>
      </c>
      <c r="B179" s="2">
        <v>5</v>
      </c>
      <c r="C179" t="s">
        <v>76</v>
      </c>
      <c r="D179" s="2">
        <v>421</v>
      </c>
      <c r="E179" s="3">
        <v>442.80692583333325</v>
      </c>
      <c r="F179" s="2">
        <v>42</v>
      </c>
      <c r="G179" s="2">
        <v>250</v>
      </c>
      <c r="H179" s="2">
        <v>81</v>
      </c>
      <c r="I179" s="2">
        <v>12</v>
      </c>
      <c r="J179" s="2">
        <v>36</v>
      </c>
      <c r="K179" s="4">
        <v>0.40476190476190477</v>
      </c>
      <c r="L179" s="5">
        <v>6.579861111111111E-3</v>
      </c>
      <c r="M179" s="5">
        <v>9.2890211640211662E-3</v>
      </c>
      <c r="N179" s="5">
        <v>2.6446759259259264E-2</v>
      </c>
      <c r="O179" s="4">
        <v>0.5</v>
      </c>
      <c r="P179" s="5">
        <v>3.2789351851851854E-2</v>
      </c>
      <c r="Q179" s="5">
        <v>5.6979166666666664E-2</v>
      </c>
      <c r="R179" s="5">
        <v>0.71958333333333335</v>
      </c>
      <c r="S179" s="5">
        <v>5.4059549217112174E-2</v>
      </c>
      <c r="T179" s="2">
        <v>39</v>
      </c>
      <c r="U179" s="2">
        <v>19</v>
      </c>
      <c r="V179" s="2">
        <v>1</v>
      </c>
      <c r="W179" s="2">
        <v>420</v>
      </c>
      <c r="X179">
        <v>116</v>
      </c>
      <c r="Y179" s="2">
        <v>286</v>
      </c>
      <c r="Z179">
        <v>420</v>
      </c>
    </row>
    <row r="180" spans="1:26" x14ac:dyDescent="0.25">
      <c r="A180" s="11">
        <v>44592</v>
      </c>
      <c r="B180" s="2">
        <v>5</v>
      </c>
      <c r="C180" t="s">
        <v>87</v>
      </c>
      <c r="D180" s="2">
        <v>823</v>
      </c>
      <c r="E180" s="3">
        <v>1925.0257801666658</v>
      </c>
      <c r="F180" s="2">
        <v>88</v>
      </c>
      <c r="G180" s="2">
        <v>510</v>
      </c>
      <c r="H180" s="2">
        <v>142</v>
      </c>
      <c r="I180" s="2">
        <v>12</v>
      </c>
      <c r="J180" s="2">
        <v>71</v>
      </c>
      <c r="K180" s="4">
        <v>0.39772727272727271</v>
      </c>
      <c r="L180" s="5">
        <v>6.4872685185185189E-3</v>
      </c>
      <c r="M180" s="5">
        <v>7.9081176346801323E-3</v>
      </c>
      <c r="N180" s="5">
        <v>2.4965277777777781E-2</v>
      </c>
      <c r="O180" s="4">
        <v>0.53409090909090906</v>
      </c>
      <c r="P180" s="5">
        <v>3.7251157407407406E-2</v>
      </c>
      <c r="Q180" s="5">
        <v>6.270081018518521E-2</v>
      </c>
      <c r="R180" s="5">
        <v>0.72100694444444446</v>
      </c>
      <c r="S180" s="5">
        <v>9.3011364021702278E-2</v>
      </c>
      <c r="T180" s="2">
        <v>189</v>
      </c>
      <c r="U180" s="2">
        <v>69</v>
      </c>
      <c r="V180" s="2">
        <v>3</v>
      </c>
      <c r="W180" s="2">
        <v>818</v>
      </c>
      <c r="X180">
        <v>153</v>
      </c>
      <c r="Y180" s="2">
        <v>443</v>
      </c>
      <c r="Z180">
        <v>818</v>
      </c>
    </row>
    <row r="181" spans="1:26" x14ac:dyDescent="0.25">
      <c r="A181" s="11">
        <v>44592</v>
      </c>
      <c r="B181" s="2">
        <v>5</v>
      </c>
      <c r="C181" t="s">
        <v>81</v>
      </c>
      <c r="D181" s="2">
        <v>451</v>
      </c>
      <c r="E181" s="3">
        <v>866.3110811666669</v>
      </c>
      <c r="F181" s="2">
        <v>97</v>
      </c>
      <c r="G181" s="2">
        <v>274</v>
      </c>
      <c r="H181" s="2">
        <v>47</v>
      </c>
      <c r="I181" s="2">
        <v>8</v>
      </c>
      <c r="J181" s="2">
        <v>25</v>
      </c>
      <c r="K181" s="4">
        <v>0.47422680412371132</v>
      </c>
      <c r="L181" s="5">
        <v>5.6712962962962958E-3</v>
      </c>
      <c r="M181" s="5">
        <v>6.5838583428789619E-3</v>
      </c>
      <c r="N181" s="5">
        <v>2.297453703703704E-2</v>
      </c>
      <c r="O181" s="4">
        <v>0.58762886597938147</v>
      </c>
      <c r="P181" s="5">
        <v>9.0567129629629622E-2</v>
      </c>
      <c r="Q181" s="5">
        <v>0.12702546296296297</v>
      </c>
      <c r="R181" s="5">
        <v>0.65248842592592593</v>
      </c>
      <c r="S181" s="5">
        <v>9.1547622443853477E-2</v>
      </c>
      <c r="T181" s="2">
        <v>86</v>
      </c>
      <c r="U181" s="2">
        <v>43</v>
      </c>
      <c r="V181" s="2">
        <v>9</v>
      </c>
      <c r="W181" s="2">
        <v>445</v>
      </c>
      <c r="X181">
        <v>122</v>
      </c>
      <c r="Y181" s="2">
        <v>272</v>
      </c>
      <c r="Z181">
        <v>445</v>
      </c>
    </row>
    <row r="182" spans="1:26" x14ac:dyDescent="0.25">
      <c r="A182" s="11">
        <v>44592</v>
      </c>
      <c r="B182" s="2">
        <v>5</v>
      </c>
      <c r="C182" t="s">
        <v>77</v>
      </c>
      <c r="D182" s="2">
        <v>6625</v>
      </c>
      <c r="E182" s="3">
        <v>0</v>
      </c>
      <c r="F182" s="2">
        <v>647</v>
      </c>
      <c r="G182" s="2">
        <v>3291</v>
      </c>
      <c r="H182" s="2">
        <v>1480</v>
      </c>
      <c r="I182" s="2">
        <v>318</v>
      </c>
      <c r="J182" s="2">
        <v>889</v>
      </c>
      <c r="K182" s="4">
        <v>0.52037617554858939</v>
      </c>
      <c r="L182" s="5">
        <v>5.3530092592592596E-3</v>
      </c>
      <c r="M182" s="5">
        <v>6.2750348310693163E-3</v>
      </c>
      <c r="N182" s="5">
        <v>2.6446759259259264E-2</v>
      </c>
      <c r="O182" s="4">
        <v>0.64733542319749215</v>
      </c>
      <c r="P182" s="5">
        <v>6.3217592592592589E-2</v>
      </c>
      <c r="Q182" s="5">
        <v>9.7132523148148159E-2</v>
      </c>
      <c r="R182" s="5">
        <v>1.0664467592592592</v>
      </c>
      <c r="S182" s="5">
        <v>1.3559027777777777E-2</v>
      </c>
      <c r="T182" s="2">
        <v>0</v>
      </c>
      <c r="U182" s="2">
        <v>0</v>
      </c>
      <c r="V182" s="2">
        <v>0</v>
      </c>
      <c r="W182" s="2">
        <v>1358</v>
      </c>
      <c r="X182">
        <v>0</v>
      </c>
      <c r="Y182" s="2">
        <v>5</v>
      </c>
      <c r="Z182">
        <v>1358</v>
      </c>
    </row>
    <row r="183" spans="1:26" x14ac:dyDescent="0.25">
      <c r="A183" s="11">
        <v>44592</v>
      </c>
      <c r="B183" s="2">
        <v>5</v>
      </c>
      <c r="C183" t="s">
        <v>80</v>
      </c>
      <c r="D183" s="2">
        <v>389</v>
      </c>
      <c r="E183" s="3">
        <v>980.04720616666623</v>
      </c>
      <c r="F183" s="2">
        <v>73</v>
      </c>
      <c r="G183" s="2">
        <v>232</v>
      </c>
      <c r="H183" s="2">
        <v>46</v>
      </c>
      <c r="I183" s="2">
        <v>10</v>
      </c>
      <c r="J183" s="2">
        <v>28</v>
      </c>
      <c r="K183" s="4">
        <v>0.52054794520547942</v>
      </c>
      <c r="L183" s="5">
        <v>5.0578703703703706E-3</v>
      </c>
      <c r="M183" s="5">
        <v>6.2203513444951813E-3</v>
      </c>
      <c r="N183" s="5">
        <v>1.982638888888889E-2</v>
      </c>
      <c r="O183" s="4">
        <v>0.60273972602739723</v>
      </c>
      <c r="P183" s="5">
        <v>7.526620370370371E-2</v>
      </c>
      <c r="Q183" s="5">
        <v>0.11170601851851851</v>
      </c>
      <c r="R183" s="5">
        <v>0.70914351851851853</v>
      </c>
      <c r="S183" s="5">
        <v>0.12398933973930479</v>
      </c>
      <c r="T183" s="2">
        <v>98</v>
      </c>
      <c r="U183" s="2">
        <v>64</v>
      </c>
      <c r="V183" s="2">
        <v>15</v>
      </c>
      <c r="W183" s="2">
        <v>381</v>
      </c>
      <c r="X183">
        <v>80</v>
      </c>
      <c r="Y183" s="2">
        <v>188</v>
      </c>
      <c r="Z183">
        <v>381</v>
      </c>
    </row>
    <row r="184" spans="1:26" x14ac:dyDescent="0.25">
      <c r="A184" s="11">
        <v>44592</v>
      </c>
      <c r="B184" s="2">
        <v>5</v>
      </c>
      <c r="C184" t="s">
        <v>89</v>
      </c>
      <c r="D184" s="2">
        <v>631</v>
      </c>
      <c r="E184" s="3">
        <v>724.47442783333338</v>
      </c>
      <c r="F184" s="2">
        <v>107</v>
      </c>
      <c r="G184" s="2">
        <v>304</v>
      </c>
      <c r="H184" s="2">
        <v>57</v>
      </c>
      <c r="I184" s="2">
        <v>8</v>
      </c>
      <c r="J184" s="2">
        <v>155</v>
      </c>
      <c r="K184" s="4">
        <v>0.55140186915887845</v>
      </c>
      <c r="L184" s="5">
        <v>4.8379629629629632E-3</v>
      </c>
      <c r="M184" s="5">
        <v>5.924627898926965E-3</v>
      </c>
      <c r="N184" s="5">
        <v>2.9953703703703705E-2</v>
      </c>
      <c r="O184" s="4">
        <v>0.69158878504672894</v>
      </c>
      <c r="P184" s="5">
        <v>7.6724537037037036E-2</v>
      </c>
      <c r="Q184" s="5">
        <v>0.10975520833333335</v>
      </c>
      <c r="R184" s="5">
        <v>0.9265162037037038</v>
      </c>
      <c r="S184" s="5">
        <v>7.3736979071537284E-2</v>
      </c>
      <c r="T184" s="2">
        <v>77</v>
      </c>
      <c r="U184" s="2">
        <v>29</v>
      </c>
      <c r="V184" s="2">
        <v>5</v>
      </c>
      <c r="W184" s="2">
        <v>619</v>
      </c>
      <c r="X184">
        <v>78</v>
      </c>
      <c r="Y184" s="2">
        <v>368</v>
      </c>
      <c r="Z184">
        <v>619</v>
      </c>
    </row>
    <row r="185" spans="1:26" x14ac:dyDescent="0.25">
      <c r="A185" s="11">
        <v>44592</v>
      </c>
      <c r="B185" s="2">
        <v>5</v>
      </c>
      <c r="C185" t="s">
        <v>90</v>
      </c>
      <c r="D185" s="2">
        <v>439</v>
      </c>
      <c r="E185" s="3">
        <v>796.52109416666667</v>
      </c>
      <c r="F185" s="2">
        <v>80</v>
      </c>
      <c r="G185" s="2">
        <v>257</v>
      </c>
      <c r="H185" s="2">
        <v>59</v>
      </c>
      <c r="I185" s="2">
        <v>7</v>
      </c>
      <c r="J185" s="2">
        <v>36</v>
      </c>
      <c r="K185" s="4">
        <v>0.66249999999999998</v>
      </c>
      <c r="L185" s="5">
        <v>4.6874999999999998E-3</v>
      </c>
      <c r="M185" s="5">
        <v>5.3088831018518528E-3</v>
      </c>
      <c r="N185" s="5">
        <v>1.6585648148148148E-2</v>
      </c>
      <c r="O185" s="4">
        <v>0.76249999999999996</v>
      </c>
      <c r="P185" s="5">
        <v>8.4589120370370377E-2</v>
      </c>
      <c r="Q185" s="5">
        <v>0.12476851851851851</v>
      </c>
      <c r="R185" s="5">
        <v>0.90476851851851847</v>
      </c>
      <c r="S185" s="5">
        <v>8.4251705609191554E-2</v>
      </c>
      <c r="T185" s="2">
        <v>83</v>
      </c>
      <c r="U185" s="2">
        <v>40</v>
      </c>
      <c r="V185" s="2">
        <v>0</v>
      </c>
      <c r="W185" s="2">
        <v>435</v>
      </c>
      <c r="X185">
        <v>72</v>
      </c>
      <c r="Y185" s="2">
        <v>251</v>
      </c>
      <c r="Z185">
        <v>435</v>
      </c>
    </row>
    <row r="186" spans="1:26" x14ac:dyDescent="0.25">
      <c r="A186" s="11">
        <v>44592</v>
      </c>
      <c r="B186" s="2">
        <v>5</v>
      </c>
      <c r="C186" t="s">
        <v>82</v>
      </c>
      <c r="D186" s="2">
        <v>204</v>
      </c>
      <c r="E186" s="3">
        <v>199.72665633333332</v>
      </c>
      <c r="F186" s="2">
        <v>26</v>
      </c>
      <c r="G186" s="2">
        <v>125</v>
      </c>
      <c r="H186" s="2">
        <v>30</v>
      </c>
      <c r="I186" s="2">
        <v>4</v>
      </c>
      <c r="J186" s="2">
        <v>19</v>
      </c>
      <c r="K186" s="4">
        <v>0.53846153846153844</v>
      </c>
      <c r="L186" s="5">
        <v>4.131944444444445E-3</v>
      </c>
      <c r="M186" s="5">
        <v>5.5982905982905999E-3</v>
      </c>
      <c r="N186" s="5">
        <v>1.6273148148148148E-2</v>
      </c>
      <c r="O186" s="4">
        <v>0.61538461538461542</v>
      </c>
      <c r="P186" s="5">
        <v>3.6012731481481486E-2</v>
      </c>
      <c r="Q186" s="5">
        <v>5.9334490740740743E-2</v>
      </c>
      <c r="R186" s="5">
        <v>0.60944444444444446</v>
      </c>
      <c r="S186" s="5">
        <v>5.3084777499999999E-2</v>
      </c>
      <c r="T186" s="2">
        <v>16</v>
      </c>
      <c r="U186" s="2">
        <v>9</v>
      </c>
      <c r="V186" s="2">
        <v>0</v>
      </c>
      <c r="W186" s="2">
        <v>201</v>
      </c>
      <c r="X186">
        <v>22</v>
      </c>
      <c r="Y186" s="2">
        <v>144</v>
      </c>
      <c r="Z186">
        <v>201</v>
      </c>
    </row>
    <row r="187" spans="1:26" x14ac:dyDescent="0.25">
      <c r="A187" s="11">
        <v>44592</v>
      </c>
      <c r="B187" s="2">
        <v>5</v>
      </c>
      <c r="C187" t="s">
        <v>94</v>
      </c>
      <c r="D187" s="2">
        <v>1</v>
      </c>
      <c r="E187" s="3">
        <v>0</v>
      </c>
      <c r="F187" s="2">
        <v>0</v>
      </c>
      <c r="G187" s="2">
        <v>0</v>
      </c>
      <c r="H187" s="2">
        <v>1</v>
      </c>
      <c r="I187" s="2">
        <v>0</v>
      </c>
      <c r="J187" s="2">
        <v>0</v>
      </c>
      <c r="K187" s="4" t="s">
        <v>77</v>
      </c>
      <c r="L187" s="5" t="s">
        <v>77</v>
      </c>
      <c r="M187" s="5" t="s">
        <v>77</v>
      </c>
      <c r="N187" s="5" t="s">
        <v>77</v>
      </c>
      <c r="O187" s="4" t="s">
        <v>77</v>
      </c>
      <c r="P187" s="5">
        <v>2.6365740740740742E-2</v>
      </c>
      <c r="Q187" s="5">
        <v>2.6365740740740742E-2</v>
      </c>
      <c r="R187" s="5">
        <v>2.6365740740740742E-2</v>
      </c>
      <c r="S187" s="5">
        <v>5.2083333333333333E-4</v>
      </c>
      <c r="T187" s="2">
        <v>0</v>
      </c>
      <c r="U187" s="2">
        <v>0</v>
      </c>
      <c r="V187" s="2">
        <v>0</v>
      </c>
      <c r="W187" s="2">
        <v>1</v>
      </c>
      <c r="X187">
        <v>0</v>
      </c>
      <c r="Y187" s="2">
        <v>1</v>
      </c>
      <c r="Z187">
        <v>1</v>
      </c>
    </row>
    <row r="188" spans="1:26" x14ac:dyDescent="0.25">
      <c r="A188" s="11">
        <v>44585</v>
      </c>
      <c r="B188" s="2">
        <v>4</v>
      </c>
      <c r="C188" t="s">
        <v>76</v>
      </c>
      <c r="D188" s="2">
        <v>490</v>
      </c>
      <c r="E188" s="3">
        <v>797.05275183333345</v>
      </c>
      <c r="F188" s="2">
        <v>64</v>
      </c>
      <c r="G188" s="2">
        <v>279</v>
      </c>
      <c r="H188" s="2">
        <v>88</v>
      </c>
      <c r="I188" s="2">
        <v>17</v>
      </c>
      <c r="J188" s="2">
        <v>42</v>
      </c>
      <c r="K188" s="4">
        <v>0.40625</v>
      </c>
      <c r="L188" s="5">
        <v>6.5162037037037037E-3</v>
      </c>
      <c r="M188" s="5">
        <v>8.4926576967592586E-3</v>
      </c>
      <c r="N188" s="5">
        <v>3.6782407407407409E-2</v>
      </c>
      <c r="O188" s="4">
        <v>0.515625</v>
      </c>
      <c r="P188" s="5">
        <v>4.1122685185185186E-2</v>
      </c>
      <c r="Q188" s="5">
        <v>5.8847222222222231E-2</v>
      </c>
      <c r="R188" s="5">
        <v>0.50635416666666666</v>
      </c>
      <c r="S188" s="5">
        <v>7.8229802757895886E-2</v>
      </c>
      <c r="T188" s="2">
        <v>66</v>
      </c>
      <c r="U188" s="2">
        <v>37</v>
      </c>
      <c r="V188" s="2">
        <v>8</v>
      </c>
      <c r="W188" s="2">
        <v>485</v>
      </c>
      <c r="X188">
        <v>101</v>
      </c>
      <c r="Y188" s="2">
        <v>279</v>
      </c>
      <c r="Z188">
        <v>485</v>
      </c>
    </row>
    <row r="189" spans="1:26" x14ac:dyDescent="0.25">
      <c r="A189" s="11">
        <v>44585</v>
      </c>
      <c r="B189" s="2">
        <v>4</v>
      </c>
      <c r="C189" t="s">
        <v>81</v>
      </c>
      <c r="D189" s="2">
        <v>547</v>
      </c>
      <c r="E189" s="3">
        <v>728.74358299999983</v>
      </c>
      <c r="F189" s="2">
        <v>92</v>
      </c>
      <c r="G189" s="2">
        <v>320</v>
      </c>
      <c r="H189" s="2">
        <v>81</v>
      </c>
      <c r="I189" s="2">
        <v>11</v>
      </c>
      <c r="J189" s="2">
        <v>43</v>
      </c>
      <c r="K189" s="4">
        <v>0.39130434782608697</v>
      </c>
      <c r="L189" s="5">
        <v>6.3194444444444461E-3</v>
      </c>
      <c r="M189" s="5">
        <v>7.3808625201288247E-3</v>
      </c>
      <c r="N189" s="5">
        <v>3.7557870370370373E-2</v>
      </c>
      <c r="O189" s="4">
        <v>0.55434782608695654</v>
      </c>
      <c r="P189" s="5">
        <v>4.942708333333333E-2</v>
      </c>
      <c r="Q189" s="5">
        <v>7.1593749999999998E-2</v>
      </c>
      <c r="R189" s="5">
        <v>0.71425925925925926</v>
      </c>
      <c r="S189" s="5">
        <v>6.5670492659073418E-2</v>
      </c>
      <c r="T189" s="2">
        <v>63</v>
      </c>
      <c r="U189" s="2">
        <v>31</v>
      </c>
      <c r="V189" s="2">
        <v>0</v>
      </c>
      <c r="W189" s="2">
        <v>541</v>
      </c>
      <c r="X189">
        <v>132</v>
      </c>
      <c r="Y189" s="2">
        <v>347</v>
      </c>
      <c r="Z189">
        <v>541</v>
      </c>
    </row>
    <row r="190" spans="1:26" x14ac:dyDescent="0.25">
      <c r="A190" s="11">
        <v>44585</v>
      </c>
      <c r="B190" s="2">
        <v>4</v>
      </c>
      <c r="C190" t="s">
        <v>82</v>
      </c>
      <c r="D190" s="2">
        <v>215</v>
      </c>
      <c r="E190" s="3">
        <v>121.81082933333333</v>
      </c>
      <c r="F190" s="2">
        <v>31</v>
      </c>
      <c r="G190" s="2">
        <v>124</v>
      </c>
      <c r="H190" s="2">
        <v>27</v>
      </c>
      <c r="I190" s="2">
        <v>2</v>
      </c>
      <c r="J190" s="2">
        <v>31</v>
      </c>
      <c r="K190" s="4">
        <v>0.4838709677419355</v>
      </c>
      <c r="L190" s="5">
        <v>5.6018518518518518E-3</v>
      </c>
      <c r="M190" s="5">
        <v>6.1084976105137386E-3</v>
      </c>
      <c r="N190" s="5">
        <v>1.4502314814814815E-2</v>
      </c>
      <c r="O190" s="4">
        <v>0.61290322580645162</v>
      </c>
      <c r="P190" s="5">
        <v>2.8900462962962965E-2</v>
      </c>
      <c r="Q190" s="5">
        <v>4.5445601851851848E-2</v>
      </c>
      <c r="R190" s="5">
        <v>0.39285879629629633</v>
      </c>
      <c r="S190" s="5">
        <v>3.8039712471941635E-2</v>
      </c>
      <c r="T190" s="2">
        <v>10</v>
      </c>
      <c r="U190" s="2">
        <v>2</v>
      </c>
      <c r="V190" s="2">
        <v>0</v>
      </c>
      <c r="W190" s="2">
        <v>207</v>
      </c>
      <c r="X190">
        <v>32</v>
      </c>
      <c r="Y190" s="2">
        <v>166</v>
      </c>
      <c r="Z190">
        <v>207</v>
      </c>
    </row>
    <row r="191" spans="1:26" x14ac:dyDescent="0.25">
      <c r="A191" s="11">
        <v>44585</v>
      </c>
      <c r="B191" s="2">
        <v>4</v>
      </c>
      <c r="C191" t="s">
        <v>89</v>
      </c>
      <c r="D191" s="2">
        <v>631</v>
      </c>
      <c r="E191" s="3">
        <v>587.95831449999991</v>
      </c>
      <c r="F191" s="2">
        <v>93</v>
      </c>
      <c r="G191" s="2">
        <v>301</v>
      </c>
      <c r="H191" s="2">
        <v>55</v>
      </c>
      <c r="I191" s="2">
        <v>13</v>
      </c>
      <c r="J191" s="2">
        <v>169</v>
      </c>
      <c r="K191" s="4">
        <v>0.58064516129032262</v>
      </c>
      <c r="L191" s="5">
        <v>5.2893518518518515E-3</v>
      </c>
      <c r="M191" s="5">
        <v>5.6240043807248112E-3</v>
      </c>
      <c r="N191" s="5">
        <v>1.7881944444444447E-2</v>
      </c>
      <c r="O191" s="4">
        <v>0.80645161290322576</v>
      </c>
      <c r="P191" s="5">
        <v>5.6527777777777781E-2</v>
      </c>
      <c r="Q191" s="5">
        <v>8.0376157407407417E-2</v>
      </c>
      <c r="R191" s="5">
        <v>0.74351851851851858</v>
      </c>
      <c r="S191" s="5">
        <v>6.9792906431114424E-2</v>
      </c>
      <c r="T191" s="2">
        <v>64</v>
      </c>
      <c r="U191" s="2">
        <v>30</v>
      </c>
      <c r="V191" s="2">
        <v>2</v>
      </c>
      <c r="W191" s="2">
        <v>622</v>
      </c>
      <c r="X191">
        <v>71</v>
      </c>
      <c r="Y191" s="2">
        <v>364</v>
      </c>
      <c r="Z191">
        <v>622</v>
      </c>
    </row>
    <row r="192" spans="1:26" x14ac:dyDescent="0.25">
      <c r="A192" s="11">
        <v>44585</v>
      </c>
      <c r="B192" s="2">
        <v>4</v>
      </c>
      <c r="C192" t="s">
        <v>80</v>
      </c>
      <c r="D192" s="2">
        <v>390</v>
      </c>
      <c r="E192" s="3">
        <v>795.03137283333353</v>
      </c>
      <c r="F192" s="2">
        <v>64</v>
      </c>
      <c r="G192" s="2">
        <v>232</v>
      </c>
      <c r="H192" s="2">
        <v>44</v>
      </c>
      <c r="I192" s="2">
        <v>6</v>
      </c>
      <c r="J192" s="2">
        <v>44</v>
      </c>
      <c r="K192" s="4">
        <v>0.515625</v>
      </c>
      <c r="L192" s="5">
        <v>5.2546296296296299E-3</v>
      </c>
      <c r="M192" s="5">
        <v>6.1691623263888896E-3</v>
      </c>
      <c r="N192" s="5">
        <v>2.1307870370370373E-2</v>
      </c>
      <c r="O192" s="4">
        <v>0.65625</v>
      </c>
      <c r="P192" s="5">
        <v>6.0619212962962958E-2</v>
      </c>
      <c r="Q192" s="5">
        <v>9.3072916666666672E-2</v>
      </c>
      <c r="R192" s="5">
        <v>0.66374999999999995</v>
      </c>
      <c r="S192" s="5">
        <v>0.10331607591498987</v>
      </c>
      <c r="T192" s="2">
        <v>74</v>
      </c>
      <c r="U192" s="2">
        <v>51</v>
      </c>
      <c r="V192" s="2">
        <v>12</v>
      </c>
      <c r="W192" s="2">
        <v>384</v>
      </c>
      <c r="X192">
        <v>71</v>
      </c>
      <c r="Y192" s="2">
        <v>203</v>
      </c>
      <c r="Z192">
        <v>384</v>
      </c>
    </row>
    <row r="193" spans="1:26" x14ac:dyDescent="0.25">
      <c r="A193" s="11">
        <v>44585</v>
      </c>
      <c r="B193" s="2">
        <v>4</v>
      </c>
      <c r="C193" t="s">
        <v>77</v>
      </c>
      <c r="D193" s="2">
        <v>6153</v>
      </c>
      <c r="E193" s="3">
        <v>0</v>
      </c>
      <c r="F193" s="2">
        <v>645</v>
      </c>
      <c r="G193" s="2">
        <v>2919</v>
      </c>
      <c r="H193" s="2">
        <v>1328</v>
      </c>
      <c r="I193" s="2">
        <v>302</v>
      </c>
      <c r="J193" s="2">
        <v>959</v>
      </c>
      <c r="K193" s="4">
        <v>0.56357927786499218</v>
      </c>
      <c r="L193" s="5">
        <v>5.0231481481481481E-3</v>
      </c>
      <c r="M193" s="5">
        <v>5.92748851677423E-3</v>
      </c>
      <c r="N193" s="5">
        <v>3.6782407407407409E-2</v>
      </c>
      <c r="O193" s="4">
        <v>0.70643642072213497</v>
      </c>
      <c r="P193" s="5">
        <v>4.3061342592592596E-2</v>
      </c>
      <c r="Q193" s="5">
        <v>6.7902199074074104E-2</v>
      </c>
      <c r="R193" s="5">
        <v>0.97260416666666671</v>
      </c>
      <c r="S193" s="5">
        <v>7.8805555555555573E-2</v>
      </c>
      <c r="T193" s="2">
        <v>1</v>
      </c>
      <c r="U193" s="2">
        <v>0</v>
      </c>
      <c r="V193" s="2">
        <v>0</v>
      </c>
      <c r="W193" s="2">
        <v>1395</v>
      </c>
      <c r="X193">
        <v>0</v>
      </c>
      <c r="Y193" s="2">
        <v>3</v>
      </c>
      <c r="Z193">
        <v>1395</v>
      </c>
    </row>
    <row r="194" spans="1:26" x14ac:dyDescent="0.25">
      <c r="A194" s="11">
        <v>44585</v>
      </c>
      <c r="B194" s="2">
        <v>4</v>
      </c>
      <c r="C194" t="s">
        <v>87</v>
      </c>
      <c r="D194" s="2">
        <v>919</v>
      </c>
      <c r="E194" s="3">
        <v>1527.385507166668</v>
      </c>
      <c r="F194" s="2">
        <v>92</v>
      </c>
      <c r="G194" s="2">
        <v>538</v>
      </c>
      <c r="H194" s="2">
        <v>178</v>
      </c>
      <c r="I194" s="2">
        <v>19</v>
      </c>
      <c r="J194" s="2">
        <v>92</v>
      </c>
      <c r="K194" s="4">
        <v>0.53260869565217395</v>
      </c>
      <c r="L194" s="5">
        <v>4.9305555555555552E-3</v>
      </c>
      <c r="M194" s="5">
        <v>6.6089221014492758E-3</v>
      </c>
      <c r="N194" s="5">
        <v>3.0069444444444444E-2</v>
      </c>
      <c r="O194" s="4">
        <v>0.65217391304347827</v>
      </c>
      <c r="P194" s="5">
        <v>2.4467592592592593E-2</v>
      </c>
      <c r="Q194" s="5">
        <v>3.7329282407407405E-2</v>
      </c>
      <c r="R194" s="5">
        <v>0.61848379629629635</v>
      </c>
      <c r="S194" s="5">
        <v>7.1965266430515568E-2</v>
      </c>
      <c r="T194" s="2">
        <v>129</v>
      </c>
      <c r="U194" s="2">
        <v>57</v>
      </c>
      <c r="V194" s="2">
        <v>1</v>
      </c>
      <c r="W194" s="2">
        <v>914</v>
      </c>
      <c r="X194">
        <v>160</v>
      </c>
      <c r="Y194" s="2">
        <v>583</v>
      </c>
      <c r="Z194">
        <v>914</v>
      </c>
    </row>
    <row r="195" spans="1:26" x14ac:dyDescent="0.25">
      <c r="A195" s="11">
        <v>44585</v>
      </c>
      <c r="B195" s="2">
        <v>4</v>
      </c>
      <c r="C195" t="s">
        <v>90</v>
      </c>
      <c r="D195" s="2">
        <v>494</v>
      </c>
      <c r="E195" s="3">
        <v>671.69580383333346</v>
      </c>
      <c r="F195" s="2">
        <v>105</v>
      </c>
      <c r="G195" s="2">
        <v>261</v>
      </c>
      <c r="H195" s="2">
        <v>56</v>
      </c>
      <c r="I195" s="2">
        <v>7</v>
      </c>
      <c r="J195" s="2">
        <v>65</v>
      </c>
      <c r="K195" s="4">
        <v>0.66666666666666663</v>
      </c>
      <c r="L195" s="5">
        <v>4.2245370370370371E-3</v>
      </c>
      <c r="M195" s="5">
        <v>4.7003968253968272E-3</v>
      </c>
      <c r="N195" s="5">
        <v>1.6354166666666666E-2</v>
      </c>
      <c r="O195" s="4">
        <v>0.81904761904761902</v>
      </c>
      <c r="P195" s="5">
        <v>5.0891203703703702E-2</v>
      </c>
      <c r="Q195" s="5">
        <v>7.350000000000001E-2</v>
      </c>
      <c r="R195" s="5">
        <v>0.97260416666666671</v>
      </c>
      <c r="S195" s="5">
        <v>6.7949335052910009E-2</v>
      </c>
      <c r="T195" s="2">
        <v>53</v>
      </c>
      <c r="U195" s="2">
        <v>18</v>
      </c>
      <c r="V195" s="2">
        <v>1</v>
      </c>
      <c r="W195" s="2">
        <v>491</v>
      </c>
      <c r="X195">
        <v>66</v>
      </c>
      <c r="Y195" s="2">
        <v>297</v>
      </c>
      <c r="Z195">
        <v>491</v>
      </c>
    </row>
    <row r="196" spans="1:26" x14ac:dyDescent="0.25">
      <c r="A196" s="11">
        <v>44585</v>
      </c>
      <c r="B196" s="2">
        <v>4</v>
      </c>
      <c r="C196" t="s">
        <v>94</v>
      </c>
      <c r="D196" s="2">
        <v>2</v>
      </c>
      <c r="E196" s="3">
        <v>0</v>
      </c>
      <c r="F196" s="2">
        <v>0</v>
      </c>
      <c r="G196" s="2">
        <v>1</v>
      </c>
      <c r="H196" s="2">
        <v>0</v>
      </c>
      <c r="I196" s="2">
        <v>0</v>
      </c>
      <c r="J196" s="2">
        <v>1</v>
      </c>
      <c r="K196" s="4" t="s">
        <v>77</v>
      </c>
      <c r="L196" s="5" t="s">
        <v>77</v>
      </c>
      <c r="M196" s="5" t="s">
        <v>77</v>
      </c>
      <c r="N196" s="5" t="s">
        <v>77</v>
      </c>
      <c r="O196" s="4" t="s">
        <v>77</v>
      </c>
      <c r="P196" s="5">
        <v>2.7152777777777779E-2</v>
      </c>
      <c r="Q196" s="5">
        <v>2.7152777777777779E-2</v>
      </c>
      <c r="R196" s="5">
        <v>2.7152777777777779E-2</v>
      </c>
      <c r="S196" s="5">
        <v>1.7858798611111112E-2</v>
      </c>
      <c r="T196" s="2">
        <v>0</v>
      </c>
      <c r="U196" s="2">
        <v>0</v>
      </c>
      <c r="V196" s="2">
        <v>0</v>
      </c>
      <c r="W196" s="2">
        <v>2</v>
      </c>
      <c r="X196">
        <v>0</v>
      </c>
      <c r="Y196" s="2">
        <v>2</v>
      </c>
      <c r="Z196">
        <v>2</v>
      </c>
    </row>
    <row r="197" spans="1:26" x14ac:dyDescent="0.25">
      <c r="A197" s="11">
        <v>44578</v>
      </c>
      <c r="B197" s="2">
        <v>3</v>
      </c>
      <c r="C197" t="s">
        <v>82</v>
      </c>
      <c r="D197" s="2">
        <v>219</v>
      </c>
      <c r="E197" s="3">
        <v>106.42388016666668</v>
      </c>
      <c r="F197" s="2">
        <v>18</v>
      </c>
      <c r="G197" s="2">
        <v>121</v>
      </c>
      <c r="H197" s="2">
        <v>52</v>
      </c>
      <c r="I197" s="2">
        <v>7</v>
      </c>
      <c r="J197" s="2">
        <v>21</v>
      </c>
      <c r="K197" s="4">
        <v>0.27777777777777779</v>
      </c>
      <c r="L197" s="5">
        <v>7.5983796296296294E-3</v>
      </c>
      <c r="M197" s="5">
        <v>8.756430041152263E-3</v>
      </c>
      <c r="N197" s="5">
        <v>1.7893518518518517E-2</v>
      </c>
      <c r="O197" s="4">
        <v>0.44444444444444442</v>
      </c>
      <c r="P197" s="5">
        <v>2.5486111111111116E-2</v>
      </c>
      <c r="Q197" s="5">
        <v>3.8025462962962962E-2</v>
      </c>
      <c r="R197" s="5">
        <v>0.38721064814814821</v>
      </c>
      <c r="S197" s="5">
        <v>3.4294144543650776E-2</v>
      </c>
      <c r="T197" s="2">
        <v>5</v>
      </c>
      <c r="U197" s="2">
        <v>1</v>
      </c>
      <c r="V197" s="2">
        <v>0</v>
      </c>
      <c r="W197" s="2">
        <v>214</v>
      </c>
      <c r="X197">
        <v>28</v>
      </c>
      <c r="Y197" s="2">
        <v>170</v>
      </c>
      <c r="Z197">
        <v>214</v>
      </c>
    </row>
    <row r="198" spans="1:26" x14ac:dyDescent="0.25">
      <c r="A198" s="11">
        <v>44578</v>
      </c>
      <c r="B198" s="2">
        <v>3</v>
      </c>
      <c r="C198" t="s">
        <v>76</v>
      </c>
      <c r="D198" s="2">
        <v>523</v>
      </c>
      <c r="E198" s="3">
        <v>723.28358416666651</v>
      </c>
      <c r="F198" s="2">
        <v>67</v>
      </c>
      <c r="G198" s="2">
        <v>303</v>
      </c>
      <c r="H198" s="2">
        <v>88</v>
      </c>
      <c r="I198" s="2">
        <v>12</v>
      </c>
      <c r="J198" s="2">
        <v>53</v>
      </c>
      <c r="K198" s="4">
        <v>0.46268656716417911</v>
      </c>
      <c r="L198" s="5">
        <v>6.3888888888888884E-3</v>
      </c>
      <c r="M198" s="5">
        <v>7.1175373134328363E-3</v>
      </c>
      <c r="N198" s="5">
        <v>2.3356481481481482E-2</v>
      </c>
      <c r="O198" s="4">
        <v>0.52238805970149249</v>
      </c>
      <c r="P198" s="5">
        <v>3.3275462962962965E-2</v>
      </c>
      <c r="Q198" s="5">
        <v>5.0785300925925925E-2</v>
      </c>
      <c r="R198" s="5">
        <v>0.41274305555555557</v>
      </c>
      <c r="S198" s="5">
        <v>6.8606536100406804E-2</v>
      </c>
      <c r="T198" s="2">
        <v>59</v>
      </c>
      <c r="U198" s="2">
        <v>25</v>
      </c>
      <c r="V198" s="2">
        <v>7</v>
      </c>
      <c r="W198" s="2">
        <v>514</v>
      </c>
      <c r="X198">
        <v>130</v>
      </c>
      <c r="Y198" s="2">
        <v>330</v>
      </c>
      <c r="Z198">
        <v>514</v>
      </c>
    </row>
    <row r="199" spans="1:26" x14ac:dyDescent="0.25">
      <c r="A199" s="11">
        <v>44578</v>
      </c>
      <c r="B199" s="2">
        <v>3</v>
      </c>
      <c r="C199" t="s">
        <v>81</v>
      </c>
      <c r="D199" s="2">
        <v>572</v>
      </c>
      <c r="E199" s="3">
        <v>629.37804449999965</v>
      </c>
      <c r="F199" s="2">
        <v>87</v>
      </c>
      <c r="G199" s="2">
        <v>337</v>
      </c>
      <c r="H199" s="2">
        <v>94</v>
      </c>
      <c r="I199" s="2">
        <v>17</v>
      </c>
      <c r="J199" s="2">
        <v>37</v>
      </c>
      <c r="K199" s="4">
        <v>0.44827586206896552</v>
      </c>
      <c r="L199" s="5">
        <v>5.9606481481481489E-3</v>
      </c>
      <c r="M199" s="5">
        <v>6.5640964240102169E-3</v>
      </c>
      <c r="N199" s="5">
        <v>2.3472222222222221E-2</v>
      </c>
      <c r="O199" s="4">
        <v>0.57471264367816088</v>
      </c>
      <c r="P199" s="5">
        <v>3.6168981481481483E-2</v>
      </c>
      <c r="Q199" s="5">
        <v>5.9866898148148148E-2</v>
      </c>
      <c r="R199" s="5">
        <v>0.59693287037037046</v>
      </c>
      <c r="S199" s="5">
        <v>5.7324388013337203E-2</v>
      </c>
      <c r="T199" s="2">
        <v>50</v>
      </c>
      <c r="U199" s="2">
        <v>25</v>
      </c>
      <c r="V199" s="2">
        <v>3</v>
      </c>
      <c r="W199" s="2">
        <v>562</v>
      </c>
      <c r="X199">
        <v>220</v>
      </c>
      <c r="Y199" s="2">
        <v>404</v>
      </c>
      <c r="Z199">
        <v>562</v>
      </c>
    </row>
    <row r="200" spans="1:26" x14ac:dyDescent="0.25">
      <c r="A200" s="11">
        <v>44578</v>
      </c>
      <c r="B200" s="2">
        <v>3</v>
      </c>
      <c r="C200" t="s">
        <v>87</v>
      </c>
      <c r="D200" s="2">
        <v>880</v>
      </c>
      <c r="E200" s="3">
        <v>1328.1218883333338</v>
      </c>
      <c r="F200" s="2">
        <v>75</v>
      </c>
      <c r="G200" s="2">
        <v>528</v>
      </c>
      <c r="H200" s="2">
        <v>159</v>
      </c>
      <c r="I200" s="2">
        <v>21</v>
      </c>
      <c r="J200" s="2">
        <v>97</v>
      </c>
      <c r="K200" s="4">
        <v>0.54666666666666663</v>
      </c>
      <c r="L200" s="5">
        <v>5.138888888888889E-3</v>
      </c>
      <c r="M200" s="5">
        <v>6.5677469135802463E-3</v>
      </c>
      <c r="N200" s="5">
        <v>3.0925925925925926E-2</v>
      </c>
      <c r="O200" s="4">
        <v>0.64</v>
      </c>
      <c r="P200" s="5">
        <v>2.1377314814814818E-2</v>
      </c>
      <c r="Q200" s="5">
        <v>3.1848379629629643E-2</v>
      </c>
      <c r="R200" s="5">
        <v>0.48921296296296302</v>
      </c>
      <c r="S200" s="5">
        <v>6.7933820202786183E-2</v>
      </c>
      <c r="T200" s="2">
        <v>102</v>
      </c>
      <c r="U200" s="2">
        <v>39</v>
      </c>
      <c r="V200" s="2">
        <v>0</v>
      </c>
      <c r="W200" s="2">
        <v>875</v>
      </c>
      <c r="X200">
        <v>147</v>
      </c>
      <c r="Y200" s="2">
        <v>536</v>
      </c>
      <c r="Z200">
        <v>875</v>
      </c>
    </row>
    <row r="201" spans="1:26" x14ac:dyDescent="0.25">
      <c r="A201" s="11">
        <v>44578</v>
      </c>
      <c r="B201" s="2">
        <v>3</v>
      </c>
      <c r="C201" t="s">
        <v>90</v>
      </c>
      <c r="D201" s="2">
        <v>543</v>
      </c>
      <c r="E201" s="3">
        <v>791.25858383333377</v>
      </c>
      <c r="F201" s="2">
        <v>91</v>
      </c>
      <c r="G201" s="2">
        <v>296</v>
      </c>
      <c r="H201" s="2">
        <v>69</v>
      </c>
      <c r="I201" s="2">
        <v>11</v>
      </c>
      <c r="J201" s="2">
        <v>76</v>
      </c>
      <c r="K201" s="4">
        <v>0.59340659340659341</v>
      </c>
      <c r="L201" s="5">
        <v>5.0115740740740745E-3</v>
      </c>
      <c r="M201" s="5">
        <v>5.2013380138380156E-3</v>
      </c>
      <c r="N201" s="5">
        <v>1.7870370370370373E-2</v>
      </c>
      <c r="O201" s="4">
        <v>0.7142857142857143</v>
      </c>
      <c r="P201" s="5">
        <v>3.5185185185185187E-2</v>
      </c>
      <c r="Q201" s="5">
        <v>5.1236111111111114E-2</v>
      </c>
      <c r="R201" s="5">
        <v>0.57333333333333336</v>
      </c>
      <c r="S201" s="5">
        <v>7.2186074074074083E-2</v>
      </c>
      <c r="T201" s="2">
        <v>71</v>
      </c>
      <c r="U201" s="2">
        <v>34</v>
      </c>
      <c r="V201" s="2">
        <v>0</v>
      </c>
      <c r="W201" s="2">
        <v>534</v>
      </c>
      <c r="X201">
        <v>85</v>
      </c>
      <c r="Y201" s="2">
        <v>345</v>
      </c>
      <c r="Z201">
        <v>534</v>
      </c>
    </row>
    <row r="202" spans="1:26" x14ac:dyDescent="0.25">
      <c r="A202" s="11">
        <v>44578</v>
      </c>
      <c r="B202" s="2">
        <v>3</v>
      </c>
      <c r="C202" t="s">
        <v>77</v>
      </c>
      <c r="D202" s="2">
        <v>5648</v>
      </c>
      <c r="E202" s="3">
        <v>0</v>
      </c>
      <c r="F202" s="2">
        <v>644</v>
      </c>
      <c r="G202" s="2">
        <v>2551</v>
      </c>
      <c r="H202" s="2">
        <v>1204</v>
      </c>
      <c r="I202" s="2">
        <v>240</v>
      </c>
      <c r="J202" s="2">
        <v>1009</v>
      </c>
      <c r="K202" s="4">
        <v>0.56418383518225035</v>
      </c>
      <c r="L202" s="5">
        <v>4.9652777777777785E-3</v>
      </c>
      <c r="M202" s="5">
        <v>5.94563659235855E-3</v>
      </c>
      <c r="N202" s="5">
        <v>3.0925925925925926E-2</v>
      </c>
      <c r="O202" s="4">
        <v>0.66877971473851028</v>
      </c>
      <c r="P202" s="5">
        <v>3.097222222222222E-2</v>
      </c>
      <c r="Q202" s="5">
        <v>5.0276620370370388E-2</v>
      </c>
      <c r="R202" s="5">
        <v>0.66210648148148143</v>
      </c>
      <c r="S202" s="5">
        <v>8.4143518518518517E-3</v>
      </c>
      <c r="T202" s="2">
        <v>0</v>
      </c>
      <c r="U202" s="2">
        <v>0</v>
      </c>
      <c r="V202" s="2">
        <v>0</v>
      </c>
      <c r="W202" s="2">
        <v>1460</v>
      </c>
      <c r="X202">
        <v>0</v>
      </c>
      <c r="Y202" s="2">
        <v>4</v>
      </c>
      <c r="Z202">
        <v>1460</v>
      </c>
    </row>
    <row r="203" spans="1:26" x14ac:dyDescent="0.25">
      <c r="A203" s="11">
        <v>44578</v>
      </c>
      <c r="B203" s="2">
        <v>3</v>
      </c>
      <c r="C203" t="s">
        <v>80</v>
      </c>
      <c r="D203" s="2">
        <v>406</v>
      </c>
      <c r="E203" s="3">
        <v>581.61608916666626</v>
      </c>
      <c r="F203" s="2">
        <v>71</v>
      </c>
      <c r="G203" s="2">
        <v>248</v>
      </c>
      <c r="H203" s="2">
        <v>46</v>
      </c>
      <c r="I203" s="2">
        <v>9</v>
      </c>
      <c r="J203" s="2">
        <v>32</v>
      </c>
      <c r="K203" s="4">
        <v>0.57746478873239437</v>
      </c>
      <c r="L203" s="5">
        <v>4.8842592592592592E-3</v>
      </c>
      <c r="M203" s="5">
        <v>5.5881585811163289E-3</v>
      </c>
      <c r="N203" s="5">
        <v>2.3333333333333334E-2</v>
      </c>
      <c r="O203" s="4">
        <v>0.71830985915492962</v>
      </c>
      <c r="P203" s="5">
        <v>3.8564814814814816E-2</v>
      </c>
      <c r="Q203" s="5">
        <v>6.4160300925925937E-2</v>
      </c>
      <c r="R203" s="5">
        <v>0.66210648148148143</v>
      </c>
      <c r="S203" s="5">
        <v>7.1633084533607741E-2</v>
      </c>
      <c r="T203" s="2">
        <v>52</v>
      </c>
      <c r="U203" s="2">
        <v>26</v>
      </c>
      <c r="V203" s="2">
        <v>4</v>
      </c>
      <c r="W203" s="2">
        <v>404</v>
      </c>
      <c r="X203">
        <v>97</v>
      </c>
      <c r="Y203" s="2">
        <v>254</v>
      </c>
      <c r="Z203">
        <v>404</v>
      </c>
    </row>
    <row r="204" spans="1:26" x14ac:dyDescent="0.25">
      <c r="A204" s="11">
        <v>44578</v>
      </c>
      <c r="B204" s="2">
        <v>3</v>
      </c>
      <c r="C204" t="s">
        <v>89</v>
      </c>
      <c r="D204" s="2">
        <v>683</v>
      </c>
      <c r="E204" s="3">
        <v>608.27330699999993</v>
      </c>
      <c r="F204" s="2">
        <v>72</v>
      </c>
      <c r="G204" s="2">
        <v>320</v>
      </c>
      <c r="H204" s="2">
        <v>88</v>
      </c>
      <c r="I204" s="2">
        <v>14</v>
      </c>
      <c r="J204" s="2">
        <v>189</v>
      </c>
      <c r="K204" s="4">
        <v>0.72222222222222221</v>
      </c>
      <c r="L204" s="5">
        <v>4.0972222222222226E-3</v>
      </c>
      <c r="M204" s="5">
        <v>5.1282793209876517E-3</v>
      </c>
      <c r="N204" s="5">
        <v>2.4884259259259262E-2</v>
      </c>
      <c r="O204" s="4">
        <v>0.77777777777777779</v>
      </c>
      <c r="P204" s="5">
        <v>3.5769675925925934E-2</v>
      </c>
      <c r="Q204" s="5">
        <v>5.7103587962962957E-2</v>
      </c>
      <c r="R204" s="5">
        <v>0.50527777777777783</v>
      </c>
      <c r="S204" s="5">
        <v>6.1632331755050444E-2</v>
      </c>
      <c r="T204" s="2">
        <v>53</v>
      </c>
      <c r="U204" s="2">
        <v>14</v>
      </c>
      <c r="V204" s="2">
        <v>1</v>
      </c>
      <c r="W204" s="2">
        <v>655</v>
      </c>
      <c r="X204">
        <v>66</v>
      </c>
      <c r="Y204" s="2">
        <v>397</v>
      </c>
      <c r="Z204">
        <v>655</v>
      </c>
    </row>
    <row r="205" spans="1:26" x14ac:dyDescent="0.25">
      <c r="A205" s="11">
        <v>44578</v>
      </c>
      <c r="B205" s="2">
        <v>3</v>
      </c>
      <c r="C205" t="s">
        <v>94</v>
      </c>
      <c r="D205" s="2">
        <v>2</v>
      </c>
      <c r="E205" s="3">
        <v>0</v>
      </c>
      <c r="F205" s="2">
        <v>0</v>
      </c>
      <c r="G205" s="2">
        <v>0</v>
      </c>
      <c r="H205" s="2">
        <v>1</v>
      </c>
      <c r="I205" s="2">
        <v>1</v>
      </c>
      <c r="J205" s="2">
        <v>0</v>
      </c>
      <c r="K205" s="4" t="s">
        <v>77</v>
      </c>
      <c r="L205" s="5" t="s">
        <v>77</v>
      </c>
      <c r="M205" s="5" t="s">
        <v>77</v>
      </c>
      <c r="N205" s="5" t="s">
        <v>77</v>
      </c>
      <c r="O205" s="4" t="s">
        <v>77</v>
      </c>
      <c r="P205" s="5">
        <v>6.9328703703703698E-2</v>
      </c>
      <c r="Q205" s="5">
        <v>6.9328703703703698E-2</v>
      </c>
      <c r="R205" s="5">
        <v>6.9328703703703698E-2</v>
      </c>
      <c r="S205" s="5">
        <v>3.9508100694444451E-2</v>
      </c>
      <c r="T205" s="2">
        <v>0</v>
      </c>
      <c r="U205" s="2">
        <v>0</v>
      </c>
      <c r="V205" s="2">
        <v>0</v>
      </c>
      <c r="W205" s="2">
        <v>2</v>
      </c>
      <c r="X205">
        <v>0</v>
      </c>
      <c r="Y205" s="2">
        <v>1</v>
      </c>
      <c r="Z205">
        <v>2</v>
      </c>
    </row>
    <row r="206" spans="1:26" x14ac:dyDescent="0.25">
      <c r="A206" s="11">
        <v>44571</v>
      </c>
      <c r="B206" s="2">
        <v>2</v>
      </c>
      <c r="C206" t="s">
        <v>82</v>
      </c>
      <c r="D206" s="2">
        <v>178</v>
      </c>
      <c r="E206" s="3">
        <v>89.021382000000017</v>
      </c>
      <c r="F206" s="2">
        <v>11</v>
      </c>
      <c r="G206" s="2">
        <v>113</v>
      </c>
      <c r="H206" s="2">
        <v>29</v>
      </c>
      <c r="I206" s="2">
        <v>6</v>
      </c>
      <c r="J206" s="2">
        <v>19</v>
      </c>
      <c r="K206" s="4">
        <v>0.5</v>
      </c>
      <c r="L206" s="5">
        <v>6.2615740740740748E-3</v>
      </c>
      <c r="M206" s="5">
        <v>7.798821548821549E-3</v>
      </c>
      <c r="N206" s="5">
        <v>2.5115740740740741E-2</v>
      </c>
      <c r="O206" s="4">
        <v>0.7</v>
      </c>
      <c r="P206" s="5">
        <v>2.4363425925925927E-2</v>
      </c>
      <c r="Q206" s="5">
        <v>4.5585069444444466E-2</v>
      </c>
      <c r="R206" s="5">
        <v>0.42577546296296298</v>
      </c>
      <c r="S206" s="5">
        <v>3.4748627713920816E-2</v>
      </c>
      <c r="T206" s="2">
        <v>6</v>
      </c>
      <c r="U206" s="2">
        <v>2</v>
      </c>
      <c r="V206" s="2">
        <v>0</v>
      </c>
      <c r="W206" s="2">
        <v>175</v>
      </c>
      <c r="X206">
        <v>20</v>
      </c>
      <c r="Y206" s="2">
        <v>140</v>
      </c>
      <c r="Z206">
        <v>175</v>
      </c>
    </row>
    <row r="207" spans="1:26" x14ac:dyDescent="0.25">
      <c r="A207" s="11">
        <v>44571</v>
      </c>
      <c r="B207" s="2">
        <v>2</v>
      </c>
      <c r="C207" t="s">
        <v>89</v>
      </c>
      <c r="D207" s="2">
        <v>632</v>
      </c>
      <c r="E207" s="3">
        <v>569.15859483333338</v>
      </c>
      <c r="F207" s="2">
        <v>81</v>
      </c>
      <c r="G207" s="2">
        <v>318</v>
      </c>
      <c r="H207" s="2">
        <v>67</v>
      </c>
      <c r="I207" s="2">
        <v>10</v>
      </c>
      <c r="J207" s="2">
        <v>156</v>
      </c>
      <c r="K207" s="4">
        <v>0.46913580246913578</v>
      </c>
      <c r="L207" s="5">
        <v>5.9143518518518529E-3</v>
      </c>
      <c r="M207" s="5">
        <v>6.2951531778692275E-3</v>
      </c>
      <c r="N207" s="5">
        <v>1.8749999999999999E-2</v>
      </c>
      <c r="O207" s="4">
        <v>0.64197530864197527</v>
      </c>
      <c r="P207" s="5">
        <v>4.9687500000000002E-2</v>
      </c>
      <c r="Q207" s="5">
        <v>7.2814814814814832E-2</v>
      </c>
      <c r="R207" s="5">
        <v>0.59339120370370368</v>
      </c>
      <c r="S207" s="5">
        <v>6.3495902275641045E-2</v>
      </c>
      <c r="T207" s="2">
        <v>43</v>
      </c>
      <c r="U207" s="2">
        <v>16</v>
      </c>
      <c r="V207" s="2">
        <v>2</v>
      </c>
      <c r="W207" s="2">
        <v>618</v>
      </c>
      <c r="X207">
        <v>62</v>
      </c>
      <c r="Y207" s="2">
        <v>364</v>
      </c>
      <c r="Z207">
        <v>618</v>
      </c>
    </row>
    <row r="208" spans="1:26" x14ac:dyDescent="0.25">
      <c r="A208" s="11">
        <v>44571</v>
      </c>
      <c r="B208" s="2">
        <v>2</v>
      </c>
      <c r="C208" t="s">
        <v>81</v>
      </c>
      <c r="D208" s="2">
        <v>520</v>
      </c>
      <c r="E208" s="3">
        <v>862.67636566666692</v>
      </c>
      <c r="F208" s="2">
        <v>96</v>
      </c>
      <c r="G208" s="2">
        <v>306</v>
      </c>
      <c r="H208" s="2">
        <v>67</v>
      </c>
      <c r="I208" s="2">
        <v>9</v>
      </c>
      <c r="J208" s="2">
        <v>42</v>
      </c>
      <c r="K208" s="4">
        <v>0.51041666666666663</v>
      </c>
      <c r="L208" s="5">
        <v>5.4629629629629637E-3</v>
      </c>
      <c r="M208" s="5">
        <v>6.7585358796296308E-3</v>
      </c>
      <c r="N208" s="5">
        <v>3.2789351851851854E-2</v>
      </c>
      <c r="O208" s="4">
        <v>0.60416666666666663</v>
      </c>
      <c r="P208" s="5">
        <v>6.4340277777777788E-2</v>
      </c>
      <c r="Q208" s="5">
        <v>9.2481481481481498E-2</v>
      </c>
      <c r="R208" s="5">
        <v>0.57839120370370367</v>
      </c>
      <c r="S208" s="5">
        <v>7.7683917665958307E-2</v>
      </c>
      <c r="T208" s="2">
        <v>77</v>
      </c>
      <c r="U208" s="2">
        <v>42</v>
      </c>
      <c r="V208" s="2">
        <v>7</v>
      </c>
      <c r="W208" s="2">
        <v>513</v>
      </c>
      <c r="X208">
        <v>142</v>
      </c>
      <c r="Y208" s="2">
        <v>341</v>
      </c>
      <c r="Z208">
        <v>513</v>
      </c>
    </row>
    <row r="209" spans="1:26" x14ac:dyDescent="0.25">
      <c r="A209" s="11">
        <v>44571</v>
      </c>
      <c r="B209" s="2">
        <v>2</v>
      </c>
      <c r="C209" t="s">
        <v>76</v>
      </c>
      <c r="D209" s="2">
        <v>446</v>
      </c>
      <c r="E209" s="3">
        <v>593.32831633333353</v>
      </c>
      <c r="F209" s="2">
        <v>47</v>
      </c>
      <c r="G209" s="2">
        <v>265</v>
      </c>
      <c r="H209" s="2">
        <v>70</v>
      </c>
      <c r="I209" s="2">
        <v>13</v>
      </c>
      <c r="J209" s="2">
        <v>51</v>
      </c>
      <c r="K209" s="4">
        <v>0.51063829787234039</v>
      </c>
      <c r="L209" s="5">
        <v>5.3587962962962964E-3</v>
      </c>
      <c r="M209" s="5">
        <v>6.6639578408195406E-3</v>
      </c>
      <c r="N209" s="5">
        <v>1.8888888888888889E-2</v>
      </c>
      <c r="O209" s="4">
        <v>0.63829787234042556</v>
      </c>
      <c r="P209" s="5">
        <v>2.7384259259259257E-2</v>
      </c>
      <c r="Q209" s="5">
        <v>4.0376157407407409E-2</v>
      </c>
      <c r="R209" s="5">
        <v>0.40064814814814814</v>
      </c>
      <c r="S209" s="5">
        <v>6.459451719060029E-2</v>
      </c>
      <c r="T209" s="2">
        <v>54</v>
      </c>
      <c r="U209" s="2">
        <v>23</v>
      </c>
      <c r="V209" s="2">
        <v>1</v>
      </c>
      <c r="W209" s="2">
        <v>443</v>
      </c>
      <c r="X209">
        <v>124</v>
      </c>
      <c r="Y209" s="2">
        <v>273</v>
      </c>
      <c r="Z209">
        <v>443</v>
      </c>
    </row>
    <row r="210" spans="1:26" x14ac:dyDescent="0.25">
      <c r="A210" s="11">
        <v>44571</v>
      </c>
      <c r="B210" s="2">
        <v>2</v>
      </c>
      <c r="C210" t="s">
        <v>77</v>
      </c>
      <c r="D210" s="2">
        <v>5960</v>
      </c>
      <c r="E210" s="3">
        <v>0</v>
      </c>
      <c r="F210" s="2">
        <v>609</v>
      </c>
      <c r="G210" s="2">
        <v>2738</v>
      </c>
      <c r="H210" s="2">
        <v>1211</v>
      </c>
      <c r="I210" s="2">
        <v>291</v>
      </c>
      <c r="J210" s="2">
        <v>1111</v>
      </c>
      <c r="K210" s="4">
        <v>0.54394693200663347</v>
      </c>
      <c r="L210" s="5">
        <v>5.2662037037037035E-3</v>
      </c>
      <c r="M210" s="5">
        <v>6.2218696345351958E-3</v>
      </c>
      <c r="N210" s="5">
        <v>3.2789351851851854E-2</v>
      </c>
      <c r="O210" s="4">
        <v>0.66832504145936977</v>
      </c>
      <c r="P210" s="5">
        <v>4.2019675925925926E-2</v>
      </c>
      <c r="Q210" s="5">
        <v>6.6389467592592594E-2</v>
      </c>
      <c r="R210" s="5">
        <v>1.0190162037037038</v>
      </c>
      <c r="S210" s="5">
        <v>1.1114944444444445E-2</v>
      </c>
      <c r="T210" s="2">
        <v>0</v>
      </c>
      <c r="U210" s="2">
        <v>0</v>
      </c>
      <c r="V210" s="2">
        <v>0</v>
      </c>
      <c r="W210" s="2">
        <v>1343</v>
      </c>
      <c r="X210">
        <v>0</v>
      </c>
      <c r="Y210" s="2">
        <v>5</v>
      </c>
      <c r="Z210">
        <v>1343</v>
      </c>
    </row>
    <row r="211" spans="1:26" x14ac:dyDescent="0.25">
      <c r="A211" s="11">
        <v>44571</v>
      </c>
      <c r="B211" s="2">
        <v>2</v>
      </c>
      <c r="C211" t="s">
        <v>80</v>
      </c>
      <c r="D211" s="2">
        <v>374</v>
      </c>
      <c r="E211" s="3">
        <v>914.12915450000048</v>
      </c>
      <c r="F211" s="2">
        <v>59</v>
      </c>
      <c r="G211" s="2">
        <v>234</v>
      </c>
      <c r="H211" s="2">
        <v>40</v>
      </c>
      <c r="I211" s="2">
        <v>7</v>
      </c>
      <c r="J211" s="2">
        <v>34</v>
      </c>
      <c r="K211" s="4">
        <v>0.59322033898305082</v>
      </c>
      <c r="L211" s="5">
        <v>5.115740740740741E-3</v>
      </c>
      <c r="M211" s="5">
        <v>5.7348556183301948E-3</v>
      </c>
      <c r="N211" s="5">
        <v>1.7106481481481483E-2</v>
      </c>
      <c r="O211" s="4">
        <v>0.69491525423728817</v>
      </c>
      <c r="P211" s="5">
        <v>7.4155092592592592E-2</v>
      </c>
      <c r="Q211" s="5">
        <v>0.11465335648148151</v>
      </c>
      <c r="R211" s="5">
        <v>0.83317129629629627</v>
      </c>
      <c r="S211" s="5">
        <v>0.12268498707234772</v>
      </c>
      <c r="T211" s="2">
        <v>98</v>
      </c>
      <c r="U211" s="2">
        <v>64</v>
      </c>
      <c r="V211" s="2">
        <v>10</v>
      </c>
      <c r="W211" s="2">
        <v>368</v>
      </c>
      <c r="X211">
        <v>71</v>
      </c>
      <c r="Y211" s="2">
        <v>189</v>
      </c>
      <c r="Z211">
        <v>368</v>
      </c>
    </row>
    <row r="212" spans="1:26" x14ac:dyDescent="0.25">
      <c r="A212" s="11">
        <v>44571</v>
      </c>
      <c r="B212" s="2">
        <v>2</v>
      </c>
      <c r="C212" t="s">
        <v>90</v>
      </c>
      <c r="D212" s="2">
        <v>498</v>
      </c>
      <c r="E212" s="3">
        <v>588.05442633333303</v>
      </c>
      <c r="F212" s="2">
        <v>74</v>
      </c>
      <c r="G212" s="2">
        <v>280</v>
      </c>
      <c r="H212" s="2">
        <v>53</v>
      </c>
      <c r="I212" s="2">
        <v>13</v>
      </c>
      <c r="J212" s="2">
        <v>78</v>
      </c>
      <c r="K212" s="4">
        <v>0.64864864864864868</v>
      </c>
      <c r="L212" s="5">
        <v>4.6874999999999998E-3</v>
      </c>
      <c r="M212" s="5">
        <v>4.8118430930930937E-3</v>
      </c>
      <c r="N212" s="5">
        <v>1.2002314814814816E-2</v>
      </c>
      <c r="O212" s="4">
        <v>0.81081081081081086</v>
      </c>
      <c r="P212" s="5">
        <v>4.8501157407407409E-2</v>
      </c>
      <c r="Q212" s="5">
        <v>7.8257523148148156E-2</v>
      </c>
      <c r="R212" s="5">
        <v>0.61834490740740744</v>
      </c>
      <c r="S212" s="5">
        <v>6.2868717873581628E-2</v>
      </c>
      <c r="T212" s="2">
        <v>47</v>
      </c>
      <c r="U212" s="2">
        <v>15</v>
      </c>
      <c r="V212" s="2">
        <v>0</v>
      </c>
      <c r="W212" s="2">
        <v>490</v>
      </c>
      <c r="X212">
        <v>79</v>
      </c>
      <c r="Y212" s="2">
        <v>316</v>
      </c>
      <c r="Z212">
        <v>490</v>
      </c>
    </row>
    <row r="213" spans="1:26" x14ac:dyDescent="0.25">
      <c r="A213" s="11">
        <v>44571</v>
      </c>
      <c r="B213" s="2">
        <v>2</v>
      </c>
      <c r="C213" t="s">
        <v>87</v>
      </c>
      <c r="D213" s="2">
        <v>817</v>
      </c>
      <c r="E213" s="3">
        <v>1462.4713340000005</v>
      </c>
      <c r="F213" s="2">
        <v>85</v>
      </c>
      <c r="G213" s="2">
        <v>485</v>
      </c>
      <c r="H213" s="2">
        <v>154</v>
      </c>
      <c r="I213" s="2">
        <v>17</v>
      </c>
      <c r="J213" s="2">
        <v>76</v>
      </c>
      <c r="K213" s="4">
        <v>0.57647058823529407</v>
      </c>
      <c r="L213" s="5">
        <v>4.5949074074074069E-3</v>
      </c>
      <c r="M213" s="5">
        <v>6.7170479302832257E-3</v>
      </c>
      <c r="N213" s="5">
        <v>2.7650462962962967E-2</v>
      </c>
      <c r="O213" s="4">
        <v>0.61176470588235299</v>
      </c>
      <c r="P213" s="5">
        <v>2.449074074074074E-2</v>
      </c>
      <c r="Q213" s="5">
        <v>4.1870370370370384E-2</v>
      </c>
      <c r="R213" s="5">
        <v>0.49542824074074071</v>
      </c>
      <c r="S213" s="5">
        <v>7.7375186505800914E-2</v>
      </c>
      <c r="T213" s="2">
        <v>120</v>
      </c>
      <c r="U213" s="2">
        <v>43</v>
      </c>
      <c r="V213" s="2">
        <v>0</v>
      </c>
      <c r="W213" s="2">
        <v>808</v>
      </c>
      <c r="X213">
        <v>113</v>
      </c>
      <c r="Y213" s="2">
        <v>451</v>
      </c>
      <c r="Z213">
        <v>808</v>
      </c>
    </row>
    <row r="214" spans="1:26" ht="14.25" customHeight="1" x14ac:dyDescent="0.25">
      <c r="A214" s="11">
        <v>44571</v>
      </c>
      <c r="B214" s="2">
        <v>2</v>
      </c>
      <c r="C214" t="s">
        <v>94</v>
      </c>
      <c r="D214" s="2">
        <v>4</v>
      </c>
      <c r="E214" s="3">
        <v>0</v>
      </c>
      <c r="F214" s="2">
        <v>0</v>
      </c>
      <c r="G214" s="2">
        <v>0</v>
      </c>
      <c r="H214" s="2">
        <v>0</v>
      </c>
      <c r="I214" s="2">
        <v>1</v>
      </c>
      <c r="J214" s="2">
        <v>3</v>
      </c>
      <c r="K214" s="4" t="s">
        <v>77</v>
      </c>
      <c r="L214" s="5" t="s">
        <v>77</v>
      </c>
      <c r="M214" s="5" t="s">
        <v>77</v>
      </c>
      <c r="N214" s="5" t="s">
        <v>77</v>
      </c>
      <c r="O214" s="4" t="s">
        <v>77</v>
      </c>
      <c r="P214" s="5" t="s">
        <v>77</v>
      </c>
      <c r="Q214" s="5" t="s">
        <v>77</v>
      </c>
      <c r="R214" s="5" t="s">
        <v>77</v>
      </c>
      <c r="S214" s="5">
        <v>5.7494201388888881E-3</v>
      </c>
      <c r="T214" s="2">
        <v>0</v>
      </c>
      <c r="U214" s="2">
        <v>0</v>
      </c>
      <c r="V214" s="2">
        <v>0</v>
      </c>
      <c r="W214" s="2">
        <v>4</v>
      </c>
      <c r="X214">
        <v>0</v>
      </c>
      <c r="Y214" s="2">
        <v>4</v>
      </c>
      <c r="Z214">
        <v>4</v>
      </c>
    </row>
    <row r="215" spans="1:26" x14ac:dyDescent="0.25">
      <c r="A215" s="11">
        <v>44564</v>
      </c>
      <c r="B215" s="2">
        <v>1</v>
      </c>
      <c r="C215" t="s">
        <v>76</v>
      </c>
      <c r="D215" s="2">
        <v>416</v>
      </c>
      <c r="E215" s="3">
        <v>818.73802483333293</v>
      </c>
      <c r="F215" s="2">
        <v>51</v>
      </c>
      <c r="G215" s="2">
        <v>262</v>
      </c>
      <c r="H215" s="2">
        <v>61</v>
      </c>
      <c r="I215" s="2">
        <v>10</v>
      </c>
      <c r="J215" s="2">
        <v>32</v>
      </c>
      <c r="K215" s="4">
        <v>0.35294117647058826</v>
      </c>
      <c r="L215" s="5">
        <v>7.5000000000000006E-3</v>
      </c>
      <c r="M215" s="5">
        <v>8.3464960058097313E-3</v>
      </c>
      <c r="N215" s="5">
        <v>2.0046296296296298E-2</v>
      </c>
      <c r="O215" s="4">
        <v>0.45098039215686275</v>
      </c>
      <c r="P215" s="5">
        <v>5.9768518518518519E-2</v>
      </c>
      <c r="Q215" s="5">
        <v>9.0925925925925938E-2</v>
      </c>
      <c r="R215" s="5">
        <v>0.92189814814814819</v>
      </c>
      <c r="S215" s="5">
        <v>9.5847349133224083E-2</v>
      </c>
      <c r="T215" s="2">
        <v>76</v>
      </c>
      <c r="U215" s="2">
        <v>47</v>
      </c>
      <c r="V215" s="2">
        <v>7</v>
      </c>
      <c r="W215" s="2">
        <v>410</v>
      </c>
      <c r="X215">
        <v>79</v>
      </c>
      <c r="Y215" s="2">
        <v>209</v>
      </c>
      <c r="Z215">
        <v>410</v>
      </c>
    </row>
    <row r="216" spans="1:26" x14ac:dyDescent="0.25">
      <c r="A216" s="11">
        <v>44564</v>
      </c>
      <c r="B216" s="2">
        <v>1</v>
      </c>
      <c r="C216" t="s">
        <v>81</v>
      </c>
      <c r="D216" s="2">
        <v>520</v>
      </c>
      <c r="E216" s="3">
        <v>1007.4663683333333</v>
      </c>
      <c r="F216" s="2">
        <v>88</v>
      </c>
      <c r="G216" s="2">
        <v>318</v>
      </c>
      <c r="H216" s="2">
        <v>74</v>
      </c>
      <c r="I216" s="2">
        <v>9</v>
      </c>
      <c r="J216" s="2">
        <v>31</v>
      </c>
      <c r="K216" s="4">
        <v>0.39772727272727271</v>
      </c>
      <c r="L216" s="5">
        <v>7.309027777777778E-3</v>
      </c>
      <c r="M216" s="5">
        <v>7.2640467171717175E-3</v>
      </c>
      <c r="N216" s="5">
        <v>2.3206018518518518E-2</v>
      </c>
      <c r="O216" s="4">
        <v>0.46590909090909088</v>
      </c>
      <c r="P216" s="5">
        <v>6.3327546296296292E-2</v>
      </c>
      <c r="Q216" s="5">
        <v>8.8419560185185236E-2</v>
      </c>
      <c r="R216" s="5">
        <v>0.80715277777777783</v>
      </c>
      <c r="S216" s="5">
        <v>9.0164660207939507E-2</v>
      </c>
      <c r="T216" s="2">
        <v>85</v>
      </c>
      <c r="U216" s="2">
        <v>46</v>
      </c>
      <c r="V216" s="2">
        <v>11</v>
      </c>
      <c r="W216" s="2">
        <v>514</v>
      </c>
      <c r="X216">
        <v>144</v>
      </c>
      <c r="Y216" s="2">
        <v>312</v>
      </c>
      <c r="Z216">
        <v>514</v>
      </c>
    </row>
    <row r="217" spans="1:26" x14ac:dyDescent="0.25">
      <c r="A217" s="11">
        <v>44564</v>
      </c>
      <c r="B217" s="2">
        <v>1</v>
      </c>
      <c r="C217" t="s">
        <v>80</v>
      </c>
      <c r="D217" s="2">
        <v>334</v>
      </c>
      <c r="E217" s="3">
        <v>772.85693066666659</v>
      </c>
      <c r="F217" s="2">
        <v>59</v>
      </c>
      <c r="G217" s="2">
        <v>205</v>
      </c>
      <c r="H217" s="2">
        <v>44</v>
      </c>
      <c r="I217" s="2">
        <v>6</v>
      </c>
      <c r="J217" s="2">
        <v>20</v>
      </c>
      <c r="K217" s="4">
        <v>0.44067796610169491</v>
      </c>
      <c r="L217" s="5">
        <v>6.3194444444444444E-3</v>
      </c>
      <c r="M217" s="5">
        <v>6.975439422473321E-3</v>
      </c>
      <c r="N217" s="5">
        <v>3.575231481481482E-2</v>
      </c>
      <c r="O217" s="4">
        <v>0.57627118644067798</v>
      </c>
      <c r="P217" s="5">
        <v>5.9907407407407409E-2</v>
      </c>
      <c r="Q217" s="5">
        <v>0.11779398148148149</v>
      </c>
      <c r="R217" s="5">
        <v>1.079988425925926</v>
      </c>
      <c r="S217" s="5">
        <v>0.11823039239460525</v>
      </c>
      <c r="T217" s="2">
        <v>76</v>
      </c>
      <c r="U217" s="2">
        <v>47</v>
      </c>
      <c r="V217" s="2">
        <v>11</v>
      </c>
      <c r="W217" s="2">
        <v>328</v>
      </c>
      <c r="X217">
        <v>71</v>
      </c>
      <c r="Y217" s="2">
        <v>160</v>
      </c>
      <c r="Z217">
        <v>328</v>
      </c>
    </row>
    <row r="218" spans="1:26" x14ac:dyDescent="0.25">
      <c r="A218" s="11">
        <v>44564</v>
      </c>
      <c r="B218" s="2">
        <v>1</v>
      </c>
      <c r="C218" t="s">
        <v>87</v>
      </c>
      <c r="D218" s="2">
        <v>748</v>
      </c>
      <c r="E218" s="3">
        <v>1533.7438476666653</v>
      </c>
      <c r="F218" s="2">
        <v>82</v>
      </c>
      <c r="G218" s="2">
        <v>467</v>
      </c>
      <c r="H218" s="2">
        <v>128</v>
      </c>
      <c r="I218" s="2">
        <v>8</v>
      </c>
      <c r="J218" s="2">
        <v>63</v>
      </c>
      <c r="K218" s="4">
        <v>0.47560975609756095</v>
      </c>
      <c r="L218" s="5">
        <v>6.0243055555555562E-3</v>
      </c>
      <c r="M218" s="5">
        <v>8.3931797651309852E-3</v>
      </c>
      <c r="N218" s="5">
        <v>3.7638888888888895E-2</v>
      </c>
      <c r="O218" s="4">
        <v>0.54878048780487809</v>
      </c>
      <c r="P218" s="5">
        <v>4.5873842592592598E-2</v>
      </c>
      <c r="Q218" s="5">
        <v>7.4494212962962977E-2</v>
      </c>
      <c r="R218" s="5">
        <v>0.58429398148148148</v>
      </c>
      <c r="S218" s="5">
        <v>8.5639019968337934E-2</v>
      </c>
      <c r="T218" s="2">
        <v>146</v>
      </c>
      <c r="U218" s="2">
        <v>66</v>
      </c>
      <c r="V218" s="2">
        <v>1</v>
      </c>
      <c r="W218" s="2">
        <v>743</v>
      </c>
      <c r="X218">
        <v>117</v>
      </c>
      <c r="Y218" s="2">
        <v>409</v>
      </c>
      <c r="Z218">
        <v>743</v>
      </c>
    </row>
    <row r="219" spans="1:26" x14ac:dyDescent="0.25">
      <c r="A219" s="11">
        <v>44564</v>
      </c>
      <c r="B219" s="2">
        <v>1</v>
      </c>
      <c r="C219" t="s">
        <v>89</v>
      </c>
      <c r="D219" s="2">
        <v>647</v>
      </c>
      <c r="E219" s="3">
        <v>529.63914683333348</v>
      </c>
      <c r="F219" s="2">
        <v>96</v>
      </c>
      <c r="G219" s="2">
        <v>299</v>
      </c>
      <c r="H219" s="2">
        <v>70</v>
      </c>
      <c r="I219" s="2">
        <v>15</v>
      </c>
      <c r="J219" s="2">
        <v>167</v>
      </c>
      <c r="K219" s="4">
        <v>0.47916666666666669</v>
      </c>
      <c r="L219" s="5">
        <v>5.8333333333333327E-3</v>
      </c>
      <c r="M219" s="5">
        <v>6.065779320987656E-3</v>
      </c>
      <c r="N219" s="5">
        <v>2.0972222222222222E-2</v>
      </c>
      <c r="O219" s="4">
        <v>0.65625</v>
      </c>
      <c r="P219" s="5">
        <v>4.7800925925925927E-2</v>
      </c>
      <c r="Q219" s="5">
        <v>7.7268518518518514E-2</v>
      </c>
      <c r="R219" s="5">
        <v>0.88208333333333344</v>
      </c>
      <c r="S219" s="5">
        <v>5.7715918880077273E-2</v>
      </c>
      <c r="T219" s="2">
        <v>50</v>
      </c>
      <c r="U219" s="2">
        <v>21</v>
      </c>
      <c r="V219" s="2">
        <v>0</v>
      </c>
      <c r="W219" s="2">
        <v>633</v>
      </c>
      <c r="X219">
        <v>69</v>
      </c>
      <c r="Y219" s="2">
        <v>411</v>
      </c>
      <c r="Z219">
        <v>633</v>
      </c>
    </row>
    <row r="220" spans="1:26" x14ac:dyDescent="0.25">
      <c r="A220" s="11">
        <v>44564</v>
      </c>
      <c r="B220" s="2">
        <v>1</v>
      </c>
      <c r="C220" t="s">
        <v>77</v>
      </c>
      <c r="D220" s="2">
        <v>6566</v>
      </c>
      <c r="E220" s="3">
        <v>0</v>
      </c>
      <c r="F220" s="2">
        <v>664</v>
      </c>
      <c r="G220" s="2">
        <v>3142</v>
      </c>
      <c r="H220" s="2">
        <v>1355</v>
      </c>
      <c r="I220" s="2">
        <v>341</v>
      </c>
      <c r="J220" s="2">
        <v>1064</v>
      </c>
      <c r="K220" s="4">
        <v>0.50920245398773001</v>
      </c>
      <c r="L220" s="5">
        <v>5.4629629629629629E-3</v>
      </c>
      <c r="M220" s="5">
        <v>6.4970141729152522E-3</v>
      </c>
      <c r="N220" s="5">
        <v>3.7638888888888895E-2</v>
      </c>
      <c r="O220" s="4">
        <v>0.62576687116564422</v>
      </c>
      <c r="P220" s="5">
        <v>5.6122685185185185E-2</v>
      </c>
      <c r="Q220" s="5">
        <v>9.1550925925925938E-2</v>
      </c>
      <c r="R220" s="5">
        <v>0.90990740740740739</v>
      </c>
      <c r="S220" s="5">
        <v>8.0054004629629642E-3</v>
      </c>
      <c r="T220" s="2">
        <v>0</v>
      </c>
      <c r="U220" s="2">
        <v>0</v>
      </c>
      <c r="V220" s="2">
        <v>0</v>
      </c>
      <c r="W220" s="2">
        <v>1315</v>
      </c>
      <c r="X220">
        <v>0</v>
      </c>
      <c r="Y220" s="2">
        <v>3</v>
      </c>
      <c r="Z220">
        <v>1315</v>
      </c>
    </row>
    <row r="221" spans="1:26" x14ac:dyDescent="0.25">
      <c r="A221" s="11">
        <v>44564</v>
      </c>
      <c r="B221" s="2">
        <v>1</v>
      </c>
      <c r="C221" t="s">
        <v>82</v>
      </c>
      <c r="D221" s="2">
        <v>186</v>
      </c>
      <c r="E221" s="3">
        <v>79.112769333333318</v>
      </c>
      <c r="F221" s="2">
        <v>27</v>
      </c>
      <c r="G221" s="2">
        <v>112</v>
      </c>
      <c r="H221" s="2">
        <v>25</v>
      </c>
      <c r="I221" s="2">
        <v>4</v>
      </c>
      <c r="J221" s="2">
        <v>18</v>
      </c>
      <c r="K221" s="4">
        <v>0.66666666666666663</v>
      </c>
      <c r="L221" s="5">
        <v>4.6180555555555558E-3</v>
      </c>
      <c r="M221" s="5">
        <v>6.2928669410150899E-3</v>
      </c>
      <c r="N221" s="5">
        <v>3.0497685185185183E-2</v>
      </c>
      <c r="O221" s="4">
        <v>0.7407407407407407</v>
      </c>
      <c r="P221" s="5">
        <v>3.951388888888889E-2</v>
      </c>
      <c r="Q221" s="5">
        <v>6.7497685185185188E-2</v>
      </c>
      <c r="R221" s="5">
        <v>0.61895833333333328</v>
      </c>
      <c r="S221" s="5">
        <v>3.3717998588829484E-2</v>
      </c>
      <c r="T221" s="2">
        <v>5</v>
      </c>
      <c r="U221" s="2">
        <v>1</v>
      </c>
      <c r="V221" s="2">
        <v>0</v>
      </c>
      <c r="W221" s="2">
        <v>184</v>
      </c>
      <c r="X221">
        <v>32</v>
      </c>
      <c r="Y221" s="2">
        <v>152</v>
      </c>
      <c r="Z221">
        <v>184</v>
      </c>
    </row>
    <row r="222" spans="1:26" x14ac:dyDescent="0.25">
      <c r="A222" s="11">
        <v>44564</v>
      </c>
      <c r="B222" s="2">
        <v>1</v>
      </c>
      <c r="C222" t="s">
        <v>90</v>
      </c>
      <c r="D222" s="2">
        <v>432</v>
      </c>
      <c r="E222" s="3">
        <v>470.14359233333329</v>
      </c>
      <c r="F222" s="2">
        <v>82</v>
      </c>
      <c r="G222" s="2">
        <v>246</v>
      </c>
      <c r="H222" s="2">
        <v>45</v>
      </c>
      <c r="I222" s="2">
        <v>9</v>
      </c>
      <c r="J222" s="2">
        <v>50</v>
      </c>
      <c r="K222" s="4">
        <v>0.69512195121951215</v>
      </c>
      <c r="L222" s="5">
        <v>4.1261574074074074E-3</v>
      </c>
      <c r="M222" s="5">
        <v>4.7472052845528448E-3</v>
      </c>
      <c r="N222" s="5">
        <v>1.5682870370370371E-2</v>
      </c>
      <c r="O222" s="4">
        <v>0.80487804878048785</v>
      </c>
      <c r="P222" s="5">
        <v>6.0069444444444446E-2</v>
      </c>
      <c r="Q222" s="5">
        <v>9.2971064814814791E-2</v>
      </c>
      <c r="R222" s="5">
        <v>0.46141203703703704</v>
      </c>
      <c r="S222" s="5">
        <v>5.8839749745157974E-2</v>
      </c>
      <c r="T222" s="2">
        <v>39</v>
      </c>
      <c r="U222" s="2">
        <v>11</v>
      </c>
      <c r="V222" s="2">
        <v>0</v>
      </c>
      <c r="W222" s="2">
        <v>429</v>
      </c>
      <c r="X222">
        <v>80</v>
      </c>
      <c r="Y222" s="2">
        <v>294</v>
      </c>
      <c r="Z222">
        <v>429</v>
      </c>
    </row>
    <row r="223" spans="1:26" x14ac:dyDescent="0.25">
      <c r="A223" s="11">
        <v>44564</v>
      </c>
      <c r="B223" s="2">
        <v>1</v>
      </c>
      <c r="C223" t="s">
        <v>94</v>
      </c>
      <c r="D223" s="2">
        <v>2</v>
      </c>
      <c r="E223" s="3">
        <v>0</v>
      </c>
      <c r="F223" s="2">
        <v>0</v>
      </c>
      <c r="G223" s="2">
        <v>0</v>
      </c>
      <c r="H223" s="2">
        <v>1</v>
      </c>
      <c r="I223" s="2">
        <v>0</v>
      </c>
      <c r="J223" s="2">
        <v>1</v>
      </c>
      <c r="K223" s="4" t="s">
        <v>77</v>
      </c>
      <c r="L223" s="5" t="s">
        <v>77</v>
      </c>
      <c r="M223" s="5" t="s">
        <v>77</v>
      </c>
      <c r="N223" s="5" t="s">
        <v>77</v>
      </c>
      <c r="O223" s="4" t="s">
        <v>77</v>
      </c>
      <c r="P223" s="5">
        <v>7.719907407407408E-3</v>
      </c>
      <c r="Q223" s="5">
        <v>7.719907407407408E-3</v>
      </c>
      <c r="R223" s="5">
        <v>7.719907407407408E-3</v>
      </c>
      <c r="S223" s="5">
        <v>1.5312500000000001E-2</v>
      </c>
      <c r="T223" s="2">
        <v>0</v>
      </c>
      <c r="U223" s="2">
        <v>0</v>
      </c>
      <c r="V223" s="2">
        <v>0</v>
      </c>
      <c r="W223" s="2">
        <v>2</v>
      </c>
      <c r="X223">
        <v>0</v>
      </c>
      <c r="Y223" s="2">
        <v>2</v>
      </c>
      <c r="Z223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S102"/>
  <sheetViews>
    <sheetView topLeftCell="A42" workbookViewId="0">
      <selection activeCell="B76" sqref="A76:XFD77"/>
    </sheetView>
  </sheetViews>
  <sheetFormatPr defaultRowHeight="15" x14ac:dyDescent="0.25"/>
  <cols>
    <col min="1" max="1" width="18.85546875" bestFit="1" customWidth="1"/>
    <col min="2" max="2" width="14.85546875" bestFit="1" customWidth="1"/>
    <col min="3" max="3" width="14.28515625" bestFit="1" customWidth="1"/>
    <col min="8" max="8" width="23.42578125" customWidth="1"/>
    <col min="11" max="12" width="10.7109375" bestFit="1" customWidth="1"/>
    <col min="13" max="13" width="18.7109375" bestFit="1" customWidth="1"/>
  </cols>
  <sheetData>
    <row r="2" spans="1:9" x14ac:dyDescent="0.25">
      <c r="C2" s="13"/>
    </row>
    <row r="3" spans="1:9" x14ac:dyDescent="0.25">
      <c r="B3" s="13"/>
      <c r="C3" s="13"/>
    </row>
    <row r="4" spans="1:9" x14ac:dyDescent="0.25">
      <c r="A4" s="12"/>
      <c r="B4" s="12" t="s">
        <v>45</v>
      </c>
      <c r="C4" s="12" t="s">
        <v>46</v>
      </c>
    </row>
    <row r="5" spans="1:9" x14ac:dyDescent="0.25">
      <c r="A5" t="s">
        <v>54</v>
      </c>
      <c r="B5" s="13">
        <f>IF(Control!$B$1=1,GETPIVOTDATA(""&amp;$B4,Pivot!$A$66),GETPIVOTDATA(""&amp;$B4,Pivot!$E$66,"LHB",Control!$C$1))</f>
        <v>5.1273148148148146E-3</v>
      </c>
      <c r="C5" s="13">
        <f>IF(Control!$B$1=1,GETPIVOTDATA(""&amp;$C4,Pivot!$A$66),GETPIVOTDATA(""&amp;$C4,Pivot!$E$66,"LHB",Control!$C$1))</f>
        <v>6.2962962962962964E-3</v>
      </c>
    </row>
    <row r="6" spans="1:9" x14ac:dyDescent="0.25">
      <c r="A6" t="s">
        <v>63</v>
      </c>
      <c r="B6" s="13">
        <f>IF(Control!$B$1=1,GETPIVOTDATA(""&amp;$B4,Pivot!$A$59),GETPIVOTDATA(""&amp;$B4,Pivot!$E$59,"LHB",Control!$C$1))</f>
        <v>5.4976851851851853E-3</v>
      </c>
      <c r="C6" s="13">
        <f>IF(Control!$B$1=1,GETPIVOTDATA(""&amp;$C4,Pivot!$A$59),GETPIVOTDATA(""&amp;$C4,Pivot!$E$59,"LHB",Control!$C$1))</f>
        <v>6.828703703703704E-3</v>
      </c>
    </row>
    <row r="7" spans="1:9" x14ac:dyDescent="0.25">
      <c r="A7" t="s">
        <v>53</v>
      </c>
      <c r="B7" s="13">
        <f>IF(Control!$B$1=1,GETPIVOTDATA(""&amp;$B4,Pivot!$A$52),GETPIVOTDATA(""&amp;$B4,Pivot!$E$52,"LHB",Control!$C$1))</f>
        <v>5.8333333333333336E-3</v>
      </c>
      <c r="C7" s="13">
        <f>IF(Control!$B$1=1,GETPIVOTDATA(""&amp;$C4,Pivot!$A$52),GETPIVOTDATA(""&amp;$C4,Pivot!$E$52,"LHB",Control!$C$1))</f>
        <v>6.9328703703703696E-3</v>
      </c>
    </row>
    <row r="9" spans="1:9" x14ac:dyDescent="0.25">
      <c r="B9" s="12" t="s">
        <v>47</v>
      </c>
      <c r="C9" s="12" t="s">
        <v>48</v>
      </c>
      <c r="I9">
        <f>5337*0.202</f>
        <v>1078.0740000000001</v>
      </c>
    </row>
    <row r="10" spans="1:9" x14ac:dyDescent="0.25">
      <c r="A10" t="s">
        <v>54</v>
      </c>
      <c r="B10" s="14">
        <f>IF(Control!$B$1=1,GETPIVOTDATA(""&amp;B$9,Pivot!$A$91),GETPIVOTDATA(""&amp;B$9,Pivot!$E$91,"LHB",Control!$C$1))</f>
        <v>0.54496908375491848</v>
      </c>
      <c r="C10" s="14">
        <f>IF(Control!$B$1=1,GETPIVOTDATA(""&amp;C$9,Pivot!$A$91),GETPIVOTDATA(""&amp;C$9,Pivot!$E$91,"LHB",Control!$C$1))</f>
        <v>0.66076447442383357</v>
      </c>
    </row>
    <row r="11" spans="1:9" x14ac:dyDescent="0.25">
      <c r="A11" t="s">
        <v>63</v>
      </c>
      <c r="B11" s="14">
        <f>IF(Control!$B$1=1,GETPIVOTDATA(""&amp;B$9,Pivot!$A$85),GETPIVOTDATA(""&amp;B$9,Pivot!$E$85,"LHB",Control!$C$1))</f>
        <v>0.50750938673341672</v>
      </c>
      <c r="C11" s="14">
        <f>IF(Control!$B$1=1,GETPIVOTDATA(""&amp;C$9,Pivot!$A$85),GETPIVOTDATA(""&amp;C$9,Pivot!$E$85,"LHB",Control!$C$1))</f>
        <v>0.61639549436795993</v>
      </c>
    </row>
    <row r="12" spans="1:9" x14ac:dyDescent="0.25">
      <c r="A12" t="s">
        <v>53</v>
      </c>
      <c r="B12" s="14">
        <f>IF(Control!$B$1=1,GETPIVOTDATA(""&amp;B$9,Pivot!$A$77),GETPIVOTDATA(""&amp;B$9,Pivot!$E$77,"LHB",Control!$C$1))</f>
        <v>0.47734806629834253</v>
      </c>
      <c r="C12" s="14">
        <f>IF(Control!$B$1=1,GETPIVOTDATA(""&amp;C$9,Pivot!$A$77),GETPIVOTDATA(""&amp;C$9,Pivot!$E$77,"LHB",Control!$C$1))</f>
        <v>0.58895027624309393</v>
      </c>
    </row>
    <row r="14" spans="1:9" x14ac:dyDescent="0.25">
      <c r="B14" s="12" t="s">
        <v>49</v>
      </c>
      <c r="C14" s="12" t="s">
        <v>50</v>
      </c>
    </row>
    <row r="15" spans="1:9" x14ac:dyDescent="0.25">
      <c r="A15" t="s">
        <v>54</v>
      </c>
      <c r="B15" s="13">
        <f>IF(Control!$B$1=1,GETPIVOTDATA(""&amp;B$14,Pivot!$A$112),GETPIVOTDATA(""&amp;B$14,Pivot!$E$112,"LHB",Control!$C$1))</f>
        <v>5.4085648148148147E-2</v>
      </c>
      <c r="C15" s="13">
        <f>IF(Control!$B$1=1,GETPIVOTDATA(""&amp;C$14,Pivot!$A$112),GETPIVOTDATA(""&amp;C$14,Pivot!$E$112,"LHB",Control!$C$1))</f>
        <v>8.2025462962962967E-2</v>
      </c>
    </row>
    <row r="16" spans="1:9" x14ac:dyDescent="0.25">
      <c r="A16" t="s">
        <v>63</v>
      </c>
      <c r="B16" s="13">
        <f>IF(Control!$B$1=1,GETPIVOTDATA(""&amp;B$14,Pivot!$A$106),GETPIVOTDATA(""&amp;B$14,Pivot!$E$106,"LHB",Control!$C$1))</f>
        <v>6.3935185185185192E-2</v>
      </c>
      <c r="C16" s="13">
        <f>IF(Control!$B$1=1,GETPIVOTDATA(""&amp;C$14,Pivot!$A$106),GETPIVOTDATA(""&amp;C$14,Pivot!$E$106,"LHB",Control!$C$1))</f>
        <v>0.10071759259259259</v>
      </c>
    </row>
    <row r="17" spans="1:3" x14ac:dyDescent="0.25">
      <c r="A17" t="s">
        <v>53</v>
      </c>
      <c r="B17" s="13">
        <f>IF(Control!$B$1=1,GETPIVOTDATA(""&amp;B$14,Pivot!$A$100),GETPIVOTDATA(""&amp;B$14,Pivot!$E$100,"LHB",Control!$C$1))</f>
        <v>7.9201388888888891E-2</v>
      </c>
      <c r="C17" s="13">
        <f>IF(Control!$B$1=1,GETPIVOTDATA(""&amp;C$14,Pivot!$A$100),GETPIVOTDATA(""&amp;C$14,Pivot!$E$100,"LHB",Control!$C$1))</f>
        <v>0.12248842592592592</v>
      </c>
    </row>
    <row r="21" spans="1:3" x14ac:dyDescent="0.25">
      <c r="A21" s="20" t="s">
        <v>33</v>
      </c>
      <c r="B21" s="21"/>
    </row>
    <row r="22" spans="1:3" x14ac:dyDescent="0.25">
      <c r="A22" s="22" t="s">
        <v>38</v>
      </c>
      <c r="B22" s="21">
        <f>IF(Control!$B$1=1,GETPIVOTDATA(""&amp;$A22,Pivot!$A$23),GETPIVOTDATA(""&amp;$A22,Pivot!$A$23,"LHB",Control!$C$1))</f>
        <v>1151</v>
      </c>
    </row>
    <row r="23" spans="1:3" x14ac:dyDescent="0.25">
      <c r="A23" s="22" t="s">
        <v>37</v>
      </c>
      <c r="B23" s="21">
        <f>IF(Control!$B$1=1,GETPIVOTDATA(""&amp;$A23,Pivot!$A$23),GETPIVOTDATA(""&amp;$A23,Pivot!$A$23,"LHB",Control!$C$1))</f>
        <v>439</v>
      </c>
    </row>
    <row r="24" spans="1:3" x14ac:dyDescent="0.25">
      <c r="A24" s="22" t="s">
        <v>36</v>
      </c>
      <c r="B24" s="21">
        <f>IF(Control!$B$1=1,GETPIVOTDATA(""&amp;$A24,Pivot!$A$23),GETPIVOTDATA(""&amp;$A24,Pivot!$A$23,"LHB",Control!$C$1))</f>
        <v>1574</v>
      </c>
    </row>
    <row r="25" spans="1:3" x14ac:dyDescent="0.25">
      <c r="A25" s="22" t="s">
        <v>35</v>
      </c>
      <c r="B25" s="21">
        <f>IF(Control!$B$1=1,GETPIVOTDATA(""&amp;$A25,Pivot!$A$23),GETPIVOTDATA(""&amp;$A25,Pivot!$A$23,"LHB",Control!$C$1))</f>
        <v>4935</v>
      </c>
    </row>
    <row r="26" spans="1:3" x14ac:dyDescent="0.25">
      <c r="A26" s="22" t="s">
        <v>34</v>
      </c>
      <c r="B26" s="21">
        <f>IF(Control!$B$1=1,GETPIVOTDATA(""&amp;$A26,Pivot!$A$23),GETPIVOTDATA(""&amp;$A26,Pivot!$A$23,"LHB",Control!$C$1))</f>
        <v>918</v>
      </c>
    </row>
    <row r="30" spans="1:3" x14ac:dyDescent="0.25">
      <c r="A30" s="22" t="s">
        <v>61</v>
      </c>
      <c r="B30" s="21">
        <f>IF(Control!$B$1=1,GETPIVOTDATA(""&amp;$A30,Pivot!$A$120),GETPIVOTDATA(""&amp;$A30,Pivot!$E$120,"HospitalAttendedHealthBoardName",Control!$C$1))</f>
        <v>593</v>
      </c>
    </row>
    <row r="31" spans="1:3" x14ac:dyDescent="0.25">
      <c r="A31" s="22" t="s">
        <v>62</v>
      </c>
      <c r="B31" s="21">
        <f>IF(Control!$B$1=1,GETPIVOTDATA(""&amp;$A31,Pivot!$A$120),GETPIVOTDATA(""&amp;$A31,Pivot!$E$120,"HospitalAttendedHealthBoardName",Control!$C$1))</f>
        <v>1801</v>
      </c>
    </row>
    <row r="32" spans="1:3" x14ac:dyDescent="0.25">
      <c r="A32" s="22" t="s">
        <v>42</v>
      </c>
      <c r="B32" s="21">
        <f>IF(Control!$B$1=1,GETPIVOTDATA(""&amp;$A32,Pivot!$A$120),GETPIVOTDATA(""&amp;$A32,Pivot!$E$120,"HospitalAttendedHealthBoardName",Control!$C$1))</f>
        <v>476</v>
      </c>
    </row>
    <row r="33" spans="1:18" x14ac:dyDescent="0.25">
      <c r="A33" s="22" t="s">
        <v>40</v>
      </c>
      <c r="B33" s="21">
        <f>IF(Control!$B$1=1,GETPIVOTDATA(""&amp;$A33,Pivot!$A$120),GETPIVOTDATA(""&amp;$A33,Pivot!$E$120,"HospitalAttendedHealthBoardName",Control!$C$1))</f>
        <v>257</v>
      </c>
    </row>
    <row r="34" spans="1:18" x14ac:dyDescent="0.25">
      <c r="A34" s="22" t="s">
        <v>41</v>
      </c>
      <c r="B34" s="21">
        <f>IF(Control!$B$1=1,GETPIVOTDATA(""&amp;$A34,Pivot!$A$120),GETPIVOTDATA(""&amp;$A34,Pivot!$E$120,"HospitalAttendedHealthBoardName",Control!$C$1))</f>
        <v>39</v>
      </c>
    </row>
    <row r="37" spans="1:18" x14ac:dyDescent="0.25">
      <c r="A37" s="23" t="s">
        <v>5</v>
      </c>
    </row>
    <row r="38" spans="1:18" x14ac:dyDescent="0.25">
      <c r="A38" s="22" t="s">
        <v>18</v>
      </c>
      <c r="B38" s="24">
        <f>IF(Control!$B$1=1,GETPIVOTDATA("Lost Hours",Pivot!$A$169,"Weekday",$A38),GETPIVOTDATA("Lost Hours",Pivot!$A$169,"Weekday",$A38,"HB",Control!$C$1))</f>
        <v>819.89859133333334</v>
      </c>
    </row>
    <row r="39" spans="1:18" x14ac:dyDescent="0.25">
      <c r="A39" s="22" t="s">
        <v>19</v>
      </c>
      <c r="B39" s="24">
        <f>IF(Control!$B$1=1,GETPIVOTDATA("Lost Hours",Pivot!$A$169,"Weekday",$A39),GETPIVOTDATA("Lost Hours",Pivot!$A$169,"Weekday",$A39,"HB",Control!$C$1))</f>
        <v>814.55053283333336</v>
      </c>
    </row>
    <row r="40" spans="1:18" x14ac:dyDescent="0.25">
      <c r="A40" s="22" t="s">
        <v>20</v>
      </c>
      <c r="B40" s="24">
        <f>IF(Control!$B$1=1,GETPIVOTDATA("Lost Hours",Pivot!$A$169,"Weekday",$A40),GETPIVOTDATA("Lost Hours",Pivot!$A$169,"Weekday",$A40,"HB",Control!$C$1))</f>
        <v>739.4135891666665</v>
      </c>
    </row>
    <row r="41" spans="1:18" x14ac:dyDescent="0.25">
      <c r="A41" s="22" t="s">
        <v>21</v>
      </c>
      <c r="B41" s="24">
        <f>IF(Control!$B$1=1,GETPIVOTDATA("Lost Hours",Pivot!$A$169,"Weekday",$A41),GETPIVOTDATA("Lost Hours",Pivot!$A$169,"Weekday",$A41,"HB",Control!$C$1))</f>
        <v>1008.1110796666668</v>
      </c>
    </row>
    <row r="42" spans="1:18" x14ac:dyDescent="0.25">
      <c r="A42" s="22" t="s">
        <v>22</v>
      </c>
      <c r="B42" s="24">
        <f>IF(Control!$B$1=1,GETPIVOTDATA("Lost Hours",Pivot!$A$169,"Weekday",$A42),GETPIVOTDATA("Lost Hours",Pivot!$A$169,"Weekday",$A42,"HB",Control!$C$1))</f>
        <v>754.50914133333322</v>
      </c>
    </row>
    <row r="43" spans="1:18" x14ac:dyDescent="0.25">
      <c r="A43" s="22" t="s">
        <v>23</v>
      </c>
      <c r="B43" s="24">
        <f>IF(Control!$B$1=1,GETPIVOTDATA("Lost Hours",Pivot!$A$169,"Weekday",$A43),GETPIVOTDATA("Lost Hours",Pivot!$A$169,"Weekday",$A43,"HB",Control!$C$1))</f>
        <v>763.03970149999986</v>
      </c>
    </row>
    <row r="44" spans="1:18" x14ac:dyDescent="0.25">
      <c r="A44" s="22" t="s">
        <v>72</v>
      </c>
      <c r="B44" s="24">
        <f>IF(Control!$B$1=1,GETPIVOTDATA("Lost Hours",Pivot!$A$169,"Weekday",$A44),GETPIVOTDATA("Lost Hours",Pivot!$A$169,"Weekday",$A44,"HB",Control!$C$1))</f>
        <v>417.45998966666673</v>
      </c>
    </row>
    <row r="47" spans="1:18" x14ac:dyDescent="0.25">
      <c r="K47" t="s">
        <v>118</v>
      </c>
      <c r="M47" t="s">
        <v>119</v>
      </c>
    </row>
    <row r="48" spans="1:18" x14ac:dyDescent="0.25">
      <c r="C48" t="s">
        <v>116</v>
      </c>
      <c r="E48" t="str">
        <f>Control!C13</f>
        <v>Last Week ( 20-Jun-2022)</v>
      </c>
      <c r="R48" t="s">
        <v>120</v>
      </c>
    </row>
    <row r="49" spans="1:19" x14ac:dyDescent="0.25">
      <c r="D49" t="s">
        <v>117</v>
      </c>
      <c r="F49" t="s">
        <v>122</v>
      </c>
    </row>
    <row r="50" spans="1:19" x14ac:dyDescent="0.25">
      <c r="A50" t="s">
        <v>101</v>
      </c>
    </row>
    <row r="51" spans="1:19" x14ac:dyDescent="0.25">
      <c r="F51" s="31"/>
      <c r="K51" t="s">
        <v>34</v>
      </c>
      <c r="M51" t="s">
        <v>110</v>
      </c>
    </row>
    <row r="52" spans="1:19" x14ac:dyDescent="0.25">
      <c r="A52" t="s">
        <v>102</v>
      </c>
      <c r="C52" t="s">
        <v>102</v>
      </c>
      <c r="D52" t="s">
        <v>123</v>
      </c>
      <c r="F52" t="s">
        <v>34</v>
      </c>
      <c r="G52" t="s">
        <v>110</v>
      </c>
      <c r="H52" t="s">
        <v>111</v>
      </c>
      <c r="K52" t="s">
        <v>12</v>
      </c>
      <c r="L52" t="s">
        <v>112</v>
      </c>
      <c r="M52" t="s">
        <v>15</v>
      </c>
      <c r="N52" t="s">
        <v>113</v>
      </c>
      <c r="R52" s="12" t="s">
        <v>47</v>
      </c>
      <c r="S52" s="12" t="s">
        <v>96</v>
      </c>
    </row>
    <row r="53" spans="1:19" x14ac:dyDescent="0.25">
      <c r="A53" t="s">
        <v>89</v>
      </c>
      <c r="B53" t="s">
        <v>103</v>
      </c>
      <c r="C53">
        <f>IF(Control!$B$13=1,GETPIVOTDATA("Verified Incidents",Pivot!$A$2,"LHB",$A53),IF(Control!$B$13=2,GETPIVOTDATA("Verified Incidents",Pivot!$A$8,"LHB",$A53),GETPIVOTDATA("Verified Incidents",Pivot!$A$14,"LHB",$A53)))</f>
        <v>1731</v>
      </c>
      <c r="D53">
        <f>IF(Control!$B$13=1,GETPIVOTDATA("Conveyances",Pivot!$A$2,"LHB",$A53),IF(Control!$B$13=2,GETPIVOTDATA("Conveyances",Pivot!$A$8,"LHB",$A53),GETPIVOTDATA("Conveyances",Pivot!$A$14,"LHB",$A53)))</f>
        <v>614</v>
      </c>
      <c r="E53" t="s">
        <v>103</v>
      </c>
      <c r="F53">
        <f>IF(Control!$B$13=1,GETPIVOTDATA("Red",Pivot!$A$23,"LHB",$A53),IF(Control!$B$13=2,GETPIVOTDATA("Red",Pivot!$A$32,"LHB",$A53),GETPIVOTDATA("Red",Pivot!$A$41,"LHB",$A53)))</f>
        <v>177</v>
      </c>
      <c r="G53">
        <f>IF(Control!$B$13=1,GETPIVOTDATA("Amber1",Pivot!$A$23,"LHB",A53)+GETPIVOTDATA("Amber2",Pivot!$A$23,"LHB",A53),IF(Control!$B$13=2,GETPIVOTDATA("Amber1",Pivot!$A$32,"LHB",A53)+GETPIVOTDATA("Amber2",Pivot!$A$32,"LHB",A53),GETPIVOTDATA("Amber1",Pivot!$A$41,"LHB",A53)+GETPIVOTDATA("Amber2",Pivot!$A$41,"LHB",A53)))</f>
        <v>1200</v>
      </c>
      <c r="H53">
        <f>+IF(Control!$B$13=1,GETPIVOTDATA("Green3",Pivot!$A$23,"LHB",A53)+GETPIVOTDATA("Green2",Pivot!$A$23,"LHB",A53),IF(Control!$B$13=2,GETPIVOTDATA("Green3",Pivot!$A$32,"LHB",A53)+GETPIVOTDATA("Green2",Pivot!$A$32,"LHB",A53),GETPIVOTDATA("Green3",Pivot!$A$41,"LHB",A53)+GETPIVOTDATA("Green2",Pivot!$A$41,"LHB",A53)))</f>
        <v>354</v>
      </c>
      <c r="J53" t="s">
        <v>103</v>
      </c>
      <c r="K53" s="13">
        <f>IF(Control!$B$13=1,GETPIVOTDATA("Median Red.",Pivot!$E$52,"LHB",$A53),IF(Control!$B$13=2,GETPIVOTDATA("Median Red.",Pivot!$E$59,"LHB",$A53),GETPIVOTDATA("Median Red.",Pivot!$E$66,"LHB",$A53)))</f>
        <v>5.37037037037037E-3</v>
      </c>
      <c r="L53" s="13">
        <f>IF(Control!$B$13=1,GETPIVOTDATA("Median Red.",Pivot!$A$52),IF(Control!$B$13=2,GETPIVOTDATA("Median Red.",Pivot!$A$59),GETPIVOTDATA("Median Red.",Pivot!$A$66)))</f>
        <v>5.8333333333333336E-3</v>
      </c>
      <c r="M53" s="13">
        <f>IF(Control!$B$13=1,GETPIVOTDATA("Median Amber.",Pivot!$E$100,"LHB",$A53),IF(Control!$B$13=2,GETPIVOTDATA("Median Amber.",Pivot!$E$106,"LHB",$A53),GETPIVOTDATA("Median Amber.",Pivot!$E$112,"LHB",$A53)))</f>
        <v>8.3449074074074078E-2</v>
      </c>
      <c r="N53" s="13">
        <f>IF(Control!$B$13=1,GETPIVOTDATA("Median Amber.",Pivot!$A$100),IF(Control!$B$13=2,GETPIVOTDATA("Median Amber.",Pivot!$A$106),GETPIVOTDATA("Median Amber.",Pivot!$A$112)))</f>
        <v>7.9201388888888891E-2</v>
      </c>
      <c r="Q53" t="s">
        <v>103</v>
      </c>
      <c r="R53" s="14">
        <f>IF(Control!$B$13=1,GETPIVOTDATA(""&amp;R$52,Pivot!$E$77,"LHB",$A53),IF(Control!$B$13=2,GETPIVOTDATA(""&amp;R$52,Pivot!$E$85,"LHB",$A53),GETPIVOTDATA(""&amp;R$52,Pivot!$E$91,"LHB",$A53)))</f>
        <v>0.53107344632768361</v>
      </c>
      <c r="S53" s="14">
        <f>IF(Control!$B$13=1,GETPIVOTDATA("Red % &lt; 8 Min",Pivot!$A$77),IF(Control!$B$13=2,GETPIVOTDATA("Red % &lt; 8 Min",Pivot!$A$85),GETPIVOTDATA("Red % &lt; 8 Min",Pivot!$A$91)))</f>
        <v>0.47734806629834253</v>
      </c>
    </row>
    <row r="54" spans="1:19" x14ac:dyDescent="0.25">
      <c r="A54" t="s">
        <v>87</v>
      </c>
      <c r="B54" t="s">
        <v>104</v>
      </c>
      <c r="C54">
        <f>IF(Control!$B$13=1,GETPIVOTDATA("Verified Incidents",Pivot!$A$2,"LHB",A54),IF(Control!$B$13=2,GETPIVOTDATA("Verified Incidents",Pivot!$A$8,"LHB",A54),GETPIVOTDATA("Verified Incidents",Pivot!$A$14,"LHB",A54)))</f>
        <v>2231</v>
      </c>
      <c r="D54">
        <f>IF(Control!$B$13=1,GETPIVOTDATA("Conveyances",Pivot!$A$2,"LHB",$A54),IF(Control!$B$13=2,GETPIVOTDATA("Conveyances",Pivot!$A$8,"LHB",$A54),GETPIVOTDATA("Conveyances",Pivot!$A$14,"LHB",$A54)))</f>
        <v>785</v>
      </c>
      <c r="E54" t="s">
        <v>104</v>
      </c>
      <c r="F54">
        <f>IF(Control!$B$13=1,GETPIVOTDATA("Red",Pivot!$A$23,"LHB",$A54),IF(Control!$B$13=2,GETPIVOTDATA("Red",Pivot!$A$32,"LHB",$A54),GETPIVOTDATA("Red",Pivot!$A$41,"LHB",$A54)))</f>
        <v>199</v>
      </c>
      <c r="G54">
        <f>IF(Control!$B$13=1,GETPIVOTDATA("Amber1",Pivot!$A$23,"LHB",A54)+GETPIVOTDATA("Amber2",Pivot!$A$23,"LHB",A54),IF(Control!$B$13=2,GETPIVOTDATA("Amber1",Pivot!$A$32,"LHB",A54)+GETPIVOTDATA("Amber2",Pivot!$A$32,"LHB",A54),GETPIVOTDATA("Amber1",Pivot!$A$41,"LHB",A54)+GETPIVOTDATA("Amber2",Pivot!$A$41,"LHB",A54)))</f>
        <v>1617</v>
      </c>
      <c r="H54">
        <f>+IF(Control!$B$13=1,GETPIVOTDATA("Green3",Pivot!$A$23,"LHB",A54)+GETPIVOTDATA("Green2",Pivot!$A$23,"LHB",A54),IF(Control!$B$13=2,GETPIVOTDATA("Green3",Pivot!$A$23,"LHB",A54)+GETPIVOTDATA("Green2",Pivot!$A$23,"LHB",A54),GETPIVOTDATA("Green3",Pivot!$A$23,"LHB",A54)+GETPIVOTDATA("Green2",Pivot!$A$23,"LHB",A54)))</f>
        <v>415</v>
      </c>
      <c r="J54" t="s">
        <v>104</v>
      </c>
      <c r="K54" s="13">
        <f>IF(Control!$B$13=1,GETPIVOTDATA("Median Red.",Pivot!$E$52,"LHB",$A54),IF(Control!$B$13=2,GETPIVOTDATA("Median Red.",Pivot!$E$59,"LHB",$A54),GETPIVOTDATA("Median Red.",Pivot!$E$66,"LHB",$A54)))</f>
        <v>6.5046296296296302E-3</v>
      </c>
      <c r="L54" s="13">
        <f>IF(Control!$B$13=1,GETPIVOTDATA("Median Red.",Pivot!$A$52),IF(Control!$B$13=2,GETPIVOTDATA("Median Red.",Pivot!$A$59),GETPIVOTDATA("Median Red.",Pivot!$A$66)))</f>
        <v>5.8333333333333336E-3</v>
      </c>
      <c r="M54" s="13">
        <f>IF(Control!$B$13=1,GETPIVOTDATA("Median Amber.",Pivot!$E$100,"LHB",$A54),IF(Control!$B$13=2,GETPIVOTDATA("Median Amber.",Pivot!$E$106,"LHB",$A54),GETPIVOTDATA("Median Amber.",Pivot!$E$112,"LHB",$A54)))</f>
        <v>6.277777777777778E-2</v>
      </c>
      <c r="N54" s="13">
        <f>IF(Control!$B$13=1,GETPIVOTDATA("Median Amber.",Pivot!$A$100),IF(Control!$B$13=2,GETPIVOTDATA("Median Amber.",Pivot!$A$106),GETPIVOTDATA("Median Amber.",Pivot!$A$112)))</f>
        <v>7.9201388888888891E-2</v>
      </c>
      <c r="Q54" t="s">
        <v>104</v>
      </c>
      <c r="R54" s="14">
        <f>IF(Control!$B$13=1,GETPIVOTDATA(""&amp;R$52,Pivot!$E$77,"LHB",$A54),IF(Control!$B$13=2,GETPIVOTDATA(""&amp;R$52,Pivot!$E$85,"LHB",$A54),GETPIVOTDATA(""&amp;R$52,Pivot!$E$91,"LHB",$A54)))</f>
        <v>0.42783505154639173</v>
      </c>
      <c r="S54" s="14">
        <f>IF(Control!$B$13=1,GETPIVOTDATA("Red % &lt; 8 Min",Pivot!$A$77),IF(Control!$B$13=2,GETPIVOTDATA("Red % &lt; 8 Min",Pivot!$A$85),GETPIVOTDATA("Red % &lt; 8 Min",Pivot!$A$91)))</f>
        <v>0.47734806629834253</v>
      </c>
    </row>
    <row r="55" spans="1:19" x14ac:dyDescent="0.25">
      <c r="A55" t="s">
        <v>95</v>
      </c>
      <c r="B55" t="s">
        <v>107</v>
      </c>
      <c r="C55">
        <f>IF(Control!$B$13=1,GETPIVOTDATA("Verified Incidents",Pivot!$A$2,"LHB",A55),IF(Control!$B$13=2,GETPIVOTDATA("Verified Incidents",Pivot!$A$8,"LHB",A55),GETPIVOTDATA("Verified Incidents",Pivot!$A$14,"LHB",A55)))</f>
        <v>1326</v>
      </c>
      <c r="D55">
        <f>IF(Control!$B$13=1,GETPIVOTDATA("Conveyances",Pivot!$A$2,"LHB",$A55),IF(Control!$B$13=2,GETPIVOTDATA("Conveyances",Pivot!$A$8,"LHB",$A55),GETPIVOTDATA("Conveyances",Pivot!$A$14,"LHB",$A55)))</f>
        <v>357</v>
      </c>
      <c r="E55" t="s">
        <v>107</v>
      </c>
      <c r="F55">
        <f>IF(Control!$B$13=1,GETPIVOTDATA("Red",Pivot!$A$23,"LHB",$A55),IF(Control!$B$13=2,GETPIVOTDATA("Red",Pivot!$A$32,"LHB",$A55),GETPIVOTDATA("Red",Pivot!$A$41,"LHB",$A55)))</f>
        <v>167</v>
      </c>
      <c r="G55">
        <f>IF(Control!$B$13=1,GETPIVOTDATA("Amber1",Pivot!$A$23,"LHB",A55)+GETPIVOTDATA("Amber2",Pivot!$A$23,"LHB",A55),IF(Control!$B$13=2,GETPIVOTDATA("Amber1",Pivot!$A$32,"LHB",A55)+GETPIVOTDATA("Amber2",Pivot!$A$32,"LHB",A55),GETPIVOTDATA("Amber1",Pivot!$A$41,"LHB",A55)+GETPIVOTDATA("Amber2",Pivot!$A$41,"LHB",A55)))</f>
        <v>967</v>
      </c>
      <c r="H55">
        <f>+IF(Control!$B$13=1,GETPIVOTDATA("Green3",Pivot!$A$23,"LHB",A55)+GETPIVOTDATA("Green2",Pivot!$A$23,"LHB",A55),IF(Control!$B$13=2,GETPIVOTDATA("Green3",Pivot!$A$23,"LHB",A55)+GETPIVOTDATA("Green2",Pivot!$A$23,"LHB",A55),GETPIVOTDATA("Green3",Pivot!$A$23,"LHB",A55)+GETPIVOTDATA("Green2",Pivot!$A$23,"LHB",A55)))</f>
        <v>192</v>
      </c>
      <c r="J55" t="s">
        <v>107</v>
      </c>
      <c r="K55" s="13">
        <f>IF(Control!$B$13=1,GETPIVOTDATA("Median Red.",Pivot!$E$52,"LHB",$A55),IF(Control!$B$13=2,GETPIVOTDATA("Median Red.",Pivot!$E$59,"LHB",$A55),GETPIVOTDATA("Median Red.",Pivot!$E$66,"LHB",$A55)))</f>
        <v>4.6643518518518518E-3</v>
      </c>
      <c r="L55" s="13">
        <f>IF(Control!$B$13=1,GETPIVOTDATA("Median Red.",Pivot!$A$52),IF(Control!$B$13=2,GETPIVOTDATA("Median Red.",Pivot!$A$59),GETPIVOTDATA("Median Red.",Pivot!$A$66)))</f>
        <v>5.8333333333333336E-3</v>
      </c>
      <c r="M55" s="13">
        <f>IF(Control!$B$13=1,GETPIVOTDATA("Median Amber.",Pivot!$E$100,"LHB",$A55),IF(Control!$B$13=2,GETPIVOTDATA("Median Amber.",Pivot!$E$106,"LHB",$A55),GETPIVOTDATA("Median Amber.",Pivot!$E$112,"LHB",$A55)))</f>
        <v>0.10560185185185185</v>
      </c>
      <c r="N55" s="13">
        <f>IF(Control!$B$13=1,GETPIVOTDATA("Median Amber.",Pivot!$A$100),IF(Control!$B$13=2,GETPIVOTDATA("Median Amber.",Pivot!$A$106),GETPIVOTDATA("Median Amber.",Pivot!$A$112)))</f>
        <v>7.9201388888888891E-2</v>
      </c>
      <c r="Q55" t="s">
        <v>107</v>
      </c>
      <c r="R55" s="14">
        <f>IF(Control!$B$13=1,GETPIVOTDATA(""&amp;R$52,Pivot!$E$77,"LHB",$A55),IF(Control!$B$13=2,GETPIVOTDATA(""&amp;R$52,Pivot!$E$85,"LHB",$A55),GETPIVOTDATA(""&amp;R$52,Pivot!$E$91,"LHB",$A55)))</f>
        <v>0.61212121212121207</v>
      </c>
      <c r="S55" s="14">
        <f>IF(Control!$B$13=1,GETPIVOTDATA("Red % &lt; 8 Min",Pivot!$A$77),IF(Control!$B$13=2,GETPIVOTDATA("Red % &lt; 8 Min",Pivot!$A$85),GETPIVOTDATA("Red % &lt; 8 Min",Pivot!$A$91)))</f>
        <v>0.47734806629834253</v>
      </c>
    </row>
    <row r="56" spans="1:19" x14ac:dyDescent="0.25">
      <c r="A56" t="s">
        <v>81</v>
      </c>
      <c r="B56" t="s">
        <v>108</v>
      </c>
      <c r="C56">
        <f>IF(Control!$B$13=1,GETPIVOTDATA("Verified Incidents",Pivot!$A$2,"LHB",A56),IF(Control!$B$13=2,GETPIVOTDATA("Verified Incidents",Pivot!$A$8,"LHB",A56),GETPIVOTDATA("Verified Incidents",Pivot!$A$14,"LHB",A56)))</f>
        <v>1160</v>
      </c>
      <c r="D56">
        <f>IF(Control!$B$13=1,GETPIVOTDATA("Conveyances",Pivot!$A$2,"LHB",$A56),IF(Control!$B$13=2,GETPIVOTDATA("Conveyances",Pivot!$A$8,"LHB",$A56),GETPIVOTDATA("Conveyances",Pivot!$A$14,"LHB",$A56)))</f>
        <v>368</v>
      </c>
      <c r="E56" t="s">
        <v>108</v>
      </c>
      <c r="F56">
        <f>IF(Control!$B$13=1,GETPIVOTDATA("Red",Pivot!$A$23,"LHB",$A56),IF(Control!$B$13=2,GETPIVOTDATA("Red",Pivot!$A$32,"LHB",$A56),GETPIVOTDATA("Red",Pivot!$A$41,"LHB",$A56)))</f>
        <v>129</v>
      </c>
      <c r="G56">
        <f>IF(Control!$B$13=1,GETPIVOTDATA("Amber1",Pivot!$A$23,"LHB",A56)+GETPIVOTDATA("Amber2",Pivot!$A$23,"LHB",A56),IF(Control!$B$13=2,GETPIVOTDATA("Amber1",Pivot!$A$32,"LHB",A56)+GETPIVOTDATA("Amber2",Pivot!$A$32,"LHB",A56),GETPIVOTDATA("Amber1",Pivot!$A$41,"LHB",A56)+GETPIVOTDATA("Amber2",Pivot!$A$41,"LHB",A56)))</f>
        <v>871</v>
      </c>
      <c r="H56">
        <f>+IF(Control!$B$13=1,GETPIVOTDATA("Green3",Pivot!$A$23,"LHB",A56)+GETPIVOTDATA("Green2",Pivot!$A$23,"LHB",A56),IF(Control!$B$13=2,GETPIVOTDATA("Green3",Pivot!$A$23,"LHB",A56)+GETPIVOTDATA("Green2",Pivot!$A$23,"LHB",A56),GETPIVOTDATA("Green3",Pivot!$A$23,"LHB",A56)+GETPIVOTDATA("Green2",Pivot!$A$23,"LHB",A56)))</f>
        <v>160</v>
      </c>
      <c r="J56" t="s">
        <v>108</v>
      </c>
      <c r="K56" s="13">
        <f>IF(Control!$B$13=1,GETPIVOTDATA("Median Red.",Pivot!$E$52,"LHB",$A56),IF(Control!$B$13=2,GETPIVOTDATA("Median Red.",Pivot!$E$59,"LHB",$A56),GETPIVOTDATA("Median Red.",Pivot!$E$66,"LHB",$A56)))</f>
        <v>6.9328703703703696E-3</v>
      </c>
      <c r="L56" s="13">
        <f>IF(Control!$B$13=1,GETPIVOTDATA("Median Red.",Pivot!$A$52),IF(Control!$B$13=2,GETPIVOTDATA("Median Red.",Pivot!$A$59),GETPIVOTDATA("Median Red.",Pivot!$A$66)))</f>
        <v>5.8333333333333336E-3</v>
      </c>
      <c r="M56" s="13">
        <f>IF(Control!$B$13=1,GETPIVOTDATA("Median Amber.",Pivot!$E$100,"LHB",$A56),IF(Control!$B$13=2,GETPIVOTDATA("Median Amber.",Pivot!$E$106,"LHB",$A56),GETPIVOTDATA("Median Amber.",Pivot!$E$112,"LHB",$A56)))</f>
        <v>0.15657407407407406</v>
      </c>
      <c r="N56" s="13">
        <f>IF(Control!$B$13=1,GETPIVOTDATA("Median Amber.",Pivot!$A$100),IF(Control!$B$13=2,GETPIVOTDATA("Median Amber.",Pivot!$A$106),GETPIVOTDATA("Median Amber.",Pivot!$A$112)))</f>
        <v>7.9201388888888891E-2</v>
      </c>
      <c r="Q56" t="s">
        <v>108</v>
      </c>
      <c r="R56" s="14">
        <f>IF(Control!$B$13=1,GETPIVOTDATA(""&amp;R$52,Pivot!$E$77,"LHB",$A56),IF(Control!$B$13=2,GETPIVOTDATA(""&amp;R$52,Pivot!$E$85,"LHB",$A56),GETPIVOTDATA(""&amp;R$52,Pivot!$E$91,"LHB",$A56)))</f>
        <v>0.3671875</v>
      </c>
      <c r="S56" s="14">
        <f>IF(Control!$B$13=1,GETPIVOTDATA("Red % &lt; 8 Min",Pivot!$A$77),IF(Control!$B$13=2,GETPIVOTDATA("Red % &lt; 8 Min",Pivot!$A$85),GETPIVOTDATA("Red % &lt; 8 Min",Pivot!$A$91)))</f>
        <v>0.47734806629834253</v>
      </c>
    </row>
    <row r="57" spans="1:19" x14ac:dyDescent="0.25">
      <c r="A57" t="s">
        <v>76</v>
      </c>
      <c r="B57" t="s">
        <v>105</v>
      </c>
      <c r="C57">
        <f>IF(Control!$B$13=1,GETPIVOTDATA("Verified Incidents",Pivot!$A$2,"LHB",A57),IF(Control!$B$13=2,GETPIVOTDATA("Verified Incidents",Pivot!$A$8,"LHB",A57),GETPIVOTDATA("Verified Incidents",Pivot!$A$14,"LHB",A57)))</f>
        <v>1098</v>
      </c>
      <c r="D57">
        <f>IF(Control!$B$13=1,GETPIVOTDATA("Conveyances",Pivot!$A$2,"LHB",$A57),IF(Control!$B$13=2,GETPIVOTDATA("Conveyances",Pivot!$A$8,"LHB",$A57),GETPIVOTDATA("Conveyances",Pivot!$A$14,"LHB",$A57)))</f>
        <v>409</v>
      </c>
      <c r="E57" t="s">
        <v>105</v>
      </c>
      <c r="F57">
        <f>IF(Control!$B$13=1,GETPIVOTDATA("Red",Pivot!$A$23,"LHB",$A57),IF(Control!$B$13=2,GETPIVOTDATA("Red",Pivot!$A$32,"LHB",$A57),GETPIVOTDATA("Red",Pivot!$A$41,"LHB",$A57)))</f>
        <v>104</v>
      </c>
      <c r="G57">
        <f>IF(Control!$B$13=1,GETPIVOTDATA("Amber1",Pivot!$A$23,"LHB",A57)+GETPIVOTDATA("Amber2",Pivot!$A$23,"LHB",A57),IF(Control!$B$13=2,GETPIVOTDATA("Amber1",Pivot!$A$32,"LHB",A57)+GETPIVOTDATA("Amber2",Pivot!$A$32,"LHB",A57),GETPIVOTDATA("Amber1",Pivot!$A$41,"LHB",A57)+GETPIVOTDATA("Amber2",Pivot!$A$41,"LHB",A57)))</f>
        <v>766</v>
      </c>
      <c r="H57">
        <f>+IF(Control!$B$13=1,GETPIVOTDATA("Green3",Pivot!$A$23,"LHB",A57)+GETPIVOTDATA("Green2",Pivot!$A$23,"LHB",A57),IF(Control!$B$13=2,GETPIVOTDATA("Green3",Pivot!$A$23,"LHB",A57)+GETPIVOTDATA("Green2",Pivot!$A$23,"LHB",A57),GETPIVOTDATA("Green3",Pivot!$A$23,"LHB",A57)+GETPIVOTDATA("Green2",Pivot!$A$23,"LHB",A57)))</f>
        <v>228</v>
      </c>
      <c r="J57" t="s">
        <v>105</v>
      </c>
      <c r="K57" s="13">
        <f>IF(Control!$B$13=1,GETPIVOTDATA("Median Red.",Pivot!$E$52,"LHB",$A57),IF(Control!$B$13=2,GETPIVOTDATA("Median Red.",Pivot!$E$59,"LHB",$A57),GETPIVOTDATA("Median Red.",Pivot!$E$66,"LHB",$A57)))</f>
        <v>7.719907407407408E-3</v>
      </c>
      <c r="L57" s="13">
        <f>IF(Control!$B$13=1,GETPIVOTDATA("Median Red.",Pivot!$A$52),IF(Control!$B$13=2,GETPIVOTDATA("Median Red.",Pivot!$A$59),GETPIVOTDATA("Median Red.",Pivot!$A$66)))</f>
        <v>5.8333333333333336E-3</v>
      </c>
      <c r="M57" s="13">
        <f>IF(Control!$B$13=1,GETPIVOTDATA("Median Amber.",Pivot!$E$100,"LHB",$A57),IF(Control!$B$13=2,GETPIVOTDATA("Median Amber.",Pivot!$E$106,"LHB",$A57),GETPIVOTDATA("Median Amber.",Pivot!$E$112,"LHB",$A57)))</f>
        <v>4.4791666666666667E-2</v>
      </c>
      <c r="N57" s="13">
        <f>IF(Control!$B$13=1,GETPIVOTDATA("Median Amber.",Pivot!$A$100),IF(Control!$B$13=2,GETPIVOTDATA("Median Amber.",Pivot!$A$106),GETPIVOTDATA("Median Amber.",Pivot!$A$112)))</f>
        <v>7.9201388888888891E-2</v>
      </c>
      <c r="Q57" t="s">
        <v>105</v>
      </c>
      <c r="R57" s="14">
        <f>IF(Control!$B$13=1,GETPIVOTDATA(""&amp;R$52,Pivot!$E$77,"LHB",$A57),IF(Control!$B$13=2,GETPIVOTDATA(""&amp;R$52,Pivot!$E$85,"LHB",$A57),GETPIVOTDATA(""&amp;R$52,Pivot!$E$91,"LHB",$A57)))</f>
        <v>0.40196078431372551</v>
      </c>
      <c r="S57" s="14">
        <f>IF(Control!$B$13=1,GETPIVOTDATA("Red % &lt; 8 Min",Pivot!$A$77),IF(Control!$B$13=2,GETPIVOTDATA("Red % &lt; 8 Min",Pivot!$A$85),GETPIVOTDATA("Red % &lt; 8 Min",Pivot!$A$91)))</f>
        <v>0.47734806629834253</v>
      </c>
    </row>
    <row r="58" spans="1:19" x14ac:dyDescent="0.25">
      <c r="A58" t="s">
        <v>94</v>
      </c>
      <c r="B58" t="s">
        <v>109</v>
      </c>
      <c r="C58">
        <f>IF(Control!$B$13=1,GETPIVOTDATA("Verified Incidents",Pivot!$A$2,"LHB",A58),IF(Control!$B$13=2,GETPIVOTDATA("Verified Incidents",Pivot!$A$8,"LHB",A58),GETPIVOTDATA("Verified Incidents",Pivot!$A$14,"LHB",A58)))</f>
        <v>415</v>
      </c>
      <c r="D58">
        <f>IF(Control!$B$13=1,GETPIVOTDATA("Conveyances",Pivot!$A$2,"LHB",$A58),IF(Control!$B$13=2,GETPIVOTDATA("Conveyances",Pivot!$A$8,"LHB",$A58),GETPIVOTDATA("Conveyances",Pivot!$A$14,"LHB",$A58)))</f>
        <v>158</v>
      </c>
      <c r="E58" t="s">
        <v>109</v>
      </c>
      <c r="F58">
        <f>IF(Control!$B$13=1,GETPIVOTDATA("Red",Pivot!$A$23,"LHB",$A58),IF(Control!$B$13=2,GETPIVOTDATA("Red",Pivot!$A$32,"LHB",$A58),GETPIVOTDATA("Red",Pivot!$A$41,"LHB",$A58)))</f>
        <v>47</v>
      </c>
      <c r="G58">
        <f>IF(Control!$B$13=1,GETPIVOTDATA("Amber1",Pivot!$A$23,"LHB",A58)+GETPIVOTDATA("Amber2",Pivot!$A$23,"LHB",A58),IF(Control!$B$13=2,GETPIVOTDATA("Amber1",Pivot!$A$32,"LHB",A58)+GETPIVOTDATA("Amber2",Pivot!$A$32,"LHB",A58),GETPIVOTDATA("Amber1",Pivot!$A$41,"LHB",A58)+GETPIVOTDATA("Amber2",Pivot!$A$41,"LHB",A58)))</f>
        <v>298</v>
      </c>
      <c r="H58">
        <f>+IF(Control!$B$13=1,GETPIVOTDATA("Green3",Pivot!$A$23,"LHB",A58)+GETPIVOTDATA("Green2",Pivot!$A$23,"LHB",A58),IF(Control!$B$13=2,GETPIVOTDATA("Green3",Pivot!$A$23,"LHB",A58)+GETPIVOTDATA("Green2",Pivot!$A$23,"LHB",A58),GETPIVOTDATA("Green3",Pivot!$A$23,"LHB",A58)+GETPIVOTDATA("Green2",Pivot!$A$23,"LHB",A58)))</f>
        <v>70</v>
      </c>
      <c r="J58" t="s">
        <v>109</v>
      </c>
      <c r="K58" s="13">
        <f>IF(Control!$B$13=1,GETPIVOTDATA("Median Red.",Pivot!$E$52,"LHB",$A58),IF(Control!$B$13=2,GETPIVOTDATA("Median Red.",Pivot!$E$59,"LHB",$A58),GETPIVOTDATA("Median Red.",Pivot!$E$66,"LHB",$A58)))</f>
        <v>6.4120370370370364E-3</v>
      </c>
      <c r="L58" s="13">
        <f>IF(Control!$B$13=1,GETPIVOTDATA("Median Red.",Pivot!$A$52),IF(Control!$B$13=2,GETPIVOTDATA("Median Red.",Pivot!$A$59),GETPIVOTDATA("Median Red.",Pivot!$A$66)))</f>
        <v>5.8333333333333336E-3</v>
      </c>
      <c r="M58" s="13">
        <f>IF(Control!$B$13=1,GETPIVOTDATA("Median Amber.",Pivot!$E$100,"LHB",$A58),IF(Control!$B$13=2,GETPIVOTDATA("Median Amber.",Pivot!$E$106,"LHB",$A58),GETPIVOTDATA("Median Amber.",Pivot!$E$112,"LHB",$A58)))</f>
        <v>6.9363425925925926E-2</v>
      </c>
      <c r="N58" s="13">
        <f>IF(Control!$B$13=1,GETPIVOTDATA("Median Amber.",Pivot!$A$100),IF(Control!$B$13=2,GETPIVOTDATA("Median Amber.",Pivot!$A$106),GETPIVOTDATA("Median Amber.",Pivot!$A$112)))</f>
        <v>7.9201388888888891E-2</v>
      </c>
      <c r="Q58" t="s">
        <v>109</v>
      </c>
      <c r="R58" s="14">
        <f>IF(Control!$B$13=1,GETPIVOTDATA(""&amp;R$52,Pivot!$E$77,"LHB",$A58),IF(Control!$B$13=2,GETPIVOTDATA(""&amp;R$52,Pivot!$E$85,"LHB",$A58),GETPIVOTDATA(""&amp;R$52,Pivot!$E$91,"LHB",$A58)))</f>
        <v>0.44680851063829785</v>
      </c>
      <c r="S58" s="14">
        <f>IF(Control!$B$13=1,GETPIVOTDATA("Red % &lt; 8 Min",Pivot!$A$77),IF(Control!$B$13=2,GETPIVOTDATA("Red % &lt; 8 Min",Pivot!$A$85),GETPIVOTDATA("Red % &lt; 8 Min",Pivot!$A$91)))</f>
        <v>0.47734806629834253</v>
      </c>
    </row>
    <row r="59" spans="1:19" x14ac:dyDescent="0.25">
      <c r="A59" t="s">
        <v>80</v>
      </c>
      <c r="B59" t="s">
        <v>106</v>
      </c>
      <c r="C59">
        <f>IF(Control!$B$13=1,GETPIVOTDATA("Verified Incidents",Pivot!$A$2,"LHB",A59),IF(Control!$B$13=2,GETPIVOTDATA("Verified Incidents",Pivot!$A$8,"LHB",A59),GETPIVOTDATA("Verified Incidents",Pivot!$A$14,"LHB",A59)))</f>
        <v>1017</v>
      </c>
      <c r="D59">
        <f>IF(Control!$B$13=1,GETPIVOTDATA("Conveyances",Pivot!$A$2,"LHB",$A59),IF(Control!$B$13=2,GETPIVOTDATA("Conveyances",Pivot!$A$8,"LHB",$A59),GETPIVOTDATA("Conveyances",Pivot!$A$14,"LHB",$A59)))</f>
        <v>273</v>
      </c>
      <c r="E59" t="s">
        <v>106</v>
      </c>
      <c r="F59">
        <f>IF(Control!$B$13=1,GETPIVOTDATA("Red",Pivot!$A$23,"LHB",$A59),IF(Control!$B$13=2,GETPIVOTDATA("Red",Pivot!$A$32,"LHB",$A59),GETPIVOTDATA("Red",Pivot!$A$41,"LHB",$A59)))</f>
        <v>94</v>
      </c>
      <c r="G59">
        <f>IF(Control!$B$13=1,GETPIVOTDATA("Amber1",Pivot!$A$23,"LHB",A59)+GETPIVOTDATA("Amber2",Pivot!$A$23,"LHB",A59),IF(Control!$B$13=2,GETPIVOTDATA("Amber1",Pivot!$A$32,"LHB",A59)+GETPIVOTDATA("Amber2",Pivot!$A$32,"LHB",A59),GETPIVOTDATA("Amber1",Pivot!$A$41,"LHB",A59)+GETPIVOTDATA("Amber2",Pivot!$A$41,"LHB",A59)))</f>
        <v>755</v>
      </c>
      <c r="H59">
        <f>+IF(Control!$B$13=1,GETPIVOTDATA("Green3",Pivot!$A$23,"LHB",A59)+GETPIVOTDATA("Green2",Pivot!$A$23,"LHB",A59),IF(Control!$B$13=2,GETPIVOTDATA("Green3",Pivot!$A$23,"LHB",A59)+GETPIVOTDATA("Green2",Pivot!$A$23,"LHB",A59),GETPIVOTDATA("Green3",Pivot!$A$23,"LHB",A59)+GETPIVOTDATA("Green2",Pivot!$A$23,"LHB",A59)))</f>
        <v>168</v>
      </c>
      <c r="J59" t="s">
        <v>106</v>
      </c>
      <c r="K59" s="13">
        <f>IF(Control!$B$13=1,GETPIVOTDATA("Median Red.",Pivot!$E$52,"LHB",$A59),IF(Control!$B$13=2,GETPIVOTDATA("Median Red.",Pivot!$E$59,"LHB",$A59),GETPIVOTDATA("Median Red.",Pivot!$E$66,"LHB",$A59)))</f>
        <v>5.8101851851851856E-3</v>
      </c>
      <c r="L59" s="13">
        <f>IF(Control!$B$13=1,GETPIVOTDATA("Median Red.",Pivot!$A$52),IF(Control!$B$13=2,GETPIVOTDATA("Median Red.",Pivot!$A$59),GETPIVOTDATA("Median Red.",Pivot!$A$66)))</f>
        <v>5.8333333333333336E-3</v>
      </c>
      <c r="M59" s="13">
        <f>IF(Control!$B$13=1,GETPIVOTDATA("Median Amber.",Pivot!$E$100,"LHB",$A59),IF(Control!$B$13=2,GETPIVOTDATA("Median Amber.",Pivot!$E$106,"LHB",$A59),GETPIVOTDATA("Median Amber.",Pivot!$E$112,"LHB",$A59)))</f>
        <v>0.11121527777777777</v>
      </c>
      <c r="N59" s="13">
        <f>IF(Control!$B$13=1,GETPIVOTDATA("Median Amber.",Pivot!$A$100),IF(Control!$B$13=2,GETPIVOTDATA("Median Amber.",Pivot!$A$106),GETPIVOTDATA("Median Amber.",Pivot!$A$112)))</f>
        <v>7.9201388888888891E-2</v>
      </c>
      <c r="Q59" t="s">
        <v>106</v>
      </c>
      <c r="R59" s="14">
        <f>IF(Control!$B$13=1,GETPIVOTDATA(""&amp;R$52,Pivot!$E$77,"LHB",$A59),IF(Control!$B$13=2,GETPIVOTDATA(""&amp;R$52,Pivot!$E$85,"LHB",$A59),GETPIVOTDATA(""&amp;R$52,Pivot!$E$91,"LHB",$A59)))</f>
        <v>0.4891304347826087</v>
      </c>
      <c r="S59" s="14">
        <f>IF(Control!$B$13=1,GETPIVOTDATA("Red % &lt; 8 Min",Pivot!$A$77),IF(Control!$B$13=2,GETPIVOTDATA("Red % &lt; 8 Min",Pivot!$A$85),GETPIVOTDATA("Red % &lt; 8 Min",Pivot!$A$91)))</f>
        <v>0.47734806629834253</v>
      </c>
    </row>
    <row r="60" spans="1:19" x14ac:dyDescent="0.25">
      <c r="A60" t="s">
        <v>96</v>
      </c>
    </row>
    <row r="62" spans="1:19" x14ac:dyDescent="0.25">
      <c r="C62" s="32">
        <v>115120</v>
      </c>
      <c r="G62" s="32" t="s">
        <v>121</v>
      </c>
      <c r="H62" s="32">
        <v>159165</v>
      </c>
    </row>
    <row r="64" spans="1:19" x14ac:dyDescent="0.25">
      <c r="A64" t="s">
        <v>114</v>
      </c>
      <c r="C64" t="s">
        <v>28</v>
      </c>
      <c r="D64" t="s">
        <v>96</v>
      </c>
      <c r="G64" t="s">
        <v>5</v>
      </c>
      <c r="H64" t="s">
        <v>115</v>
      </c>
      <c r="I64" t="s">
        <v>314</v>
      </c>
      <c r="K64" t="s">
        <v>126</v>
      </c>
    </row>
    <row r="65" spans="1:18" x14ac:dyDescent="0.25">
      <c r="A65" t="s">
        <v>89</v>
      </c>
      <c r="B65" t="s">
        <v>103</v>
      </c>
      <c r="C65" s="13">
        <f>IF(Control!$B$13=1,GETPIVOTDATA("Average Handover",Pivot!$E$152,"HospitalAttendedHealthBoardName",A65),IF(Control!$B$13=2,GETPIVOTDATA("Average Handover",Pivot!$E$158,"Hb",A65),GETPIVOTDATA("Average Handover",Pivot!$E$163,"Hb",A65)))</f>
        <v>5.6006944444444449E-2</v>
      </c>
      <c r="D65" s="13">
        <f>IF(Control!$B$13=1,GETPIVOTDATA("Average Handover",Pivot!$A$152),IF(Control!$B$13=2,GETPIVOTDATA("Average Handover",Pivot!$A$158),GETPIVOTDATA("Average Handover",Pivot!$A$163)))</f>
        <v>8.4699074074074066E-2</v>
      </c>
      <c r="F65" t="s">
        <v>103</v>
      </c>
      <c r="G65" s="30">
        <f>IF(Control!$B$13=1,GETPIVOTDATA("Lost Hours",Pivot!$A$169,"HB",A65),IF(Control!$B$13=2,GETPIVOTDATA("Lost Hours",Pivot!$C$183,"HB",A65),GETPIVOTDATA("Lost Hours",Pivot!$C$187,"HB",A65)))</f>
        <v>438.60581383333334</v>
      </c>
      <c r="H65" s="30">
        <f>IF(Control!$B$13=1,GETPIVOTDATA("Avg lost minutes per Arrival",Pivot!$D$200,"HospitalAttendedHealthBoardName",$A65),IF(Control!$B$13=2,GETPIVOTDATA("Avg lost minutes per Arrival",Pivot!$D$207,"Hb",$A65),GETPIVOTDATA("Avg lost minutes per Arrival",Pivot!$D$213,"Hb",$A65)))</f>
        <v>46.993480053571425</v>
      </c>
      <c r="I65" s="30">
        <v>41.171349426197068</v>
      </c>
      <c r="K65" s="30">
        <f>IF(Control!$B$13=1,GETPIVOTDATA("Handover &gt;4 Hours",Pivot!$E$120,"HospitalAttendedHealthBoardName",$A65),IF(Control!$B$13=2,GETPIVOTDATA("Handover &gt;4 Hours",Pivot!$E$130,"HB",$A65),GETPIVOTDATA("Handover &gt;4 Hours",Pivot!$E$140,"HB",$A65)))</f>
        <v>40</v>
      </c>
    </row>
    <row r="66" spans="1:18" x14ac:dyDescent="0.25">
      <c r="A66" t="s">
        <v>87</v>
      </c>
      <c r="B66" t="s">
        <v>104</v>
      </c>
      <c r="C66" s="13">
        <f>IF(Control!$B$13=1,GETPIVOTDATA("Average Handover",Pivot!$E$152,"HospitalAttendedHealthBoardName",A66),IF(Control!$B$13=2,GETPIVOTDATA("Average Handover",Pivot!$E$158,"Hb",A66),GETPIVOTDATA("Average Handover",Pivot!$E$163,"Hb",A66)))</f>
        <v>9.1192129629629637E-2</v>
      </c>
      <c r="D66" s="13">
        <f>IF(Control!$B$13=1,GETPIVOTDATA("Average Handover",Pivot!$A$152),IF(Control!$B$13=2,GETPIVOTDATA("Average Handover",Pivot!$A$158),GETPIVOTDATA("Average Handover",Pivot!$A$163)))</f>
        <v>8.4699074074074066E-2</v>
      </c>
      <c r="F66" t="s">
        <v>104</v>
      </c>
      <c r="G66" s="30">
        <f>IF(Control!$B$13=1,GETPIVOTDATA("Lost Hours",Pivot!$A$169,"HB",A66),IF(Control!$B$13=2,GETPIVOTDATA("Lost Hours",Pivot!$C$183,"HB",A66),GETPIVOTDATA("Lost Hours",Pivot!$C$187,"HB",A66)))</f>
        <v>1537.7555086666666</v>
      </c>
      <c r="H66" s="30">
        <f>IF(Control!$B$13=1,GETPIVOTDATA("Avg lost minutes per Arrival",Pivot!$D$200,"HospitalAttendedHealthBoardName",A66),IF(Control!$B$13=2,GETPIVOTDATA("Avg lost minutes per Arrival",Pivot!$D$207,"Hb",A66),GETPIVOTDATA("Avg lost minutes per Arrival",Pivot!$D$213,"Hb",A66)))</f>
        <v>128.86219346368716</v>
      </c>
      <c r="I66" s="30">
        <v>73.097199341021422</v>
      </c>
      <c r="K66" s="30">
        <f>IF(Control!$B$13=1,GETPIVOTDATA("Handover &gt;4 Hours",Pivot!$E$120,"HospitalAttendedHealthBoardName",$A66),IF(Control!$B$13=2,GETPIVOTDATA("Handover &gt;4 Hours",Pivot!$E$130,"HB",$A66),GETPIVOTDATA("Handover &gt;4 Hours",Pivot!$E$140,"HB",$A66)))</f>
        <v>155</v>
      </c>
    </row>
    <row r="67" spans="1:18" x14ac:dyDescent="0.25">
      <c r="A67" t="s">
        <v>95</v>
      </c>
      <c r="B67" t="s">
        <v>107</v>
      </c>
      <c r="C67" s="13">
        <f>IF(Control!$B$13=1,GETPIVOTDATA("Average Handover",Pivot!$E$152,"HospitalAttendedHealthBoardName",A67),IF(Control!$B$13=2,GETPIVOTDATA("Average Handover",Pivot!$E$158,"Hb",A67),GETPIVOTDATA("Average Handover",Pivot!$E$163,"Hb",A67)))</f>
        <v>7.8888888888888883E-2</v>
      </c>
      <c r="D67" s="13">
        <f>IF(Control!$B$13=1,GETPIVOTDATA("Average Handover",Pivot!$A$152),IF(Control!$B$13=2,GETPIVOTDATA("Average Handover",Pivot!$A$158),GETPIVOTDATA("Average Handover",Pivot!$A$163)))</f>
        <v>8.4699074074074066E-2</v>
      </c>
      <c r="F67" t="s">
        <v>107</v>
      </c>
      <c r="G67" s="30">
        <f>IF(Control!$B$13=1,GETPIVOTDATA("Lost Hours",Pivot!$A$169,"HB",A67),IF(Control!$B$13=2,GETPIVOTDATA("Lost Hours",Pivot!$C$183,"HB",A67),GETPIVOTDATA("Lost Hours",Pivot!$C$187,"HB",A67)))</f>
        <v>678.75885999999991</v>
      </c>
      <c r="H67" s="30">
        <f>IF(Control!$B$13=1,GETPIVOTDATA("Avg lost minutes per Arrival",Pivot!$D$200,"HospitalAttendedHealthBoardName",A67),IF(Control!$B$13=2,GETPIVOTDATA("Avg lost minutes per Arrival",Pivot!$D$207,"Hb",A67),GETPIVOTDATA("Avg lost minutes per Arrival",Pivot!$D$213,"Hb",A67)))</f>
        <v>100.06273120393118</v>
      </c>
      <c r="I67" s="30">
        <v>26.332665330661321</v>
      </c>
      <c r="K67" s="30">
        <f>IF(Control!$B$13=1,GETPIVOTDATA("Handover &gt;4 Hours",Pivot!$E$120,"HospitalAttendedHealthBoardName",$A67),IF(Control!$B$13=2,GETPIVOTDATA("Handover &gt;4 Hours",Pivot!$E$130,"HB",$A67),GETPIVOTDATA("Handover &gt;4 Hours",Pivot!$E$140,"HB",$A67)))</f>
        <v>57</v>
      </c>
    </row>
    <row r="68" spans="1:18" x14ac:dyDescent="0.25">
      <c r="A68" t="s">
        <v>81</v>
      </c>
      <c r="B68" t="s">
        <v>108</v>
      </c>
      <c r="C68" s="13">
        <f>IF(Control!$B$13=1,GETPIVOTDATA("Average Handover",Pivot!$E$152,"HospitalAttendedHealthBoardName",A68),IF(Control!$B$13=2,GETPIVOTDATA("Average Handover",Pivot!$E$158,"Hb",A68),GETPIVOTDATA("Average Handover",Pivot!$E$163,"Hb",A68)))</f>
        <v>0.11961805555555556</v>
      </c>
      <c r="D68" s="13">
        <f>IF(Control!$B$13=1,GETPIVOTDATA("Average Handover",Pivot!$A$152),IF(Control!$B$13=2,GETPIVOTDATA("Average Handover",Pivot!$A$158),GETPIVOTDATA("Average Handover",Pivot!$A$163)))</f>
        <v>8.4699074074074066E-2</v>
      </c>
      <c r="F68" t="s">
        <v>108</v>
      </c>
      <c r="G68" s="30">
        <f>IF(Control!$B$13=1,GETPIVOTDATA("Lost Hours",Pivot!$A$169,"HB",A68),IF(Control!$B$13=2,GETPIVOTDATA("Lost Hours",Pivot!$C$183,"HB",A68),GETPIVOTDATA("Lost Hours",Pivot!$C$187,"HB",A68)))</f>
        <v>1137.9433168333333</v>
      </c>
      <c r="H68" s="30">
        <f>IF(Control!$B$13=1,GETPIVOTDATA("Avg lost minutes per Arrival",Pivot!$D$200,"HospitalAttendedHealthBoardName",A68),IF(Control!$B$13=2,GETPIVOTDATA("Avg lost minutes per Arrival",Pivot!$D$207,"Hb",A68),GETPIVOTDATA("Avg lost minutes per Arrival",Pivot!$D$213,"Hb",A68)))</f>
        <v>170.69149752500002</v>
      </c>
      <c r="I68" s="30">
        <v>60.013544018058695</v>
      </c>
      <c r="K68" s="30">
        <f>IF(Control!$B$13=1,GETPIVOTDATA("Handover &gt;4 Hours",Pivot!$E$120,"HospitalAttendedHealthBoardName",$A68),IF(Control!$B$13=2,GETPIVOTDATA("Handover &gt;4 Hours",Pivot!$E$130,"HB",$A68),GETPIVOTDATA("Handover &gt;4 Hours",Pivot!$E$140,"HB",$A68)))</f>
        <v>99</v>
      </c>
    </row>
    <row r="69" spans="1:18" x14ac:dyDescent="0.25">
      <c r="A69" t="s">
        <v>76</v>
      </c>
      <c r="B69" t="s">
        <v>105</v>
      </c>
      <c r="C69" s="13">
        <f>IF(Control!$B$13=1,GETPIVOTDATA("Average Handover",Pivot!$E$152,"HospitalAttendedHealthBoardName",A69),IF(Control!$B$13=2,GETPIVOTDATA("Average Handover",Pivot!$E$158,"Hb",A69),GETPIVOTDATA("Average Handover",Pivot!$E$163,"Hb",A69)))</f>
        <v>5.9317129629629629E-2</v>
      </c>
      <c r="D69" s="13">
        <f>IF(Control!$B$13=1,GETPIVOTDATA("Average Handover",Pivot!$A$152),IF(Control!$B$13=2,GETPIVOTDATA("Average Handover",Pivot!$A$158),GETPIVOTDATA("Average Handover",Pivot!$A$163)))</f>
        <v>8.4699074074074066E-2</v>
      </c>
      <c r="F69" t="s">
        <v>105</v>
      </c>
      <c r="G69" s="30">
        <f>IF(Control!$B$13=1,GETPIVOTDATA("Lost Hours",Pivot!$A$169,"HB",A69),IF(Control!$B$13=2,GETPIVOTDATA("Lost Hours",Pivot!$C$183,"HB",A69),GETPIVOTDATA("Lost Hours",Pivot!$C$187,"HB",A69)))</f>
        <v>505.73414500000001</v>
      </c>
      <c r="H69" s="30">
        <f>IF(Control!$B$13=1,GETPIVOTDATA("Avg lost minutes per Arrival",Pivot!$D$200,"HospitalAttendedHealthBoardName",A69),IF(Control!$B$13=2,GETPIVOTDATA("Avg lost minutes per Arrival",Pivot!$D$207,"Hb",A69),GETPIVOTDATA("Avg lost minutes per Arrival",Pivot!$D$213,"Hb",A69)))</f>
        <v>74.009874878048763</v>
      </c>
      <c r="I69" s="30">
        <v>50.451146560319039</v>
      </c>
      <c r="K69" s="30">
        <f>IF(Control!$B$13=1,GETPIVOTDATA("Handover &gt;4 Hours",Pivot!$E$120,"HospitalAttendedHealthBoardName",$A69),IF(Control!$B$13=2,GETPIVOTDATA("Handover &gt;4 Hours",Pivot!$E$130,"HB",$A69),GETPIVOTDATA("Handover &gt;4 Hours",Pivot!$E$140,"HB",$A69)))</f>
        <v>33</v>
      </c>
    </row>
    <row r="70" spans="1:18" x14ac:dyDescent="0.25">
      <c r="A70" t="s">
        <v>80</v>
      </c>
      <c r="B70" t="s">
        <v>106</v>
      </c>
      <c r="C70" s="13">
        <f>IF(Control!$B$13=1,GETPIVOTDATA("Average Handover",Pivot!$E$152,"HospitalAttendedHealthBoardName",A70),IF(Control!$B$13=2,GETPIVOTDATA("Average Handover",Pivot!$E$158,"Hb",A70),GETPIVOTDATA("Average Handover",Pivot!$E$163,"Hb",A70)))</f>
        <v>0.14663194444444444</v>
      </c>
      <c r="D70" s="13">
        <f>IF(Control!$B$13=1,GETPIVOTDATA("Average Handover",Pivot!$A$152),IF(Control!$B$13=2,GETPIVOTDATA("Average Handover",Pivot!$A$158),GETPIVOTDATA("Average Handover",Pivot!$A$163)))</f>
        <v>8.4699074074074066E-2</v>
      </c>
      <c r="F70" t="s">
        <v>106</v>
      </c>
      <c r="G70" s="30">
        <f>IF(Control!$B$13=1,GETPIVOTDATA("Lost Hours",Pivot!$A$169,"HB",A70),IF(Control!$B$13=2,GETPIVOTDATA("Lost Hours",Pivot!$C$183,"HB",A70),GETPIVOTDATA("Lost Hours",Pivot!$C$187,"HB",A70)))</f>
        <v>929.72582116666672</v>
      </c>
      <c r="H70" s="30">
        <f>IF(Control!$B$13=1,GETPIVOTDATA("Avg lost minutes per Arrival",Pivot!$D$200,"HospitalAttendedHealthBoardName",A70),IF(Control!$B$13=2,GETPIVOTDATA("Avg lost minutes per Arrival",Pivot!$D$207,"Hb",A70),GETPIVOTDATA("Avg lost minutes per Arrival",Pivot!$D$213,"Hb",A70)))</f>
        <v>185.32740621262465</v>
      </c>
      <c r="I70" s="30">
        <v>89.652733118971057</v>
      </c>
      <c r="K70" s="30">
        <f>IF(Control!$B$13=1,GETPIVOTDATA("Handover &gt;4 Hours",Pivot!$E$120,"HospitalAttendedHealthBoardName",$A70),IF(Control!$B$13=2,GETPIVOTDATA("Handover &gt;4 Hours",Pivot!$E$130,"HB",$A70),GETPIVOTDATA("Handover &gt;4 Hours",Pivot!$E$140,"HB",$A70)))</f>
        <v>88</v>
      </c>
    </row>
    <row r="71" spans="1:18" x14ac:dyDescent="0.25">
      <c r="I71" s="30"/>
    </row>
    <row r="72" spans="1:18" x14ac:dyDescent="0.25">
      <c r="C72">
        <v>240</v>
      </c>
      <c r="D72">
        <v>262</v>
      </c>
    </row>
    <row r="73" spans="1:18" x14ac:dyDescent="0.25">
      <c r="C73" t="s">
        <v>182</v>
      </c>
      <c r="D73" t="s">
        <v>183</v>
      </c>
      <c r="I73" t="s">
        <v>56</v>
      </c>
      <c r="N73" t="s">
        <v>24</v>
      </c>
      <c r="R73" t="s">
        <v>52</v>
      </c>
    </row>
    <row r="74" spans="1:18" x14ac:dyDescent="0.25">
      <c r="C74" t="s">
        <v>102</v>
      </c>
      <c r="D74" t="s">
        <v>197</v>
      </c>
      <c r="I74" t="s">
        <v>198</v>
      </c>
      <c r="N74" t="s">
        <v>5</v>
      </c>
      <c r="R74" s="34" t="s">
        <v>199</v>
      </c>
    </row>
    <row r="75" spans="1:18" x14ac:dyDescent="0.25">
      <c r="A75" s="71" t="s">
        <v>88</v>
      </c>
      <c r="B75" s="35" t="s">
        <v>184</v>
      </c>
      <c r="C75" s="37">
        <f>IF(Control!$B$13=1,GETPIVOTDATA(""&amp;C$73,Pivot!$A$227,"HospitalName",$B75),IF(Control!$B$13=2,GETPIVOTDATA(""&amp;C$73,Pivot!$A$272,"HospitalName",$B75),GETPIVOTDATA(""&amp;C$73,Pivot!$A$294,"HospitalName",$B75)))</f>
        <v>400</v>
      </c>
      <c r="D75" s="37">
        <f>IF(Control!$B$13=1,GETPIVOTDATA(""&amp;D$73,Pivot!$A$227,"HospitalName",$B75),IF(Control!$B$13=2,GETPIVOTDATA(""&amp;D$73,Pivot!$A$272,"HospitalName",$B75),GETPIVOTDATA(""&amp;D$73,Pivot!$A$294,"HospitalName",$B75)))</f>
        <v>388</v>
      </c>
      <c r="E75" s="39"/>
      <c r="F75" s="38"/>
      <c r="G75" s="71" t="s">
        <v>88</v>
      </c>
      <c r="H75" s="35" t="s">
        <v>184</v>
      </c>
      <c r="I75" s="43">
        <f>IF(Control!$B$13=1,GETPIVOTDATA(""&amp;I$73,Pivot!$A$317,"HospitalName",$B75),IF(Control!$B$13=2,GETPIVOTDATA(""&amp;I$73,Pivot!$D$317,"HospitalName",$B75),GETPIVOTDATA(""&amp;I$73,Pivot!$G$317,"HospitalName",$B75)))</f>
        <v>6.6469907407407408E-2</v>
      </c>
      <c r="L75" s="71" t="s">
        <v>88</v>
      </c>
      <c r="M75" s="35" t="s">
        <v>184</v>
      </c>
      <c r="N75" s="37">
        <f>IF(Control!$B$13=1,GETPIVOTDATA(""&amp;N$73,Pivot!$A$227,"HospitalName",$B75),IF(Control!$B$13=2,GETPIVOTDATA(""&amp;N$73,Pivot!$A$272,"HospitalName",$B75),GETPIVOTDATA(""&amp;N$73,Pivot!$A$294,"HospitalName",$B75)))</f>
        <v>438.32081383333337</v>
      </c>
      <c r="P75" s="71" t="s">
        <v>88</v>
      </c>
      <c r="Q75" s="35" t="s">
        <v>184</v>
      </c>
      <c r="R75" s="37">
        <f>IF(Control!$B$13=1,GETPIVOTDATA(""&amp;R$73,Pivot!$A$227,"HospitalName",$B75),IF(Control!$B$13=2,GETPIVOTDATA(""&amp;R$73,Pivot!$A$272,"HospitalName",$B75),GETPIVOTDATA(""&amp;R$73,Pivot!$A$294,"HospitalName",$B75)))</f>
        <v>67.78156914948454</v>
      </c>
    </row>
    <row r="76" spans="1:18" x14ac:dyDescent="0.25">
      <c r="A76" s="209" t="s">
        <v>85</v>
      </c>
      <c r="B76" s="35" t="s">
        <v>186</v>
      </c>
      <c r="C76" s="37">
        <f>IF(Control!$B$13=1,GETPIVOTDATA(""&amp;C$73,Pivot!$A$227,"HospitalName",$B76),IF(Control!$B$13=2,GETPIVOTDATA(""&amp;C$73,Pivot!$A$272,"HospitalName",$B76),GETPIVOTDATA(""&amp;C$73,Pivot!$A$294,"HospitalName",$B76)))</f>
        <v>295</v>
      </c>
      <c r="D76" s="37">
        <f>IF(Control!$B$13=1,GETPIVOTDATA(""&amp;D$73,Pivot!$A$227,"HospitalName",$B76),IF(Control!$B$13=2,GETPIVOTDATA(""&amp;D$73,Pivot!$A$272,"HospitalName",$B76),GETPIVOTDATA(""&amp;D$73,Pivot!$A$294,"HospitalName",$B76)))</f>
        <v>290</v>
      </c>
      <c r="E76" s="39"/>
      <c r="F76" s="40"/>
      <c r="G76" s="209" t="s">
        <v>85</v>
      </c>
      <c r="H76" s="35" t="s">
        <v>186</v>
      </c>
      <c r="I76" s="43">
        <f>IF(Control!$B$13=1,GETPIVOTDATA(""&amp;I$73,Pivot!$A$317,"HospitalName",$B76),IF(Control!$B$13=2,GETPIVOTDATA(""&amp;I$73,Pivot!$D$317,"HospitalName",$B76),GETPIVOTDATA(""&amp;I$73,Pivot!$G$317,"HospitalName",$B76)))</f>
        <v>8.3414351851851851E-2</v>
      </c>
      <c r="L76" s="209" t="s">
        <v>85</v>
      </c>
      <c r="M76" s="35" t="s">
        <v>186</v>
      </c>
      <c r="N76" s="37">
        <f>IF(Control!$B$13=1,GETPIVOTDATA(""&amp;N$73,Pivot!$A$227,"HospitalName",$B76),IF(Control!$B$13=2,GETPIVOTDATA(""&amp;N$73,Pivot!$A$272,"HospitalName",$B76),GETPIVOTDATA(""&amp;N$73,Pivot!$A$294,"HospitalName",$B76)))</f>
        <v>544.45414583333331</v>
      </c>
      <c r="P76" s="209" t="s">
        <v>85</v>
      </c>
      <c r="Q76" s="35" t="s">
        <v>186</v>
      </c>
      <c r="R76" s="37">
        <f>IF(Control!$B$13=1,GETPIVOTDATA(""&amp;R$73,Pivot!$A$227,"HospitalName",$B76),IF(Control!$B$13=2,GETPIVOTDATA(""&amp;R$73,Pivot!$A$272,"HospitalName",$B76),GETPIVOTDATA(""&amp;R$73,Pivot!$A$294,"HospitalName",$B76)))</f>
        <v>112.64568534482758</v>
      </c>
    </row>
    <row r="77" spans="1:18" x14ac:dyDescent="0.25">
      <c r="A77" s="209"/>
      <c r="B77" s="35" t="s">
        <v>187</v>
      </c>
      <c r="C77" s="37">
        <f>IF(Control!$B$13=1,GETPIVOTDATA(""&amp;C$73,Pivot!$A$227,"HospitalName",$B77),IF(Control!$B$13=2,GETPIVOTDATA(""&amp;C$73,Pivot!$A$272,"HospitalName",$B77),GETPIVOTDATA(""&amp;C$73,Pivot!$A$294,"HospitalName",$B77)))</f>
        <v>186</v>
      </c>
      <c r="D77" s="37">
        <f>IF(Control!$B$13=1,GETPIVOTDATA(""&amp;D$73,Pivot!$A$227,"HospitalName",$B77),IF(Control!$B$13=2,GETPIVOTDATA(""&amp;D$73,Pivot!$A$272,"HospitalName",$B77),GETPIVOTDATA(""&amp;D$73,Pivot!$A$294,"HospitalName",$B77)))</f>
        <v>184</v>
      </c>
      <c r="E77" s="39"/>
      <c r="F77" s="40"/>
      <c r="G77" s="209"/>
      <c r="H77" s="35" t="s">
        <v>187</v>
      </c>
      <c r="I77" s="43">
        <f>IF(Control!$B$13=1,GETPIVOTDATA(""&amp;I$73,Pivot!$A$317,"HospitalName",$B77),IF(Control!$B$13=2,GETPIVOTDATA(""&amp;I$73,Pivot!$D$317,"HospitalName",$B77),GETPIVOTDATA(""&amp;I$73,Pivot!$G$317,"HospitalName",$B77)))</f>
        <v>0.1227199074074074</v>
      </c>
      <c r="L77" s="209"/>
      <c r="M77" s="35" t="s">
        <v>187</v>
      </c>
      <c r="N77" s="37">
        <f>IF(Control!$B$13=1,GETPIVOTDATA(""&amp;N$73,Pivot!$A$227,"HospitalName",$B77),IF(Control!$B$13=2,GETPIVOTDATA(""&amp;N$73,Pivot!$A$272,"HospitalName",$B77),GETPIVOTDATA(""&amp;N$73,Pivot!$A$294,"HospitalName",$B77)))</f>
        <v>584.0680434999997</v>
      </c>
      <c r="P77" s="209"/>
      <c r="Q77" s="35" t="s">
        <v>187</v>
      </c>
      <c r="R77" s="37">
        <f>IF(Control!$B$13=1,GETPIVOTDATA(""&amp;R$73,Pivot!$A$227,"HospitalName",$B77),IF(Control!$B$13=2,GETPIVOTDATA(""&amp;R$73,Pivot!$A$272,"HospitalName",$B77),GETPIVOTDATA(""&amp;R$73,Pivot!$A$294,"HospitalName",$B77)))</f>
        <v>190.45697070652164</v>
      </c>
    </row>
    <row r="78" spans="1:18" x14ac:dyDescent="0.25">
      <c r="A78" s="209"/>
      <c r="B78" s="35" t="s">
        <v>188</v>
      </c>
      <c r="C78" s="37">
        <f>IF(Control!$B$13=1,GETPIVOTDATA(""&amp;C$73,Pivot!$A$227,"HospitalName",$B78),IF(Control!$B$13=2,GETPIVOTDATA(""&amp;C$73,Pivot!$A$272,"HospitalName",$B78),GETPIVOTDATA(""&amp;C$73,Pivot!$A$294,"HospitalName",$B78)))</f>
        <v>243</v>
      </c>
      <c r="D78" s="37">
        <f>IF(Control!$B$13=1,GETPIVOTDATA(""&amp;D$73,Pivot!$A$227,"HospitalName",$B78),IF(Control!$B$13=2,GETPIVOTDATA(""&amp;D$73,Pivot!$A$272,"HospitalName",$B78),GETPIVOTDATA(""&amp;D$73,Pivot!$A$294,"HospitalName",$B78)))</f>
        <v>240</v>
      </c>
      <c r="E78" s="39"/>
      <c r="F78" s="40"/>
      <c r="G78" s="209"/>
      <c r="H78" s="35" t="s">
        <v>188</v>
      </c>
      <c r="I78" s="43">
        <f>IF(Control!$B$13=1,GETPIVOTDATA(""&amp;I$73,Pivot!$A$317,"HospitalName",$B78),IF(Control!$B$13=2,GETPIVOTDATA(""&amp;I$73,Pivot!$D$317,"HospitalName",$B78),GETPIVOTDATA(""&amp;I$73,Pivot!$G$317,"HospitalName",$B78)))</f>
        <v>7.5775462962962961E-2</v>
      </c>
      <c r="L78" s="209"/>
      <c r="M78" s="35" t="s">
        <v>188</v>
      </c>
      <c r="N78" s="37">
        <f>IF(Control!$B$13=1,GETPIVOTDATA(""&amp;N$73,Pivot!$A$227,"HospitalName",$B78),IF(Control!$B$13=2,GETPIVOTDATA(""&amp;N$73,Pivot!$A$272,"HospitalName",$B78),GETPIVOTDATA(""&amp;N$73,Pivot!$A$294,"HospitalName",$B78)))</f>
        <v>409.23331933333333</v>
      </c>
      <c r="P78" s="209"/>
      <c r="Q78" s="35" t="s">
        <v>188</v>
      </c>
      <c r="R78" s="37">
        <f>IF(Control!$B$13=1,GETPIVOTDATA(""&amp;R$73,Pivot!$A$227,"HospitalName",$B78),IF(Control!$B$13=2,GETPIVOTDATA(""&amp;R$73,Pivot!$A$272,"HospitalName",$B78),GETPIVOTDATA(""&amp;R$73,Pivot!$A$294,"HospitalName",$B78)))</f>
        <v>102.30832983333333</v>
      </c>
    </row>
    <row r="79" spans="1:18" x14ac:dyDescent="0.25">
      <c r="A79" s="36" t="s">
        <v>196</v>
      </c>
      <c r="B79" s="35" t="s">
        <v>189</v>
      </c>
      <c r="C79" s="37">
        <f>IF(Control!$B$13=1,GETPIVOTDATA(""&amp;C$73,Pivot!$A$227,"HospitalName",$B79),IF(Control!$B$13=2,GETPIVOTDATA(""&amp;C$73,Pivot!$A$272,"HospitalName",$B79),GETPIVOTDATA(""&amp;C$73,Pivot!$A$294,"HospitalName",$B79)))</f>
        <v>404</v>
      </c>
      <c r="D79" s="37">
        <f>IF(Control!$B$13=1,GETPIVOTDATA(""&amp;D$73,Pivot!$A$227,"HospitalName",$B79),IF(Control!$B$13=2,GETPIVOTDATA(""&amp;D$73,Pivot!$A$272,"HospitalName",$B79),GETPIVOTDATA(""&amp;D$73,Pivot!$A$294,"HospitalName",$B79)))</f>
        <v>382</v>
      </c>
      <c r="E79" s="40"/>
      <c r="F79" s="40"/>
      <c r="G79" s="36" t="s">
        <v>196</v>
      </c>
      <c r="H79" s="35" t="s">
        <v>189</v>
      </c>
      <c r="I79" s="43">
        <f>IF(Control!$B$13=1,GETPIVOTDATA(""&amp;I$73,Pivot!$A$317,"HospitalName",$B79),IF(Control!$B$13=2,GETPIVOTDATA(""&amp;I$73,Pivot!$D$317,"HospitalName",$B79),GETPIVOTDATA(""&amp;I$73,Pivot!$G$317,"HospitalName",$B79)))</f>
        <v>8.1365740740740738E-2</v>
      </c>
      <c r="L79" s="36" t="s">
        <v>196</v>
      </c>
      <c r="M79" s="35" t="s">
        <v>189</v>
      </c>
      <c r="N79" s="37">
        <f>IF(Control!$B$13=1,GETPIVOTDATA(""&amp;N$73,Pivot!$A$227,"HospitalName",$B79),IF(Control!$B$13=2,GETPIVOTDATA(""&amp;N$73,Pivot!$A$272,"HospitalName",$B79),GETPIVOTDATA(""&amp;N$73,Pivot!$A$294,"HospitalName",$B79)))</f>
        <v>678.75885999999969</v>
      </c>
      <c r="P79" s="36" t="s">
        <v>196</v>
      </c>
      <c r="Q79" s="35" t="s">
        <v>189</v>
      </c>
      <c r="R79" s="37">
        <f>IF(Control!$B$13=1,GETPIVOTDATA(""&amp;R$73,Pivot!$A$227,"HospitalName",$B79),IF(Control!$B$13=2,GETPIVOTDATA(""&amp;R$73,Pivot!$A$272,"HospitalName",$B79),GETPIVOTDATA(""&amp;R$73,Pivot!$A$294,"HospitalName",$B79)))</f>
        <v>106.61133926701565</v>
      </c>
    </row>
    <row r="80" spans="1:18" x14ac:dyDescent="0.25">
      <c r="A80" s="208" t="s">
        <v>86</v>
      </c>
      <c r="B80" s="35" t="s">
        <v>190</v>
      </c>
      <c r="C80" s="37">
        <f>IF(Control!$B$13=1,GETPIVOTDATA(""&amp;C$73,Pivot!$A$227,"HospitalName",$B80),IF(Control!$B$13=2,GETPIVOTDATA(""&amp;C$73,Pivot!$A$272,"HospitalName",$B80),GETPIVOTDATA(""&amp;C$73,Pivot!$A$294,"HospitalName",$B80)))</f>
        <v>139</v>
      </c>
      <c r="D80" s="37">
        <f>IF(Control!$B$13=1,GETPIVOTDATA(""&amp;D$73,Pivot!$A$227,"HospitalName",$B80),IF(Control!$B$13=2,GETPIVOTDATA(""&amp;D$73,Pivot!$A$272,"HospitalName",$B80),GETPIVOTDATA(""&amp;D$73,Pivot!$A$294,"HospitalName",$B80)))</f>
        <v>136</v>
      </c>
      <c r="E80" s="40"/>
      <c r="F80" s="40"/>
      <c r="G80" s="208" t="s">
        <v>86</v>
      </c>
      <c r="H80" s="35" t="s">
        <v>190</v>
      </c>
      <c r="I80" s="43">
        <f>IF(Control!$B$13=1,GETPIVOTDATA(""&amp;I$73,Pivot!$A$317,"HospitalName",$B80),IF(Control!$B$13=2,GETPIVOTDATA(""&amp;I$73,Pivot!$D$317,"HospitalName",$B80),GETPIVOTDATA(""&amp;I$73,Pivot!$G$317,"HospitalName",$B80)))</f>
        <v>0.12899305555555554</v>
      </c>
      <c r="L80" s="208" t="s">
        <v>86</v>
      </c>
      <c r="M80" s="35" t="s">
        <v>190</v>
      </c>
      <c r="N80" s="37">
        <f>IF(Control!$B$13=1,GETPIVOTDATA(""&amp;N$73,Pivot!$A$227,"HospitalName",$B80),IF(Control!$B$13=2,GETPIVOTDATA(""&amp;N$73,Pivot!$A$272,"HospitalName",$B80),GETPIVOTDATA(""&amp;N$73,Pivot!$A$294,"HospitalName",$B80)))</f>
        <v>470.41721583333327</v>
      </c>
      <c r="P80" s="208" t="s">
        <v>86</v>
      </c>
      <c r="Q80" s="35" t="s">
        <v>190</v>
      </c>
      <c r="R80" s="37">
        <f>IF(Control!$B$13=1,GETPIVOTDATA(""&amp;R$73,Pivot!$A$227,"HospitalName",$B80),IF(Control!$B$13=2,GETPIVOTDATA(""&amp;R$73,Pivot!$A$272,"HospitalName",$B80),GETPIVOTDATA(""&amp;R$73,Pivot!$A$294,"HospitalName",$B80)))</f>
        <v>207.53700698529408</v>
      </c>
    </row>
    <row r="81" spans="1:18" x14ac:dyDescent="0.25">
      <c r="A81" s="208"/>
      <c r="B81" s="35" t="s">
        <v>185</v>
      </c>
      <c r="C81" s="37">
        <f>IF(Control!$B$13=1,GETPIVOTDATA(""&amp;C$73,Pivot!$A$227,"HospitalName",$B81),IF(Control!$B$13=2,GETPIVOTDATA(""&amp;C$73,Pivot!$A$272,"HospitalName",$B81),GETPIVOTDATA(""&amp;C$73,Pivot!$A$294,"HospitalName",$B81)))</f>
        <v>106</v>
      </c>
      <c r="D81" s="37">
        <f>IF(Control!$B$13=1,GETPIVOTDATA(""&amp;D$73,Pivot!$A$227,"HospitalName",$B81),IF(Control!$B$13=2,GETPIVOTDATA(""&amp;D$73,Pivot!$A$272,"HospitalName",$B81),GETPIVOTDATA(""&amp;D$73,Pivot!$A$294,"HospitalName",$B81)))</f>
        <v>104</v>
      </c>
      <c r="E81" s="38"/>
      <c r="F81" s="38"/>
      <c r="G81" s="208"/>
      <c r="H81" s="35" t="s">
        <v>185</v>
      </c>
      <c r="I81" s="43">
        <f>IF(Control!$B$13=1,GETPIVOTDATA(""&amp;I$73,Pivot!$A$317,"HospitalName",$B81),IF(Control!$B$13=2,GETPIVOTDATA(""&amp;I$73,Pivot!$D$317,"HospitalName",$B81),GETPIVOTDATA(""&amp;I$73,Pivot!$G$317,"HospitalName",$B81)))</f>
        <v>0.17998842592592593</v>
      </c>
      <c r="L81" s="208"/>
      <c r="M81" s="35" t="s">
        <v>185</v>
      </c>
      <c r="N81" s="37">
        <f>IF(Control!$B$13=1,GETPIVOTDATA(""&amp;N$73,Pivot!$A$227,"HospitalName",$B81),IF(Control!$B$13=2,GETPIVOTDATA(""&amp;N$73,Pivot!$A$272,"HospitalName",$B81),GETPIVOTDATA(""&amp;N$73,Pivot!$A$294,"HospitalName",$B81)))</f>
        <v>414.3666603333333</v>
      </c>
      <c r="P81" s="208"/>
      <c r="Q81" s="35" t="s">
        <v>185</v>
      </c>
      <c r="R81" s="37">
        <f>IF(Control!$B$13=1,GETPIVOTDATA(""&amp;R$73,Pivot!$A$227,"HospitalName",$B81),IF(Control!$B$13=2,GETPIVOTDATA(""&amp;R$73,Pivot!$A$272,"HospitalName",$B81),GETPIVOTDATA(""&amp;R$73,Pivot!$A$294,"HospitalName",$B81)))</f>
        <v>239.05768865384613</v>
      </c>
    </row>
    <row r="82" spans="1:18" x14ac:dyDescent="0.25">
      <c r="A82" s="209"/>
      <c r="B82" s="35" t="s">
        <v>191</v>
      </c>
      <c r="C82" s="37">
        <f>IF(Control!$B$13=1,GETPIVOTDATA(""&amp;C$73,Pivot!$A$227,"HospitalName",$B82),IF(Control!$B$13=2,GETPIVOTDATA(""&amp;C$73,Pivot!$A$272,"HospitalName",$B82),GETPIVOTDATA(""&amp;C$73,Pivot!$A$294,"HospitalName",$B82)))</f>
        <v>164</v>
      </c>
      <c r="D82" s="37">
        <f>IF(Control!$B$13=1,GETPIVOTDATA(""&amp;D$73,Pivot!$A$227,"HospitalName",$B82),IF(Control!$B$13=2,GETPIVOTDATA(""&amp;D$73,Pivot!$A$272,"HospitalName",$B82),GETPIVOTDATA(""&amp;D$73,Pivot!$A$294,"HospitalName",$B82)))</f>
        <v>161</v>
      </c>
      <c r="E82" s="38"/>
      <c r="F82" s="38"/>
      <c r="G82" s="209"/>
      <c r="H82" s="35" t="s">
        <v>191</v>
      </c>
      <c r="I82" s="43">
        <f>IF(Control!$B$13=1,GETPIVOTDATA(""&amp;I$73,Pivot!$A$317,"HospitalName",$B82),IF(Control!$B$13=2,GETPIVOTDATA(""&amp;I$73,Pivot!$D$317,"HospitalName",$B82),GETPIVOTDATA(""&amp;I$73,Pivot!$G$317,"HospitalName",$B82)))</f>
        <v>7.2847222222222216E-2</v>
      </c>
      <c r="L82" s="209"/>
      <c r="M82" s="35" t="s">
        <v>191</v>
      </c>
      <c r="N82" s="37">
        <f>IF(Control!$B$13=1,GETPIVOTDATA(""&amp;N$73,Pivot!$A$227,"HospitalName",$B82),IF(Control!$B$13=2,GETPIVOTDATA(""&amp;N$73,Pivot!$A$272,"HospitalName",$B82),GETPIVOTDATA(""&amp;N$73,Pivot!$A$294,"HospitalName",$B82)))</f>
        <v>253.15944066666674</v>
      </c>
      <c r="P82" s="209"/>
      <c r="Q82" s="35" t="s">
        <v>191</v>
      </c>
      <c r="R82" s="37">
        <f>IF(Control!$B$13=1,GETPIVOTDATA(""&amp;R$73,Pivot!$A$227,"HospitalName",$B82),IF(Control!$B$13=2,GETPIVOTDATA(""&amp;R$73,Pivot!$A$272,"HospitalName",$B82),GETPIVOTDATA(""&amp;R$73,Pivot!$A$294,"HospitalName",$B82)))</f>
        <v>94.345133167701889</v>
      </c>
    </row>
    <row r="83" spans="1:18" x14ac:dyDescent="0.25">
      <c r="A83" s="208" t="s">
        <v>83</v>
      </c>
      <c r="B83" s="35" t="s">
        <v>192</v>
      </c>
      <c r="C83" s="37">
        <f>IF(Control!$B$13=1,GETPIVOTDATA(""&amp;C$73,Pivot!$A$227,"HospitalName",$B83),IF(Control!$B$13=2,GETPIVOTDATA(""&amp;C$73,Pivot!$A$272,"HospitalName",$B83),GETPIVOTDATA(""&amp;C$73,Pivot!$A$294,"HospitalName",$B83)))</f>
        <v>72</v>
      </c>
      <c r="D83" s="37">
        <f>IF(Control!$B$13=1,GETPIVOTDATA(""&amp;D$73,Pivot!$A$227,"HospitalName",$B83),IF(Control!$B$13=2,GETPIVOTDATA(""&amp;D$73,Pivot!$A$272,"HospitalName",$B83),GETPIVOTDATA(""&amp;D$73,Pivot!$A$294,"HospitalName",$B83)))</f>
        <v>72</v>
      </c>
      <c r="E83" s="38"/>
      <c r="F83" s="38"/>
      <c r="G83" s="208" t="s">
        <v>83</v>
      </c>
      <c r="H83" s="35" t="s">
        <v>192</v>
      </c>
      <c r="I83" s="43">
        <f>IF(Control!$B$13=1,GETPIVOTDATA(""&amp;I$73,Pivot!$A$317,"HospitalName",$B83),IF(Control!$B$13=2,GETPIVOTDATA(""&amp;I$73,Pivot!$D$317,"HospitalName",$B83),GETPIVOTDATA(""&amp;I$73,Pivot!$G$317,"HospitalName",$B83)))</f>
        <v>2.7013888888888889E-2</v>
      </c>
      <c r="L83" s="208" t="s">
        <v>83</v>
      </c>
      <c r="M83" s="35" t="s">
        <v>192</v>
      </c>
      <c r="N83" s="37">
        <f>IF(Control!$B$13=1,GETPIVOTDATA(""&amp;N$73,Pivot!$A$227,"HospitalName",$B83),IF(Control!$B$13=2,GETPIVOTDATA(""&amp;N$73,Pivot!$A$272,"HospitalName",$B83),GETPIVOTDATA(""&amp;N$73,Pivot!$A$294,"HospitalName",$B83)))</f>
        <v>29.394997666666665</v>
      </c>
      <c r="P83" s="208" t="s">
        <v>83</v>
      </c>
      <c r="Q83" s="35" t="s">
        <v>192</v>
      </c>
      <c r="R83" s="37">
        <f>IF(Control!$B$13=1,GETPIVOTDATA(""&amp;R$73,Pivot!$A$227,"HospitalName",$B83),IF(Control!$B$13=2,GETPIVOTDATA(""&amp;R$73,Pivot!$A$272,"HospitalName",$B83),GETPIVOTDATA(""&amp;R$73,Pivot!$A$294,"HospitalName",$B83)))</f>
        <v>24.495831388888888</v>
      </c>
    </row>
    <row r="84" spans="1:18" x14ac:dyDescent="0.25">
      <c r="A84" s="208"/>
      <c r="B84" s="35" t="s">
        <v>193</v>
      </c>
      <c r="C84" s="37">
        <f>IF(Control!$B$13=1,GETPIVOTDATA(""&amp;C$73,Pivot!$A$227,"HospitalName",$B84),IF(Control!$B$13=2,GETPIVOTDATA(""&amp;C$73,Pivot!$A$272,"HospitalName",$B84),GETPIVOTDATA(""&amp;C$73,Pivot!$A$294,"HospitalName",$B84)))</f>
        <v>167</v>
      </c>
      <c r="D84" s="37">
        <f>IF(Control!$B$13=1,GETPIVOTDATA(""&amp;D$73,Pivot!$A$227,"HospitalName",$B84),IF(Control!$B$13=2,GETPIVOTDATA(""&amp;D$73,Pivot!$A$272,"HospitalName",$B84),GETPIVOTDATA(""&amp;D$73,Pivot!$A$294,"HospitalName",$B84)))</f>
        <v>167</v>
      </c>
      <c r="E84" s="38"/>
      <c r="F84" s="38"/>
      <c r="G84" s="208"/>
      <c r="H84" s="35" t="s">
        <v>193</v>
      </c>
      <c r="I84" s="43">
        <f>IF(Control!$B$13=1,GETPIVOTDATA(""&amp;I$73,Pivot!$A$317,"HospitalName",$B84),IF(Control!$B$13=2,GETPIVOTDATA(""&amp;I$73,Pivot!$D$317,"HospitalName",$B84),GETPIVOTDATA(""&amp;I$73,Pivot!$G$317,"HospitalName",$B84)))</f>
        <v>6.400462962962962E-2</v>
      </c>
      <c r="L84" s="208"/>
      <c r="M84" s="35" t="s">
        <v>193</v>
      </c>
      <c r="N84" s="37">
        <f>IF(Control!$B$13=1,GETPIVOTDATA(""&amp;N$73,Pivot!$A$227,"HospitalName",$B84),IF(Control!$B$13=2,GETPIVOTDATA(""&amp;N$73,Pivot!$A$272,"HospitalName",$B84),GETPIVOTDATA(""&amp;N$73,Pivot!$A$294,"HospitalName",$B84)))</f>
        <v>222.21721283333335</v>
      </c>
      <c r="P84" s="208"/>
      <c r="Q84" s="35" t="s">
        <v>193</v>
      </c>
      <c r="R84" s="37">
        <f>IF(Control!$B$13=1,GETPIVOTDATA(""&amp;R$73,Pivot!$A$227,"HospitalName",$B84),IF(Control!$B$13=2,GETPIVOTDATA(""&amp;R$73,Pivot!$A$272,"HospitalName",$B84),GETPIVOTDATA(""&amp;R$73,Pivot!$A$294,"HospitalName",$B84)))</f>
        <v>79.838519580838337</v>
      </c>
    </row>
    <row r="85" spans="1:18" x14ac:dyDescent="0.25">
      <c r="A85" s="209"/>
      <c r="B85" s="35" t="s">
        <v>194</v>
      </c>
      <c r="C85" s="37">
        <f>IF(Control!$B$13=1,GETPIVOTDATA(""&amp;C$73,Pivot!$A$227,"HospitalName",$B85),IF(Control!$B$13=2,GETPIVOTDATA(""&amp;C$73,Pivot!$A$272,"HospitalName",$B85),GETPIVOTDATA(""&amp;C$73,Pivot!$A$294,"HospitalName",$B85)))</f>
        <v>129</v>
      </c>
      <c r="D85" s="37">
        <f>IF(Control!$B$13=1,GETPIVOTDATA(""&amp;D$73,Pivot!$A$227,"HospitalName",$B85),IF(Control!$B$13=2,GETPIVOTDATA(""&amp;D$73,Pivot!$A$272,"HospitalName",$B85),GETPIVOTDATA(""&amp;D$73,Pivot!$A$294,"HospitalName",$B85)))</f>
        <v>128</v>
      </c>
      <c r="E85" s="38"/>
      <c r="F85" s="38"/>
      <c r="G85" s="209"/>
      <c r="H85" s="35" t="s">
        <v>194</v>
      </c>
      <c r="I85" s="43">
        <f>IF(Control!$B$13=1,GETPIVOTDATA(""&amp;I$73,Pivot!$A$317,"HospitalName",$B85),IF(Control!$B$13=2,GETPIVOTDATA(""&amp;I$73,Pivot!$D$317,"HospitalName",$B85),GETPIVOTDATA(""&amp;I$73,Pivot!$G$317,"HospitalName",$B85)))</f>
        <v>5.0752314814814813E-2</v>
      </c>
      <c r="L85" s="209"/>
      <c r="M85" s="35" t="s">
        <v>194</v>
      </c>
      <c r="N85" s="37">
        <f>IF(Control!$B$13=1,GETPIVOTDATA(""&amp;N$73,Pivot!$A$227,"HospitalName",$B85),IF(Control!$B$13=2,GETPIVOTDATA(""&amp;N$73,Pivot!$A$272,"HospitalName",$B85),GETPIVOTDATA(""&amp;N$73,Pivot!$A$294,"HospitalName",$B85)))</f>
        <v>133.89166033333333</v>
      </c>
      <c r="P85" s="209"/>
      <c r="Q85" s="35" t="s">
        <v>194</v>
      </c>
      <c r="R85" s="37">
        <f>IF(Control!$B$13=1,GETPIVOTDATA(""&amp;R$73,Pivot!$A$227,"HospitalName",$B85),IF(Control!$B$13=2,GETPIVOTDATA(""&amp;R$73,Pivot!$A$272,"HospitalName",$B85),GETPIVOTDATA(""&amp;R$73,Pivot!$A$294,"HospitalName",$B85)))</f>
        <v>62.761715781250004</v>
      </c>
    </row>
    <row r="86" spans="1:18" x14ac:dyDescent="0.25">
      <c r="A86" s="36" t="s">
        <v>75</v>
      </c>
      <c r="B86" s="35" t="s">
        <v>195</v>
      </c>
      <c r="C86" s="37">
        <f>IF(Control!$B$13=1,GETPIVOTDATA(""&amp;C$73,Pivot!$A$227,"HospitalName",$B86),IF(Control!$B$13=2,GETPIVOTDATA(""&amp;C$73,Pivot!$A$272,"HospitalName",$B86),GETPIVOTDATA(""&amp;C$73,Pivot!$A$294,"HospitalName",$B86)))</f>
        <v>271</v>
      </c>
      <c r="D86" s="37">
        <f>IF(Control!$B$13=1,GETPIVOTDATA(""&amp;D$73,Pivot!$A$227,"HospitalName",$B86),IF(Control!$B$13=2,GETPIVOTDATA(""&amp;D$73,Pivot!$A$272,"HospitalName",$B86),GETPIVOTDATA(""&amp;D$73,Pivot!$A$294,"HospitalName",$B86)))</f>
        <v>270</v>
      </c>
      <c r="E86" s="38"/>
      <c r="F86" s="38"/>
      <c r="G86" s="36" t="s">
        <v>75</v>
      </c>
      <c r="H86" s="35" t="s">
        <v>195</v>
      </c>
      <c r="I86" s="43">
        <f>IF(Control!$B$13=1,GETPIVOTDATA(""&amp;I$73,Pivot!$A$317,"HospitalName",$B86),IF(Control!$B$13=2,GETPIVOTDATA(""&amp;I$73,Pivot!$D$317,"HospitalName",$B86),GETPIVOTDATA(""&amp;I$73,Pivot!$G$317,"HospitalName",$B86)))</f>
        <v>0.15927083333333333</v>
      </c>
      <c r="L86" s="36" t="s">
        <v>75</v>
      </c>
      <c r="M86" s="35" t="s">
        <v>195</v>
      </c>
      <c r="N86" s="37">
        <f>IF(Control!$B$13=1,GETPIVOTDATA(""&amp;N$73,Pivot!$A$227,"HospitalName",$B86),IF(Control!$B$13=2,GETPIVOTDATA(""&amp;N$73,Pivot!$A$272,"HospitalName",$B86),GETPIVOTDATA(""&amp;N$73,Pivot!$A$294,"HospitalName",$B86)))</f>
        <v>924.57248866666657</v>
      </c>
      <c r="P86" s="36" t="s">
        <v>75</v>
      </c>
      <c r="Q86" s="35" t="s">
        <v>195</v>
      </c>
      <c r="R86" s="37">
        <f>IF(Control!$B$13=1,GETPIVOTDATA(""&amp;R$73,Pivot!$A$227,"HospitalName",$B86),IF(Control!$B$13=2,GETPIVOTDATA(""&amp;R$73,Pivot!$A$272,"HospitalName",$B86),GETPIVOTDATA(""&amp;R$73,Pivot!$A$294,"HospitalName",$B86)))</f>
        <v>205.46055303703702</v>
      </c>
    </row>
    <row r="87" spans="1:18" x14ac:dyDescent="0.25">
      <c r="C87" s="38"/>
      <c r="D87" s="38"/>
      <c r="E87" s="38"/>
      <c r="F87" s="38"/>
    </row>
    <row r="88" spans="1:18" x14ac:dyDescent="0.25">
      <c r="C88" s="38"/>
      <c r="D88" s="38"/>
      <c r="E88" s="38"/>
      <c r="F88" s="38"/>
    </row>
    <row r="89" spans="1:18" x14ac:dyDescent="0.25">
      <c r="C89" s="38" t="s">
        <v>200</v>
      </c>
      <c r="D89" s="38"/>
      <c r="E89" s="38"/>
      <c r="F89" s="38"/>
      <c r="G89" t="s">
        <v>204</v>
      </c>
    </row>
    <row r="90" spans="1:18" x14ac:dyDescent="0.25">
      <c r="C90" s="34" t="s">
        <v>201</v>
      </c>
      <c r="D90" s="38"/>
      <c r="E90" s="38"/>
      <c r="F90" s="38"/>
      <c r="G90" t="s">
        <v>34</v>
      </c>
      <c r="H90" t="s">
        <v>110</v>
      </c>
      <c r="I90" t="s">
        <v>111</v>
      </c>
    </row>
    <row r="91" spans="1:18" x14ac:dyDescent="0.25">
      <c r="A91" s="71" t="s">
        <v>88</v>
      </c>
      <c r="B91" s="35" t="s">
        <v>184</v>
      </c>
      <c r="C91" s="37">
        <f>IF(Control!$B$13=1,GETPIVOTDATA(""&amp;C$89,Pivot!$A$227,"HospitalName",$B91),IF(Control!$B$13=2,GETPIVOTDATA(""&amp;C$73,Pivot!$A$272,"HospitalName",$B91),GETPIVOTDATA(""&amp;C$73,Pivot!$A$294,"HospitalName",$B91)))</f>
        <v>40</v>
      </c>
      <c r="E91" s="71" t="s">
        <v>88</v>
      </c>
      <c r="F91" s="35" t="s">
        <v>184</v>
      </c>
      <c r="G91">
        <f>GETPIVOTDATA("Sum of Red Priority Incidents",Pivot!$A$227,"HospitalName",F91)</f>
        <v>84</v>
      </c>
      <c r="H91">
        <f>IF(Control!$B$13=1,GETPIVOTDATA("Sum of Amber 1 Incidents",Pivot!$A$227,"HospitalName",$F91)+GETPIVOTDATA("Sum of Amber2 Incidents",Pivot!$A$227,"HospitalName",$F91),IF(Control!$B$13=2,GETPIVOTDATA("Sum of Amber 1 Incidents",Pivot!$A$272,"HospitalName",$F91)+GETPIVOTDATA("Sum of Amber2 Incidents",Pivot!$A$272,"HospitalName",$F91),GETPIVOTDATA("Sum of Amber 1 Incidents",Pivot!$A$294,"HospitalName",$F91)+GETPIVOTDATA("Sum of Amber2 Incidents",Pivot!$A$294,"HospitalName",$F91)))</f>
        <v>267</v>
      </c>
      <c r="I91">
        <f>IF(Control!$B$13=1,GETPIVOTDATA("Sum of Green2 Incidents",Pivot!$A$227,"HospitalName",F91)+GETPIVOTDATA("Sum of Green 3 incidents",Pivot!$A$227,"HospitalName",F91),IF(Control!$B$13=2,GETPIVOTDATA("Sum of Green2 Incidents",Pivot!$A$272,"HospitalName",F91)+GETPIVOTDATA("Sum of Green 3 incidents",Pivot!$A$272,"HospitalName",F91),GETPIVOTDATA("Sum of Green2 Incidents",Pivot!$A$294,"HospitalName",F91)+GETPIVOTDATA("Sum of Green 3 incidents",Pivot!$A$294,"HospitalName",F91)))</f>
        <v>49</v>
      </c>
    </row>
    <row r="92" spans="1:18" x14ac:dyDescent="0.25">
      <c r="A92" s="209" t="s">
        <v>85</v>
      </c>
      <c r="B92" s="35" t="s">
        <v>186</v>
      </c>
      <c r="C92" s="37">
        <f>IF(Control!$B$13=1,GETPIVOTDATA(""&amp;C$89,Pivot!$A$227,"HospitalName",$B92),IF(Control!$B$13=2,GETPIVOTDATA(""&amp;C$73,Pivot!$A$272,"HospitalName",$B92),GETPIVOTDATA(""&amp;C$73,Pivot!$A$294,"HospitalName",$B92)))</f>
        <v>49</v>
      </c>
      <c r="E92" s="209" t="s">
        <v>85</v>
      </c>
      <c r="F92" s="35" t="s">
        <v>186</v>
      </c>
      <c r="G92">
        <f>GETPIVOTDATA("Sum of Red Priority Incidents",Pivot!$A$227,"HospitalName",F92)</f>
        <v>52</v>
      </c>
      <c r="H92">
        <f>IF(Control!$B$13=1,GETPIVOTDATA("Sum of Amber 1 Incidents",Pivot!$A$227,"HospitalName",$F92)+GETPIVOTDATA("Sum of Amber2 Incidents",Pivot!$A$227,"HospitalName",$F92),IF(Control!$B$13=2,GETPIVOTDATA("Sum of Amber 1 Incidents",Pivot!$A$272,"HospitalName",$F92)+GETPIVOTDATA("Sum of Amber2 Incidents",Pivot!$A$272,"HospitalName",$F92),GETPIVOTDATA("Sum of Amber 1 Incidents",Pivot!$A$294,"HospitalName",$F92)+GETPIVOTDATA("Sum of Amber2 Incidents",Pivot!$A$294,"HospitalName",$F92)))</f>
        <v>215</v>
      </c>
      <c r="I92">
        <f>IF(Control!$B$13=1,GETPIVOTDATA("Sum of Green2 Incidents",Pivot!$A$227,"HospitalName",F92)+GETPIVOTDATA("Sum of Green 3 incidents",Pivot!$A$227,"HospitalName",F92),IF(Control!$B$13=2,GETPIVOTDATA("Sum of Green2 Incidents",Pivot!$A$272,"HospitalName",F92)+GETPIVOTDATA("Sum of Green 3 incidents",Pivot!$A$272,"HospitalName",F92),GETPIVOTDATA("Sum of Green2 Incidents",Pivot!$A$294,"HospitalName",F92)+GETPIVOTDATA("Sum of Green 3 incidents",Pivot!$A$294,"HospitalName",F92)))</f>
        <v>28</v>
      </c>
    </row>
    <row r="93" spans="1:18" x14ac:dyDescent="0.25">
      <c r="A93" s="209"/>
      <c r="B93" s="35" t="s">
        <v>187</v>
      </c>
      <c r="C93" s="37">
        <f>IF(Control!$B$13=1,GETPIVOTDATA(""&amp;C$89,Pivot!$A$227,"HospitalName",$B93),IF(Control!$B$13=2,GETPIVOTDATA(""&amp;C$73,Pivot!$A$272,"HospitalName",$B93),GETPIVOTDATA(""&amp;C$73,Pivot!$A$294,"HospitalName",$B93)))</f>
        <v>61</v>
      </c>
      <c r="E93" s="209"/>
      <c r="F93" s="35" t="s">
        <v>187</v>
      </c>
      <c r="G93">
        <f>GETPIVOTDATA("Sum of Red Priority Incidents",Pivot!$A$227,"HospitalName",F93)</f>
        <v>34</v>
      </c>
      <c r="H93">
        <f>IF(Control!$B$13=1,GETPIVOTDATA("Sum of Amber 1 Incidents",Pivot!$A$227,"HospitalName",$F93)+GETPIVOTDATA("Sum of Amber2 Incidents",Pivot!$A$227,"HospitalName",$F93),IF(Control!$B$13=2,GETPIVOTDATA("Sum of Amber 1 Incidents",Pivot!$A$272,"HospitalName",$F93)+GETPIVOTDATA("Sum of Amber2 Incidents",Pivot!$A$272,"HospitalName",$F93),GETPIVOTDATA("Sum of Amber 1 Incidents",Pivot!$A$294,"HospitalName",$F93)+GETPIVOTDATA("Sum of Amber2 Incidents",Pivot!$A$294,"HospitalName",$F93)))</f>
        <v>133</v>
      </c>
      <c r="I93">
        <f>IF(Control!$B$13=1,GETPIVOTDATA("Sum of Green2 Incidents",Pivot!$A$227,"HospitalName",F93)+GETPIVOTDATA("Sum of Green 3 incidents",Pivot!$A$227,"HospitalName",F93),IF(Control!$B$13=2,GETPIVOTDATA("Sum of Green2 Incidents",Pivot!$A$272,"HospitalName",F93)+GETPIVOTDATA("Sum of Green 3 incidents",Pivot!$A$272,"HospitalName",F93),GETPIVOTDATA("Sum of Green2 Incidents",Pivot!$A$294,"HospitalName",F93)+GETPIVOTDATA("Sum of Green 3 incidents",Pivot!$A$294,"HospitalName",F93)))</f>
        <v>19</v>
      </c>
    </row>
    <row r="94" spans="1:18" x14ac:dyDescent="0.25">
      <c r="A94" s="209"/>
      <c r="B94" s="35" t="s">
        <v>188</v>
      </c>
      <c r="C94" s="37">
        <f>IF(Control!$B$13=1,GETPIVOTDATA(""&amp;C$89,Pivot!$A$227,"HospitalName",$B94),IF(Control!$B$13=2,GETPIVOTDATA(""&amp;C$73,Pivot!$A$272,"HospitalName",$B94),GETPIVOTDATA(""&amp;C$73,Pivot!$A$294,"HospitalName",$B94)))</f>
        <v>45</v>
      </c>
      <c r="E94" s="209"/>
      <c r="F94" s="35" t="s">
        <v>188</v>
      </c>
      <c r="G94">
        <f>GETPIVOTDATA("Sum of Red Priority Incidents",Pivot!$A$227,"HospitalName",F94)</f>
        <v>35</v>
      </c>
      <c r="H94">
        <f>IF(Control!$B$13=1,GETPIVOTDATA("Sum of Amber 1 Incidents",Pivot!$A$227,"HospitalName",$F94)+GETPIVOTDATA("Sum of Amber2 Incidents",Pivot!$A$227,"HospitalName",$F94),IF(Control!$B$13=2,GETPIVOTDATA("Sum of Amber 1 Incidents",Pivot!$A$272,"HospitalName",$F94)+GETPIVOTDATA("Sum of Amber2 Incidents",Pivot!$A$272,"HospitalName",$F94),GETPIVOTDATA("Sum of Amber 1 Incidents",Pivot!$A$294,"HospitalName",$F94)+GETPIVOTDATA("Sum of Amber2 Incidents",Pivot!$A$294,"HospitalName",$F94)))</f>
        <v>178</v>
      </c>
      <c r="I94">
        <f>IF(Control!$B$13=1,GETPIVOTDATA("Sum of Green2 Incidents",Pivot!$A$227,"HospitalName",F94)+GETPIVOTDATA("Sum of Green 3 incidents",Pivot!$A$227,"HospitalName",F94),IF(Control!$B$13=2,GETPIVOTDATA("Sum of Green2 Incidents",Pivot!$A$272,"HospitalName",F94)+GETPIVOTDATA("Sum of Green 3 incidents",Pivot!$A$272,"HospitalName",F94),GETPIVOTDATA("Sum of Green2 Incidents",Pivot!$A$294,"HospitalName",F94)+GETPIVOTDATA("Sum of Green 3 incidents",Pivot!$A$294,"HospitalName",F94)))</f>
        <v>30</v>
      </c>
    </row>
    <row r="95" spans="1:18" x14ac:dyDescent="0.25">
      <c r="A95" s="36" t="s">
        <v>196</v>
      </c>
      <c r="B95" s="35" t="s">
        <v>189</v>
      </c>
      <c r="C95" s="37">
        <f>IF(Control!$B$13=1,GETPIVOTDATA(""&amp;C$89,Pivot!$A$227,"HospitalName",$B95),IF(Control!$B$13=2,GETPIVOTDATA(""&amp;C$73,Pivot!$A$272,"HospitalName",$B95),GETPIVOTDATA(""&amp;C$73,Pivot!$A$294,"HospitalName",$B95)))</f>
        <v>56</v>
      </c>
      <c r="E95" s="36" t="s">
        <v>196</v>
      </c>
      <c r="F95" s="35" t="s">
        <v>189</v>
      </c>
      <c r="G95">
        <f>GETPIVOTDATA("Sum of Red Priority Incidents",Pivot!$A$227,"HospitalName",F95)</f>
        <v>123</v>
      </c>
      <c r="H95">
        <f>IF(Control!$B$13=1,GETPIVOTDATA("Sum of Amber 1 Incidents",Pivot!$A$227,"HospitalName",$F95)+GETPIVOTDATA("Sum of Amber2 Incidents",Pivot!$A$227,"HospitalName",$F95),IF(Control!$B$13=2,GETPIVOTDATA("Sum of Amber 1 Incidents",Pivot!$A$272,"HospitalName",$F95)+GETPIVOTDATA("Sum of Amber2 Incidents",Pivot!$A$272,"HospitalName",$F95),GETPIVOTDATA("Sum of Amber 1 Incidents",Pivot!$A$294,"HospitalName",$F95)+GETPIVOTDATA("Sum of Amber2 Incidents",Pivot!$A$294,"HospitalName",$F95)))</f>
        <v>252</v>
      </c>
      <c r="I95">
        <f>IF(Control!$B$13=1,GETPIVOTDATA("Sum of Green2 Incidents",Pivot!$A$227,"HospitalName",F95)+GETPIVOTDATA("Sum of Green 3 incidents",Pivot!$A$227,"HospitalName",F95),IF(Control!$B$13=2,GETPIVOTDATA("Sum of Green2 Incidents",Pivot!$A$272,"HospitalName",F95)+GETPIVOTDATA("Sum of Green 3 incidents",Pivot!$A$272,"HospitalName",F95),GETPIVOTDATA("Sum of Green2 Incidents",Pivot!$A$294,"HospitalName",F95)+GETPIVOTDATA("Sum of Green 3 incidents",Pivot!$A$294,"HospitalName",F95)))</f>
        <v>29</v>
      </c>
    </row>
    <row r="96" spans="1:18" x14ac:dyDescent="0.25">
      <c r="A96" s="208" t="s">
        <v>86</v>
      </c>
      <c r="B96" s="35" t="s">
        <v>190</v>
      </c>
      <c r="C96" s="37">
        <f>IF(Control!$B$13=1,GETPIVOTDATA(""&amp;C$89,Pivot!$A$227,"HospitalName",$B96),IF(Control!$B$13=2,GETPIVOTDATA(""&amp;C$73,Pivot!$A$272,"HospitalName",$B96),GETPIVOTDATA(""&amp;C$73,Pivot!$A$294,"HospitalName",$B96)))</f>
        <v>45</v>
      </c>
      <c r="E96" s="208" t="s">
        <v>86</v>
      </c>
      <c r="F96" s="35" t="s">
        <v>190</v>
      </c>
      <c r="G96">
        <f>GETPIVOTDATA("Sum of Red Priority Incidents",Pivot!$A$227,"HospitalName",F96)</f>
        <v>29</v>
      </c>
      <c r="H96">
        <f>IF(Control!$B$13=1,GETPIVOTDATA("Sum of Amber 1 Incidents",Pivot!$A$227,"HospitalName",$F96)+GETPIVOTDATA("Sum of Amber2 Incidents",Pivot!$A$227,"HospitalName",$F96),IF(Control!$B$13=2,GETPIVOTDATA("Sum of Amber 1 Incidents",Pivot!$A$272,"HospitalName",$F96)+GETPIVOTDATA("Sum of Amber2 Incidents",Pivot!$A$272,"HospitalName",$F96),GETPIVOTDATA("Sum of Amber 1 Incidents",Pivot!$A$294,"HospitalName",$F96)+GETPIVOTDATA("Sum of Amber2 Incidents",Pivot!$A$294,"HospitalName",$F96)))</f>
        <v>101</v>
      </c>
      <c r="I96">
        <f>IF(Control!$B$13=1,GETPIVOTDATA("Sum of Green2 Incidents",Pivot!$A$227,"HospitalName",F96)+GETPIVOTDATA("Sum of Green 3 incidents",Pivot!$A$227,"HospitalName",F96),IF(Control!$B$13=2,GETPIVOTDATA("Sum of Green2 Incidents",Pivot!$A$272,"HospitalName",F96)+GETPIVOTDATA("Sum of Green 3 incidents",Pivot!$A$272,"HospitalName",F96),GETPIVOTDATA("Sum of Green2 Incidents",Pivot!$A$294,"HospitalName",F96)+GETPIVOTDATA("Sum of Green 3 incidents",Pivot!$A$294,"HospitalName",F96)))</f>
        <v>9</v>
      </c>
    </row>
    <row r="97" spans="1:9" x14ac:dyDescent="0.25">
      <c r="A97" s="208"/>
      <c r="B97" s="35" t="s">
        <v>185</v>
      </c>
      <c r="C97" s="37">
        <f>IF(Control!$B$13=1,GETPIVOTDATA(""&amp;C$89,Pivot!$A$227,"HospitalName",$B97),IF(Control!$B$13=2,GETPIVOTDATA(""&amp;C$73,Pivot!$A$272,"HospitalName",$B97),GETPIVOTDATA(""&amp;C$73,Pivot!$A$294,"HospitalName",$B97)))</f>
        <v>33</v>
      </c>
      <c r="E97" s="208"/>
      <c r="F97" s="35" t="s">
        <v>185</v>
      </c>
      <c r="G97">
        <f>GETPIVOTDATA("Sum of Red Priority Incidents",Pivot!$A$227,"HospitalName",F97)</f>
        <v>28</v>
      </c>
      <c r="H97">
        <f>IF(Control!$B$13=1,GETPIVOTDATA("Sum of Amber 1 Incidents",Pivot!$A$227,"HospitalName",$F97)+GETPIVOTDATA("Sum of Amber2 Incidents",Pivot!$A$227,"HospitalName",$F97),IF(Control!$B$13=2,GETPIVOTDATA("Sum of Amber 1 Incidents",Pivot!$A$272,"HospitalName",$F97)+GETPIVOTDATA("Sum of Amber2 Incidents",Pivot!$A$272,"HospitalName",$F97),GETPIVOTDATA("Sum of Amber 1 Incidents",Pivot!$A$294,"HospitalName",$F97)+GETPIVOTDATA("Sum of Amber2 Incidents",Pivot!$A$294,"HospitalName",$F97)))</f>
        <v>73</v>
      </c>
      <c r="I97">
        <f>IF(Control!$B$13=1,GETPIVOTDATA("Sum of Green2 Incidents",Pivot!$A$227,"HospitalName",F97)+GETPIVOTDATA("Sum of Green 3 incidents",Pivot!$A$227,"HospitalName",F97),IF(Control!$B$13=2,GETPIVOTDATA("Sum of Green2 Incidents",Pivot!$A$272,"HospitalName",F97)+GETPIVOTDATA("Sum of Green 3 incidents",Pivot!$A$272,"HospitalName",F97),GETPIVOTDATA("Sum of Green2 Incidents",Pivot!$A$294,"HospitalName",F97)+GETPIVOTDATA("Sum of Green 3 incidents",Pivot!$A$294,"HospitalName",F97)))</f>
        <v>5</v>
      </c>
    </row>
    <row r="98" spans="1:9" x14ac:dyDescent="0.25">
      <c r="A98" s="209"/>
      <c r="B98" s="35" t="s">
        <v>191</v>
      </c>
      <c r="C98" s="37">
        <f>IF(Control!$B$13=1,GETPIVOTDATA(""&amp;C$89,Pivot!$A$227,"HospitalName",$B98),IF(Control!$B$13=2,GETPIVOTDATA(""&amp;C$73,Pivot!$A$272,"HospitalName",$B98),GETPIVOTDATA(""&amp;C$73,Pivot!$A$294,"HospitalName",$B98)))</f>
        <v>21</v>
      </c>
      <c r="E98" s="209"/>
      <c r="F98" s="35" t="s">
        <v>191</v>
      </c>
      <c r="G98">
        <f>GETPIVOTDATA("Sum of Red Priority Incidents",Pivot!$A$227,"HospitalName",F98)</f>
        <v>51</v>
      </c>
      <c r="H98">
        <f>IF(Control!$B$13=1,GETPIVOTDATA("Sum of Amber 1 Incidents",Pivot!$A$227,"HospitalName",$F98)+GETPIVOTDATA("Sum of Amber2 Incidents",Pivot!$A$227,"HospitalName",$F98),IF(Control!$B$13=2,GETPIVOTDATA("Sum of Amber 1 Incidents",Pivot!$A$272,"HospitalName",$F98)+GETPIVOTDATA("Sum of Amber2 Incidents",Pivot!$A$272,"HospitalName",$F98),GETPIVOTDATA("Sum of Amber 1 Incidents",Pivot!$A$294,"HospitalName",$F98)+GETPIVOTDATA("Sum of Amber2 Incidents",Pivot!$A$294,"HospitalName",$F98)))</f>
        <v>107</v>
      </c>
      <c r="I98">
        <f>IF(Control!$B$13=1,GETPIVOTDATA("Sum of Green2 Incidents",Pivot!$A$227,"HospitalName",F98)+GETPIVOTDATA("Sum of Green 3 incidents",Pivot!$A$227,"HospitalName",F98),IF(Control!$B$13=2,GETPIVOTDATA("Sum of Green2 Incidents",Pivot!$A$272,"HospitalName",F98)+GETPIVOTDATA("Sum of Green 3 incidents",Pivot!$A$272,"HospitalName",F98),GETPIVOTDATA("Sum of Green2 Incidents",Pivot!$A$294,"HospitalName",F98)+GETPIVOTDATA("Sum of Green 3 incidents",Pivot!$A$294,"HospitalName",F98)))</f>
        <v>6</v>
      </c>
    </row>
    <row r="99" spans="1:9" x14ac:dyDescent="0.25">
      <c r="A99" s="208" t="s">
        <v>83</v>
      </c>
      <c r="B99" s="35" t="s">
        <v>192</v>
      </c>
      <c r="C99" s="37">
        <f>IF(Control!$B$13=1,GETPIVOTDATA(""&amp;C$89,Pivot!$A$227,"HospitalName",$B99),IF(Control!$B$13=2,GETPIVOTDATA(""&amp;C$73,Pivot!$A$272,"HospitalName",$B99),GETPIVOTDATA(""&amp;C$73,Pivot!$A$294,"HospitalName",$B99)))</f>
        <v>0</v>
      </c>
      <c r="E99" s="208" t="s">
        <v>83</v>
      </c>
      <c r="F99" s="35" t="s">
        <v>192</v>
      </c>
      <c r="G99">
        <f>GETPIVOTDATA("Sum of Red Priority Incidents",Pivot!$A$227,"HospitalName",F99)</f>
        <v>8</v>
      </c>
      <c r="H99">
        <f>IF(Control!$B$13=1,GETPIVOTDATA("Sum of Amber 1 Incidents",Pivot!$A$227,"HospitalName",$F99)+GETPIVOTDATA("Sum of Amber2 Incidents",Pivot!$A$227,"HospitalName",$F99),IF(Control!$B$13=2,GETPIVOTDATA("Sum of Amber 1 Incidents",Pivot!$A$272,"HospitalName",$F99)+GETPIVOTDATA("Sum of Amber2 Incidents",Pivot!$A$272,"HospitalName",$F99),GETPIVOTDATA("Sum of Amber 1 Incidents",Pivot!$A$294,"HospitalName",$F99)+GETPIVOTDATA("Sum of Amber2 Incidents",Pivot!$A$294,"HospitalName",$F99)))</f>
        <v>55</v>
      </c>
      <c r="I99">
        <f>IF(Control!$B$13=1,GETPIVOTDATA("Sum of Green2 Incidents",Pivot!$A$227,"HospitalName",F99)+GETPIVOTDATA("Sum of Green 3 incidents",Pivot!$A$227,"HospitalName",F99),IF(Control!$B$13=2,GETPIVOTDATA("Sum of Green2 Incidents",Pivot!$A$272,"HospitalName",F99)+GETPIVOTDATA("Sum of Green 3 incidents",Pivot!$A$272,"HospitalName",F99),GETPIVOTDATA("Sum of Green2 Incidents",Pivot!$A$294,"HospitalName",F99)+GETPIVOTDATA("Sum of Green 3 incidents",Pivot!$A$294,"HospitalName",F99)))</f>
        <v>9</v>
      </c>
    </row>
    <row r="100" spans="1:9" x14ac:dyDescent="0.25">
      <c r="A100" s="208"/>
      <c r="B100" s="35" t="s">
        <v>193</v>
      </c>
      <c r="C100" s="37">
        <f>IF(Control!$B$13=1,GETPIVOTDATA(""&amp;C$89,Pivot!$A$227,"HospitalName",$B100),IF(Control!$B$13=2,GETPIVOTDATA(""&amp;C$73,Pivot!$A$272,"HospitalName",$B100),GETPIVOTDATA(""&amp;C$73,Pivot!$A$294,"HospitalName",$B100)))</f>
        <v>16</v>
      </c>
      <c r="E100" s="208"/>
      <c r="F100" s="35" t="s">
        <v>193</v>
      </c>
      <c r="G100">
        <f>GETPIVOTDATA("Sum of Red Priority Incidents",Pivot!$A$227,"HospitalName",F100)</f>
        <v>34</v>
      </c>
      <c r="H100">
        <f>IF(Control!$B$13=1,GETPIVOTDATA("Sum of Amber 1 Incidents",Pivot!$A$227,"HospitalName",$F100)+GETPIVOTDATA("Sum of Amber2 Incidents",Pivot!$A$227,"HospitalName",$F100),IF(Control!$B$13=2,GETPIVOTDATA("Sum of Amber 1 Incidents",Pivot!$A$272,"HospitalName",$F100)+GETPIVOTDATA("Sum of Amber2 Incidents",Pivot!$A$272,"HospitalName",$F100),GETPIVOTDATA("Sum of Amber 1 Incidents",Pivot!$A$294,"HospitalName",$F100)+GETPIVOTDATA("Sum of Amber2 Incidents",Pivot!$A$294,"HospitalName",$F100)))</f>
        <v>110</v>
      </c>
      <c r="I100">
        <f>IF(Control!$B$13=1,GETPIVOTDATA("Sum of Green2 Incidents",Pivot!$A$227,"HospitalName",F100)+GETPIVOTDATA("Sum of Green 3 incidents",Pivot!$A$227,"HospitalName",F100),IF(Control!$B$13=2,GETPIVOTDATA("Sum of Green2 Incidents",Pivot!$A$272,"HospitalName",F100)+GETPIVOTDATA("Sum of Green 3 incidents",Pivot!$A$272,"HospitalName",F100),GETPIVOTDATA("Sum of Green2 Incidents",Pivot!$A$294,"HospitalName",F100)+GETPIVOTDATA("Sum of Green 3 incidents",Pivot!$A$294,"HospitalName",F100)))</f>
        <v>23</v>
      </c>
    </row>
    <row r="101" spans="1:9" x14ac:dyDescent="0.25">
      <c r="A101" s="209"/>
      <c r="B101" s="35" t="s">
        <v>194</v>
      </c>
      <c r="C101" s="37">
        <f>IF(Control!$B$13=1,GETPIVOTDATA(""&amp;C$89,Pivot!$A$227,"HospitalName",$B101),IF(Control!$B$13=2,GETPIVOTDATA(""&amp;C$73,Pivot!$A$272,"HospitalName",$B101),GETPIVOTDATA(""&amp;C$73,Pivot!$A$294,"HospitalName",$B101)))</f>
        <v>4</v>
      </c>
      <c r="E101" s="209"/>
      <c r="F101" s="35" t="s">
        <v>194</v>
      </c>
      <c r="G101">
        <f>GETPIVOTDATA("Sum of Red Priority Incidents",Pivot!$A$227,"HospitalName",F101)</f>
        <v>20</v>
      </c>
      <c r="H101">
        <f>IF(Control!$B$13=1,GETPIVOTDATA("Sum of Amber 1 Incidents",Pivot!$A$227,"HospitalName",$F101)+GETPIVOTDATA("Sum of Amber2 Incidents",Pivot!$A$227,"HospitalName",$F101),IF(Control!$B$13=2,GETPIVOTDATA("Sum of Amber 1 Incidents",Pivot!$A$272,"HospitalName",$F101)+GETPIVOTDATA("Sum of Amber2 Incidents",Pivot!$A$272,"HospitalName",$F101),GETPIVOTDATA("Sum of Amber 1 Incidents",Pivot!$A$294,"HospitalName",$F101)+GETPIVOTDATA("Sum of Amber2 Incidents",Pivot!$A$294,"HospitalName",$F101)))</f>
        <v>97</v>
      </c>
      <c r="I101">
        <f>IF(Control!$B$13=1,GETPIVOTDATA("Sum of Green2 Incidents",Pivot!$A$227,"HospitalName",F101)+GETPIVOTDATA("Sum of Green 3 incidents",Pivot!$A$227,"HospitalName",F101),IF(Control!$B$13=2,GETPIVOTDATA("Sum of Green2 Incidents",Pivot!$A$272,"HospitalName",F101)+GETPIVOTDATA("Sum of Green 3 incidents",Pivot!$A$272,"HospitalName",F101),GETPIVOTDATA("Sum of Green2 Incidents",Pivot!$A$294,"HospitalName",F101)+GETPIVOTDATA("Sum of Green 3 incidents",Pivot!$A$294,"HospitalName",F101)))</f>
        <v>12</v>
      </c>
    </row>
    <row r="102" spans="1:9" x14ac:dyDescent="0.25">
      <c r="A102" s="36" t="s">
        <v>75</v>
      </c>
      <c r="B102" s="35" t="s">
        <v>195</v>
      </c>
      <c r="C102" s="37">
        <f>IF(Control!$B$13=1,GETPIVOTDATA(""&amp;C$89,Pivot!$A$227,"HospitalName",$B102),IF(Control!$B$13=2,GETPIVOTDATA(""&amp;C$73,Pivot!$A$272,"HospitalName",$B102),GETPIVOTDATA(""&amp;C$73,Pivot!$A$294,"HospitalName",$B102)))</f>
        <v>88</v>
      </c>
      <c r="E102" s="36" t="s">
        <v>75</v>
      </c>
      <c r="F102" s="35" t="s">
        <v>195</v>
      </c>
      <c r="G102">
        <f>GETPIVOTDATA("Sum of Red Priority Incidents",Pivot!$A$227,"HospitalName",F102)</f>
        <v>61</v>
      </c>
      <c r="H102">
        <f>IF(Control!$B$13=1,GETPIVOTDATA("Sum of Amber 1 Incidents",Pivot!$A$227,"HospitalName",$F102)+GETPIVOTDATA("Sum of Amber2 Incidents",Pivot!$A$227,"HospitalName",$F102),IF(Control!$B$13=2,GETPIVOTDATA("Sum of Amber 1 Incidents",Pivot!$A$272,"HospitalName",$F102)+GETPIVOTDATA("Sum of Amber2 Incidents",Pivot!$A$272,"HospitalName",$F102),GETPIVOTDATA("Sum of Amber 1 Incidents",Pivot!$A$294,"HospitalName",$F102)+GETPIVOTDATA("Sum of Amber2 Incidents",Pivot!$A$294,"HospitalName",$F102)))</f>
        <v>200</v>
      </c>
      <c r="I102">
        <f>IF(Control!$B$13=1,GETPIVOTDATA("Sum of Green2 Incidents",Pivot!$A$227,"HospitalName",F102)+GETPIVOTDATA("Sum of Green 3 incidents",Pivot!$A$227,"HospitalName",F102),IF(Control!$B$13=2,GETPIVOTDATA("Sum of Green2 Incidents",Pivot!$A$272,"HospitalName",F102)+GETPIVOTDATA("Sum of Green 3 incidents",Pivot!$A$272,"HospitalName",F102),GETPIVOTDATA("Sum of Green2 Incidents",Pivot!$A$294,"HospitalName",F102)+GETPIVOTDATA("Sum of Green 3 incidents",Pivot!$A$294,"HospitalName",F102)))</f>
        <v>10</v>
      </c>
    </row>
  </sheetData>
  <mergeCells count="18">
    <mergeCell ref="A92:A94"/>
    <mergeCell ref="A96:A98"/>
    <mergeCell ref="A99:A101"/>
    <mergeCell ref="E92:E94"/>
    <mergeCell ref="E96:E98"/>
    <mergeCell ref="E99:E101"/>
    <mergeCell ref="L76:L78"/>
    <mergeCell ref="L80:L82"/>
    <mergeCell ref="L83:L85"/>
    <mergeCell ref="P76:P78"/>
    <mergeCell ref="P80:P82"/>
    <mergeCell ref="P83:P85"/>
    <mergeCell ref="A80:A82"/>
    <mergeCell ref="A83:A85"/>
    <mergeCell ref="A76:A78"/>
    <mergeCell ref="G76:G78"/>
    <mergeCell ref="G80:G82"/>
    <mergeCell ref="G83:G8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5</xdr:col>
                    <xdr:colOff>304800</xdr:colOff>
                    <xdr:row>14</xdr:row>
                    <xdr:rowOff>104775</xdr:rowOff>
                  </from>
                  <to>
                    <xdr:col>10</xdr:col>
                    <xdr:colOff>514350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16</xdr:col>
                    <xdr:colOff>0</xdr:colOff>
                    <xdr:row>41</xdr:row>
                    <xdr:rowOff>123825</xdr:rowOff>
                  </from>
                  <to>
                    <xdr:col>18</xdr:col>
                    <xdr:colOff>485775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Drop Down 10">
              <controlPr defaultSize="0" autoLine="0" autoPict="0">
                <anchor moveWithCells="1">
                  <from>
                    <xdr:col>10</xdr:col>
                    <xdr:colOff>457200</xdr:colOff>
                    <xdr:row>90</xdr:row>
                    <xdr:rowOff>47625</xdr:rowOff>
                  </from>
                  <to>
                    <xdr:col>13</xdr:col>
                    <xdr:colOff>276225</xdr:colOff>
                    <xdr:row>92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899"/>
  <sheetViews>
    <sheetView topLeftCell="A2426" workbookViewId="0">
      <selection activeCell="A11" sqref="A11:A2460"/>
    </sheetView>
  </sheetViews>
  <sheetFormatPr defaultRowHeight="15" x14ac:dyDescent="0.25"/>
  <cols>
    <col min="1" max="1" width="18.42578125" bestFit="1" customWidth="1"/>
    <col min="3" max="3" width="33.85546875" bestFit="1" customWidth="1"/>
    <col min="4" max="4" width="43.5703125" bestFit="1" customWidth="1"/>
  </cols>
  <sheetData>
    <row r="2" spans="1:26" x14ac:dyDescent="0.25">
      <c r="A2" t="s">
        <v>364</v>
      </c>
    </row>
    <row r="4" spans="1:26" ht="14.25" customHeight="1" x14ac:dyDescent="0.25">
      <c r="A4" s="1" t="s">
        <v>0</v>
      </c>
      <c r="B4" t="s">
        <v>74</v>
      </c>
      <c r="C4" t="s">
        <v>129</v>
      </c>
      <c r="D4" t="s">
        <v>130</v>
      </c>
      <c r="E4" t="s">
        <v>266</v>
      </c>
      <c r="F4" s="3" t="s">
        <v>5</v>
      </c>
      <c r="G4" s="5" t="s">
        <v>28</v>
      </c>
      <c r="H4" s="2" t="s">
        <v>29</v>
      </c>
      <c r="I4" s="2" t="s">
        <v>30</v>
      </c>
      <c r="J4" s="2" t="s">
        <v>31</v>
      </c>
      <c r="K4" s="2" t="s">
        <v>102</v>
      </c>
      <c r="L4" s="2" t="s">
        <v>51</v>
      </c>
      <c r="M4" t="s">
        <v>57</v>
      </c>
      <c r="N4" s="2" t="s">
        <v>58</v>
      </c>
      <c r="O4" s="2" t="s">
        <v>6</v>
      </c>
      <c r="P4" s="2" t="s">
        <v>202</v>
      </c>
      <c r="Q4" s="2" t="s">
        <v>44</v>
      </c>
      <c r="R4" s="2" t="s">
        <v>8</v>
      </c>
      <c r="S4" s="2" t="s">
        <v>9</v>
      </c>
      <c r="T4" s="2" t="s">
        <v>203</v>
      </c>
      <c r="U4" s="45" t="s">
        <v>12</v>
      </c>
      <c r="V4" s="45" t="s">
        <v>11</v>
      </c>
      <c r="W4" s="45" t="s">
        <v>15</v>
      </c>
      <c r="X4" s="2" t="s">
        <v>248</v>
      </c>
      <c r="Y4" s="2" t="s">
        <v>44</v>
      </c>
      <c r="Z4" t="s">
        <v>322</v>
      </c>
    </row>
    <row r="5" spans="1:26" x14ac:dyDescent="0.25">
      <c r="A5" s="1">
        <v>44713</v>
      </c>
      <c r="B5" t="s">
        <v>89</v>
      </c>
      <c r="C5" t="s">
        <v>134</v>
      </c>
      <c r="D5" t="s">
        <v>132</v>
      </c>
      <c r="E5" t="s">
        <v>280</v>
      </c>
      <c r="F5" s="3">
        <v>1.9594444999999998</v>
      </c>
      <c r="G5" s="5">
        <v>3.0827546875000004E-2</v>
      </c>
      <c r="H5" s="2">
        <v>0</v>
      </c>
      <c r="I5" s="2">
        <v>0</v>
      </c>
      <c r="J5" s="2">
        <v>0</v>
      </c>
      <c r="K5" s="2">
        <v>4</v>
      </c>
      <c r="L5" s="2">
        <v>4</v>
      </c>
      <c r="M5">
        <v>0</v>
      </c>
      <c r="N5" s="2">
        <v>3</v>
      </c>
      <c r="O5" s="2">
        <v>1</v>
      </c>
      <c r="P5" s="2">
        <v>1</v>
      </c>
      <c r="Q5" s="2">
        <v>1</v>
      </c>
      <c r="R5" s="2">
        <v>0</v>
      </c>
      <c r="S5" s="2">
        <v>1</v>
      </c>
      <c r="T5" s="2">
        <v>1</v>
      </c>
      <c r="U5" s="45">
        <v>3.4837962962962965E-3</v>
      </c>
      <c r="V5" s="45">
        <v>1</v>
      </c>
      <c r="W5" s="45">
        <v>2.0798611111111111E-2</v>
      </c>
      <c r="X5" s="2">
        <v>2</v>
      </c>
      <c r="Y5" s="2">
        <v>1</v>
      </c>
      <c r="Z5">
        <v>4</v>
      </c>
    </row>
    <row r="6" spans="1:26" x14ac:dyDescent="0.25">
      <c r="A6" s="1">
        <v>44713</v>
      </c>
      <c r="B6" t="s">
        <v>89</v>
      </c>
      <c r="C6" t="s">
        <v>134</v>
      </c>
      <c r="D6" t="s">
        <v>132</v>
      </c>
      <c r="E6" t="s">
        <v>272</v>
      </c>
      <c r="F6" s="3">
        <v>7.2427778333333324</v>
      </c>
      <c r="G6" s="5">
        <v>4.3683128086419755E-2</v>
      </c>
      <c r="H6" s="2">
        <v>0</v>
      </c>
      <c r="I6" s="2">
        <v>0</v>
      </c>
      <c r="J6" s="2">
        <v>0</v>
      </c>
      <c r="K6" s="2">
        <v>10</v>
      </c>
      <c r="L6" s="2">
        <v>10</v>
      </c>
      <c r="M6">
        <v>2</v>
      </c>
      <c r="N6" s="2">
        <v>6</v>
      </c>
      <c r="O6" s="2">
        <v>4</v>
      </c>
      <c r="P6" s="2">
        <v>5</v>
      </c>
      <c r="Q6" s="2">
        <v>5</v>
      </c>
      <c r="R6" s="2">
        <v>0</v>
      </c>
      <c r="S6" s="2">
        <v>0</v>
      </c>
      <c r="T6" s="2">
        <v>1</v>
      </c>
      <c r="U6" s="45">
        <v>5.0405092592592593E-3</v>
      </c>
      <c r="V6" s="45">
        <v>0.5</v>
      </c>
      <c r="W6" s="45">
        <v>1.5960648148148151E-2</v>
      </c>
      <c r="X6" s="2">
        <v>1</v>
      </c>
      <c r="Y6" s="2">
        <v>5</v>
      </c>
      <c r="Z6">
        <v>10</v>
      </c>
    </row>
    <row r="7" spans="1:26" x14ac:dyDescent="0.25">
      <c r="A7" s="1">
        <v>44713</v>
      </c>
      <c r="B7" t="s">
        <v>89</v>
      </c>
      <c r="C7" t="s">
        <v>158</v>
      </c>
      <c r="D7" t="s">
        <v>132</v>
      </c>
      <c r="E7" t="s">
        <v>272</v>
      </c>
      <c r="F7" s="3">
        <v>0</v>
      </c>
      <c r="G7" s="5">
        <v>5.1192131944444441E-2</v>
      </c>
      <c r="H7" s="2">
        <v>0</v>
      </c>
      <c r="I7" s="2">
        <v>0</v>
      </c>
      <c r="J7" s="2">
        <v>0</v>
      </c>
      <c r="K7" s="2">
        <v>1</v>
      </c>
      <c r="L7" s="2">
        <v>1</v>
      </c>
      <c r="M7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1</v>
      </c>
      <c r="U7" s="45" t="s">
        <v>77</v>
      </c>
      <c r="V7" s="45" t="s">
        <v>77</v>
      </c>
      <c r="W7" s="45" t="s">
        <v>77</v>
      </c>
      <c r="X7" s="2">
        <v>1</v>
      </c>
      <c r="Y7" s="2">
        <v>0</v>
      </c>
      <c r="Z7">
        <v>1</v>
      </c>
    </row>
    <row r="8" spans="1:26" x14ac:dyDescent="0.25">
      <c r="A8" s="1">
        <v>44713</v>
      </c>
      <c r="B8" t="s">
        <v>89</v>
      </c>
      <c r="C8" t="s">
        <v>159</v>
      </c>
      <c r="D8" t="s">
        <v>150</v>
      </c>
      <c r="E8" t="s">
        <v>272</v>
      </c>
      <c r="F8" s="3">
        <v>0</v>
      </c>
      <c r="G8" s="5">
        <v>2.9544753472222227E-2</v>
      </c>
      <c r="H8" s="2">
        <v>0</v>
      </c>
      <c r="I8" s="2">
        <v>0</v>
      </c>
      <c r="J8" s="2">
        <v>0</v>
      </c>
      <c r="K8" s="2">
        <v>6</v>
      </c>
      <c r="L8" s="2">
        <v>6</v>
      </c>
      <c r="M8">
        <v>0</v>
      </c>
      <c r="N8" s="2">
        <v>5</v>
      </c>
      <c r="O8" s="2">
        <v>1</v>
      </c>
      <c r="P8" s="2">
        <v>3</v>
      </c>
      <c r="Q8" s="2">
        <v>3</v>
      </c>
      <c r="R8" s="2">
        <v>0</v>
      </c>
      <c r="S8" s="2">
        <v>1</v>
      </c>
      <c r="T8" s="2">
        <v>1</v>
      </c>
      <c r="U8" s="45">
        <v>3.0787037037037042E-3</v>
      </c>
      <c r="V8" s="45">
        <v>1</v>
      </c>
      <c r="W8" s="45">
        <v>2.2662037037037036E-2</v>
      </c>
      <c r="X8" s="2">
        <v>2</v>
      </c>
      <c r="Y8" s="2">
        <v>3</v>
      </c>
      <c r="Z8">
        <v>6</v>
      </c>
    </row>
    <row r="9" spans="1:26" x14ac:dyDescent="0.25">
      <c r="A9" s="1">
        <v>44713</v>
      </c>
      <c r="B9" t="s">
        <v>89</v>
      </c>
      <c r="C9" t="s">
        <v>134</v>
      </c>
      <c r="D9" t="s">
        <v>132</v>
      </c>
      <c r="E9" t="s">
        <v>279</v>
      </c>
      <c r="F9" s="3">
        <v>18.914721333333333</v>
      </c>
      <c r="G9" s="5">
        <v>6.6075663194444453E-2</v>
      </c>
      <c r="H9" s="2">
        <v>1</v>
      </c>
      <c r="I9" s="2">
        <v>0</v>
      </c>
      <c r="J9" s="2">
        <v>0</v>
      </c>
      <c r="K9" s="2">
        <v>15</v>
      </c>
      <c r="L9" s="2">
        <v>15</v>
      </c>
      <c r="M9">
        <v>4</v>
      </c>
      <c r="N9" s="2">
        <v>9</v>
      </c>
      <c r="O9" s="2">
        <v>2</v>
      </c>
      <c r="P9" s="2">
        <v>8</v>
      </c>
      <c r="Q9" s="2">
        <v>9</v>
      </c>
      <c r="R9" s="2">
        <v>1</v>
      </c>
      <c r="S9" s="2">
        <v>1</v>
      </c>
      <c r="T9" s="2">
        <v>3</v>
      </c>
      <c r="U9" s="45">
        <v>6.9502314814814817E-3</v>
      </c>
      <c r="V9" s="45">
        <v>0.5</v>
      </c>
      <c r="W9" s="45">
        <v>3.318287037037037E-2</v>
      </c>
      <c r="X9" s="2">
        <v>4</v>
      </c>
      <c r="Y9" s="2">
        <v>9</v>
      </c>
      <c r="Z9">
        <v>15</v>
      </c>
    </row>
    <row r="10" spans="1:26" x14ac:dyDescent="0.25">
      <c r="A10" s="1">
        <v>44713</v>
      </c>
      <c r="B10" t="s">
        <v>89</v>
      </c>
      <c r="C10" t="s">
        <v>152</v>
      </c>
      <c r="D10" t="s">
        <v>132</v>
      </c>
      <c r="E10" t="s">
        <v>279</v>
      </c>
      <c r="F10" s="3">
        <v>0</v>
      </c>
      <c r="G10" s="5">
        <v>5.4189812500000004E-2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>
        <v>0</v>
      </c>
      <c r="N10" s="2">
        <v>0</v>
      </c>
      <c r="O10" s="2">
        <v>0</v>
      </c>
      <c r="P10" s="2">
        <v>0</v>
      </c>
      <c r="Q10" s="2">
        <v>1</v>
      </c>
      <c r="R10" s="2">
        <v>1</v>
      </c>
      <c r="S10" s="2">
        <v>0</v>
      </c>
      <c r="T10" s="2">
        <v>0</v>
      </c>
      <c r="U10" s="45" t="s">
        <v>77</v>
      </c>
      <c r="V10" s="45" t="s">
        <v>77</v>
      </c>
      <c r="W10" s="45">
        <v>0.1142939814814815</v>
      </c>
      <c r="X10" s="2">
        <v>0</v>
      </c>
      <c r="Y10" s="2">
        <v>1</v>
      </c>
      <c r="Z10">
        <v>1</v>
      </c>
    </row>
    <row r="11" spans="1:26" x14ac:dyDescent="0.25">
      <c r="A11" s="1">
        <v>44713</v>
      </c>
      <c r="B11" t="s">
        <v>89</v>
      </c>
      <c r="C11" t="s">
        <v>158</v>
      </c>
      <c r="D11" t="s">
        <v>132</v>
      </c>
      <c r="E11" t="s">
        <v>279</v>
      </c>
      <c r="F11" s="3">
        <v>0</v>
      </c>
      <c r="G11" s="5">
        <v>3.0896989583333333E-2</v>
      </c>
      <c r="H11" s="2">
        <v>0</v>
      </c>
      <c r="I11" s="2">
        <v>0</v>
      </c>
      <c r="J11" s="2">
        <v>0</v>
      </c>
      <c r="K11" s="2">
        <v>3</v>
      </c>
      <c r="L11" s="2">
        <v>2</v>
      </c>
      <c r="M11">
        <v>0</v>
      </c>
      <c r="N11" s="2">
        <v>2</v>
      </c>
      <c r="O11" s="2">
        <v>0</v>
      </c>
      <c r="P11" s="2">
        <v>1</v>
      </c>
      <c r="Q11" s="2">
        <v>1</v>
      </c>
      <c r="R11" s="2">
        <v>0</v>
      </c>
      <c r="S11" s="2">
        <v>0</v>
      </c>
      <c r="T11" s="2">
        <v>2</v>
      </c>
      <c r="U11" s="45" t="s">
        <v>77</v>
      </c>
      <c r="V11" s="45" t="s">
        <v>77</v>
      </c>
      <c r="W11" s="45">
        <v>2.045138888888889E-2</v>
      </c>
      <c r="X11" s="2">
        <v>2</v>
      </c>
      <c r="Y11" s="2">
        <v>1</v>
      </c>
      <c r="Z11">
        <v>3</v>
      </c>
    </row>
    <row r="12" spans="1:26" x14ac:dyDescent="0.25">
      <c r="A12" s="1">
        <v>44713</v>
      </c>
      <c r="B12" t="s">
        <v>89</v>
      </c>
      <c r="C12" t="s">
        <v>179</v>
      </c>
      <c r="D12" t="s">
        <v>170</v>
      </c>
      <c r="E12" t="s">
        <v>279</v>
      </c>
      <c r="F12" s="3">
        <v>0</v>
      </c>
      <c r="G12" s="5">
        <v>3.9467569444444446E-3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>
        <v>0</v>
      </c>
      <c r="N12" s="2">
        <v>1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1</v>
      </c>
      <c r="U12" s="45" t="s">
        <v>77</v>
      </c>
      <c r="V12" s="45" t="s">
        <v>77</v>
      </c>
      <c r="W12" s="45" t="s">
        <v>77</v>
      </c>
      <c r="X12" s="2">
        <v>1</v>
      </c>
      <c r="Y12" s="2">
        <v>0</v>
      </c>
      <c r="Z12">
        <v>1</v>
      </c>
    </row>
    <row r="13" spans="1:26" x14ac:dyDescent="0.25">
      <c r="A13" s="1">
        <v>44713</v>
      </c>
      <c r="B13" t="s">
        <v>89</v>
      </c>
      <c r="C13" t="s">
        <v>134</v>
      </c>
      <c r="D13" t="s">
        <v>132</v>
      </c>
      <c r="E13" t="s">
        <v>271</v>
      </c>
      <c r="F13" s="3">
        <v>11.867773999999997</v>
      </c>
      <c r="G13" s="5">
        <v>3.666607986111111E-2</v>
      </c>
      <c r="H13" s="2">
        <v>0</v>
      </c>
      <c r="I13" s="2">
        <v>0</v>
      </c>
      <c r="J13" s="2">
        <v>0</v>
      </c>
      <c r="K13" s="2">
        <v>20</v>
      </c>
      <c r="L13" s="2">
        <v>20</v>
      </c>
      <c r="M13">
        <v>4</v>
      </c>
      <c r="N13" s="2">
        <v>15</v>
      </c>
      <c r="O13" s="2">
        <v>4</v>
      </c>
      <c r="P13" s="2">
        <v>8</v>
      </c>
      <c r="Q13" s="2">
        <v>13</v>
      </c>
      <c r="R13" s="2">
        <v>5</v>
      </c>
      <c r="S13" s="2">
        <v>0</v>
      </c>
      <c r="T13" s="2">
        <v>3</v>
      </c>
      <c r="U13" s="45">
        <v>3.6458333333333334E-3</v>
      </c>
      <c r="V13" s="45">
        <v>1</v>
      </c>
      <c r="W13" s="45">
        <v>2.8483796296296295E-2</v>
      </c>
      <c r="X13" s="2">
        <v>3</v>
      </c>
      <c r="Y13" s="2">
        <v>13</v>
      </c>
      <c r="Z13">
        <v>20</v>
      </c>
    </row>
    <row r="14" spans="1:26" x14ac:dyDescent="0.25">
      <c r="A14" s="1">
        <v>44713</v>
      </c>
      <c r="B14" t="s">
        <v>89</v>
      </c>
      <c r="C14" t="s">
        <v>158</v>
      </c>
      <c r="D14" t="s">
        <v>132</v>
      </c>
      <c r="E14" t="s">
        <v>271</v>
      </c>
      <c r="F14" s="3">
        <v>0</v>
      </c>
      <c r="G14" s="5">
        <v>4.6537699404761906E-2</v>
      </c>
      <c r="H14" s="2">
        <v>0</v>
      </c>
      <c r="I14" s="2">
        <v>0</v>
      </c>
      <c r="J14" s="2">
        <v>0</v>
      </c>
      <c r="K14" s="2">
        <v>7</v>
      </c>
      <c r="L14" s="2">
        <v>7</v>
      </c>
      <c r="M14">
        <v>0</v>
      </c>
      <c r="N14" s="2">
        <v>2</v>
      </c>
      <c r="O14" s="2">
        <v>2</v>
      </c>
      <c r="P14" s="2">
        <v>2</v>
      </c>
      <c r="Q14" s="2">
        <v>3</v>
      </c>
      <c r="R14" s="2">
        <v>1</v>
      </c>
      <c r="S14" s="2">
        <v>0</v>
      </c>
      <c r="T14" s="2">
        <v>2</v>
      </c>
      <c r="U14" s="45">
        <v>3.9178240740740744E-3</v>
      </c>
      <c r="V14" s="45">
        <v>1</v>
      </c>
      <c r="W14" s="45">
        <v>6.2384259259259259E-3</v>
      </c>
      <c r="X14" s="2">
        <v>2</v>
      </c>
      <c r="Y14" s="2">
        <v>3</v>
      </c>
      <c r="Z14">
        <v>7</v>
      </c>
    </row>
    <row r="15" spans="1:26" x14ac:dyDescent="0.25">
      <c r="A15" s="1">
        <v>44713</v>
      </c>
      <c r="B15" t="s">
        <v>89</v>
      </c>
      <c r="C15" t="s">
        <v>152</v>
      </c>
      <c r="D15" t="s">
        <v>132</v>
      </c>
      <c r="E15" t="s">
        <v>94</v>
      </c>
      <c r="F15" s="3">
        <v>0</v>
      </c>
      <c r="G15" s="5">
        <v>2.2002312500000003E-2</v>
      </c>
      <c r="H15" s="2">
        <v>0</v>
      </c>
      <c r="I15" s="2">
        <v>0</v>
      </c>
      <c r="J15" s="2">
        <v>0</v>
      </c>
      <c r="K15" s="2">
        <v>1</v>
      </c>
      <c r="L15" s="2">
        <v>1</v>
      </c>
      <c r="M15">
        <v>0</v>
      </c>
      <c r="N15" s="2">
        <v>1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45" t="s">
        <v>77</v>
      </c>
      <c r="V15" s="45" t="s">
        <v>77</v>
      </c>
      <c r="W15" s="45" t="s">
        <v>77</v>
      </c>
      <c r="X15" s="2">
        <v>1</v>
      </c>
      <c r="Y15" s="2">
        <v>0</v>
      </c>
      <c r="Z15">
        <v>1</v>
      </c>
    </row>
    <row r="16" spans="1:26" x14ac:dyDescent="0.25">
      <c r="A16" s="1">
        <v>44713</v>
      </c>
      <c r="B16" t="s">
        <v>89</v>
      </c>
      <c r="C16" t="s">
        <v>134</v>
      </c>
      <c r="D16" t="s">
        <v>132</v>
      </c>
      <c r="E16" t="s">
        <v>278</v>
      </c>
      <c r="F16" s="3">
        <v>1.875</v>
      </c>
      <c r="G16" s="5">
        <v>2.9256366319444442E-2</v>
      </c>
      <c r="H16" s="2">
        <v>0</v>
      </c>
      <c r="I16" s="2">
        <v>0</v>
      </c>
      <c r="J16" s="2">
        <v>0</v>
      </c>
      <c r="K16" s="2">
        <v>6</v>
      </c>
      <c r="L16" s="2">
        <v>5</v>
      </c>
      <c r="M16">
        <v>2</v>
      </c>
      <c r="N16" s="2">
        <v>3</v>
      </c>
      <c r="O16" s="2">
        <v>2</v>
      </c>
      <c r="P16" s="2">
        <v>1</v>
      </c>
      <c r="Q16" s="2">
        <v>2</v>
      </c>
      <c r="R16" s="2">
        <v>1</v>
      </c>
      <c r="S16" s="2">
        <v>0</v>
      </c>
      <c r="T16" s="2">
        <v>2</v>
      </c>
      <c r="U16" s="45">
        <v>9.9710648148148163E-3</v>
      </c>
      <c r="V16" s="45">
        <v>0</v>
      </c>
      <c r="W16" s="45">
        <v>9.2517361111111113E-2</v>
      </c>
      <c r="X16" s="2">
        <v>2</v>
      </c>
      <c r="Y16" s="2">
        <v>2</v>
      </c>
      <c r="Z16">
        <v>5</v>
      </c>
    </row>
    <row r="17" spans="1:26" x14ac:dyDescent="0.25">
      <c r="A17" s="1">
        <v>44713</v>
      </c>
      <c r="B17" t="s">
        <v>89</v>
      </c>
      <c r="C17" t="s">
        <v>158</v>
      </c>
      <c r="D17" t="s">
        <v>132</v>
      </c>
      <c r="E17" t="s">
        <v>278</v>
      </c>
      <c r="F17" s="3">
        <v>0</v>
      </c>
      <c r="G17" s="5">
        <v>2.5663029761904755E-2</v>
      </c>
      <c r="H17" s="2">
        <v>0</v>
      </c>
      <c r="I17" s="2">
        <v>0</v>
      </c>
      <c r="J17" s="2">
        <v>0</v>
      </c>
      <c r="K17" s="2">
        <v>9</v>
      </c>
      <c r="L17" s="2">
        <v>7</v>
      </c>
      <c r="M17">
        <v>0</v>
      </c>
      <c r="N17" s="2">
        <v>5</v>
      </c>
      <c r="O17" s="2">
        <v>1</v>
      </c>
      <c r="P17" s="2">
        <v>1</v>
      </c>
      <c r="Q17" s="2">
        <v>1</v>
      </c>
      <c r="R17" s="2">
        <v>0</v>
      </c>
      <c r="S17" s="2">
        <v>0</v>
      </c>
      <c r="T17" s="2">
        <v>7</v>
      </c>
      <c r="U17" s="45">
        <v>5.9490740740740745E-3</v>
      </c>
      <c r="V17" s="45">
        <v>0</v>
      </c>
      <c r="W17" s="45">
        <v>3.9479166666666669E-2</v>
      </c>
      <c r="X17" s="2">
        <v>7</v>
      </c>
      <c r="Y17" s="2">
        <v>1</v>
      </c>
      <c r="Z17">
        <v>9</v>
      </c>
    </row>
    <row r="18" spans="1:26" x14ac:dyDescent="0.25">
      <c r="A18" s="1">
        <v>44713</v>
      </c>
      <c r="B18" t="s">
        <v>89</v>
      </c>
      <c r="C18" t="s">
        <v>164</v>
      </c>
      <c r="D18" t="s">
        <v>150</v>
      </c>
      <c r="E18" t="s">
        <v>278</v>
      </c>
      <c r="F18" s="3">
        <v>0</v>
      </c>
      <c r="G18" s="5">
        <v>2.077546527777778E-2</v>
      </c>
      <c r="H18" s="2">
        <v>0</v>
      </c>
      <c r="I18" s="2">
        <v>0</v>
      </c>
      <c r="J18" s="2">
        <v>0</v>
      </c>
      <c r="K18" s="2">
        <v>1</v>
      </c>
      <c r="L18" s="2">
        <v>1</v>
      </c>
      <c r="M18">
        <v>0</v>
      </c>
      <c r="N18" s="2">
        <v>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45" t="s">
        <v>77</v>
      </c>
      <c r="V18" s="45" t="s">
        <v>77</v>
      </c>
      <c r="W18" s="45" t="s">
        <v>77</v>
      </c>
      <c r="X18" s="2">
        <v>1</v>
      </c>
      <c r="Y18" s="2">
        <v>0</v>
      </c>
      <c r="Z18">
        <v>1</v>
      </c>
    </row>
    <row r="19" spans="1:26" x14ac:dyDescent="0.25">
      <c r="A19" s="1">
        <v>44713</v>
      </c>
      <c r="B19" t="s">
        <v>89</v>
      </c>
      <c r="C19" t="s">
        <v>159</v>
      </c>
      <c r="D19" t="s">
        <v>150</v>
      </c>
      <c r="E19" t="s">
        <v>278</v>
      </c>
      <c r="F19" s="3">
        <v>0</v>
      </c>
      <c r="G19" s="5">
        <v>1.0752312500000001E-2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1</v>
      </c>
      <c r="U19" s="45" t="s">
        <v>77</v>
      </c>
      <c r="V19" s="45" t="s">
        <v>77</v>
      </c>
      <c r="W19" s="45" t="s">
        <v>77</v>
      </c>
      <c r="X19" s="2">
        <v>1</v>
      </c>
      <c r="Y19" s="2">
        <v>0</v>
      </c>
      <c r="Z19">
        <v>1</v>
      </c>
    </row>
    <row r="20" spans="1:26" x14ac:dyDescent="0.25">
      <c r="A20" s="1">
        <v>44713</v>
      </c>
      <c r="B20" t="s">
        <v>89</v>
      </c>
      <c r="C20" t="s">
        <v>172</v>
      </c>
      <c r="D20" t="s">
        <v>173</v>
      </c>
      <c r="E20" t="s">
        <v>278</v>
      </c>
      <c r="F20" s="3">
        <v>0</v>
      </c>
      <c r="G20" s="5" t="s">
        <v>77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45" t="s">
        <v>77</v>
      </c>
      <c r="V20" s="45" t="s">
        <v>77</v>
      </c>
      <c r="W20" s="45" t="s">
        <v>77</v>
      </c>
      <c r="X20" s="2">
        <v>1</v>
      </c>
      <c r="Y20" s="2">
        <v>0</v>
      </c>
      <c r="Z20">
        <v>1</v>
      </c>
    </row>
    <row r="21" spans="1:26" x14ac:dyDescent="0.25">
      <c r="A21" s="1">
        <v>44713</v>
      </c>
      <c r="B21" t="s">
        <v>87</v>
      </c>
      <c r="C21" t="s">
        <v>131</v>
      </c>
      <c r="D21" t="s">
        <v>132</v>
      </c>
      <c r="E21" t="s">
        <v>276</v>
      </c>
      <c r="F21" s="3">
        <v>44.302776999999999</v>
      </c>
      <c r="G21" s="5">
        <v>0.10230207986111112</v>
      </c>
      <c r="H21" s="2">
        <v>4</v>
      </c>
      <c r="I21" s="2">
        <v>3</v>
      </c>
      <c r="J21" s="2">
        <v>0</v>
      </c>
      <c r="K21" s="2">
        <v>15</v>
      </c>
      <c r="L21" s="2">
        <v>15</v>
      </c>
      <c r="M21">
        <v>2</v>
      </c>
      <c r="N21" s="2">
        <v>5</v>
      </c>
      <c r="O21" s="2">
        <v>1</v>
      </c>
      <c r="P21" s="2">
        <v>10</v>
      </c>
      <c r="Q21" s="2">
        <v>13</v>
      </c>
      <c r="R21" s="2">
        <v>3</v>
      </c>
      <c r="S21" s="2">
        <v>0</v>
      </c>
      <c r="T21" s="2">
        <v>1</v>
      </c>
      <c r="U21" s="45">
        <v>3.8078703703703707E-3</v>
      </c>
      <c r="V21" s="45">
        <v>1</v>
      </c>
      <c r="W21" s="45">
        <v>7.5196759259259255E-2</v>
      </c>
      <c r="X21" s="2">
        <v>1</v>
      </c>
      <c r="Y21" s="2">
        <v>13</v>
      </c>
      <c r="Z21">
        <v>15</v>
      </c>
    </row>
    <row r="22" spans="1:26" x14ac:dyDescent="0.25">
      <c r="A22" s="1">
        <v>44713</v>
      </c>
      <c r="B22" t="s">
        <v>87</v>
      </c>
      <c r="C22" t="s">
        <v>138</v>
      </c>
      <c r="D22" t="s">
        <v>132</v>
      </c>
      <c r="E22" t="s">
        <v>276</v>
      </c>
      <c r="F22" s="3">
        <v>8.0011109999999999</v>
      </c>
      <c r="G22" s="5">
        <v>0.10625867881944444</v>
      </c>
      <c r="H22" s="2">
        <v>1</v>
      </c>
      <c r="I22" s="2">
        <v>0</v>
      </c>
      <c r="J22" s="2">
        <v>0</v>
      </c>
      <c r="K22" s="2">
        <v>7</v>
      </c>
      <c r="L22" s="2">
        <v>7</v>
      </c>
      <c r="M22">
        <v>2</v>
      </c>
      <c r="N22" s="2">
        <v>4</v>
      </c>
      <c r="O22" s="2">
        <v>2</v>
      </c>
      <c r="P22" s="2">
        <v>4</v>
      </c>
      <c r="Q22" s="2">
        <v>4</v>
      </c>
      <c r="R22" s="2">
        <v>0</v>
      </c>
      <c r="S22" s="2">
        <v>0</v>
      </c>
      <c r="T22" s="2">
        <v>1</v>
      </c>
      <c r="U22" s="45">
        <v>1.2934027777777779E-2</v>
      </c>
      <c r="V22" s="45">
        <v>0</v>
      </c>
      <c r="W22" s="45">
        <v>2.914351851851852E-2</v>
      </c>
      <c r="X22" s="2">
        <v>1</v>
      </c>
      <c r="Y22" s="2">
        <v>4</v>
      </c>
      <c r="Z22">
        <v>7</v>
      </c>
    </row>
    <row r="23" spans="1:26" x14ac:dyDescent="0.25">
      <c r="A23" s="1">
        <v>44713</v>
      </c>
      <c r="B23" t="s">
        <v>87</v>
      </c>
      <c r="C23" t="s">
        <v>131</v>
      </c>
      <c r="D23" t="s">
        <v>132</v>
      </c>
      <c r="E23" t="s">
        <v>285</v>
      </c>
      <c r="F23" s="3">
        <v>30.183052500000002</v>
      </c>
      <c r="G23" s="5">
        <v>6.6580381628787877E-2</v>
      </c>
      <c r="H23" s="2">
        <v>3</v>
      </c>
      <c r="I23" s="2">
        <v>0</v>
      </c>
      <c r="J23" s="2">
        <v>0</v>
      </c>
      <c r="K23" s="2">
        <v>18</v>
      </c>
      <c r="L23" s="2">
        <v>18</v>
      </c>
      <c r="M23">
        <v>6</v>
      </c>
      <c r="N23" s="2">
        <v>9</v>
      </c>
      <c r="O23" s="2">
        <v>3</v>
      </c>
      <c r="P23" s="2">
        <v>11</v>
      </c>
      <c r="Q23" s="2">
        <v>14</v>
      </c>
      <c r="R23" s="2">
        <v>3</v>
      </c>
      <c r="S23" s="2">
        <v>0</v>
      </c>
      <c r="T23" s="2">
        <v>1</v>
      </c>
      <c r="U23" s="45">
        <v>4.7569444444444447E-3</v>
      </c>
      <c r="V23" s="45">
        <v>0.66666666666666663</v>
      </c>
      <c r="W23" s="45">
        <v>8.6701388888888883E-2</v>
      </c>
      <c r="X23" s="2">
        <v>1</v>
      </c>
      <c r="Y23" s="2">
        <v>14</v>
      </c>
      <c r="Z23">
        <v>18</v>
      </c>
    </row>
    <row r="24" spans="1:26" x14ac:dyDescent="0.25">
      <c r="A24" s="1">
        <v>44713</v>
      </c>
      <c r="B24" t="s">
        <v>87</v>
      </c>
      <c r="C24" t="s">
        <v>139</v>
      </c>
      <c r="D24" t="s">
        <v>132</v>
      </c>
      <c r="E24" t="s">
        <v>285</v>
      </c>
      <c r="F24" s="3">
        <v>4.3075000000000001</v>
      </c>
      <c r="G24" s="5">
        <v>0.18989583333333332</v>
      </c>
      <c r="H24" s="2">
        <v>1</v>
      </c>
      <c r="I24" s="2">
        <v>0</v>
      </c>
      <c r="J24" s="2">
        <v>0</v>
      </c>
      <c r="K24" s="2">
        <v>1</v>
      </c>
      <c r="L24" s="2">
        <v>1</v>
      </c>
      <c r="M24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</v>
      </c>
      <c r="U24" s="45" t="s">
        <v>77</v>
      </c>
      <c r="V24" s="45" t="s">
        <v>77</v>
      </c>
      <c r="W24" s="45" t="s">
        <v>77</v>
      </c>
      <c r="X24" s="2">
        <v>1</v>
      </c>
      <c r="Y24" s="2">
        <v>0</v>
      </c>
      <c r="Z24">
        <v>1</v>
      </c>
    </row>
    <row r="25" spans="1:26" x14ac:dyDescent="0.25">
      <c r="A25" s="1">
        <v>44713</v>
      </c>
      <c r="B25" t="s">
        <v>87</v>
      </c>
      <c r="C25" t="s">
        <v>139</v>
      </c>
      <c r="D25" t="s">
        <v>132</v>
      </c>
      <c r="E25" t="s">
        <v>282</v>
      </c>
      <c r="F25" s="3">
        <v>3.7588888333333328</v>
      </c>
      <c r="G25" s="5">
        <v>3.5196759259259261E-2</v>
      </c>
      <c r="H25" s="2">
        <v>0</v>
      </c>
      <c r="I25" s="2">
        <v>0</v>
      </c>
      <c r="J25" s="2">
        <v>0</v>
      </c>
      <c r="K25" s="2">
        <v>5</v>
      </c>
      <c r="L25" s="2">
        <v>5</v>
      </c>
      <c r="M25">
        <v>1</v>
      </c>
      <c r="N25" s="2">
        <v>3</v>
      </c>
      <c r="O25" s="2">
        <v>1</v>
      </c>
      <c r="P25" s="2">
        <v>3</v>
      </c>
      <c r="Q25" s="2">
        <v>3</v>
      </c>
      <c r="R25" s="2">
        <v>0</v>
      </c>
      <c r="S25" s="2">
        <v>0</v>
      </c>
      <c r="T25" s="2">
        <v>1</v>
      </c>
      <c r="U25" s="45">
        <v>2.4537037037037036E-3</v>
      </c>
      <c r="V25" s="45">
        <v>1</v>
      </c>
      <c r="W25" s="45">
        <v>0.15526620370370373</v>
      </c>
      <c r="X25" s="2">
        <v>1</v>
      </c>
      <c r="Y25" s="2">
        <v>3</v>
      </c>
      <c r="Z25">
        <v>5</v>
      </c>
    </row>
    <row r="26" spans="1:26" x14ac:dyDescent="0.25">
      <c r="A26" s="1">
        <v>44713</v>
      </c>
      <c r="B26" t="s">
        <v>87</v>
      </c>
      <c r="C26" t="s">
        <v>131</v>
      </c>
      <c r="D26" t="s">
        <v>132</v>
      </c>
      <c r="E26" t="s">
        <v>282</v>
      </c>
      <c r="F26" s="3">
        <v>1.8527778333333336</v>
      </c>
      <c r="G26" s="5">
        <v>2.9447328125000002E-2</v>
      </c>
      <c r="H26" s="2">
        <v>0</v>
      </c>
      <c r="I26" s="2">
        <v>0</v>
      </c>
      <c r="J26" s="2">
        <v>0</v>
      </c>
      <c r="K26" s="2">
        <v>4</v>
      </c>
      <c r="L26" s="2">
        <v>4</v>
      </c>
      <c r="M26">
        <v>1</v>
      </c>
      <c r="N26" s="2">
        <v>3</v>
      </c>
      <c r="O26" s="2">
        <v>0</v>
      </c>
      <c r="P26" s="2">
        <v>4</v>
      </c>
      <c r="Q26" s="2">
        <v>4</v>
      </c>
      <c r="R26" s="2">
        <v>0</v>
      </c>
      <c r="S26" s="2">
        <v>0</v>
      </c>
      <c r="T26" s="2">
        <v>0</v>
      </c>
      <c r="U26" s="45" t="s">
        <v>77</v>
      </c>
      <c r="V26" s="45" t="s">
        <v>77</v>
      </c>
      <c r="W26" s="45">
        <v>9.7916666666666666E-2</v>
      </c>
      <c r="X26" s="2">
        <v>0</v>
      </c>
      <c r="Y26" s="2">
        <v>4</v>
      </c>
      <c r="Z26">
        <v>4</v>
      </c>
    </row>
    <row r="27" spans="1:26" x14ac:dyDescent="0.25">
      <c r="A27" s="1">
        <v>44713</v>
      </c>
      <c r="B27" t="s">
        <v>87</v>
      </c>
      <c r="C27" t="s">
        <v>138</v>
      </c>
      <c r="D27" t="s">
        <v>132</v>
      </c>
      <c r="E27" t="s">
        <v>287</v>
      </c>
      <c r="F27" s="3">
        <v>18.915277833333334</v>
      </c>
      <c r="G27" s="5">
        <v>5.6198937908496741E-2</v>
      </c>
      <c r="H27" s="2">
        <v>0</v>
      </c>
      <c r="I27" s="2">
        <v>0</v>
      </c>
      <c r="J27" s="2">
        <v>0</v>
      </c>
      <c r="K27" s="2">
        <v>15</v>
      </c>
      <c r="L27" s="2">
        <v>14</v>
      </c>
      <c r="M27">
        <v>5</v>
      </c>
      <c r="N27" s="2">
        <v>8</v>
      </c>
      <c r="O27" s="2">
        <v>2</v>
      </c>
      <c r="P27" s="2">
        <v>7</v>
      </c>
      <c r="Q27" s="2">
        <v>9</v>
      </c>
      <c r="R27" s="2">
        <v>2</v>
      </c>
      <c r="S27" s="2">
        <v>1</v>
      </c>
      <c r="T27" s="2">
        <v>3</v>
      </c>
      <c r="U27" s="45">
        <v>7.6620370370370375E-3</v>
      </c>
      <c r="V27" s="45">
        <v>0.5</v>
      </c>
      <c r="W27" s="45">
        <v>4.7662037037037031E-2</v>
      </c>
      <c r="X27" s="2">
        <v>4</v>
      </c>
      <c r="Y27" s="2">
        <v>9</v>
      </c>
      <c r="Z27">
        <v>14</v>
      </c>
    </row>
    <row r="28" spans="1:26" x14ac:dyDescent="0.25">
      <c r="A28" s="1">
        <v>44713</v>
      </c>
      <c r="B28" t="s">
        <v>87</v>
      </c>
      <c r="C28" t="s">
        <v>131</v>
      </c>
      <c r="D28" t="s">
        <v>132</v>
      </c>
      <c r="E28" t="s">
        <v>287</v>
      </c>
      <c r="F28" s="3">
        <v>0</v>
      </c>
      <c r="G28" s="5">
        <v>1.6770791666666666E-2</v>
      </c>
      <c r="H28" s="2">
        <v>0</v>
      </c>
      <c r="I28" s="2">
        <v>0</v>
      </c>
      <c r="J28" s="2">
        <v>0</v>
      </c>
      <c r="K28" s="2">
        <v>1</v>
      </c>
      <c r="L28" s="2">
        <v>1</v>
      </c>
      <c r="M28">
        <v>0</v>
      </c>
      <c r="N28" s="2">
        <v>1</v>
      </c>
      <c r="O28" s="2">
        <v>0</v>
      </c>
      <c r="P28" s="2">
        <v>1</v>
      </c>
      <c r="Q28" s="2">
        <v>1</v>
      </c>
      <c r="R28" s="2">
        <v>0</v>
      </c>
      <c r="S28" s="2">
        <v>0</v>
      </c>
      <c r="T28" s="2">
        <v>0</v>
      </c>
      <c r="U28" s="45" t="s">
        <v>77</v>
      </c>
      <c r="V28" s="45" t="s">
        <v>77</v>
      </c>
      <c r="W28" s="45">
        <v>0.13386574074074076</v>
      </c>
      <c r="X28" s="2">
        <v>0</v>
      </c>
      <c r="Y28" s="2">
        <v>1</v>
      </c>
      <c r="Z28">
        <v>1</v>
      </c>
    </row>
    <row r="29" spans="1:26" x14ac:dyDescent="0.25">
      <c r="A29" s="1">
        <v>44713</v>
      </c>
      <c r="B29" t="s">
        <v>87</v>
      </c>
      <c r="C29" t="s">
        <v>139</v>
      </c>
      <c r="D29" t="s">
        <v>132</v>
      </c>
      <c r="E29" t="s">
        <v>287</v>
      </c>
      <c r="F29" s="3">
        <v>0</v>
      </c>
      <c r="G29" s="5" t="s">
        <v>77</v>
      </c>
      <c r="H29" s="2">
        <v>0</v>
      </c>
      <c r="I29" s="2">
        <v>0</v>
      </c>
      <c r="J29" s="2">
        <v>0</v>
      </c>
      <c r="K29" s="2">
        <v>1</v>
      </c>
      <c r="L29" s="2">
        <v>1</v>
      </c>
      <c r="M29">
        <v>1</v>
      </c>
      <c r="N29" s="2">
        <v>1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45">
        <v>9.2592592592592602E-5</v>
      </c>
      <c r="V29" s="45">
        <v>1</v>
      </c>
      <c r="W29" s="45" t="s">
        <v>77</v>
      </c>
      <c r="X29" s="2">
        <v>0</v>
      </c>
      <c r="Y29" s="2">
        <v>0</v>
      </c>
      <c r="Z29">
        <v>1</v>
      </c>
    </row>
    <row r="30" spans="1:26" x14ac:dyDescent="0.25">
      <c r="A30" s="1">
        <v>44713</v>
      </c>
      <c r="B30" t="s">
        <v>87</v>
      </c>
      <c r="C30" t="s">
        <v>138</v>
      </c>
      <c r="D30" t="s">
        <v>132</v>
      </c>
      <c r="E30" t="s">
        <v>284</v>
      </c>
      <c r="F30" s="3">
        <v>31.437776999999997</v>
      </c>
      <c r="G30" s="5">
        <v>0.11935570717592592</v>
      </c>
      <c r="H30" s="2">
        <v>2</v>
      </c>
      <c r="I30" s="2">
        <v>0</v>
      </c>
      <c r="J30" s="2">
        <v>0</v>
      </c>
      <c r="K30" s="2">
        <v>13</v>
      </c>
      <c r="L30" s="2">
        <v>13</v>
      </c>
      <c r="M30">
        <v>2</v>
      </c>
      <c r="N30" s="2">
        <v>3</v>
      </c>
      <c r="O30" s="2">
        <v>3</v>
      </c>
      <c r="P30" s="2">
        <v>8</v>
      </c>
      <c r="Q30" s="2">
        <v>10</v>
      </c>
      <c r="R30" s="2">
        <v>2</v>
      </c>
      <c r="S30" s="2">
        <v>0</v>
      </c>
      <c r="T30" s="2">
        <v>0</v>
      </c>
      <c r="U30" s="45">
        <v>2.5115740740740741E-3</v>
      </c>
      <c r="V30" s="45">
        <v>0.66666666666666663</v>
      </c>
      <c r="W30" s="45">
        <v>5.3958333333333337E-2</v>
      </c>
      <c r="X30" s="2">
        <v>0</v>
      </c>
      <c r="Y30" s="2">
        <v>10</v>
      </c>
      <c r="Z30">
        <v>13</v>
      </c>
    </row>
    <row r="31" spans="1:26" x14ac:dyDescent="0.25">
      <c r="A31" s="1">
        <v>44713</v>
      </c>
      <c r="B31" t="s">
        <v>87</v>
      </c>
      <c r="C31" t="s">
        <v>131</v>
      </c>
      <c r="D31" t="s">
        <v>132</v>
      </c>
      <c r="E31" t="s">
        <v>284</v>
      </c>
      <c r="F31" s="3">
        <v>0</v>
      </c>
      <c r="G31" s="5">
        <v>9.6296076388888881E-3</v>
      </c>
      <c r="H31" s="2">
        <v>0</v>
      </c>
      <c r="I31" s="2">
        <v>0</v>
      </c>
      <c r="J31" s="2">
        <v>0</v>
      </c>
      <c r="K31" s="2">
        <v>1</v>
      </c>
      <c r="L31" s="2">
        <v>1</v>
      </c>
      <c r="M31">
        <v>1</v>
      </c>
      <c r="N31" s="2">
        <v>1</v>
      </c>
      <c r="O31" s="2">
        <v>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45">
        <v>4.085648148148149E-3</v>
      </c>
      <c r="V31" s="45">
        <v>1</v>
      </c>
      <c r="W31" s="45" t="s">
        <v>77</v>
      </c>
      <c r="X31" s="2">
        <v>0</v>
      </c>
      <c r="Y31" s="2">
        <v>0</v>
      </c>
      <c r="Z31">
        <v>1</v>
      </c>
    </row>
    <row r="32" spans="1:26" x14ac:dyDescent="0.25">
      <c r="A32" s="1">
        <v>44713</v>
      </c>
      <c r="B32" t="s">
        <v>87</v>
      </c>
      <c r="C32" t="s">
        <v>139</v>
      </c>
      <c r="D32" t="s">
        <v>132</v>
      </c>
      <c r="E32" t="s">
        <v>94</v>
      </c>
      <c r="F32" s="3">
        <v>0.24638883333333331</v>
      </c>
      <c r="G32" s="5">
        <v>2.0682868055555557E-2</v>
      </c>
      <c r="H32" s="2">
        <v>0</v>
      </c>
      <c r="I32" s="2">
        <v>0</v>
      </c>
      <c r="J32" s="2">
        <v>0</v>
      </c>
      <c r="K32" s="2">
        <v>1</v>
      </c>
      <c r="L32" s="2">
        <v>1</v>
      </c>
      <c r="M32">
        <v>0</v>
      </c>
      <c r="N32" s="2">
        <v>1</v>
      </c>
      <c r="O32" s="2">
        <v>0</v>
      </c>
      <c r="P32" s="2">
        <v>0</v>
      </c>
      <c r="Q32" s="2">
        <v>1</v>
      </c>
      <c r="R32" s="2">
        <v>1</v>
      </c>
      <c r="S32" s="2">
        <v>0</v>
      </c>
      <c r="T32" s="2">
        <v>0</v>
      </c>
      <c r="U32" s="45" t="s">
        <v>77</v>
      </c>
      <c r="V32" s="45" t="s">
        <v>77</v>
      </c>
      <c r="W32" s="45">
        <v>0.3744791666666667</v>
      </c>
      <c r="X32" s="2">
        <v>0</v>
      </c>
      <c r="Y32" s="2">
        <v>1</v>
      </c>
      <c r="Z32">
        <v>1</v>
      </c>
    </row>
    <row r="33" spans="1:26" x14ac:dyDescent="0.25">
      <c r="A33" s="1">
        <v>44713</v>
      </c>
      <c r="B33" t="s">
        <v>87</v>
      </c>
      <c r="C33" t="s">
        <v>139</v>
      </c>
      <c r="D33" t="s">
        <v>132</v>
      </c>
      <c r="E33" t="s">
        <v>277</v>
      </c>
      <c r="F33" s="3">
        <v>30.338887999999997</v>
      </c>
      <c r="G33" s="5">
        <v>5.5062414682539688E-2</v>
      </c>
      <c r="H33" s="2">
        <v>0</v>
      </c>
      <c r="I33" s="2">
        <v>0</v>
      </c>
      <c r="J33" s="2">
        <v>0</v>
      </c>
      <c r="K33" s="2">
        <v>26</v>
      </c>
      <c r="L33" s="2">
        <v>26</v>
      </c>
      <c r="M33">
        <v>3</v>
      </c>
      <c r="N33" s="2">
        <v>11</v>
      </c>
      <c r="O33" s="2">
        <v>4</v>
      </c>
      <c r="P33" s="2">
        <v>17</v>
      </c>
      <c r="Q33" s="2">
        <v>20</v>
      </c>
      <c r="R33" s="2">
        <v>3</v>
      </c>
      <c r="S33" s="2">
        <v>1</v>
      </c>
      <c r="T33" s="2">
        <v>1</v>
      </c>
      <c r="U33" s="45">
        <v>4.9074074074074072E-3</v>
      </c>
      <c r="V33" s="45">
        <v>0.5</v>
      </c>
      <c r="W33" s="45">
        <v>0.10453125000000001</v>
      </c>
      <c r="X33" s="2">
        <v>2</v>
      </c>
      <c r="Y33" s="2">
        <v>20</v>
      </c>
      <c r="Z33">
        <v>26</v>
      </c>
    </row>
    <row r="34" spans="1:26" x14ac:dyDescent="0.25">
      <c r="A34" s="1">
        <v>44713</v>
      </c>
      <c r="B34" t="s">
        <v>87</v>
      </c>
      <c r="C34" t="s">
        <v>226</v>
      </c>
      <c r="D34" t="s">
        <v>153</v>
      </c>
      <c r="E34" t="s">
        <v>277</v>
      </c>
      <c r="F34" s="3">
        <v>0</v>
      </c>
      <c r="G34" s="5">
        <v>4.7916249999999999E-3</v>
      </c>
      <c r="H34" s="2">
        <v>0</v>
      </c>
      <c r="I34" s="2">
        <v>0</v>
      </c>
      <c r="J34" s="2">
        <v>0</v>
      </c>
      <c r="K34" s="2">
        <v>1</v>
      </c>
      <c r="L34" s="2">
        <v>1</v>
      </c>
      <c r="M34">
        <v>0</v>
      </c>
      <c r="N34" s="2">
        <v>1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1</v>
      </c>
      <c r="U34" s="45" t="s">
        <v>77</v>
      </c>
      <c r="V34" s="45" t="s">
        <v>77</v>
      </c>
      <c r="W34" s="45" t="s">
        <v>77</v>
      </c>
      <c r="X34" s="2">
        <v>1</v>
      </c>
      <c r="Y34" s="2">
        <v>0</v>
      </c>
      <c r="Z34">
        <v>1</v>
      </c>
    </row>
    <row r="35" spans="1:26" x14ac:dyDescent="0.25">
      <c r="A35" s="1">
        <v>44713</v>
      </c>
      <c r="B35" t="s">
        <v>90</v>
      </c>
      <c r="C35" t="s">
        <v>136</v>
      </c>
      <c r="D35" t="s">
        <v>132</v>
      </c>
      <c r="E35" t="s">
        <v>272</v>
      </c>
      <c r="F35" s="3">
        <v>0.55638900000000002</v>
      </c>
      <c r="G35" s="5">
        <v>1.814429166666667E-2</v>
      </c>
      <c r="H35" s="2">
        <v>0</v>
      </c>
      <c r="I35" s="2">
        <v>0</v>
      </c>
      <c r="J35" s="2">
        <v>0</v>
      </c>
      <c r="K35" s="2">
        <v>3</v>
      </c>
      <c r="L35" s="2">
        <v>3</v>
      </c>
      <c r="M35">
        <v>1</v>
      </c>
      <c r="N35" s="2">
        <v>3</v>
      </c>
      <c r="O35" s="2">
        <v>2</v>
      </c>
      <c r="P35" s="2">
        <v>1</v>
      </c>
      <c r="Q35" s="2">
        <v>1</v>
      </c>
      <c r="R35" s="2">
        <v>0</v>
      </c>
      <c r="S35" s="2">
        <v>0</v>
      </c>
      <c r="T35" s="2">
        <v>0</v>
      </c>
      <c r="U35" s="45">
        <v>5.2546296296296299E-3</v>
      </c>
      <c r="V35" s="45">
        <v>0.5</v>
      </c>
      <c r="W35" s="45">
        <v>2.028935185185185E-2</v>
      </c>
      <c r="X35" s="2">
        <v>0</v>
      </c>
      <c r="Y35" s="2">
        <v>1</v>
      </c>
      <c r="Z35">
        <v>3</v>
      </c>
    </row>
    <row r="36" spans="1:26" x14ac:dyDescent="0.25">
      <c r="A36" s="1">
        <v>44713</v>
      </c>
      <c r="B36" t="s">
        <v>90</v>
      </c>
      <c r="C36" t="s">
        <v>136</v>
      </c>
      <c r="D36" t="s">
        <v>132</v>
      </c>
      <c r="E36" t="s">
        <v>273</v>
      </c>
      <c r="F36" s="3">
        <v>62.292497833333336</v>
      </c>
      <c r="G36" s="5">
        <v>8.4270830753968268E-2</v>
      </c>
      <c r="H36" s="2">
        <v>8</v>
      </c>
      <c r="I36" s="2">
        <v>4</v>
      </c>
      <c r="J36" s="2">
        <v>0</v>
      </c>
      <c r="K36" s="2">
        <v>31</v>
      </c>
      <c r="L36" s="2">
        <v>31</v>
      </c>
      <c r="M36">
        <v>9</v>
      </c>
      <c r="N36" s="2">
        <v>20</v>
      </c>
      <c r="O36" s="2">
        <v>9</v>
      </c>
      <c r="P36" s="2">
        <v>17</v>
      </c>
      <c r="Q36" s="2">
        <v>19</v>
      </c>
      <c r="R36" s="2">
        <v>2</v>
      </c>
      <c r="S36" s="2">
        <v>0</v>
      </c>
      <c r="T36" s="2">
        <v>3</v>
      </c>
      <c r="U36" s="45">
        <v>5.2199074074074075E-3</v>
      </c>
      <c r="V36" s="45">
        <v>0.55555555555555558</v>
      </c>
      <c r="W36" s="45">
        <v>2.3333333333333334E-2</v>
      </c>
      <c r="X36" s="2">
        <v>3</v>
      </c>
      <c r="Y36" s="2">
        <v>19</v>
      </c>
      <c r="Z36">
        <v>31</v>
      </c>
    </row>
    <row r="37" spans="1:26" x14ac:dyDescent="0.25">
      <c r="A37" s="1">
        <v>44713</v>
      </c>
      <c r="B37" t="s">
        <v>90</v>
      </c>
      <c r="C37" t="s">
        <v>155</v>
      </c>
      <c r="D37" t="s">
        <v>146</v>
      </c>
      <c r="E37" t="s">
        <v>273</v>
      </c>
      <c r="F37" s="3">
        <v>0</v>
      </c>
      <c r="G37" s="5">
        <v>0.17215276041666669</v>
      </c>
      <c r="H37" s="2">
        <v>1</v>
      </c>
      <c r="I37" s="2">
        <v>1</v>
      </c>
      <c r="J37" s="2">
        <v>0</v>
      </c>
      <c r="K37" s="2">
        <v>4</v>
      </c>
      <c r="L37" s="2">
        <v>4</v>
      </c>
      <c r="M37">
        <v>0</v>
      </c>
      <c r="N37" s="2">
        <v>3</v>
      </c>
      <c r="O37" s="2">
        <v>0</v>
      </c>
      <c r="P37" s="2">
        <v>2</v>
      </c>
      <c r="Q37" s="2">
        <v>2</v>
      </c>
      <c r="R37" s="2">
        <v>0</v>
      </c>
      <c r="S37" s="2">
        <v>0</v>
      </c>
      <c r="T37" s="2">
        <v>2</v>
      </c>
      <c r="U37" s="45" t="s">
        <v>77</v>
      </c>
      <c r="V37" s="45" t="s">
        <v>77</v>
      </c>
      <c r="W37" s="45">
        <v>0.18815972222222221</v>
      </c>
      <c r="X37" s="2">
        <v>2</v>
      </c>
      <c r="Y37" s="2">
        <v>2</v>
      </c>
      <c r="Z37">
        <v>4</v>
      </c>
    </row>
    <row r="38" spans="1:26" x14ac:dyDescent="0.25">
      <c r="A38" s="1">
        <v>44713</v>
      </c>
      <c r="B38" t="s">
        <v>90</v>
      </c>
      <c r="C38" t="s">
        <v>136</v>
      </c>
      <c r="D38" t="s">
        <v>132</v>
      </c>
      <c r="E38" t="s">
        <v>268</v>
      </c>
      <c r="F38" s="3">
        <v>0</v>
      </c>
      <c r="G38" s="5">
        <v>6.2152777777777779E-3</v>
      </c>
      <c r="H38" s="2">
        <v>0</v>
      </c>
      <c r="I38" s="2">
        <v>0</v>
      </c>
      <c r="J38" s="2">
        <v>0</v>
      </c>
      <c r="K38" s="2">
        <v>1</v>
      </c>
      <c r="L38" s="2">
        <v>1</v>
      </c>
      <c r="M38">
        <v>1</v>
      </c>
      <c r="N38" s="2">
        <v>1</v>
      </c>
      <c r="O38" s="2">
        <v>0</v>
      </c>
      <c r="P38" s="2">
        <v>1</v>
      </c>
      <c r="Q38" s="2">
        <v>1</v>
      </c>
      <c r="R38" s="2">
        <v>0</v>
      </c>
      <c r="S38" s="2">
        <v>0</v>
      </c>
      <c r="T38" s="2">
        <v>0</v>
      </c>
      <c r="U38" s="45" t="s">
        <v>77</v>
      </c>
      <c r="V38" s="45" t="s">
        <v>77</v>
      </c>
      <c r="W38" s="45">
        <v>0.13921296296296298</v>
      </c>
      <c r="X38" s="2">
        <v>0</v>
      </c>
      <c r="Y38" s="2">
        <v>1</v>
      </c>
      <c r="Z38">
        <v>1</v>
      </c>
    </row>
    <row r="39" spans="1:26" x14ac:dyDescent="0.25">
      <c r="A39" s="1">
        <v>44713</v>
      </c>
      <c r="B39" t="s">
        <v>90</v>
      </c>
      <c r="C39" t="s">
        <v>136</v>
      </c>
      <c r="D39" t="s">
        <v>132</v>
      </c>
      <c r="E39" t="s">
        <v>281</v>
      </c>
      <c r="F39" s="3">
        <v>0.38361116666666667</v>
      </c>
      <c r="G39" s="5">
        <v>2.6400465277777778E-2</v>
      </c>
      <c r="H39" s="2">
        <v>0</v>
      </c>
      <c r="I39" s="2">
        <v>0</v>
      </c>
      <c r="J39" s="2">
        <v>0</v>
      </c>
      <c r="K39" s="2">
        <v>1</v>
      </c>
      <c r="L39" s="2">
        <v>1</v>
      </c>
      <c r="M39">
        <v>0</v>
      </c>
      <c r="N39" s="2">
        <v>1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1</v>
      </c>
      <c r="U39" s="45" t="s">
        <v>77</v>
      </c>
      <c r="V39" s="45" t="s">
        <v>77</v>
      </c>
      <c r="W39" s="45" t="s">
        <v>77</v>
      </c>
      <c r="X39" s="2">
        <v>1</v>
      </c>
      <c r="Y39" s="2">
        <v>0</v>
      </c>
      <c r="Z39">
        <v>1</v>
      </c>
    </row>
    <row r="40" spans="1:26" x14ac:dyDescent="0.25">
      <c r="A40" s="1">
        <v>44713</v>
      </c>
      <c r="B40" t="s">
        <v>90</v>
      </c>
      <c r="C40" t="s">
        <v>136</v>
      </c>
      <c r="D40" t="s">
        <v>132</v>
      </c>
      <c r="E40" t="s">
        <v>274</v>
      </c>
      <c r="F40" s="3">
        <v>0</v>
      </c>
      <c r="G40" s="5">
        <v>9.2013888888888892E-3</v>
      </c>
      <c r="H40" s="2">
        <v>0</v>
      </c>
      <c r="I40" s="2">
        <v>0</v>
      </c>
      <c r="J40" s="2">
        <v>0</v>
      </c>
      <c r="K40" s="2">
        <v>1</v>
      </c>
      <c r="L40" s="2">
        <v>1</v>
      </c>
      <c r="M40">
        <v>1</v>
      </c>
      <c r="N40" s="2">
        <v>1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1</v>
      </c>
      <c r="U40" s="45" t="s">
        <v>77</v>
      </c>
      <c r="V40" s="45" t="s">
        <v>77</v>
      </c>
      <c r="W40" s="45" t="s">
        <v>77</v>
      </c>
      <c r="X40" s="2">
        <v>1</v>
      </c>
      <c r="Y40" s="2">
        <v>0</v>
      </c>
      <c r="Z40">
        <v>1</v>
      </c>
    </row>
    <row r="41" spans="1:26" x14ac:dyDescent="0.25">
      <c r="A41" s="1">
        <v>44713</v>
      </c>
      <c r="B41" t="s">
        <v>90</v>
      </c>
      <c r="C41" t="s">
        <v>136</v>
      </c>
      <c r="D41" t="s">
        <v>132</v>
      </c>
      <c r="E41" t="s">
        <v>267</v>
      </c>
      <c r="F41" s="3">
        <v>0</v>
      </c>
      <c r="G41" s="5">
        <v>2.8587986111111114E-3</v>
      </c>
      <c r="H41" s="2">
        <v>0</v>
      </c>
      <c r="I41" s="2">
        <v>0</v>
      </c>
      <c r="J41" s="2">
        <v>0</v>
      </c>
      <c r="K41" s="2">
        <v>1</v>
      </c>
      <c r="L41" s="2">
        <v>1</v>
      </c>
      <c r="M41">
        <v>1</v>
      </c>
      <c r="N41" s="2">
        <v>1</v>
      </c>
      <c r="O41" s="2">
        <v>1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45">
        <v>7.6388888888888893E-4</v>
      </c>
      <c r="V41" s="45">
        <v>1</v>
      </c>
      <c r="W41" s="45" t="s">
        <v>77</v>
      </c>
      <c r="X41" s="2">
        <v>0</v>
      </c>
      <c r="Y41" s="2">
        <v>0</v>
      </c>
      <c r="Z41">
        <v>1</v>
      </c>
    </row>
    <row r="42" spans="1:26" x14ac:dyDescent="0.25">
      <c r="A42" s="1">
        <v>44713</v>
      </c>
      <c r="B42" t="s">
        <v>90</v>
      </c>
      <c r="C42" t="s">
        <v>136</v>
      </c>
      <c r="D42" t="s">
        <v>132</v>
      </c>
      <c r="E42" t="s">
        <v>278</v>
      </c>
      <c r="F42" s="3">
        <v>0.85722233333333331</v>
      </c>
      <c r="G42" s="5">
        <v>2.827546527777778E-2</v>
      </c>
      <c r="H42" s="2">
        <v>0</v>
      </c>
      <c r="I42" s="2">
        <v>0</v>
      </c>
      <c r="J42" s="2">
        <v>0</v>
      </c>
      <c r="K42" s="2">
        <v>2</v>
      </c>
      <c r="L42" s="2">
        <v>2</v>
      </c>
      <c r="M42">
        <v>0</v>
      </c>
      <c r="N42" s="2">
        <v>1</v>
      </c>
      <c r="O42" s="2">
        <v>0</v>
      </c>
      <c r="P42" s="2">
        <v>1</v>
      </c>
      <c r="Q42" s="2">
        <v>1</v>
      </c>
      <c r="R42" s="2">
        <v>0</v>
      </c>
      <c r="S42" s="2">
        <v>0</v>
      </c>
      <c r="T42" s="2">
        <v>1</v>
      </c>
      <c r="U42" s="45" t="s">
        <v>77</v>
      </c>
      <c r="V42" s="45" t="s">
        <v>77</v>
      </c>
      <c r="W42" s="45">
        <v>7.4074074074074077E-3</v>
      </c>
      <c r="X42" s="2">
        <v>1</v>
      </c>
      <c r="Y42" s="2">
        <v>1</v>
      </c>
      <c r="Z42">
        <v>2</v>
      </c>
    </row>
    <row r="43" spans="1:26" x14ac:dyDescent="0.25">
      <c r="A43" s="1">
        <v>44713</v>
      </c>
      <c r="B43" t="s">
        <v>90</v>
      </c>
      <c r="C43" t="s">
        <v>155</v>
      </c>
      <c r="D43" t="s">
        <v>146</v>
      </c>
      <c r="E43" t="s">
        <v>278</v>
      </c>
      <c r="F43" s="3">
        <v>0</v>
      </c>
      <c r="G43" s="5">
        <v>2.6157409722222226E-2</v>
      </c>
      <c r="H43" s="2">
        <v>0</v>
      </c>
      <c r="I43" s="2">
        <v>0</v>
      </c>
      <c r="J43" s="2">
        <v>0</v>
      </c>
      <c r="K43" s="2">
        <v>1</v>
      </c>
      <c r="L43" s="2">
        <v>1</v>
      </c>
      <c r="M43">
        <v>0</v>
      </c>
      <c r="N43" s="2">
        <v>1</v>
      </c>
      <c r="O43" s="2">
        <v>0</v>
      </c>
      <c r="P43" s="2">
        <v>1</v>
      </c>
      <c r="Q43" s="2">
        <v>1</v>
      </c>
      <c r="R43" s="2">
        <v>0</v>
      </c>
      <c r="S43" s="2">
        <v>0</v>
      </c>
      <c r="T43" s="2">
        <v>0</v>
      </c>
      <c r="U43" s="45" t="s">
        <v>77</v>
      </c>
      <c r="V43" s="45" t="s">
        <v>77</v>
      </c>
      <c r="W43" s="45">
        <v>5.2106481481481483E-2</v>
      </c>
      <c r="X43" s="2">
        <v>0</v>
      </c>
      <c r="Y43" s="2">
        <v>1</v>
      </c>
      <c r="Z43">
        <v>1</v>
      </c>
    </row>
    <row r="44" spans="1:26" x14ac:dyDescent="0.25">
      <c r="A44" s="1">
        <v>44713</v>
      </c>
      <c r="B44" t="s">
        <v>90</v>
      </c>
      <c r="C44" t="s">
        <v>136</v>
      </c>
      <c r="D44" t="s">
        <v>132</v>
      </c>
      <c r="E44" t="s">
        <v>283</v>
      </c>
      <c r="F44" s="3">
        <v>27.26222233333333</v>
      </c>
      <c r="G44" s="5">
        <v>8.9303626929012322E-2</v>
      </c>
      <c r="H44" s="2">
        <v>5</v>
      </c>
      <c r="I44" s="2">
        <v>3</v>
      </c>
      <c r="J44" s="2">
        <v>0</v>
      </c>
      <c r="K44" s="2">
        <v>17</v>
      </c>
      <c r="L44" s="2">
        <v>17</v>
      </c>
      <c r="M44">
        <v>4</v>
      </c>
      <c r="N44" s="2">
        <v>11</v>
      </c>
      <c r="O44" s="2">
        <v>1</v>
      </c>
      <c r="P44" s="2">
        <v>14</v>
      </c>
      <c r="Q44" s="2">
        <v>14</v>
      </c>
      <c r="R44" s="2">
        <v>0</v>
      </c>
      <c r="S44" s="2">
        <v>1</v>
      </c>
      <c r="T44" s="2">
        <v>1</v>
      </c>
      <c r="U44" s="45">
        <v>5.4166666666666669E-3</v>
      </c>
      <c r="V44" s="45">
        <v>1</v>
      </c>
      <c r="W44" s="45">
        <v>4.731481481481481E-2</v>
      </c>
      <c r="X44" s="2">
        <v>2</v>
      </c>
      <c r="Y44" s="2">
        <v>14</v>
      </c>
      <c r="Z44">
        <v>17</v>
      </c>
    </row>
    <row r="45" spans="1:26" x14ac:dyDescent="0.25">
      <c r="A45" s="1">
        <v>44713</v>
      </c>
      <c r="B45" t="s">
        <v>90</v>
      </c>
      <c r="C45" t="s">
        <v>155</v>
      </c>
      <c r="D45" t="s">
        <v>146</v>
      </c>
      <c r="E45" t="s">
        <v>283</v>
      </c>
      <c r="F45" s="3">
        <v>0</v>
      </c>
      <c r="G45" s="5">
        <v>2.6336788194444447E-2</v>
      </c>
      <c r="H45" s="2">
        <v>0</v>
      </c>
      <c r="I45" s="2">
        <v>0</v>
      </c>
      <c r="J45" s="2">
        <v>0</v>
      </c>
      <c r="K45" s="2">
        <v>2</v>
      </c>
      <c r="L45" s="2">
        <v>2</v>
      </c>
      <c r="M45">
        <v>0</v>
      </c>
      <c r="N45" s="2">
        <v>2</v>
      </c>
      <c r="O45" s="2">
        <v>0</v>
      </c>
      <c r="P45" s="2">
        <v>1</v>
      </c>
      <c r="Q45" s="2">
        <v>1</v>
      </c>
      <c r="R45" s="2">
        <v>0</v>
      </c>
      <c r="S45" s="2">
        <v>0</v>
      </c>
      <c r="T45" s="2">
        <v>1</v>
      </c>
      <c r="U45" s="45" t="s">
        <v>77</v>
      </c>
      <c r="V45" s="45" t="s">
        <v>77</v>
      </c>
      <c r="W45" s="45">
        <v>6.3437499999999994E-2</v>
      </c>
      <c r="X45" s="2">
        <v>1</v>
      </c>
      <c r="Y45" s="2">
        <v>1</v>
      </c>
      <c r="Z45">
        <v>2</v>
      </c>
    </row>
    <row r="46" spans="1:26" x14ac:dyDescent="0.25">
      <c r="A46" s="1">
        <v>44713</v>
      </c>
      <c r="B46" t="s">
        <v>81</v>
      </c>
      <c r="C46" t="s">
        <v>140</v>
      </c>
      <c r="D46" t="s">
        <v>132</v>
      </c>
      <c r="E46" t="s">
        <v>269</v>
      </c>
      <c r="F46" s="3">
        <v>12.839722</v>
      </c>
      <c r="G46" s="5">
        <v>4.5042437499999997E-2</v>
      </c>
      <c r="H46" s="2">
        <v>0</v>
      </c>
      <c r="I46" s="2">
        <v>0</v>
      </c>
      <c r="J46" s="2">
        <v>0</v>
      </c>
      <c r="K46" s="2">
        <v>17</v>
      </c>
      <c r="L46" s="2">
        <v>16</v>
      </c>
      <c r="M46">
        <v>3</v>
      </c>
      <c r="N46" s="2">
        <v>10</v>
      </c>
      <c r="O46" s="2">
        <v>1</v>
      </c>
      <c r="P46" s="2">
        <v>13</v>
      </c>
      <c r="Q46" s="2">
        <v>15</v>
      </c>
      <c r="R46" s="2">
        <v>2</v>
      </c>
      <c r="S46" s="2">
        <v>0</v>
      </c>
      <c r="T46" s="2">
        <v>1</v>
      </c>
      <c r="U46" s="45">
        <v>2.0023148148148148E-3</v>
      </c>
      <c r="V46" s="45">
        <v>1</v>
      </c>
      <c r="W46" s="45">
        <v>9.6956018518518525E-2</v>
      </c>
      <c r="X46" s="2">
        <v>1</v>
      </c>
      <c r="Y46" s="2">
        <v>15</v>
      </c>
      <c r="Z46">
        <v>17</v>
      </c>
    </row>
    <row r="47" spans="1:26" x14ac:dyDescent="0.25">
      <c r="A47" s="1">
        <v>44713</v>
      </c>
      <c r="B47" t="s">
        <v>81</v>
      </c>
      <c r="C47" t="s">
        <v>135</v>
      </c>
      <c r="D47" t="s">
        <v>132</v>
      </c>
      <c r="E47" t="s">
        <v>272</v>
      </c>
      <c r="F47" s="3">
        <v>0.36611100000000002</v>
      </c>
      <c r="G47" s="5">
        <v>1.5501541666666665E-2</v>
      </c>
      <c r="H47" s="2">
        <v>0</v>
      </c>
      <c r="I47" s="2">
        <v>0</v>
      </c>
      <c r="J47" s="2">
        <v>0</v>
      </c>
      <c r="K47" s="2">
        <v>3</v>
      </c>
      <c r="L47" s="2">
        <v>3</v>
      </c>
      <c r="M47">
        <v>0</v>
      </c>
      <c r="N47" s="2">
        <v>3</v>
      </c>
      <c r="O47" s="2">
        <v>0</v>
      </c>
      <c r="P47" s="2">
        <v>1</v>
      </c>
      <c r="Q47" s="2">
        <v>2</v>
      </c>
      <c r="R47" s="2">
        <v>1</v>
      </c>
      <c r="S47" s="2">
        <v>0</v>
      </c>
      <c r="T47" s="2">
        <v>1</v>
      </c>
      <c r="U47" s="45" t="s">
        <v>77</v>
      </c>
      <c r="V47" s="45" t="s">
        <v>77</v>
      </c>
      <c r="W47" s="45">
        <v>1.9571759259259257E-2</v>
      </c>
      <c r="X47" s="2">
        <v>1</v>
      </c>
      <c r="Y47" s="2">
        <v>2</v>
      </c>
      <c r="Z47">
        <v>3</v>
      </c>
    </row>
    <row r="48" spans="1:26" x14ac:dyDescent="0.25">
      <c r="A48" s="1">
        <v>44713</v>
      </c>
      <c r="B48" t="s">
        <v>81</v>
      </c>
      <c r="C48" t="s">
        <v>141</v>
      </c>
      <c r="D48" t="s">
        <v>132</v>
      </c>
      <c r="E48" t="s">
        <v>272</v>
      </c>
      <c r="F48" s="3">
        <v>0.15472216666666666</v>
      </c>
      <c r="G48" s="5">
        <v>1.6863423611111112E-2</v>
      </c>
      <c r="H48" s="2">
        <v>0</v>
      </c>
      <c r="I48" s="2">
        <v>0</v>
      </c>
      <c r="J48" s="2">
        <v>0</v>
      </c>
      <c r="K48" s="2">
        <v>1</v>
      </c>
      <c r="L48" s="2">
        <v>1</v>
      </c>
      <c r="M48">
        <v>0</v>
      </c>
      <c r="N48" s="2">
        <v>1</v>
      </c>
      <c r="O48" s="2">
        <v>0</v>
      </c>
      <c r="P48" s="2">
        <v>0</v>
      </c>
      <c r="Q48" s="2">
        <v>1</v>
      </c>
      <c r="R48" s="2">
        <v>1</v>
      </c>
      <c r="S48" s="2">
        <v>0</v>
      </c>
      <c r="T48" s="2">
        <v>0</v>
      </c>
      <c r="U48" s="45" t="s">
        <v>77</v>
      </c>
      <c r="V48" s="45" t="s">
        <v>77</v>
      </c>
      <c r="W48" s="45">
        <v>5.2986111111111109E-2</v>
      </c>
      <c r="X48" s="2">
        <v>0</v>
      </c>
      <c r="Y48" s="2">
        <v>1</v>
      </c>
      <c r="Z48">
        <v>1</v>
      </c>
    </row>
    <row r="49" spans="1:26" x14ac:dyDescent="0.25">
      <c r="A49" s="1">
        <v>44713</v>
      </c>
      <c r="B49" t="s">
        <v>81</v>
      </c>
      <c r="C49" t="s">
        <v>135</v>
      </c>
      <c r="D49" t="s">
        <v>132</v>
      </c>
      <c r="E49" t="s">
        <v>281</v>
      </c>
      <c r="F49" s="3">
        <v>5.2452776666666665</v>
      </c>
      <c r="G49" s="5">
        <v>4.6797839120370367E-2</v>
      </c>
      <c r="H49" s="2">
        <v>0</v>
      </c>
      <c r="I49" s="2">
        <v>0</v>
      </c>
      <c r="J49" s="2">
        <v>0</v>
      </c>
      <c r="K49" s="2">
        <v>8</v>
      </c>
      <c r="L49" s="2">
        <v>8</v>
      </c>
      <c r="M49">
        <v>2</v>
      </c>
      <c r="N49" s="2">
        <v>6</v>
      </c>
      <c r="O49" s="2">
        <v>1</v>
      </c>
      <c r="P49" s="2">
        <v>3</v>
      </c>
      <c r="Q49" s="2">
        <v>4</v>
      </c>
      <c r="R49" s="2">
        <v>1</v>
      </c>
      <c r="S49" s="2">
        <v>0</v>
      </c>
      <c r="T49" s="2">
        <v>3</v>
      </c>
      <c r="U49" s="45">
        <v>4.178240740740741E-3</v>
      </c>
      <c r="V49" s="45">
        <v>1</v>
      </c>
      <c r="W49" s="45">
        <v>6.0734953703703715E-2</v>
      </c>
      <c r="X49" s="2">
        <v>3</v>
      </c>
      <c r="Y49" s="2">
        <v>4</v>
      </c>
      <c r="Z49">
        <v>8</v>
      </c>
    </row>
    <row r="50" spans="1:26" x14ac:dyDescent="0.25">
      <c r="A50" s="1">
        <v>44713</v>
      </c>
      <c r="B50" t="s">
        <v>81</v>
      </c>
      <c r="C50" t="s">
        <v>140</v>
      </c>
      <c r="D50" t="s">
        <v>132</v>
      </c>
      <c r="E50" t="s">
        <v>275</v>
      </c>
      <c r="F50" s="3">
        <v>4.3986110000000007</v>
      </c>
      <c r="G50" s="5">
        <v>4.0962576388888894E-2</v>
      </c>
      <c r="H50" s="2">
        <v>0</v>
      </c>
      <c r="I50" s="2">
        <v>0</v>
      </c>
      <c r="J50" s="2">
        <v>0</v>
      </c>
      <c r="K50" s="2">
        <v>6</v>
      </c>
      <c r="L50" s="2">
        <v>6</v>
      </c>
      <c r="M50">
        <v>0</v>
      </c>
      <c r="N50" s="2">
        <v>5</v>
      </c>
      <c r="O50" s="2">
        <v>1</v>
      </c>
      <c r="P50" s="2">
        <v>4</v>
      </c>
      <c r="Q50" s="2">
        <v>4</v>
      </c>
      <c r="R50" s="2">
        <v>0</v>
      </c>
      <c r="S50" s="2">
        <v>0</v>
      </c>
      <c r="T50" s="2">
        <v>1</v>
      </c>
      <c r="U50" s="45">
        <v>2.0949074074074073E-3</v>
      </c>
      <c r="V50" s="45">
        <v>1</v>
      </c>
      <c r="W50" s="45">
        <v>2.6765046296296301E-2</v>
      </c>
      <c r="X50" s="2">
        <v>1</v>
      </c>
      <c r="Y50" s="2">
        <v>4</v>
      </c>
      <c r="Z50">
        <v>6</v>
      </c>
    </row>
    <row r="51" spans="1:26" x14ac:dyDescent="0.25">
      <c r="A51" s="1">
        <v>44713</v>
      </c>
      <c r="B51" t="s">
        <v>81</v>
      </c>
      <c r="C51" t="s">
        <v>135</v>
      </c>
      <c r="D51" t="s">
        <v>132</v>
      </c>
      <c r="E51" t="s">
        <v>94</v>
      </c>
      <c r="F51" s="3">
        <v>4.0038888333333329</v>
      </c>
      <c r="G51" s="5">
        <v>6.4255400462962978E-2</v>
      </c>
      <c r="H51" s="2">
        <v>0</v>
      </c>
      <c r="I51" s="2">
        <v>0</v>
      </c>
      <c r="J51" s="2">
        <v>0</v>
      </c>
      <c r="K51" s="2">
        <v>3</v>
      </c>
      <c r="L51" s="2">
        <v>3</v>
      </c>
      <c r="M51">
        <v>1</v>
      </c>
      <c r="N51" s="2">
        <v>2</v>
      </c>
      <c r="O51" s="2">
        <v>0</v>
      </c>
      <c r="P51" s="2">
        <v>1</v>
      </c>
      <c r="Q51" s="2">
        <v>2</v>
      </c>
      <c r="R51" s="2">
        <v>1</v>
      </c>
      <c r="S51" s="2">
        <v>0</v>
      </c>
      <c r="T51" s="2">
        <v>1</v>
      </c>
      <c r="U51" s="45" t="s">
        <v>77</v>
      </c>
      <c r="V51" s="45" t="s">
        <v>77</v>
      </c>
      <c r="W51" s="45">
        <v>7.7013888888888896E-2</v>
      </c>
      <c r="X51" s="2">
        <v>1</v>
      </c>
      <c r="Y51" s="2">
        <v>2</v>
      </c>
      <c r="Z51">
        <v>3</v>
      </c>
    </row>
    <row r="52" spans="1:26" x14ac:dyDescent="0.25">
      <c r="A52" s="1">
        <v>44713</v>
      </c>
      <c r="B52" t="s">
        <v>81</v>
      </c>
      <c r="C52" t="s">
        <v>141</v>
      </c>
      <c r="D52" t="s">
        <v>132</v>
      </c>
      <c r="E52" t="s">
        <v>274</v>
      </c>
      <c r="F52" s="3">
        <v>20.182776999999998</v>
      </c>
      <c r="G52" s="5">
        <v>3.5281392361111108E-2</v>
      </c>
      <c r="H52" s="2">
        <v>1</v>
      </c>
      <c r="I52" s="2">
        <v>0</v>
      </c>
      <c r="J52" s="2">
        <v>0</v>
      </c>
      <c r="K52" s="2">
        <v>33</v>
      </c>
      <c r="L52" s="2">
        <v>33</v>
      </c>
      <c r="M52">
        <v>13</v>
      </c>
      <c r="N52" s="2">
        <v>27</v>
      </c>
      <c r="O52" s="2">
        <v>3</v>
      </c>
      <c r="P52" s="2">
        <v>21</v>
      </c>
      <c r="Q52" s="2">
        <v>28</v>
      </c>
      <c r="R52" s="2">
        <v>7</v>
      </c>
      <c r="S52" s="2">
        <v>0</v>
      </c>
      <c r="T52" s="2">
        <v>2</v>
      </c>
      <c r="U52" s="45">
        <v>6.2962962962962964E-3</v>
      </c>
      <c r="V52" s="45">
        <v>0</v>
      </c>
      <c r="W52" s="45">
        <v>4.2118055555555561E-2</v>
      </c>
      <c r="X52" s="2">
        <v>2</v>
      </c>
      <c r="Y52" s="2">
        <v>28</v>
      </c>
      <c r="Z52">
        <v>33</v>
      </c>
    </row>
    <row r="53" spans="1:26" x14ac:dyDescent="0.25">
      <c r="A53" s="1">
        <v>44713</v>
      </c>
      <c r="B53" t="s">
        <v>81</v>
      </c>
      <c r="C53" t="s">
        <v>135</v>
      </c>
      <c r="D53" t="s">
        <v>132</v>
      </c>
      <c r="E53" t="s">
        <v>274</v>
      </c>
      <c r="F53" s="3">
        <v>6.2088888333333339</v>
      </c>
      <c r="G53" s="5">
        <v>3.6079856944444447E-2</v>
      </c>
      <c r="H53" s="2">
        <v>0</v>
      </c>
      <c r="I53" s="2">
        <v>0</v>
      </c>
      <c r="J53" s="2">
        <v>0</v>
      </c>
      <c r="K53" s="2">
        <v>9</v>
      </c>
      <c r="L53" s="2">
        <v>9</v>
      </c>
      <c r="M53">
        <v>1</v>
      </c>
      <c r="N53" s="2">
        <v>8</v>
      </c>
      <c r="O53" s="2">
        <v>1</v>
      </c>
      <c r="P53" s="2">
        <v>5</v>
      </c>
      <c r="Q53" s="2">
        <v>7</v>
      </c>
      <c r="R53" s="2">
        <v>2</v>
      </c>
      <c r="S53" s="2">
        <v>0</v>
      </c>
      <c r="T53" s="2">
        <v>1</v>
      </c>
      <c r="U53" s="45">
        <v>9.6064814814814819E-4</v>
      </c>
      <c r="V53" s="45">
        <v>1</v>
      </c>
      <c r="W53" s="45">
        <v>5.6388888888888891E-2</v>
      </c>
      <c r="X53" s="2">
        <v>1</v>
      </c>
      <c r="Y53" s="2">
        <v>7</v>
      </c>
      <c r="Z53">
        <v>9</v>
      </c>
    </row>
    <row r="54" spans="1:26" x14ac:dyDescent="0.25">
      <c r="A54" s="1">
        <v>44713</v>
      </c>
      <c r="B54" t="s">
        <v>81</v>
      </c>
      <c r="C54" t="s">
        <v>140</v>
      </c>
      <c r="D54" t="s">
        <v>132</v>
      </c>
      <c r="E54" t="s">
        <v>274</v>
      </c>
      <c r="F54" s="3">
        <v>0.39527766666666669</v>
      </c>
      <c r="G54" s="5">
        <v>1.8651618055555555E-2</v>
      </c>
      <c r="H54" s="2">
        <v>0</v>
      </c>
      <c r="I54" s="2">
        <v>0</v>
      </c>
      <c r="J54" s="2">
        <v>0</v>
      </c>
      <c r="K54" s="2">
        <v>2</v>
      </c>
      <c r="L54" s="2">
        <v>2</v>
      </c>
      <c r="M54">
        <v>0</v>
      </c>
      <c r="N54" s="2">
        <v>2</v>
      </c>
      <c r="O54" s="2">
        <v>0</v>
      </c>
      <c r="P54" s="2">
        <v>0</v>
      </c>
      <c r="Q54" s="2">
        <v>1</v>
      </c>
      <c r="R54" s="2">
        <v>1</v>
      </c>
      <c r="S54" s="2">
        <v>0</v>
      </c>
      <c r="T54" s="2">
        <v>1</v>
      </c>
      <c r="U54" s="45" t="s">
        <v>77</v>
      </c>
      <c r="V54" s="45" t="s">
        <v>77</v>
      </c>
      <c r="W54" s="45">
        <v>4.4999999999999998E-2</v>
      </c>
      <c r="X54" s="2">
        <v>1</v>
      </c>
      <c r="Y54" s="2">
        <v>1</v>
      </c>
      <c r="Z54">
        <v>2</v>
      </c>
    </row>
    <row r="55" spans="1:26" x14ac:dyDescent="0.25">
      <c r="A55" s="1">
        <v>44713</v>
      </c>
      <c r="B55" t="s">
        <v>81</v>
      </c>
      <c r="C55" t="s">
        <v>140</v>
      </c>
      <c r="D55" t="s">
        <v>132</v>
      </c>
      <c r="E55" t="s">
        <v>283</v>
      </c>
      <c r="F55" s="3">
        <v>4.6527778333333334</v>
      </c>
      <c r="G55" s="5">
        <v>7.5038581018518527E-2</v>
      </c>
      <c r="H55" s="2">
        <v>0</v>
      </c>
      <c r="I55" s="2">
        <v>0</v>
      </c>
      <c r="J55" s="2">
        <v>0</v>
      </c>
      <c r="K55" s="2">
        <v>2</v>
      </c>
      <c r="L55" s="2">
        <v>2</v>
      </c>
      <c r="M55">
        <v>0</v>
      </c>
      <c r="N55" s="2">
        <v>0</v>
      </c>
      <c r="O55" s="2">
        <v>1</v>
      </c>
      <c r="P55" s="2">
        <v>1</v>
      </c>
      <c r="Q55" s="2">
        <v>1</v>
      </c>
      <c r="R55" s="2">
        <v>0</v>
      </c>
      <c r="S55" s="2">
        <v>0</v>
      </c>
      <c r="T55" s="2">
        <v>0</v>
      </c>
      <c r="U55" s="45">
        <v>9.9537037037037042E-3</v>
      </c>
      <c r="V55" s="45">
        <v>0</v>
      </c>
      <c r="W55" s="45">
        <v>6.6226851851851856E-2</v>
      </c>
      <c r="X55" s="2">
        <v>0</v>
      </c>
      <c r="Y55" s="2">
        <v>1</v>
      </c>
      <c r="Z55">
        <v>2</v>
      </c>
    </row>
    <row r="56" spans="1:26" x14ac:dyDescent="0.25">
      <c r="A56" s="1">
        <v>44713</v>
      </c>
      <c r="B56" t="s">
        <v>76</v>
      </c>
      <c r="C56" t="s">
        <v>137</v>
      </c>
      <c r="D56" t="s">
        <v>132</v>
      </c>
      <c r="E56" t="s">
        <v>268</v>
      </c>
      <c r="F56" s="3">
        <v>35.40416483333334</v>
      </c>
      <c r="G56" s="5">
        <v>0.11131558148148148</v>
      </c>
      <c r="H56" s="2">
        <v>4</v>
      </c>
      <c r="I56" s="2">
        <v>2</v>
      </c>
      <c r="J56" s="2">
        <v>0</v>
      </c>
      <c r="K56" s="2">
        <v>16</v>
      </c>
      <c r="L56" s="2">
        <v>16</v>
      </c>
      <c r="M56">
        <v>1</v>
      </c>
      <c r="N56" s="2">
        <v>5</v>
      </c>
      <c r="O56" s="2">
        <v>1</v>
      </c>
      <c r="P56" s="2">
        <v>7</v>
      </c>
      <c r="Q56" s="2">
        <v>11</v>
      </c>
      <c r="R56" s="2">
        <v>4</v>
      </c>
      <c r="S56" s="2">
        <v>1</v>
      </c>
      <c r="T56" s="2">
        <v>3</v>
      </c>
      <c r="U56" s="45">
        <v>1.0543981481481482E-2</v>
      </c>
      <c r="V56" s="45">
        <v>0</v>
      </c>
      <c r="W56" s="45">
        <v>0.12655092592592593</v>
      </c>
      <c r="X56" s="2">
        <v>4</v>
      </c>
      <c r="Y56" s="2">
        <v>11</v>
      </c>
      <c r="Z56">
        <v>16</v>
      </c>
    </row>
    <row r="57" spans="1:26" x14ac:dyDescent="0.25">
      <c r="A57" s="1">
        <v>44713</v>
      </c>
      <c r="B57" t="s">
        <v>76</v>
      </c>
      <c r="C57" t="s">
        <v>145</v>
      </c>
      <c r="D57" t="s">
        <v>146</v>
      </c>
      <c r="E57" t="s">
        <v>268</v>
      </c>
      <c r="F57" s="3">
        <v>10.021943499999999</v>
      </c>
      <c r="G57" s="5">
        <v>6.196469444444444E-2</v>
      </c>
      <c r="H57" s="2">
        <v>1</v>
      </c>
      <c r="I57" s="2">
        <v>0</v>
      </c>
      <c r="J57" s="2">
        <v>0</v>
      </c>
      <c r="K57" s="2">
        <v>8</v>
      </c>
      <c r="L57" s="2">
        <v>8</v>
      </c>
      <c r="M57">
        <v>1</v>
      </c>
      <c r="N57" s="2">
        <v>5</v>
      </c>
      <c r="O57" s="2">
        <v>0</v>
      </c>
      <c r="P57" s="2">
        <v>6</v>
      </c>
      <c r="Q57" s="2">
        <v>7</v>
      </c>
      <c r="R57" s="2">
        <v>1</v>
      </c>
      <c r="S57" s="2">
        <v>0</v>
      </c>
      <c r="T57" s="2">
        <v>1</v>
      </c>
      <c r="U57" s="45" t="s">
        <v>77</v>
      </c>
      <c r="V57" s="45" t="s">
        <v>77</v>
      </c>
      <c r="W57" s="45">
        <v>8.9236111111111113E-2</v>
      </c>
      <c r="X57" s="2">
        <v>1</v>
      </c>
      <c r="Y57" s="2">
        <v>7</v>
      </c>
      <c r="Z57">
        <v>8</v>
      </c>
    </row>
    <row r="58" spans="1:26" x14ac:dyDescent="0.25">
      <c r="A58" s="1">
        <v>44713</v>
      </c>
      <c r="B58" t="s">
        <v>76</v>
      </c>
      <c r="C58" t="s">
        <v>137</v>
      </c>
      <c r="D58" t="s">
        <v>132</v>
      </c>
      <c r="E58" t="s">
        <v>286</v>
      </c>
      <c r="F58" s="3">
        <v>9.6080555000000025</v>
      </c>
      <c r="G58" s="5">
        <v>0.11050057812500003</v>
      </c>
      <c r="H58" s="2">
        <v>1</v>
      </c>
      <c r="I58" s="2">
        <v>1</v>
      </c>
      <c r="J58" s="2">
        <v>0</v>
      </c>
      <c r="K58" s="2">
        <v>3</v>
      </c>
      <c r="L58" s="2">
        <v>3</v>
      </c>
      <c r="M58">
        <v>0</v>
      </c>
      <c r="N58" s="2">
        <v>1</v>
      </c>
      <c r="O58" s="2">
        <v>0</v>
      </c>
      <c r="P58" s="2">
        <v>1</v>
      </c>
      <c r="Q58" s="2">
        <v>1</v>
      </c>
      <c r="R58" s="2">
        <v>0</v>
      </c>
      <c r="S58" s="2">
        <v>1</v>
      </c>
      <c r="T58" s="2">
        <v>1</v>
      </c>
      <c r="U58" s="45" t="s">
        <v>77</v>
      </c>
      <c r="V58" s="45" t="s">
        <v>77</v>
      </c>
      <c r="W58" s="45">
        <v>5.002314814814815E-2</v>
      </c>
      <c r="X58" s="2">
        <v>2</v>
      </c>
      <c r="Y58" s="2">
        <v>1</v>
      </c>
      <c r="Z58">
        <v>3</v>
      </c>
    </row>
    <row r="59" spans="1:26" x14ac:dyDescent="0.25">
      <c r="A59" s="1">
        <v>44713</v>
      </c>
      <c r="B59" t="s">
        <v>76</v>
      </c>
      <c r="C59" t="s">
        <v>147</v>
      </c>
      <c r="D59" t="s">
        <v>132</v>
      </c>
      <c r="E59" t="s">
        <v>286</v>
      </c>
      <c r="F59" s="3">
        <v>1.5230554999999999</v>
      </c>
      <c r="G59" s="5">
        <v>4.0966434027777776E-2</v>
      </c>
      <c r="H59" s="2">
        <v>0</v>
      </c>
      <c r="I59" s="2">
        <v>0</v>
      </c>
      <c r="J59" s="2">
        <v>0</v>
      </c>
      <c r="K59" s="2">
        <v>2</v>
      </c>
      <c r="L59" s="2">
        <v>2</v>
      </c>
      <c r="M59">
        <v>1</v>
      </c>
      <c r="N59" s="2">
        <v>1</v>
      </c>
      <c r="O59" s="2">
        <v>0</v>
      </c>
      <c r="P59" s="2">
        <v>1</v>
      </c>
      <c r="Q59" s="2">
        <v>2</v>
      </c>
      <c r="R59" s="2">
        <v>1</v>
      </c>
      <c r="S59" s="2">
        <v>0</v>
      </c>
      <c r="T59" s="2">
        <v>0</v>
      </c>
      <c r="U59" s="45" t="s">
        <v>77</v>
      </c>
      <c r="V59" s="45" t="s">
        <v>77</v>
      </c>
      <c r="W59" s="45">
        <v>2.56712962962963E-2</v>
      </c>
      <c r="X59" s="2">
        <v>0</v>
      </c>
      <c r="Y59" s="2">
        <v>2</v>
      </c>
      <c r="Z59">
        <v>2</v>
      </c>
    </row>
    <row r="60" spans="1:26" x14ac:dyDescent="0.25">
      <c r="A60" s="1">
        <v>44713</v>
      </c>
      <c r="B60" t="s">
        <v>76</v>
      </c>
      <c r="C60" t="s">
        <v>147</v>
      </c>
      <c r="D60" t="s">
        <v>132</v>
      </c>
      <c r="E60" t="s">
        <v>287</v>
      </c>
      <c r="F60" s="3">
        <v>0</v>
      </c>
      <c r="G60" s="5" t="s">
        <v>77</v>
      </c>
      <c r="H60" s="2">
        <v>0</v>
      </c>
      <c r="I60" s="2">
        <v>0</v>
      </c>
      <c r="J60" s="2">
        <v>0</v>
      </c>
      <c r="K60" s="2">
        <v>1</v>
      </c>
      <c r="L60" s="2">
        <v>1</v>
      </c>
      <c r="M60">
        <v>1</v>
      </c>
      <c r="N60" s="2">
        <v>1</v>
      </c>
      <c r="O60" s="2">
        <v>1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45">
        <v>2.5266203703703704E-2</v>
      </c>
      <c r="V60" s="45">
        <v>0</v>
      </c>
      <c r="W60" s="45" t="s">
        <v>77</v>
      </c>
      <c r="X60" s="2">
        <v>0</v>
      </c>
      <c r="Y60" s="2">
        <v>0</v>
      </c>
      <c r="Z60">
        <v>1</v>
      </c>
    </row>
    <row r="61" spans="1:26" x14ac:dyDescent="0.25">
      <c r="A61" s="1">
        <v>44713</v>
      </c>
      <c r="B61" t="s">
        <v>76</v>
      </c>
      <c r="C61" t="s">
        <v>144</v>
      </c>
      <c r="D61" t="s">
        <v>132</v>
      </c>
      <c r="E61" t="s">
        <v>270</v>
      </c>
      <c r="F61" s="3">
        <v>8.4897213333333319</v>
      </c>
      <c r="G61" s="5">
        <v>3.0265520424836604E-2</v>
      </c>
      <c r="H61" s="2">
        <v>0</v>
      </c>
      <c r="I61" s="2">
        <v>0</v>
      </c>
      <c r="J61" s="2">
        <v>0</v>
      </c>
      <c r="K61" s="2">
        <v>15</v>
      </c>
      <c r="L61" s="2">
        <v>15</v>
      </c>
      <c r="M61">
        <v>4</v>
      </c>
      <c r="N61" s="2">
        <v>13</v>
      </c>
      <c r="O61" s="2">
        <v>0</v>
      </c>
      <c r="P61" s="2">
        <v>8</v>
      </c>
      <c r="Q61" s="2">
        <v>10</v>
      </c>
      <c r="R61" s="2">
        <v>2</v>
      </c>
      <c r="S61" s="2">
        <v>1</v>
      </c>
      <c r="T61" s="2">
        <v>4</v>
      </c>
      <c r="U61" s="45" t="s">
        <v>77</v>
      </c>
      <c r="V61" s="45" t="s">
        <v>77</v>
      </c>
      <c r="W61" s="45">
        <v>2.7887731481481482E-2</v>
      </c>
      <c r="X61" s="2">
        <v>5</v>
      </c>
      <c r="Y61" s="2">
        <v>10</v>
      </c>
      <c r="Z61">
        <v>15</v>
      </c>
    </row>
    <row r="62" spans="1:26" x14ac:dyDescent="0.25">
      <c r="A62" s="1">
        <v>44713</v>
      </c>
      <c r="B62" t="s">
        <v>76</v>
      </c>
      <c r="C62" t="s">
        <v>137</v>
      </c>
      <c r="D62" t="s">
        <v>132</v>
      </c>
      <c r="E62" t="s">
        <v>270</v>
      </c>
      <c r="F62" s="3">
        <v>1.9024989999999999</v>
      </c>
      <c r="G62" s="5">
        <v>5.0052062500000008E-2</v>
      </c>
      <c r="H62" s="2">
        <v>0</v>
      </c>
      <c r="I62" s="2">
        <v>0</v>
      </c>
      <c r="J62" s="2">
        <v>0</v>
      </c>
      <c r="K62" s="2">
        <v>4</v>
      </c>
      <c r="L62" s="2">
        <v>4</v>
      </c>
      <c r="M62">
        <v>1</v>
      </c>
      <c r="N62" s="2">
        <v>2</v>
      </c>
      <c r="O62" s="2">
        <v>1</v>
      </c>
      <c r="P62" s="2">
        <v>1</v>
      </c>
      <c r="Q62" s="2">
        <v>1</v>
      </c>
      <c r="R62" s="2">
        <v>0</v>
      </c>
      <c r="S62" s="2">
        <v>0</v>
      </c>
      <c r="T62" s="2">
        <v>2</v>
      </c>
      <c r="U62" s="45">
        <v>1.3599537037037037E-2</v>
      </c>
      <c r="V62" s="45">
        <v>0</v>
      </c>
      <c r="W62" s="45">
        <v>2.6493055555555554E-2</v>
      </c>
      <c r="X62" s="2">
        <v>2</v>
      </c>
      <c r="Y62" s="2">
        <v>1</v>
      </c>
      <c r="Z62">
        <v>4</v>
      </c>
    </row>
    <row r="63" spans="1:26" x14ac:dyDescent="0.25">
      <c r="A63" s="1">
        <v>44713</v>
      </c>
      <c r="B63" t="s">
        <v>76</v>
      </c>
      <c r="C63" t="s">
        <v>147</v>
      </c>
      <c r="D63" t="s">
        <v>132</v>
      </c>
      <c r="E63" t="s">
        <v>94</v>
      </c>
      <c r="F63" s="3">
        <v>1.6302778333333334</v>
      </c>
      <c r="G63" s="5">
        <v>2.7057870833333331E-2</v>
      </c>
      <c r="H63" s="2">
        <v>0</v>
      </c>
      <c r="I63" s="2">
        <v>0</v>
      </c>
      <c r="J63" s="2">
        <v>0</v>
      </c>
      <c r="K63" s="2">
        <v>4</v>
      </c>
      <c r="L63" s="2">
        <v>4</v>
      </c>
      <c r="M63">
        <v>0</v>
      </c>
      <c r="N63" s="2">
        <v>4</v>
      </c>
      <c r="O63" s="2">
        <v>0</v>
      </c>
      <c r="P63" s="2">
        <v>3</v>
      </c>
      <c r="Q63" s="2">
        <v>3</v>
      </c>
      <c r="R63" s="2">
        <v>0</v>
      </c>
      <c r="S63" s="2">
        <v>0</v>
      </c>
      <c r="T63" s="2">
        <v>1</v>
      </c>
      <c r="U63" s="45" t="s">
        <v>77</v>
      </c>
      <c r="V63" s="45" t="s">
        <v>77</v>
      </c>
      <c r="W63" s="45">
        <v>3.3125000000000002E-2</v>
      </c>
      <c r="X63" s="2">
        <v>1</v>
      </c>
      <c r="Y63" s="2">
        <v>3</v>
      </c>
      <c r="Z63">
        <v>4</v>
      </c>
    </row>
    <row r="64" spans="1:26" x14ac:dyDescent="0.25">
      <c r="A64" s="1">
        <v>44713</v>
      </c>
      <c r="B64" t="s">
        <v>82</v>
      </c>
      <c r="C64" t="s">
        <v>176</v>
      </c>
      <c r="D64" t="s">
        <v>143</v>
      </c>
      <c r="E64" t="s">
        <v>285</v>
      </c>
      <c r="F64" s="3">
        <v>0</v>
      </c>
      <c r="G64" s="5">
        <v>6.6319444444444455E-3</v>
      </c>
      <c r="H64" s="2">
        <v>0</v>
      </c>
      <c r="I64" s="2">
        <v>0</v>
      </c>
      <c r="J64" s="2">
        <v>0</v>
      </c>
      <c r="K64" s="2">
        <v>1</v>
      </c>
      <c r="L64" s="2">
        <v>1</v>
      </c>
      <c r="M64">
        <v>0</v>
      </c>
      <c r="N64" s="2">
        <v>1</v>
      </c>
      <c r="O64" s="2">
        <v>0</v>
      </c>
      <c r="P64" s="2">
        <v>1</v>
      </c>
      <c r="Q64" s="2">
        <v>1</v>
      </c>
      <c r="R64" s="2">
        <v>0</v>
      </c>
      <c r="S64" s="2">
        <v>0</v>
      </c>
      <c r="T64" s="2">
        <v>0</v>
      </c>
      <c r="U64" s="45" t="s">
        <v>77</v>
      </c>
      <c r="V64" s="45" t="s">
        <v>77</v>
      </c>
      <c r="W64" s="45">
        <v>3.577546296296296E-2</v>
      </c>
      <c r="X64" s="2">
        <v>0</v>
      </c>
      <c r="Y64" s="2">
        <v>1</v>
      </c>
      <c r="Z64">
        <v>1</v>
      </c>
    </row>
    <row r="65" spans="1:26" x14ac:dyDescent="0.25">
      <c r="A65" s="1">
        <v>44713</v>
      </c>
      <c r="B65" t="s">
        <v>82</v>
      </c>
      <c r="C65" t="s">
        <v>151</v>
      </c>
      <c r="D65" t="s">
        <v>143</v>
      </c>
      <c r="E65" t="s">
        <v>282</v>
      </c>
      <c r="F65" s="3">
        <v>2.4375001666666662</v>
      </c>
      <c r="G65" s="5">
        <v>2.7343751157407406E-2</v>
      </c>
      <c r="H65" s="2">
        <v>0</v>
      </c>
      <c r="I65" s="2">
        <v>0</v>
      </c>
      <c r="J65" s="2">
        <v>0</v>
      </c>
      <c r="K65" s="2">
        <v>6</v>
      </c>
      <c r="L65" s="2">
        <v>6</v>
      </c>
      <c r="M65">
        <v>0</v>
      </c>
      <c r="N65" s="2">
        <v>5</v>
      </c>
      <c r="O65" s="2">
        <v>0</v>
      </c>
      <c r="P65" s="2">
        <v>6</v>
      </c>
      <c r="Q65" s="2">
        <v>6</v>
      </c>
      <c r="R65" s="2">
        <v>0</v>
      </c>
      <c r="S65" s="2">
        <v>0</v>
      </c>
      <c r="T65" s="2">
        <v>0</v>
      </c>
      <c r="U65" s="45" t="s">
        <v>77</v>
      </c>
      <c r="V65" s="45" t="s">
        <v>77</v>
      </c>
      <c r="W65" s="45">
        <v>9.5034722222222243E-2</v>
      </c>
      <c r="X65" s="2">
        <v>0</v>
      </c>
      <c r="Y65" s="2">
        <v>6</v>
      </c>
      <c r="Z65">
        <v>6</v>
      </c>
    </row>
    <row r="66" spans="1:26" x14ac:dyDescent="0.25">
      <c r="A66" s="1">
        <v>44713</v>
      </c>
      <c r="B66" t="s">
        <v>82</v>
      </c>
      <c r="C66" t="s">
        <v>338</v>
      </c>
      <c r="D66" t="s">
        <v>143</v>
      </c>
      <c r="E66" t="s">
        <v>282</v>
      </c>
      <c r="F66" s="3">
        <v>0</v>
      </c>
      <c r="G66" s="5">
        <v>7.1770833333333325E-2</v>
      </c>
      <c r="H66" s="2">
        <v>0</v>
      </c>
      <c r="I66" s="2">
        <v>0</v>
      </c>
      <c r="J66" s="2">
        <v>0</v>
      </c>
      <c r="K66" s="2">
        <v>1</v>
      </c>
      <c r="L66" s="2">
        <v>1</v>
      </c>
      <c r="M66">
        <v>0</v>
      </c>
      <c r="N66" s="2">
        <v>0</v>
      </c>
      <c r="O66" s="2">
        <v>0</v>
      </c>
      <c r="P66" s="2">
        <v>0</v>
      </c>
      <c r="Q66" s="2">
        <v>1</v>
      </c>
      <c r="R66" s="2">
        <v>1</v>
      </c>
      <c r="S66" s="2">
        <v>0</v>
      </c>
      <c r="T66" s="2">
        <v>0</v>
      </c>
      <c r="U66" s="45" t="s">
        <v>77</v>
      </c>
      <c r="V66" s="45" t="s">
        <v>77</v>
      </c>
      <c r="W66" s="45">
        <v>9.3287037037037036E-3</v>
      </c>
      <c r="X66" s="2">
        <v>0</v>
      </c>
      <c r="Y66" s="2">
        <v>1</v>
      </c>
      <c r="Z66">
        <v>1</v>
      </c>
    </row>
    <row r="67" spans="1:26" x14ac:dyDescent="0.25">
      <c r="A67" s="1">
        <v>44713</v>
      </c>
      <c r="B67" t="s">
        <v>82</v>
      </c>
      <c r="C67" t="s">
        <v>339</v>
      </c>
      <c r="D67" t="s">
        <v>143</v>
      </c>
      <c r="E67" t="s">
        <v>281</v>
      </c>
      <c r="F67" s="3">
        <v>0</v>
      </c>
      <c r="G67" s="5">
        <v>1.5694444444444445E-2</v>
      </c>
      <c r="H67" s="2">
        <v>0</v>
      </c>
      <c r="I67" s="2">
        <v>0</v>
      </c>
      <c r="J67" s="2">
        <v>0</v>
      </c>
      <c r="K67" s="2">
        <v>1</v>
      </c>
      <c r="L67" s="2">
        <v>1</v>
      </c>
      <c r="M67">
        <v>0</v>
      </c>
      <c r="N67" s="2">
        <v>1</v>
      </c>
      <c r="O67" s="2">
        <v>1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45">
        <v>7.7546296296296304E-4</v>
      </c>
      <c r="V67" s="45">
        <v>1</v>
      </c>
      <c r="W67" s="45" t="s">
        <v>77</v>
      </c>
      <c r="X67" s="2">
        <v>0</v>
      </c>
      <c r="Y67" s="2">
        <v>0</v>
      </c>
      <c r="Z67">
        <v>1</v>
      </c>
    </row>
    <row r="68" spans="1:26" x14ac:dyDescent="0.25">
      <c r="A68" s="1">
        <v>44713</v>
      </c>
      <c r="B68" t="s">
        <v>82</v>
      </c>
      <c r="C68" t="s">
        <v>178</v>
      </c>
      <c r="D68" t="s">
        <v>77</v>
      </c>
      <c r="E68" t="s">
        <v>270</v>
      </c>
      <c r="F68" s="3">
        <v>0</v>
      </c>
      <c r="G68" s="5" t="s">
        <v>77</v>
      </c>
      <c r="H68" s="2">
        <v>0</v>
      </c>
      <c r="I68" s="2">
        <v>0</v>
      </c>
      <c r="J68" s="2">
        <v>0</v>
      </c>
      <c r="K68" s="2">
        <v>1</v>
      </c>
      <c r="L68" s="2">
        <v>0</v>
      </c>
      <c r="M68">
        <v>0</v>
      </c>
      <c r="N68" s="2">
        <v>0</v>
      </c>
      <c r="O68" s="2">
        <v>0</v>
      </c>
      <c r="P68" s="2">
        <v>0</v>
      </c>
      <c r="Q68" s="2">
        <v>1</v>
      </c>
      <c r="R68" s="2">
        <v>1</v>
      </c>
      <c r="S68" s="2">
        <v>0</v>
      </c>
      <c r="T68" s="2">
        <v>0</v>
      </c>
      <c r="U68" s="45" t="s">
        <v>77</v>
      </c>
      <c r="V68" s="45" t="s">
        <v>77</v>
      </c>
      <c r="W68" s="45">
        <v>7.2627314814814811E-2</v>
      </c>
      <c r="X68" s="2">
        <v>0</v>
      </c>
      <c r="Y68" s="2">
        <v>1</v>
      </c>
      <c r="Z68">
        <v>1</v>
      </c>
    </row>
    <row r="69" spans="1:26" x14ac:dyDescent="0.25">
      <c r="A69" s="1">
        <v>44713</v>
      </c>
      <c r="B69" t="s">
        <v>82</v>
      </c>
      <c r="C69" t="s">
        <v>142</v>
      </c>
      <c r="D69" t="s">
        <v>143</v>
      </c>
      <c r="E69" t="s">
        <v>94</v>
      </c>
      <c r="F69" s="3">
        <v>23.720833333333331</v>
      </c>
      <c r="G69" s="5">
        <v>0.12023533950617284</v>
      </c>
      <c r="H69" s="2">
        <v>4</v>
      </c>
      <c r="I69" s="2">
        <v>0</v>
      </c>
      <c r="J69" s="2">
        <v>0</v>
      </c>
      <c r="K69" s="2">
        <v>9</v>
      </c>
      <c r="L69" s="2">
        <v>8</v>
      </c>
      <c r="M69">
        <v>1</v>
      </c>
      <c r="N69" s="2">
        <v>3</v>
      </c>
      <c r="O69" s="2">
        <v>0</v>
      </c>
      <c r="P69" s="2">
        <v>7</v>
      </c>
      <c r="Q69" s="2">
        <v>8</v>
      </c>
      <c r="R69" s="2">
        <v>1</v>
      </c>
      <c r="S69" s="2">
        <v>0</v>
      </c>
      <c r="T69" s="2">
        <v>1</v>
      </c>
      <c r="U69" s="45" t="s">
        <v>77</v>
      </c>
      <c r="V69" s="45" t="s">
        <v>77</v>
      </c>
      <c r="W69" s="45">
        <v>6.2609953703703702E-2</v>
      </c>
      <c r="X69" s="2">
        <v>1</v>
      </c>
      <c r="Y69" s="2">
        <v>8</v>
      </c>
      <c r="Z69">
        <v>9</v>
      </c>
    </row>
    <row r="70" spans="1:26" x14ac:dyDescent="0.25">
      <c r="A70" s="1">
        <v>44713</v>
      </c>
      <c r="B70" t="s">
        <v>82</v>
      </c>
      <c r="C70" t="s">
        <v>148</v>
      </c>
      <c r="D70" t="s">
        <v>143</v>
      </c>
      <c r="E70" t="s">
        <v>94</v>
      </c>
      <c r="F70" s="3">
        <v>1.9822223333333335</v>
      </c>
      <c r="G70" s="5">
        <v>2.3076775462962967E-2</v>
      </c>
      <c r="H70" s="2">
        <v>0</v>
      </c>
      <c r="I70" s="2">
        <v>0</v>
      </c>
      <c r="J70" s="2">
        <v>0</v>
      </c>
      <c r="K70" s="2">
        <v>6</v>
      </c>
      <c r="L70" s="2">
        <v>6</v>
      </c>
      <c r="M70">
        <v>1</v>
      </c>
      <c r="N70" s="2">
        <v>6</v>
      </c>
      <c r="O70" s="2">
        <v>0</v>
      </c>
      <c r="P70" s="2">
        <v>4</v>
      </c>
      <c r="Q70" s="2">
        <v>6</v>
      </c>
      <c r="R70" s="2">
        <v>2</v>
      </c>
      <c r="S70" s="2">
        <v>0</v>
      </c>
      <c r="T70" s="2">
        <v>0</v>
      </c>
      <c r="U70" s="45" t="s">
        <v>77</v>
      </c>
      <c r="V70" s="45" t="s">
        <v>77</v>
      </c>
      <c r="W70" s="45">
        <v>9.2656249999999996E-2</v>
      </c>
      <c r="X70" s="2">
        <v>0</v>
      </c>
      <c r="Y70" s="2">
        <v>6</v>
      </c>
      <c r="Z70">
        <v>6</v>
      </c>
    </row>
    <row r="71" spans="1:26" x14ac:dyDescent="0.25">
      <c r="A71" s="1">
        <v>44713</v>
      </c>
      <c r="B71" t="s">
        <v>82</v>
      </c>
      <c r="C71" t="s">
        <v>154</v>
      </c>
      <c r="D71" t="s">
        <v>143</v>
      </c>
      <c r="E71" t="s">
        <v>94</v>
      </c>
      <c r="F71" s="3">
        <v>0</v>
      </c>
      <c r="G71" s="5">
        <v>2.0231479166666667E-2</v>
      </c>
      <c r="H71" s="2">
        <v>0</v>
      </c>
      <c r="I71" s="2">
        <v>0</v>
      </c>
      <c r="J71" s="2">
        <v>0</v>
      </c>
      <c r="K71" s="2">
        <v>1</v>
      </c>
      <c r="L71" s="2">
        <v>1</v>
      </c>
      <c r="M71">
        <v>0</v>
      </c>
      <c r="N71" s="2">
        <v>1</v>
      </c>
      <c r="O71" s="2">
        <v>0</v>
      </c>
      <c r="P71" s="2">
        <v>1</v>
      </c>
      <c r="Q71" s="2">
        <v>1</v>
      </c>
      <c r="R71" s="2">
        <v>0</v>
      </c>
      <c r="S71" s="2">
        <v>0</v>
      </c>
      <c r="T71" s="2">
        <v>0</v>
      </c>
      <c r="U71" s="45" t="s">
        <v>77</v>
      </c>
      <c r="V71" s="45" t="s">
        <v>77</v>
      </c>
      <c r="W71" s="45">
        <v>1.1180555555555556E-2</v>
      </c>
      <c r="X71" s="2">
        <v>0</v>
      </c>
      <c r="Y71" s="2">
        <v>1</v>
      </c>
      <c r="Z71">
        <v>1</v>
      </c>
    </row>
    <row r="72" spans="1:26" x14ac:dyDescent="0.25">
      <c r="A72" s="1">
        <v>44713</v>
      </c>
      <c r="B72" t="s">
        <v>94</v>
      </c>
      <c r="C72" t="s">
        <v>230</v>
      </c>
      <c r="D72" t="s">
        <v>153</v>
      </c>
      <c r="E72" t="s">
        <v>287</v>
      </c>
      <c r="F72" s="3">
        <v>0</v>
      </c>
      <c r="G72" s="5" t="s">
        <v>77</v>
      </c>
      <c r="H72" s="2">
        <v>0</v>
      </c>
      <c r="I72" s="2">
        <v>0</v>
      </c>
      <c r="J72" s="2">
        <v>0</v>
      </c>
      <c r="K72" s="2">
        <v>1</v>
      </c>
      <c r="L72" s="2">
        <v>0</v>
      </c>
      <c r="M72">
        <v>0</v>
      </c>
      <c r="N72" s="2">
        <v>0</v>
      </c>
      <c r="O72" s="2">
        <v>0</v>
      </c>
      <c r="P72" s="2">
        <v>0</v>
      </c>
      <c r="Q72" s="2">
        <v>1</v>
      </c>
      <c r="R72" s="2">
        <v>1</v>
      </c>
      <c r="S72" s="2">
        <v>0</v>
      </c>
      <c r="T72" s="2">
        <v>0</v>
      </c>
      <c r="U72" s="45" t="s">
        <v>77</v>
      </c>
      <c r="V72" s="45" t="s">
        <v>77</v>
      </c>
      <c r="W72" s="45" t="s">
        <v>77</v>
      </c>
      <c r="X72" s="2">
        <v>0</v>
      </c>
      <c r="Y72" s="2">
        <v>1</v>
      </c>
      <c r="Z72">
        <v>0</v>
      </c>
    </row>
    <row r="73" spans="1:26" x14ac:dyDescent="0.25">
      <c r="A73" s="1">
        <v>44713</v>
      </c>
      <c r="B73" t="s">
        <v>94</v>
      </c>
      <c r="C73" t="s">
        <v>240</v>
      </c>
      <c r="D73" t="s">
        <v>153</v>
      </c>
      <c r="E73" t="s">
        <v>94</v>
      </c>
      <c r="F73" s="3">
        <v>0</v>
      </c>
      <c r="G73" s="5">
        <v>5.3240763888888886E-3</v>
      </c>
      <c r="H73" s="2">
        <v>0</v>
      </c>
      <c r="I73" s="2">
        <v>0</v>
      </c>
      <c r="J73" s="2">
        <v>0</v>
      </c>
      <c r="K73" s="2">
        <v>1</v>
      </c>
      <c r="L73" s="2">
        <v>1</v>
      </c>
      <c r="M73">
        <v>0</v>
      </c>
      <c r="N73" s="2">
        <v>1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1</v>
      </c>
      <c r="U73" s="45" t="s">
        <v>77</v>
      </c>
      <c r="V73" s="45" t="s">
        <v>77</v>
      </c>
      <c r="W73" s="45" t="s">
        <v>77</v>
      </c>
      <c r="X73" s="2">
        <v>1</v>
      </c>
      <c r="Y73" s="2">
        <v>0</v>
      </c>
      <c r="Z73">
        <v>1</v>
      </c>
    </row>
    <row r="74" spans="1:26" x14ac:dyDescent="0.25">
      <c r="A74" s="1">
        <v>44713</v>
      </c>
      <c r="B74" t="s">
        <v>80</v>
      </c>
      <c r="C74" t="s">
        <v>133</v>
      </c>
      <c r="D74" t="s">
        <v>132</v>
      </c>
      <c r="E74" t="s">
        <v>268</v>
      </c>
      <c r="F74" s="3">
        <v>0.24583333333333332</v>
      </c>
      <c r="G74" s="5">
        <v>8.2754629629629636E-3</v>
      </c>
      <c r="H74" s="2">
        <v>0</v>
      </c>
      <c r="I74" s="2">
        <v>0</v>
      </c>
      <c r="J74" s="2">
        <v>0</v>
      </c>
      <c r="K74" s="2">
        <v>3</v>
      </c>
      <c r="L74" s="2">
        <v>3</v>
      </c>
      <c r="M74">
        <v>0</v>
      </c>
      <c r="N74" s="2">
        <v>3</v>
      </c>
      <c r="O74" s="2">
        <v>0</v>
      </c>
      <c r="P74" s="2">
        <v>1</v>
      </c>
      <c r="Q74" s="2">
        <v>1</v>
      </c>
      <c r="R74" s="2">
        <v>0</v>
      </c>
      <c r="S74" s="2">
        <v>0</v>
      </c>
      <c r="T74" s="2">
        <v>2</v>
      </c>
      <c r="U74" s="45" t="s">
        <v>77</v>
      </c>
      <c r="V74" s="45" t="s">
        <v>77</v>
      </c>
      <c r="W74" s="45">
        <v>6.4826388888888892E-2</v>
      </c>
      <c r="X74" s="2">
        <v>2</v>
      </c>
      <c r="Y74" s="2">
        <v>1</v>
      </c>
      <c r="Z74">
        <v>3</v>
      </c>
    </row>
    <row r="75" spans="1:26" x14ac:dyDescent="0.25">
      <c r="A75" s="1">
        <v>44713</v>
      </c>
      <c r="B75" t="s">
        <v>80</v>
      </c>
      <c r="C75" t="s">
        <v>133</v>
      </c>
      <c r="D75" t="s">
        <v>132</v>
      </c>
      <c r="E75" t="s">
        <v>286</v>
      </c>
      <c r="F75" s="3">
        <v>0.66333333333333333</v>
      </c>
      <c r="G75" s="5">
        <v>3.8055555555555558E-2</v>
      </c>
      <c r="H75" s="2">
        <v>0</v>
      </c>
      <c r="I75" s="2">
        <v>0</v>
      </c>
      <c r="J75" s="2">
        <v>0</v>
      </c>
      <c r="K75" s="2">
        <v>1</v>
      </c>
      <c r="L75" s="2">
        <v>1</v>
      </c>
      <c r="M75">
        <v>0</v>
      </c>
      <c r="N75" s="2">
        <v>1</v>
      </c>
      <c r="O75" s="2">
        <v>0</v>
      </c>
      <c r="P75" s="2">
        <v>1</v>
      </c>
      <c r="Q75" s="2">
        <v>1</v>
      </c>
      <c r="R75" s="2">
        <v>0</v>
      </c>
      <c r="S75" s="2">
        <v>0</v>
      </c>
      <c r="T75" s="2">
        <v>0</v>
      </c>
      <c r="U75" s="45" t="s">
        <v>77</v>
      </c>
      <c r="V75" s="45" t="s">
        <v>77</v>
      </c>
      <c r="W75" s="45">
        <v>1.3518518518518518E-2</v>
      </c>
      <c r="X75" s="2">
        <v>0</v>
      </c>
      <c r="Y75" s="2">
        <v>1</v>
      </c>
      <c r="Z75">
        <v>1</v>
      </c>
    </row>
    <row r="76" spans="1:26" x14ac:dyDescent="0.25">
      <c r="A76" s="1">
        <v>44713</v>
      </c>
      <c r="B76" t="s">
        <v>80</v>
      </c>
      <c r="C76" t="s">
        <v>149</v>
      </c>
      <c r="D76" t="s">
        <v>150</v>
      </c>
      <c r="E76" t="s">
        <v>275</v>
      </c>
      <c r="F76" s="3">
        <v>0.28222233333333335</v>
      </c>
      <c r="G76" s="5">
        <v>5.5785384920634909E-2</v>
      </c>
      <c r="H76" s="2">
        <v>1</v>
      </c>
      <c r="I76" s="2">
        <v>1</v>
      </c>
      <c r="J76" s="2">
        <v>0</v>
      </c>
      <c r="K76" s="2">
        <v>7</v>
      </c>
      <c r="L76" s="2">
        <v>7</v>
      </c>
      <c r="M76">
        <v>1</v>
      </c>
      <c r="N76" s="2">
        <v>6</v>
      </c>
      <c r="O76" s="2">
        <v>1</v>
      </c>
      <c r="P76" s="2">
        <v>4</v>
      </c>
      <c r="Q76" s="2">
        <v>4</v>
      </c>
      <c r="R76" s="2">
        <v>0</v>
      </c>
      <c r="S76" s="2">
        <v>0</v>
      </c>
      <c r="T76" s="2">
        <v>2</v>
      </c>
      <c r="U76" s="45">
        <v>4.6180555555555558E-3</v>
      </c>
      <c r="V76" s="45">
        <v>1</v>
      </c>
      <c r="W76" s="45">
        <v>1.8559027777777778E-2</v>
      </c>
      <c r="X76" s="2">
        <v>2</v>
      </c>
      <c r="Y76" s="2">
        <v>4</v>
      </c>
      <c r="Z76">
        <v>7</v>
      </c>
    </row>
    <row r="77" spans="1:26" x14ac:dyDescent="0.25">
      <c r="A77" s="1">
        <v>44713</v>
      </c>
      <c r="B77" t="s">
        <v>80</v>
      </c>
      <c r="C77" t="s">
        <v>133</v>
      </c>
      <c r="D77" t="s">
        <v>132</v>
      </c>
      <c r="E77" t="s">
        <v>275</v>
      </c>
      <c r="F77" s="3">
        <v>0.50916666666666666</v>
      </c>
      <c r="G77" s="5">
        <v>9.2881944444444444E-3</v>
      </c>
      <c r="H77" s="2">
        <v>0</v>
      </c>
      <c r="I77" s="2">
        <v>0</v>
      </c>
      <c r="J77" s="2">
        <v>0</v>
      </c>
      <c r="K77" s="2">
        <v>12</v>
      </c>
      <c r="L77" s="2">
        <v>12</v>
      </c>
      <c r="M77">
        <v>10</v>
      </c>
      <c r="N77" s="2">
        <v>12</v>
      </c>
      <c r="O77" s="2">
        <v>2</v>
      </c>
      <c r="P77" s="2">
        <v>5</v>
      </c>
      <c r="Q77" s="2">
        <v>8</v>
      </c>
      <c r="R77" s="2">
        <v>3</v>
      </c>
      <c r="S77" s="2">
        <v>2</v>
      </c>
      <c r="T77" s="2">
        <v>0</v>
      </c>
      <c r="U77" s="45">
        <v>6.5219907407407405E-3</v>
      </c>
      <c r="V77" s="45">
        <v>0.5</v>
      </c>
      <c r="W77" s="45">
        <v>4.7193287037037034E-2</v>
      </c>
      <c r="X77" s="2">
        <v>2</v>
      </c>
      <c r="Y77" s="2">
        <v>8</v>
      </c>
      <c r="Z77">
        <v>12</v>
      </c>
    </row>
    <row r="78" spans="1:26" x14ac:dyDescent="0.25">
      <c r="A78" s="1">
        <v>44713</v>
      </c>
      <c r="B78" t="s">
        <v>80</v>
      </c>
      <c r="C78" t="s">
        <v>133</v>
      </c>
      <c r="D78" t="s">
        <v>132</v>
      </c>
      <c r="E78" t="s">
        <v>270</v>
      </c>
      <c r="F78" s="3">
        <v>0</v>
      </c>
      <c r="G78" s="5">
        <v>2.3506944444444445E-2</v>
      </c>
      <c r="H78" s="2">
        <v>0</v>
      </c>
      <c r="I78" s="2">
        <v>0</v>
      </c>
      <c r="J78" s="2">
        <v>0</v>
      </c>
      <c r="K78" s="2">
        <v>2</v>
      </c>
      <c r="L78" s="2">
        <v>2</v>
      </c>
      <c r="M78">
        <v>0</v>
      </c>
      <c r="N78" s="2">
        <v>2</v>
      </c>
      <c r="O78" s="2">
        <v>0</v>
      </c>
      <c r="P78" s="2">
        <v>1</v>
      </c>
      <c r="Q78" s="2">
        <v>1</v>
      </c>
      <c r="R78" s="2">
        <v>0</v>
      </c>
      <c r="S78" s="2">
        <v>0</v>
      </c>
      <c r="T78" s="2">
        <v>1</v>
      </c>
      <c r="U78" s="45" t="s">
        <v>77</v>
      </c>
      <c r="V78" s="45" t="s">
        <v>77</v>
      </c>
      <c r="W78" s="45">
        <v>7.8009259259259256E-3</v>
      </c>
      <c r="X78" s="2">
        <v>1</v>
      </c>
      <c r="Y78" s="2">
        <v>1</v>
      </c>
      <c r="Z78">
        <v>2</v>
      </c>
    </row>
    <row r="79" spans="1:26" x14ac:dyDescent="0.25">
      <c r="A79" s="1">
        <v>44713</v>
      </c>
      <c r="B79" t="s">
        <v>80</v>
      </c>
      <c r="C79" t="s">
        <v>133</v>
      </c>
      <c r="D79" t="s">
        <v>132</v>
      </c>
      <c r="E79" t="s">
        <v>94</v>
      </c>
      <c r="F79" s="3">
        <v>1.8063888333333333</v>
      </c>
      <c r="G79" s="5">
        <v>4.5781250000000002E-2</v>
      </c>
      <c r="H79" s="2">
        <v>0</v>
      </c>
      <c r="I79" s="2">
        <v>0</v>
      </c>
      <c r="J79" s="2">
        <v>0</v>
      </c>
      <c r="K79" s="2">
        <v>2</v>
      </c>
      <c r="L79" s="2">
        <v>2</v>
      </c>
      <c r="M79">
        <v>1</v>
      </c>
      <c r="N79" s="2">
        <v>1</v>
      </c>
      <c r="O79" s="2">
        <v>0</v>
      </c>
      <c r="P79" s="2">
        <v>1</v>
      </c>
      <c r="Q79" s="2">
        <v>2</v>
      </c>
      <c r="R79" s="2">
        <v>1</v>
      </c>
      <c r="S79" s="2">
        <v>0</v>
      </c>
      <c r="T79" s="2">
        <v>0</v>
      </c>
      <c r="U79" s="45" t="s">
        <v>77</v>
      </c>
      <c r="V79" s="45" t="s">
        <v>77</v>
      </c>
      <c r="W79" s="45">
        <v>0.15254050925925927</v>
      </c>
      <c r="X79" s="2">
        <v>0</v>
      </c>
      <c r="Y79" s="2">
        <v>2</v>
      </c>
      <c r="Z79">
        <v>2</v>
      </c>
    </row>
    <row r="80" spans="1:26" x14ac:dyDescent="0.25">
      <c r="A80" s="1">
        <v>44713</v>
      </c>
      <c r="B80" t="s">
        <v>80</v>
      </c>
      <c r="C80" t="s">
        <v>149</v>
      </c>
      <c r="D80" t="s">
        <v>150</v>
      </c>
      <c r="E80" t="s">
        <v>94</v>
      </c>
      <c r="F80" s="3">
        <v>0.28083333333333338</v>
      </c>
      <c r="G80" s="5">
        <v>2.2118055555555557E-2</v>
      </c>
      <c r="H80" s="2">
        <v>0</v>
      </c>
      <c r="I80" s="2">
        <v>0</v>
      </c>
      <c r="J80" s="2">
        <v>0</v>
      </c>
      <c r="K80" s="2">
        <v>1</v>
      </c>
      <c r="L80" s="2">
        <v>1</v>
      </c>
      <c r="M80">
        <v>0</v>
      </c>
      <c r="N80" s="2">
        <v>1</v>
      </c>
      <c r="O80" s="2">
        <v>0</v>
      </c>
      <c r="P80" s="2">
        <v>1</v>
      </c>
      <c r="Q80" s="2">
        <v>1</v>
      </c>
      <c r="R80" s="2">
        <v>0</v>
      </c>
      <c r="S80" s="2">
        <v>0</v>
      </c>
      <c r="T80" s="2">
        <v>0</v>
      </c>
      <c r="U80" s="45" t="s">
        <v>77</v>
      </c>
      <c r="V80" s="45" t="s">
        <v>77</v>
      </c>
      <c r="W80" s="45">
        <v>6.6331018518518525E-2</v>
      </c>
      <c r="X80" s="2">
        <v>0</v>
      </c>
      <c r="Y80" s="2">
        <v>1</v>
      </c>
      <c r="Z80">
        <v>1</v>
      </c>
    </row>
    <row r="81" spans="1:26" x14ac:dyDescent="0.25">
      <c r="A81" s="1">
        <v>44713</v>
      </c>
      <c r="B81" t="s">
        <v>80</v>
      </c>
      <c r="C81" t="s">
        <v>149</v>
      </c>
      <c r="D81" t="s">
        <v>150</v>
      </c>
      <c r="E81" t="s">
        <v>267</v>
      </c>
      <c r="F81" s="3">
        <v>0.83138883333333335</v>
      </c>
      <c r="G81" s="5">
        <v>0.12762731481481482</v>
      </c>
      <c r="H81" s="2">
        <v>1</v>
      </c>
      <c r="I81" s="2">
        <v>1</v>
      </c>
      <c r="J81" s="2">
        <v>0</v>
      </c>
      <c r="K81" s="2">
        <v>4</v>
      </c>
      <c r="L81" s="2">
        <v>3</v>
      </c>
      <c r="M81">
        <v>0</v>
      </c>
      <c r="N81" s="2">
        <v>0</v>
      </c>
      <c r="O81" s="2">
        <v>0</v>
      </c>
      <c r="P81" s="2">
        <v>2</v>
      </c>
      <c r="Q81" s="2">
        <v>2</v>
      </c>
      <c r="R81" s="2">
        <v>0</v>
      </c>
      <c r="S81" s="2">
        <v>0</v>
      </c>
      <c r="T81" s="2">
        <v>2</v>
      </c>
      <c r="U81" s="45" t="s">
        <v>77</v>
      </c>
      <c r="V81" s="45" t="s">
        <v>77</v>
      </c>
      <c r="W81" s="45">
        <v>2.2453703703703701E-2</v>
      </c>
      <c r="X81" s="2">
        <v>2</v>
      </c>
      <c r="Y81" s="2">
        <v>2</v>
      </c>
      <c r="Z81">
        <v>3</v>
      </c>
    </row>
    <row r="82" spans="1:26" x14ac:dyDescent="0.25">
      <c r="A82" s="1">
        <v>44713</v>
      </c>
      <c r="B82" t="s">
        <v>80</v>
      </c>
      <c r="C82" t="s">
        <v>133</v>
      </c>
      <c r="D82" t="s">
        <v>132</v>
      </c>
      <c r="E82" t="s">
        <v>267</v>
      </c>
      <c r="F82" s="3">
        <v>7.8647221666666658</v>
      </c>
      <c r="G82" s="5">
        <v>1.871450462962963E-2</v>
      </c>
      <c r="H82" s="2">
        <v>0</v>
      </c>
      <c r="I82" s="2">
        <v>0</v>
      </c>
      <c r="J82" s="2">
        <v>0</v>
      </c>
      <c r="K82" s="2">
        <v>28</v>
      </c>
      <c r="L82" s="2">
        <v>27</v>
      </c>
      <c r="M82">
        <v>19</v>
      </c>
      <c r="N82" s="2">
        <v>25</v>
      </c>
      <c r="O82" s="2">
        <v>6</v>
      </c>
      <c r="P82" s="2">
        <v>15</v>
      </c>
      <c r="Q82" s="2">
        <v>19</v>
      </c>
      <c r="R82" s="2">
        <v>4</v>
      </c>
      <c r="S82" s="2">
        <v>1</v>
      </c>
      <c r="T82" s="2">
        <v>2</v>
      </c>
      <c r="U82" s="45">
        <v>4.8726851851851856E-3</v>
      </c>
      <c r="V82" s="45">
        <v>0.66666666666666663</v>
      </c>
      <c r="W82" s="45">
        <v>1.8900462962962963E-2</v>
      </c>
      <c r="X82" s="2">
        <v>3</v>
      </c>
      <c r="Y82" s="2">
        <v>19</v>
      </c>
      <c r="Z82">
        <v>28</v>
      </c>
    </row>
    <row r="83" spans="1:26" x14ac:dyDescent="0.25">
      <c r="A83" s="1">
        <v>44713</v>
      </c>
      <c r="B83" t="s">
        <v>80</v>
      </c>
      <c r="C83" t="s">
        <v>218</v>
      </c>
      <c r="D83" t="s">
        <v>153</v>
      </c>
      <c r="E83" t="s">
        <v>267</v>
      </c>
      <c r="F83" s="3">
        <v>0</v>
      </c>
      <c r="G83" s="5">
        <v>1.1585645833333335E-2</v>
      </c>
      <c r="H83" s="2">
        <v>0</v>
      </c>
      <c r="I83" s="2">
        <v>0</v>
      </c>
      <c r="J83" s="2">
        <v>0</v>
      </c>
      <c r="K83" s="2">
        <v>1</v>
      </c>
      <c r="L83" s="2">
        <v>1</v>
      </c>
      <c r="M83">
        <v>0</v>
      </c>
      <c r="N83" s="2">
        <v>1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1</v>
      </c>
      <c r="U83" s="45" t="s">
        <v>77</v>
      </c>
      <c r="V83" s="45" t="s">
        <v>77</v>
      </c>
      <c r="W83" s="45" t="s">
        <v>77</v>
      </c>
      <c r="X83" s="2">
        <v>1</v>
      </c>
      <c r="Y83" s="2">
        <v>0</v>
      </c>
      <c r="Z83">
        <v>1</v>
      </c>
    </row>
    <row r="84" spans="1:26" x14ac:dyDescent="0.25">
      <c r="A84" s="1">
        <v>44713</v>
      </c>
      <c r="B84" t="s">
        <v>77</v>
      </c>
      <c r="C84" t="s">
        <v>77</v>
      </c>
      <c r="D84" t="s">
        <v>77</v>
      </c>
      <c r="E84" t="s">
        <v>280</v>
      </c>
      <c r="F84" s="3">
        <v>0</v>
      </c>
      <c r="G84" s="5" t="s">
        <v>77</v>
      </c>
      <c r="H84" s="2">
        <v>0</v>
      </c>
      <c r="I84" s="2">
        <v>0</v>
      </c>
      <c r="J84" s="2">
        <v>0</v>
      </c>
      <c r="K84" s="2">
        <v>21</v>
      </c>
      <c r="L84" s="2">
        <v>2</v>
      </c>
      <c r="M84">
        <v>0</v>
      </c>
      <c r="N84" s="2">
        <v>0</v>
      </c>
      <c r="O84" s="2">
        <v>1</v>
      </c>
      <c r="P84" s="2">
        <v>7</v>
      </c>
      <c r="Q84" s="2">
        <v>10</v>
      </c>
      <c r="R84" s="2">
        <v>3</v>
      </c>
      <c r="S84" s="2">
        <v>4</v>
      </c>
      <c r="T84" s="2">
        <v>6</v>
      </c>
      <c r="U84" s="45">
        <v>3.4837962962962965E-3</v>
      </c>
      <c r="V84" s="45">
        <v>1</v>
      </c>
      <c r="W84" s="45">
        <v>1.832175925925926E-2</v>
      </c>
      <c r="X84" s="2">
        <v>10</v>
      </c>
      <c r="Y84" s="2">
        <v>10</v>
      </c>
      <c r="Z84">
        <v>8</v>
      </c>
    </row>
    <row r="85" spans="1:26" x14ac:dyDescent="0.25">
      <c r="A85" s="1">
        <v>44713</v>
      </c>
      <c r="B85" t="s">
        <v>77</v>
      </c>
      <c r="C85" t="s">
        <v>77</v>
      </c>
      <c r="D85" t="s">
        <v>77</v>
      </c>
      <c r="E85" t="s">
        <v>269</v>
      </c>
      <c r="F85" s="3">
        <v>0</v>
      </c>
      <c r="G85" s="5" t="s">
        <v>77</v>
      </c>
      <c r="H85" s="2">
        <v>0</v>
      </c>
      <c r="I85" s="2">
        <v>0</v>
      </c>
      <c r="J85" s="2">
        <v>0</v>
      </c>
      <c r="K85" s="2">
        <v>46</v>
      </c>
      <c r="L85" s="2">
        <v>8</v>
      </c>
      <c r="M85">
        <v>0</v>
      </c>
      <c r="N85" s="2">
        <v>0</v>
      </c>
      <c r="O85" s="2">
        <v>2</v>
      </c>
      <c r="P85" s="2">
        <v>29</v>
      </c>
      <c r="Q85" s="2">
        <v>38</v>
      </c>
      <c r="R85" s="2">
        <v>9</v>
      </c>
      <c r="S85" s="2">
        <v>3</v>
      </c>
      <c r="T85" s="2">
        <v>3</v>
      </c>
      <c r="U85" s="45">
        <v>2.0023148148148148E-3</v>
      </c>
      <c r="V85" s="45">
        <v>1</v>
      </c>
      <c r="W85" s="45">
        <v>0.10252314814814814</v>
      </c>
      <c r="X85" s="2">
        <v>6</v>
      </c>
      <c r="Y85" s="2">
        <v>38</v>
      </c>
      <c r="Z85">
        <v>21</v>
      </c>
    </row>
    <row r="86" spans="1:26" x14ac:dyDescent="0.25">
      <c r="A86" s="1">
        <v>44713</v>
      </c>
      <c r="B86" t="s">
        <v>77</v>
      </c>
      <c r="C86" t="s">
        <v>77</v>
      </c>
      <c r="D86" t="s">
        <v>77</v>
      </c>
      <c r="E86" t="s">
        <v>272</v>
      </c>
      <c r="F86" s="3">
        <v>0</v>
      </c>
      <c r="G86" s="5" t="s">
        <v>77</v>
      </c>
      <c r="H86" s="2">
        <v>0</v>
      </c>
      <c r="I86" s="2">
        <v>0</v>
      </c>
      <c r="J86" s="2">
        <v>0</v>
      </c>
      <c r="K86" s="2">
        <v>40</v>
      </c>
      <c r="L86" s="2">
        <v>12</v>
      </c>
      <c r="M86">
        <v>0</v>
      </c>
      <c r="N86" s="2">
        <v>0</v>
      </c>
      <c r="O86" s="2">
        <v>8</v>
      </c>
      <c r="P86" s="2">
        <v>21</v>
      </c>
      <c r="Q86" s="2">
        <v>32</v>
      </c>
      <c r="R86" s="2">
        <v>11</v>
      </c>
      <c r="S86" s="2">
        <v>0</v>
      </c>
      <c r="T86" s="2">
        <v>0</v>
      </c>
      <c r="U86" s="45">
        <v>3.5011574074074077E-3</v>
      </c>
      <c r="V86" s="45">
        <v>0.625</v>
      </c>
      <c r="W86" s="45">
        <v>2.7569444444444448E-2</v>
      </c>
      <c r="X86" s="2">
        <v>0</v>
      </c>
      <c r="Y86" s="2">
        <v>32</v>
      </c>
      <c r="Z86">
        <v>24</v>
      </c>
    </row>
    <row r="87" spans="1:26" x14ac:dyDescent="0.25">
      <c r="A87" s="1">
        <v>44713</v>
      </c>
      <c r="B87" t="s">
        <v>77</v>
      </c>
      <c r="C87" t="s">
        <v>77</v>
      </c>
      <c r="D87" t="s">
        <v>77</v>
      </c>
      <c r="E87" t="s">
        <v>273</v>
      </c>
      <c r="F87" s="3">
        <v>0</v>
      </c>
      <c r="G87" s="5" t="s">
        <v>77</v>
      </c>
      <c r="H87" s="2">
        <v>0</v>
      </c>
      <c r="I87" s="2">
        <v>0</v>
      </c>
      <c r="J87" s="2">
        <v>0</v>
      </c>
      <c r="K87" s="2">
        <v>85</v>
      </c>
      <c r="L87" s="2">
        <v>19</v>
      </c>
      <c r="M87">
        <v>0</v>
      </c>
      <c r="N87" s="2">
        <v>0</v>
      </c>
      <c r="O87" s="2">
        <v>13</v>
      </c>
      <c r="P87" s="2">
        <v>45</v>
      </c>
      <c r="Q87" s="2">
        <v>60</v>
      </c>
      <c r="R87" s="2">
        <v>15</v>
      </c>
      <c r="S87" s="2">
        <v>4</v>
      </c>
      <c r="T87" s="2">
        <v>8</v>
      </c>
      <c r="U87" s="45">
        <v>4.2013888888888891E-3</v>
      </c>
      <c r="V87" s="45">
        <v>0.69230769230769229</v>
      </c>
      <c r="W87" s="45">
        <v>2.943287037037037E-2</v>
      </c>
      <c r="X87" s="2">
        <v>12</v>
      </c>
      <c r="Y87" s="2">
        <v>60</v>
      </c>
      <c r="Z87">
        <v>39</v>
      </c>
    </row>
    <row r="88" spans="1:26" x14ac:dyDescent="0.25">
      <c r="A88" s="1">
        <v>44713</v>
      </c>
      <c r="B88" t="s">
        <v>77</v>
      </c>
      <c r="C88" t="s">
        <v>77</v>
      </c>
      <c r="D88" t="s">
        <v>77</v>
      </c>
      <c r="E88" t="s">
        <v>268</v>
      </c>
      <c r="F88" s="3">
        <v>0</v>
      </c>
      <c r="G88" s="5" t="s">
        <v>77</v>
      </c>
      <c r="H88" s="2">
        <v>0</v>
      </c>
      <c r="I88" s="2">
        <v>0</v>
      </c>
      <c r="J88" s="2">
        <v>0</v>
      </c>
      <c r="K88" s="2">
        <v>33</v>
      </c>
      <c r="L88" s="2">
        <v>5</v>
      </c>
      <c r="M88">
        <v>0</v>
      </c>
      <c r="N88" s="2">
        <v>0</v>
      </c>
      <c r="O88" s="2">
        <v>1</v>
      </c>
      <c r="P88" s="2">
        <v>16</v>
      </c>
      <c r="Q88" s="2">
        <v>25</v>
      </c>
      <c r="R88" s="2">
        <v>9</v>
      </c>
      <c r="S88" s="2">
        <v>1</v>
      </c>
      <c r="T88" s="2">
        <v>6</v>
      </c>
      <c r="U88" s="45">
        <v>1.0543981481481482E-2</v>
      </c>
      <c r="V88" s="45">
        <v>0</v>
      </c>
      <c r="W88" s="45">
        <v>0.13885416666666667</v>
      </c>
      <c r="X88" s="2">
        <v>7</v>
      </c>
      <c r="Y88" s="2">
        <v>25</v>
      </c>
      <c r="Z88">
        <v>11</v>
      </c>
    </row>
    <row r="89" spans="1:26" x14ac:dyDescent="0.25">
      <c r="A89" s="1">
        <v>44713</v>
      </c>
      <c r="B89" t="s">
        <v>77</v>
      </c>
      <c r="C89" t="s">
        <v>77</v>
      </c>
      <c r="D89" t="s">
        <v>77</v>
      </c>
      <c r="E89" t="s">
        <v>286</v>
      </c>
      <c r="F89" s="3">
        <v>0</v>
      </c>
      <c r="G89" s="5" t="s">
        <v>77</v>
      </c>
      <c r="H89" s="2">
        <v>0</v>
      </c>
      <c r="I89" s="2">
        <v>0</v>
      </c>
      <c r="J89" s="2">
        <v>0</v>
      </c>
      <c r="K89" s="2">
        <v>11</v>
      </c>
      <c r="L89" s="2">
        <v>1</v>
      </c>
      <c r="M89">
        <v>0</v>
      </c>
      <c r="N89" s="2">
        <v>0</v>
      </c>
      <c r="O89" s="2">
        <v>2</v>
      </c>
      <c r="P89" s="2">
        <v>2</v>
      </c>
      <c r="Q89" s="2">
        <v>4</v>
      </c>
      <c r="R89" s="2">
        <v>2</v>
      </c>
      <c r="S89" s="2">
        <v>1</v>
      </c>
      <c r="T89" s="2">
        <v>4</v>
      </c>
      <c r="U89" s="45">
        <v>1.9675925925925926E-4</v>
      </c>
      <c r="V89" s="45">
        <v>1</v>
      </c>
      <c r="W89" s="45">
        <v>1.5983796296296295E-2</v>
      </c>
      <c r="X89" s="2">
        <v>5</v>
      </c>
      <c r="Y89" s="2">
        <v>4</v>
      </c>
      <c r="Z89">
        <v>5</v>
      </c>
    </row>
    <row r="90" spans="1:26" x14ac:dyDescent="0.25">
      <c r="A90" s="1">
        <v>44713</v>
      </c>
      <c r="B90" t="s">
        <v>77</v>
      </c>
      <c r="C90" t="s">
        <v>77</v>
      </c>
      <c r="D90" t="s">
        <v>77</v>
      </c>
      <c r="E90" t="s">
        <v>276</v>
      </c>
      <c r="F90" s="3">
        <v>0</v>
      </c>
      <c r="G90" s="5" t="s">
        <v>77</v>
      </c>
      <c r="H90" s="2">
        <v>0</v>
      </c>
      <c r="I90" s="2">
        <v>0</v>
      </c>
      <c r="J90" s="2">
        <v>0</v>
      </c>
      <c r="K90" s="2">
        <v>43</v>
      </c>
      <c r="L90" s="2">
        <v>10</v>
      </c>
      <c r="M90">
        <v>0</v>
      </c>
      <c r="N90" s="2">
        <v>0</v>
      </c>
      <c r="O90" s="2">
        <v>4</v>
      </c>
      <c r="P90" s="2">
        <v>20</v>
      </c>
      <c r="Q90" s="2">
        <v>35</v>
      </c>
      <c r="R90" s="2">
        <v>15</v>
      </c>
      <c r="S90" s="2">
        <v>0</v>
      </c>
      <c r="T90" s="2">
        <v>4</v>
      </c>
      <c r="U90" s="45">
        <v>1.2534722222222223E-2</v>
      </c>
      <c r="V90" s="45">
        <v>0.33333333333333331</v>
      </c>
      <c r="W90" s="45">
        <v>7.975694444444445E-2</v>
      </c>
      <c r="X90" s="2">
        <v>4</v>
      </c>
      <c r="Y90" s="2">
        <v>35</v>
      </c>
      <c r="Z90">
        <v>19</v>
      </c>
    </row>
    <row r="91" spans="1:26" x14ac:dyDescent="0.25">
      <c r="A91" s="1">
        <v>44713</v>
      </c>
      <c r="B91" t="s">
        <v>77</v>
      </c>
      <c r="C91" t="s">
        <v>77</v>
      </c>
      <c r="D91" t="s">
        <v>77</v>
      </c>
      <c r="E91" t="s">
        <v>285</v>
      </c>
      <c r="F91" s="3">
        <v>0</v>
      </c>
      <c r="G91" s="5" t="s">
        <v>77</v>
      </c>
      <c r="H91" s="2">
        <v>0</v>
      </c>
      <c r="I91" s="2">
        <v>0</v>
      </c>
      <c r="J91" s="2">
        <v>0</v>
      </c>
      <c r="K91" s="2">
        <v>42</v>
      </c>
      <c r="L91" s="2">
        <v>10</v>
      </c>
      <c r="M91">
        <v>0</v>
      </c>
      <c r="N91" s="2">
        <v>0</v>
      </c>
      <c r="O91" s="2">
        <v>5</v>
      </c>
      <c r="P91" s="2">
        <v>19</v>
      </c>
      <c r="Q91" s="2">
        <v>30</v>
      </c>
      <c r="R91" s="2">
        <v>11</v>
      </c>
      <c r="S91" s="2">
        <v>1</v>
      </c>
      <c r="T91" s="2">
        <v>6</v>
      </c>
      <c r="U91" s="45">
        <v>4.8032407407407407E-3</v>
      </c>
      <c r="V91" s="45">
        <v>0.75</v>
      </c>
      <c r="W91" s="45">
        <v>4.5266203703703711E-2</v>
      </c>
      <c r="X91" s="2">
        <v>7</v>
      </c>
      <c r="Y91" s="2">
        <v>30</v>
      </c>
      <c r="Z91">
        <v>23</v>
      </c>
    </row>
    <row r="92" spans="1:26" x14ac:dyDescent="0.25">
      <c r="A92" s="1">
        <v>44713</v>
      </c>
      <c r="B92" t="s">
        <v>77</v>
      </c>
      <c r="C92" t="s">
        <v>77</v>
      </c>
      <c r="D92" t="s">
        <v>77</v>
      </c>
      <c r="E92" t="s">
        <v>282</v>
      </c>
      <c r="F92" s="3">
        <v>0</v>
      </c>
      <c r="G92" s="5" t="s">
        <v>77</v>
      </c>
      <c r="H92" s="2">
        <v>0</v>
      </c>
      <c r="I92" s="2">
        <v>0</v>
      </c>
      <c r="J92" s="2">
        <v>0</v>
      </c>
      <c r="K92" s="2">
        <v>34</v>
      </c>
      <c r="L92" s="2">
        <v>2</v>
      </c>
      <c r="M92">
        <v>0</v>
      </c>
      <c r="N92" s="2">
        <v>0</v>
      </c>
      <c r="O92" s="2">
        <v>1</v>
      </c>
      <c r="P92" s="2">
        <v>14</v>
      </c>
      <c r="Q92" s="2">
        <v>25</v>
      </c>
      <c r="R92" s="2">
        <v>11</v>
      </c>
      <c r="S92" s="2">
        <v>3</v>
      </c>
      <c r="T92" s="2">
        <v>5</v>
      </c>
      <c r="U92" s="45">
        <v>2.4537037037037036E-3</v>
      </c>
      <c r="V92" s="45">
        <v>1</v>
      </c>
      <c r="W92" s="45">
        <v>8.8344907407407414E-2</v>
      </c>
      <c r="X92" s="2">
        <v>8</v>
      </c>
      <c r="Y92" s="2">
        <v>25</v>
      </c>
      <c r="Z92">
        <v>14</v>
      </c>
    </row>
    <row r="93" spans="1:26" x14ac:dyDescent="0.25">
      <c r="A93" s="1">
        <v>44713</v>
      </c>
      <c r="B93" t="s">
        <v>77</v>
      </c>
      <c r="C93" t="s">
        <v>77</v>
      </c>
      <c r="D93" t="s">
        <v>77</v>
      </c>
      <c r="E93" t="s">
        <v>287</v>
      </c>
      <c r="F93" s="3">
        <v>0</v>
      </c>
      <c r="G93" s="5" t="s">
        <v>77</v>
      </c>
      <c r="H93" s="2">
        <v>0</v>
      </c>
      <c r="I93" s="2">
        <v>0</v>
      </c>
      <c r="J93" s="2">
        <v>0</v>
      </c>
      <c r="K93" s="2">
        <v>49</v>
      </c>
      <c r="L93" s="2">
        <v>9</v>
      </c>
      <c r="M93">
        <v>0</v>
      </c>
      <c r="N93" s="2">
        <v>0</v>
      </c>
      <c r="O93" s="2">
        <v>4</v>
      </c>
      <c r="P93" s="2">
        <v>23</v>
      </c>
      <c r="Q93" s="2">
        <v>31</v>
      </c>
      <c r="R93" s="2">
        <v>8</v>
      </c>
      <c r="S93" s="2">
        <v>3</v>
      </c>
      <c r="T93" s="2">
        <v>11</v>
      </c>
      <c r="U93" s="45">
        <v>3.6226851851851854E-3</v>
      </c>
      <c r="V93" s="45">
        <v>0.5</v>
      </c>
      <c r="W93" s="45">
        <v>3.5624999999999997E-2</v>
      </c>
      <c r="X93" s="2">
        <v>14</v>
      </c>
      <c r="Y93" s="2">
        <v>31</v>
      </c>
      <c r="Z93">
        <v>23</v>
      </c>
    </row>
    <row r="94" spans="1:26" x14ac:dyDescent="0.25">
      <c r="A94" s="1">
        <v>44713</v>
      </c>
      <c r="B94" t="s">
        <v>77</v>
      </c>
      <c r="C94" t="s">
        <v>77</v>
      </c>
      <c r="D94" t="s">
        <v>77</v>
      </c>
      <c r="E94" t="s">
        <v>284</v>
      </c>
      <c r="F94" s="3">
        <v>0</v>
      </c>
      <c r="G94" s="5" t="s">
        <v>77</v>
      </c>
      <c r="H94" s="2">
        <v>0</v>
      </c>
      <c r="I94" s="2">
        <v>0</v>
      </c>
      <c r="J94" s="2">
        <v>0</v>
      </c>
      <c r="K94" s="2">
        <v>18</v>
      </c>
      <c r="L94" s="2">
        <v>4</v>
      </c>
      <c r="M94">
        <v>0</v>
      </c>
      <c r="N94" s="2">
        <v>0</v>
      </c>
      <c r="O94" s="2">
        <v>3</v>
      </c>
      <c r="P94" s="2">
        <v>9</v>
      </c>
      <c r="Q94" s="2">
        <v>13</v>
      </c>
      <c r="R94" s="2">
        <v>4</v>
      </c>
      <c r="S94" s="2">
        <v>1</v>
      </c>
      <c r="T94" s="2">
        <v>1</v>
      </c>
      <c r="U94" s="45">
        <v>1.3778935185185184E-2</v>
      </c>
      <c r="V94" s="45">
        <v>0.5</v>
      </c>
      <c r="W94" s="45">
        <v>4.3229166666666666E-2</v>
      </c>
      <c r="X94" s="2">
        <v>2</v>
      </c>
      <c r="Y94" s="2">
        <v>13</v>
      </c>
      <c r="Z94">
        <v>11</v>
      </c>
    </row>
    <row r="95" spans="1:26" x14ac:dyDescent="0.25">
      <c r="A95" s="1">
        <v>44713</v>
      </c>
      <c r="B95" t="s">
        <v>77</v>
      </c>
      <c r="C95" t="s">
        <v>77</v>
      </c>
      <c r="D95" t="s">
        <v>77</v>
      </c>
      <c r="E95" t="s">
        <v>281</v>
      </c>
      <c r="F95" s="3">
        <v>0</v>
      </c>
      <c r="G95" s="5" t="s">
        <v>77</v>
      </c>
      <c r="H95" s="2">
        <v>0</v>
      </c>
      <c r="I95" s="2">
        <v>0</v>
      </c>
      <c r="J95" s="2">
        <v>0</v>
      </c>
      <c r="K95" s="2">
        <v>21</v>
      </c>
      <c r="L95" s="2">
        <v>3</v>
      </c>
      <c r="M95">
        <v>0</v>
      </c>
      <c r="N95" s="2">
        <v>0</v>
      </c>
      <c r="O95" s="2">
        <v>1</v>
      </c>
      <c r="P95" s="2">
        <v>9</v>
      </c>
      <c r="Q95" s="2">
        <v>17</v>
      </c>
      <c r="R95" s="2">
        <v>8</v>
      </c>
      <c r="S95" s="2">
        <v>2</v>
      </c>
      <c r="T95" s="2">
        <v>1</v>
      </c>
      <c r="U95" s="45">
        <v>4.178240740740741E-3</v>
      </c>
      <c r="V95" s="45">
        <v>1</v>
      </c>
      <c r="W95" s="45">
        <v>2.4120370370370372E-2</v>
      </c>
      <c r="X95" s="2">
        <v>3</v>
      </c>
      <c r="Y95" s="2">
        <v>17</v>
      </c>
      <c r="Z95">
        <v>9</v>
      </c>
    </row>
    <row r="96" spans="1:26" x14ac:dyDescent="0.25">
      <c r="A96" s="1">
        <v>44713</v>
      </c>
      <c r="B96" t="s">
        <v>77</v>
      </c>
      <c r="C96" t="s">
        <v>77</v>
      </c>
      <c r="D96" t="s">
        <v>77</v>
      </c>
      <c r="E96" t="s">
        <v>279</v>
      </c>
      <c r="F96" s="3">
        <v>0</v>
      </c>
      <c r="G96" s="5" t="s">
        <v>77</v>
      </c>
      <c r="H96" s="2">
        <v>0</v>
      </c>
      <c r="I96" s="2">
        <v>0</v>
      </c>
      <c r="J96" s="2">
        <v>0</v>
      </c>
      <c r="K96" s="2">
        <v>23</v>
      </c>
      <c r="L96" s="2">
        <v>5</v>
      </c>
      <c r="M96">
        <v>0</v>
      </c>
      <c r="N96" s="2">
        <v>0</v>
      </c>
      <c r="O96" s="2">
        <v>4</v>
      </c>
      <c r="P96" s="2">
        <v>12</v>
      </c>
      <c r="Q96" s="2">
        <v>17</v>
      </c>
      <c r="R96" s="2">
        <v>5</v>
      </c>
      <c r="S96" s="2">
        <v>0</v>
      </c>
      <c r="T96" s="2">
        <v>2</v>
      </c>
      <c r="U96" s="45">
        <v>1.0162037037037037E-2</v>
      </c>
      <c r="V96" s="45">
        <v>0</v>
      </c>
      <c r="W96" s="45">
        <v>3.0798611111111113E-2</v>
      </c>
      <c r="X96" s="2">
        <v>2</v>
      </c>
      <c r="Y96" s="2">
        <v>17</v>
      </c>
      <c r="Z96">
        <v>13</v>
      </c>
    </row>
    <row r="97" spans="1:26" x14ac:dyDescent="0.25">
      <c r="A97" s="1">
        <v>44713</v>
      </c>
      <c r="B97" t="s">
        <v>77</v>
      </c>
      <c r="C97" t="s">
        <v>77</v>
      </c>
      <c r="D97" t="s">
        <v>77</v>
      </c>
      <c r="E97" t="s">
        <v>275</v>
      </c>
      <c r="F97" s="3">
        <v>0</v>
      </c>
      <c r="G97" s="5" t="s">
        <v>77</v>
      </c>
      <c r="H97" s="2">
        <v>0</v>
      </c>
      <c r="I97" s="2">
        <v>0</v>
      </c>
      <c r="J97" s="2">
        <v>0</v>
      </c>
      <c r="K97" s="2">
        <v>42</v>
      </c>
      <c r="L97" s="2">
        <v>9</v>
      </c>
      <c r="M97">
        <v>0</v>
      </c>
      <c r="N97" s="2">
        <v>0</v>
      </c>
      <c r="O97" s="2">
        <v>4</v>
      </c>
      <c r="P97" s="2">
        <v>17</v>
      </c>
      <c r="Q97" s="2">
        <v>29</v>
      </c>
      <c r="R97" s="2">
        <v>12</v>
      </c>
      <c r="S97" s="2">
        <v>3</v>
      </c>
      <c r="T97" s="2">
        <v>6</v>
      </c>
      <c r="U97" s="45">
        <v>4.9189814814814825E-3</v>
      </c>
      <c r="V97" s="45">
        <v>0.75</v>
      </c>
      <c r="W97" s="45">
        <v>5.6840277777777774E-2</v>
      </c>
      <c r="X97" s="2">
        <v>9</v>
      </c>
      <c r="Y97" s="2">
        <v>29</v>
      </c>
      <c r="Z97">
        <v>20</v>
      </c>
    </row>
    <row r="98" spans="1:26" x14ac:dyDescent="0.25">
      <c r="A98" s="1">
        <v>44713</v>
      </c>
      <c r="B98" t="s">
        <v>77</v>
      </c>
      <c r="C98" t="s">
        <v>77</v>
      </c>
      <c r="D98" t="s">
        <v>77</v>
      </c>
      <c r="E98" t="s">
        <v>271</v>
      </c>
      <c r="F98" s="3">
        <v>0</v>
      </c>
      <c r="G98" s="5" t="s">
        <v>77</v>
      </c>
      <c r="H98" s="2">
        <v>0</v>
      </c>
      <c r="I98" s="2">
        <v>0</v>
      </c>
      <c r="J98" s="2">
        <v>0</v>
      </c>
      <c r="K98" s="2">
        <v>43</v>
      </c>
      <c r="L98" s="2">
        <v>14</v>
      </c>
      <c r="M98">
        <v>0</v>
      </c>
      <c r="N98" s="2">
        <v>0</v>
      </c>
      <c r="O98" s="2">
        <v>5</v>
      </c>
      <c r="P98" s="2">
        <v>21</v>
      </c>
      <c r="Q98" s="2">
        <v>29</v>
      </c>
      <c r="R98" s="2">
        <v>8</v>
      </c>
      <c r="S98" s="2">
        <v>2</v>
      </c>
      <c r="T98" s="2">
        <v>7</v>
      </c>
      <c r="U98" s="45">
        <v>3.6574074074074074E-3</v>
      </c>
      <c r="V98" s="45">
        <v>1</v>
      </c>
      <c r="W98" s="45">
        <v>2.8171296296296298E-2</v>
      </c>
      <c r="X98" s="2">
        <v>9</v>
      </c>
      <c r="Y98" s="2">
        <v>29</v>
      </c>
      <c r="Z98">
        <v>29</v>
      </c>
    </row>
    <row r="99" spans="1:26" x14ac:dyDescent="0.25">
      <c r="A99" s="1">
        <v>44713</v>
      </c>
      <c r="B99" t="s">
        <v>77</v>
      </c>
      <c r="C99" t="s">
        <v>77</v>
      </c>
      <c r="D99" t="s">
        <v>77</v>
      </c>
      <c r="E99" t="s">
        <v>82</v>
      </c>
      <c r="F99" s="3">
        <v>0</v>
      </c>
      <c r="G99" s="5" t="s">
        <v>77</v>
      </c>
      <c r="H99" s="2">
        <v>0</v>
      </c>
      <c r="I99" s="2">
        <v>0</v>
      </c>
      <c r="J99" s="2">
        <v>0</v>
      </c>
      <c r="K99" s="2">
        <v>6</v>
      </c>
      <c r="L99" s="2">
        <v>0</v>
      </c>
      <c r="M99">
        <v>0</v>
      </c>
      <c r="N99" s="2">
        <v>0</v>
      </c>
      <c r="O99" s="2">
        <v>0</v>
      </c>
      <c r="P99" s="2">
        <v>6</v>
      </c>
      <c r="Q99" s="2">
        <v>6</v>
      </c>
      <c r="R99" s="2">
        <v>0</v>
      </c>
      <c r="S99" s="2">
        <v>0</v>
      </c>
      <c r="T99" s="2">
        <v>0</v>
      </c>
      <c r="U99" s="45" t="s">
        <v>77</v>
      </c>
      <c r="V99" s="45" t="s">
        <v>77</v>
      </c>
      <c r="W99" s="45" t="s">
        <v>77</v>
      </c>
      <c r="X99" s="2">
        <v>0</v>
      </c>
      <c r="Y99" s="2">
        <v>6</v>
      </c>
      <c r="Z99">
        <v>0</v>
      </c>
    </row>
    <row r="100" spans="1:26" x14ac:dyDescent="0.25">
      <c r="A100" s="1">
        <v>44713</v>
      </c>
      <c r="B100" t="s">
        <v>77</v>
      </c>
      <c r="C100" t="s">
        <v>77</v>
      </c>
      <c r="D100" t="s">
        <v>77</v>
      </c>
      <c r="E100" t="s">
        <v>270</v>
      </c>
      <c r="F100" s="3">
        <v>0</v>
      </c>
      <c r="G100" s="5" t="s">
        <v>77</v>
      </c>
      <c r="H100" s="2">
        <v>0</v>
      </c>
      <c r="I100" s="2">
        <v>0</v>
      </c>
      <c r="J100" s="2">
        <v>0</v>
      </c>
      <c r="K100" s="2">
        <v>28</v>
      </c>
      <c r="L100" s="2">
        <v>4</v>
      </c>
      <c r="M100">
        <v>0</v>
      </c>
      <c r="N100" s="2">
        <v>0</v>
      </c>
      <c r="O100" s="2">
        <v>2</v>
      </c>
      <c r="P100" s="2">
        <v>12</v>
      </c>
      <c r="Q100" s="2">
        <v>17</v>
      </c>
      <c r="R100" s="2">
        <v>5</v>
      </c>
      <c r="S100" s="2">
        <v>2</v>
      </c>
      <c r="T100" s="2">
        <v>7</v>
      </c>
      <c r="U100" s="45">
        <v>8.4895833333333334E-3</v>
      </c>
      <c r="V100" s="45">
        <v>0.5</v>
      </c>
      <c r="W100" s="45">
        <v>3.3842592592592598E-2</v>
      </c>
      <c r="X100" s="2">
        <v>9</v>
      </c>
      <c r="Y100" s="2">
        <v>17</v>
      </c>
      <c r="Z100">
        <v>13</v>
      </c>
    </row>
    <row r="101" spans="1:26" x14ac:dyDescent="0.25">
      <c r="A101" s="1">
        <v>44713</v>
      </c>
      <c r="B101" t="s">
        <v>77</v>
      </c>
      <c r="C101" t="s">
        <v>77</v>
      </c>
      <c r="D101" t="s">
        <v>77</v>
      </c>
      <c r="E101" t="s">
        <v>94</v>
      </c>
      <c r="F101" s="3">
        <v>0</v>
      </c>
      <c r="G101" s="5" t="s">
        <v>77</v>
      </c>
      <c r="H101" s="2">
        <v>0</v>
      </c>
      <c r="I101" s="2">
        <v>0</v>
      </c>
      <c r="J101" s="2">
        <v>0</v>
      </c>
      <c r="K101" s="2">
        <v>39</v>
      </c>
      <c r="L101" s="2">
        <v>9</v>
      </c>
      <c r="M101">
        <v>0</v>
      </c>
      <c r="N101" s="2">
        <v>0</v>
      </c>
      <c r="O101" s="2">
        <v>2</v>
      </c>
      <c r="P101" s="2">
        <v>24</v>
      </c>
      <c r="Q101" s="2">
        <v>30</v>
      </c>
      <c r="R101" s="2">
        <v>6</v>
      </c>
      <c r="S101" s="2">
        <v>2</v>
      </c>
      <c r="T101" s="2">
        <v>5</v>
      </c>
      <c r="U101" s="45">
        <v>1.7210648148148149E-2</v>
      </c>
      <c r="V101" s="45">
        <v>0</v>
      </c>
      <c r="W101" s="45">
        <v>5.6516203703703707E-2</v>
      </c>
      <c r="X101" s="2">
        <v>7</v>
      </c>
      <c r="Y101" s="2">
        <v>30</v>
      </c>
      <c r="Z101">
        <v>25</v>
      </c>
    </row>
    <row r="102" spans="1:26" x14ac:dyDescent="0.25">
      <c r="A102" s="1">
        <v>44713</v>
      </c>
      <c r="B102" t="s">
        <v>77</v>
      </c>
      <c r="C102" t="s">
        <v>77</v>
      </c>
      <c r="D102" t="s">
        <v>77</v>
      </c>
      <c r="E102" t="s">
        <v>274</v>
      </c>
      <c r="F102" s="3">
        <v>0</v>
      </c>
      <c r="G102" s="5" t="s">
        <v>77</v>
      </c>
      <c r="H102" s="2">
        <v>0</v>
      </c>
      <c r="I102" s="2">
        <v>0</v>
      </c>
      <c r="J102" s="2">
        <v>0</v>
      </c>
      <c r="K102" s="2">
        <v>71</v>
      </c>
      <c r="L102" s="2">
        <v>21</v>
      </c>
      <c r="M102">
        <v>0</v>
      </c>
      <c r="N102" s="2">
        <v>0</v>
      </c>
      <c r="O102" s="2">
        <v>6</v>
      </c>
      <c r="P102" s="2">
        <v>37</v>
      </c>
      <c r="Q102" s="2">
        <v>54</v>
      </c>
      <c r="R102" s="2">
        <v>17</v>
      </c>
      <c r="S102" s="2">
        <v>4</v>
      </c>
      <c r="T102" s="2">
        <v>7</v>
      </c>
      <c r="U102" s="45">
        <v>6.1631944444444451E-3</v>
      </c>
      <c r="V102" s="45">
        <v>0.33333333333333331</v>
      </c>
      <c r="W102" s="45">
        <v>4.9768518518518524E-2</v>
      </c>
      <c r="X102" s="2">
        <v>11</v>
      </c>
      <c r="Y102" s="2">
        <v>54</v>
      </c>
      <c r="Z102">
        <v>34</v>
      </c>
    </row>
    <row r="103" spans="1:26" x14ac:dyDescent="0.25">
      <c r="A103" s="1">
        <v>44713</v>
      </c>
      <c r="B103" t="s">
        <v>77</v>
      </c>
      <c r="C103" t="s">
        <v>77</v>
      </c>
      <c r="D103" t="s">
        <v>77</v>
      </c>
      <c r="E103" t="s">
        <v>267</v>
      </c>
      <c r="F103" s="3">
        <v>0</v>
      </c>
      <c r="G103" s="5">
        <v>3.4722222222222225E-3</v>
      </c>
      <c r="H103" s="2">
        <v>0</v>
      </c>
      <c r="I103" s="2">
        <v>0</v>
      </c>
      <c r="J103" s="2">
        <v>0</v>
      </c>
      <c r="K103" s="2">
        <v>67</v>
      </c>
      <c r="L103" s="2">
        <v>11</v>
      </c>
      <c r="M103">
        <v>0</v>
      </c>
      <c r="N103" s="2">
        <v>1</v>
      </c>
      <c r="O103" s="2">
        <v>6</v>
      </c>
      <c r="P103" s="2">
        <v>36</v>
      </c>
      <c r="Q103" s="2">
        <v>49</v>
      </c>
      <c r="R103" s="2">
        <v>13</v>
      </c>
      <c r="S103" s="2">
        <v>7</v>
      </c>
      <c r="T103" s="2">
        <v>5</v>
      </c>
      <c r="U103" s="45">
        <v>4.1261574074074074E-3</v>
      </c>
      <c r="V103" s="45">
        <v>0.66666666666666663</v>
      </c>
      <c r="W103" s="45">
        <v>2.2719907407407411E-2</v>
      </c>
      <c r="X103" s="2">
        <v>12</v>
      </c>
      <c r="Y103" s="2">
        <v>49</v>
      </c>
      <c r="Z103">
        <v>33</v>
      </c>
    </row>
    <row r="104" spans="1:26" x14ac:dyDescent="0.25">
      <c r="A104" s="1">
        <v>44713</v>
      </c>
      <c r="B104" t="s">
        <v>77</v>
      </c>
      <c r="C104" t="s">
        <v>77</v>
      </c>
      <c r="D104" t="s">
        <v>77</v>
      </c>
      <c r="E104" t="s">
        <v>278</v>
      </c>
      <c r="F104" s="3">
        <v>0</v>
      </c>
      <c r="G104" s="5" t="s">
        <v>77</v>
      </c>
      <c r="H104" s="2">
        <v>0</v>
      </c>
      <c r="I104" s="2">
        <v>0</v>
      </c>
      <c r="J104" s="2">
        <v>0</v>
      </c>
      <c r="K104" s="2">
        <v>24</v>
      </c>
      <c r="L104" s="2">
        <v>4</v>
      </c>
      <c r="M104">
        <v>0</v>
      </c>
      <c r="N104" s="2">
        <v>0</v>
      </c>
      <c r="O104" s="2">
        <v>5</v>
      </c>
      <c r="P104" s="2">
        <v>8</v>
      </c>
      <c r="Q104" s="2">
        <v>15</v>
      </c>
      <c r="R104" s="2">
        <v>7</v>
      </c>
      <c r="S104" s="2">
        <v>3</v>
      </c>
      <c r="T104" s="2">
        <v>1</v>
      </c>
      <c r="U104" s="45">
        <v>6.3657407407407404E-3</v>
      </c>
      <c r="V104" s="45">
        <v>0</v>
      </c>
      <c r="W104" s="45">
        <v>2.1828703703703708E-2</v>
      </c>
      <c r="X104" s="2">
        <v>4</v>
      </c>
      <c r="Y104" s="2">
        <v>15</v>
      </c>
      <c r="Z104">
        <v>17</v>
      </c>
    </row>
    <row r="105" spans="1:26" x14ac:dyDescent="0.25">
      <c r="A105" s="1">
        <v>44713</v>
      </c>
      <c r="B105" t="s">
        <v>77</v>
      </c>
      <c r="C105" t="s">
        <v>77</v>
      </c>
      <c r="D105" t="s">
        <v>77</v>
      </c>
      <c r="E105" t="s">
        <v>283</v>
      </c>
      <c r="F105" s="3">
        <v>0</v>
      </c>
      <c r="G105" s="5" t="s">
        <v>77</v>
      </c>
      <c r="H105" s="2">
        <v>0</v>
      </c>
      <c r="I105" s="2">
        <v>0</v>
      </c>
      <c r="J105" s="2">
        <v>0</v>
      </c>
      <c r="K105" s="2">
        <v>50</v>
      </c>
      <c r="L105" s="2">
        <v>11</v>
      </c>
      <c r="M105">
        <v>0</v>
      </c>
      <c r="N105" s="2">
        <v>0</v>
      </c>
      <c r="O105" s="2">
        <v>3</v>
      </c>
      <c r="P105" s="2">
        <v>29</v>
      </c>
      <c r="Q105" s="2">
        <v>42</v>
      </c>
      <c r="R105" s="2">
        <v>13</v>
      </c>
      <c r="S105" s="2">
        <v>3</v>
      </c>
      <c r="T105" s="2">
        <v>2</v>
      </c>
      <c r="U105" s="45">
        <v>5.4166666666666669E-3</v>
      </c>
      <c r="V105" s="45">
        <v>0.66666666666666663</v>
      </c>
      <c r="W105" s="45">
        <v>5.6041666666666663E-2</v>
      </c>
      <c r="X105" s="2">
        <v>5</v>
      </c>
      <c r="Y105" s="2">
        <v>42</v>
      </c>
      <c r="Z105">
        <v>28</v>
      </c>
    </row>
    <row r="106" spans="1:26" x14ac:dyDescent="0.25">
      <c r="A106" s="1">
        <v>44713</v>
      </c>
      <c r="B106" t="s">
        <v>77</v>
      </c>
      <c r="C106" t="s">
        <v>77</v>
      </c>
      <c r="D106" t="s">
        <v>77</v>
      </c>
      <c r="E106" t="s">
        <v>277</v>
      </c>
      <c r="F106" s="3">
        <v>0</v>
      </c>
      <c r="G106" s="5" t="s">
        <v>77</v>
      </c>
      <c r="H106" s="2">
        <v>0</v>
      </c>
      <c r="I106" s="2">
        <v>0</v>
      </c>
      <c r="J106" s="2">
        <v>0</v>
      </c>
      <c r="K106" s="2">
        <v>48</v>
      </c>
      <c r="L106" s="2">
        <v>7</v>
      </c>
      <c r="M106">
        <v>0</v>
      </c>
      <c r="N106" s="2">
        <v>0</v>
      </c>
      <c r="O106" s="2">
        <v>3</v>
      </c>
      <c r="P106" s="2">
        <v>24</v>
      </c>
      <c r="Q106" s="2">
        <v>40</v>
      </c>
      <c r="R106" s="2">
        <v>16</v>
      </c>
      <c r="S106" s="2">
        <v>1</v>
      </c>
      <c r="T106" s="2">
        <v>4</v>
      </c>
      <c r="U106" s="45">
        <v>3.8425925925925928E-3</v>
      </c>
      <c r="V106" s="45">
        <v>1</v>
      </c>
      <c r="W106" s="45">
        <v>0.11350694444444444</v>
      </c>
      <c r="X106" s="2">
        <v>5</v>
      </c>
      <c r="Y106" s="2">
        <v>40</v>
      </c>
      <c r="Z106">
        <v>20</v>
      </c>
    </row>
    <row r="107" spans="1:26" x14ac:dyDescent="0.25">
      <c r="A107" s="1">
        <v>44714</v>
      </c>
      <c r="B107" t="s">
        <v>89</v>
      </c>
      <c r="C107" t="s">
        <v>134</v>
      </c>
      <c r="D107" t="s">
        <v>132</v>
      </c>
      <c r="E107" t="s">
        <v>280</v>
      </c>
      <c r="F107" s="3">
        <v>6.5044443333333328</v>
      </c>
      <c r="G107" s="5">
        <v>5.5009644675925937E-2</v>
      </c>
      <c r="H107" s="2">
        <v>0</v>
      </c>
      <c r="I107" s="2">
        <v>0</v>
      </c>
      <c r="J107" s="2">
        <v>0</v>
      </c>
      <c r="K107" s="2">
        <v>7</v>
      </c>
      <c r="L107" s="2">
        <v>5</v>
      </c>
      <c r="M107">
        <v>1</v>
      </c>
      <c r="N107" s="2">
        <v>3</v>
      </c>
      <c r="O107" s="2">
        <v>0</v>
      </c>
      <c r="P107" s="2">
        <v>5</v>
      </c>
      <c r="Q107" s="2">
        <v>6</v>
      </c>
      <c r="R107" s="2">
        <v>1</v>
      </c>
      <c r="S107" s="2">
        <v>0</v>
      </c>
      <c r="T107" s="2">
        <v>1</v>
      </c>
      <c r="U107" s="45" t="s">
        <v>77</v>
      </c>
      <c r="V107" s="45" t="s">
        <v>77</v>
      </c>
      <c r="W107" s="45">
        <v>2.6903935185185187E-2</v>
      </c>
      <c r="X107" s="2">
        <v>1</v>
      </c>
      <c r="Y107" s="2">
        <v>6</v>
      </c>
      <c r="Z107">
        <v>7</v>
      </c>
    </row>
    <row r="108" spans="1:26" x14ac:dyDescent="0.25">
      <c r="A108" s="1">
        <v>44714</v>
      </c>
      <c r="B108" t="s">
        <v>89</v>
      </c>
      <c r="C108" t="s">
        <v>152</v>
      </c>
      <c r="D108" t="s">
        <v>132</v>
      </c>
      <c r="E108" t="s">
        <v>280</v>
      </c>
      <c r="F108" s="3">
        <v>0</v>
      </c>
      <c r="G108" s="5">
        <v>3.2609934027777773E-2</v>
      </c>
      <c r="H108" s="2">
        <v>0</v>
      </c>
      <c r="I108" s="2">
        <v>0</v>
      </c>
      <c r="J108" s="2">
        <v>0</v>
      </c>
      <c r="K108" s="2">
        <v>2</v>
      </c>
      <c r="L108" s="2">
        <v>2</v>
      </c>
      <c r="M108">
        <v>0</v>
      </c>
      <c r="N108" s="2">
        <v>2</v>
      </c>
      <c r="O108" s="2">
        <v>0</v>
      </c>
      <c r="P108" s="2">
        <v>1</v>
      </c>
      <c r="Q108" s="2">
        <v>1</v>
      </c>
      <c r="R108" s="2">
        <v>0</v>
      </c>
      <c r="S108" s="2">
        <v>0</v>
      </c>
      <c r="T108" s="2">
        <v>1</v>
      </c>
      <c r="U108" s="45" t="s">
        <v>77</v>
      </c>
      <c r="V108" s="45" t="s">
        <v>77</v>
      </c>
      <c r="W108" s="45">
        <v>6.0370370370370373E-2</v>
      </c>
      <c r="X108" s="2">
        <v>1</v>
      </c>
      <c r="Y108" s="2">
        <v>1</v>
      </c>
      <c r="Z108">
        <v>2</v>
      </c>
    </row>
    <row r="109" spans="1:26" x14ac:dyDescent="0.25">
      <c r="A109" s="1">
        <v>44714</v>
      </c>
      <c r="B109" t="s">
        <v>89</v>
      </c>
      <c r="C109" t="s">
        <v>134</v>
      </c>
      <c r="D109" t="s">
        <v>132</v>
      </c>
      <c r="E109" t="s">
        <v>269</v>
      </c>
      <c r="F109" s="3">
        <v>0</v>
      </c>
      <c r="G109" s="5">
        <v>2.0833333333333333E-3</v>
      </c>
      <c r="H109" s="2">
        <v>0</v>
      </c>
      <c r="I109" s="2">
        <v>0</v>
      </c>
      <c r="J109" s="2">
        <v>0</v>
      </c>
      <c r="K109" s="2">
        <v>1</v>
      </c>
      <c r="L109" s="2">
        <v>1</v>
      </c>
      <c r="M109">
        <v>0</v>
      </c>
      <c r="N109" s="2">
        <v>1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1</v>
      </c>
      <c r="U109" s="45" t="s">
        <v>77</v>
      </c>
      <c r="V109" s="45" t="s">
        <v>77</v>
      </c>
      <c r="W109" s="45" t="s">
        <v>77</v>
      </c>
      <c r="X109" s="2">
        <v>1</v>
      </c>
      <c r="Y109" s="2">
        <v>0</v>
      </c>
      <c r="Z109">
        <v>1</v>
      </c>
    </row>
    <row r="110" spans="1:26" x14ac:dyDescent="0.25">
      <c r="A110" s="1">
        <v>44714</v>
      </c>
      <c r="B110" t="s">
        <v>89</v>
      </c>
      <c r="C110" t="s">
        <v>134</v>
      </c>
      <c r="D110" t="s">
        <v>132</v>
      </c>
      <c r="E110" t="s">
        <v>272</v>
      </c>
      <c r="F110" s="3">
        <v>21.887500166666662</v>
      </c>
      <c r="G110" s="5">
        <v>8.2752849358974354E-2</v>
      </c>
      <c r="H110" s="2">
        <v>2</v>
      </c>
      <c r="I110" s="2">
        <v>2</v>
      </c>
      <c r="J110" s="2">
        <v>0</v>
      </c>
      <c r="K110" s="2">
        <v>13</v>
      </c>
      <c r="L110" s="2">
        <v>13</v>
      </c>
      <c r="M110">
        <v>2</v>
      </c>
      <c r="N110" s="2">
        <v>6</v>
      </c>
      <c r="O110" s="2">
        <v>1</v>
      </c>
      <c r="P110" s="2">
        <v>7</v>
      </c>
      <c r="Q110" s="2">
        <v>10</v>
      </c>
      <c r="R110" s="2">
        <v>3</v>
      </c>
      <c r="S110" s="2">
        <v>0</v>
      </c>
      <c r="T110" s="2">
        <v>2</v>
      </c>
      <c r="U110" s="45">
        <v>2.7893518518518519E-3</v>
      </c>
      <c r="V110" s="45">
        <v>1</v>
      </c>
      <c r="W110" s="45">
        <v>2.357060185185185E-2</v>
      </c>
      <c r="X110" s="2">
        <v>2</v>
      </c>
      <c r="Y110" s="2">
        <v>10</v>
      </c>
      <c r="Z110">
        <v>13</v>
      </c>
    </row>
    <row r="111" spans="1:26" x14ac:dyDescent="0.25">
      <c r="A111" s="1">
        <v>44714</v>
      </c>
      <c r="B111" t="s">
        <v>89</v>
      </c>
      <c r="C111" t="s">
        <v>159</v>
      </c>
      <c r="D111" t="s">
        <v>150</v>
      </c>
      <c r="E111" t="s">
        <v>272</v>
      </c>
      <c r="F111" s="3">
        <v>0</v>
      </c>
      <c r="G111" s="5">
        <v>2.2818288194444442E-2</v>
      </c>
      <c r="H111" s="2">
        <v>0</v>
      </c>
      <c r="I111" s="2">
        <v>0</v>
      </c>
      <c r="J111" s="2">
        <v>0</v>
      </c>
      <c r="K111" s="2">
        <v>2</v>
      </c>
      <c r="L111" s="2">
        <v>2</v>
      </c>
      <c r="M111">
        <v>0</v>
      </c>
      <c r="N111" s="2">
        <v>2</v>
      </c>
      <c r="O111" s="2">
        <v>0</v>
      </c>
      <c r="P111" s="2">
        <v>1</v>
      </c>
      <c r="Q111" s="2">
        <v>1</v>
      </c>
      <c r="R111" s="2">
        <v>0</v>
      </c>
      <c r="S111" s="2">
        <v>0</v>
      </c>
      <c r="T111" s="2">
        <v>1</v>
      </c>
      <c r="U111" s="45" t="s">
        <v>77</v>
      </c>
      <c r="V111" s="45" t="s">
        <v>77</v>
      </c>
      <c r="W111" s="45">
        <v>0.2240162037037037</v>
      </c>
      <c r="X111" s="2">
        <v>1</v>
      </c>
      <c r="Y111" s="2">
        <v>1</v>
      </c>
      <c r="Z111">
        <v>2</v>
      </c>
    </row>
    <row r="112" spans="1:26" x14ac:dyDescent="0.25">
      <c r="A112" s="1">
        <v>44714</v>
      </c>
      <c r="B112" t="s">
        <v>89</v>
      </c>
      <c r="C112" t="s">
        <v>134</v>
      </c>
      <c r="D112" t="s">
        <v>132</v>
      </c>
      <c r="E112" t="s">
        <v>273</v>
      </c>
      <c r="F112" s="3">
        <v>1.0658333333333334</v>
      </c>
      <c r="G112" s="5">
        <v>3.2621527777777777E-2</v>
      </c>
      <c r="H112" s="2">
        <v>0</v>
      </c>
      <c r="I112" s="2">
        <v>0</v>
      </c>
      <c r="J112" s="2">
        <v>0</v>
      </c>
      <c r="K112" s="2">
        <v>1</v>
      </c>
      <c r="L112" s="2">
        <v>1</v>
      </c>
      <c r="M112">
        <v>0</v>
      </c>
      <c r="N112" s="2">
        <v>1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1</v>
      </c>
      <c r="U112" s="45" t="s">
        <v>77</v>
      </c>
      <c r="V112" s="45" t="s">
        <v>77</v>
      </c>
      <c r="W112" s="45" t="s">
        <v>77</v>
      </c>
      <c r="X112" s="2">
        <v>1</v>
      </c>
      <c r="Y112" s="2">
        <v>0</v>
      </c>
      <c r="Z112">
        <v>1</v>
      </c>
    </row>
    <row r="113" spans="1:26" x14ac:dyDescent="0.25">
      <c r="A113" s="1">
        <v>44714</v>
      </c>
      <c r="B113" t="s">
        <v>89</v>
      </c>
      <c r="C113" t="s">
        <v>134</v>
      </c>
      <c r="D113" t="s">
        <v>132</v>
      </c>
      <c r="E113" t="s">
        <v>279</v>
      </c>
      <c r="F113" s="3">
        <v>28.724998833333331</v>
      </c>
      <c r="G113" s="5">
        <v>7.6005723684210519E-2</v>
      </c>
      <c r="H113" s="2">
        <v>2</v>
      </c>
      <c r="I113" s="2">
        <v>2</v>
      </c>
      <c r="J113" s="2">
        <v>0</v>
      </c>
      <c r="K113" s="2">
        <v>19</v>
      </c>
      <c r="L113" s="2">
        <v>19</v>
      </c>
      <c r="M113">
        <v>1</v>
      </c>
      <c r="N113" s="2">
        <v>10</v>
      </c>
      <c r="O113" s="2">
        <v>3</v>
      </c>
      <c r="P113" s="2">
        <v>14</v>
      </c>
      <c r="Q113" s="2">
        <v>14</v>
      </c>
      <c r="R113" s="2">
        <v>0</v>
      </c>
      <c r="S113" s="2">
        <v>0</v>
      </c>
      <c r="T113" s="2">
        <v>2</v>
      </c>
      <c r="U113" s="45">
        <v>1.0393518518518519E-2</v>
      </c>
      <c r="V113" s="45">
        <v>0</v>
      </c>
      <c r="W113" s="45">
        <v>3.605902777777778E-2</v>
      </c>
      <c r="X113" s="2">
        <v>2</v>
      </c>
      <c r="Y113" s="2">
        <v>14</v>
      </c>
      <c r="Z113">
        <v>19</v>
      </c>
    </row>
    <row r="114" spans="1:26" x14ac:dyDescent="0.25">
      <c r="A114" s="1">
        <v>44714</v>
      </c>
      <c r="B114" t="s">
        <v>89</v>
      </c>
      <c r="C114" t="s">
        <v>152</v>
      </c>
      <c r="D114" t="s">
        <v>132</v>
      </c>
      <c r="E114" t="s">
        <v>279</v>
      </c>
      <c r="F114" s="3">
        <v>0</v>
      </c>
      <c r="G114" s="5">
        <v>3.0370368055555558E-2</v>
      </c>
      <c r="H114" s="2">
        <v>0</v>
      </c>
      <c r="I114" s="2">
        <v>0</v>
      </c>
      <c r="J114" s="2">
        <v>0</v>
      </c>
      <c r="K114" s="2">
        <v>1</v>
      </c>
      <c r="L114" s="2">
        <v>1</v>
      </c>
      <c r="M114">
        <v>0</v>
      </c>
      <c r="N114" s="2">
        <v>1</v>
      </c>
      <c r="O114" s="2">
        <v>0</v>
      </c>
      <c r="P114" s="2">
        <v>1</v>
      </c>
      <c r="Q114" s="2">
        <v>1</v>
      </c>
      <c r="R114" s="2">
        <v>0</v>
      </c>
      <c r="S114" s="2">
        <v>0</v>
      </c>
      <c r="T114" s="2">
        <v>0</v>
      </c>
      <c r="U114" s="45" t="s">
        <v>77</v>
      </c>
      <c r="V114" s="45" t="s">
        <v>77</v>
      </c>
      <c r="W114" s="45">
        <v>1.5868055555555559E-2</v>
      </c>
      <c r="X114" s="2">
        <v>0</v>
      </c>
      <c r="Y114" s="2">
        <v>1</v>
      </c>
      <c r="Z114">
        <v>1</v>
      </c>
    </row>
    <row r="115" spans="1:26" x14ac:dyDescent="0.25">
      <c r="A115" s="1">
        <v>44714</v>
      </c>
      <c r="B115" t="s">
        <v>89</v>
      </c>
      <c r="C115" t="s">
        <v>158</v>
      </c>
      <c r="D115" t="s">
        <v>132</v>
      </c>
      <c r="E115" t="s">
        <v>279</v>
      </c>
      <c r="F115" s="3">
        <v>0</v>
      </c>
      <c r="G115" s="5" t="s">
        <v>77</v>
      </c>
      <c r="H115" s="2">
        <v>0</v>
      </c>
      <c r="I115" s="2">
        <v>0</v>
      </c>
      <c r="J115" s="2">
        <v>0</v>
      </c>
      <c r="K115" s="2">
        <v>1</v>
      </c>
      <c r="L115" s="2">
        <v>1</v>
      </c>
      <c r="M115">
        <v>0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1</v>
      </c>
      <c r="U115" s="45" t="s">
        <v>77</v>
      </c>
      <c r="V115" s="45" t="s">
        <v>77</v>
      </c>
      <c r="W115" s="45" t="s">
        <v>77</v>
      </c>
      <c r="X115" s="2">
        <v>1</v>
      </c>
      <c r="Y115" s="2">
        <v>0</v>
      </c>
      <c r="Z115">
        <v>1</v>
      </c>
    </row>
    <row r="116" spans="1:26" x14ac:dyDescent="0.25">
      <c r="A116" s="1">
        <v>44714</v>
      </c>
      <c r="B116" t="s">
        <v>89</v>
      </c>
      <c r="C116" t="s">
        <v>134</v>
      </c>
      <c r="D116" t="s">
        <v>132</v>
      </c>
      <c r="E116" t="s">
        <v>271</v>
      </c>
      <c r="F116" s="3">
        <v>34.854444833333332</v>
      </c>
      <c r="G116" s="5">
        <v>7.4207929951690801E-2</v>
      </c>
      <c r="H116" s="2">
        <v>3</v>
      </c>
      <c r="I116" s="2">
        <v>0</v>
      </c>
      <c r="J116" s="2">
        <v>0</v>
      </c>
      <c r="K116" s="2">
        <v>23</v>
      </c>
      <c r="L116" s="2">
        <v>23</v>
      </c>
      <c r="M116">
        <v>1</v>
      </c>
      <c r="N116" s="2">
        <v>11</v>
      </c>
      <c r="O116" s="2">
        <v>4</v>
      </c>
      <c r="P116" s="2">
        <v>12</v>
      </c>
      <c r="Q116" s="2">
        <v>14</v>
      </c>
      <c r="R116" s="2">
        <v>2</v>
      </c>
      <c r="S116" s="2">
        <v>0</v>
      </c>
      <c r="T116" s="2">
        <v>5</v>
      </c>
      <c r="U116" s="45">
        <v>3.7094907407407411E-3</v>
      </c>
      <c r="V116" s="45">
        <v>1</v>
      </c>
      <c r="W116" s="45">
        <v>4.1799768518518521E-2</v>
      </c>
      <c r="X116" s="2">
        <v>5</v>
      </c>
      <c r="Y116" s="2">
        <v>14</v>
      </c>
      <c r="Z116">
        <v>23</v>
      </c>
    </row>
    <row r="117" spans="1:26" x14ac:dyDescent="0.25">
      <c r="A117" s="1">
        <v>44714</v>
      </c>
      <c r="B117" t="s">
        <v>89</v>
      </c>
      <c r="C117" t="s">
        <v>159</v>
      </c>
      <c r="D117" t="s">
        <v>150</v>
      </c>
      <c r="E117" t="s">
        <v>271</v>
      </c>
      <c r="F117" s="3">
        <v>0</v>
      </c>
      <c r="G117" s="5">
        <v>4.5243055555555564E-2</v>
      </c>
      <c r="H117" s="2">
        <v>0</v>
      </c>
      <c r="I117" s="2">
        <v>0</v>
      </c>
      <c r="J117" s="2">
        <v>0</v>
      </c>
      <c r="K117" s="2">
        <v>1</v>
      </c>
      <c r="L117" s="2">
        <v>1</v>
      </c>
      <c r="M117">
        <v>0</v>
      </c>
      <c r="N117" s="2">
        <v>0</v>
      </c>
      <c r="O117" s="2">
        <v>0</v>
      </c>
      <c r="P117" s="2">
        <v>1</v>
      </c>
      <c r="Q117" s="2">
        <v>1</v>
      </c>
      <c r="R117" s="2">
        <v>0</v>
      </c>
      <c r="S117" s="2">
        <v>0</v>
      </c>
      <c r="T117" s="2">
        <v>0</v>
      </c>
      <c r="U117" s="45" t="s">
        <v>77</v>
      </c>
      <c r="V117" s="45" t="s">
        <v>77</v>
      </c>
      <c r="W117" s="45">
        <v>3.7592592592592594E-2</v>
      </c>
      <c r="X117" s="2">
        <v>0</v>
      </c>
      <c r="Y117" s="2">
        <v>1</v>
      </c>
      <c r="Z117">
        <v>1</v>
      </c>
    </row>
    <row r="118" spans="1:26" x14ac:dyDescent="0.25">
      <c r="A118" s="1">
        <v>44714</v>
      </c>
      <c r="B118" t="s">
        <v>89</v>
      </c>
      <c r="C118" t="s">
        <v>158</v>
      </c>
      <c r="D118" t="s">
        <v>132</v>
      </c>
      <c r="E118" t="s">
        <v>271</v>
      </c>
      <c r="F118" s="3">
        <v>0</v>
      </c>
      <c r="G118" s="5">
        <v>2.5506366319444446E-2</v>
      </c>
      <c r="H118" s="2">
        <v>0</v>
      </c>
      <c r="I118" s="2">
        <v>0</v>
      </c>
      <c r="J118" s="2">
        <v>0</v>
      </c>
      <c r="K118" s="2">
        <v>3</v>
      </c>
      <c r="L118" s="2">
        <v>3</v>
      </c>
      <c r="M118">
        <v>0</v>
      </c>
      <c r="N118" s="2">
        <v>3</v>
      </c>
      <c r="O118" s="2">
        <v>0</v>
      </c>
      <c r="P118" s="2">
        <v>2</v>
      </c>
      <c r="Q118" s="2">
        <v>2</v>
      </c>
      <c r="R118" s="2">
        <v>0</v>
      </c>
      <c r="S118" s="2">
        <v>0</v>
      </c>
      <c r="T118" s="2">
        <v>1</v>
      </c>
      <c r="U118" s="45" t="s">
        <v>77</v>
      </c>
      <c r="V118" s="45" t="s">
        <v>77</v>
      </c>
      <c r="W118" s="45">
        <v>7.6591435185185186E-2</v>
      </c>
      <c r="X118" s="2">
        <v>1</v>
      </c>
      <c r="Y118" s="2">
        <v>2</v>
      </c>
      <c r="Z118">
        <v>3</v>
      </c>
    </row>
    <row r="119" spans="1:26" x14ac:dyDescent="0.25">
      <c r="A119" s="1">
        <v>44714</v>
      </c>
      <c r="B119" t="s">
        <v>89</v>
      </c>
      <c r="C119" t="s">
        <v>179</v>
      </c>
      <c r="D119" t="s">
        <v>170</v>
      </c>
      <c r="E119" t="s">
        <v>271</v>
      </c>
      <c r="F119" s="3">
        <v>0</v>
      </c>
      <c r="G119" s="5">
        <v>7.662034722222222E-3</v>
      </c>
      <c r="H119" s="2">
        <v>0</v>
      </c>
      <c r="I119" s="2">
        <v>0</v>
      </c>
      <c r="J119" s="2">
        <v>0</v>
      </c>
      <c r="K119" s="2">
        <v>1</v>
      </c>
      <c r="L119" s="2">
        <v>1</v>
      </c>
      <c r="M119">
        <v>0</v>
      </c>
      <c r="N119" s="2">
        <v>1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1</v>
      </c>
      <c r="U119" s="45" t="s">
        <v>77</v>
      </c>
      <c r="V119" s="45" t="s">
        <v>77</v>
      </c>
      <c r="W119" s="45" t="s">
        <v>77</v>
      </c>
      <c r="X119" s="2">
        <v>1</v>
      </c>
      <c r="Y119" s="2">
        <v>0</v>
      </c>
      <c r="Z119">
        <v>1</v>
      </c>
    </row>
    <row r="120" spans="1:26" x14ac:dyDescent="0.25">
      <c r="A120" s="1">
        <v>44714</v>
      </c>
      <c r="B120" t="s">
        <v>89</v>
      </c>
      <c r="C120" t="s">
        <v>134</v>
      </c>
      <c r="D120" t="s">
        <v>132</v>
      </c>
      <c r="E120" t="s">
        <v>94</v>
      </c>
      <c r="F120" s="3">
        <v>0</v>
      </c>
      <c r="G120" s="5">
        <v>5.0243055555555555E-2</v>
      </c>
      <c r="H120" s="2">
        <v>0</v>
      </c>
      <c r="I120" s="2">
        <v>0</v>
      </c>
      <c r="J120" s="2">
        <v>0</v>
      </c>
      <c r="K120" s="2">
        <v>1</v>
      </c>
      <c r="L120" s="2">
        <v>1</v>
      </c>
      <c r="M120">
        <v>0</v>
      </c>
      <c r="N120" s="2">
        <v>0</v>
      </c>
      <c r="O120" s="2">
        <v>0</v>
      </c>
      <c r="P120" s="2">
        <v>1</v>
      </c>
      <c r="Q120" s="2">
        <v>1</v>
      </c>
      <c r="R120" s="2">
        <v>0</v>
      </c>
      <c r="S120" s="2">
        <v>0</v>
      </c>
      <c r="T120" s="2">
        <v>0</v>
      </c>
      <c r="U120" s="45" t="s">
        <v>77</v>
      </c>
      <c r="V120" s="45" t="s">
        <v>77</v>
      </c>
      <c r="W120" s="45">
        <v>7.5659722222222225E-2</v>
      </c>
      <c r="X120" s="2">
        <v>0</v>
      </c>
      <c r="Y120" s="2">
        <v>1</v>
      </c>
      <c r="Z120">
        <v>1</v>
      </c>
    </row>
    <row r="121" spans="1:26" x14ac:dyDescent="0.25">
      <c r="A121" s="1">
        <v>44714</v>
      </c>
      <c r="B121" t="s">
        <v>89</v>
      </c>
      <c r="C121" t="s">
        <v>134</v>
      </c>
      <c r="D121" t="s">
        <v>132</v>
      </c>
      <c r="E121" t="s">
        <v>278</v>
      </c>
      <c r="F121" s="3">
        <v>7.0269443333333337</v>
      </c>
      <c r="G121" s="5">
        <v>6.7851851388888884E-2</v>
      </c>
      <c r="H121" s="2">
        <v>1</v>
      </c>
      <c r="I121" s="2">
        <v>0</v>
      </c>
      <c r="J121" s="2">
        <v>0</v>
      </c>
      <c r="K121" s="2">
        <v>5</v>
      </c>
      <c r="L121" s="2">
        <v>4</v>
      </c>
      <c r="M121">
        <v>1</v>
      </c>
      <c r="N121" s="2">
        <v>2</v>
      </c>
      <c r="O121" s="2">
        <v>1</v>
      </c>
      <c r="P121" s="2">
        <v>4</v>
      </c>
      <c r="Q121" s="2">
        <v>4</v>
      </c>
      <c r="R121" s="2">
        <v>0</v>
      </c>
      <c r="S121" s="2">
        <v>0</v>
      </c>
      <c r="T121" s="2">
        <v>0</v>
      </c>
      <c r="U121" s="45">
        <v>4.5717592592592589E-3</v>
      </c>
      <c r="V121" s="45">
        <v>1</v>
      </c>
      <c r="W121" s="45">
        <v>1.7378472222222222E-2</v>
      </c>
      <c r="X121" s="2">
        <v>0</v>
      </c>
      <c r="Y121" s="2">
        <v>4</v>
      </c>
      <c r="Z121">
        <v>5</v>
      </c>
    </row>
    <row r="122" spans="1:26" x14ac:dyDescent="0.25">
      <c r="A122" s="1">
        <v>44714</v>
      </c>
      <c r="B122" t="s">
        <v>89</v>
      </c>
      <c r="C122" t="s">
        <v>158</v>
      </c>
      <c r="D122" t="s">
        <v>132</v>
      </c>
      <c r="E122" t="s">
        <v>278</v>
      </c>
      <c r="F122" s="3">
        <v>0</v>
      </c>
      <c r="G122" s="5">
        <v>1.1278925347222224E-2</v>
      </c>
      <c r="H122" s="2">
        <v>0</v>
      </c>
      <c r="I122" s="2">
        <v>0</v>
      </c>
      <c r="J122" s="2">
        <v>0</v>
      </c>
      <c r="K122" s="2">
        <v>4</v>
      </c>
      <c r="L122" s="2">
        <v>4</v>
      </c>
      <c r="M122">
        <v>0</v>
      </c>
      <c r="N122" s="2">
        <v>4</v>
      </c>
      <c r="O122" s="2">
        <v>0</v>
      </c>
      <c r="P122" s="2">
        <v>1</v>
      </c>
      <c r="Q122" s="2">
        <v>1</v>
      </c>
      <c r="R122" s="2">
        <v>0</v>
      </c>
      <c r="S122" s="2">
        <v>0</v>
      </c>
      <c r="T122" s="2">
        <v>3</v>
      </c>
      <c r="U122" s="45" t="s">
        <v>77</v>
      </c>
      <c r="V122" s="45" t="s">
        <v>77</v>
      </c>
      <c r="W122" s="45">
        <v>1.6736111111111111E-2</v>
      </c>
      <c r="X122" s="2">
        <v>3</v>
      </c>
      <c r="Y122" s="2">
        <v>1</v>
      </c>
      <c r="Z122">
        <v>4</v>
      </c>
    </row>
    <row r="123" spans="1:26" x14ac:dyDescent="0.25">
      <c r="A123" s="1">
        <v>44714</v>
      </c>
      <c r="B123" t="s">
        <v>89</v>
      </c>
      <c r="C123" t="s">
        <v>152</v>
      </c>
      <c r="D123" t="s">
        <v>132</v>
      </c>
      <c r="E123" t="s">
        <v>278</v>
      </c>
      <c r="F123" s="3">
        <v>0</v>
      </c>
      <c r="G123" s="5" t="s">
        <v>77</v>
      </c>
      <c r="H123" s="2">
        <v>0</v>
      </c>
      <c r="I123" s="2">
        <v>0</v>
      </c>
      <c r="J123" s="2">
        <v>0</v>
      </c>
      <c r="K123" s="2">
        <v>1</v>
      </c>
      <c r="L123" s="2">
        <v>1</v>
      </c>
      <c r="M123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1</v>
      </c>
      <c r="U123" s="45" t="s">
        <v>77</v>
      </c>
      <c r="V123" s="45" t="s">
        <v>77</v>
      </c>
      <c r="W123" s="45" t="s">
        <v>77</v>
      </c>
      <c r="X123" s="2">
        <v>1</v>
      </c>
      <c r="Y123" s="2">
        <v>0</v>
      </c>
      <c r="Z123">
        <v>1</v>
      </c>
    </row>
    <row r="124" spans="1:26" x14ac:dyDescent="0.25">
      <c r="A124" s="1">
        <v>44714</v>
      </c>
      <c r="B124" t="s">
        <v>87</v>
      </c>
      <c r="C124" t="s">
        <v>131</v>
      </c>
      <c r="D124" t="s">
        <v>132</v>
      </c>
      <c r="E124" t="s">
        <v>276</v>
      </c>
      <c r="F124" s="3">
        <v>32.059165666666665</v>
      </c>
      <c r="G124" s="5">
        <v>6.8309679951690822E-2</v>
      </c>
      <c r="H124" s="2">
        <v>1</v>
      </c>
      <c r="I124" s="2">
        <v>0</v>
      </c>
      <c r="J124" s="2">
        <v>0</v>
      </c>
      <c r="K124" s="2">
        <v>22</v>
      </c>
      <c r="L124" s="2">
        <v>22</v>
      </c>
      <c r="M124">
        <v>4</v>
      </c>
      <c r="N124" s="2">
        <v>10</v>
      </c>
      <c r="O124" s="2">
        <v>0</v>
      </c>
      <c r="P124" s="2">
        <v>19</v>
      </c>
      <c r="Q124" s="2">
        <v>20</v>
      </c>
      <c r="R124" s="2">
        <v>1</v>
      </c>
      <c r="S124" s="2">
        <v>0</v>
      </c>
      <c r="T124" s="2">
        <v>2</v>
      </c>
      <c r="U124" s="45" t="s">
        <v>77</v>
      </c>
      <c r="V124" s="45" t="s">
        <v>77</v>
      </c>
      <c r="W124" s="45">
        <v>2.4814814814814817E-2</v>
      </c>
      <c r="X124" s="2">
        <v>2</v>
      </c>
      <c r="Y124" s="2">
        <v>20</v>
      </c>
      <c r="Z124">
        <v>22</v>
      </c>
    </row>
    <row r="125" spans="1:26" x14ac:dyDescent="0.25">
      <c r="A125" s="1">
        <v>44714</v>
      </c>
      <c r="B125" t="s">
        <v>87</v>
      </c>
      <c r="C125" t="s">
        <v>138</v>
      </c>
      <c r="D125" t="s">
        <v>132</v>
      </c>
      <c r="E125" t="s">
        <v>276</v>
      </c>
      <c r="F125" s="3">
        <v>2.4936111666666667</v>
      </c>
      <c r="G125" s="5">
        <v>6.2366899305555556E-2</v>
      </c>
      <c r="H125" s="2">
        <v>0</v>
      </c>
      <c r="I125" s="2">
        <v>0</v>
      </c>
      <c r="J125" s="2">
        <v>0</v>
      </c>
      <c r="K125" s="2">
        <v>2</v>
      </c>
      <c r="L125" s="2">
        <v>2</v>
      </c>
      <c r="M125">
        <v>0</v>
      </c>
      <c r="N125" s="2">
        <v>1</v>
      </c>
      <c r="O125" s="2">
        <v>1</v>
      </c>
      <c r="P125" s="2">
        <v>0</v>
      </c>
      <c r="Q125" s="2">
        <v>0</v>
      </c>
      <c r="R125" s="2">
        <v>0</v>
      </c>
      <c r="S125" s="2">
        <v>0</v>
      </c>
      <c r="T125" s="2">
        <v>1</v>
      </c>
      <c r="U125" s="45">
        <v>6.168981481481481E-3</v>
      </c>
      <c r="V125" s="45">
        <v>0</v>
      </c>
      <c r="W125" s="45" t="s">
        <v>77</v>
      </c>
      <c r="X125" s="2">
        <v>1</v>
      </c>
      <c r="Y125" s="2">
        <v>0</v>
      </c>
      <c r="Z125">
        <v>2</v>
      </c>
    </row>
    <row r="126" spans="1:26" x14ac:dyDescent="0.25">
      <c r="A126" s="1">
        <v>44714</v>
      </c>
      <c r="B126" t="s">
        <v>87</v>
      </c>
      <c r="C126" t="s">
        <v>131</v>
      </c>
      <c r="D126" t="s">
        <v>132</v>
      </c>
      <c r="E126" t="s">
        <v>285</v>
      </c>
      <c r="F126" s="3">
        <v>17.462222499999999</v>
      </c>
      <c r="G126" s="5">
        <v>5.5891204427083341E-2</v>
      </c>
      <c r="H126" s="2">
        <v>1</v>
      </c>
      <c r="I126" s="2">
        <v>0</v>
      </c>
      <c r="J126" s="2">
        <v>0</v>
      </c>
      <c r="K126" s="2">
        <v>14</v>
      </c>
      <c r="L126" s="2">
        <v>14</v>
      </c>
      <c r="M126">
        <v>1</v>
      </c>
      <c r="N126" s="2">
        <v>7</v>
      </c>
      <c r="O126" s="2">
        <v>4</v>
      </c>
      <c r="P126" s="2">
        <v>7</v>
      </c>
      <c r="Q126" s="2">
        <v>8</v>
      </c>
      <c r="R126" s="2">
        <v>1</v>
      </c>
      <c r="S126" s="2">
        <v>0</v>
      </c>
      <c r="T126" s="2">
        <v>2</v>
      </c>
      <c r="U126" s="45">
        <v>2.9398148148148148E-3</v>
      </c>
      <c r="V126" s="45">
        <v>1</v>
      </c>
      <c r="W126" s="45">
        <v>2.4079861111111111E-2</v>
      </c>
      <c r="X126" s="2">
        <v>2</v>
      </c>
      <c r="Y126" s="2">
        <v>8</v>
      </c>
      <c r="Z126">
        <v>14</v>
      </c>
    </row>
    <row r="127" spans="1:26" x14ac:dyDescent="0.25">
      <c r="A127" s="1">
        <v>44714</v>
      </c>
      <c r="B127" t="s">
        <v>87</v>
      </c>
      <c r="C127" t="s">
        <v>139</v>
      </c>
      <c r="D127" t="s">
        <v>132</v>
      </c>
      <c r="E127" t="s">
        <v>282</v>
      </c>
      <c r="F127" s="3">
        <v>13.454165833333333</v>
      </c>
      <c r="G127" s="5">
        <v>6.0840695075757574E-2</v>
      </c>
      <c r="H127" s="2">
        <v>1</v>
      </c>
      <c r="I127" s="2">
        <v>1</v>
      </c>
      <c r="J127" s="2">
        <v>0</v>
      </c>
      <c r="K127" s="2">
        <v>9</v>
      </c>
      <c r="L127" s="2">
        <v>9</v>
      </c>
      <c r="M127">
        <v>2</v>
      </c>
      <c r="N127" s="2">
        <v>7</v>
      </c>
      <c r="O127" s="2">
        <v>1</v>
      </c>
      <c r="P127" s="2">
        <v>6</v>
      </c>
      <c r="Q127" s="2">
        <v>8</v>
      </c>
      <c r="R127" s="2">
        <v>2</v>
      </c>
      <c r="S127" s="2">
        <v>0</v>
      </c>
      <c r="T127" s="2">
        <v>0</v>
      </c>
      <c r="U127" s="45">
        <v>2.8356481481481479E-3</v>
      </c>
      <c r="V127" s="45">
        <v>1</v>
      </c>
      <c r="W127" s="45">
        <v>6.4843750000000006E-2</v>
      </c>
      <c r="X127" s="2">
        <v>0</v>
      </c>
      <c r="Y127" s="2">
        <v>8</v>
      </c>
      <c r="Z127">
        <v>9</v>
      </c>
    </row>
    <row r="128" spans="1:26" x14ac:dyDescent="0.25">
      <c r="A128" s="1">
        <v>44714</v>
      </c>
      <c r="B128" t="s">
        <v>87</v>
      </c>
      <c r="C128" t="s">
        <v>131</v>
      </c>
      <c r="D128" t="s">
        <v>132</v>
      </c>
      <c r="E128" t="s">
        <v>282</v>
      </c>
      <c r="F128" s="3">
        <v>9.401944499999999</v>
      </c>
      <c r="G128" s="5">
        <v>4.5903826388888902E-2</v>
      </c>
      <c r="H128" s="2">
        <v>0</v>
      </c>
      <c r="I128" s="2">
        <v>0</v>
      </c>
      <c r="J128" s="2">
        <v>0</v>
      </c>
      <c r="K128" s="2">
        <v>11</v>
      </c>
      <c r="L128" s="2">
        <v>11</v>
      </c>
      <c r="M128">
        <v>1</v>
      </c>
      <c r="N128" s="2">
        <v>8</v>
      </c>
      <c r="O128" s="2">
        <v>2</v>
      </c>
      <c r="P128" s="2">
        <v>9</v>
      </c>
      <c r="Q128" s="2">
        <v>9</v>
      </c>
      <c r="R128" s="2">
        <v>0</v>
      </c>
      <c r="S128" s="2">
        <v>0</v>
      </c>
      <c r="T128" s="2">
        <v>0</v>
      </c>
      <c r="U128" s="45">
        <v>4.0277777777777777E-3</v>
      </c>
      <c r="V128" s="45">
        <v>1</v>
      </c>
      <c r="W128" s="45">
        <v>5.4814814814814816E-2</v>
      </c>
      <c r="X128" s="2">
        <v>0</v>
      </c>
      <c r="Y128" s="2">
        <v>9</v>
      </c>
      <c r="Z128">
        <v>11</v>
      </c>
    </row>
    <row r="129" spans="1:26" x14ac:dyDescent="0.25">
      <c r="A129" s="1">
        <v>44714</v>
      </c>
      <c r="B129" t="s">
        <v>87</v>
      </c>
      <c r="C129" t="s">
        <v>138</v>
      </c>
      <c r="D129" t="s">
        <v>132</v>
      </c>
      <c r="E129" t="s">
        <v>287</v>
      </c>
      <c r="F129" s="3">
        <v>40.669997833333341</v>
      </c>
      <c r="G129" s="5">
        <v>7.7473143055555568E-2</v>
      </c>
      <c r="H129" s="2">
        <v>2</v>
      </c>
      <c r="I129" s="2">
        <v>0</v>
      </c>
      <c r="J129" s="2">
        <v>0</v>
      </c>
      <c r="K129" s="2">
        <v>25</v>
      </c>
      <c r="L129" s="2">
        <v>25</v>
      </c>
      <c r="M129">
        <v>6</v>
      </c>
      <c r="N129" s="2">
        <v>11</v>
      </c>
      <c r="O129" s="2">
        <v>5</v>
      </c>
      <c r="P129" s="2">
        <v>13</v>
      </c>
      <c r="Q129" s="2">
        <v>18</v>
      </c>
      <c r="R129" s="2">
        <v>5</v>
      </c>
      <c r="S129" s="2">
        <v>0</v>
      </c>
      <c r="T129" s="2">
        <v>2</v>
      </c>
      <c r="U129" s="45">
        <v>5.2662037037037035E-3</v>
      </c>
      <c r="V129" s="45">
        <v>0.6</v>
      </c>
      <c r="W129" s="45">
        <v>4.0885416666666667E-2</v>
      </c>
      <c r="X129" s="2">
        <v>2</v>
      </c>
      <c r="Y129" s="2">
        <v>18</v>
      </c>
      <c r="Z129">
        <v>25</v>
      </c>
    </row>
    <row r="130" spans="1:26" x14ac:dyDescent="0.25">
      <c r="A130" s="1">
        <v>44714</v>
      </c>
      <c r="B130" t="s">
        <v>87</v>
      </c>
      <c r="C130" t="s">
        <v>139</v>
      </c>
      <c r="D130" t="s">
        <v>132</v>
      </c>
      <c r="E130" t="s">
        <v>287</v>
      </c>
      <c r="F130" s="3">
        <v>0.89555550000000006</v>
      </c>
      <c r="G130" s="5">
        <v>4.7731479166666667E-2</v>
      </c>
      <c r="H130" s="2">
        <v>0</v>
      </c>
      <c r="I130" s="2">
        <v>0</v>
      </c>
      <c r="J130" s="2">
        <v>0</v>
      </c>
      <c r="K130" s="2">
        <v>1</v>
      </c>
      <c r="L130" s="2">
        <v>1</v>
      </c>
      <c r="M130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1</v>
      </c>
      <c r="U130" s="45" t="s">
        <v>77</v>
      </c>
      <c r="V130" s="45" t="s">
        <v>77</v>
      </c>
      <c r="W130" s="45" t="s">
        <v>77</v>
      </c>
      <c r="X130" s="2">
        <v>1</v>
      </c>
      <c r="Y130" s="2">
        <v>0</v>
      </c>
      <c r="Z130">
        <v>1</v>
      </c>
    </row>
    <row r="131" spans="1:26" x14ac:dyDescent="0.25">
      <c r="A131" s="1">
        <v>44714</v>
      </c>
      <c r="B131" t="s">
        <v>87</v>
      </c>
      <c r="C131" t="s">
        <v>138</v>
      </c>
      <c r="D131" t="s">
        <v>132</v>
      </c>
      <c r="E131" t="s">
        <v>284</v>
      </c>
      <c r="F131" s="3">
        <v>39.313887000000001</v>
      </c>
      <c r="G131" s="5">
        <v>6.264261984767025E-2</v>
      </c>
      <c r="H131" s="2">
        <v>1</v>
      </c>
      <c r="I131" s="2">
        <v>0</v>
      </c>
      <c r="J131" s="2">
        <v>0</v>
      </c>
      <c r="K131" s="2">
        <v>26</v>
      </c>
      <c r="L131" s="2">
        <v>26</v>
      </c>
      <c r="M131">
        <v>4</v>
      </c>
      <c r="N131" s="2">
        <v>13</v>
      </c>
      <c r="O131" s="2">
        <v>4</v>
      </c>
      <c r="P131" s="2">
        <v>17</v>
      </c>
      <c r="Q131" s="2">
        <v>22</v>
      </c>
      <c r="R131" s="2">
        <v>5</v>
      </c>
      <c r="S131" s="2">
        <v>0</v>
      </c>
      <c r="T131" s="2">
        <v>0</v>
      </c>
      <c r="U131" s="45">
        <v>1.096064814814815E-2</v>
      </c>
      <c r="V131" s="45">
        <v>0.25</v>
      </c>
      <c r="W131" s="45">
        <v>5.6753472222222219E-2</v>
      </c>
      <c r="X131" s="2">
        <v>0</v>
      </c>
      <c r="Y131" s="2">
        <v>22</v>
      </c>
      <c r="Z131">
        <v>26</v>
      </c>
    </row>
    <row r="132" spans="1:26" x14ac:dyDescent="0.25">
      <c r="A132" s="1">
        <v>44714</v>
      </c>
      <c r="B132" t="s">
        <v>87</v>
      </c>
      <c r="C132" t="s">
        <v>139</v>
      </c>
      <c r="D132" t="s">
        <v>132</v>
      </c>
      <c r="E132" t="s">
        <v>277</v>
      </c>
      <c r="F132" s="3">
        <v>15.201387833333335</v>
      </c>
      <c r="G132" s="5">
        <v>4.3483184941520467E-2</v>
      </c>
      <c r="H132" s="2">
        <v>1</v>
      </c>
      <c r="I132" s="2">
        <v>0</v>
      </c>
      <c r="J132" s="2">
        <v>0</v>
      </c>
      <c r="K132" s="2">
        <v>19</v>
      </c>
      <c r="L132" s="2">
        <v>19</v>
      </c>
      <c r="M132">
        <v>3</v>
      </c>
      <c r="N132" s="2">
        <v>15</v>
      </c>
      <c r="O132" s="2">
        <v>2</v>
      </c>
      <c r="P132" s="2">
        <v>11</v>
      </c>
      <c r="Q132" s="2">
        <v>16</v>
      </c>
      <c r="R132" s="2">
        <v>5</v>
      </c>
      <c r="S132" s="2">
        <v>1</v>
      </c>
      <c r="T132" s="2">
        <v>0</v>
      </c>
      <c r="U132" s="45">
        <v>2.0196759259259261E-3</v>
      </c>
      <c r="V132" s="45">
        <v>1</v>
      </c>
      <c r="W132" s="45">
        <v>5.5162037037037044E-2</v>
      </c>
      <c r="X132" s="2">
        <v>1</v>
      </c>
      <c r="Y132" s="2">
        <v>16</v>
      </c>
      <c r="Z132">
        <v>19</v>
      </c>
    </row>
    <row r="133" spans="1:26" x14ac:dyDescent="0.25">
      <c r="A133" s="1">
        <v>44714</v>
      </c>
      <c r="B133" t="s">
        <v>87</v>
      </c>
      <c r="C133" t="s">
        <v>131</v>
      </c>
      <c r="D133" t="s">
        <v>132</v>
      </c>
      <c r="E133" t="s">
        <v>277</v>
      </c>
      <c r="F133" s="3">
        <v>0.10250000000000001</v>
      </c>
      <c r="G133" s="5">
        <v>1.4687499999999999E-2</v>
      </c>
      <c r="H133" s="2">
        <v>0</v>
      </c>
      <c r="I133" s="2">
        <v>0</v>
      </c>
      <c r="J133" s="2">
        <v>0</v>
      </c>
      <c r="K133" s="2">
        <v>1</v>
      </c>
      <c r="L133" s="2">
        <v>1</v>
      </c>
      <c r="M133">
        <v>0</v>
      </c>
      <c r="N133" s="2">
        <v>1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1</v>
      </c>
      <c r="U133" s="45" t="s">
        <v>77</v>
      </c>
      <c r="V133" s="45" t="s">
        <v>77</v>
      </c>
      <c r="W133" s="45" t="s">
        <v>77</v>
      </c>
      <c r="X133" s="2">
        <v>1</v>
      </c>
      <c r="Y133" s="2">
        <v>0</v>
      </c>
      <c r="Z133">
        <v>1</v>
      </c>
    </row>
    <row r="134" spans="1:26" x14ac:dyDescent="0.25">
      <c r="A134" s="1">
        <v>44714</v>
      </c>
      <c r="B134" t="s">
        <v>90</v>
      </c>
      <c r="C134" t="s">
        <v>136</v>
      </c>
      <c r="D134" t="s">
        <v>132</v>
      </c>
      <c r="E134" t="s">
        <v>272</v>
      </c>
      <c r="F134" s="3">
        <v>1.9352778333333334</v>
      </c>
      <c r="G134" s="5">
        <v>5.0734954861111112E-2</v>
      </c>
      <c r="H134" s="2">
        <v>0</v>
      </c>
      <c r="I134" s="2">
        <v>0</v>
      </c>
      <c r="J134" s="2">
        <v>0</v>
      </c>
      <c r="K134" s="2">
        <v>3</v>
      </c>
      <c r="L134" s="2">
        <v>3</v>
      </c>
      <c r="M134">
        <v>1</v>
      </c>
      <c r="N134" s="2">
        <v>1</v>
      </c>
      <c r="O134" s="2">
        <v>1</v>
      </c>
      <c r="P134" s="2">
        <v>0</v>
      </c>
      <c r="Q134" s="2">
        <v>2</v>
      </c>
      <c r="R134" s="2">
        <v>2</v>
      </c>
      <c r="S134" s="2">
        <v>0</v>
      </c>
      <c r="T134" s="2">
        <v>0</v>
      </c>
      <c r="U134" s="45">
        <v>1.2060185185185186E-2</v>
      </c>
      <c r="V134" s="45">
        <v>0</v>
      </c>
      <c r="W134" s="45">
        <v>0.11787037037037036</v>
      </c>
      <c r="X134" s="2">
        <v>0</v>
      </c>
      <c r="Y134" s="2">
        <v>2</v>
      </c>
      <c r="Z134">
        <v>3</v>
      </c>
    </row>
    <row r="135" spans="1:26" x14ac:dyDescent="0.25">
      <c r="A135" s="1">
        <v>44714</v>
      </c>
      <c r="B135" t="s">
        <v>90</v>
      </c>
      <c r="C135" t="s">
        <v>136</v>
      </c>
      <c r="D135" t="s">
        <v>132</v>
      </c>
      <c r="E135" t="s">
        <v>273</v>
      </c>
      <c r="F135" s="3">
        <v>75.469442000000001</v>
      </c>
      <c r="G135" s="5">
        <v>7.3827944869614512E-2</v>
      </c>
      <c r="H135" s="2">
        <v>6</v>
      </c>
      <c r="I135" s="2">
        <v>3</v>
      </c>
      <c r="J135" s="2">
        <v>0</v>
      </c>
      <c r="K135" s="2">
        <v>42</v>
      </c>
      <c r="L135" s="2">
        <v>42</v>
      </c>
      <c r="M135">
        <v>13</v>
      </c>
      <c r="N135" s="2">
        <v>27</v>
      </c>
      <c r="O135" s="2">
        <v>13</v>
      </c>
      <c r="P135" s="2">
        <v>19</v>
      </c>
      <c r="Q135" s="2">
        <v>24</v>
      </c>
      <c r="R135" s="2">
        <v>5</v>
      </c>
      <c r="S135" s="2">
        <v>3</v>
      </c>
      <c r="T135" s="2">
        <v>2</v>
      </c>
      <c r="U135" s="45">
        <v>4.5486111111111109E-3</v>
      </c>
      <c r="V135" s="45">
        <v>0.76923076923076927</v>
      </c>
      <c r="W135" s="45">
        <v>2.8333333333333332E-2</v>
      </c>
      <c r="X135" s="2">
        <v>5</v>
      </c>
      <c r="Y135" s="2">
        <v>24</v>
      </c>
      <c r="Z135">
        <v>42</v>
      </c>
    </row>
    <row r="136" spans="1:26" x14ac:dyDescent="0.25">
      <c r="A136" s="1">
        <v>44714</v>
      </c>
      <c r="B136" t="s">
        <v>90</v>
      </c>
      <c r="C136" t="s">
        <v>155</v>
      </c>
      <c r="D136" t="s">
        <v>146</v>
      </c>
      <c r="E136" t="s">
        <v>273</v>
      </c>
      <c r="F136" s="3">
        <v>0</v>
      </c>
      <c r="G136" s="5">
        <v>0.11072047743055555</v>
      </c>
      <c r="H136" s="2">
        <v>0</v>
      </c>
      <c r="I136" s="2">
        <v>0</v>
      </c>
      <c r="J136" s="2">
        <v>0</v>
      </c>
      <c r="K136" s="2">
        <v>4</v>
      </c>
      <c r="L136" s="2">
        <v>4</v>
      </c>
      <c r="M136">
        <v>0</v>
      </c>
      <c r="N136" s="2">
        <v>1</v>
      </c>
      <c r="O136" s="2">
        <v>0</v>
      </c>
      <c r="P136" s="2">
        <v>2</v>
      </c>
      <c r="Q136" s="2">
        <v>3</v>
      </c>
      <c r="R136" s="2">
        <v>1</v>
      </c>
      <c r="S136" s="2">
        <v>0</v>
      </c>
      <c r="T136" s="2">
        <v>1</v>
      </c>
      <c r="U136" s="45" t="s">
        <v>77</v>
      </c>
      <c r="V136" s="45" t="s">
        <v>77</v>
      </c>
      <c r="W136" s="45">
        <v>9.9189814814814817E-3</v>
      </c>
      <c r="X136" s="2">
        <v>1</v>
      </c>
      <c r="Y136" s="2">
        <v>3</v>
      </c>
      <c r="Z136">
        <v>4</v>
      </c>
    </row>
    <row r="137" spans="1:26" x14ac:dyDescent="0.25">
      <c r="A137" s="1">
        <v>44714</v>
      </c>
      <c r="B137" t="s">
        <v>90</v>
      </c>
      <c r="C137" t="s">
        <v>136</v>
      </c>
      <c r="D137" t="s">
        <v>132</v>
      </c>
      <c r="E137" t="s">
        <v>281</v>
      </c>
      <c r="F137" s="3">
        <v>0.64694349999999989</v>
      </c>
      <c r="G137" s="5">
        <v>3.7372645833333336E-2</v>
      </c>
      <c r="H137" s="2">
        <v>0</v>
      </c>
      <c r="I137" s="2">
        <v>0</v>
      </c>
      <c r="J137" s="2">
        <v>0</v>
      </c>
      <c r="K137" s="2">
        <v>1</v>
      </c>
      <c r="L137" s="2">
        <v>1</v>
      </c>
      <c r="M137">
        <v>0</v>
      </c>
      <c r="N137" s="2">
        <v>1</v>
      </c>
      <c r="O137" s="2">
        <v>0</v>
      </c>
      <c r="P137" s="2">
        <v>0</v>
      </c>
      <c r="Q137" s="2">
        <v>1</v>
      </c>
      <c r="R137" s="2">
        <v>1</v>
      </c>
      <c r="S137" s="2">
        <v>0</v>
      </c>
      <c r="T137" s="2">
        <v>0</v>
      </c>
      <c r="U137" s="45" t="s">
        <v>77</v>
      </c>
      <c r="V137" s="45" t="s">
        <v>77</v>
      </c>
      <c r="W137" s="45">
        <v>1.1273148148148148E-2</v>
      </c>
      <c r="X137" s="2">
        <v>0</v>
      </c>
      <c r="Y137" s="2">
        <v>1</v>
      </c>
      <c r="Z137">
        <v>1</v>
      </c>
    </row>
    <row r="138" spans="1:26" x14ac:dyDescent="0.25">
      <c r="A138" s="1">
        <v>44714</v>
      </c>
      <c r="B138" t="s">
        <v>90</v>
      </c>
      <c r="C138" t="s">
        <v>136</v>
      </c>
      <c r="D138" t="s">
        <v>132</v>
      </c>
      <c r="E138" t="s">
        <v>275</v>
      </c>
      <c r="F138" s="3">
        <v>0</v>
      </c>
      <c r="G138" s="5">
        <v>9.1319444444444443E-3</v>
      </c>
      <c r="H138" s="2">
        <v>0</v>
      </c>
      <c r="I138" s="2">
        <v>0</v>
      </c>
      <c r="J138" s="2">
        <v>0</v>
      </c>
      <c r="K138" s="2">
        <v>1</v>
      </c>
      <c r="L138" s="2">
        <v>1</v>
      </c>
      <c r="M138">
        <v>1</v>
      </c>
      <c r="N138" s="2">
        <v>1</v>
      </c>
      <c r="O138" s="2">
        <v>0</v>
      </c>
      <c r="P138" s="2">
        <v>1</v>
      </c>
      <c r="Q138" s="2">
        <v>1</v>
      </c>
      <c r="R138" s="2">
        <v>0</v>
      </c>
      <c r="S138" s="2">
        <v>0</v>
      </c>
      <c r="T138" s="2">
        <v>0</v>
      </c>
      <c r="U138" s="45" t="s">
        <v>77</v>
      </c>
      <c r="V138" s="45" t="s">
        <v>77</v>
      </c>
      <c r="W138" s="45">
        <v>3.8321759259259257E-2</v>
      </c>
      <c r="X138" s="2">
        <v>0</v>
      </c>
      <c r="Y138" s="2">
        <v>1</v>
      </c>
      <c r="Z138">
        <v>1</v>
      </c>
    </row>
    <row r="139" spans="1:26" x14ac:dyDescent="0.25">
      <c r="A139" s="1">
        <v>44714</v>
      </c>
      <c r="B139" t="s">
        <v>90</v>
      </c>
      <c r="C139" t="s">
        <v>136</v>
      </c>
      <c r="D139" t="s">
        <v>132</v>
      </c>
      <c r="E139" t="s">
        <v>271</v>
      </c>
      <c r="F139" s="3">
        <v>0.74722216666666674</v>
      </c>
      <c r="G139" s="5">
        <v>2.5983795138888887E-2</v>
      </c>
      <c r="H139" s="2">
        <v>0</v>
      </c>
      <c r="I139" s="2">
        <v>0</v>
      </c>
      <c r="J139" s="2">
        <v>0</v>
      </c>
      <c r="K139" s="2">
        <v>2</v>
      </c>
      <c r="L139" s="2">
        <v>2</v>
      </c>
      <c r="M139">
        <v>0</v>
      </c>
      <c r="N139" s="2">
        <v>2</v>
      </c>
      <c r="O139" s="2">
        <v>0</v>
      </c>
      <c r="P139" s="2">
        <v>2</v>
      </c>
      <c r="Q139" s="2">
        <v>2</v>
      </c>
      <c r="R139" s="2">
        <v>0</v>
      </c>
      <c r="S139" s="2">
        <v>0</v>
      </c>
      <c r="T139" s="2">
        <v>0</v>
      </c>
      <c r="U139" s="45" t="s">
        <v>77</v>
      </c>
      <c r="V139" s="45" t="s">
        <v>77</v>
      </c>
      <c r="W139" s="45">
        <v>3.6383101851851854E-2</v>
      </c>
      <c r="X139" s="2">
        <v>0</v>
      </c>
      <c r="Y139" s="2">
        <v>2</v>
      </c>
      <c r="Z139">
        <v>2</v>
      </c>
    </row>
    <row r="140" spans="1:26" x14ac:dyDescent="0.25">
      <c r="A140" s="1">
        <v>44714</v>
      </c>
      <c r="B140" t="s">
        <v>90</v>
      </c>
      <c r="C140" t="s">
        <v>163</v>
      </c>
      <c r="D140" t="s">
        <v>153</v>
      </c>
      <c r="E140" t="s">
        <v>271</v>
      </c>
      <c r="F140" s="3">
        <v>0</v>
      </c>
      <c r="G140" s="5">
        <v>1.3969909722222222E-2</v>
      </c>
      <c r="H140" s="2">
        <v>0</v>
      </c>
      <c r="I140" s="2">
        <v>0</v>
      </c>
      <c r="J140" s="2">
        <v>0</v>
      </c>
      <c r="K140" s="2">
        <v>1</v>
      </c>
      <c r="L140" s="2">
        <v>1</v>
      </c>
      <c r="M140">
        <v>0</v>
      </c>
      <c r="N140" s="2">
        <v>1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1</v>
      </c>
      <c r="U140" s="45" t="s">
        <v>77</v>
      </c>
      <c r="V140" s="45" t="s">
        <v>77</v>
      </c>
      <c r="W140" s="45" t="s">
        <v>77</v>
      </c>
      <c r="X140" s="2">
        <v>1</v>
      </c>
      <c r="Y140" s="2">
        <v>0</v>
      </c>
      <c r="Z140">
        <v>1</v>
      </c>
    </row>
    <row r="141" spans="1:26" x14ac:dyDescent="0.25">
      <c r="A141" s="1">
        <v>44714</v>
      </c>
      <c r="B141" t="s">
        <v>90</v>
      </c>
      <c r="C141" t="s">
        <v>136</v>
      </c>
      <c r="D141" t="s">
        <v>132</v>
      </c>
      <c r="E141" t="s">
        <v>274</v>
      </c>
      <c r="F141" s="3">
        <v>1.6388833333333335E-2</v>
      </c>
      <c r="G141" s="5">
        <v>1.1099534722222222E-2</v>
      </c>
      <c r="H141" s="2">
        <v>0</v>
      </c>
      <c r="I141" s="2">
        <v>0</v>
      </c>
      <c r="J141" s="2">
        <v>0</v>
      </c>
      <c r="K141" s="2">
        <v>1</v>
      </c>
      <c r="L141" s="2">
        <v>1</v>
      </c>
      <c r="M141">
        <v>0</v>
      </c>
      <c r="N141" s="2">
        <v>1</v>
      </c>
      <c r="O141" s="2">
        <v>0</v>
      </c>
      <c r="P141" s="2">
        <v>1</v>
      </c>
      <c r="Q141" s="2">
        <v>1</v>
      </c>
      <c r="R141" s="2">
        <v>0</v>
      </c>
      <c r="S141" s="2">
        <v>0</v>
      </c>
      <c r="T141" s="2">
        <v>0</v>
      </c>
      <c r="U141" s="45" t="s">
        <v>77</v>
      </c>
      <c r="V141" s="45" t="s">
        <v>77</v>
      </c>
      <c r="W141" s="45">
        <v>2.2453703703703705E-2</v>
      </c>
      <c r="X141" s="2">
        <v>0</v>
      </c>
      <c r="Y141" s="2">
        <v>1</v>
      </c>
      <c r="Z141">
        <v>1</v>
      </c>
    </row>
    <row r="142" spans="1:26" x14ac:dyDescent="0.25">
      <c r="A142" s="1">
        <v>44714</v>
      </c>
      <c r="B142" t="s">
        <v>90</v>
      </c>
      <c r="C142" t="s">
        <v>174</v>
      </c>
      <c r="D142" t="s">
        <v>153</v>
      </c>
      <c r="E142" t="s">
        <v>278</v>
      </c>
      <c r="F142" s="3">
        <v>0</v>
      </c>
      <c r="G142" s="5">
        <v>1.3194444444444444E-2</v>
      </c>
      <c r="H142" s="2">
        <v>0</v>
      </c>
      <c r="I142" s="2">
        <v>0</v>
      </c>
      <c r="J142" s="2">
        <v>0</v>
      </c>
      <c r="K142" s="2">
        <v>1</v>
      </c>
      <c r="L142" s="2">
        <v>1</v>
      </c>
      <c r="M142">
        <v>0</v>
      </c>
      <c r="N142" s="2">
        <v>1</v>
      </c>
      <c r="O142" s="2">
        <v>0</v>
      </c>
      <c r="P142" s="2">
        <v>1</v>
      </c>
      <c r="Q142" s="2">
        <v>1</v>
      </c>
      <c r="R142" s="2">
        <v>0</v>
      </c>
      <c r="S142" s="2">
        <v>0</v>
      </c>
      <c r="T142" s="2">
        <v>0</v>
      </c>
      <c r="U142" s="45" t="s">
        <v>77</v>
      </c>
      <c r="V142" s="45" t="s">
        <v>77</v>
      </c>
      <c r="W142" s="45">
        <v>1.8391203703703705E-2</v>
      </c>
      <c r="X142" s="2">
        <v>0</v>
      </c>
      <c r="Y142" s="2">
        <v>1</v>
      </c>
      <c r="Z142">
        <v>1</v>
      </c>
    </row>
    <row r="143" spans="1:26" x14ac:dyDescent="0.25">
      <c r="A143" s="1">
        <v>44714</v>
      </c>
      <c r="B143" t="s">
        <v>90</v>
      </c>
      <c r="C143" t="s">
        <v>136</v>
      </c>
      <c r="D143" t="s">
        <v>132</v>
      </c>
      <c r="E143" t="s">
        <v>283</v>
      </c>
      <c r="F143" s="3">
        <v>17.953887833333329</v>
      </c>
      <c r="G143" s="5">
        <v>6.5729987599206355E-2</v>
      </c>
      <c r="H143" s="2">
        <v>1</v>
      </c>
      <c r="I143" s="2">
        <v>1</v>
      </c>
      <c r="J143" s="2">
        <v>0</v>
      </c>
      <c r="K143" s="2">
        <v>16</v>
      </c>
      <c r="L143" s="2">
        <v>16</v>
      </c>
      <c r="M143">
        <v>1</v>
      </c>
      <c r="N143" s="2">
        <v>11</v>
      </c>
      <c r="O143" s="2">
        <v>3</v>
      </c>
      <c r="P143" s="2">
        <v>6</v>
      </c>
      <c r="Q143" s="2">
        <v>10</v>
      </c>
      <c r="R143" s="2">
        <v>4</v>
      </c>
      <c r="S143" s="2">
        <v>2</v>
      </c>
      <c r="T143" s="2">
        <v>1</v>
      </c>
      <c r="U143" s="45">
        <v>2.6504629629629634E-3</v>
      </c>
      <c r="V143" s="45">
        <v>1</v>
      </c>
      <c r="W143" s="45">
        <v>4.266203703703704E-2</v>
      </c>
      <c r="X143" s="2">
        <v>3</v>
      </c>
      <c r="Y143" s="2">
        <v>10</v>
      </c>
      <c r="Z143">
        <v>16</v>
      </c>
    </row>
    <row r="144" spans="1:26" x14ac:dyDescent="0.25">
      <c r="A144" s="1">
        <v>44714</v>
      </c>
      <c r="B144" t="s">
        <v>90</v>
      </c>
      <c r="C144" t="s">
        <v>155</v>
      </c>
      <c r="D144" t="s">
        <v>146</v>
      </c>
      <c r="E144" t="s">
        <v>283</v>
      </c>
      <c r="F144" s="3">
        <v>0</v>
      </c>
      <c r="G144" s="5">
        <v>6.3194444444444444E-3</v>
      </c>
      <c r="H144" s="2">
        <v>0</v>
      </c>
      <c r="I144" s="2">
        <v>0</v>
      </c>
      <c r="J144" s="2">
        <v>0</v>
      </c>
      <c r="K144" s="2">
        <v>2</v>
      </c>
      <c r="L144" s="2">
        <v>2</v>
      </c>
      <c r="M144">
        <v>0</v>
      </c>
      <c r="N144" s="2">
        <v>2</v>
      </c>
      <c r="O144" s="2">
        <v>0</v>
      </c>
      <c r="P144" s="2">
        <v>2</v>
      </c>
      <c r="Q144" s="2">
        <v>2</v>
      </c>
      <c r="R144" s="2">
        <v>0</v>
      </c>
      <c r="S144" s="2">
        <v>0</v>
      </c>
      <c r="T144" s="2">
        <v>0</v>
      </c>
      <c r="U144" s="45" t="s">
        <v>77</v>
      </c>
      <c r="V144" s="45" t="s">
        <v>77</v>
      </c>
      <c r="W144" s="45">
        <v>0.14432291666666666</v>
      </c>
      <c r="X144" s="2">
        <v>0</v>
      </c>
      <c r="Y144" s="2">
        <v>2</v>
      </c>
      <c r="Z144">
        <v>2</v>
      </c>
    </row>
    <row r="145" spans="1:26" x14ac:dyDescent="0.25">
      <c r="A145" s="1">
        <v>44714</v>
      </c>
      <c r="B145" t="s">
        <v>81</v>
      </c>
      <c r="C145" t="s">
        <v>135</v>
      </c>
      <c r="D145" t="s">
        <v>132</v>
      </c>
      <c r="E145" t="s">
        <v>280</v>
      </c>
      <c r="F145" s="3">
        <v>0.4902778333333333</v>
      </c>
      <c r="G145" s="5">
        <v>3.0844909722222227E-2</v>
      </c>
      <c r="H145" s="2">
        <v>0</v>
      </c>
      <c r="I145" s="2">
        <v>0</v>
      </c>
      <c r="J145" s="2">
        <v>0</v>
      </c>
      <c r="K145" s="2">
        <v>2</v>
      </c>
      <c r="L145" s="2">
        <v>1</v>
      </c>
      <c r="M145">
        <v>0</v>
      </c>
      <c r="N145" s="2">
        <v>1</v>
      </c>
      <c r="O145" s="2">
        <v>1</v>
      </c>
      <c r="P145" s="2">
        <v>0</v>
      </c>
      <c r="Q145" s="2">
        <v>0</v>
      </c>
      <c r="R145" s="2">
        <v>0</v>
      </c>
      <c r="S145" s="2">
        <v>0</v>
      </c>
      <c r="T145" s="2">
        <v>1</v>
      </c>
      <c r="U145" s="45">
        <v>4.340277777777778E-3</v>
      </c>
      <c r="V145" s="45">
        <v>1</v>
      </c>
      <c r="W145" s="45" t="s">
        <v>77</v>
      </c>
      <c r="X145" s="2">
        <v>1</v>
      </c>
      <c r="Y145" s="2">
        <v>0</v>
      </c>
      <c r="Z145">
        <v>2</v>
      </c>
    </row>
    <row r="146" spans="1:26" x14ac:dyDescent="0.25">
      <c r="A146" s="1">
        <v>44714</v>
      </c>
      <c r="B146" t="s">
        <v>81</v>
      </c>
      <c r="C146" t="s">
        <v>140</v>
      </c>
      <c r="D146" t="s">
        <v>132</v>
      </c>
      <c r="E146" t="s">
        <v>269</v>
      </c>
      <c r="F146" s="3">
        <v>34.373610333333332</v>
      </c>
      <c r="G146" s="5">
        <v>6.3299467335390935E-2</v>
      </c>
      <c r="H146" s="2">
        <v>1</v>
      </c>
      <c r="I146" s="2">
        <v>0</v>
      </c>
      <c r="J146" s="2">
        <v>0</v>
      </c>
      <c r="K146" s="2">
        <v>23</v>
      </c>
      <c r="L146" s="2">
        <v>23</v>
      </c>
      <c r="M146">
        <v>4</v>
      </c>
      <c r="N146" s="2">
        <v>13</v>
      </c>
      <c r="O146" s="2">
        <v>4</v>
      </c>
      <c r="P146" s="2">
        <v>13</v>
      </c>
      <c r="Q146" s="2">
        <v>16</v>
      </c>
      <c r="R146" s="2">
        <v>3</v>
      </c>
      <c r="S146" s="2">
        <v>0</v>
      </c>
      <c r="T146" s="2">
        <v>3</v>
      </c>
      <c r="U146" s="45">
        <v>4.0798611111111114E-3</v>
      </c>
      <c r="V146" s="45">
        <v>0.5</v>
      </c>
      <c r="W146" s="45">
        <v>2.043402777777778E-2</v>
      </c>
      <c r="X146" s="2">
        <v>3</v>
      </c>
      <c r="Y146" s="2">
        <v>16</v>
      </c>
      <c r="Z146">
        <v>23</v>
      </c>
    </row>
    <row r="147" spans="1:26" x14ac:dyDescent="0.25">
      <c r="A147" s="1">
        <v>44714</v>
      </c>
      <c r="B147" t="s">
        <v>81</v>
      </c>
      <c r="C147" t="s">
        <v>141</v>
      </c>
      <c r="D147" t="s">
        <v>132</v>
      </c>
      <c r="E147" t="s">
        <v>269</v>
      </c>
      <c r="F147" s="3">
        <v>1.3063888333333333</v>
      </c>
      <c r="G147" s="5">
        <v>6.4849534722222227E-2</v>
      </c>
      <c r="H147" s="2">
        <v>0</v>
      </c>
      <c r="I147" s="2">
        <v>0</v>
      </c>
      <c r="J147" s="2">
        <v>0</v>
      </c>
      <c r="K147" s="2">
        <v>1</v>
      </c>
      <c r="L147" s="2">
        <v>1</v>
      </c>
      <c r="M147">
        <v>0</v>
      </c>
      <c r="N147" s="2">
        <v>0</v>
      </c>
      <c r="O147" s="2">
        <v>0</v>
      </c>
      <c r="P147" s="2">
        <v>1</v>
      </c>
      <c r="Q147" s="2">
        <v>1</v>
      </c>
      <c r="R147" s="2">
        <v>0</v>
      </c>
      <c r="S147" s="2">
        <v>0</v>
      </c>
      <c r="T147" s="2">
        <v>0</v>
      </c>
      <c r="U147" s="45" t="s">
        <v>77</v>
      </c>
      <c r="V147" s="45" t="s">
        <v>77</v>
      </c>
      <c r="W147" s="45">
        <v>9.5150462962962978E-2</v>
      </c>
      <c r="X147" s="2">
        <v>0</v>
      </c>
      <c r="Y147" s="2">
        <v>1</v>
      </c>
      <c r="Z147">
        <v>1</v>
      </c>
    </row>
    <row r="148" spans="1:26" x14ac:dyDescent="0.25">
      <c r="A148" s="1">
        <v>44714</v>
      </c>
      <c r="B148" t="s">
        <v>81</v>
      </c>
      <c r="C148" t="s">
        <v>135</v>
      </c>
      <c r="D148" t="s">
        <v>132</v>
      </c>
      <c r="E148" t="s">
        <v>269</v>
      </c>
      <c r="F148" s="3">
        <v>0.46944449999999999</v>
      </c>
      <c r="G148" s="5">
        <v>2.9976854166666671E-2</v>
      </c>
      <c r="H148" s="2">
        <v>0</v>
      </c>
      <c r="I148" s="2">
        <v>0</v>
      </c>
      <c r="J148" s="2">
        <v>0</v>
      </c>
      <c r="K148" s="2">
        <v>1</v>
      </c>
      <c r="L148" s="2">
        <v>1</v>
      </c>
      <c r="M148">
        <v>0</v>
      </c>
      <c r="N148" s="2">
        <v>1</v>
      </c>
      <c r="O148" s="2">
        <v>0</v>
      </c>
      <c r="P148" s="2">
        <v>1</v>
      </c>
      <c r="Q148" s="2">
        <v>1</v>
      </c>
      <c r="R148" s="2">
        <v>0</v>
      </c>
      <c r="S148" s="2">
        <v>0</v>
      </c>
      <c r="T148" s="2">
        <v>0</v>
      </c>
      <c r="U148" s="45" t="s">
        <v>77</v>
      </c>
      <c r="V148" s="45" t="s">
        <v>77</v>
      </c>
      <c r="W148" s="45">
        <v>0.12422453703703704</v>
      </c>
      <c r="X148" s="2">
        <v>0</v>
      </c>
      <c r="Y148" s="2">
        <v>1</v>
      </c>
      <c r="Z148">
        <v>1</v>
      </c>
    </row>
    <row r="149" spans="1:26" x14ac:dyDescent="0.25">
      <c r="A149" s="1">
        <v>44714</v>
      </c>
      <c r="B149" t="s">
        <v>81</v>
      </c>
      <c r="C149" t="s">
        <v>141</v>
      </c>
      <c r="D149" t="s">
        <v>132</v>
      </c>
      <c r="E149" t="s">
        <v>272</v>
      </c>
      <c r="F149" s="3">
        <v>7.4722166666666659E-2</v>
      </c>
      <c r="G149" s="5">
        <v>1.3530090277777778E-2</v>
      </c>
      <c r="H149" s="2">
        <v>0</v>
      </c>
      <c r="I149" s="2">
        <v>0</v>
      </c>
      <c r="J149" s="2">
        <v>0</v>
      </c>
      <c r="K149" s="2">
        <v>1</v>
      </c>
      <c r="L149" s="2">
        <v>1</v>
      </c>
      <c r="M149">
        <v>0</v>
      </c>
      <c r="N149" s="2">
        <v>1</v>
      </c>
      <c r="O149" s="2">
        <v>0</v>
      </c>
      <c r="P149" s="2">
        <v>1</v>
      </c>
      <c r="Q149" s="2">
        <v>1</v>
      </c>
      <c r="R149" s="2">
        <v>0</v>
      </c>
      <c r="S149" s="2">
        <v>0</v>
      </c>
      <c r="T149" s="2">
        <v>0</v>
      </c>
      <c r="U149" s="45" t="s">
        <v>77</v>
      </c>
      <c r="V149" s="45" t="s">
        <v>77</v>
      </c>
      <c r="W149" s="45">
        <v>4.9756944444444451E-2</v>
      </c>
      <c r="X149" s="2">
        <v>0</v>
      </c>
      <c r="Y149" s="2">
        <v>1</v>
      </c>
      <c r="Z149">
        <v>1</v>
      </c>
    </row>
    <row r="150" spans="1:26" x14ac:dyDescent="0.25">
      <c r="A150" s="1">
        <v>44714</v>
      </c>
      <c r="B150" t="s">
        <v>81</v>
      </c>
      <c r="C150" t="s">
        <v>135</v>
      </c>
      <c r="D150" t="s">
        <v>132</v>
      </c>
      <c r="E150" t="s">
        <v>272</v>
      </c>
      <c r="F150" s="3">
        <v>0</v>
      </c>
      <c r="G150" s="5">
        <v>3.9699097222222219E-3</v>
      </c>
      <c r="H150" s="2">
        <v>0</v>
      </c>
      <c r="I150" s="2">
        <v>0</v>
      </c>
      <c r="J150" s="2">
        <v>0</v>
      </c>
      <c r="K150" s="2">
        <v>1</v>
      </c>
      <c r="L150" s="2">
        <v>1</v>
      </c>
      <c r="M150">
        <v>1</v>
      </c>
      <c r="N150" s="2">
        <v>1</v>
      </c>
      <c r="O150" s="2">
        <v>0</v>
      </c>
      <c r="P150" s="2">
        <v>1</v>
      </c>
      <c r="Q150" s="2">
        <v>1</v>
      </c>
      <c r="R150" s="2">
        <v>0</v>
      </c>
      <c r="S150" s="2">
        <v>0</v>
      </c>
      <c r="T150" s="2">
        <v>0</v>
      </c>
      <c r="U150" s="45" t="s">
        <v>77</v>
      </c>
      <c r="V150" s="45" t="s">
        <v>77</v>
      </c>
      <c r="W150" s="45">
        <v>9.2013888888888892E-3</v>
      </c>
      <c r="X150" s="2">
        <v>0</v>
      </c>
      <c r="Y150" s="2">
        <v>1</v>
      </c>
      <c r="Z150">
        <v>1</v>
      </c>
    </row>
    <row r="151" spans="1:26" x14ac:dyDescent="0.25">
      <c r="A151" s="1">
        <v>44714</v>
      </c>
      <c r="B151" t="s">
        <v>81</v>
      </c>
      <c r="C151" t="s">
        <v>141</v>
      </c>
      <c r="D151" t="s">
        <v>132</v>
      </c>
      <c r="E151" t="s">
        <v>273</v>
      </c>
      <c r="F151" s="3">
        <v>0.6333333333333333</v>
      </c>
      <c r="G151" s="5">
        <v>3.6805555555555557E-2</v>
      </c>
      <c r="H151" s="2">
        <v>0</v>
      </c>
      <c r="I151" s="2">
        <v>0</v>
      </c>
      <c r="J151" s="2">
        <v>0</v>
      </c>
      <c r="K151" s="2">
        <v>1</v>
      </c>
      <c r="L151" s="2">
        <v>1</v>
      </c>
      <c r="M151">
        <v>0</v>
      </c>
      <c r="N151" s="2">
        <v>1</v>
      </c>
      <c r="O151" s="2">
        <v>1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45">
        <v>9.7106481481481488E-3</v>
      </c>
      <c r="V151" s="45">
        <v>0</v>
      </c>
      <c r="W151" s="45" t="s">
        <v>77</v>
      </c>
      <c r="X151" s="2">
        <v>0</v>
      </c>
      <c r="Y151" s="2">
        <v>0</v>
      </c>
      <c r="Z151">
        <v>1</v>
      </c>
    </row>
    <row r="152" spans="1:26" x14ac:dyDescent="0.25">
      <c r="A152" s="1">
        <v>44714</v>
      </c>
      <c r="B152" t="s">
        <v>81</v>
      </c>
      <c r="C152" t="s">
        <v>135</v>
      </c>
      <c r="D152" t="s">
        <v>132</v>
      </c>
      <c r="E152" t="s">
        <v>281</v>
      </c>
      <c r="F152" s="3">
        <v>10.437777833333337</v>
      </c>
      <c r="G152" s="5">
        <v>5.754886882716051E-2</v>
      </c>
      <c r="H152" s="2">
        <v>1</v>
      </c>
      <c r="I152" s="2">
        <v>0</v>
      </c>
      <c r="J152" s="2">
        <v>0</v>
      </c>
      <c r="K152" s="2">
        <v>8</v>
      </c>
      <c r="L152" s="2">
        <v>8</v>
      </c>
      <c r="M152">
        <v>3</v>
      </c>
      <c r="N152" s="2">
        <v>6</v>
      </c>
      <c r="O152" s="2">
        <v>2</v>
      </c>
      <c r="P152" s="2">
        <v>4</v>
      </c>
      <c r="Q152" s="2">
        <v>5</v>
      </c>
      <c r="R152" s="2">
        <v>1</v>
      </c>
      <c r="S152" s="2">
        <v>0</v>
      </c>
      <c r="T152" s="2">
        <v>1</v>
      </c>
      <c r="U152" s="45">
        <v>4.6296296296296294E-3</v>
      </c>
      <c r="V152" s="45">
        <v>0.5</v>
      </c>
      <c r="W152" s="45">
        <v>3.8912037037037037E-2</v>
      </c>
      <c r="X152" s="2">
        <v>1</v>
      </c>
      <c r="Y152" s="2">
        <v>5</v>
      </c>
      <c r="Z152">
        <v>8</v>
      </c>
    </row>
    <row r="153" spans="1:26" x14ac:dyDescent="0.25">
      <c r="A153" s="1">
        <v>44714</v>
      </c>
      <c r="B153" t="s">
        <v>81</v>
      </c>
      <c r="C153" t="s">
        <v>140</v>
      </c>
      <c r="D153" t="s">
        <v>132</v>
      </c>
      <c r="E153" t="s">
        <v>275</v>
      </c>
      <c r="F153" s="3">
        <v>11.726389000000001</v>
      </c>
      <c r="G153" s="5">
        <v>0.17123842824074076</v>
      </c>
      <c r="H153" s="2">
        <v>2</v>
      </c>
      <c r="I153" s="2">
        <v>1</v>
      </c>
      <c r="J153" s="2">
        <v>0</v>
      </c>
      <c r="K153" s="2">
        <v>3</v>
      </c>
      <c r="L153" s="2">
        <v>3</v>
      </c>
      <c r="M153">
        <v>1</v>
      </c>
      <c r="N153" s="2">
        <v>1</v>
      </c>
      <c r="O153" s="2">
        <v>0</v>
      </c>
      <c r="P153" s="2">
        <v>2</v>
      </c>
      <c r="Q153" s="2">
        <v>2</v>
      </c>
      <c r="R153" s="2">
        <v>0</v>
      </c>
      <c r="S153" s="2">
        <v>0</v>
      </c>
      <c r="T153" s="2">
        <v>1</v>
      </c>
      <c r="U153" s="45" t="s">
        <v>77</v>
      </c>
      <c r="V153" s="45" t="s">
        <v>77</v>
      </c>
      <c r="W153" s="45">
        <v>3.1215277777777776E-2</v>
      </c>
      <c r="X153" s="2">
        <v>1</v>
      </c>
      <c r="Y153" s="2">
        <v>2</v>
      </c>
      <c r="Z153">
        <v>3</v>
      </c>
    </row>
    <row r="154" spans="1:26" x14ac:dyDescent="0.25">
      <c r="A154" s="1">
        <v>44714</v>
      </c>
      <c r="B154" t="s">
        <v>81</v>
      </c>
      <c r="C154" t="s">
        <v>135</v>
      </c>
      <c r="D154" t="s">
        <v>132</v>
      </c>
      <c r="E154" t="s">
        <v>94</v>
      </c>
      <c r="F154" s="3">
        <v>19.154999999999998</v>
      </c>
      <c r="G154" s="5">
        <v>0.14254050925925926</v>
      </c>
      <c r="H154" s="2">
        <v>2</v>
      </c>
      <c r="I154" s="2">
        <v>1</v>
      </c>
      <c r="J154" s="2">
        <v>0</v>
      </c>
      <c r="K154" s="2">
        <v>5</v>
      </c>
      <c r="L154" s="2">
        <v>5</v>
      </c>
      <c r="M154">
        <v>1</v>
      </c>
      <c r="N154" s="2">
        <v>2</v>
      </c>
      <c r="O154" s="2">
        <v>0</v>
      </c>
      <c r="P154" s="2">
        <v>4</v>
      </c>
      <c r="Q154" s="2">
        <v>5</v>
      </c>
      <c r="R154" s="2">
        <v>1</v>
      </c>
      <c r="S154" s="2">
        <v>0</v>
      </c>
      <c r="T154" s="2">
        <v>0</v>
      </c>
      <c r="U154" s="45" t="s">
        <v>77</v>
      </c>
      <c r="V154" s="45" t="s">
        <v>77</v>
      </c>
      <c r="W154" s="45">
        <v>1.7592592592592594E-2</v>
      </c>
      <c r="X154" s="2">
        <v>0</v>
      </c>
      <c r="Y154" s="2">
        <v>5</v>
      </c>
      <c r="Z154">
        <v>5</v>
      </c>
    </row>
    <row r="155" spans="1:26" x14ac:dyDescent="0.25">
      <c r="A155" s="1">
        <v>44714</v>
      </c>
      <c r="B155" t="s">
        <v>81</v>
      </c>
      <c r="C155" t="s">
        <v>141</v>
      </c>
      <c r="D155" t="s">
        <v>132</v>
      </c>
      <c r="E155" t="s">
        <v>274</v>
      </c>
      <c r="F155" s="3">
        <v>6.6297213333333334</v>
      </c>
      <c r="G155" s="5">
        <v>2.3619376653439151E-2</v>
      </c>
      <c r="H155" s="2">
        <v>0</v>
      </c>
      <c r="I155" s="2">
        <v>0</v>
      </c>
      <c r="J155" s="2">
        <v>0</v>
      </c>
      <c r="K155" s="2">
        <v>25</v>
      </c>
      <c r="L155" s="2">
        <v>23</v>
      </c>
      <c r="M155">
        <v>5</v>
      </c>
      <c r="N155" s="2">
        <v>20</v>
      </c>
      <c r="O155" s="2">
        <v>2</v>
      </c>
      <c r="P155" s="2">
        <v>16</v>
      </c>
      <c r="Q155" s="2">
        <v>21</v>
      </c>
      <c r="R155" s="2">
        <v>5</v>
      </c>
      <c r="S155" s="2">
        <v>0</v>
      </c>
      <c r="T155" s="2">
        <v>2</v>
      </c>
      <c r="U155" s="45">
        <v>2.3437499999999999E-3</v>
      </c>
      <c r="V155" s="45">
        <v>1</v>
      </c>
      <c r="W155" s="45">
        <v>1.8605324074074073E-2</v>
      </c>
      <c r="X155" s="2">
        <v>2</v>
      </c>
      <c r="Y155" s="2">
        <v>21</v>
      </c>
      <c r="Z155">
        <v>23</v>
      </c>
    </row>
    <row r="156" spans="1:26" x14ac:dyDescent="0.25">
      <c r="A156" s="1">
        <v>44714</v>
      </c>
      <c r="B156" t="s">
        <v>81</v>
      </c>
      <c r="C156" t="s">
        <v>135</v>
      </c>
      <c r="D156" t="s">
        <v>132</v>
      </c>
      <c r="E156" t="s">
        <v>274</v>
      </c>
      <c r="F156" s="3">
        <v>5.1969444999999999</v>
      </c>
      <c r="G156" s="5">
        <v>4.3771702256944441E-2</v>
      </c>
      <c r="H156" s="2">
        <v>0</v>
      </c>
      <c r="I156" s="2">
        <v>0</v>
      </c>
      <c r="J156" s="2">
        <v>0</v>
      </c>
      <c r="K156" s="2">
        <v>8</v>
      </c>
      <c r="L156" s="2">
        <v>8</v>
      </c>
      <c r="M156">
        <v>4</v>
      </c>
      <c r="N156" s="2">
        <v>7</v>
      </c>
      <c r="O156" s="2">
        <v>1</v>
      </c>
      <c r="P156" s="2">
        <v>3</v>
      </c>
      <c r="Q156" s="2">
        <v>6</v>
      </c>
      <c r="R156" s="2">
        <v>3</v>
      </c>
      <c r="S156" s="2">
        <v>0</v>
      </c>
      <c r="T156" s="2">
        <v>1</v>
      </c>
      <c r="U156" s="45">
        <v>2.5694444444444445E-3</v>
      </c>
      <c r="V156" s="45">
        <v>1</v>
      </c>
      <c r="W156" s="45">
        <v>2.013888888888889E-2</v>
      </c>
      <c r="X156" s="2">
        <v>1</v>
      </c>
      <c r="Y156" s="2">
        <v>6</v>
      </c>
      <c r="Z156">
        <v>8</v>
      </c>
    </row>
    <row r="157" spans="1:26" x14ac:dyDescent="0.25">
      <c r="A157" s="1">
        <v>44714</v>
      </c>
      <c r="B157" t="s">
        <v>81</v>
      </c>
      <c r="C157" t="s">
        <v>140</v>
      </c>
      <c r="D157" t="s">
        <v>132</v>
      </c>
      <c r="E157" t="s">
        <v>274</v>
      </c>
      <c r="F157" s="3">
        <v>0</v>
      </c>
      <c r="G157" s="5" t="s">
        <v>77</v>
      </c>
      <c r="H157" s="2">
        <v>0</v>
      </c>
      <c r="I157" s="2">
        <v>0</v>
      </c>
      <c r="J157" s="2">
        <v>0</v>
      </c>
      <c r="K157" s="2">
        <v>1</v>
      </c>
      <c r="L157" s="2">
        <v>1</v>
      </c>
      <c r="M157">
        <v>1</v>
      </c>
      <c r="N157" s="2">
        <v>1</v>
      </c>
      <c r="O157" s="2">
        <v>1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45">
        <v>7.7546296296296304E-4</v>
      </c>
      <c r="V157" s="45">
        <v>1</v>
      </c>
      <c r="W157" s="45" t="s">
        <v>77</v>
      </c>
      <c r="X157" s="2">
        <v>0</v>
      </c>
      <c r="Y157" s="2">
        <v>0</v>
      </c>
      <c r="Z157">
        <v>1</v>
      </c>
    </row>
    <row r="158" spans="1:26" x14ac:dyDescent="0.25">
      <c r="A158" s="1">
        <v>44714</v>
      </c>
      <c r="B158" t="s">
        <v>81</v>
      </c>
      <c r="C158" t="s">
        <v>140</v>
      </c>
      <c r="D158" t="s">
        <v>132</v>
      </c>
      <c r="E158" t="s">
        <v>283</v>
      </c>
      <c r="F158" s="3">
        <v>0.93500000000000005</v>
      </c>
      <c r="G158" s="5">
        <v>4.9374999999999995E-2</v>
      </c>
      <c r="H158" s="2">
        <v>0</v>
      </c>
      <c r="I158" s="2">
        <v>0</v>
      </c>
      <c r="J158" s="2">
        <v>0</v>
      </c>
      <c r="K158" s="2">
        <v>1</v>
      </c>
      <c r="L158" s="2">
        <v>1</v>
      </c>
      <c r="M158">
        <v>0</v>
      </c>
      <c r="N158" s="2">
        <v>0</v>
      </c>
      <c r="O158" s="2">
        <v>0</v>
      </c>
      <c r="P158" s="2">
        <v>1</v>
      </c>
      <c r="Q158" s="2">
        <v>1</v>
      </c>
      <c r="R158" s="2">
        <v>0</v>
      </c>
      <c r="S158" s="2">
        <v>0</v>
      </c>
      <c r="T158" s="2">
        <v>0</v>
      </c>
      <c r="U158" s="45" t="s">
        <v>77</v>
      </c>
      <c r="V158" s="45" t="s">
        <v>77</v>
      </c>
      <c r="W158" s="45">
        <v>9.8194444444444445E-2</v>
      </c>
      <c r="X158" s="2">
        <v>0</v>
      </c>
      <c r="Y158" s="2">
        <v>1</v>
      </c>
      <c r="Z158">
        <v>1</v>
      </c>
    </row>
    <row r="159" spans="1:26" x14ac:dyDescent="0.25">
      <c r="A159" s="1">
        <v>44714</v>
      </c>
      <c r="B159" t="s">
        <v>76</v>
      </c>
      <c r="C159" t="s">
        <v>137</v>
      </c>
      <c r="D159" t="s">
        <v>132</v>
      </c>
      <c r="E159" t="s">
        <v>268</v>
      </c>
      <c r="F159" s="3">
        <v>45.775553500000001</v>
      </c>
      <c r="G159" s="5">
        <v>8.9888113715277787E-2</v>
      </c>
      <c r="H159" s="2">
        <v>5</v>
      </c>
      <c r="I159" s="2">
        <v>0</v>
      </c>
      <c r="J159" s="2">
        <v>0</v>
      </c>
      <c r="K159" s="2">
        <v>22</v>
      </c>
      <c r="L159" s="2">
        <v>22</v>
      </c>
      <c r="M159">
        <v>1</v>
      </c>
      <c r="N159" s="2">
        <v>11</v>
      </c>
      <c r="O159" s="2">
        <v>3</v>
      </c>
      <c r="P159" s="2">
        <v>13</v>
      </c>
      <c r="Q159" s="2">
        <v>16</v>
      </c>
      <c r="R159" s="2">
        <v>3</v>
      </c>
      <c r="S159" s="2">
        <v>1</v>
      </c>
      <c r="T159" s="2">
        <v>2</v>
      </c>
      <c r="U159" s="45">
        <v>5.1504629629629635E-3</v>
      </c>
      <c r="V159" s="45">
        <v>0.66666666666666663</v>
      </c>
      <c r="W159" s="45">
        <v>4.5515046296296303E-2</v>
      </c>
      <c r="X159" s="2">
        <v>3</v>
      </c>
      <c r="Y159" s="2">
        <v>16</v>
      </c>
      <c r="Z159">
        <v>22</v>
      </c>
    </row>
    <row r="160" spans="1:26" x14ac:dyDescent="0.25">
      <c r="A160" s="1">
        <v>44714</v>
      </c>
      <c r="B160" t="s">
        <v>76</v>
      </c>
      <c r="C160" t="s">
        <v>145</v>
      </c>
      <c r="D160" t="s">
        <v>146</v>
      </c>
      <c r="E160" t="s">
        <v>268</v>
      </c>
      <c r="F160" s="3">
        <v>1.1041666666666667</v>
      </c>
      <c r="G160" s="5">
        <v>1.5235822048611113E-2</v>
      </c>
      <c r="H160" s="2">
        <v>0</v>
      </c>
      <c r="I160" s="2">
        <v>0</v>
      </c>
      <c r="J160" s="2">
        <v>0</v>
      </c>
      <c r="K160" s="2">
        <v>8</v>
      </c>
      <c r="L160" s="2">
        <v>8</v>
      </c>
      <c r="M160">
        <v>2</v>
      </c>
      <c r="N160" s="2">
        <v>8</v>
      </c>
      <c r="O160" s="2">
        <v>0</v>
      </c>
      <c r="P160" s="2">
        <v>6</v>
      </c>
      <c r="Q160" s="2">
        <v>7</v>
      </c>
      <c r="R160" s="2">
        <v>1</v>
      </c>
      <c r="S160" s="2">
        <v>1</v>
      </c>
      <c r="T160" s="2">
        <v>0</v>
      </c>
      <c r="U160" s="45" t="s">
        <v>77</v>
      </c>
      <c r="V160" s="45" t="s">
        <v>77</v>
      </c>
      <c r="W160" s="45">
        <v>4.9664351851851855E-2</v>
      </c>
      <c r="X160" s="2">
        <v>1</v>
      </c>
      <c r="Y160" s="2">
        <v>7</v>
      </c>
      <c r="Z160">
        <v>8</v>
      </c>
    </row>
    <row r="161" spans="1:26" x14ac:dyDescent="0.25">
      <c r="A161" s="1">
        <v>44714</v>
      </c>
      <c r="B161" t="s">
        <v>76</v>
      </c>
      <c r="C161" t="s">
        <v>137</v>
      </c>
      <c r="D161" t="s">
        <v>132</v>
      </c>
      <c r="E161" t="s">
        <v>286</v>
      </c>
      <c r="F161" s="3">
        <v>5.6044443333333334</v>
      </c>
      <c r="G161" s="5">
        <v>5.7120369444444444E-2</v>
      </c>
      <c r="H161" s="2">
        <v>0</v>
      </c>
      <c r="I161" s="2">
        <v>0</v>
      </c>
      <c r="J161" s="2">
        <v>0</v>
      </c>
      <c r="K161" s="2">
        <v>5</v>
      </c>
      <c r="L161" s="2">
        <v>5</v>
      </c>
      <c r="M161">
        <v>0</v>
      </c>
      <c r="N161" s="2">
        <v>1</v>
      </c>
      <c r="O161" s="2">
        <v>0</v>
      </c>
      <c r="P161" s="2">
        <v>3</v>
      </c>
      <c r="Q161" s="2">
        <v>4</v>
      </c>
      <c r="R161" s="2">
        <v>1</v>
      </c>
      <c r="S161" s="2">
        <v>0</v>
      </c>
      <c r="T161" s="2">
        <v>1</v>
      </c>
      <c r="U161" s="45" t="s">
        <v>77</v>
      </c>
      <c r="V161" s="45" t="s">
        <v>77</v>
      </c>
      <c r="W161" s="45">
        <v>6.48900462962963E-2</v>
      </c>
      <c r="X161" s="2">
        <v>1</v>
      </c>
      <c r="Y161" s="2">
        <v>4</v>
      </c>
      <c r="Z161">
        <v>5</v>
      </c>
    </row>
    <row r="162" spans="1:26" x14ac:dyDescent="0.25">
      <c r="A162" s="1">
        <v>44714</v>
      </c>
      <c r="B162" t="s">
        <v>76</v>
      </c>
      <c r="C162" t="s">
        <v>147</v>
      </c>
      <c r="D162" t="s">
        <v>132</v>
      </c>
      <c r="E162" t="s">
        <v>286</v>
      </c>
      <c r="F162" s="3">
        <v>5.430833166666666</v>
      </c>
      <c r="G162" s="5">
        <v>4.1527776785714288E-2</v>
      </c>
      <c r="H162" s="2">
        <v>0</v>
      </c>
      <c r="I162" s="2">
        <v>0</v>
      </c>
      <c r="J162" s="2">
        <v>0</v>
      </c>
      <c r="K162" s="2">
        <v>7</v>
      </c>
      <c r="L162" s="2">
        <v>7</v>
      </c>
      <c r="M162">
        <v>2</v>
      </c>
      <c r="N162" s="2">
        <v>5</v>
      </c>
      <c r="O162" s="2">
        <v>1</v>
      </c>
      <c r="P162" s="2">
        <v>5</v>
      </c>
      <c r="Q162" s="2">
        <v>6</v>
      </c>
      <c r="R162" s="2">
        <v>1</v>
      </c>
      <c r="S162" s="2">
        <v>0</v>
      </c>
      <c r="T162" s="2">
        <v>0</v>
      </c>
      <c r="U162" s="45">
        <v>2.056712962962963E-2</v>
      </c>
      <c r="V162" s="45">
        <v>0</v>
      </c>
      <c r="W162" s="45">
        <v>3.9241898148148151E-2</v>
      </c>
      <c r="X162" s="2">
        <v>0</v>
      </c>
      <c r="Y162" s="2">
        <v>6</v>
      </c>
      <c r="Z162">
        <v>7</v>
      </c>
    </row>
    <row r="163" spans="1:26" x14ac:dyDescent="0.25">
      <c r="A163" s="1">
        <v>44714</v>
      </c>
      <c r="B163" t="s">
        <v>76</v>
      </c>
      <c r="C163" t="s">
        <v>147</v>
      </c>
      <c r="D163" t="s">
        <v>132</v>
      </c>
      <c r="E163" t="s">
        <v>287</v>
      </c>
      <c r="F163" s="3">
        <v>2.2483325000000001</v>
      </c>
      <c r="G163" s="5">
        <v>3.3836796875000005E-2</v>
      </c>
      <c r="H163" s="2">
        <v>0</v>
      </c>
      <c r="I163" s="2">
        <v>0</v>
      </c>
      <c r="J163" s="2">
        <v>0</v>
      </c>
      <c r="K163" s="2">
        <v>4</v>
      </c>
      <c r="L163" s="2">
        <v>4</v>
      </c>
      <c r="M163">
        <v>0</v>
      </c>
      <c r="N163" s="2">
        <v>3</v>
      </c>
      <c r="O163" s="2">
        <v>0</v>
      </c>
      <c r="P163" s="2">
        <v>3</v>
      </c>
      <c r="Q163" s="2">
        <v>4</v>
      </c>
      <c r="R163" s="2">
        <v>1</v>
      </c>
      <c r="S163" s="2">
        <v>0</v>
      </c>
      <c r="T163" s="2">
        <v>0</v>
      </c>
      <c r="U163" s="45" t="s">
        <v>77</v>
      </c>
      <c r="V163" s="45" t="s">
        <v>77</v>
      </c>
      <c r="W163" s="45">
        <v>4.3541666666666673E-2</v>
      </c>
      <c r="X163" s="2">
        <v>0</v>
      </c>
      <c r="Y163" s="2">
        <v>4</v>
      </c>
      <c r="Z163">
        <v>4</v>
      </c>
    </row>
    <row r="164" spans="1:26" x14ac:dyDescent="0.25">
      <c r="A164" s="1">
        <v>44714</v>
      </c>
      <c r="B164" t="s">
        <v>76</v>
      </c>
      <c r="C164" t="s">
        <v>144</v>
      </c>
      <c r="D164" t="s">
        <v>132</v>
      </c>
      <c r="E164" t="s">
        <v>270</v>
      </c>
      <c r="F164" s="3">
        <v>10.306388</v>
      </c>
      <c r="G164" s="5">
        <v>2.960647619047619E-2</v>
      </c>
      <c r="H164" s="2">
        <v>0</v>
      </c>
      <c r="I164" s="2">
        <v>0</v>
      </c>
      <c r="J164" s="2">
        <v>0</v>
      </c>
      <c r="K164" s="2">
        <v>21</v>
      </c>
      <c r="L164" s="2">
        <v>21</v>
      </c>
      <c r="M164">
        <v>6</v>
      </c>
      <c r="N164" s="2">
        <v>16</v>
      </c>
      <c r="O164" s="2">
        <v>6</v>
      </c>
      <c r="P164" s="2">
        <v>4</v>
      </c>
      <c r="Q164" s="2">
        <v>13</v>
      </c>
      <c r="R164" s="2">
        <v>9</v>
      </c>
      <c r="S164" s="2">
        <v>1</v>
      </c>
      <c r="T164" s="2">
        <v>1</v>
      </c>
      <c r="U164" s="45">
        <v>7.766203703703704E-3</v>
      </c>
      <c r="V164" s="45">
        <v>0.33333333333333331</v>
      </c>
      <c r="W164" s="45">
        <v>2.6168981481481481E-2</v>
      </c>
      <c r="X164" s="2">
        <v>2</v>
      </c>
      <c r="Y164" s="2">
        <v>13</v>
      </c>
      <c r="Z164">
        <v>21</v>
      </c>
    </row>
    <row r="165" spans="1:26" x14ac:dyDescent="0.25">
      <c r="A165" s="1">
        <v>44714</v>
      </c>
      <c r="B165" t="s">
        <v>76</v>
      </c>
      <c r="C165" t="s">
        <v>137</v>
      </c>
      <c r="D165" t="s">
        <v>132</v>
      </c>
      <c r="E165" t="s">
        <v>270</v>
      </c>
      <c r="F165" s="3">
        <v>9.4977778333333305</v>
      </c>
      <c r="G165" s="5">
        <v>5.8097506944444446E-2</v>
      </c>
      <c r="H165" s="2">
        <v>1</v>
      </c>
      <c r="I165" s="2">
        <v>0</v>
      </c>
      <c r="J165" s="2">
        <v>0</v>
      </c>
      <c r="K165" s="2">
        <v>8</v>
      </c>
      <c r="L165" s="2">
        <v>8</v>
      </c>
      <c r="M165">
        <v>3</v>
      </c>
      <c r="N165" s="2">
        <v>5</v>
      </c>
      <c r="O165" s="2">
        <v>3</v>
      </c>
      <c r="P165" s="2">
        <v>2</v>
      </c>
      <c r="Q165" s="2">
        <v>4</v>
      </c>
      <c r="R165" s="2">
        <v>2</v>
      </c>
      <c r="S165" s="2">
        <v>0</v>
      </c>
      <c r="T165" s="2">
        <v>1</v>
      </c>
      <c r="U165" s="45">
        <v>3.8541666666666668E-3</v>
      </c>
      <c r="V165" s="45">
        <v>0.66666666666666663</v>
      </c>
      <c r="W165" s="45">
        <v>1.7372685185185185E-2</v>
      </c>
      <c r="X165" s="2">
        <v>1</v>
      </c>
      <c r="Y165" s="2">
        <v>4</v>
      </c>
      <c r="Z165">
        <v>8</v>
      </c>
    </row>
    <row r="166" spans="1:26" x14ac:dyDescent="0.25">
      <c r="A166" s="1">
        <v>44714</v>
      </c>
      <c r="B166" t="s">
        <v>76</v>
      </c>
      <c r="C166" t="s">
        <v>168</v>
      </c>
      <c r="D166" t="s">
        <v>153</v>
      </c>
      <c r="E166" t="s">
        <v>270</v>
      </c>
      <c r="F166" s="3">
        <v>0</v>
      </c>
      <c r="G166" s="5">
        <v>4.1203680555555559E-3</v>
      </c>
      <c r="H166" s="2">
        <v>0</v>
      </c>
      <c r="I166" s="2">
        <v>0</v>
      </c>
      <c r="J166" s="2">
        <v>0</v>
      </c>
      <c r="K166" s="2">
        <v>1</v>
      </c>
      <c r="L166" s="2">
        <v>1</v>
      </c>
      <c r="M166">
        <v>0</v>
      </c>
      <c r="N166" s="2">
        <v>1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1</v>
      </c>
      <c r="U166" s="45" t="s">
        <v>77</v>
      </c>
      <c r="V166" s="45" t="s">
        <v>77</v>
      </c>
      <c r="W166" s="45" t="s">
        <v>77</v>
      </c>
      <c r="X166" s="2">
        <v>1</v>
      </c>
      <c r="Y166" s="2">
        <v>0</v>
      </c>
      <c r="Z166">
        <v>1</v>
      </c>
    </row>
    <row r="167" spans="1:26" x14ac:dyDescent="0.25">
      <c r="A167" s="1">
        <v>44714</v>
      </c>
      <c r="B167" t="s">
        <v>76</v>
      </c>
      <c r="C167" t="s">
        <v>147</v>
      </c>
      <c r="D167" t="s">
        <v>132</v>
      </c>
      <c r="E167" t="s">
        <v>94</v>
      </c>
      <c r="F167" s="3">
        <v>5.4349991666666666</v>
      </c>
      <c r="G167" s="5">
        <v>8.5902766203703698E-2</v>
      </c>
      <c r="H167" s="2">
        <v>0</v>
      </c>
      <c r="I167" s="2">
        <v>0</v>
      </c>
      <c r="J167" s="2">
        <v>0</v>
      </c>
      <c r="K167" s="2">
        <v>3</v>
      </c>
      <c r="L167" s="2">
        <v>3</v>
      </c>
      <c r="M167">
        <v>0</v>
      </c>
      <c r="N167" s="2">
        <v>0</v>
      </c>
      <c r="O167" s="2">
        <v>0</v>
      </c>
      <c r="P167" s="2">
        <v>2</v>
      </c>
      <c r="Q167" s="2">
        <v>3</v>
      </c>
      <c r="R167" s="2">
        <v>1</v>
      </c>
      <c r="S167" s="2">
        <v>0</v>
      </c>
      <c r="T167" s="2">
        <v>0</v>
      </c>
      <c r="U167" s="45" t="s">
        <v>77</v>
      </c>
      <c r="V167" s="45" t="s">
        <v>77</v>
      </c>
      <c r="W167" s="45">
        <v>5.858796296296296E-2</v>
      </c>
      <c r="X167" s="2">
        <v>0</v>
      </c>
      <c r="Y167" s="2">
        <v>3</v>
      </c>
      <c r="Z167">
        <v>3</v>
      </c>
    </row>
    <row r="168" spans="1:26" x14ac:dyDescent="0.25">
      <c r="A168" s="1">
        <v>44714</v>
      </c>
      <c r="B168" t="s">
        <v>76</v>
      </c>
      <c r="C168" t="s">
        <v>137</v>
      </c>
      <c r="D168" t="s">
        <v>132</v>
      </c>
      <c r="E168" t="s">
        <v>94</v>
      </c>
      <c r="F168" s="3">
        <v>0</v>
      </c>
      <c r="G168" s="5">
        <v>5.648145833333334E-3</v>
      </c>
      <c r="H168" s="2">
        <v>0</v>
      </c>
      <c r="I168" s="2">
        <v>0</v>
      </c>
      <c r="J168" s="2">
        <v>0</v>
      </c>
      <c r="K168" s="2">
        <v>1</v>
      </c>
      <c r="L168" s="2">
        <v>1</v>
      </c>
      <c r="M168">
        <v>1</v>
      </c>
      <c r="N168" s="2">
        <v>1</v>
      </c>
      <c r="O168" s="2">
        <v>0</v>
      </c>
      <c r="P168" s="2">
        <v>1</v>
      </c>
      <c r="Q168" s="2">
        <v>1</v>
      </c>
      <c r="R168" s="2">
        <v>0</v>
      </c>
      <c r="S168" s="2">
        <v>0</v>
      </c>
      <c r="T168" s="2">
        <v>0</v>
      </c>
      <c r="U168" s="45" t="s">
        <v>77</v>
      </c>
      <c r="V168" s="45" t="s">
        <v>77</v>
      </c>
      <c r="W168" s="45">
        <v>8.172453703703704E-2</v>
      </c>
      <c r="X168" s="2">
        <v>0</v>
      </c>
      <c r="Y168" s="2">
        <v>1</v>
      </c>
      <c r="Z168">
        <v>1</v>
      </c>
    </row>
    <row r="169" spans="1:26" x14ac:dyDescent="0.25">
      <c r="A169" s="1">
        <v>44714</v>
      </c>
      <c r="B169" t="s">
        <v>82</v>
      </c>
      <c r="C169" t="s">
        <v>222</v>
      </c>
      <c r="D169" t="s">
        <v>143</v>
      </c>
      <c r="E169" t="s">
        <v>269</v>
      </c>
      <c r="F169" s="3">
        <v>0</v>
      </c>
      <c r="G169" s="5">
        <v>5.8333333333333334E-2</v>
      </c>
      <c r="H169" s="2">
        <v>0</v>
      </c>
      <c r="I169" s="2">
        <v>0</v>
      </c>
      <c r="J169" s="2">
        <v>0</v>
      </c>
      <c r="K169" s="2">
        <v>1</v>
      </c>
      <c r="L169" s="2">
        <v>1</v>
      </c>
      <c r="M169">
        <v>0</v>
      </c>
      <c r="N169" s="2">
        <v>0</v>
      </c>
      <c r="O169" s="2">
        <v>0</v>
      </c>
      <c r="P169" s="2">
        <v>1</v>
      </c>
      <c r="Q169" s="2">
        <v>1</v>
      </c>
      <c r="R169" s="2">
        <v>0</v>
      </c>
      <c r="S169" s="2">
        <v>0</v>
      </c>
      <c r="T169" s="2">
        <v>0</v>
      </c>
      <c r="U169" s="45" t="s">
        <v>77</v>
      </c>
      <c r="V169" s="45" t="s">
        <v>77</v>
      </c>
      <c r="W169" s="45">
        <v>3.4699074074074077E-2</v>
      </c>
      <c r="X169" s="2">
        <v>0</v>
      </c>
      <c r="Y169" s="2">
        <v>1</v>
      </c>
      <c r="Z169">
        <v>1</v>
      </c>
    </row>
    <row r="170" spans="1:26" x14ac:dyDescent="0.25">
      <c r="A170" s="1">
        <v>44714</v>
      </c>
      <c r="B170" t="s">
        <v>82</v>
      </c>
      <c r="C170" t="s">
        <v>151</v>
      </c>
      <c r="D170" t="s">
        <v>143</v>
      </c>
      <c r="E170" t="s">
        <v>285</v>
      </c>
      <c r="F170" s="3">
        <v>0.24388883333333333</v>
      </c>
      <c r="G170" s="5">
        <v>2.0578701388888891E-2</v>
      </c>
      <c r="H170" s="2">
        <v>0</v>
      </c>
      <c r="I170" s="2">
        <v>0</v>
      </c>
      <c r="J170" s="2">
        <v>0</v>
      </c>
      <c r="K170" s="2">
        <v>1</v>
      </c>
      <c r="L170" s="2">
        <v>1</v>
      </c>
      <c r="M170">
        <v>0</v>
      </c>
      <c r="N170" s="2">
        <v>1</v>
      </c>
      <c r="O170" s="2">
        <v>0</v>
      </c>
      <c r="P170" s="2">
        <v>0</v>
      </c>
      <c r="Q170" s="2">
        <v>1</v>
      </c>
      <c r="R170" s="2">
        <v>1</v>
      </c>
      <c r="S170" s="2">
        <v>0</v>
      </c>
      <c r="T170" s="2">
        <v>0</v>
      </c>
      <c r="U170" s="45" t="s">
        <v>77</v>
      </c>
      <c r="V170" s="45" t="s">
        <v>77</v>
      </c>
      <c r="W170" s="45">
        <v>3.1678240740740743E-2</v>
      </c>
      <c r="X170" s="2">
        <v>0</v>
      </c>
      <c r="Y170" s="2">
        <v>1</v>
      </c>
      <c r="Z170">
        <v>1</v>
      </c>
    </row>
    <row r="171" spans="1:26" x14ac:dyDescent="0.25">
      <c r="A171" s="1">
        <v>44714</v>
      </c>
      <c r="B171" t="s">
        <v>82</v>
      </c>
      <c r="C171" t="s">
        <v>151</v>
      </c>
      <c r="D171" t="s">
        <v>143</v>
      </c>
      <c r="E171" t="s">
        <v>282</v>
      </c>
      <c r="F171" s="3">
        <v>5.53</v>
      </c>
      <c r="G171" s="5">
        <v>2.5138885648148146E-2</v>
      </c>
      <c r="H171" s="2">
        <v>0</v>
      </c>
      <c r="I171" s="2">
        <v>0</v>
      </c>
      <c r="J171" s="2">
        <v>0</v>
      </c>
      <c r="K171" s="2">
        <v>15</v>
      </c>
      <c r="L171" s="2">
        <v>15</v>
      </c>
      <c r="M171">
        <v>4</v>
      </c>
      <c r="N171" s="2">
        <v>12</v>
      </c>
      <c r="O171" s="2">
        <v>3</v>
      </c>
      <c r="P171" s="2">
        <v>10</v>
      </c>
      <c r="Q171" s="2">
        <v>11</v>
      </c>
      <c r="R171" s="2">
        <v>1</v>
      </c>
      <c r="S171" s="2">
        <v>0</v>
      </c>
      <c r="T171" s="2">
        <v>1</v>
      </c>
      <c r="U171" s="45">
        <v>5.162037037037037E-3</v>
      </c>
      <c r="V171" s="45">
        <v>0.66666666666666663</v>
      </c>
      <c r="W171" s="45">
        <v>3.9849537037037037E-2</v>
      </c>
      <c r="X171" s="2">
        <v>1</v>
      </c>
      <c r="Y171" s="2">
        <v>11</v>
      </c>
      <c r="Z171">
        <v>15</v>
      </c>
    </row>
    <row r="172" spans="1:26" x14ac:dyDescent="0.25">
      <c r="A172" s="1">
        <v>44714</v>
      </c>
      <c r="B172" t="s">
        <v>82</v>
      </c>
      <c r="C172" t="s">
        <v>178</v>
      </c>
      <c r="D172" t="s">
        <v>77</v>
      </c>
      <c r="E172" t="s">
        <v>271</v>
      </c>
      <c r="F172" s="3">
        <v>0</v>
      </c>
      <c r="G172" s="5" t="s">
        <v>77</v>
      </c>
      <c r="H172" s="2">
        <v>0</v>
      </c>
      <c r="I172" s="2">
        <v>0</v>
      </c>
      <c r="J172" s="2">
        <v>0</v>
      </c>
      <c r="K172" s="2">
        <v>1</v>
      </c>
      <c r="L172" s="2">
        <v>1</v>
      </c>
      <c r="M172">
        <v>0</v>
      </c>
      <c r="N172" s="2">
        <v>0</v>
      </c>
      <c r="O172" s="2">
        <v>0</v>
      </c>
      <c r="P172" s="2">
        <v>1</v>
      </c>
      <c r="Q172" s="2">
        <v>1</v>
      </c>
      <c r="R172" s="2">
        <v>0</v>
      </c>
      <c r="S172" s="2">
        <v>0</v>
      </c>
      <c r="T172" s="2">
        <v>0</v>
      </c>
      <c r="U172" s="45" t="s">
        <v>77</v>
      </c>
      <c r="V172" s="45" t="s">
        <v>77</v>
      </c>
      <c r="W172" s="45">
        <v>2.9212962962962965E-2</v>
      </c>
      <c r="X172" s="2">
        <v>0</v>
      </c>
      <c r="Y172" s="2">
        <v>1</v>
      </c>
      <c r="Z172">
        <v>1</v>
      </c>
    </row>
    <row r="173" spans="1:26" x14ac:dyDescent="0.25">
      <c r="A173" s="1">
        <v>44714</v>
      </c>
      <c r="B173" t="s">
        <v>82</v>
      </c>
      <c r="C173" t="s">
        <v>142</v>
      </c>
      <c r="D173" t="s">
        <v>143</v>
      </c>
      <c r="E173" t="s">
        <v>94</v>
      </c>
      <c r="F173" s="3">
        <v>24.186111166666667</v>
      </c>
      <c r="G173" s="5">
        <v>0.10203072411616163</v>
      </c>
      <c r="H173" s="2">
        <v>3</v>
      </c>
      <c r="I173" s="2">
        <v>0</v>
      </c>
      <c r="J173" s="2">
        <v>0</v>
      </c>
      <c r="K173" s="2">
        <v>8</v>
      </c>
      <c r="L173" s="2">
        <v>8</v>
      </c>
      <c r="M173">
        <v>0</v>
      </c>
      <c r="N173" s="2">
        <v>3</v>
      </c>
      <c r="O173" s="2">
        <v>1</v>
      </c>
      <c r="P173" s="2">
        <v>7</v>
      </c>
      <c r="Q173" s="2">
        <v>7</v>
      </c>
      <c r="R173" s="2">
        <v>0</v>
      </c>
      <c r="S173" s="2">
        <v>0</v>
      </c>
      <c r="T173" s="2">
        <v>0</v>
      </c>
      <c r="U173" s="45">
        <v>1.0289351851851852E-2</v>
      </c>
      <c r="V173" s="45">
        <v>0</v>
      </c>
      <c r="W173" s="45">
        <v>3.064814814814815E-2</v>
      </c>
      <c r="X173" s="2">
        <v>0</v>
      </c>
      <c r="Y173" s="2">
        <v>7</v>
      </c>
      <c r="Z173">
        <v>8</v>
      </c>
    </row>
    <row r="174" spans="1:26" x14ac:dyDescent="0.25">
      <c r="A174" s="1">
        <v>44714</v>
      </c>
      <c r="B174" t="s">
        <v>82</v>
      </c>
      <c r="C174" t="s">
        <v>148</v>
      </c>
      <c r="D174" t="s">
        <v>143</v>
      </c>
      <c r="E174" t="s">
        <v>94</v>
      </c>
      <c r="F174" s="3">
        <v>1.8086113333333333</v>
      </c>
      <c r="G174" s="5">
        <v>1.6318393308080804E-2</v>
      </c>
      <c r="H174" s="2">
        <v>0</v>
      </c>
      <c r="I174" s="2">
        <v>0</v>
      </c>
      <c r="J174" s="2">
        <v>0</v>
      </c>
      <c r="K174" s="2">
        <v>11</v>
      </c>
      <c r="L174" s="2">
        <v>11</v>
      </c>
      <c r="M174">
        <v>2</v>
      </c>
      <c r="N174" s="2">
        <v>11</v>
      </c>
      <c r="O174" s="2">
        <v>0</v>
      </c>
      <c r="P174" s="2">
        <v>5</v>
      </c>
      <c r="Q174" s="2">
        <v>11</v>
      </c>
      <c r="R174" s="2">
        <v>6</v>
      </c>
      <c r="S174" s="2">
        <v>0</v>
      </c>
      <c r="T174" s="2">
        <v>0</v>
      </c>
      <c r="U174" s="45" t="s">
        <v>77</v>
      </c>
      <c r="V174" s="45" t="s">
        <v>77</v>
      </c>
      <c r="W174" s="45">
        <v>5.8171296296296297E-2</v>
      </c>
      <c r="X174" s="2">
        <v>0</v>
      </c>
      <c r="Y174" s="2">
        <v>11</v>
      </c>
      <c r="Z174">
        <v>11</v>
      </c>
    </row>
    <row r="175" spans="1:26" x14ac:dyDescent="0.25">
      <c r="A175" s="1">
        <v>44714</v>
      </c>
      <c r="B175" t="s">
        <v>82</v>
      </c>
      <c r="C175" t="s">
        <v>154</v>
      </c>
      <c r="D175" t="s">
        <v>143</v>
      </c>
      <c r="E175" t="s">
        <v>94</v>
      </c>
      <c r="F175" s="3">
        <v>0</v>
      </c>
      <c r="G175" s="5">
        <v>1.13773125E-2</v>
      </c>
      <c r="H175" s="2">
        <v>0</v>
      </c>
      <c r="I175" s="2">
        <v>0</v>
      </c>
      <c r="J175" s="2">
        <v>0</v>
      </c>
      <c r="K175" s="2">
        <v>1</v>
      </c>
      <c r="L175" s="2">
        <v>1</v>
      </c>
      <c r="M175">
        <v>0</v>
      </c>
      <c r="N175" s="2">
        <v>1</v>
      </c>
      <c r="O175" s="2">
        <v>0</v>
      </c>
      <c r="P175" s="2">
        <v>1</v>
      </c>
      <c r="Q175" s="2">
        <v>1</v>
      </c>
      <c r="R175" s="2">
        <v>0</v>
      </c>
      <c r="S175" s="2">
        <v>0</v>
      </c>
      <c r="T175" s="2">
        <v>0</v>
      </c>
      <c r="U175" s="45" t="s">
        <v>77</v>
      </c>
      <c r="V175" s="45" t="s">
        <v>77</v>
      </c>
      <c r="W175" s="45">
        <v>5.6944444444444438E-3</v>
      </c>
      <c r="X175" s="2">
        <v>0</v>
      </c>
      <c r="Y175" s="2">
        <v>1</v>
      </c>
      <c r="Z175">
        <v>1</v>
      </c>
    </row>
    <row r="176" spans="1:26" x14ac:dyDescent="0.25">
      <c r="A176" s="1">
        <v>44714</v>
      </c>
      <c r="B176" t="s">
        <v>82</v>
      </c>
      <c r="C176" t="s">
        <v>165</v>
      </c>
      <c r="D176" t="s">
        <v>77</v>
      </c>
      <c r="E176" t="s">
        <v>267</v>
      </c>
      <c r="F176" s="3">
        <v>0</v>
      </c>
      <c r="G176" s="5" t="s">
        <v>77</v>
      </c>
      <c r="H176" s="2">
        <v>0</v>
      </c>
      <c r="I176" s="2">
        <v>0</v>
      </c>
      <c r="J176" s="2">
        <v>0</v>
      </c>
      <c r="K176" s="2">
        <v>1</v>
      </c>
      <c r="L176" s="2">
        <v>1</v>
      </c>
      <c r="M176">
        <v>0</v>
      </c>
      <c r="N176" s="2">
        <v>1</v>
      </c>
      <c r="O176" s="2">
        <v>0</v>
      </c>
      <c r="P176" s="2">
        <v>1</v>
      </c>
      <c r="Q176" s="2">
        <v>1</v>
      </c>
      <c r="R176" s="2">
        <v>0</v>
      </c>
      <c r="S176" s="2">
        <v>0</v>
      </c>
      <c r="T176" s="2">
        <v>0</v>
      </c>
      <c r="U176" s="45" t="s">
        <v>77</v>
      </c>
      <c r="V176" s="45" t="s">
        <v>77</v>
      </c>
      <c r="W176" s="45">
        <v>3.4837962962962965E-3</v>
      </c>
      <c r="X176" s="2">
        <v>0</v>
      </c>
      <c r="Y176" s="2">
        <v>1</v>
      </c>
      <c r="Z176">
        <v>1</v>
      </c>
    </row>
    <row r="177" spans="1:26" x14ac:dyDescent="0.25">
      <c r="A177" s="1">
        <v>44714</v>
      </c>
      <c r="B177" t="s">
        <v>82</v>
      </c>
      <c r="C177" t="s">
        <v>157</v>
      </c>
      <c r="D177" t="s">
        <v>143</v>
      </c>
      <c r="E177" t="s">
        <v>278</v>
      </c>
      <c r="F177" s="3">
        <v>0</v>
      </c>
      <c r="G177" s="5">
        <v>1.0439812499999999E-2</v>
      </c>
      <c r="H177" s="2">
        <v>0</v>
      </c>
      <c r="I177" s="2">
        <v>0</v>
      </c>
      <c r="J177" s="2">
        <v>0</v>
      </c>
      <c r="K177" s="2">
        <v>1</v>
      </c>
      <c r="L177" s="2">
        <v>1</v>
      </c>
      <c r="M177">
        <v>0</v>
      </c>
      <c r="N177" s="2">
        <v>1</v>
      </c>
      <c r="O177" s="2">
        <v>0</v>
      </c>
      <c r="P177" s="2">
        <v>1</v>
      </c>
      <c r="Q177" s="2">
        <v>1</v>
      </c>
      <c r="R177" s="2">
        <v>0</v>
      </c>
      <c r="S177" s="2">
        <v>0</v>
      </c>
      <c r="T177" s="2">
        <v>0</v>
      </c>
      <c r="U177" s="45" t="s">
        <v>77</v>
      </c>
      <c r="V177" s="45" t="s">
        <v>77</v>
      </c>
      <c r="W177" s="45">
        <v>7.2685185185185188E-3</v>
      </c>
      <c r="X177" s="2">
        <v>0</v>
      </c>
      <c r="Y177" s="2">
        <v>1</v>
      </c>
      <c r="Z177">
        <v>1</v>
      </c>
    </row>
    <row r="178" spans="1:26" x14ac:dyDescent="0.25">
      <c r="A178" s="1">
        <v>44714</v>
      </c>
      <c r="B178" t="s">
        <v>82</v>
      </c>
      <c r="C178" t="s">
        <v>156</v>
      </c>
      <c r="D178" t="s">
        <v>143</v>
      </c>
      <c r="E178" t="s">
        <v>277</v>
      </c>
      <c r="F178" s="3">
        <v>0</v>
      </c>
      <c r="G178" s="5">
        <v>5.658564583333333E-2</v>
      </c>
      <c r="H178" s="2">
        <v>0</v>
      </c>
      <c r="I178" s="2">
        <v>0</v>
      </c>
      <c r="J178" s="2">
        <v>0</v>
      </c>
      <c r="K178" s="2">
        <v>1</v>
      </c>
      <c r="L178" s="2">
        <v>1</v>
      </c>
      <c r="M178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1</v>
      </c>
      <c r="U178" s="45" t="s">
        <v>77</v>
      </c>
      <c r="V178" s="45" t="s">
        <v>77</v>
      </c>
      <c r="W178" s="45" t="s">
        <v>77</v>
      </c>
      <c r="X178" s="2">
        <v>1</v>
      </c>
      <c r="Y178" s="2">
        <v>0</v>
      </c>
      <c r="Z178">
        <v>1</v>
      </c>
    </row>
    <row r="179" spans="1:26" x14ac:dyDescent="0.25">
      <c r="A179" s="1">
        <v>44714</v>
      </c>
      <c r="B179" t="s">
        <v>82</v>
      </c>
      <c r="C179" t="s">
        <v>151</v>
      </c>
      <c r="D179" t="s">
        <v>143</v>
      </c>
      <c r="E179" t="s">
        <v>277</v>
      </c>
      <c r="F179" s="3">
        <v>0</v>
      </c>
      <c r="G179" s="5">
        <v>9.6296319444444441E-3</v>
      </c>
      <c r="H179" s="2">
        <v>0</v>
      </c>
      <c r="I179" s="2">
        <v>0</v>
      </c>
      <c r="J179" s="2">
        <v>0</v>
      </c>
      <c r="K179" s="2">
        <v>1</v>
      </c>
      <c r="L179" s="2">
        <v>1</v>
      </c>
      <c r="M179">
        <v>1</v>
      </c>
      <c r="N179" s="2">
        <v>1</v>
      </c>
      <c r="O179" s="2">
        <v>0</v>
      </c>
      <c r="P179" s="2">
        <v>1</v>
      </c>
      <c r="Q179" s="2">
        <v>1</v>
      </c>
      <c r="R179" s="2">
        <v>0</v>
      </c>
      <c r="S179" s="2">
        <v>0</v>
      </c>
      <c r="T179" s="2">
        <v>0</v>
      </c>
      <c r="U179" s="45" t="s">
        <v>77</v>
      </c>
      <c r="V179" s="45" t="s">
        <v>77</v>
      </c>
      <c r="W179" s="45">
        <v>0.10534722222222222</v>
      </c>
      <c r="X179" s="2">
        <v>0</v>
      </c>
      <c r="Y179" s="2">
        <v>1</v>
      </c>
      <c r="Z179">
        <v>1</v>
      </c>
    </row>
    <row r="180" spans="1:26" x14ac:dyDescent="0.25">
      <c r="A180" s="1">
        <v>44714</v>
      </c>
      <c r="B180" t="s">
        <v>80</v>
      </c>
      <c r="C180" t="s">
        <v>133</v>
      </c>
      <c r="D180" t="s">
        <v>132</v>
      </c>
      <c r="E180" t="s">
        <v>273</v>
      </c>
      <c r="F180" s="3">
        <v>6.9444499999999992E-2</v>
      </c>
      <c r="G180" s="5">
        <v>1.3310187500000001E-2</v>
      </c>
      <c r="H180" s="2">
        <v>0</v>
      </c>
      <c r="I180" s="2">
        <v>0</v>
      </c>
      <c r="J180" s="2">
        <v>0</v>
      </c>
      <c r="K180" s="2">
        <v>1</v>
      </c>
      <c r="L180" s="2">
        <v>1</v>
      </c>
      <c r="M180">
        <v>0</v>
      </c>
      <c r="N180" s="2">
        <v>1</v>
      </c>
      <c r="O180" s="2">
        <v>0</v>
      </c>
      <c r="P180" s="2">
        <v>1</v>
      </c>
      <c r="Q180" s="2">
        <v>1</v>
      </c>
      <c r="R180" s="2">
        <v>0</v>
      </c>
      <c r="S180" s="2">
        <v>0</v>
      </c>
      <c r="T180" s="2">
        <v>0</v>
      </c>
      <c r="U180" s="45" t="s">
        <v>77</v>
      </c>
      <c r="V180" s="45" t="s">
        <v>77</v>
      </c>
      <c r="W180" s="45">
        <v>0.13902777777777778</v>
      </c>
      <c r="X180" s="2">
        <v>0</v>
      </c>
      <c r="Y180" s="2">
        <v>1</v>
      </c>
      <c r="Z180">
        <v>1</v>
      </c>
    </row>
    <row r="181" spans="1:26" x14ac:dyDescent="0.25">
      <c r="A181" s="1">
        <v>44714</v>
      </c>
      <c r="B181" t="s">
        <v>80</v>
      </c>
      <c r="C181" t="s">
        <v>133</v>
      </c>
      <c r="D181" t="s">
        <v>132</v>
      </c>
      <c r="E181" t="s">
        <v>268</v>
      </c>
      <c r="F181" s="3">
        <v>0.24611116666666666</v>
      </c>
      <c r="G181" s="5">
        <v>1.7638888888888888E-2</v>
      </c>
      <c r="H181" s="2">
        <v>0</v>
      </c>
      <c r="I181" s="2">
        <v>0</v>
      </c>
      <c r="J181" s="2">
        <v>0</v>
      </c>
      <c r="K181" s="2">
        <v>3</v>
      </c>
      <c r="L181" s="2">
        <v>3</v>
      </c>
      <c r="M181">
        <v>1</v>
      </c>
      <c r="N181" s="2">
        <v>3</v>
      </c>
      <c r="O181" s="2">
        <v>0</v>
      </c>
      <c r="P181" s="2">
        <v>2</v>
      </c>
      <c r="Q181" s="2">
        <v>2</v>
      </c>
      <c r="R181" s="2">
        <v>0</v>
      </c>
      <c r="S181" s="2">
        <v>0</v>
      </c>
      <c r="T181" s="2">
        <v>1</v>
      </c>
      <c r="U181" s="45" t="s">
        <v>77</v>
      </c>
      <c r="V181" s="45" t="s">
        <v>77</v>
      </c>
      <c r="W181" s="45">
        <v>2.8668981481481483E-2</v>
      </c>
      <c r="X181" s="2">
        <v>1</v>
      </c>
      <c r="Y181" s="2">
        <v>2</v>
      </c>
      <c r="Z181">
        <v>3</v>
      </c>
    </row>
    <row r="182" spans="1:26" x14ac:dyDescent="0.25">
      <c r="A182" s="1">
        <v>44714</v>
      </c>
      <c r="B182" t="s">
        <v>80</v>
      </c>
      <c r="C182" t="s">
        <v>149</v>
      </c>
      <c r="D182" t="s">
        <v>150</v>
      </c>
      <c r="E182" t="s">
        <v>286</v>
      </c>
      <c r="F182" s="3">
        <v>0</v>
      </c>
      <c r="G182" s="5">
        <v>2.3043979166666666E-2</v>
      </c>
      <c r="H182" s="2">
        <v>0</v>
      </c>
      <c r="I182" s="2">
        <v>0</v>
      </c>
      <c r="J182" s="2">
        <v>0</v>
      </c>
      <c r="K182" s="2">
        <v>1</v>
      </c>
      <c r="L182" s="2">
        <v>1</v>
      </c>
      <c r="M182">
        <v>0</v>
      </c>
      <c r="N182" s="2">
        <v>1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1</v>
      </c>
      <c r="U182" s="45" t="s">
        <v>77</v>
      </c>
      <c r="V182" s="45" t="s">
        <v>77</v>
      </c>
      <c r="W182" s="45" t="s">
        <v>77</v>
      </c>
      <c r="X182" s="2">
        <v>1</v>
      </c>
      <c r="Y182" s="2">
        <v>0</v>
      </c>
      <c r="Z182">
        <v>1</v>
      </c>
    </row>
    <row r="183" spans="1:26" x14ac:dyDescent="0.25">
      <c r="A183" s="1">
        <v>44714</v>
      </c>
      <c r="B183" t="s">
        <v>80</v>
      </c>
      <c r="C183" t="s">
        <v>133</v>
      </c>
      <c r="D183" t="s">
        <v>132</v>
      </c>
      <c r="E183" t="s">
        <v>275</v>
      </c>
      <c r="F183" s="3">
        <v>2.1755546666666663</v>
      </c>
      <c r="G183" s="5">
        <v>1.1493051900584797E-2</v>
      </c>
      <c r="H183" s="2">
        <v>0</v>
      </c>
      <c r="I183" s="2">
        <v>0</v>
      </c>
      <c r="J183" s="2">
        <v>0</v>
      </c>
      <c r="K183" s="2">
        <v>20</v>
      </c>
      <c r="L183" s="2">
        <v>20</v>
      </c>
      <c r="M183">
        <v>10</v>
      </c>
      <c r="N183" s="2">
        <v>20</v>
      </c>
      <c r="O183" s="2">
        <v>2</v>
      </c>
      <c r="P183" s="2">
        <v>15</v>
      </c>
      <c r="Q183" s="2">
        <v>18</v>
      </c>
      <c r="R183" s="2">
        <v>3</v>
      </c>
      <c r="S183" s="2">
        <v>0</v>
      </c>
      <c r="T183" s="2">
        <v>0</v>
      </c>
      <c r="U183" s="45">
        <v>4.0277777777777777E-3</v>
      </c>
      <c r="V183" s="45">
        <v>1</v>
      </c>
      <c r="W183" s="45">
        <v>1.5480324074074073E-2</v>
      </c>
      <c r="X183" s="2">
        <v>0</v>
      </c>
      <c r="Y183" s="2">
        <v>18</v>
      </c>
      <c r="Z183">
        <v>20</v>
      </c>
    </row>
    <row r="184" spans="1:26" x14ac:dyDescent="0.25">
      <c r="A184" s="1">
        <v>44714</v>
      </c>
      <c r="B184" t="s">
        <v>80</v>
      </c>
      <c r="C184" t="s">
        <v>133</v>
      </c>
      <c r="D184" t="s">
        <v>132</v>
      </c>
      <c r="E184" t="s">
        <v>94</v>
      </c>
      <c r="F184" s="3">
        <v>0.41916666666666663</v>
      </c>
      <c r="G184" s="5">
        <v>1.0127306944444445E-2</v>
      </c>
      <c r="H184" s="2">
        <v>0</v>
      </c>
      <c r="I184" s="2">
        <v>0</v>
      </c>
      <c r="J184" s="2">
        <v>0</v>
      </c>
      <c r="K184" s="2">
        <v>3</v>
      </c>
      <c r="L184" s="2">
        <v>3</v>
      </c>
      <c r="M184">
        <v>3</v>
      </c>
      <c r="N184" s="2">
        <v>3</v>
      </c>
      <c r="O184" s="2">
        <v>0</v>
      </c>
      <c r="P184" s="2">
        <v>3</v>
      </c>
      <c r="Q184" s="2">
        <v>3</v>
      </c>
      <c r="R184" s="2">
        <v>0</v>
      </c>
      <c r="S184" s="2">
        <v>0</v>
      </c>
      <c r="T184" s="2">
        <v>0</v>
      </c>
      <c r="U184" s="45" t="s">
        <v>77</v>
      </c>
      <c r="V184" s="45" t="s">
        <v>77</v>
      </c>
      <c r="W184" s="45">
        <v>4.3518518518518519E-2</v>
      </c>
      <c r="X184" s="2">
        <v>0</v>
      </c>
      <c r="Y184" s="2">
        <v>3</v>
      </c>
      <c r="Z184">
        <v>3</v>
      </c>
    </row>
    <row r="185" spans="1:26" x14ac:dyDescent="0.25">
      <c r="A185" s="1">
        <v>44714</v>
      </c>
      <c r="B185" t="s">
        <v>80</v>
      </c>
      <c r="C185" t="s">
        <v>133</v>
      </c>
      <c r="D185" t="s">
        <v>132</v>
      </c>
      <c r="E185" t="s">
        <v>267</v>
      </c>
      <c r="F185" s="3">
        <v>2.3402764999999999</v>
      </c>
      <c r="G185" s="5">
        <v>1.3128370081018519E-2</v>
      </c>
      <c r="H185" s="2">
        <v>0</v>
      </c>
      <c r="I185" s="2">
        <v>0</v>
      </c>
      <c r="J185" s="2">
        <v>0</v>
      </c>
      <c r="K185" s="2">
        <v>27</v>
      </c>
      <c r="L185" s="2">
        <v>27</v>
      </c>
      <c r="M185">
        <v>10</v>
      </c>
      <c r="N185" s="2">
        <v>27</v>
      </c>
      <c r="O185" s="2">
        <v>4</v>
      </c>
      <c r="P185" s="2">
        <v>17</v>
      </c>
      <c r="Q185" s="2">
        <v>20</v>
      </c>
      <c r="R185" s="2">
        <v>3</v>
      </c>
      <c r="S185" s="2">
        <v>3</v>
      </c>
      <c r="T185" s="2">
        <v>0</v>
      </c>
      <c r="U185" s="45">
        <v>3.7962962962962963E-3</v>
      </c>
      <c r="V185" s="45">
        <v>0.75</v>
      </c>
      <c r="W185" s="45">
        <v>1.4733796296296299E-2</v>
      </c>
      <c r="X185" s="2">
        <v>3</v>
      </c>
      <c r="Y185" s="2">
        <v>20</v>
      </c>
      <c r="Z185">
        <v>27</v>
      </c>
    </row>
    <row r="186" spans="1:26" x14ac:dyDescent="0.25">
      <c r="A186" s="1">
        <v>44714</v>
      </c>
      <c r="B186" t="s">
        <v>80</v>
      </c>
      <c r="C186" t="s">
        <v>149</v>
      </c>
      <c r="D186" t="s">
        <v>150</v>
      </c>
      <c r="E186" t="s">
        <v>267</v>
      </c>
      <c r="F186" s="3">
        <v>0.80861116666666677</v>
      </c>
      <c r="G186" s="5">
        <v>2.0756173611111112E-2</v>
      </c>
      <c r="H186" s="2">
        <v>0</v>
      </c>
      <c r="I186" s="2">
        <v>0</v>
      </c>
      <c r="J186" s="2">
        <v>0</v>
      </c>
      <c r="K186" s="2">
        <v>3</v>
      </c>
      <c r="L186" s="2">
        <v>3</v>
      </c>
      <c r="M186">
        <v>0</v>
      </c>
      <c r="N186" s="2">
        <v>3</v>
      </c>
      <c r="O186" s="2">
        <v>0</v>
      </c>
      <c r="P186" s="2">
        <v>0</v>
      </c>
      <c r="Q186" s="2">
        <v>1</v>
      </c>
      <c r="R186" s="2">
        <v>1</v>
      </c>
      <c r="S186" s="2">
        <v>0</v>
      </c>
      <c r="T186" s="2">
        <v>2</v>
      </c>
      <c r="U186" s="45" t="s">
        <v>77</v>
      </c>
      <c r="V186" s="45" t="s">
        <v>77</v>
      </c>
      <c r="W186" s="45">
        <v>0.14052083333333334</v>
      </c>
      <c r="X186" s="2">
        <v>2</v>
      </c>
      <c r="Y186" s="2">
        <v>1</v>
      </c>
      <c r="Z186">
        <v>3</v>
      </c>
    </row>
    <row r="187" spans="1:26" x14ac:dyDescent="0.25">
      <c r="A187" s="1">
        <v>44714</v>
      </c>
      <c r="B187" t="s">
        <v>77</v>
      </c>
      <c r="C187" t="s">
        <v>77</v>
      </c>
      <c r="D187" t="s">
        <v>77</v>
      </c>
      <c r="E187" t="s">
        <v>280</v>
      </c>
      <c r="F187" s="3">
        <v>0</v>
      </c>
      <c r="G187" s="5" t="s">
        <v>77</v>
      </c>
      <c r="H187" s="2">
        <v>0</v>
      </c>
      <c r="I187" s="2">
        <v>0</v>
      </c>
      <c r="J187" s="2">
        <v>0</v>
      </c>
      <c r="K187" s="2">
        <v>29</v>
      </c>
      <c r="L187" s="2">
        <v>3</v>
      </c>
      <c r="M187">
        <v>0</v>
      </c>
      <c r="N187" s="2">
        <v>0</v>
      </c>
      <c r="O187" s="2">
        <v>3</v>
      </c>
      <c r="P187" s="2">
        <v>15</v>
      </c>
      <c r="Q187" s="2">
        <v>22</v>
      </c>
      <c r="R187" s="2">
        <v>7</v>
      </c>
      <c r="S187" s="2">
        <v>0</v>
      </c>
      <c r="T187" s="2">
        <v>4</v>
      </c>
      <c r="U187" s="45">
        <v>2.615740740740741E-3</v>
      </c>
      <c r="V187" s="45">
        <v>1</v>
      </c>
      <c r="W187" s="45">
        <v>3.2916666666666664E-2</v>
      </c>
      <c r="X187" s="2">
        <v>4</v>
      </c>
      <c r="Y187" s="2">
        <v>22</v>
      </c>
      <c r="Z187">
        <v>19</v>
      </c>
    </row>
    <row r="188" spans="1:26" x14ac:dyDescent="0.25">
      <c r="A188" s="1">
        <v>44714</v>
      </c>
      <c r="B188" t="s">
        <v>77</v>
      </c>
      <c r="C188" t="s">
        <v>77</v>
      </c>
      <c r="D188" t="s">
        <v>77</v>
      </c>
      <c r="E188" t="s">
        <v>269</v>
      </c>
      <c r="F188" s="3">
        <v>0</v>
      </c>
      <c r="G188" s="5" t="s">
        <v>77</v>
      </c>
      <c r="H188" s="2">
        <v>0</v>
      </c>
      <c r="I188" s="2">
        <v>0</v>
      </c>
      <c r="J188" s="2">
        <v>0</v>
      </c>
      <c r="K188" s="2">
        <v>45</v>
      </c>
      <c r="L188" s="2">
        <v>15</v>
      </c>
      <c r="M188">
        <v>0</v>
      </c>
      <c r="N188" s="2">
        <v>0</v>
      </c>
      <c r="O188" s="2">
        <v>4</v>
      </c>
      <c r="P188" s="2">
        <v>22</v>
      </c>
      <c r="Q188" s="2">
        <v>30</v>
      </c>
      <c r="R188" s="2">
        <v>8</v>
      </c>
      <c r="S188" s="2">
        <v>4</v>
      </c>
      <c r="T188" s="2">
        <v>7</v>
      </c>
      <c r="U188" s="45">
        <v>6.0416666666666674E-3</v>
      </c>
      <c r="V188" s="45">
        <v>0.5</v>
      </c>
      <c r="W188" s="45">
        <v>4.1875000000000002E-2</v>
      </c>
      <c r="X188" s="2">
        <v>11</v>
      </c>
      <c r="Y188" s="2">
        <v>30</v>
      </c>
      <c r="Z188">
        <v>25</v>
      </c>
    </row>
    <row r="189" spans="1:26" x14ac:dyDescent="0.25">
      <c r="A189" s="1">
        <v>44714</v>
      </c>
      <c r="B189" t="s">
        <v>77</v>
      </c>
      <c r="C189" t="s">
        <v>77</v>
      </c>
      <c r="D189" t="s">
        <v>77</v>
      </c>
      <c r="E189" t="s">
        <v>272</v>
      </c>
      <c r="F189" s="3">
        <v>0</v>
      </c>
      <c r="G189" s="5" t="s">
        <v>77</v>
      </c>
      <c r="H189" s="2">
        <v>0</v>
      </c>
      <c r="I189" s="2">
        <v>0</v>
      </c>
      <c r="J189" s="2">
        <v>0</v>
      </c>
      <c r="K189" s="2">
        <v>42</v>
      </c>
      <c r="L189" s="2">
        <v>11</v>
      </c>
      <c r="M189">
        <v>0</v>
      </c>
      <c r="N189" s="2">
        <v>0</v>
      </c>
      <c r="O189" s="2">
        <v>6</v>
      </c>
      <c r="P189" s="2">
        <v>19</v>
      </c>
      <c r="Q189" s="2">
        <v>32</v>
      </c>
      <c r="R189" s="2">
        <v>13</v>
      </c>
      <c r="S189" s="2">
        <v>1</v>
      </c>
      <c r="T189" s="2">
        <v>3</v>
      </c>
      <c r="U189" s="45">
        <v>5.5613425925925926E-3</v>
      </c>
      <c r="V189" s="45">
        <v>0.5</v>
      </c>
      <c r="W189" s="45">
        <v>3.1145833333333331E-2</v>
      </c>
      <c r="X189" s="2">
        <v>4</v>
      </c>
      <c r="Y189" s="2">
        <v>32</v>
      </c>
      <c r="Z189">
        <v>24</v>
      </c>
    </row>
    <row r="190" spans="1:26" x14ac:dyDescent="0.25">
      <c r="A190" s="1">
        <v>44714</v>
      </c>
      <c r="B190" t="s">
        <v>77</v>
      </c>
      <c r="C190" t="s">
        <v>77</v>
      </c>
      <c r="D190" t="s">
        <v>77</v>
      </c>
      <c r="E190" t="s">
        <v>273</v>
      </c>
      <c r="F190" s="3">
        <v>0</v>
      </c>
      <c r="G190" s="5" t="s">
        <v>77</v>
      </c>
      <c r="H190" s="2">
        <v>0</v>
      </c>
      <c r="I190" s="2">
        <v>0</v>
      </c>
      <c r="J190" s="2">
        <v>0</v>
      </c>
      <c r="K190" s="2">
        <v>112</v>
      </c>
      <c r="L190" s="2">
        <v>20</v>
      </c>
      <c r="M190">
        <v>0</v>
      </c>
      <c r="N190" s="2">
        <v>0</v>
      </c>
      <c r="O190" s="2">
        <v>21</v>
      </c>
      <c r="P190" s="2">
        <v>51</v>
      </c>
      <c r="Q190" s="2">
        <v>72</v>
      </c>
      <c r="R190" s="2">
        <v>21</v>
      </c>
      <c r="S190" s="2">
        <v>6</v>
      </c>
      <c r="T190" s="2">
        <v>13</v>
      </c>
      <c r="U190" s="45">
        <v>4.7685185185185183E-3</v>
      </c>
      <c r="V190" s="45">
        <v>0.61904761904761907</v>
      </c>
      <c r="W190" s="45">
        <v>3.3773148148148149E-2</v>
      </c>
      <c r="X190" s="2">
        <v>19</v>
      </c>
      <c r="Y190" s="2">
        <v>72</v>
      </c>
      <c r="Z190">
        <v>58</v>
      </c>
    </row>
    <row r="191" spans="1:26" x14ac:dyDescent="0.25">
      <c r="A191" s="1">
        <v>44714</v>
      </c>
      <c r="B191" t="s">
        <v>77</v>
      </c>
      <c r="C191" t="s">
        <v>77</v>
      </c>
      <c r="D191" t="s">
        <v>77</v>
      </c>
      <c r="E191" t="s">
        <v>268</v>
      </c>
      <c r="F191" s="3">
        <v>0</v>
      </c>
      <c r="G191" s="5" t="s">
        <v>77</v>
      </c>
      <c r="H191" s="2">
        <v>0</v>
      </c>
      <c r="I191" s="2">
        <v>0</v>
      </c>
      <c r="J191" s="2">
        <v>0</v>
      </c>
      <c r="K191" s="2">
        <v>55</v>
      </c>
      <c r="L191" s="2">
        <v>15</v>
      </c>
      <c r="M191">
        <v>0</v>
      </c>
      <c r="N191" s="2">
        <v>0</v>
      </c>
      <c r="O191" s="2">
        <v>5</v>
      </c>
      <c r="P191" s="2">
        <v>24</v>
      </c>
      <c r="Q191" s="2">
        <v>37</v>
      </c>
      <c r="R191" s="2">
        <v>13</v>
      </c>
      <c r="S191" s="2">
        <v>4</v>
      </c>
      <c r="T191" s="2">
        <v>9</v>
      </c>
      <c r="U191" s="45">
        <v>9.4560185185185198E-3</v>
      </c>
      <c r="V191" s="45">
        <v>0.4</v>
      </c>
      <c r="W191" s="45">
        <v>3.3252314814814818E-2</v>
      </c>
      <c r="X191" s="2">
        <v>13</v>
      </c>
      <c r="Y191" s="2">
        <v>37</v>
      </c>
      <c r="Z191">
        <v>34</v>
      </c>
    </row>
    <row r="192" spans="1:26" x14ac:dyDescent="0.25">
      <c r="A192" s="1">
        <v>44714</v>
      </c>
      <c r="B192" t="s">
        <v>77</v>
      </c>
      <c r="C192" t="s">
        <v>77</v>
      </c>
      <c r="D192" t="s">
        <v>77</v>
      </c>
      <c r="E192" t="s">
        <v>286</v>
      </c>
      <c r="F192" s="3">
        <v>0</v>
      </c>
      <c r="G192" s="5" t="s">
        <v>77</v>
      </c>
      <c r="H192" s="2">
        <v>0</v>
      </c>
      <c r="I192" s="2">
        <v>0</v>
      </c>
      <c r="J192" s="2">
        <v>0</v>
      </c>
      <c r="K192" s="2">
        <v>17</v>
      </c>
      <c r="L192" s="2">
        <v>3</v>
      </c>
      <c r="M192">
        <v>0</v>
      </c>
      <c r="N192" s="2">
        <v>0</v>
      </c>
      <c r="O192" s="2">
        <v>1</v>
      </c>
      <c r="P192" s="2">
        <v>10</v>
      </c>
      <c r="Q192" s="2">
        <v>12</v>
      </c>
      <c r="R192" s="2">
        <v>2</v>
      </c>
      <c r="S192" s="2">
        <v>1</v>
      </c>
      <c r="T192" s="2">
        <v>3</v>
      </c>
      <c r="U192" s="45">
        <v>2.056712962962963E-2</v>
      </c>
      <c r="V192" s="45">
        <v>0</v>
      </c>
      <c r="W192" s="45">
        <v>0.1003125</v>
      </c>
      <c r="X192" s="2">
        <v>4</v>
      </c>
      <c r="Y192" s="2">
        <v>12</v>
      </c>
      <c r="Z192">
        <v>6</v>
      </c>
    </row>
    <row r="193" spans="1:26" x14ac:dyDescent="0.25">
      <c r="A193" s="1">
        <v>44714</v>
      </c>
      <c r="B193" t="s">
        <v>77</v>
      </c>
      <c r="C193" t="s">
        <v>77</v>
      </c>
      <c r="D193" t="s">
        <v>77</v>
      </c>
      <c r="E193" t="s">
        <v>276</v>
      </c>
      <c r="F193" s="3">
        <v>0</v>
      </c>
      <c r="G193" s="5" t="s">
        <v>77</v>
      </c>
      <c r="H193" s="2">
        <v>0</v>
      </c>
      <c r="I193" s="2">
        <v>0</v>
      </c>
      <c r="J193" s="2">
        <v>0</v>
      </c>
      <c r="K193" s="2">
        <v>41</v>
      </c>
      <c r="L193" s="2">
        <v>7</v>
      </c>
      <c r="M193">
        <v>0</v>
      </c>
      <c r="N193" s="2">
        <v>0</v>
      </c>
      <c r="O193" s="2">
        <v>5</v>
      </c>
      <c r="P193" s="2">
        <v>19</v>
      </c>
      <c r="Q193" s="2">
        <v>30</v>
      </c>
      <c r="R193" s="2">
        <v>11</v>
      </c>
      <c r="S193" s="2">
        <v>1</v>
      </c>
      <c r="T193" s="2">
        <v>5</v>
      </c>
      <c r="U193" s="45">
        <v>6.168981481481481E-3</v>
      </c>
      <c r="V193" s="45">
        <v>0.4</v>
      </c>
      <c r="W193" s="45">
        <v>2.9670138888888892E-2</v>
      </c>
      <c r="X193" s="2">
        <v>6</v>
      </c>
      <c r="Y193" s="2">
        <v>30</v>
      </c>
      <c r="Z193">
        <v>22</v>
      </c>
    </row>
    <row r="194" spans="1:26" x14ac:dyDescent="0.25">
      <c r="A194" s="1">
        <v>44714</v>
      </c>
      <c r="B194" t="s">
        <v>77</v>
      </c>
      <c r="C194" t="s">
        <v>77</v>
      </c>
      <c r="D194" t="s">
        <v>77</v>
      </c>
      <c r="E194" t="s">
        <v>285</v>
      </c>
      <c r="F194" s="3">
        <v>0</v>
      </c>
      <c r="G194" s="5" t="s">
        <v>77</v>
      </c>
      <c r="H194" s="2">
        <v>0</v>
      </c>
      <c r="I194" s="2">
        <v>0</v>
      </c>
      <c r="J194" s="2">
        <v>0</v>
      </c>
      <c r="K194" s="2">
        <v>41</v>
      </c>
      <c r="L194" s="2">
        <v>11</v>
      </c>
      <c r="M194">
        <v>0</v>
      </c>
      <c r="N194" s="2">
        <v>0</v>
      </c>
      <c r="O194" s="2">
        <v>4</v>
      </c>
      <c r="P194" s="2">
        <v>16</v>
      </c>
      <c r="Q194" s="2">
        <v>29</v>
      </c>
      <c r="R194" s="2">
        <v>13</v>
      </c>
      <c r="S194" s="2">
        <v>4</v>
      </c>
      <c r="T194" s="2">
        <v>4</v>
      </c>
      <c r="U194" s="45">
        <v>2.9398148148148148E-3</v>
      </c>
      <c r="V194" s="45">
        <v>1</v>
      </c>
      <c r="W194" s="45">
        <v>2.4444444444444446E-2</v>
      </c>
      <c r="X194" s="2">
        <v>8</v>
      </c>
      <c r="Y194" s="2">
        <v>29</v>
      </c>
      <c r="Z194">
        <v>22</v>
      </c>
    </row>
    <row r="195" spans="1:26" x14ac:dyDescent="0.25">
      <c r="A195" s="1">
        <v>44714</v>
      </c>
      <c r="B195" t="s">
        <v>77</v>
      </c>
      <c r="C195" t="s">
        <v>77</v>
      </c>
      <c r="D195" t="s">
        <v>77</v>
      </c>
      <c r="E195" t="s">
        <v>282</v>
      </c>
      <c r="F195" s="3">
        <v>0</v>
      </c>
      <c r="G195" s="5" t="s">
        <v>77</v>
      </c>
      <c r="H195" s="2">
        <v>0</v>
      </c>
      <c r="I195" s="2">
        <v>0</v>
      </c>
      <c r="J195" s="2">
        <v>0</v>
      </c>
      <c r="K195" s="2">
        <v>54</v>
      </c>
      <c r="L195" s="2">
        <v>13</v>
      </c>
      <c r="M195">
        <v>0</v>
      </c>
      <c r="N195" s="2">
        <v>0</v>
      </c>
      <c r="O195" s="2">
        <v>6</v>
      </c>
      <c r="P195" s="2">
        <v>31</v>
      </c>
      <c r="Q195" s="2">
        <v>39</v>
      </c>
      <c r="R195" s="2">
        <v>8</v>
      </c>
      <c r="S195" s="2">
        <v>2</v>
      </c>
      <c r="T195" s="2">
        <v>7</v>
      </c>
      <c r="U195" s="45">
        <v>3.998842592592592E-3</v>
      </c>
      <c r="V195" s="45">
        <v>0.83333333333333337</v>
      </c>
      <c r="W195" s="45">
        <v>4.2303240740740738E-2</v>
      </c>
      <c r="X195" s="2">
        <v>9</v>
      </c>
      <c r="Y195" s="2">
        <v>39</v>
      </c>
      <c r="Z195">
        <v>36</v>
      </c>
    </row>
    <row r="196" spans="1:26" x14ac:dyDescent="0.25">
      <c r="A196" s="1">
        <v>44714</v>
      </c>
      <c r="B196" t="s">
        <v>77</v>
      </c>
      <c r="C196" t="s">
        <v>77</v>
      </c>
      <c r="D196" t="s">
        <v>77</v>
      </c>
      <c r="E196" t="s">
        <v>287</v>
      </c>
      <c r="F196" s="3">
        <v>0</v>
      </c>
      <c r="G196" s="5" t="s">
        <v>77</v>
      </c>
      <c r="H196" s="2">
        <v>0</v>
      </c>
      <c r="I196" s="2">
        <v>0</v>
      </c>
      <c r="J196" s="2">
        <v>0</v>
      </c>
      <c r="K196" s="2">
        <v>43</v>
      </c>
      <c r="L196" s="2">
        <v>16</v>
      </c>
      <c r="M196">
        <v>0</v>
      </c>
      <c r="N196" s="2">
        <v>0</v>
      </c>
      <c r="O196" s="2">
        <v>5</v>
      </c>
      <c r="P196" s="2">
        <v>17</v>
      </c>
      <c r="Q196" s="2">
        <v>23</v>
      </c>
      <c r="R196" s="2">
        <v>6</v>
      </c>
      <c r="S196" s="2">
        <v>4</v>
      </c>
      <c r="T196" s="2">
        <v>11</v>
      </c>
      <c r="U196" s="45">
        <v>6.8981481481481489E-3</v>
      </c>
      <c r="V196" s="45">
        <v>0.4</v>
      </c>
      <c r="W196" s="45">
        <v>7.2228009259259263E-2</v>
      </c>
      <c r="X196" s="2">
        <v>15</v>
      </c>
      <c r="Y196" s="2">
        <v>23</v>
      </c>
      <c r="Z196">
        <v>26</v>
      </c>
    </row>
    <row r="197" spans="1:26" x14ac:dyDescent="0.25">
      <c r="A197" s="1">
        <v>44714</v>
      </c>
      <c r="B197" t="s">
        <v>77</v>
      </c>
      <c r="C197" t="s">
        <v>77</v>
      </c>
      <c r="D197" t="s">
        <v>77</v>
      </c>
      <c r="E197" t="s">
        <v>284</v>
      </c>
      <c r="F197" s="3">
        <v>0</v>
      </c>
      <c r="G197" s="5" t="s">
        <v>77</v>
      </c>
      <c r="H197" s="2">
        <v>0</v>
      </c>
      <c r="I197" s="2">
        <v>0</v>
      </c>
      <c r="J197" s="2">
        <v>0</v>
      </c>
      <c r="K197" s="2">
        <v>25</v>
      </c>
      <c r="L197" s="2">
        <v>10</v>
      </c>
      <c r="M197">
        <v>0</v>
      </c>
      <c r="N197" s="2">
        <v>0</v>
      </c>
      <c r="O197" s="2">
        <v>2</v>
      </c>
      <c r="P197" s="2">
        <v>14</v>
      </c>
      <c r="Q197" s="2">
        <v>19</v>
      </c>
      <c r="R197" s="2">
        <v>5</v>
      </c>
      <c r="S197" s="2">
        <v>3</v>
      </c>
      <c r="T197" s="2">
        <v>1</v>
      </c>
      <c r="U197" s="45">
        <v>6.5972222222222222E-3</v>
      </c>
      <c r="V197" s="45">
        <v>0.5</v>
      </c>
      <c r="W197" s="45">
        <v>5.8749999999999997E-2</v>
      </c>
      <c r="X197" s="2">
        <v>4</v>
      </c>
      <c r="Y197" s="2">
        <v>19</v>
      </c>
      <c r="Z197">
        <v>18</v>
      </c>
    </row>
    <row r="198" spans="1:26" x14ac:dyDescent="0.25">
      <c r="A198" s="1">
        <v>44714</v>
      </c>
      <c r="B198" t="s">
        <v>77</v>
      </c>
      <c r="C198" t="s">
        <v>77</v>
      </c>
      <c r="D198" t="s">
        <v>77</v>
      </c>
      <c r="E198" t="s">
        <v>281</v>
      </c>
      <c r="F198" s="3">
        <v>0</v>
      </c>
      <c r="G198" s="5" t="s">
        <v>77</v>
      </c>
      <c r="H198" s="2">
        <v>0</v>
      </c>
      <c r="I198" s="2">
        <v>0</v>
      </c>
      <c r="J198" s="2">
        <v>0</v>
      </c>
      <c r="K198" s="2">
        <v>13</v>
      </c>
      <c r="L198" s="2">
        <v>6</v>
      </c>
      <c r="M198">
        <v>0</v>
      </c>
      <c r="N198" s="2">
        <v>0</v>
      </c>
      <c r="O198" s="2">
        <v>2</v>
      </c>
      <c r="P198" s="2">
        <v>6</v>
      </c>
      <c r="Q198" s="2">
        <v>9</v>
      </c>
      <c r="R198" s="2">
        <v>3</v>
      </c>
      <c r="S198" s="2">
        <v>1</v>
      </c>
      <c r="T198" s="2">
        <v>1</v>
      </c>
      <c r="U198" s="45">
        <v>4.6296296296296294E-3</v>
      </c>
      <c r="V198" s="45">
        <v>0.5</v>
      </c>
      <c r="W198" s="45">
        <v>3.9241898148148151E-2</v>
      </c>
      <c r="X198" s="2">
        <v>2</v>
      </c>
      <c r="Y198" s="2">
        <v>9</v>
      </c>
      <c r="Z198">
        <v>10</v>
      </c>
    </row>
    <row r="199" spans="1:26" x14ac:dyDescent="0.25">
      <c r="A199" s="1">
        <v>44714</v>
      </c>
      <c r="B199" t="s">
        <v>77</v>
      </c>
      <c r="C199" t="s">
        <v>77</v>
      </c>
      <c r="D199" t="s">
        <v>77</v>
      </c>
      <c r="E199" t="s">
        <v>279</v>
      </c>
      <c r="F199" s="3">
        <v>0</v>
      </c>
      <c r="G199" s="5" t="s">
        <v>77</v>
      </c>
      <c r="H199" s="2">
        <v>0</v>
      </c>
      <c r="I199" s="2">
        <v>0</v>
      </c>
      <c r="J199" s="2">
        <v>0</v>
      </c>
      <c r="K199" s="2">
        <v>25</v>
      </c>
      <c r="L199" s="2">
        <v>10</v>
      </c>
      <c r="M199">
        <v>0</v>
      </c>
      <c r="N199" s="2">
        <v>0</v>
      </c>
      <c r="O199" s="2">
        <v>6</v>
      </c>
      <c r="P199" s="2">
        <v>13</v>
      </c>
      <c r="Q199" s="2">
        <v>15</v>
      </c>
      <c r="R199" s="2">
        <v>2</v>
      </c>
      <c r="S199" s="2">
        <v>2</v>
      </c>
      <c r="T199" s="2">
        <v>2</v>
      </c>
      <c r="U199" s="45">
        <v>9.3287037037037036E-3</v>
      </c>
      <c r="V199" s="45">
        <v>0</v>
      </c>
      <c r="W199" s="45">
        <v>4.3969907407407409E-2</v>
      </c>
      <c r="X199" s="2">
        <v>4</v>
      </c>
      <c r="Y199" s="2">
        <v>15</v>
      </c>
      <c r="Z199">
        <v>18</v>
      </c>
    </row>
    <row r="200" spans="1:26" x14ac:dyDescent="0.25">
      <c r="A200" s="1">
        <v>44714</v>
      </c>
      <c r="B200" t="s">
        <v>77</v>
      </c>
      <c r="C200" t="s">
        <v>77</v>
      </c>
      <c r="D200" t="s">
        <v>77</v>
      </c>
      <c r="E200" t="s">
        <v>275</v>
      </c>
      <c r="F200" s="3">
        <v>0</v>
      </c>
      <c r="G200" s="5" t="s">
        <v>77</v>
      </c>
      <c r="H200" s="2">
        <v>0</v>
      </c>
      <c r="I200" s="2">
        <v>0</v>
      </c>
      <c r="J200" s="2">
        <v>0</v>
      </c>
      <c r="K200" s="2">
        <v>39</v>
      </c>
      <c r="L200" s="2">
        <v>10</v>
      </c>
      <c r="M200">
        <v>0</v>
      </c>
      <c r="N200" s="2">
        <v>0</v>
      </c>
      <c r="O200" s="2">
        <v>2</v>
      </c>
      <c r="P200" s="2">
        <v>20</v>
      </c>
      <c r="Q200" s="2">
        <v>28</v>
      </c>
      <c r="R200" s="2">
        <v>8</v>
      </c>
      <c r="S200" s="2">
        <v>5</v>
      </c>
      <c r="T200" s="2">
        <v>4</v>
      </c>
      <c r="U200" s="45">
        <v>4.0277777777777777E-3</v>
      </c>
      <c r="V200" s="45">
        <v>1</v>
      </c>
      <c r="W200" s="45">
        <v>2.0416666666666666E-2</v>
      </c>
      <c r="X200" s="2">
        <v>9</v>
      </c>
      <c r="Y200" s="2">
        <v>28</v>
      </c>
      <c r="Z200">
        <v>28</v>
      </c>
    </row>
    <row r="201" spans="1:26" x14ac:dyDescent="0.25">
      <c r="A201" s="1">
        <v>44714</v>
      </c>
      <c r="B201" t="s">
        <v>77</v>
      </c>
      <c r="C201" t="s">
        <v>77</v>
      </c>
      <c r="D201" t="s">
        <v>77</v>
      </c>
      <c r="E201" t="s">
        <v>271</v>
      </c>
      <c r="F201" s="3">
        <v>0</v>
      </c>
      <c r="G201" s="5" t="s">
        <v>77</v>
      </c>
      <c r="H201" s="2">
        <v>0</v>
      </c>
      <c r="I201" s="2">
        <v>0</v>
      </c>
      <c r="J201" s="2">
        <v>0</v>
      </c>
      <c r="K201" s="2">
        <v>58</v>
      </c>
      <c r="L201" s="2">
        <v>14</v>
      </c>
      <c r="M201">
        <v>0</v>
      </c>
      <c r="N201" s="2">
        <v>0</v>
      </c>
      <c r="O201" s="2">
        <v>5</v>
      </c>
      <c r="P201" s="2">
        <v>34</v>
      </c>
      <c r="Q201" s="2">
        <v>45</v>
      </c>
      <c r="R201" s="2">
        <v>11</v>
      </c>
      <c r="S201" s="2">
        <v>0</v>
      </c>
      <c r="T201" s="2">
        <v>8</v>
      </c>
      <c r="U201" s="45">
        <v>4.0162037037037041E-3</v>
      </c>
      <c r="V201" s="45">
        <v>0.8</v>
      </c>
      <c r="W201" s="45">
        <v>5.9259259259259262E-2</v>
      </c>
      <c r="X201" s="2">
        <v>8</v>
      </c>
      <c r="Y201" s="2">
        <v>45</v>
      </c>
      <c r="Z201">
        <v>26</v>
      </c>
    </row>
    <row r="202" spans="1:26" x14ac:dyDescent="0.25">
      <c r="A202" s="1">
        <v>44714</v>
      </c>
      <c r="B202" t="s">
        <v>77</v>
      </c>
      <c r="C202" t="s">
        <v>77</v>
      </c>
      <c r="D202" t="s">
        <v>77</v>
      </c>
      <c r="E202" t="s">
        <v>82</v>
      </c>
      <c r="F202" s="3">
        <v>0</v>
      </c>
      <c r="G202" s="5" t="s">
        <v>77</v>
      </c>
      <c r="H202" s="2">
        <v>0</v>
      </c>
      <c r="I202" s="2">
        <v>0</v>
      </c>
      <c r="J202" s="2">
        <v>0</v>
      </c>
      <c r="K202" s="2">
        <v>6</v>
      </c>
      <c r="L202" s="2">
        <v>0</v>
      </c>
      <c r="M202">
        <v>0</v>
      </c>
      <c r="N202" s="2">
        <v>0</v>
      </c>
      <c r="O202" s="2">
        <v>0</v>
      </c>
      <c r="P202" s="2">
        <v>6</v>
      </c>
      <c r="Q202" s="2">
        <v>6</v>
      </c>
      <c r="R202" s="2">
        <v>0</v>
      </c>
      <c r="S202" s="2">
        <v>0</v>
      </c>
      <c r="T202" s="2">
        <v>0</v>
      </c>
      <c r="U202" s="45" t="s">
        <v>77</v>
      </c>
      <c r="V202" s="45" t="s">
        <v>77</v>
      </c>
      <c r="W202" s="45" t="s">
        <v>77</v>
      </c>
      <c r="X202" s="2">
        <v>0</v>
      </c>
      <c r="Y202" s="2">
        <v>6</v>
      </c>
      <c r="Z202">
        <v>0</v>
      </c>
    </row>
    <row r="203" spans="1:26" x14ac:dyDescent="0.25">
      <c r="A203" s="1">
        <v>44714</v>
      </c>
      <c r="B203" t="s">
        <v>77</v>
      </c>
      <c r="C203" t="s">
        <v>77</v>
      </c>
      <c r="D203" t="s">
        <v>77</v>
      </c>
      <c r="E203" t="s">
        <v>270</v>
      </c>
      <c r="F203" s="3">
        <v>0</v>
      </c>
      <c r="G203" s="5" t="s">
        <v>77</v>
      </c>
      <c r="H203" s="2">
        <v>0</v>
      </c>
      <c r="I203" s="2">
        <v>0</v>
      </c>
      <c r="J203" s="2">
        <v>0</v>
      </c>
      <c r="K203" s="2">
        <v>34</v>
      </c>
      <c r="L203" s="2">
        <v>12</v>
      </c>
      <c r="M203">
        <v>0</v>
      </c>
      <c r="N203" s="2">
        <v>0</v>
      </c>
      <c r="O203" s="2">
        <v>10</v>
      </c>
      <c r="P203" s="2">
        <v>8</v>
      </c>
      <c r="Q203" s="2">
        <v>16</v>
      </c>
      <c r="R203" s="2">
        <v>8</v>
      </c>
      <c r="S203" s="2">
        <v>3</v>
      </c>
      <c r="T203" s="2">
        <v>5</v>
      </c>
      <c r="U203" s="45">
        <v>4.8495370370370368E-3</v>
      </c>
      <c r="V203" s="45">
        <v>0.5</v>
      </c>
      <c r="W203" s="45">
        <v>2.4259259259259262E-2</v>
      </c>
      <c r="X203" s="2">
        <v>8</v>
      </c>
      <c r="Y203" s="2">
        <v>16</v>
      </c>
      <c r="Z203">
        <v>22</v>
      </c>
    </row>
    <row r="204" spans="1:26" x14ac:dyDescent="0.25">
      <c r="A204" s="1">
        <v>44714</v>
      </c>
      <c r="B204" t="s">
        <v>77</v>
      </c>
      <c r="C204" t="s">
        <v>77</v>
      </c>
      <c r="D204" t="s">
        <v>77</v>
      </c>
      <c r="E204" t="s">
        <v>94</v>
      </c>
      <c r="F204" s="3">
        <v>0</v>
      </c>
      <c r="G204" s="5" t="s">
        <v>77</v>
      </c>
      <c r="H204" s="2">
        <v>0</v>
      </c>
      <c r="I204" s="2">
        <v>0</v>
      </c>
      <c r="J204" s="2">
        <v>0</v>
      </c>
      <c r="K204" s="2">
        <v>46</v>
      </c>
      <c r="L204" s="2">
        <v>11</v>
      </c>
      <c r="M204">
        <v>0</v>
      </c>
      <c r="N204" s="2">
        <v>0</v>
      </c>
      <c r="O204" s="2">
        <v>3</v>
      </c>
      <c r="P204" s="2">
        <v>20</v>
      </c>
      <c r="Q204" s="2">
        <v>37</v>
      </c>
      <c r="R204" s="2">
        <v>17</v>
      </c>
      <c r="S204" s="2">
        <v>1</v>
      </c>
      <c r="T204" s="2">
        <v>5</v>
      </c>
      <c r="U204" s="45">
        <v>5.1446759259259258E-3</v>
      </c>
      <c r="V204" s="45">
        <v>0.5</v>
      </c>
      <c r="W204" s="45">
        <v>6.396990740740742E-2</v>
      </c>
      <c r="X204" s="2">
        <v>6</v>
      </c>
      <c r="Y204" s="2">
        <v>37</v>
      </c>
      <c r="Z204">
        <v>24</v>
      </c>
    </row>
    <row r="205" spans="1:26" x14ac:dyDescent="0.25">
      <c r="A205" s="1">
        <v>44714</v>
      </c>
      <c r="B205" t="s">
        <v>77</v>
      </c>
      <c r="C205" t="s">
        <v>77</v>
      </c>
      <c r="D205" t="s">
        <v>77</v>
      </c>
      <c r="E205" t="s">
        <v>274</v>
      </c>
      <c r="F205" s="3">
        <v>0</v>
      </c>
      <c r="G205" s="5" t="s">
        <v>77</v>
      </c>
      <c r="H205" s="2">
        <v>0</v>
      </c>
      <c r="I205" s="2">
        <v>0</v>
      </c>
      <c r="J205" s="2">
        <v>0</v>
      </c>
      <c r="K205" s="2">
        <v>62</v>
      </c>
      <c r="L205" s="2">
        <v>13</v>
      </c>
      <c r="M205">
        <v>0</v>
      </c>
      <c r="N205" s="2">
        <v>0</v>
      </c>
      <c r="O205" s="2">
        <v>3</v>
      </c>
      <c r="P205" s="2">
        <v>27</v>
      </c>
      <c r="Q205" s="2">
        <v>42</v>
      </c>
      <c r="R205" s="2">
        <v>15</v>
      </c>
      <c r="S205" s="2">
        <v>5</v>
      </c>
      <c r="T205" s="2">
        <v>12</v>
      </c>
      <c r="U205" s="45">
        <v>2.5925925925925925E-3</v>
      </c>
      <c r="V205" s="45">
        <v>1</v>
      </c>
      <c r="W205" s="45">
        <v>3.0613425925925929E-2</v>
      </c>
      <c r="X205" s="2">
        <v>17</v>
      </c>
      <c r="Y205" s="2">
        <v>42</v>
      </c>
      <c r="Z205">
        <v>32</v>
      </c>
    </row>
    <row r="206" spans="1:26" x14ac:dyDescent="0.25">
      <c r="A206" s="1">
        <v>44714</v>
      </c>
      <c r="B206" t="s">
        <v>77</v>
      </c>
      <c r="C206" t="s">
        <v>77</v>
      </c>
      <c r="D206" t="s">
        <v>77</v>
      </c>
      <c r="E206" t="s">
        <v>267</v>
      </c>
      <c r="F206" s="3">
        <v>0</v>
      </c>
      <c r="G206" s="5" t="s">
        <v>77</v>
      </c>
      <c r="H206" s="2">
        <v>0</v>
      </c>
      <c r="I206" s="2">
        <v>0</v>
      </c>
      <c r="J206" s="2">
        <v>0</v>
      </c>
      <c r="K206" s="2">
        <v>74</v>
      </c>
      <c r="L206" s="2">
        <v>17</v>
      </c>
      <c r="M206">
        <v>0</v>
      </c>
      <c r="N206" s="2">
        <v>0</v>
      </c>
      <c r="O206" s="2">
        <v>6</v>
      </c>
      <c r="P206" s="2">
        <v>39</v>
      </c>
      <c r="Q206" s="2">
        <v>59</v>
      </c>
      <c r="R206" s="2">
        <v>20</v>
      </c>
      <c r="S206" s="2">
        <v>1</v>
      </c>
      <c r="T206" s="2">
        <v>8</v>
      </c>
      <c r="U206" s="45">
        <v>4.1203703703703706E-3</v>
      </c>
      <c r="V206" s="45">
        <v>1</v>
      </c>
      <c r="W206" s="45">
        <v>1.7974537037037039E-2</v>
      </c>
      <c r="X206" s="2">
        <v>9</v>
      </c>
      <c r="Y206" s="2">
        <v>59</v>
      </c>
      <c r="Z206">
        <v>46</v>
      </c>
    </row>
    <row r="207" spans="1:26" x14ac:dyDescent="0.25">
      <c r="A207" s="1">
        <v>44714</v>
      </c>
      <c r="B207" t="s">
        <v>77</v>
      </c>
      <c r="C207" t="s">
        <v>77</v>
      </c>
      <c r="D207" t="s">
        <v>77</v>
      </c>
      <c r="E207" t="s">
        <v>278</v>
      </c>
      <c r="F207" s="3">
        <v>0</v>
      </c>
      <c r="G207" s="5" t="s">
        <v>77</v>
      </c>
      <c r="H207" s="2">
        <v>0</v>
      </c>
      <c r="I207" s="2">
        <v>0</v>
      </c>
      <c r="J207" s="2">
        <v>0</v>
      </c>
      <c r="K207" s="2">
        <v>30</v>
      </c>
      <c r="L207" s="2">
        <v>4</v>
      </c>
      <c r="M207">
        <v>0</v>
      </c>
      <c r="N207" s="2">
        <v>0</v>
      </c>
      <c r="O207" s="2">
        <v>1</v>
      </c>
      <c r="P207" s="2">
        <v>19</v>
      </c>
      <c r="Q207" s="2">
        <v>26</v>
      </c>
      <c r="R207" s="2">
        <v>7</v>
      </c>
      <c r="S207" s="2">
        <v>0</v>
      </c>
      <c r="T207" s="2">
        <v>3</v>
      </c>
      <c r="U207" s="45">
        <v>4.5717592592592589E-3</v>
      </c>
      <c r="V207" s="45">
        <v>1</v>
      </c>
      <c r="W207" s="45">
        <v>3.9664351851851853E-2</v>
      </c>
      <c r="X207" s="2">
        <v>3</v>
      </c>
      <c r="Y207" s="2">
        <v>26</v>
      </c>
      <c r="Z207">
        <v>14</v>
      </c>
    </row>
    <row r="208" spans="1:26" x14ac:dyDescent="0.25">
      <c r="A208" s="1">
        <v>44714</v>
      </c>
      <c r="B208" t="s">
        <v>77</v>
      </c>
      <c r="C208" t="s">
        <v>77</v>
      </c>
      <c r="D208" t="s">
        <v>77</v>
      </c>
      <c r="E208" t="s">
        <v>283</v>
      </c>
      <c r="F208" s="3">
        <v>0</v>
      </c>
      <c r="G208" s="5" t="s">
        <v>77</v>
      </c>
      <c r="H208" s="2">
        <v>0</v>
      </c>
      <c r="I208" s="2">
        <v>0</v>
      </c>
      <c r="J208" s="2">
        <v>0</v>
      </c>
      <c r="K208" s="2">
        <v>39</v>
      </c>
      <c r="L208" s="2">
        <v>12</v>
      </c>
      <c r="M208">
        <v>0</v>
      </c>
      <c r="N208" s="2">
        <v>0</v>
      </c>
      <c r="O208" s="2">
        <v>3</v>
      </c>
      <c r="P208" s="2">
        <v>20</v>
      </c>
      <c r="Q208" s="2">
        <v>28</v>
      </c>
      <c r="R208" s="2">
        <v>8</v>
      </c>
      <c r="S208" s="2">
        <v>2</v>
      </c>
      <c r="T208" s="2">
        <v>6</v>
      </c>
      <c r="U208" s="45">
        <v>4.1898148148148146E-3</v>
      </c>
      <c r="V208" s="45">
        <v>0.66666666666666663</v>
      </c>
      <c r="W208" s="45">
        <v>7.7569444444444455E-2</v>
      </c>
      <c r="X208" s="2">
        <v>8</v>
      </c>
      <c r="Y208" s="2">
        <v>28</v>
      </c>
      <c r="Z208">
        <v>21</v>
      </c>
    </row>
    <row r="209" spans="1:26" x14ac:dyDescent="0.25">
      <c r="A209" s="1">
        <v>44714</v>
      </c>
      <c r="B209" t="s">
        <v>77</v>
      </c>
      <c r="C209" t="s">
        <v>77</v>
      </c>
      <c r="D209" t="s">
        <v>77</v>
      </c>
      <c r="E209" t="s">
        <v>277</v>
      </c>
      <c r="F209" s="3">
        <v>0</v>
      </c>
      <c r="G209" s="5" t="s">
        <v>77</v>
      </c>
      <c r="H209" s="2">
        <v>0</v>
      </c>
      <c r="I209" s="2">
        <v>0</v>
      </c>
      <c r="J209" s="2">
        <v>0</v>
      </c>
      <c r="K209" s="2">
        <v>36</v>
      </c>
      <c r="L209" s="2">
        <v>8</v>
      </c>
      <c r="M209">
        <v>0</v>
      </c>
      <c r="N209" s="2">
        <v>0</v>
      </c>
      <c r="O209" s="2">
        <v>1</v>
      </c>
      <c r="P209" s="2">
        <v>20</v>
      </c>
      <c r="Q209" s="2">
        <v>28</v>
      </c>
      <c r="R209" s="2">
        <v>8</v>
      </c>
      <c r="S209" s="2">
        <v>1</v>
      </c>
      <c r="T209" s="2">
        <v>6</v>
      </c>
      <c r="U209" s="45">
        <v>1.1574074074074076E-3</v>
      </c>
      <c r="V209" s="45">
        <v>1</v>
      </c>
      <c r="W209" s="45">
        <v>4.6041666666666668E-2</v>
      </c>
      <c r="X209" s="2">
        <v>7</v>
      </c>
      <c r="Y209" s="2">
        <v>28</v>
      </c>
      <c r="Z209">
        <v>23</v>
      </c>
    </row>
    <row r="210" spans="1:26" x14ac:dyDescent="0.25">
      <c r="A210" s="1">
        <v>44715</v>
      </c>
      <c r="B210" t="s">
        <v>89</v>
      </c>
      <c r="C210" t="s">
        <v>134</v>
      </c>
      <c r="D210" t="s">
        <v>132</v>
      </c>
      <c r="E210" t="s">
        <v>280</v>
      </c>
      <c r="F210" s="3">
        <v>1.9019443333333332</v>
      </c>
      <c r="G210" s="5">
        <v>2.5462956018518515E-2</v>
      </c>
      <c r="H210" s="2">
        <v>0</v>
      </c>
      <c r="I210" s="2">
        <v>0</v>
      </c>
      <c r="J210" s="2">
        <v>0</v>
      </c>
      <c r="K210" s="2">
        <v>7</v>
      </c>
      <c r="L210" s="2">
        <v>7</v>
      </c>
      <c r="M210">
        <v>2</v>
      </c>
      <c r="N210" s="2">
        <v>5</v>
      </c>
      <c r="O210" s="2">
        <v>0</v>
      </c>
      <c r="P210" s="2">
        <v>4</v>
      </c>
      <c r="Q210" s="2">
        <v>7</v>
      </c>
      <c r="R210" s="2">
        <v>3</v>
      </c>
      <c r="S210" s="2">
        <v>0</v>
      </c>
      <c r="T210" s="2">
        <v>0</v>
      </c>
      <c r="U210" s="45" t="s">
        <v>77</v>
      </c>
      <c r="V210" s="45" t="s">
        <v>77</v>
      </c>
      <c r="W210" s="45">
        <v>8.0173611111111112E-2</v>
      </c>
      <c r="X210" s="2">
        <v>0</v>
      </c>
      <c r="Y210" s="2">
        <v>7</v>
      </c>
      <c r="Z210">
        <v>7</v>
      </c>
    </row>
    <row r="211" spans="1:26" x14ac:dyDescent="0.25">
      <c r="A211" s="1">
        <v>44715</v>
      </c>
      <c r="B211" t="s">
        <v>89</v>
      </c>
      <c r="C211" t="s">
        <v>152</v>
      </c>
      <c r="D211" t="s">
        <v>132</v>
      </c>
      <c r="E211" t="s">
        <v>280</v>
      </c>
      <c r="F211" s="3">
        <v>0</v>
      </c>
      <c r="G211" s="5">
        <v>3.0335647569444443E-2</v>
      </c>
      <c r="H211" s="2">
        <v>0</v>
      </c>
      <c r="I211" s="2">
        <v>0</v>
      </c>
      <c r="J211" s="2">
        <v>0</v>
      </c>
      <c r="K211" s="2">
        <v>4</v>
      </c>
      <c r="L211" s="2">
        <v>4</v>
      </c>
      <c r="M211">
        <v>0</v>
      </c>
      <c r="N211" s="2">
        <v>3</v>
      </c>
      <c r="O211" s="2">
        <v>0</v>
      </c>
      <c r="P211" s="2">
        <v>3</v>
      </c>
      <c r="Q211" s="2">
        <v>3</v>
      </c>
      <c r="R211" s="2">
        <v>0</v>
      </c>
      <c r="S211" s="2">
        <v>0</v>
      </c>
      <c r="T211" s="2">
        <v>1</v>
      </c>
      <c r="U211" s="45" t="s">
        <v>77</v>
      </c>
      <c r="V211" s="45" t="s">
        <v>77</v>
      </c>
      <c r="W211" s="45">
        <v>7.7210648148148153E-2</v>
      </c>
      <c r="X211" s="2">
        <v>1</v>
      </c>
      <c r="Y211" s="2">
        <v>3</v>
      </c>
      <c r="Z211">
        <v>4</v>
      </c>
    </row>
    <row r="212" spans="1:26" x14ac:dyDescent="0.25">
      <c r="A212" s="1">
        <v>44715</v>
      </c>
      <c r="B212" t="s">
        <v>89</v>
      </c>
      <c r="C212" t="s">
        <v>134</v>
      </c>
      <c r="D212" t="s">
        <v>132</v>
      </c>
      <c r="E212" t="s">
        <v>272</v>
      </c>
      <c r="F212" s="3">
        <v>11.621388666666666</v>
      </c>
      <c r="G212" s="5">
        <v>4.9874607060185185E-2</v>
      </c>
      <c r="H212" s="2">
        <v>0</v>
      </c>
      <c r="I212" s="2">
        <v>0</v>
      </c>
      <c r="J212" s="2">
        <v>0</v>
      </c>
      <c r="K212" s="2">
        <v>12</v>
      </c>
      <c r="L212" s="2">
        <v>12</v>
      </c>
      <c r="M212">
        <v>4</v>
      </c>
      <c r="N212" s="2">
        <v>7</v>
      </c>
      <c r="O212" s="2">
        <v>5</v>
      </c>
      <c r="P212" s="2">
        <v>5</v>
      </c>
      <c r="Q212" s="2">
        <v>7</v>
      </c>
      <c r="R212" s="2">
        <v>2</v>
      </c>
      <c r="S212" s="2">
        <v>0</v>
      </c>
      <c r="T212" s="2">
        <v>0</v>
      </c>
      <c r="U212" s="45">
        <v>2.5694444444444445E-3</v>
      </c>
      <c r="V212" s="45">
        <v>0.8</v>
      </c>
      <c r="W212" s="45">
        <v>2.71875E-2</v>
      </c>
      <c r="X212" s="2">
        <v>0</v>
      </c>
      <c r="Y212" s="2">
        <v>7</v>
      </c>
      <c r="Z212">
        <v>12</v>
      </c>
    </row>
    <row r="213" spans="1:26" x14ac:dyDescent="0.25">
      <c r="A213" s="1">
        <v>44715</v>
      </c>
      <c r="B213" t="s">
        <v>89</v>
      </c>
      <c r="C213" t="s">
        <v>159</v>
      </c>
      <c r="D213" t="s">
        <v>150</v>
      </c>
      <c r="E213" t="s">
        <v>272</v>
      </c>
      <c r="F213" s="3">
        <v>0</v>
      </c>
      <c r="G213" s="5">
        <v>2.0431133680555557E-2</v>
      </c>
      <c r="H213" s="2">
        <v>0</v>
      </c>
      <c r="I213" s="2">
        <v>0</v>
      </c>
      <c r="J213" s="2">
        <v>0</v>
      </c>
      <c r="K213" s="2">
        <v>4</v>
      </c>
      <c r="L213" s="2">
        <v>4</v>
      </c>
      <c r="M213">
        <v>0</v>
      </c>
      <c r="N213" s="2">
        <v>4</v>
      </c>
      <c r="O213" s="2">
        <v>1</v>
      </c>
      <c r="P213" s="2">
        <v>1</v>
      </c>
      <c r="Q213" s="2">
        <v>3</v>
      </c>
      <c r="R213" s="2">
        <v>2</v>
      </c>
      <c r="S213" s="2">
        <v>0</v>
      </c>
      <c r="T213" s="2">
        <v>0</v>
      </c>
      <c r="U213" s="45">
        <v>2.3495370370370371E-3</v>
      </c>
      <c r="V213" s="45">
        <v>1</v>
      </c>
      <c r="W213" s="45">
        <v>0.11063657407407408</v>
      </c>
      <c r="X213" s="2">
        <v>0</v>
      </c>
      <c r="Y213" s="2">
        <v>3</v>
      </c>
      <c r="Z213">
        <v>4</v>
      </c>
    </row>
    <row r="214" spans="1:26" x14ac:dyDescent="0.25">
      <c r="A214" s="1">
        <v>44715</v>
      </c>
      <c r="B214" t="s">
        <v>89</v>
      </c>
      <c r="C214" t="s">
        <v>158</v>
      </c>
      <c r="D214" t="s">
        <v>132</v>
      </c>
      <c r="E214" t="s">
        <v>272</v>
      </c>
      <c r="F214" s="3">
        <v>0</v>
      </c>
      <c r="G214" s="5">
        <v>5.6597222222222231E-3</v>
      </c>
      <c r="H214" s="2">
        <v>0</v>
      </c>
      <c r="I214" s="2">
        <v>0</v>
      </c>
      <c r="J214" s="2">
        <v>0</v>
      </c>
      <c r="K214" s="2">
        <v>1</v>
      </c>
      <c r="L214" s="2">
        <v>1</v>
      </c>
      <c r="M214">
        <v>0</v>
      </c>
      <c r="N214" s="2">
        <v>1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1</v>
      </c>
      <c r="U214" s="45" t="s">
        <v>77</v>
      </c>
      <c r="V214" s="45" t="s">
        <v>77</v>
      </c>
      <c r="W214" s="45" t="s">
        <v>77</v>
      </c>
      <c r="X214" s="2">
        <v>1</v>
      </c>
      <c r="Y214" s="2">
        <v>0</v>
      </c>
      <c r="Z214">
        <v>1</v>
      </c>
    </row>
    <row r="215" spans="1:26" x14ac:dyDescent="0.25">
      <c r="A215" s="1">
        <v>44715</v>
      </c>
      <c r="B215" t="s">
        <v>89</v>
      </c>
      <c r="C215" t="s">
        <v>134</v>
      </c>
      <c r="D215" t="s">
        <v>132</v>
      </c>
      <c r="E215" t="s">
        <v>281</v>
      </c>
      <c r="F215" s="3">
        <v>0.66722116666666664</v>
      </c>
      <c r="G215" s="5">
        <v>2.4317107638888891E-2</v>
      </c>
      <c r="H215" s="2">
        <v>0</v>
      </c>
      <c r="I215" s="2">
        <v>0</v>
      </c>
      <c r="J215" s="2">
        <v>0</v>
      </c>
      <c r="K215" s="2">
        <v>1</v>
      </c>
      <c r="L215" s="2">
        <v>1</v>
      </c>
      <c r="M215">
        <v>0</v>
      </c>
      <c r="N215" s="2">
        <v>1</v>
      </c>
      <c r="O215" s="2">
        <v>0</v>
      </c>
      <c r="P215" s="2">
        <v>0</v>
      </c>
      <c r="Q215" s="2">
        <v>1</v>
      </c>
      <c r="R215" s="2">
        <v>1</v>
      </c>
      <c r="S215" s="2">
        <v>0</v>
      </c>
      <c r="T215" s="2">
        <v>0</v>
      </c>
      <c r="U215" s="45" t="s">
        <v>77</v>
      </c>
      <c r="V215" s="45" t="s">
        <v>77</v>
      </c>
      <c r="W215" s="45">
        <v>4.8402777777777781E-2</v>
      </c>
      <c r="X215" s="2">
        <v>0</v>
      </c>
      <c r="Y215" s="2">
        <v>1</v>
      </c>
      <c r="Z215">
        <v>1</v>
      </c>
    </row>
    <row r="216" spans="1:26" x14ac:dyDescent="0.25">
      <c r="A216" s="1">
        <v>44715</v>
      </c>
      <c r="B216" t="s">
        <v>89</v>
      </c>
      <c r="C216" t="s">
        <v>134</v>
      </c>
      <c r="D216" t="s">
        <v>132</v>
      </c>
      <c r="E216" t="s">
        <v>279</v>
      </c>
      <c r="F216" s="3">
        <v>13.056942333333332</v>
      </c>
      <c r="G216" s="5">
        <v>6.456017638888889E-2</v>
      </c>
      <c r="H216" s="2">
        <v>0</v>
      </c>
      <c r="I216" s="2">
        <v>0</v>
      </c>
      <c r="J216" s="2">
        <v>0</v>
      </c>
      <c r="K216" s="2">
        <v>12</v>
      </c>
      <c r="L216" s="2">
        <v>11</v>
      </c>
      <c r="M216">
        <v>1</v>
      </c>
      <c r="N216" s="2">
        <v>6</v>
      </c>
      <c r="O216" s="2">
        <v>3</v>
      </c>
      <c r="P216" s="2">
        <v>7</v>
      </c>
      <c r="Q216" s="2">
        <v>8</v>
      </c>
      <c r="R216" s="2">
        <v>1</v>
      </c>
      <c r="S216" s="2">
        <v>0</v>
      </c>
      <c r="T216" s="2">
        <v>1</v>
      </c>
      <c r="U216" s="45">
        <v>4.5601851851851853E-3</v>
      </c>
      <c r="V216" s="45">
        <v>0.66666666666666663</v>
      </c>
      <c r="W216" s="45">
        <v>2.2152777777777778E-2</v>
      </c>
      <c r="X216" s="2">
        <v>1</v>
      </c>
      <c r="Y216" s="2">
        <v>8</v>
      </c>
      <c r="Z216">
        <v>12</v>
      </c>
    </row>
    <row r="217" spans="1:26" x14ac:dyDescent="0.25">
      <c r="A217" s="1">
        <v>44715</v>
      </c>
      <c r="B217" t="s">
        <v>89</v>
      </c>
      <c r="C217" t="s">
        <v>158</v>
      </c>
      <c r="D217" t="s">
        <v>132</v>
      </c>
      <c r="E217" t="s">
        <v>279</v>
      </c>
      <c r="F217" s="3">
        <v>0</v>
      </c>
      <c r="G217" s="5">
        <v>4.9853395833333335E-2</v>
      </c>
      <c r="H217" s="2">
        <v>0</v>
      </c>
      <c r="I217" s="2">
        <v>0</v>
      </c>
      <c r="J217" s="2">
        <v>0</v>
      </c>
      <c r="K217" s="2">
        <v>3</v>
      </c>
      <c r="L217" s="2">
        <v>3</v>
      </c>
      <c r="M217">
        <v>0</v>
      </c>
      <c r="N217" s="2">
        <v>1</v>
      </c>
      <c r="O217" s="2">
        <v>0</v>
      </c>
      <c r="P217" s="2">
        <v>3</v>
      </c>
      <c r="Q217" s="2">
        <v>3</v>
      </c>
      <c r="R217" s="2">
        <v>0</v>
      </c>
      <c r="S217" s="2">
        <v>0</v>
      </c>
      <c r="T217" s="2">
        <v>0</v>
      </c>
      <c r="U217" s="45" t="s">
        <v>77</v>
      </c>
      <c r="V217" s="45" t="s">
        <v>77</v>
      </c>
      <c r="W217" s="45">
        <v>5.6944444444444443E-2</v>
      </c>
      <c r="X217" s="2">
        <v>0</v>
      </c>
      <c r="Y217" s="2">
        <v>3</v>
      </c>
      <c r="Z217">
        <v>3</v>
      </c>
    </row>
    <row r="218" spans="1:26" x14ac:dyDescent="0.25">
      <c r="A218" s="1">
        <v>44715</v>
      </c>
      <c r="B218" t="s">
        <v>89</v>
      </c>
      <c r="C218" t="s">
        <v>152</v>
      </c>
      <c r="D218" t="s">
        <v>132</v>
      </c>
      <c r="E218" t="s">
        <v>279</v>
      </c>
      <c r="F218" s="3">
        <v>0</v>
      </c>
      <c r="G218" s="5">
        <v>3.6834468750000002E-2</v>
      </c>
      <c r="H218" s="2">
        <v>0</v>
      </c>
      <c r="I218" s="2">
        <v>0</v>
      </c>
      <c r="J218" s="2">
        <v>0</v>
      </c>
      <c r="K218" s="2">
        <v>2</v>
      </c>
      <c r="L218" s="2">
        <v>2</v>
      </c>
      <c r="M218">
        <v>0</v>
      </c>
      <c r="N218" s="2">
        <v>2</v>
      </c>
      <c r="O218" s="2">
        <v>0</v>
      </c>
      <c r="P218" s="2">
        <v>1</v>
      </c>
      <c r="Q218" s="2">
        <v>1</v>
      </c>
      <c r="R218" s="2">
        <v>0</v>
      </c>
      <c r="S218" s="2">
        <v>0</v>
      </c>
      <c r="T218" s="2">
        <v>1</v>
      </c>
      <c r="U218" s="45" t="s">
        <v>77</v>
      </c>
      <c r="V218" s="45" t="s">
        <v>77</v>
      </c>
      <c r="W218" s="45">
        <v>8.9930555555555555E-2</v>
      </c>
      <c r="X218" s="2">
        <v>1</v>
      </c>
      <c r="Y218" s="2">
        <v>1</v>
      </c>
      <c r="Z218">
        <v>2</v>
      </c>
    </row>
    <row r="219" spans="1:26" x14ac:dyDescent="0.25">
      <c r="A219" s="1">
        <v>44715</v>
      </c>
      <c r="B219" t="s">
        <v>89</v>
      </c>
      <c r="C219" t="s">
        <v>164</v>
      </c>
      <c r="D219" t="s">
        <v>150</v>
      </c>
      <c r="E219" t="s">
        <v>279</v>
      </c>
      <c r="F219" s="3">
        <v>0</v>
      </c>
      <c r="G219" s="5">
        <v>9.0972222222222218E-3</v>
      </c>
      <c r="H219" s="2">
        <v>0</v>
      </c>
      <c r="I219" s="2">
        <v>0</v>
      </c>
      <c r="J219" s="2">
        <v>0</v>
      </c>
      <c r="K219" s="2">
        <v>1</v>
      </c>
      <c r="L219" s="2">
        <v>1</v>
      </c>
      <c r="M219">
        <v>0</v>
      </c>
      <c r="N219" s="2">
        <v>1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1</v>
      </c>
      <c r="U219" s="45" t="s">
        <v>77</v>
      </c>
      <c r="V219" s="45" t="s">
        <v>77</v>
      </c>
      <c r="W219" s="45" t="s">
        <v>77</v>
      </c>
      <c r="X219" s="2">
        <v>1</v>
      </c>
      <c r="Y219" s="2">
        <v>0</v>
      </c>
      <c r="Z219">
        <v>1</v>
      </c>
    </row>
    <row r="220" spans="1:26" x14ac:dyDescent="0.25">
      <c r="A220" s="1">
        <v>44715</v>
      </c>
      <c r="B220" t="s">
        <v>89</v>
      </c>
      <c r="C220" t="s">
        <v>134</v>
      </c>
      <c r="D220" t="s">
        <v>132</v>
      </c>
      <c r="E220" t="s">
        <v>271</v>
      </c>
      <c r="F220" s="3">
        <v>16.516108333333335</v>
      </c>
      <c r="G220" s="5">
        <v>4.9087683823529411E-2</v>
      </c>
      <c r="H220" s="2">
        <v>0</v>
      </c>
      <c r="I220" s="2">
        <v>0</v>
      </c>
      <c r="J220" s="2">
        <v>0</v>
      </c>
      <c r="K220" s="2">
        <v>18</v>
      </c>
      <c r="L220" s="2">
        <v>18</v>
      </c>
      <c r="M220">
        <v>6</v>
      </c>
      <c r="N220" s="2">
        <v>13</v>
      </c>
      <c r="O220" s="2">
        <v>7</v>
      </c>
      <c r="P220" s="2">
        <v>5</v>
      </c>
      <c r="Q220" s="2">
        <v>7</v>
      </c>
      <c r="R220" s="2">
        <v>2</v>
      </c>
      <c r="S220" s="2">
        <v>1</v>
      </c>
      <c r="T220" s="2">
        <v>3</v>
      </c>
      <c r="U220" s="45">
        <v>4.4328703703703709E-3</v>
      </c>
      <c r="V220" s="45">
        <v>0.7142857142857143</v>
      </c>
      <c r="W220" s="45">
        <v>0.17179398148148148</v>
      </c>
      <c r="X220" s="2">
        <v>4</v>
      </c>
      <c r="Y220" s="2">
        <v>7</v>
      </c>
      <c r="Z220">
        <v>18</v>
      </c>
    </row>
    <row r="221" spans="1:26" x14ac:dyDescent="0.25">
      <c r="A221" s="1">
        <v>44715</v>
      </c>
      <c r="B221" t="s">
        <v>89</v>
      </c>
      <c r="C221" t="s">
        <v>158</v>
      </c>
      <c r="D221" t="s">
        <v>132</v>
      </c>
      <c r="E221" t="s">
        <v>271</v>
      </c>
      <c r="F221" s="3">
        <v>0</v>
      </c>
      <c r="G221" s="5">
        <v>6.5788959490740748E-2</v>
      </c>
      <c r="H221" s="2">
        <v>0</v>
      </c>
      <c r="I221" s="2">
        <v>0</v>
      </c>
      <c r="J221" s="2">
        <v>0</v>
      </c>
      <c r="K221" s="2">
        <v>6</v>
      </c>
      <c r="L221" s="2">
        <v>6</v>
      </c>
      <c r="M221">
        <v>0</v>
      </c>
      <c r="N221" s="2">
        <v>3</v>
      </c>
      <c r="O221" s="2">
        <v>0</v>
      </c>
      <c r="P221" s="2">
        <v>6</v>
      </c>
      <c r="Q221" s="2">
        <v>6</v>
      </c>
      <c r="R221" s="2">
        <v>0</v>
      </c>
      <c r="S221" s="2">
        <v>0</v>
      </c>
      <c r="T221" s="2">
        <v>0</v>
      </c>
      <c r="U221" s="45" t="s">
        <v>77</v>
      </c>
      <c r="V221" s="45" t="s">
        <v>77</v>
      </c>
      <c r="W221" s="45">
        <v>3.1284722222222221E-2</v>
      </c>
      <c r="X221" s="2">
        <v>0</v>
      </c>
      <c r="Y221" s="2">
        <v>6</v>
      </c>
      <c r="Z221">
        <v>6</v>
      </c>
    </row>
    <row r="222" spans="1:26" x14ac:dyDescent="0.25">
      <c r="A222" s="1">
        <v>44715</v>
      </c>
      <c r="B222" t="s">
        <v>89</v>
      </c>
      <c r="C222" t="s">
        <v>159</v>
      </c>
      <c r="D222" t="s">
        <v>150</v>
      </c>
      <c r="E222" t="s">
        <v>271</v>
      </c>
      <c r="F222" s="3">
        <v>0</v>
      </c>
      <c r="G222" s="5">
        <v>7.233798611111111E-3</v>
      </c>
      <c r="H222" s="2">
        <v>0</v>
      </c>
      <c r="I222" s="2">
        <v>0</v>
      </c>
      <c r="J222" s="2">
        <v>0</v>
      </c>
      <c r="K222" s="2">
        <v>1</v>
      </c>
      <c r="L222" s="2">
        <v>1</v>
      </c>
      <c r="M222">
        <v>0</v>
      </c>
      <c r="N222" s="2">
        <v>1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1</v>
      </c>
      <c r="U222" s="45" t="s">
        <v>77</v>
      </c>
      <c r="V222" s="45" t="s">
        <v>77</v>
      </c>
      <c r="W222" s="45" t="s">
        <v>77</v>
      </c>
      <c r="X222" s="2">
        <v>1</v>
      </c>
      <c r="Y222" s="2">
        <v>0</v>
      </c>
      <c r="Z222">
        <v>1</v>
      </c>
    </row>
    <row r="223" spans="1:26" x14ac:dyDescent="0.25">
      <c r="A223" s="1">
        <v>44715</v>
      </c>
      <c r="B223" t="s">
        <v>89</v>
      </c>
      <c r="C223" t="s">
        <v>134</v>
      </c>
      <c r="D223" t="s">
        <v>132</v>
      </c>
      <c r="E223" t="s">
        <v>278</v>
      </c>
      <c r="F223" s="3">
        <v>22.493332166666669</v>
      </c>
      <c r="G223" s="5">
        <v>7.0307433159722224E-2</v>
      </c>
      <c r="H223" s="2">
        <v>2</v>
      </c>
      <c r="I223" s="2">
        <v>0</v>
      </c>
      <c r="J223" s="2">
        <v>0</v>
      </c>
      <c r="K223" s="2">
        <v>11</v>
      </c>
      <c r="L223" s="2">
        <v>11</v>
      </c>
      <c r="M223">
        <v>1</v>
      </c>
      <c r="N223" s="2">
        <v>9</v>
      </c>
      <c r="O223" s="2">
        <v>3</v>
      </c>
      <c r="P223" s="2">
        <v>6</v>
      </c>
      <c r="Q223" s="2">
        <v>6</v>
      </c>
      <c r="R223" s="2">
        <v>0</v>
      </c>
      <c r="S223" s="2">
        <v>0</v>
      </c>
      <c r="T223" s="2">
        <v>2</v>
      </c>
      <c r="U223" s="45">
        <v>6.6203703703703702E-3</v>
      </c>
      <c r="V223" s="45">
        <v>0.33333333333333331</v>
      </c>
      <c r="W223" s="45">
        <v>0.11062500000000001</v>
      </c>
      <c r="X223" s="2">
        <v>2</v>
      </c>
      <c r="Y223" s="2">
        <v>6</v>
      </c>
      <c r="Z223">
        <v>11</v>
      </c>
    </row>
    <row r="224" spans="1:26" x14ac:dyDescent="0.25">
      <c r="A224" s="1">
        <v>44715</v>
      </c>
      <c r="B224" t="s">
        <v>89</v>
      </c>
      <c r="C224" t="s">
        <v>158</v>
      </c>
      <c r="D224" t="s">
        <v>132</v>
      </c>
      <c r="E224" t="s">
        <v>278</v>
      </c>
      <c r="F224" s="3">
        <v>0</v>
      </c>
      <c r="G224" s="5">
        <v>3.6176696759259261E-2</v>
      </c>
      <c r="H224" s="2">
        <v>0</v>
      </c>
      <c r="I224" s="2">
        <v>0</v>
      </c>
      <c r="J224" s="2">
        <v>0</v>
      </c>
      <c r="K224" s="2">
        <v>4</v>
      </c>
      <c r="L224" s="2">
        <v>3</v>
      </c>
      <c r="M224">
        <v>0</v>
      </c>
      <c r="N224" s="2">
        <v>2</v>
      </c>
      <c r="O224" s="2">
        <v>0</v>
      </c>
      <c r="P224" s="2">
        <v>2</v>
      </c>
      <c r="Q224" s="2">
        <v>2</v>
      </c>
      <c r="R224" s="2">
        <v>0</v>
      </c>
      <c r="S224" s="2">
        <v>0</v>
      </c>
      <c r="T224" s="2">
        <v>2</v>
      </c>
      <c r="U224" s="45" t="s">
        <v>77</v>
      </c>
      <c r="V224" s="45" t="s">
        <v>77</v>
      </c>
      <c r="W224" s="45">
        <v>0.14358217592592595</v>
      </c>
      <c r="X224" s="2">
        <v>2</v>
      </c>
      <c r="Y224" s="2">
        <v>2</v>
      </c>
      <c r="Z224">
        <v>4</v>
      </c>
    </row>
    <row r="225" spans="1:26" x14ac:dyDescent="0.25">
      <c r="A225" s="1">
        <v>44715</v>
      </c>
      <c r="B225" t="s">
        <v>89</v>
      </c>
      <c r="C225" t="s">
        <v>159</v>
      </c>
      <c r="D225" t="s">
        <v>150</v>
      </c>
      <c r="E225" t="s">
        <v>278</v>
      </c>
      <c r="F225" s="3">
        <v>0</v>
      </c>
      <c r="G225" s="5">
        <v>1.9861111111111114E-2</v>
      </c>
      <c r="H225" s="2">
        <v>0</v>
      </c>
      <c r="I225" s="2">
        <v>0</v>
      </c>
      <c r="J225" s="2">
        <v>0</v>
      </c>
      <c r="K225" s="2">
        <v>1</v>
      </c>
      <c r="L225" s="2">
        <v>1</v>
      </c>
      <c r="M225">
        <v>0</v>
      </c>
      <c r="N225" s="2">
        <v>1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1</v>
      </c>
      <c r="U225" s="45" t="s">
        <v>77</v>
      </c>
      <c r="V225" s="45" t="s">
        <v>77</v>
      </c>
      <c r="W225" s="45" t="s">
        <v>77</v>
      </c>
      <c r="X225" s="2">
        <v>1</v>
      </c>
      <c r="Y225" s="2">
        <v>0</v>
      </c>
      <c r="Z225">
        <v>1</v>
      </c>
    </row>
    <row r="226" spans="1:26" x14ac:dyDescent="0.25">
      <c r="A226" s="1">
        <v>44715</v>
      </c>
      <c r="B226" t="s">
        <v>89</v>
      </c>
      <c r="C226" t="s">
        <v>152</v>
      </c>
      <c r="D226" t="s">
        <v>132</v>
      </c>
      <c r="E226" t="s">
        <v>278</v>
      </c>
      <c r="F226" s="3">
        <v>0</v>
      </c>
      <c r="G226" s="5">
        <v>7.9074000000000002E-3</v>
      </c>
      <c r="H226" s="2">
        <v>0</v>
      </c>
      <c r="I226" s="2">
        <v>0</v>
      </c>
      <c r="J226" s="2">
        <v>0</v>
      </c>
      <c r="K226" s="2">
        <v>5</v>
      </c>
      <c r="L226" s="2">
        <v>5</v>
      </c>
      <c r="M226">
        <v>0</v>
      </c>
      <c r="N226" s="2">
        <v>5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5</v>
      </c>
      <c r="U226" s="45" t="s">
        <v>77</v>
      </c>
      <c r="V226" s="45" t="s">
        <v>77</v>
      </c>
      <c r="W226" s="45" t="s">
        <v>77</v>
      </c>
      <c r="X226" s="2">
        <v>5</v>
      </c>
      <c r="Y226" s="2">
        <v>0</v>
      </c>
      <c r="Z226">
        <v>5</v>
      </c>
    </row>
    <row r="227" spans="1:26" x14ac:dyDescent="0.25">
      <c r="A227" s="1">
        <v>44715</v>
      </c>
      <c r="B227" t="s">
        <v>87</v>
      </c>
      <c r="C227" t="s">
        <v>131</v>
      </c>
      <c r="D227" t="s">
        <v>132</v>
      </c>
      <c r="E227" t="s">
        <v>276</v>
      </c>
      <c r="F227" s="3">
        <v>11.411387166666666</v>
      </c>
      <c r="G227" s="5">
        <v>3.1093299145299142E-2</v>
      </c>
      <c r="H227" s="2">
        <v>0</v>
      </c>
      <c r="I227" s="2">
        <v>0</v>
      </c>
      <c r="J227" s="2">
        <v>0</v>
      </c>
      <c r="K227" s="2">
        <v>25</v>
      </c>
      <c r="L227" s="2">
        <v>25</v>
      </c>
      <c r="M227">
        <v>7</v>
      </c>
      <c r="N227" s="2">
        <v>18</v>
      </c>
      <c r="O227" s="2">
        <v>1</v>
      </c>
      <c r="P227" s="2">
        <v>14</v>
      </c>
      <c r="Q227" s="2">
        <v>18</v>
      </c>
      <c r="R227" s="2">
        <v>4</v>
      </c>
      <c r="S227" s="2">
        <v>3</v>
      </c>
      <c r="T227" s="2">
        <v>3</v>
      </c>
      <c r="U227" s="45">
        <v>3.0671296296296302E-3</v>
      </c>
      <c r="V227" s="45">
        <v>1</v>
      </c>
      <c r="W227" s="45">
        <v>1.6168981481481482E-2</v>
      </c>
      <c r="X227" s="2">
        <v>6</v>
      </c>
      <c r="Y227" s="2">
        <v>18</v>
      </c>
      <c r="Z227">
        <v>25</v>
      </c>
    </row>
    <row r="228" spans="1:26" x14ac:dyDescent="0.25">
      <c r="A228" s="1">
        <v>44715</v>
      </c>
      <c r="B228" t="s">
        <v>87</v>
      </c>
      <c r="C228" t="s">
        <v>138</v>
      </c>
      <c r="D228" t="s">
        <v>132</v>
      </c>
      <c r="E228" t="s">
        <v>276</v>
      </c>
      <c r="F228" s="3">
        <v>8.4222211666666666</v>
      </c>
      <c r="G228" s="5">
        <v>6.8904313657407415E-2</v>
      </c>
      <c r="H228" s="2">
        <v>0</v>
      </c>
      <c r="I228" s="2">
        <v>0</v>
      </c>
      <c r="J228" s="2">
        <v>0</v>
      </c>
      <c r="K228" s="2">
        <v>3</v>
      </c>
      <c r="L228" s="2">
        <v>3</v>
      </c>
      <c r="M228">
        <v>0</v>
      </c>
      <c r="N228" s="2">
        <v>1</v>
      </c>
      <c r="O228" s="2">
        <v>0</v>
      </c>
      <c r="P228" s="2">
        <v>3</v>
      </c>
      <c r="Q228" s="2">
        <v>3</v>
      </c>
      <c r="R228" s="2">
        <v>0</v>
      </c>
      <c r="S228" s="2">
        <v>0</v>
      </c>
      <c r="T228" s="2">
        <v>0</v>
      </c>
      <c r="U228" s="45" t="s">
        <v>77</v>
      </c>
      <c r="V228" s="45" t="s">
        <v>77</v>
      </c>
      <c r="W228" s="45">
        <v>7.2916666666666668E-3</v>
      </c>
      <c r="X228" s="2">
        <v>0</v>
      </c>
      <c r="Y228" s="2">
        <v>3</v>
      </c>
      <c r="Z228">
        <v>3</v>
      </c>
    </row>
    <row r="229" spans="1:26" x14ac:dyDescent="0.25">
      <c r="A229" s="1">
        <v>44715</v>
      </c>
      <c r="B229" t="s">
        <v>87</v>
      </c>
      <c r="C229" t="s">
        <v>217</v>
      </c>
      <c r="D229" t="s">
        <v>153</v>
      </c>
      <c r="E229" t="s">
        <v>276</v>
      </c>
      <c r="F229" s="3">
        <v>0</v>
      </c>
      <c r="G229" s="5">
        <v>2.6145833333333333E-2</v>
      </c>
      <c r="H229" s="2">
        <v>0</v>
      </c>
      <c r="I229" s="2">
        <v>0</v>
      </c>
      <c r="J229" s="2">
        <v>0</v>
      </c>
      <c r="K229" s="2">
        <v>1</v>
      </c>
      <c r="L229" s="2">
        <v>1</v>
      </c>
      <c r="M229">
        <v>0</v>
      </c>
      <c r="N229" s="2">
        <v>1</v>
      </c>
      <c r="O229" s="2">
        <v>0</v>
      </c>
      <c r="P229" s="2">
        <v>1</v>
      </c>
      <c r="Q229" s="2">
        <v>1</v>
      </c>
      <c r="R229" s="2">
        <v>0</v>
      </c>
      <c r="S229" s="2">
        <v>0</v>
      </c>
      <c r="T229" s="2">
        <v>0</v>
      </c>
      <c r="U229" s="45" t="s">
        <v>77</v>
      </c>
      <c r="V229" s="45" t="s">
        <v>77</v>
      </c>
      <c r="W229" s="45">
        <v>9.0277777777777787E-3</v>
      </c>
      <c r="X229" s="2">
        <v>0</v>
      </c>
      <c r="Y229" s="2">
        <v>1</v>
      </c>
      <c r="Z229">
        <v>1</v>
      </c>
    </row>
    <row r="230" spans="1:26" x14ac:dyDescent="0.25">
      <c r="A230" s="1">
        <v>44715</v>
      </c>
      <c r="B230" t="s">
        <v>87</v>
      </c>
      <c r="C230" t="s">
        <v>131</v>
      </c>
      <c r="D230" t="s">
        <v>132</v>
      </c>
      <c r="E230" t="s">
        <v>285</v>
      </c>
      <c r="F230" s="3">
        <v>20.284164000000001</v>
      </c>
      <c r="G230" s="5">
        <v>5.7581591666666668E-2</v>
      </c>
      <c r="H230" s="2">
        <v>0</v>
      </c>
      <c r="I230" s="2">
        <v>0</v>
      </c>
      <c r="J230" s="2">
        <v>0</v>
      </c>
      <c r="K230" s="2">
        <v>19</v>
      </c>
      <c r="L230" s="2">
        <v>19</v>
      </c>
      <c r="M230">
        <v>2</v>
      </c>
      <c r="N230" s="2">
        <v>10</v>
      </c>
      <c r="O230" s="2">
        <v>2</v>
      </c>
      <c r="P230" s="2">
        <v>10</v>
      </c>
      <c r="Q230" s="2">
        <v>13</v>
      </c>
      <c r="R230" s="2">
        <v>3</v>
      </c>
      <c r="S230" s="2">
        <v>2</v>
      </c>
      <c r="T230" s="2">
        <v>2</v>
      </c>
      <c r="U230" s="45">
        <v>3.5127314814814817E-3</v>
      </c>
      <c r="V230" s="45">
        <v>1</v>
      </c>
      <c r="W230" s="45">
        <v>1.9282407407407408E-2</v>
      </c>
      <c r="X230" s="2">
        <v>4</v>
      </c>
      <c r="Y230" s="2">
        <v>13</v>
      </c>
      <c r="Z230">
        <v>19</v>
      </c>
    </row>
    <row r="231" spans="1:26" x14ac:dyDescent="0.25">
      <c r="A231" s="1">
        <v>44715</v>
      </c>
      <c r="B231" t="s">
        <v>87</v>
      </c>
      <c r="C231" t="s">
        <v>139</v>
      </c>
      <c r="D231" t="s">
        <v>132</v>
      </c>
      <c r="E231" t="s">
        <v>285</v>
      </c>
      <c r="F231" s="3">
        <v>0.62777683333333334</v>
      </c>
      <c r="G231" s="5">
        <v>3.6574034722222225E-2</v>
      </c>
      <c r="H231" s="2">
        <v>0</v>
      </c>
      <c r="I231" s="2">
        <v>0</v>
      </c>
      <c r="J231" s="2">
        <v>0</v>
      </c>
      <c r="K231" s="2">
        <v>1</v>
      </c>
      <c r="L231" s="2">
        <v>1</v>
      </c>
      <c r="M231">
        <v>0</v>
      </c>
      <c r="N231" s="2">
        <v>1</v>
      </c>
      <c r="O231" s="2">
        <v>0</v>
      </c>
      <c r="P231" s="2">
        <v>0</v>
      </c>
      <c r="Q231" s="2">
        <v>1</v>
      </c>
      <c r="R231" s="2">
        <v>1</v>
      </c>
      <c r="S231" s="2">
        <v>0</v>
      </c>
      <c r="T231" s="2">
        <v>0</v>
      </c>
      <c r="U231" s="45" t="s">
        <v>77</v>
      </c>
      <c r="V231" s="45" t="s">
        <v>77</v>
      </c>
      <c r="W231" s="45">
        <v>5.0925925925925921E-4</v>
      </c>
      <c r="X231" s="2">
        <v>0</v>
      </c>
      <c r="Y231" s="2">
        <v>1</v>
      </c>
      <c r="Z231">
        <v>1</v>
      </c>
    </row>
    <row r="232" spans="1:26" x14ac:dyDescent="0.25">
      <c r="A232" s="1">
        <v>44715</v>
      </c>
      <c r="B232" t="s">
        <v>87</v>
      </c>
      <c r="C232" t="s">
        <v>139</v>
      </c>
      <c r="D232" t="s">
        <v>132</v>
      </c>
      <c r="E232" t="s">
        <v>282</v>
      </c>
      <c r="F232" s="3">
        <v>11.648055666666668</v>
      </c>
      <c r="G232" s="5">
        <v>5.4355008838383852E-2</v>
      </c>
      <c r="H232" s="2">
        <v>1</v>
      </c>
      <c r="I232" s="2">
        <v>0</v>
      </c>
      <c r="J232" s="2">
        <v>0</v>
      </c>
      <c r="K232" s="2">
        <v>10</v>
      </c>
      <c r="L232" s="2">
        <v>9</v>
      </c>
      <c r="M232">
        <v>1</v>
      </c>
      <c r="N232" s="2">
        <v>6</v>
      </c>
      <c r="O232" s="2">
        <v>0</v>
      </c>
      <c r="P232" s="2">
        <v>6</v>
      </c>
      <c r="Q232" s="2">
        <v>8</v>
      </c>
      <c r="R232" s="2">
        <v>2</v>
      </c>
      <c r="S232" s="2">
        <v>0</v>
      </c>
      <c r="T232" s="2">
        <v>2</v>
      </c>
      <c r="U232" s="45" t="s">
        <v>77</v>
      </c>
      <c r="V232" s="45" t="s">
        <v>77</v>
      </c>
      <c r="W232" s="45">
        <v>2.8506944444444442E-2</v>
      </c>
      <c r="X232" s="2">
        <v>2</v>
      </c>
      <c r="Y232" s="2">
        <v>8</v>
      </c>
      <c r="Z232">
        <v>9</v>
      </c>
    </row>
    <row r="233" spans="1:26" x14ac:dyDescent="0.25">
      <c r="A233" s="1">
        <v>44715</v>
      </c>
      <c r="B233" t="s">
        <v>87</v>
      </c>
      <c r="C233" t="s">
        <v>131</v>
      </c>
      <c r="D233" t="s">
        <v>132</v>
      </c>
      <c r="E233" t="s">
        <v>282</v>
      </c>
      <c r="F233" s="3">
        <v>1.7397221666666667</v>
      </c>
      <c r="G233" s="5">
        <v>2.7251156249999998E-2</v>
      </c>
      <c r="H233" s="2">
        <v>0</v>
      </c>
      <c r="I233" s="2">
        <v>0</v>
      </c>
      <c r="J233" s="2">
        <v>0</v>
      </c>
      <c r="K233" s="2">
        <v>4</v>
      </c>
      <c r="L233" s="2">
        <v>4</v>
      </c>
      <c r="M233">
        <v>1</v>
      </c>
      <c r="N233" s="2">
        <v>3</v>
      </c>
      <c r="O233" s="2">
        <v>2</v>
      </c>
      <c r="P233" s="2">
        <v>2</v>
      </c>
      <c r="Q233" s="2">
        <v>2</v>
      </c>
      <c r="R233" s="2">
        <v>0</v>
      </c>
      <c r="S233" s="2">
        <v>0</v>
      </c>
      <c r="T233" s="2">
        <v>0</v>
      </c>
      <c r="U233" s="45">
        <v>4.1493055555555554E-3</v>
      </c>
      <c r="V233" s="45">
        <v>1</v>
      </c>
      <c r="W233" s="45">
        <v>2.6024305555555557E-2</v>
      </c>
      <c r="X233" s="2">
        <v>0</v>
      </c>
      <c r="Y233" s="2">
        <v>2</v>
      </c>
      <c r="Z233">
        <v>4</v>
      </c>
    </row>
    <row r="234" spans="1:26" x14ac:dyDescent="0.25">
      <c r="A234" s="1">
        <v>44715</v>
      </c>
      <c r="B234" t="s">
        <v>87</v>
      </c>
      <c r="C234" t="s">
        <v>138</v>
      </c>
      <c r="D234" t="s">
        <v>132</v>
      </c>
      <c r="E234" t="s">
        <v>287</v>
      </c>
      <c r="F234" s="3">
        <v>36.161111166666664</v>
      </c>
      <c r="G234" s="5">
        <v>6.6061385545267498E-2</v>
      </c>
      <c r="H234" s="2">
        <v>2</v>
      </c>
      <c r="I234" s="2">
        <v>0</v>
      </c>
      <c r="J234" s="2">
        <v>0</v>
      </c>
      <c r="K234" s="2">
        <v>22</v>
      </c>
      <c r="L234" s="2">
        <v>22</v>
      </c>
      <c r="M234">
        <v>3</v>
      </c>
      <c r="N234" s="2">
        <v>13</v>
      </c>
      <c r="O234" s="2">
        <v>3</v>
      </c>
      <c r="P234" s="2">
        <v>14</v>
      </c>
      <c r="Q234" s="2">
        <v>14</v>
      </c>
      <c r="R234" s="2">
        <v>0</v>
      </c>
      <c r="S234" s="2">
        <v>1</v>
      </c>
      <c r="T234" s="2">
        <v>4</v>
      </c>
      <c r="U234" s="45">
        <v>1.5810185185185184E-2</v>
      </c>
      <c r="V234" s="45">
        <v>0</v>
      </c>
      <c r="W234" s="45">
        <v>2.2181712962962966E-2</v>
      </c>
      <c r="X234" s="2">
        <v>5</v>
      </c>
      <c r="Y234" s="2">
        <v>14</v>
      </c>
      <c r="Z234">
        <v>22</v>
      </c>
    </row>
    <row r="235" spans="1:26" x14ac:dyDescent="0.25">
      <c r="A235" s="1">
        <v>44715</v>
      </c>
      <c r="B235" t="s">
        <v>87</v>
      </c>
      <c r="C235" t="s">
        <v>139</v>
      </c>
      <c r="D235" t="s">
        <v>132</v>
      </c>
      <c r="E235" t="s">
        <v>287</v>
      </c>
      <c r="F235" s="3">
        <v>1.1802778333333332</v>
      </c>
      <c r="G235" s="5">
        <v>3.500578819444445E-2</v>
      </c>
      <c r="H235" s="2">
        <v>0</v>
      </c>
      <c r="I235" s="2">
        <v>0</v>
      </c>
      <c r="J235" s="2">
        <v>0</v>
      </c>
      <c r="K235" s="2">
        <v>2</v>
      </c>
      <c r="L235" s="2">
        <v>2</v>
      </c>
      <c r="M235">
        <v>0</v>
      </c>
      <c r="N235" s="2">
        <v>2</v>
      </c>
      <c r="O235" s="2">
        <v>1</v>
      </c>
      <c r="P235" s="2">
        <v>1</v>
      </c>
      <c r="Q235" s="2">
        <v>1</v>
      </c>
      <c r="R235" s="2">
        <v>0</v>
      </c>
      <c r="S235" s="2">
        <v>0</v>
      </c>
      <c r="T235" s="2">
        <v>0</v>
      </c>
      <c r="U235" s="45">
        <v>2.8275462962962964E-2</v>
      </c>
      <c r="V235" s="45">
        <v>0</v>
      </c>
      <c r="W235" s="45">
        <v>3.9398148148148147E-2</v>
      </c>
      <c r="X235" s="2">
        <v>0</v>
      </c>
      <c r="Y235" s="2">
        <v>1</v>
      </c>
      <c r="Z235">
        <v>2</v>
      </c>
    </row>
    <row r="236" spans="1:26" x14ac:dyDescent="0.25">
      <c r="A236" s="1">
        <v>44715</v>
      </c>
      <c r="B236" t="s">
        <v>87</v>
      </c>
      <c r="C236" t="s">
        <v>225</v>
      </c>
      <c r="D236" t="s">
        <v>150</v>
      </c>
      <c r="E236" t="s">
        <v>287</v>
      </c>
      <c r="F236" s="3">
        <v>0</v>
      </c>
      <c r="G236" s="5">
        <v>1.8865743055555557E-2</v>
      </c>
      <c r="H236" s="2">
        <v>0</v>
      </c>
      <c r="I236" s="2">
        <v>0</v>
      </c>
      <c r="J236" s="2">
        <v>0</v>
      </c>
      <c r="K236" s="2">
        <v>1</v>
      </c>
      <c r="L236" s="2">
        <v>1</v>
      </c>
      <c r="M236">
        <v>0</v>
      </c>
      <c r="N236" s="2">
        <v>1</v>
      </c>
      <c r="O236" s="2">
        <v>0</v>
      </c>
      <c r="P236" s="2">
        <v>1</v>
      </c>
      <c r="Q236" s="2">
        <v>1</v>
      </c>
      <c r="R236" s="2">
        <v>0</v>
      </c>
      <c r="S236" s="2">
        <v>0</v>
      </c>
      <c r="T236" s="2">
        <v>0</v>
      </c>
      <c r="U236" s="45" t="s">
        <v>77</v>
      </c>
      <c r="V236" s="45" t="s">
        <v>77</v>
      </c>
      <c r="W236" s="45">
        <v>2.9490740740740744E-2</v>
      </c>
      <c r="X236" s="2">
        <v>0</v>
      </c>
      <c r="Y236" s="2">
        <v>1</v>
      </c>
      <c r="Z236">
        <v>1</v>
      </c>
    </row>
    <row r="237" spans="1:26" x14ac:dyDescent="0.25">
      <c r="A237" s="1">
        <v>44715</v>
      </c>
      <c r="B237" t="s">
        <v>87</v>
      </c>
      <c r="C237" t="s">
        <v>220</v>
      </c>
      <c r="D237" t="s">
        <v>150</v>
      </c>
      <c r="E237" t="s">
        <v>287</v>
      </c>
      <c r="F237" s="3">
        <v>0</v>
      </c>
      <c r="G237" s="5" t="s">
        <v>77</v>
      </c>
      <c r="H237" s="2">
        <v>0</v>
      </c>
      <c r="I237" s="2">
        <v>0</v>
      </c>
      <c r="J237" s="2">
        <v>0</v>
      </c>
      <c r="K237" s="2">
        <v>1</v>
      </c>
      <c r="L237" s="2">
        <v>1</v>
      </c>
      <c r="M237">
        <v>0</v>
      </c>
      <c r="N237" s="2">
        <v>1</v>
      </c>
      <c r="O237" s="2">
        <v>0</v>
      </c>
      <c r="P237" s="2">
        <v>1</v>
      </c>
      <c r="Q237" s="2">
        <v>1</v>
      </c>
      <c r="R237" s="2">
        <v>0</v>
      </c>
      <c r="S237" s="2">
        <v>0</v>
      </c>
      <c r="T237" s="2">
        <v>0</v>
      </c>
      <c r="U237" s="45" t="s">
        <v>77</v>
      </c>
      <c r="V237" s="45" t="s">
        <v>77</v>
      </c>
      <c r="W237" s="45">
        <v>2.8240740740740739E-3</v>
      </c>
      <c r="X237" s="2">
        <v>0</v>
      </c>
      <c r="Y237" s="2">
        <v>1</v>
      </c>
      <c r="Z237">
        <v>1</v>
      </c>
    </row>
    <row r="238" spans="1:26" x14ac:dyDescent="0.25">
      <c r="A238" s="1">
        <v>44715</v>
      </c>
      <c r="B238" t="s">
        <v>87</v>
      </c>
      <c r="C238" t="s">
        <v>138</v>
      </c>
      <c r="D238" t="s">
        <v>132</v>
      </c>
      <c r="E238" t="s">
        <v>284</v>
      </c>
      <c r="F238" s="3">
        <v>20.268888999999998</v>
      </c>
      <c r="G238" s="5">
        <v>6.2350983940972229E-2</v>
      </c>
      <c r="H238" s="2">
        <v>2</v>
      </c>
      <c r="I238" s="2">
        <v>0</v>
      </c>
      <c r="J238" s="2">
        <v>0</v>
      </c>
      <c r="K238" s="2">
        <v>12</v>
      </c>
      <c r="L238" s="2">
        <v>12</v>
      </c>
      <c r="M238">
        <v>3</v>
      </c>
      <c r="N238" s="2">
        <v>6</v>
      </c>
      <c r="O238" s="2">
        <v>0</v>
      </c>
      <c r="P238" s="2">
        <v>10</v>
      </c>
      <c r="Q238" s="2">
        <v>11</v>
      </c>
      <c r="R238" s="2">
        <v>1</v>
      </c>
      <c r="S238" s="2">
        <v>0</v>
      </c>
      <c r="T238" s="2">
        <v>1</v>
      </c>
      <c r="U238" s="45" t="s">
        <v>77</v>
      </c>
      <c r="V238" s="45" t="s">
        <v>77</v>
      </c>
      <c r="W238" s="45">
        <v>2.5405092592592594E-2</v>
      </c>
      <c r="X238" s="2">
        <v>1</v>
      </c>
      <c r="Y238" s="2">
        <v>11</v>
      </c>
      <c r="Z238">
        <v>12</v>
      </c>
    </row>
    <row r="239" spans="1:26" x14ac:dyDescent="0.25">
      <c r="A239" s="1">
        <v>44715</v>
      </c>
      <c r="B239" t="s">
        <v>87</v>
      </c>
      <c r="C239" t="s">
        <v>139</v>
      </c>
      <c r="D239" t="s">
        <v>132</v>
      </c>
      <c r="E239" t="s">
        <v>277</v>
      </c>
      <c r="F239" s="3">
        <v>27.797499833333333</v>
      </c>
      <c r="G239" s="5">
        <v>7.1486963815789478E-2</v>
      </c>
      <c r="H239" s="2">
        <v>2</v>
      </c>
      <c r="I239" s="2">
        <v>0</v>
      </c>
      <c r="J239" s="2">
        <v>0</v>
      </c>
      <c r="K239" s="2">
        <v>18</v>
      </c>
      <c r="L239" s="2">
        <v>18</v>
      </c>
      <c r="M239">
        <v>2</v>
      </c>
      <c r="N239" s="2">
        <v>8</v>
      </c>
      <c r="O239" s="2">
        <v>0</v>
      </c>
      <c r="P239" s="2">
        <v>12</v>
      </c>
      <c r="Q239" s="2">
        <v>14</v>
      </c>
      <c r="R239" s="2">
        <v>2</v>
      </c>
      <c r="S239" s="2">
        <v>1</v>
      </c>
      <c r="T239" s="2">
        <v>3</v>
      </c>
      <c r="U239" s="45" t="s">
        <v>77</v>
      </c>
      <c r="V239" s="45" t="s">
        <v>77</v>
      </c>
      <c r="W239" s="45">
        <v>1.2251157407407407E-2</v>
      </c>
      <c r="X239" s="2">
        <v>4</v>
      </c>
      <c r="Y239" s="2">
        <v>14</v>
      </c>
      <c r="Z239">
        <v>18</v>
      </c>
    </row>
    <row r="240" spans="1:26" x14ac:dyDescent="0.25">
      <c r="A240" s="1">
        <v>44715</v>
      </c>
      <c r="B240" t="s">
        <v>87</v>
      </c>
      <c r="C240" t="s">
        <v>131</v>
      </c>
      <c r="D240" t="s">
        <v>132</v>
      </c>
      <c r="E240" t="s">
        <v>277</v>
      </c>
      <c r="F240" s="3">
        <v>0.11222216666666666</v>
      </c>
      <c r="G240" s="5">
        <v>1.5092590277777778E-2</v>
      </c>
      <c r="H240" s="2">
        <v>0</v>
      </c>
      <c r="I240" s="2">
        <v>0</v>
      </c>
      <c r="J240" s="2">
        <v>0</v>
      </c>
      <c r="K240" s="2">
        <v>1</v>
      </c>
      <c r="L240" s="2">
        <v>1</v>
      </c>
      <c r="M240">
        <v>0</v>
      </c>
      <c r="N240" s="2">
        <v>1</v>
      </c>
      <c r="O240" s="2">
        <v>0</v>
      </c>
      <c r="P240" s="2">
        <v>1</v>
      </c>
      <c r="Q240" s="2">
        <v>1</v>
      </c>
      <c r="R240" s="2">
        <v>0</v>
      </c>
      <c r="S240" s="2">
        <v>0</v>
      </c>
      <c r="T240" s="2">
        <v>0</v>
      </c>
      <c r="U240" s="45" t="s">
        <v>77</v>
      </c>
      <c r="V240" s="45" t="s">
        <v>77</v>
      </c>
      <c r="W240" s="45">
        <v>9.0740740740740747E-3</v>
      </c>
      <c r="X240" s="2">
        <v>0</v>
      </c>
      <c r="Y240" s="2">
        <v>1</v>
      </c>
      <c r="Z240">
        <v>1</v>
      </c>
    </row>
    <row r="241" spans="1:26" x14ac:dyDescent="0.25">
      <c r="A241" s="1">
        <v>44715</v>
      </c>
      <c r="B241" t="s">
        <v>90</v>
      </c>
      <c r="C241" t="s">
        <v>136</v>
      </c>
      <c r="D241" t="s">
        <v>132</v>
      </c>
      <c r="E241" t="s">
        <v>272</v>
      </c>
      <c r="F241" s="3">
        <v>4.2822221666666671</v>
      </c>
      <c r="G241" s="5">
        <v>0.1033063263888889</v>
      </c>
      <c r="H241" s="2">
        <v>1</v>
      </c>
      <c r="I241" s="2">
        <v>0</v>
      </c>
      <c r="J241" s="2">
        <v>0</v>
      </c>
      <c r="K241" s="2">
        <v>2</v>
      </c>
      <c r="L241" s="2">
        <v>2</v>
      </c>
      <c r="M241">
        <v>0</v>
      </c>
      <c r="N241" s="2">
        <v>0</v>
      </c>
      <c r="O241" s="2">
        <v>0</v>
      </c>
      <c r="P241" s="2">
        <v>1</v>
      </c>
      <c r="Q241" s="2">
        <v>2</v>
      </c>
      <c r="R241" s="2">
        <v>1</v>
      </c>
      <c r="S241" s="2">
        <v>0</v>
      </c>
      <c r="T241" s="2">
        <v>0</v>
      </c>
      <c r="U241" s="45" t="s">
        <v>77</v>
      </c>
      <c r="V241" s="45" t="s">
        <v>77</v>
      </c>
      <c r="W241" s="45">
        <v>6.6383101851851853E-2</v>
      </c>
      <c r="X241" s="2">
        <v>0</v>
      </c>
      <c r="Y241" s="2">
        <v>2</v>
      </c>
      <c r="Z241">
        <v>2</v>
      </c>
    </row>
    <row r="242" spans="1:26" x14ac:dyDescent="0.25">
      <c r="A242" s="1">
        <v>44715</v>
      </c>
      <c r="B242" t="s">
        <v>90</v>
      </c>
      <c r="C242" t="s">
        <v>174</v>
      </c>
      <c r="D242" t="s">
        <v>153</v>
      </c>
      <c r="E242" t="s">
        <v>272</v>
      </c>
      <c r="F242" s="3">
        <v>0</v>
      </c>
      <c r="G242" s="5" t="s">
        <v>77</v>
      </c>
      <c r="H242" s="2">
        <v>0</v>
      </c>
      <c r="I242" s="2">
        <v>0</v>
      </c>
      <c r="J242" s="2">
        <v>0</v>
      </c>
      <c r="K242" s="2">
        <v>1</v>
      </c>
      <c r="L242" s="2">
        <v>1</v>
      </c>
      <c r="M242">
        <v>0</v>
      </c>
      <c r="N242" s="2">
        <v>1</v>
      </c>
      <c r="O242" s="2">
        <v>0</v>
      </c>
      <c r="P242" s="2">
        <v>1</v>
      </c>
      <c r="Q242" s="2">
        <v>1</v>
      </c>
      <c r="R242" s="2">
        <v>0</v>
      </c>
      <c r="S242" s="2">
        <v>0</v>
      </c>
      <c r="T242" s="2">
        <v>0</v>
      </c>
      <c r="U242" s="45" t="s">
        <v>77</v>
      </c>
      <c r="V242" s="45" t="s">
        <v>77</v>
      </c>
      <c r="W242" s="45">
        <v>0.18179398148148151</v>
      </c>
      <c r="X242" s="2">
        <v>0</v>
      </c>
      <c r="Y242" s="2">
        <v>1</v>
      </c>
      <c r="Z242">
        <v>1</v>
      </c>
    </row>
    <row r="243" spans="1:26" x14ac:dyDescent="0.25">
      <c r="A243" s="1">
        <v>44715</v>
      </c>
      <c r="B243" t="s">
        <v>90</v>
      </c>
      <c r="C243" t="s">
        <v>136</v>
      </c>
      <c r="D243" t="s">
        <v>132</v>
      </c>
      <c r="E243" t="s">
        <v>273</v>
      </c>
      <c r="F243" s="3">
        <v>51.711108166666669</v>
      </c>
      <c r="G243" s="5">
        <v>6.4278932118055562E-2</v>
      </c>
      <c r="H243" s="2">
        <v>4</v>
      </c>
      <c r="I243" s="2">
        <v>1</v>
      </c>
      <c r="J243" s="2">
        <v>0</v>
      </c>
      <c r="K243" s="2">
        <v>44</v>
      </c>
      <c r="L243" s="2">
        <v>42</v>
      </c>
      <c r="M243">
        <v>8</v>
      </c>
      <c r="N243" s="2">
        <v>28</v>
      </c>
      <c r="O243" s="2">
        <v>13</v>
      </c>
      <c r="P243" s="2">
        <v>28</v>
      </c>
      <c r="Q243" s="2">
        <v>30</v>
      </c>
      <c r="R243" s="2">
        <v>2</v>
      </c>
      <c r="S243" s="2">
        <v>0</v>
      </c>
      <c r="T243" s="2">
        <v>1</v>
      </c>
      <c r="U243" s="45">
        <v>6.2847222222222228E-3</v>
      </c>
      <c r="V243" s="45">
        <v>0.46153846153846156</v>
      </c>
      <c r="W243" s="45">
        <v>3.9872685185185185E-2</v>
      </c>
      <c r="X243" s="2">
        <v>1</v>
      </c>
      <c r="Y243" s="2">
        <v>30</v>
      </c>
      <c r="Z243">
        <v>44</v>
      </c>
    </row>
    <row r="244" spans="1:26" x14ac:dyDescent="0.25">
      <c r="A244" s="1">
        <v>44715</v>
      </c>
      <c r="B244" t="s">
        <v>90</v>
      </c>
      <c r="C244" t="s">
        <v>155</v>
      </c>
      <c r="D244" t="s">
        <v>146</v>
      </c>
      <c r="E244" t="s">
        <v>273</v>
      </c>
      <c r="F244" s="3">
        <v>0</v>
      </c>
      <c r="G244" s="5">
        <v>2.1741899305555555E-2</v>
      </c>
      <c r="H244" s="2">
        <v>0</v>
      </c>
      <c r="I244" s="2">
        <v>0</v>
      </c>
      <c r="J244" s="2">
        <v>0</v>
      </c>
      <c r="K244" s="2">
        <v>2</v>
      </c>
      <c r="L244" s="2">
        <v>2</v>
      </c>
      <c r="M244">
        <v>0</v>
      </c>
      <c r="N244" s="2">
        <v>2</v>
      </c>
      <c r="O244" s="2">
        <v>0</v>
      </c>
      <c r="P244" s="2">
        <v>2</v>
      </c>
      <c r="Q244" s="2">
        <v>2</v>
      </c>
      <c r="R244" s="2">
        <v>0</v>
      </c>
      <c r="S244" s="2">
        <v>0</v>
      </c>
      <c r="T244" s="2">
        <v>0</v>
      </c>
      <c r="U244" s="45" t="s">
        <v>77</v>
      </c>
      <c r="V244" s="45" t="s">
        <v>77</v>
      </c>
      <c r="W244" s="45">
        <v>4.0555555555555553E-2</v>
      </c>
      <c r="X244" s="2">
        <v>0</v>
      </c>
      <c r="Y244" s="2">
        <v>2</v>
      </c>
      <c r="Z244">
        <v>2</v>
      </c>
    </row>
    <row r="245" spans="1:26" x14ac:dyDescent="0.25">
      <c r="A245" s="1">
        <v>44715</v>
      </c>
      <c r="B245" t="s">
        <v>90</v>
      </c>
      <c r="C245" t="s">
        <v>136</v>
      </c>
      <c r="D245" t="s">
        <v>132</v>
      </c>
      <c r="E245" t="s">
        <v>286</v>
      </c>
      <c r="F245" s="3">
        <v>0</v>
      </c>
      <c r="G245" s="5">
        <v>3.4722222222222225E-3</v>
      </c>
      <c r="H245" s="2">
        <v>0</v>
      </c>
      <c r="I245" s="2">
        <v>0</v>
      </c>
      <c r="J245" s="2">
        <v>0</v>
      </c>
      <c r="K245" s="2">
        <v>1</v>
      </c>
      <c r="L245" s="2">
        <v>1</v>
      </c>
      <c r="M245">
        <v>0</v>
      </c>
      <c r="N245" s="2">
        <v>1</v>
      </c>
      <c r="O245" s="2">
        <v>1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45">
        <v>3.709490740740741E-2</v>
      </c>
      <c r="V245" s="45">
        <v>0</v>
      </c>
      <c r="W245" s="45" t="s">
        <v>77</v>
      </c>
      <c r="X245" s="2">
        <v>0</v>
      </c>
      <c r="Y245" s="2">
        <v>0</v>
      </c>
      <c r="Z245">
        <v>1</v>
      </c>
    </row>
    <row r="246" spans="1:26" x14ac:dyDescent="0.25">
      <c r="A246" s="1">
        <v>44715</v>
      </c>
      <c r="B246" t="s">
        <v>90</v>
      </c>
      <c r="C246" t="s">
        <v>136</v>
      </c>
      <c r="D246" t="s">
        <v>132</v>
      </c>
      <c r="E246" t="s">
        <v>274</v>
      </c>
      <c r="F246" s="3">
        <v>0.83472216666666654</v>
      </c>
      <c r="G246" s="5">
        <v>4.5196756944444451E-2</v>
      </c>
      <c r="H246" s="2">
        <v>0</v>
      </c>
      <c r="I246" s="2">
        <v>0</v>
      </c>
      <c r="J246" s="2">
        <v>0</v>
      </c>
      <c r="K246" s="2">
        <v>1</v>
      </c>
      <c r="L246" s="2">
        <v>1</v>
      </c>
      <c r="M246">
        <v>0</v>
      </c>
      <c r="N246" s="2">
        <v>0</v>
      </c>
      <c r="O246" s="2">
        <v>0</v>
      </c>
      <c r="P246" s="2">
        <v>1</v>
      </c>
      <c r="Q246" s="2">
        <v>1</v>
      </c>
      <c r="R246" s="2">
        <v>0</v>
      </c>
      <c r="S246" s="2">
        <v>0</v>
      </c>
      <c r="T246" s="2">
        <v>0</v>
      </c>
      <c r="U246" s="45" t="s">
        <v>77</v>
      </c>
      <c r="V246" s="45" t="s">
        <v>77</v>
      </c>
      <c r="W246" s="45">
        <v>2.0312500000000001E-2</v>
      </c>
      <c r="X246" s="2">
        <v>0</v>
      </c>
      <c r="Y246" s="2">
        <v>1</v>
      </c>
      <c r="Z246">
        <v>1</v>
      </c>
    </row>
    <row r="247" spans="1:26" x14ac:dyDescent="0.25">
      <c r="A247" s="1">
        <v>44715</v>
      </c>
      <c r="B247" t="s">
        <v>90</v>
      </c>
      <c r="C247" t="s">
        <v>136</v>
      </c>
      <c r="D247" t="s">
        <v>132</v>
      </c>
      <c r="E247" t="s">
        <v>267</v>
      </c>
      <c r="F247" s="3">
        <v>0.61583333333333334</v>
      </c>
      <c r="G247" s="5">
        <v>3.6076388888888894E-2</v>
      </c>
      <c r="H247" s="2">
        <v>0</v>
      </c>
      <c r="I247" s="2">
        <v>0</v>
      </c>
      <c r="J247" s="2">
        <v>0</v>
      </c>
      <c r="K247" s="2">
        <v>1</v>
      </c>
      <c r="L247" s="2">
        <v>1</v>
      </c>
      <c r="M247">
        <v>0</v>
      </c>
      <c r="N247" s="2">
        <v>1</v>
      </c>
      <c r="O247" s="2">
        <v>1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45">
        <v>4.155092592592593E-3</v>
      </c>
      <c r="V247" s="45">
        <v>1</v>
      </c>
      <c r="W247" s="45" t="s">
        <v>77</v>
      </c>
      <c r="X247" s="2">
        <v>0</v>
      </c>
      <c r="Y247" s="2">
        <v>0</v>
      </c>
      <c r="Z247">
        <v>1</v>
      </c>
    </row>
    <row r="248" spans="1:26" x14ac:dyDescent="0.25">
      <c r="A248" s="1">
        <v>44715</v>
      </c>
      <c r="B248" t="s">
        <v>90</v>
      </c>
      <c r="C248" t="s">
        <v>136</v>
      </c>
      <c r="D248" t="s">
        <v>132</v>
      </c>
      <c r="E248" t="s">
        <v>278</v>
      </c>
      <c r="F248" s="3">
        <v>2.7222166666666665E-2</v>
      </c>
      <c r="G248" s="5">
        <v>1.0983795138888889E-2</v>
      </c>
      <c r="H248" s="2">
        <v>0</v>
      </c>
      <c r="I248" s="2">
        <v>0</v>
      </c>
      <c r="J248" s="2">
        <v>0</v>
      </c>
      <c r="K248" s="2">
        <v>3</v>
      </c>
      <c r="L248" s="2">
        <v>3</v>
      </c>
      <c r="M248">
        <v>1</v>
      </c>
      <c r="N248" s="2">
        <v>3</v>
      </c>
      <c r="O248" s="2">
        <v>0</v>
      </c>
      <c r="P248" s="2">
        <v>1</v>
      </c>
      <c r="Q248" s="2">
        <v>1</v>
      </c>
      <c r="R248" s="2">
        <v>0</v>
      </c>
      <c r="S248" s="2">
        <v>0</v>
      </c>
      <c r="T248" s="2">
        <v>2</v>
      </c>
      <c r="U248" s="45" t="s">
        <v>77</v>
      </c>
      <c r="V248" s="45" t="s">
        <v>77</v>
      </c>
      <c r="W248" s="45">
        <v>7.5115740740740742E-3</v>
      </c>
      <c r="X248" s="2">
        <v>2</v>
      </c>
      <c r="Y248" s="2">
        <v>1</v>
      </c>
      <c r="Z248">
        <v>3</v>
      </c>
    </row>
    <row r="249" spans="1:26" x14ac:dyDescent="0.25">
      <c r="A249" s="1">
        <v>44715</v>
      </c>
      <c r="B249" t="s">
        <v>90</v>
      </c>
      <c r="C249" t="s">
        <v>136</v>
      </c>
      <c r="D249" t="s">
        <v>132</v>
      </c>
      <c r="E249" t="s">
        <v>283</v>
      </c>
      <c r="F249" s="3">
        <v>38.115554500000009</v>
      </c>
      <c r="G249" s="5">
        <v>8.9401618055555548E-2</v>
      </c>
      <c r="H249" s="2">
        <v>2</v>
      </c>
      <c r="I249" s="2">
        <v>1</v>
      </c>
      <c r="J249" s="2">
        <v>0</v>
      </c>
      <c r="K249" s="2">
        <v>17</v>
      </c>
      <c r="L249" s="2">
        <v>17</v>
      </c>
      <c r="M249">
        <v>3</v>
      </c>
      <c r="N249" s="2">
        <v>8</v>
      </c>
      <c r="O249" s="2">
        <v>2</v>
      </c>
      <c r="P249" s="2">
        <v>11</v>
      </c>
      <c r="Q249" s="2">
        <v>14</v>
      </c>
      <c r="R249" s="2">
        <v>3</v>
      </c>
      <c r="S249" s="2">
        <v>0</v>
      </c>
      <c r="T249" s="2">
        <v>1</v>
      </c>
      <c r="U249" s="45">
        <v>6.3136574074074076E-3</v>
      </c>
      <c r="V249" s="45">
        <v>0.5</v>
      </c>
      <c r="W249" s="45">
        <v>4.3859953703703707E-2</v>
      </c>
      <c r="X249" s="2">
        <v>1</v>
      </c>
      <c r="Y249" s="2">
        <v>14</v>
      </c>
      <c r="Z249">
        <v>17</v>
      </c>
    </row>
    <row r="250" spans="1:26" x14ac:dyDescent="0.25">
      <c r="A250" s="1">
        <v>44715</v>
      </c>
      <c r="B250" t="s">
        <v>90</v>
      </c>
      <c r="C250" t="s">
        <v>155</v>
      </c>
      <c r="D250" t="s">
        <v>146</v>
      </c>
      <c r="E250" t="s">
        <v>283</v>
      </c>
      <c r="F250" s="3">
        <v>0</v>
      </c>
      <c r="G250" s="5">
        <v>2.14328625E-2</v>
      </c>
      <c r="H250" s="2">
        <v>0</v>
      </c>
      <c r="I250" s="2">
        <v>0</v>
      </c>
      <c r="J250" s="2">
        <v>0</v>
      </c>
      <c r="K250" s="2">
        <v>5</v>
      </c>
      <c r="L250" s="2">
        <v>5</v>
      </c>
      <c r="M250">
        <v>0</v>
      </c>
      <c r="N250" s="2">
        <v>5</v>
      </c>
      <c r="O250" s="2">
        <v>1</v>
      </c>
      <c r="P250" s="2">
        <v>2</v>
      </c>
      <c r="Q250" s="2">
        <v>3</v>
      </c>
      <c r="R250" s="2">
        <v>1</v>
      </c>
      <c r="S250" s="2">
        <v>0</v>
      </c>
      <c r="T250" s="2">
        <v>1</v>
      </c>
      <c r="U250" s="45">
        <v>5.8680555555555552E-3</v>
      </c>
      <c r="V250" s="45">
        <v>0</v>
      </c>
      <c r="W250" s="45">
        <v>8.576388888888889E-2</v>
      </c>
      <c r="X250" s="2">
        <v>1</v>
      </c>
      <c r="Y250" s="2">
        <v>3</v>
      </c>
      <c r="Z250">
        <v>5</v>
      </c>
    </row>
    <row r="251" spans="1:26" x14ac:dyDescent="0.25">
      <c r="A251" s="1">
        <v>44715</v>
      </c>
      <c r="B251" t="s">
        <v>81</v>
      </c>
      <c r="C251" t="s">
        <v>135</v>
      </c>
      <c r="D251" t="s">
        <v>132</v>
      </c>
      <c r="E251" t="s">
        <v>280</v>
      </c>
      <c r="F251" s="3">
        <v>1.1074999999999999</v>
      </c>
      <c r="G251" s="5">
        <v>3.348958333333333E-2</v>
      </c>
      <c r="H251" s="2">
        <v>0</v>
      </c>
      <c r="I251" s="2">
        <v>0</v>
      </c>
      <c r="J251" s="2">
        <v>0</v>
      </c>
      <c r="K251" s="2">
        <v>2</v>
      </c>
      <c r="L251" s="2">
        <v>2</v>
      </c>
      <c r="M251">
        <v>0</v>
      </c>
      <c r="N251" s="2">
        <v>1</v>
      </c>
      <c r="O251" s="2">
        <v>0</v>
      </c>
      <c r="P251" s="2">
        <v>1</v>
      </c>
      <c r="Q251" s="2">
        <v>2</v>
      </c>
      <c r="R251" s="2">
        <v>1</v>
      </c>
      <c r="S251" s="2">
        <v>0</v>
      </c>
      <c r="T251" s="2">
        <v>0</v>
      </c>
      <c r="U251" s="45" t="s">
        <v>77</v>
      </c>
      <c r="V251" s="45" t="s">
        <v>77</v>
      </c>
      <c r="W251" s="45">
        <v>4.9809027777777778E-2</v>
      </c>
      <c r="X251" s="2">
        <v>0</v>
      </c>
      <c r="Y251" s="2">
        <v>2</v>
      </c>
      <c r="Z251">
        <v>2</v>
      </c>
    </row>
    <row r="252" spans="1:26" x14ac:dyDescent="0.25">
      <c r="A252" s="1">
        <v>44715</v>
      </c>
      <c r="B252" t="s">
        <v>81</v>
      </c>
      <c r="C252" t="s">
        <v>140</v>
      </c>
      <c r="D252" t="s">
        <v>132</v>
      </c>
      <c r="E252" t="s">
        <v>269</v>
      </c>
      <c r="F252" s="3">
        <v>7.9799998333333342</v>
      </c>
      <c r="G252" s="5">
        <v>5.3201806186868678E-2</v>
      </c>
      <c r="H252" s="2">
        <v>2</v>
      </c>
      <c r="I252" s="2">
        <v>0</v>
      </c>
      <c r="J252" s="2">
        <v>0</v>
      </c>
      <c r="K252" s="2">
        <v>13</v>
      </c>
      <c r="L252" s="2">
        <v>13</v>
      </c>
      <c r="M252">
        <v>4</v>
      </c>
      <c r="N252" s="2">
        <v>10</v>
      </c>
      <c r="O252" s="2">
        <v>1</v>
      </c>
      <c r="P252" s="2">
        <v>9</v>
      </c>
      <c r="Q252" s="2">
        <v>11</v>
      </c>
      <c r="R252" s="2">
        <v>2</v>
      </c>
      <c r="S252" s="2">
        <v>0</v>
      </c>
      <c r="T252" s="2">
        <v>1</v>
      </c>
      <c r="U252" s="45">
        <v>1.4583333333333334E-3</v>
      </c>
      <c r="V252" s="45">
        <v>1</v>
      </c>
      <c r="W252" s="45">
        <v>2.0497685185185185E-2</v>
      </c>
      <c r="X252" s="2">
        <v>1</v>
      </c>
      <c r="Y252" s="2">
        <v>11</v>
      </c>
      <c r="Z252">
        <v>13</v>
      </c>
    </row>
    <row r="253" spans="1:26" x14ac:dyDescent="0.25">
      <c r="A253" s="1">
        <v>44715</v>
      </c>
      <c r="B253" t="s">
        <v>81</v>
      </c>
      <c r="C253" t="s">
        <v>135</v>
      </c>
      <c r="D253" t="s">
        <v>132</v>
      </c>
      <c r="E253" t="s">
        <v>272</v>
      </c>
      <c r="F253" s="3">
        <v>3.3661109999999996</v>
      </c>
      <c r="G253" s="5">
        <v>5.965663425925926E-2</v>
      </c>
      <c r="H253" s="2">
        <v>0</v>
      </c>
      <c r="I253" s="2">
        <v>0</v>
      </c>
      <c r="J253" s="2">
        <v>0</v>
      </c>
      <c r="K253" s="2">
        <v>2</v>
      </c>
      <c r="L253" s="2">
        <v>2</v>
      </c>
      <c r="M253">
        <v>0</v>
      </c>
      <c r="N253" s="2">
        <v>1</v>
      </c>
      <c r="O253" s="2">
        <v>0</v>
      </c>
      <c r="P253" s="2">
        <v>2</v>
      </c>
      <c r="Q253" s="2">
        <v>2</v>
      </c>
      <c r="R253" s="2">
        <v>0</v>
      </c>
      <c r="S253" s="2">
        <v>0</v>
      </c>
      <c r="T253" s="2">
        <v>0</v>
      </c>
      <c r="U253" s="45" t="s">
        <v>77</v>
      </c>
      <c r="V253" s="45" t="s">
        <v>77</v>
      </c>
      <c r="W253" s="45">
        <v>8.6226851851851846E-2</v>
      </c>
      <c r="X253" s="2">
        <v>0</v>
      </c>
      <c r="Y253" s="2">
        <v>2</v>
      </c>
      <c r="Z253">
        <v>2</v>
      </c>
    </row>
    <row r="254" spans="1:26" x14ac:dyDescent="0.25">
      <c r="A254" s="1">
        <v>44715</v>
      </c>
      <c r="B254" t="s">
        <v>81</v>
      </c>
      <c r="C254" t="s">
        <v>135</v>
      </c>
      <c r="D254" t="s">
        <v>132</v>
      </c>
      <c r="E254" t="s">
        <v>281</v>
      </c>
      <c r="F254" s="3">
        <v>16.94499983333333</v>
      </c>
      <c r="G254" s="5">
        <v>8.9637344907407407E-2</v>
      </c>
      <c r="H254" s="2">
        <v>2</v>
      </c>
      <c r="I254" s="2">
        <v>2</v>
      </c>
      <c r="J254" s="2">
        <v>0</v>
      </c>
      <c r="K254" s="2">
        <v>8</v>
      </c>
      <c r="L254" s="2">
        <v>8</v>
      </c>
      <c r="M254">
        <v>3</v>
      </c>
      <c r="N254" s="2">
        <v>7</v>
      </c>
      <c r="O254" s="2">
        <v>4</v>
      </c>
      <c r="P254" s="2">
        <v>2</v>
      </c>
      <c r="Q254" s="2">
        <v>3</v>
      </c>
      <c r="R254" s="2">
        <v>1</v>
      </c>
      <c r="S254" s="2">
        <v>1</v>
      </c>
      <c r="T254" s="2">
        <v>0</v>
      </c>
      <c r="U254" s="45">
        <v>8.2060185185185187E-3</v>
      </c>
      <c r="V254" s="45">
        <v>0.5</v>
      </c>
      <c r="W254" s="45">
        <v>2.1608796296296296E-2</v>
      </c>
      <c r="X254" s="2">
        <v>1</v>
      </c>
      <c r="Y254" s="2">
        <v>3</v>
      </c>
      <c r="Z254">
        <v>8</v>
      </c>
    </row>
    <row r="255" spans="1:26" x14ac:dyDescent="0.25">
      <c r="A255" s="1">
        <v>44715</v>
      </c>
      <c r="B255" t="s">
        <v>81</v>
      </c>
      <c r="C255" t="s">
        <v>141</v>
      </c>
      <c r="D255" t="s">
        <v>132</v>
      </c>
      <c r="E255" t="s">
        <v>281</v>
      </c>
      <c r="F255" s="3">
        <v>1.5355556666666668</v>
      </c>
      <c r="G255" s="5">
        <v>4.2407409722222227E-2</v>
      </c>
      <c r="H255" s="2">
        <v>0</v>
      </c>
      <c r="I255" s="2">
        <v>0</v>
      </c>
      <c r="J255" s="2">
        <v>0</v>
      </c>
      <c r="K255" s="2">
        <v>2</v>
      </c>
      <c r="L255" s="2">
        <v>2</v>
      </c>
      <c r="M255">
        <v>0</v>
      </c>
      <c r="N255" s="2">
        <v>1</v>
      </c>
      <c r="O255" s="2">
        <v>0</v>
      </c>
      <c r="P255" s="2">
        <v>1</v>
      </c>
      <c r="Q255" s="2">
        <v>2</v>
      </c>
      <c r="R255" s="2">
        <v>1</v>
      </c>
      <c r="S255" s="2">
        <v>0</v>
      </c>
      <c r="T255" s="2">
        <v>0</v>
      </c>
      <c r="U255" s="45" t="s">
        <v>77</v>
      </c>
      <c r="V255" s="45" t="s">
        <v>77</v>
      </c>
      <c r="W255" s="45">
        <v>5.288773148148148E-2</v>
      </c>
      <c r="X255" s="2">
        <v>0</v>
      </c>
      <c r="Y255" s="2">
        <v>2</v>
      </c>
      <c r="Z255">
        <v>2</v>
      </c>
    </row>
    <row r="256" spans="1:26" x14ac:dyDescent="0.25">
      <c r="A256" s="1">
        <v>44715</v>
      </c>
      <c r="B256" t="s">
        <v>81</v>
      </c>
      <c r="C256" t="s">
        <v>140</v>
      </c>
      <c r="D256" t="s">
        <v>132</v>
      </c>
      <c r="E256" t="s">
        <v>275</v>
      </c>
      <c r="F256" s="3">
        <v>2.9913888333333332</v>
      </c>
      <c r="G256" s="5">
        <v>0.13505786805555556</v>
      </c>
      <c r="H256" s="2">
        <v>0</v>
      </c>
      <c r="I256" s="2">
        <v>0</v>
      </c>
      <c r="J256" s="2">
        <v>0</v>
      </c>
      <c r="K256" s="2">
        <v>1</v>
      </c>
      <c r="L256" s="2">
        <v>1</v>
      </c>
      <c r="M256">
        <v>0</v>
      </c>
      <c r="N256" s="2">
        <v>0</v>
      </c>
      <c r="O256" s="2">
        <v>0</v>
      </c>
      <c r="P256" s="2">
        <v>1</v>
      </c>
      <c r="Q256" s="2">
        <v>1</v>
      </c>
      <c r="R256" s="2">
        <v>0</v>
      </c>
      <c r="S256" s="2">
        <v>0</v>
      </c>
      <c r="T256" s="2">
        <v>0</v>
      </c>
      <c r="U256" s="45" t="s">
        <v>77</v>
      </c>
      <c r="V256" s="45" t="s">
        <v>77</v>
      </c>
      <c r="W256" s="45">
        <v>1.8865740740740742E-2</v>
      </c>
      <c r="X256" s="2">
        <v>0</v>
      </c>
      <c r="Y256" s="2">
        <v>1</v>
      </c>
      <c r="Z256">
        <v>1</v>
      </c>
    </row>
    <row r="257" spans="1:26" x14ac:dyDescent="0.25">
      <c r="A257" s="1">
        <v>44715</v>
      </c>
      <c r="B257" t="s">
        <v>81</v>
      </c>
      <c r="C257" t="s">
        <v>135</v>
      </c>
      <c r="D257" t="s">
        <v>132</v>
      </c>
      <c r="E257" t="s">
        <v>94</v>
      </c>
      <c r="F257" s="3">
        <v>8.1094445000000004</v>
      </c>
      <c r="G257" s="5">
        <v>0.12304784027777779</v>
      </c>
      <c r="H257" s="2">
        <v>1</v>
      </c>
      <c r="I257" s="2">
        <v>0</v>
      </c>
      <c r="J257" s="2">
        <v>0</v>
      </c>
      <c r="K257" s="2">
        <v>1</v>
      </c>
      <c r="L257" s="2">
        <v>1</v>
      </c>
      <c r="M257">
        <v>0</v>
      </c>
      <c r="N257" s="2">
        <v>0</v>
      </c>
      <c r="O257" s="2">
        <v>0</v>
      </c>
      <c r="P257" s="2">
        <v>0</v>
      </c>
      <c r="Q257" s="2">
        <v>1</v>
      </c>
      <c r="R257" s="2">
        <v>1</v>
      </c>
      <c r="S257" s="2">
        <v>0</v>
      </c>
      <c r="T257" s="2">
        <v>0</v>
      </c>
      <c r="U257" s="45" t="s">
        <v>77</v>
      </c>
      <c r="V257" s="45" t="s">
        <v>77</v>
      </c>
      <c r="W257" s="45">
        <v>3.1215277777777779E-2</v>
      </c>
      <c r="X257" s="2">
        <v>0</v>
      </c>
      <c r="Y257" s="2">
        <v>1</v>
      </c>
      <c r="Z257">
        <v>1</v>
      </c>
    </row>
    <row r="258" spans="1:26" x14ac:dyDescent="0.25">
      <c r="A258" s="1">
        <v>44715</v>
      </c>
      <c r="B258" t="s">
        <v>81</v>
      </c>
      <c r="C258" t="s">
        <v>141</v>
      </c>
      <c r="D258" t="s">
        <v>132</v>
      </c>
      <c r="E258" t="s">
        <v>94</v>
      </c>
      <c r="F258" s="3">
        <v>5.6666666666666664E-2</v>
      </c>
      <c r="G258" s="5">
        <v>1.2777777777777777E-2</v>
      </c>
      <c r="H258" s="2">
        <v>0</v>
      </c>
      <c r="I258" s="2">
        <v>0</v>
      </c>
      <c r="J258" s="2">
        <v>0</v>
      </c>
      <c r="K258" s="2">
        <v>1</v>
      </c>
      <c r="L258" s="2">
        <v>1</v>
      </c>
      <c r="M258">
        <v>0</v>
      </c>
      <c r="N258" s="2">
        <v>1</v>
      </c>
      <c r="O258" s="2">
        <v>0</v>
      </c>
      <c r="P258" s="2">
        <v>1</v>
      </c>
      <c r="Q258" s="2">
        <v>1</v>
      </c>
      <c r="R258" s="2">
        <v>0</v>
      </c>
      <c r="S258" s="2">
        <v>0</v>
      </c>
      <c r="T258" s="2">
        <v>0</v>
      </c>
      <c r="U258" s="45" t="s">
        <v>77</v>
      </c>
      <c r="V258" s="45" t="s">
        <v>77</v>
      </c>
      <c r="W258" s="45">
        <v>7.3032407407407412E-3</v>
      </c>
      <c r="X258" s="2">
        <v>0</v>
      </c>
      <c r="Y258" s="2">
        <v>1</v>
      </c>
      <c r="Z258">
        <v>1</v>
      </c>
    </row>
    <row r="259" spans="1:26" x14ac:dyDescent="0.25">
      <c r="A259" s="1">
        <v>44715</v>
      </c>
      <c r="B259" t="s">
        <v>81</v>
      </c>
      <c r="C259" t="s">
        <v>135</v>
      </c>
      <c r="D259" t="s">
        <v>132</v>
      </c>
      <c r="E259" t="s">
        <v>274</v>
      </c>
      <c r="F259" s="3">
        <v>51.136110333333349</v>
      </c>
      <c r="G259" s="5">
        <v>0.15682053186274511</v>
      </c>
      <c r="H259" s="2">
        <v>6</v>
      </c>
      <c r="I259" s="2">
        <v>4</v>
      </c>
      <c r="J259" s="2">
        <v>0</v>
      </c>
      <c r="K259" s="2">
        <v>9</v>
      </c>
      <c r="L259" s="2">
        <v>9</v>
      </c>
      <c r="M259">
        <v>0</v>
      </c>
      <c r="N259" s="2">
        <v>4</v>
      </c>
      <c r="O259" s="2">
        <v>0</v>
      </c>
      <c r="P259" s="2">
        <v>7</v>
      </c>
      <c r="Q259" s="2">
        <v>7</v>
      </c>
      <c r="R259" s="2">
        <v>0</v>
      </c>
      <c r="S259" s="2">
        <v>1</v>
      </c>
      <c r="T259" s="2">
        <v>1</v>
      </c>
      <c r="U259" s="45" t="s">
        <v>77</v>
      </c>
      <c r="V259" s="45" t="s">
        <v>77</v>
      </c>
      <c r="W259" s="45">
        <v>1.9780092592592596E-2</v>
      </c>
      <c r="X259" s="2">
        <v>2</v>
      </c>
      <c r="Y259" s="2">
        <v>7</v>
      </c>
      <c r="Z259">
        <v>9</v>
      </c>
    </row>
    <row r="260" spans="1:26" x14ac:dyDescent="0.25">
      <c r="A260" s="1">
        <v>44715</v>
      </c>
      <c r="B260" t="s">
        <v>81</v>
      </c>
      <c r="C260" t="s">
        <v>140</v>
      </c>
      <c r="D260" t="s">
        <v>132</v>
      </c>
      <c r="E260" t="s">
        <v>274</v>
      </c>
      <c r="F260" s="3">
        <v>9.9849999999999994</v>
      </c>
      <c r="G260" s="5">
        <v>0.14635416666666667</v>
      </c>
      <c r="H260" s="2">
        <v>2</v>
      </c>
      <c r="I260" s="2">
        <v>0</v>
      </c>
      <c r="J260" s="2">
        <v>0</v>
      </c>
      <c r="K260" s="2">
        <v>3</v>
      </c>
      <c r="L260" s="2">
        <v>3</v>
      </c>
      <c r="M260">
        <v>1</v>
      </c>
      <c r="N260" s="2">
        <v>1</v>
      </c>
      <c r="O260" s="2">
        <v>1</v>
      </c>
      <c r="P260" s="2">
        <v>1</v>
      </c>
      <c r="Q260" s="2">
        <v>2</v>
      </c>
      <c r="R260" s="2">
        <v>1</v>
      </c>
      <c r="S260" s="2">
        <v>0</v>
      </c>
      <c r="T260" s="2">
        <v>0</v>
      </c>
      <c r="U260" s="45">
        <v>1.1226851851851853E-3</v>
      </c>
      <c r="V260" s="45">
        <v>1</v>
      </c>
      <c r="W260" s="45">
        <v>3.9241898148148158E-2</v>
      </c>
      <c r="X260" s="2">
        <v>0</v>
      </c>
      <c r="Y260" s="2">
        <v>2</v>
      </c>
      <c r="Z260">
        <v>3</v>
      </c>
    </row>
    <row r="261" spans="1:26" x14ac:dyDescent="0.25">
      <c r="A261" s="1">
        <v>44715</v>
      </c>
      <c r="B261" t="s">
        <v>81</v>
      </c>
      <c r="C261" t="s">
        <v>141</v>
      </c>
      <c r="D261" t="s">
        <v>132</v>
      </c>
      <c r="E261" t="s">
        <v>274</v>
      </c>
      <c r="F261" s="3">
        <v>2.0088891666666671</v>
      </c>
      <c r="G261" s="5">
        <v>1.2353391534391535E-2</v>
      </c>
      <c r="H261" s="2">
        <v>0</v>
      </c>
      <c r="I261" s="2">
        <v>0</v>
      </c>
      <c r="J261" s="2">
        <v>0</v>
      </c>
      <c r="K261" s="2">
        <v>22</v>
      </c>
      <c r="L261" s="2">
        <v>22</v>
      </c>
      <c r="M261">
        <v>13</v>
      </c>
      <c r="N261" s="2">
        <v>21</v>
      </c>
      <c r="O261" s="2">
        <v>6</v>
      </c>
      <c r="P261" s="2">
        <v>14</v>
      </c>
      <c r="Q261" s="2">
        <v>15</v>
      </c>
      <c r="R261" s="2">
        <v>1</v>
      </c>
      <c r="S261" s="2">
        <v>0</v>
      </c>
      <c r="T261" s="2">
        <v>1</v>
      </c>
      <c r="U261" s="45">
        <v>6.6608796296296303E-3</v>
      </c>
      <c r="V261" s="45">
        <v>0.33333333333333331</v>
      </c>
      <c r="W261" s="45">
        <v>6.430555555555556E-2</v>
      </c>
      <c r="X261" s="2">
        <v>1</v>
      </c>
      <c r="Y261" s="2">
        <v>15</v>
      </c>
      <c r="Z261">
        <v>22</v>
      </c>
    </row>
    <row r="262" spans="1:26" x14ac:dyDescent="0.25">
      <c r="A262" s="1">
        <v>44715</v>
      </c>
      <c r="B262" t="s">
        <v>81</v>
      </c>
      <c r="C262" t="s">
        <v>140</v>
      </c>
      <c r="D262" t="s">
        <v>132</v>
      </c>
      <c r="E262" t="s">
        <v>283</v>
      </c>
      <c r="F262" s="3">
        <v>3.4550000000000001</v>
      </c>
      <c r="G262" s="5">
        <v>8.230323958333334E-2</v>
      </c>
      <c r="H262" s="2">
        <v>0</v>
      </c>
      <c r="I262" s="2">
        <v>0</v>
      </c>
      <c r="J262" s="2">
        <v>0</v>
      </c>
      <c r="K262" s="2">
        <v>2</v>
      </c>
      <c r="L262" s="2">
        <v>2</v>
      </c>
      <c r="M262">
        <v>1</v>
      </c>
      <c r="N262" s="2">
        <v>1</v>
      </c>
      <c r="O262" s="2">
        <v>0</v>
      </c>
      <c r="P262" s="2">
        <v>2</v>
      </c>
      <c r="Q262" s="2">
        <v>2</v>
      </c>
      <c r="R262" s="2">
        <v>0</v>
      </c>
      <c r="S262" s="2">
        <v>0</v>
      </c>
      <c r="T262" s="2">
        <v>0</v>
      </c>
      <c r="U262" s="45" t="s">
        <v>77</v>
      </c>
      <c r="V262" s="45" t="s">
        <v>77</v>
      </c>
      <c r="W262" s="45">
        <v>2.2407407407407407E-2</v>
      </c>
      <c r="X262" s="2">
        <v>0</v>
      </c>
      <c r="Y262" s="2">
        <v>2</v>
      </c>
      <c r="Z262">
        <v>2</v>
      </c>
    </row>
    <row r="263" spans="1:26" x14ac:dyDescent="0.25">
      <c r="A263" s="1">
        <v>44715</v>
      </c>
      <c r="B263" t="s">
        <v>76</v>
      </c>
      <c r="C263" t="s">
        <v>137</v>
      </c>
      <c r="D263" t="s">
        <v>132</v>
      </c>
      <c r="E263" t="s">
        <v>268</v>
      </c>
      <c r="F263" s="3">
        <v>37.348886999999991</v>
      </c>
      <c r="G263" s="5">
        <v>8.3855816468253963E-2</v>
      </c>
      <c r="H263" s="2">
        <v>2</v>
      </c>
      <c r="I263" s="2">
        <v>1</v>
      </c>
      <c r="J263" s="2">
        <v>0</v>
      </c>
      <c r="K263" s="2">
        <v>18</v>
      </c>
      <c r="L263" s="2">
        <v>18</v>
      </c>
      <c r="M263">
        <v>3</v>
      </c>
      <c r="N263" s="2">
        <v>8</v>
      </c>
      <c r="O263" s="2">
        <v>1</v>
      </c>
      <c r="P263" s="2">
        <v>12</v>
      </c>
      <c r="Q263" s="2">
        <v>16</v>
      </c>
      <c r="R263" s="2">
        <v>4</v>
      </c>
      <c r="S263" s="2">
        <v>0</v>
      </c>
      <c r="T263" s="2">
        <v>1</v>
      </c>
      <c r="U263" s="45">
        <v>1.9560185185185187E-2</v>
      </c>
      <c r="V263" s="45">
        <v>0</v>
      </c>
      <c r="W263" s="45">
        <v>3.4131944444444444E-2</v>
      </c>
      <c r="X263" s="2">
        <v>1</v>
      </c>
      <c r="Y263" s="2">
        <v>16</v>
      </c>
      <c r="Z263">
        <v>18</v>
      </c>
    </row>
    <row r="264" spans="1:26" x14ac:dyDescent="0.25">
      <c r="A264" s="1">
        <v>44715</v>
      </c>
      <c r="B264" t="s">
        <v>76</v>
      </c>
      <c r="C264" t="s">
        <v>145</v>
      </c>
      <c r="D264" t="s">
        <v>146</v>
      </c>
      <c r="E264" t="s">
        <v>268</v>
      </c>
      <c r="F264" s="3">
        <v>1.8802778333333334</v>
      </c>
      <c r="G264" s="5">
        <v>2.156057175925926E-2</v>
      </c>
      <c r="H264" s="2">
        <v>0</v>
      </c>
      <c r="I264" s="2">
        <v>0</v>
      </c>
      <c r="J264" s="2">
        <v>0</v>
      </c>
      <c r="K264" s="2">
        <v>6</v>
      </c>
      <c r="L264" s="2">
        <v>6</v>
      </c>
      <c r="M264">
        <v>3</v>
      </c>
      <c r="N264" s="2">
        <v>5</v>
      </c>
      <c r="O264" s="2">
        <v>0</v>
      </c>
      <c r="P264" s="2">
        <v>4</v>
      </c>
      <c r="Q264" s="2">
        <v>5</v>
      </c>
      <c r="R264" s="2">
        <v>1</v>
      </c>
      <c r="S264" s="2">
        <v>0</v>
      </c>
      <c r="T264" s="2">
        <v>1</v>
      </c>
      <c r="U264" s="45" t="s">
        <v>77</v>
      </c>
      <c r="V264" s="45" t="s">
        <v>77</v>
      </c>
      <c r="W264" s="45">
        <v>3.2372685185185185E-2</v>
      </c>
      <c r="X264" s="2">
        <v>1</v>
      </c>
      <c r="Y264" s="2">
        <v>5</v>
      </c>
      <c r="Z264">
        <v>6</v>
      </c>
    </row>
    <row r="265" spans="1:26" x14ac:dyDescent="0.25">
      <c r="A265" s="1">
        <v>44715</v>
      </c>
      <c r="B265" t="s">
        <v>76</v>
      </c>
      <c r="C265" t="s">
        <v>147</v>
      </c>
      <c r="D265" t="s">
        <v>132</v>
      </c>
      <c r="E265" t="s">
        <v>286</v>
      </c>
      <c r="F265" s="3">
        <v>15.458333333333337</v>
      </c>
      <c r="G265" s="5">
        <v>6.3957365740740749E-2</v>
      </c>
      <c r="H265" s="2">
        <v>0</v>
      </c>
      <c r="I265" s="2">
        <v>0</v>
      </c>
      <c r="J265" s="2">
        <v>0</v>
      </c>
      <c r="K265" s="2">
        <v>12</v>
      </c>
      <c r="L265" s="2">
        <v>11</v>
      </c>
      <c r="M265">
        <v>2</v>
      </c>
      <c r="N265" s="2">
        <v>6</v>
      </c>
      <c r="O265" s="2">
        <v>2</v>
      </c>
      <c r="P265" s="2">
        <v>5</v>
      </c>
      <c r="Q265" s="2">
        <v>7</v>
      </c>
      <c r="R265" s="2">
        <v>2</v>
      </c>
      <c r="S265" s="2">
        <v>2</v>
      </c>
      <c r="T265" s="2">
        <v>1</v>
      </c>
      <c r="U265" s="45">
        <v>1.9907407407407408E-3</v>
      </c>
      <c r="V265" s="45">
        <v>1</v>
      </c>
      <c r="W265" s="45">
        <v>6.1134259259259263E-2</v>
      </c>
      <c r="X265" s="2">
        <v>3</v>
      </c>
      <c r="Y265" s="2">
        <v>7</v>
      </c>
      <c r="Z265">
        <v>12</v>
      </c>
    </row>
    <row r="266" spans="1:26" x14ac:dyDescent="0.25">
      <c r="A266" s="1">
        <v>44715</v>
      </c>
      <c r="B266" t="s">
        <v>76</v>
      </c>
      <c r="C266" t="s">
        <v>137</v>
      </c>
      <c r="D266" t="s">
        <v>132</v>
      </c>
      <c r="E266" t="s">
        <v>286</v>
      </c>
      <c r="F266" s="3">
        <v>0.97749999999999981</v>
      </c>
      <c r="G266" s="5">
        <v>1.9655671874999999E-2</v>
      </c>
      <c r="H266" s="2">
        <v>0</v>
      </c>
      <c r="I266" s="2">
        <v>0</v>
      </c>
      <c r="J266" s="2">
        <v>0</v>
      </c>
      <c r="K266" s="2">
        <v>4</v>
      </c>
      <c r="L266" s="2">
        <v>4</v>
      </c>
      <c r="M266">
        <v>1</v>
      </c>
      <c r="N266" s="2">
        <v>4</v>
      </c>
      <c r="O266" s="2">
        <v>1</v>
      </c>
      <c r="P266" s="2">
        <v>3</v>
      </c>
      <c r="Q266" s="2">
        <v>3</v>
      </c>
      <c r="R266" s="2">
        <v>0</v>
      </c>
      <c r="S266" s="2">
        <v>0</v>
      </c>
      <c r="T266" s="2">
        <v>0</v>
      </c>
      <c r="U266" s="45">
        <v>1.2673611111111111E-2</v>
      </c>
      <c r="V266" s="45">
        <v>0</v>
      </c>
      <c r="W266" s="45">
        <v>5.2696759259259263E-2</v>
      </c>
      <c r="X266" s="2">
        <v>0</v>
      </c>
      <c r="Y266" s="2">
        <v>3</v>
      </c>
      <c r="Z266">
        <v>4</v>
      </c>
    </row>
    <row r="267" spans="1:26" x14ac:dyDescent="0.25">
      <c r="A267" s="1">
        <v>44715</v>
      </c>
      <c r="B267" t="s">
        <v>76</v>
      </c>
      <c r="C267" t="s">
        <v>147</v>
      </c>
      <c r="D267" t="s">
        <v>132</v>
      </c>
      <c r="E267" t="s">
        <v>287</v>
      </c>
      <c r="F267" s="3">
        <v>6.3280556666666676</v>
      </c>
      <c r="G267" s="5">
        <v>6.3150463888888897E-2</v>
      </c>
      <c r="H267" s="2">
        <v>0</v>
      </c>
      <c r="I267" s="2">
        <v>0</v>
      </c>
      <c r="J267" s="2">
        <v>0</v>
      </c>
      <c r="K267" s="2">
        <v>4</v>
      </c>
      <c r="L267" s="2">
        <v>4</v>
      </c>
      <c r="M267">
        <v>0</v>
      </c>
      <c r="N267" s="2">
        <v>3</v>
      </c>
      <c r="O267" s="2">
        <v>2</v>
      </c>
      <c r="P267" s="2">
        <v>2</v>
      </c>
      <c r="Q267" s="2">
        <v>2</v>
      </c>
      <c r="R267" s="2">
        <v>0</v>
      </c>
      <c r="S267" s="2">
        <v>0</v>
      </c>
      <c r="T267" s="2">
        <v>0</v>
      </c>
      <c r="U267" s="45">
        <v>6.3946759259259252E-3</v>
      </c>
      <c r="V267" s="45">
        <v>0.5</v>
      </c>
      <c r="W267" s="45">
        <v>6.8101851851851858E-2</v>
      </c>
      <c r="X267" s="2">
        <v>0</v>
      </c>
      <c r="Y267" s="2">
        <v>2</v>
      </c>
      <c r="Z267">
        <v>4</v>
      </c>
    </row>
    <row r="268" spans="1:26" x14ac:dyDescent="0.25">
      <c r="A268" s="1">
        <v>44715</v>
      </c>
      <c r="B268" t="s">
        <v>76</v>
      </c>
      <c r="C268" t="s">
        <v>144</v>
      </c>
      <c r="D268" t="s">
        <v>132</v>
      </c>
      <c r="E268" t="s">
        <v>270</v>
      </c>
      <c r="F268" s="3">
        <v>6.0069445000000004</v>
      </c>
      <c r="G268" s="5">
        <v>2.2015046875000003E-2</v>
      </c>
      <c r="H268" s="2">
        <v>0</v>
      </c>
      <c r="I268" s="2">
        <v>0</v>
      </c>
      <c r="J268" s="2">
        <v>0</v>
      </c>
      <c r="K268" s="2">
        <v>21</v>
      </c>
      <c r="L268" s="2">
        <v>20</v>
      </c>
      <c r="M268">
        <v>5</v>
      </c>
      <c r="N268" s="2">
        <v>17</v>
      </c>
      <c r="O268" s="2">
        <v>1</v>
      </c>
      <c r="P268" s="2">
        <v>10</v>
      </c>
      <c r="Q268" s="2">
        <v>14</v>
      </c>
      <c r="R268" s="2">
        <v>4</v>
      </c>
      <c r="S268" s="2">
        <v>2</v>
      </c>
      <c r="T268" s="2">
        <v>4</v>
      </c>
      <c r="U268" s="45">
        <v>6.3773148148148148E-3</v>
      </c>
      <c r="V268" s="45">
        <v>0</v>
      </c>
      <c r="W268" s="45">
        <v>1.9843750000000004E-2</v>
      </c>
      <c r="X268" s="2">
        <v>6</v>
      </c>
      <c r="Y268" s="2">
        <v>14</v>
      </c>
      <c r="Z268">
        <v>21</v>
      </c>
    </row>
    <row r="269" spans="1:26" x14ac:dyDescent="0.25">
      <c r="A269" s="1">
        <v>44715</v>
      </c>
      <c r="B269" t="s">
        <v>76</v>
      </c>
      <c r="C269" t="s">
        <v>137</v>
      </c>
      <c r="D269" t="s">
        <v>132</v>
      </c>
      <c r="E269" t="s">
        <v>270</v>
      </c>
      <c r="F269" s="3">
        <v>1.4788888333333332</v>
      </c>
      <c r="G269" s="5">
        <v>1.9413579861111113E-2</v>
      </c>
      <c r="H269" s="2">
        <v>0</v>
      </c>
      <c r="I269" s="2">
        <v>0</v>
      </c>
      <c r="J269" s="2">
        <v>0</v>
      </c>
      <c r="K269" s="2">
        <v>7</v>
      </c>
      <c r="L269" s="2">
        <v>7</v>
      </c>
      <c r="M269">
        <v>2</v>
      </c>
      <c r="N269" s="2">
        <v>7</v>
      </c>
      <c r="O269" s="2">
        <v>1</v>
      </c>
      <c r="P269" s="2">
        <v>4</v>
      </c>
      <c r="Q269" s="2">
        <v>6</v>
      </c>
      <c r="R269" s="2">
        <v>2</v>
      </c>
      <c r="S269" s="2">
        <v>0</v>
      </c>
      <c r="T269" s="2">
        <v>0</v>
      </c>
      <c r="U269" s="45">
        <v>7.3842592592592588E-3</v>
      </c>
      <c r="V269" s="45">
        <v>0</v>
      </c>
      <c r="W269" s="45">
        <v>2.5567129629629627E-2</v>
      </c>
      <c r="X269" s="2">
        <v>0</v>
      </c>
      <c r="Y269" s="2">
        <v>6</v>
      </c>
      <c r="Z269">
        <v>7</v>
      </c>
    </row>
    <row r="270" spans="1:26" x14ac:dyDescent="0.25">
      <c r="A270" s="1">
        <v>44715</v>
      </c>
      <c r="B270" t="s">
        <v>76</v>
      </c>
      <c r="C270" t="s">
        <v>147</v>
      </c>
      <c r="D270" t="s">
        <v>132</v>
      </c>
      <c r="E270" t="s">
        <v>94</v>
      </c>
      <c r="F270" s="3">
        <v>11.351388833333331</v>
      </c>
      <c r="G270" s="5">
        <v>0.1050115736111111</v>
      </c>
      <c r="H270" s="2">
        <v>2</v>
      </c>
      <c r="I270" s="2">
        <v>0</v>
      </c>
      <c r="J270" s="2">
        <v>0</v>
      </c>
      <c r="K270" s="2">
        <v>5</v>
      </c>
      <c r="L270" s="2">
        <v>5</v>
      </c>
      <c r="M270">
        <v>0</v>
      </c>
      <c r="N270" s="2">
        <v>3</v>
      </c>
      <c r="O270" s="2">
        <v>1</v>
      </c>
      <c r="P270" s="2">
        <v>4</v>
      </c>
      <c r="Q270" s="2">
        <v>4</v>
      </c>
      <c r="R270" s="2">
        <v>0</v>
      </c>
      <c r="S270" s="2">
        <v>0</v>
      </c>
      <c r="T270" s="2">
        <v>0</v>
      </c>
      <c r="U270" s="45">
        <v>2.0462962962962964E-2</v>
      </c>
      <c r="V270" s="45">
        <v>0</v>
      </c>
      <c r="W270" s="45">
        <v>5.2337962962962961E-2</v>
      </c>
      <c r="X270" s="2">
        <v>0</v>
      </c>
      <c r="Y270" s="2">
        <v>4</v>
      </c>
      <c r="Z270">
        <v>5</v>
      </c>
    </row>
    <row r="271" spans="1:26" x14ac:dyDescent="0.25">
      <c r="A271" s="1">
        <v>44715</v>
      </c>
      <c r="B271" t="s">
        <v>82</v>
      </c>
      <c r="C271" t="s">
        <v>165</v>
      </c>
      <c r="D271" t="s">
        <v>77</v>
      </c>
      <c r="E271" t="s">
        <v>273</v>
      </c>
      <c r="F271" s="3">
        <v>0</v>
      </c>
      <c r="G271" s="5">
        <v>7.5671298611111104E-2</v>
      </c>
      <c r="H271" s="2">
        <v>0</v>
      </c>
      <c r="I271" s="2">
        <v>0</v>
      </c>
      <c r="J271" s="2">
        <v>0</v>
      </c>
      <c r="K271" s="2">
        <v>1</v>
      </c>
      <c r="L271" s="2">
        <v>1</v>
      </c>
      <c r="M271">
        <v>0</v>
      </c>
      <c r="N271" s="2">
        <v>0</v>
      </c>
      <c r="O271" s="2">
        <v>1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45">
        <v>7.8703703703703705E-4</v>
      </c>
      <c r="V271" s="45">
        <v>1</v>
      </c>
      <c r="W271" s="45" t="s">
        <v>77</v>
      </c>
      <c r="X271" s="2">
        <v>0</v>
      </c>
      <c r="Y271" s="2">
        <v>0</v>
      </c>
      <c r="Z271">
        <v>1</v>
      </c>
    </row>
    <row r="272" spans="1:26" x14ac:dyDescent="0.25">
      <c r="A272" s="1">
        <v>44715</v>
      </c>
      <c r="B272" t="s">
        <v>82</v>
      </c>
      <c r="C272" t="s">
        <v>151</v>
      </c>
      <c r="D272" t="s">
        <v>143</v>
      </c>
      <c r="E272" t="s">
        <v>282</v>
      </c>
      <c r="F272" s="3">
        <v>0.98138866666666658</v>
      </c>
      <c r="G272" s="5">
        <v>1.5033274305555554E-2</v>
      </c>
      <c r="H272" s="2">
        <v>0</v>
      </c>
      <c r="I272" s="2">
        <v>0</v>
      </c>
      <c r="J272" s="2">
        <v>0</v>
      </c>
      <c r="K272" s="2">
        <v>7</v>
      </c>
      <c r="L272" s="2">
        <v>7</v>
      </c>
      <c r="M272">
        <v>1</v>
      </c>
      <c r="N272" s="2">
        <v>7</v>
      </c>
      <c r="O272" s="2">
        <v>0</v>
      </c>
      <c r="P272" s="2">
        <v>5</v>
      </c>
      <c r="Q272" s="2">
        <v>6</v>
      </c>
      <c r="R272" s="2">
        <v>1</v>
      </c>
      <c r="S272" s="2">
        <v>0</v>
      </c>
      <c r="T272" s="2">
        <v>1</v>
      </c>
      <c r="U272" s="45" t="s">
        <v>77</v>
      </c>
      <c r="V272" s="45" t="s">
        <v>77</v>
      </c>
      <c r="W272" s="45">
        <v>1.7505787037037038E-2</v>
      </c>
      <c r="X272" s="2">
        <v>1</v>
      </c>
      <c r="Y272" s="2">
        <v>6</v>
      </c>
      <c r="Z272">
        <v>7</v>
      </c>
    </row>
    <row r="273" spans="1:26" x14ac:dyDescent="0.25">
      <c r="A273" s="1">
        <v>44715</v>
      </c>
      <c r="B273" t="s">
        <v>82</v>
      </c>
      <c r="C273" t="s">
        <v>178</v>
      </c>
      <c r="D273" t="s">
        <v>77</v>
      </c>
      <c r="E273" t="s">
        <v>270</v>
      </c>
      <c r="F273" s="3">
        <v>0</v>
      </c>
      <c r="G273" s="5" t="s">
        <v>77</v>
      </c>
      <c r="H273" s="2">
        <v>0</v>
      </c>
      <c r="I273" s="2">
        <v>0</v>
      </c>
      <c r="J273" s="2">
        <v>0</v>
      </c>
      <c r="K273" s="2">
        <v>2</v>
      </c>
      <c r="L273" s="2">
        <v>1</v>
      </c>
      <c r="M273">
        <v>0</v>
      </c>
      <c r="N273" s="2">
        <v>0</v>
      </c>
      <c r="O273" s="2">
        <v>0</v>
      </c>
      <c r="P273" s="2">
        <v>1</v>
      </c>
      <c r="Q273" s="2">
        <v>1</v>
      </c>
      <c r="R273" s="2">
        <v>0</v>
      </c>
      <c r="S273" s="2">
        <v>0</v>
      </c>
      <c r="T273" s="2">
        <v>1</v>
      </c>
      <c r="U273" s="45" t="s">
        <v>77</v>
      </c>
      <c r="V273" s="45" t="s">
        <v>77</v>
      </c>
      <c r="W273" s="45">
        <v>4.6655092592592595E-2</v>
      </c>
      <c r="X273" s="2">
        <v>1</v>
      </c>
      <c r="Y273" s="2">
        <v>1</v>
      </c>
      <c r="Z273">
        <v>2</v>
      </c>
    </row>
    <row r="274" spans="1:26" x14ac:dyDescent="0.25">
      <c r="A274" s="1">
        <v>44715</v>
      </c>
      <c r="B274" t="s">
        <v>82</v>
      </c>
      <c r="C274" t="s">
        <v>142</v>
      </c>
      <c r="D274" t="s">
        <v>143</v>
      </c>
      <c r="E274" t="s">
        <v>94</v>
      </c>
      <c r="F274" s="3">
        <v>12.637777500000002</v>
      </c>
      <c r="G274" s="5">
        <v>6.3074072916666682E-2</v>
      </c>
      <c r="H274" s="2">
        <v>0</v>
      </c>
      <c r="I274" s="2">
        <v>0</v>
      </c>
      <c r="J274" s="2">
        <v>0</v>
      </c>
      <c r="K274" s="2">
        <v>7</v>
      </c>
      <c r="L274" s="2">
        <v>7</v>
      </c>
      <c r="M274">
        <v>1</v>
      </c>
      <c r="N274" s="2">
        <v>5</v>
      </c>
      <c r="O274" s="2">
        <v>0</v>
      </c>
      <c r="P274" s="2">
        <v>5</v>
      </c>
      <c r="Q274" s="2">
        <v>6</v>
      </c>
      <c r="R274" s="2">
        <v>1</v>
      </c>
      <c r="S274" s="2">
        <v>0</v>
      </c>
      <c r="T274" s="2">
        <v>1</v>
      </c>
      <c r="U274" s="45" t="s">
        <v>77</v>
      </c>
      <c r="V274" s="45" t="s">
        <v>77</v>
      </c>
      <c r="W274" s="45">
        <v>6.6753472222222221E-2</v>
      </c>
      <c r="X274" s="2">
        <v>1</v>
      </c>
      <c r="Y274" s="2">
        <v>6</v>
      </c>
      <c r="Z274">
        <v>7</v>
      </c>
    </row>
    <row r="275" spans="1:26" x14ac:dyDescent="0.25">
      <c r="A275" s="1">
        <v>44715</v>
      </c>
      <c r="B275" t="s">
        <v>82</v>
      </c>
      <c r="C275" t="s">
        <v>148</v>
      </c>
      <c r="D275" t="s">
        <v>143</v>
      </c>
      <c r="E275" t="s">
        <v>94</v>
      </c>
      <c r="F275" s="3">
        <v>0.96527700000000005</v>
      </c>
      <c r="G275" s="5">
        <v>1.6162363095238098E-2</v>
      </c>
      <c r="H275" s="2">
        <v>0</v>
      </c>
      <c r="I275" s="2">
        <v>0</v>
      </c>
      <c r="J275" s="2">
        <v>0</v>
      </c>
      <c r="K275" s="2">
        <v>7</v>
      </c>
      <c r="L275" s="2">
        <v>7</v>
      </c>
      <c r="M275">
        <v>1</v>
      </c>
      <c r="N275" s="2">
        <v>7</v>
      </c>
      <c r="O275" s="2">
        <v>0</v>
      </c>
      <c r="P275" s="2">
        <v>5</v>
      </c>
      <c r="Q275" s="2">
        <v>7</v>
      </c>
      <c r="R275" s="2">
        <v>2</v>
      </c>
      <c r="S275" s="2">
        <v>0</v>
      </c>
      <c r="T275" s="2">
        <v>0</v>
      </c>
      <c r="U275" s="45" t="s">
        <v>77</v>
      </c>
      <c r="V275" s="45" t="s">
        <v>77</v>
      </c>
      <c r="W275" s="45">
        <v>5.0347222222222224E-2</v>
      </c>
      <c r="X275" s="2">
        <v>0</v>
      </c>
      <c r="Y275" s="2">
        <v>7</v>
      </c>
      <c r="Z275">
        <v>7</v>
      </c>
    </row>
    <row r="276" spans="1:26" x14ac:dyDescent="0.25">
      <c r="A276" s="1">
        <v>44715</v>
      </c>
      <c r="B276" t="s">
        <v>82</v>
      </c>
      <c r="C276" t="s">
        <v>154</v>
      </c>
      <c r="D276" t="s">
        <v>143</v>
      </c>
      <c r="E276" t="s">
        <v>94</v>
      </c>
      <c r="F276" s="3">
        <v>0</v>
      </c>
      <c r="G276" s="5">
        <v>8.6331017361111109E-2</v>
      </c>
      <c r="H276" s="2">
        <v>0</v>
      </c>
      <c r="I276" s="2">
        <v>0</v>
      </c>
      <c r="J276" s="2">
        <v>0</v>
      </c>
      <c r="K276" s="2">
        <v>2</v>
      </c>
      <c r="L276" s="2">
        <v>2</v>
      </c>
      <c r="M276">
        <v>0</v>
      </c>
      <c r="N276" s="2">
        <v>1</v>
      </c>
      <c r="O276" s="2">
        <v>0</v>
      </c>
      <c r="P276" s="2">
        <v>1</v>
      </c>
      <c r="Q276" s="2">
        <v>2</v>
      </c>
      <c r="R276" s="2">
        <v>1</v>
      </c>
      <c r="S276" s="2">
        <v>0</v>
      </c>
      <c r="T276" s="2">
        <v>0</v>
      </c>
      <c r="U276" s="45" t="s">
        <v>77</v>
      </c>
      <c r="V276" s="45" t="s">
        <v>77</v>
      </c>
      <c r="W276" s="45">
        <v>0.14913194444444444</v>
      </c>
      <c r="X276" s="2">
        <v>0</v>
      </c>
      <c r="Y276" s="2">
        <v>2</v>
      </c>
      <c r="Z276">
        <v>2</v>
      </c>
    </row>
    <row r="277" spans="1:26" x14ac:dyDescent="0.25">
      <c r="A277" s="1">
        <v>44715</v>
      </c>
      <c r="B277" t="s">
        <v>82</v>
      </c>
      <c r="C277" t="s">
        <v>215</v>
      </c>
      <c r="D277" t="s">
        <v>143</v>
      </c>
      <c r="E277" t="s">
        <v>94</v>
      </c>
      <c r="F277" s="3">
        <v>0</v>
      </c>
      <c r="G277" s="5">
        <v>2.1736111111111112E-2</v>
      </c>
      <c r="H277" s="2">
        <v>0</v>
      </c>
      <c r="I277" s="2">
        <v>0</v>
      </c>
      <c r="J277" s="2">
        <v>0</v>
      </c>
      <c r="K277" s="2">
        <v>1</v>
      </c>
      <c r="L277" s="2">
        <v>1</v>
      </c>
      <c r="M277">
        <v>0</v>
      </c>
      <c r="N277" s="2">
        <v>1</v>
      </c>
      <c r="O277" s="2">
        <v>1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45">
        <v>3.1828703703703702E-3</v>
      </c>
      <c r="V277" s="45">
        <v>1</v>
      </c>
      <c r="W277" s="45" t="s">
        <v>77</v>
      </c>
      <c r="X277" s="2">
        <v>0</v>
      </c>
      <c r="Y277" s="2">
        <v>0</v>
      </c>
      <c r="Z277">
        <v>1</v>
      </c>
    </row>
    <row r="278" spans="1:26" x14ac:dyDescent="0.25">
      <c r="A278" s="1">
        <v>44715</v>
      </c>
      <c r="B278" t="s">
        <v>82</v>
      </c>
      <c r="C278" t="s">
        <v>178</v>
      </c>
      <c r="D278" t="s">
        <v>77</v>
      </c>
      <c r="E278" t="s">
        <v>274</v>
      </c>
      <c r="F278" s="3">
        <v>0</v>
      </c>
      <c r="G278" s="5" t="s">
        <v>77</v>
      </c>
      <c r="H278" s="2">
        <v>0</v>
      </c>
      <c r="I278" s="2">
        <v>0</v>
      </c>
      <c r="J278" s="2">
        <v>0</v>
      </c>
      <c r="K278" s="2">
        <v>1</v>
      </c>
      <c r="L278" s="2">
        <v>1</v>
      </c>
      <c r="M278">
        <v>0</v>
      </c>
      <c r="N278" s="2">
        <v>0</v>
      </c>
      <c r="O278" s="2">
        <v>0</v>
      </c>
      <c r="P278" s="2">
        <v>1</v>
      </c>
      <c r="Q278" s="2">
        <v>1</v>
      </c>
      <c r="R278" s="2">
        <v>0</v>
      </c>
      <c r="S278" s="2">
        <v>0</v>
      </c>
      <c r="T278" s="2">
        <v>0</v>
      </c>
      <c r="U278" s="45" t="s">
        <v>77</v>
      </c>
      <c r="V278" s="45" t="s">
        <v>77</v>
      </c>
      <c r="W278" s="45">
        <v>0.16121527777777778</v>
      </c>
      <c r="X278" s="2">
        <v>0</v>
      </c>
      <c r="Y278" s="2">
        <v>1</v>
      </c>
      <c r="Z278">
        <v>1</v>
      </c>
    </row>
    <row r="279" spans="1:26" x14ac:dyDescent="0.25">
      <c r="A279" s="1">
        <v>44715</v>
      </c>
      <c r="B279" t="s">
        <v>80</v>
      </c>
      <c r="C279" t="s">
        <v>133</v>
      </c>
      <c r="D279" t="s">
        <v>132</v>
      </c>
      <c r="E279" t="s">
        <v>269</v>
      </c>
      <c r="F279" s="3">
        <v>0</v>
      </c>
      <c r="G279" s="5">
        <v>1.3744211805555557E-2</v>
      </c>
      <c r="H279" s="2">
        <v>0</v>
      </c>
      <c r="I279" s="2">
        <v>0</v>
      </c>
      <c r="J279" s="2">
        <v>0</v>
      </c>
      <c r="K279" s="2">
        <v>2</v>
      </c>
      <c r="L279" s="2">
        <v>2</v>
      </c>
      <c r="M279">
        <v>0</v>
      </c>
      <c r="N279" s="2">
        <v>2</v>
      </c>
      <c r="O279" s="2">
        <v>0</v>
      </c>
      <c r="P279" s="2">
        <v>2</v>
      </c>
      <c r="Q279" s="2">
        <v>2</v>
      </c>
      <c r="R279" s="2">
        <v>0</v>
      </c>
      <c r="S279" s="2">
        <v>0</v>
      </c>
      <c r="T279" s="2">
        <v>0</v>
      </c>
      <c r="U279" s="45" t="s">
        <v>77</v>
      </c>
      <c r="V279" s="45" t="s">
        <v>77</v>
      </c>
      <c r="W279" s="45">
        <v>1.3420138888888889E-2</v>
      </c>
      <c r="X279" s="2">
        <v>0</v>
      </c>
      <c r="Y279" s="2">
        <v>2</v>
      </c>
      <c r="Z279">
        <v>2</v>
      </c>
    </row>
    <row r="280" spans="1:26" x14ac:dyDescent="0.25">
      <c r="A280" s="1">
        <v>44715</v>
      </c>
      <c r="B280" t="s">
        <v>80</v>
      </c>
      <c r="C280" t="s">
        <v>133</v>
      </c>
      <c r="D280" t="s">
        <v>132</v>
      </c>
      <c r="E280" t="s">
        <v>273</v>
      </c>
      <c r="F280" s="3">
        <v>0.42055549999999997</v>
      </c>
      <c r="G280" s="5">
        <v>2.7939812500000001E-2</v>
      </c>
      <c r="H280" s="2">
        <v>0</v>
      </c>
      <c r="I280" s="2">
        <v>0</v>
      </c>
      <c r="J280" s="2">
        <v>0</v>
      </c>
      <c r="K280" s="2">
        <v>1</v>
      </c>
      <c r="L280" s="2">
        <v>1</v>
      </c>
      <c r="M280">
        <v>0</v>
      </c>
      <c r="N280" s="2">
        <v>1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1</v>
      </c>
      <c r="U280" s="45" t="s">
        <v>77</v>
      </c>
      <c r="V280" s="45" t="s">
        <v>77</v>
      </c>
      <c r="W280" s="45" t="s">
        <v>77</v>
      </c>
      <c r="X280" s="2">
        <v>1</v>
      </c>
      <c r="Y280" s="2">
        <v>0</v>
      </c>
      <c r="Z280">
        <v>1</v>
      </c>
    </row>
    <row r="281" spans="1:26" x14ac:dyDescent="0.25">
      <c r="A281" s="1">
        <v>44715</v>
      </c>
      <c r="B281" t="s">
        <v>80</v>
      </c>
      <c r="C281" t="s">
        <v>133</v>
      </c>
      <c r="D281" t="s">
        <v>132</v>
      </c>
      <c r="E281" t="s">
        <v>268</v>
      </c>
      <c r="F281" s="3">
        <v>0.43194450000000001</v>
      </c>
      <c r="G281" s="5">
        <v>1.9415510416666667E-2</v>
      </c>
      <c r="H281" s="2">
        <v>0</v>
      </c>
      <c r="I281" s="2">
        <v>0</v>
      </c>
      <c r="J281" s="2">
        <v>0</v>
      </c>
      <c r="K281" s="2">
        <v>3</v>
      </c>
      <c r="L281" s="2">
        <v>2</v>
      </c>
      <c r="M281">
        <v>0</v>
      </c>
      <c r="N281" s="2">
        <v>2</v>
      </c>
      <c r="O281" s="2">
        <v>0</v>
      </c>
      <c r="P281" s="2">
        <v>1</v>
      </c>
      <c r="Q281" s="2">
        <v>1</v>
      </c>
      <c r="R281" s="2">
        <v>0</v>
      </c>
      <c r="S281" s="2">
        <v>0</v>
      </c>
      <c r="T281" s="2">
        <v>2</v>
      </c>
      <c r="U281" s="45" t="s">
        <v>77</v>
      </c>
      <c r="V281" s="45" t="s">
        <v>77</v>
      </c>
      <c r="W281" s="45">
        <v>3.8379629629629632E-2</v>
      </c>
      <c r="X281" s="2">
        <v>2</v>
      </c>
      <c r="Y281" s="2">
        <v>1</v>
      </c>
      <c r="Z281">
        <v>3</v>
      </c>
    </row>
    <row r="282" spans="1:26" x14ac:dyDescent="0.25">
      <c r="A282" s="1">
        <v>44715</v>
      </c>
      <c r="B282" t="s">
        <v>80</v>
      </c>
      <c r="C282" t="s">
        <v>133</v>
      </c>
      <c r="D282" t="s">
        <v>132</v>
      </c>
      <c r="E282" t="s">
        <v>275</v>
      </c>
      <c r="F282" s="3">
        <v>1.2508331666666666</v>
      </c>
      <c r="G282" s="5">
        <v>9.1407900326797385E-3</v>
      </c>
      <c r="H282" s="2">
        <v>0</v>
      </c>
      <c r="I282" s="2">
        <v>0</v>
      </c>
      <c r="J282" s="2">
        <v>0</v>
      </c>
      <c r="K282" s="2">
        <v>17</v>
      </c>
      <c r="L282" s="2">
        <v>17</v>
      </c>
      <c r="M282">
        <v>14</v>
      </c>
      <c r="N282" s="2">
        <v>16</v>
      </c>
      <c r="O282" s="2">
        <v>3</v>
      </c>
      <c r="P282" s="2">
        <v>6</v>
      </c>
      <c r="Q282" s="2">
        <v>13</v>
      </c>
      <c r="R282" s="2">
        <v>7</v>
      </c>
      <c r="S282" s="2">
        <v>0</v>
      </c>
      <c r="T282" s="2">
        <v>1</v>
      </c>
      <c r="U282" s="45">
        <v>1.0497685185185186E-2</v>
      </c>
      <c r="V282" s="45">
        <v>0</v>
      </c>
      <c r="W282" s="45">
        <v>1.7951388888888892E-2</v>
      </c>
      <c r="X282" s="2">
        <v>1</v>
      </c>
      <c r="Y282" s="2">
        <v>13</v>
      </c>
      <c r="Z282">
        <v>17</v>
      </c>
    </row>
    <row r="283" spans="1:26" x14ac:dyDescent="0.25">
      <c r="A283" s="1">
        <v>44715</v>
      </c>
      <c r="B283" t="s">
        <v>80</v>
      </c>
      <c r="C283" t="s">
        <v>149</v>
      </c>
      <c r="D283" t="s">
        <v>150</v>
      </c>
      <c r="E283" t="s">
        <v>275</v>
      </c>
      <c r="F283" s="3">
        <v>0.62944433333333338</v>
      </c>
      <c r="G283" s="5">
        <v>1.9158949074074075E-2</v>
      </c>
      <c r="H283" s="2">
        <v>0</v>
      </c>
      <c r="I283" s="2">
        <v>0</v>
      </c>
      <c r="J283" s="2">
        <v>0</v>
      </c>
      <c r="K283" s="2">
        <v>3</v>
      </c>
      <c r="L283" s="2">
        <v>3</v>
      </c>
      <c r="M283">
        <v>0</v>
      </c>
      <c r="N283" s="2">
        <v>3</v>
      </c>
      <c r="O283" s="2">
        <v>1</v>
      </c>
      <c r="P283" s="2">
        <v>2</v>
      </c>
      <c r="Q283" s="2">
        <v>2</v>
      </c>
      <c r="R283" s="2">
        <v>0</v>
      </c>
      <c r="S283" s="2">
        <v>0</v>
      </c>
      <c r="T283" s="2">
        <v>0</v>
      </c>
      <c r="U283" s="45">
        <v>6.7361111111111111E-3</v>
      </c>
      <c r="V283" s="45">
        <v>0</v>
      </c>
      <c r="W283" s="45">
        <v>3.3466435185185189E-2</v>
      </c>
      <c r="X283" s="2">
        <v>0</v>
      </c>
      <c r="Y283" s="2">
        <v>2</v>
      </c>
      <c r="Z283">
        <v>3</v>
      </c>
    </row>
    <row r="284" spans="1:26" x14ac:dyDescent="0.25">
      <c r="A284" s="1">
        <v>44715</v>
      </c>
      <c r="B284" t="s">
        <v>80</v>
      </c>
      <c r="C284" t="s">
        <v>149</v>
      </c>
      <c r="D284" t="s">
        <v>150</v>
      </c>
      <c r="E284" t="s">
        <v>94</v>
      </c>
      <c r="F284" s="3">
        <v>0.40555550000000001</v>
      </c>
      <c r="G284" s="5">
        <v>2.7314812499999997E-2</v>
      </c>
      <c r="H284" s="2">
        <v>0</v>
      </c>
      <c r="I284" s="2">
        <v>0</v>
      </c>
      <c r="J284" s="2">
        <v>0</v>
      </c>
      <c r="K284" s="2">
        <v>1</v>
      </c>
      <c r="L284" s="2">
        <v>1</v>
      </c>
      <c r="M284">
        <v>0</v>
      </c>
      <c r="N284" s="2">
        <v>1</v>
      </c>
      <c r="O284" s="2">
        <v>0</v>
      </c>
      <c r="P284" s="2">
        <v>1</v>
      </c>
      <c r="Q284" s="2">
        <v>1</v>
      </c>
      <c r="R284" s="2">
        <v>0</v>
      </c>
      <c r="S284" s="2">
        <v>0</v>
      </c>
      <c r="T284" s="2">
        <v>0</v>
      </c>
      <c r="U284" s="45" t="s">
        <v>77</v>
      </c>
      <c r="V284" s="45" t="s">
        <v>77</v>
      </c>
      <c r="W284" s="45">
        <v>2.4050925925925927E-2</v>
      </c>
      <c r="X284" s="2">
        <v>0</v>
      </c>
      <c r="Y284" s="2">
        <v>1</v>
      </c>
      <c r="Z284">
        <v>1</v>
      </c>
    </row>
    <row r="285" spans="1:26" x14ac:dyDescent="0.25">
      <c r="A285" s="1">
        <v>44715</v>
      </c>
      <c r="B285" t="s">
        <v>80</v>
      </c>
      <c r="C285" t="s">
        <v>133</v>
      </c>
      <c r="D285" t="s">
        <v>132</v>
      </c>
      <c r="E285" t="s">
        <v>94</v>
      </c>
      <c r="F285" s="3">
        <v>0.23861116666666668</v>
      </c>
      <c r="G285" s="5">
        <v>2.035879861111111E-2</v>
      </c>
      <c r="H285" s="2">
        <v>0</v>
      </c>
      <c r="I285" s="2">
        <v>0</v>
      </c>
      <c r="J285" s="2">
        <v>0</v>
      </c>
      <c r="K285" s="2">
        <v>1</v>
      </c>
      <c r="L285" s="2">
        <v>1</v>
      </c>
      <c r="M285">
        <v>0</v>
      </c>
      <c r="N285" s="2">
        <v>1</v>
      </c>
      <c r="O285" s="2">
        <v>0</v>
      </c>
      <c r="P285" s="2">
        <v>0</v>
      </c>
      <c r="Q285" s="2">
        <v>1</v>
      </c>
      <c r="R285" s="2">
        <v>1</v>
      </c>
      <c r="S285" s="2">
        <v>0</v>
      </c>
      <c r="T285" s="2">
        <v>0</v>
      </c>
      <c r="U285" s="45" t="s">
        <v>77</v>
      </c>
      <c r="V285" s="45" t="s">
        <v>77</v>
      </c>
      <c r="W285" s="45">
        <v>0.11542824074074075</v>
      </c>
      <c r="X285" s="2">
        <v>0</v>
      </c>
      <c r="Y285" s="2">
        <v>1</v>
      </c>
      <c r="Z285">
        <v>1</v>
      </c>
    </row>
    <row r="286" spans="1:26" x14ac:dyDescent="0.25">
      <c r="A286" s="1">
        <v>44715</v>
      </c>
      <c r="B286" t="s">
        <v>80</v>
      </c>
      <c r="C286" t="s">
        <v>133</v>
      </c>
      <c r="D286" t="s">
        <v>132</v>
      </c>
      <c r="E286" t="s">
        <v>267</v>
      </c>
      <c r="F286" s="3">
        <v>2.3983331666666667</v>
      </c>
      <c r="G286" s="5">
        <v>1.1328316435185183E-2</v>
      </c>
      <c r="H286" s="2">
        <v>0</v>
      </c>
      <c r="I286" s="2">
        <v>0</v>
      </c>
      <c r="J286" s="2">
        <v>0</v>
      </c>
      <c r="K286" s="2">
        <v>32</v>
      </c>
      <c r="L286" s="2">
        <v>32</v>
      </c>
      <c r="M286">
        <v>21</v>
      </c>
      <c r="N286" s="2">
        <v>32</v>
      </c>
      <c r="O286" s="2">
        <v>7</v>
      </c>
      <c r="P286" s="2">
        <v>16</v>
      </c>
      <c r="Q286" s="2">
        <v>20</v>
      </c>
      <c r="R286" s="2">
        <v>4</v>
      </c>
      <c r="S286" s="2">
        <v>3</v>
      </c>
      <c r="T286" s="2">
        <v>2</v>
      </c>
      <c r="U286" s="45">
        <v>3.6921296296296294E-3</v>
      </c>
      <c r="V286" s="45">
        <v>0.8571428571428571</v>
      </c>
      <c r="W286" s="45">
        <v>1.9496527777777779E-2</v>
      </c>
      <c r="X286" s="2">
        <v>5</v>
      </c>
      <c r="Y286" s="2">
        <v>20</v>
      </c>
      <c r="Z286">
        <v>32</v>
      </c>
    </row>
    <row r="287" spans="1:26" x14ac:dyDescent="0.25">
      <c r="A287" s="1">
        <v>44715</v>
      </c>
      <c r="B287" t="s">
        <v>80</v>
      </c>
      <c r="C287" t="s">
        <v>149</v>
      </c>
      <c r="D287" t="s">
        <v>150</v>
      </c>
      <c r="E287" t="s">
        <v>267</v>
      </c>
      <c r="F287" s="3">
        <v>0.6580554999999999</v>
      </c>
      <c r="G287" s="5">
        <v>2.0088733796296301E-2</v>
      </c>
      <c r="H287" s="2">
        <v>0</v>
      </c>
      <c r="I287" s="2">
        <v>0</v>
      </c>
      <c r="J287" s="2">
        <v>0</v>
      </c>
      <c r="K287" s="2">
        <v>4</v>
      </c>
      <c r="L287" s="2">
        <v>4</v>
      </c>
      <c r="M287">
        <v>0</v>
      </c>
      <c r="N287" s="2">
        <v>4</v>
      </c>
      <c r="O287" s="2">
        <v>0</v>
      </c>
      <c r="P287" s="2">
        <v>3</v>
      </c>
      <c r="Q287" s="2">
        <v>3</v>
      </c>
      <c r="R287" s="2">
        <v>0</v>
      </c>
      <c r="S287" s="2">
        <v>0</v>
      </c>
      <c r="T287" s="2">
        <v>1</v>
      </c>
      <c r="U287" s="45" t="s">
        <v>77</v>
      </c>
      <c r="V287" s="45" t="s">
        <v>77</v>
      </c>
      <c r="W287" s="45">
        <v>1.2199074074074074E-2</v>
      </c>
      <c r="X287" s="2">
        <v>1</v>
      </c>
      <c r="Y287" s="2">
        <v>3</v>
      </c>
      <c r="Z287">
        <v>4</v>
      </c>
    </row>
    <row r="288" spans="1:26" x14ac:dyDescent="0.25">
      <c r="A288" s="1">
        <v>44715</v>
      </c>
      <c r="B288" t="s">
        <v>80</v>
      </c>
      <c r="C288" t="s">
        <v>229</v>
      </c>
      <c r="D288" t="s">
        <v>150</v>
      </c>
      <c r="E288" t="s">
        <v>267</v>
      </c>
      <c r="F288" s="3">
        <v>0</v>
      </c>
      <c r="G288" s="5" t="s">
        <v>77</v>
      </c>
      <c r="H288" s="2">
        <v>0</v>
      </c>
      <c r="I288" s="2">
        <v>0</v>
      </c>
      <c r="J288" s="2">
        <v>0</v>
      </c>
      <c r="K288" s="2">
        <v>2</v>
      </c>
      <c r="L288" s="2">
        <v>2</v>
      </c>
      <c r="M288">
        <v>0</v>
      </c>
      <c r="N288" s="2">
        <v>2</v>
      </c>
      <c r="O288" s="2">
        <v>0</v>
      </c>
      <c r="P288" s="2">
        <v>1</v>
      </c>
      <c r="Q288" s="2">
        <v>2</v>
      </c>
      <c r="R288" s="2">
        <v>1</v>
      </c>
      <c r="S288" s="2">
        <v>0</v>
      </c>
      <c r="T288" s="2">
        <v>0</v>
      </c>
      <c r="U288" s="45" t="s">
        <v>77</v>
      </c>
      <c r="V288" s="45" t="s">
        <v>77</v>
      </c>
      <c r="W288" s="45">
        <v>4.4542824074074075E-2</v>
      </c>
      <c r="X288" s="2">
        <v>0</v>
      </c>
      <c r="Y288" s="2">
        <v>2</v>
      </c>
      <c r="Z288">
        <v>2</v>
      </c>
    </row>
    <row r="289" spans="1:26" x14ac:dyDescent="0.25">
      <c r="A289" s="1">
        <v>44715</v>
      </c>
      <c r="B289" t="s">
        <v>80</v>
      </c>
      <c r="C289" t="s">
        <v>133</v>
      </c>
      <c r="D289" t="s">
        <v>132</v>
      </c>
      <c r="E289" t="s">
        <v>278</v>
      </c>
      <c r="F289" s="3">
        <v>0.16722216666666664</v>
      </c>
      <c r="G289" s="5">
        <v>1.7384256944444443E-2</v>
      </c>
      <c r="H289" s="2">
        <v>0</v>
      </c>
      <c r="I289" s="2">
        <v>0</v>
      </c>
      <c r="J289" s="2">
        <v>0</v>
      </c>
      <c r="K289" s="2">
        <v>1</v>
      </c>
      <c r="L289" s="2">
        <v>1</v>
      </c>
      <c r="M289">
        <v>0</v>
      </c>
      <c r="N289" s="2">
        <v>1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1</v>
      </c>
      <c r="U289" s="45" t="s">
        <v>77</v>
      </c>
      <c r="V289" s="45" t="s">
        <v>77</v>
      </c>
      <c r="W289" s="45" t="s">
        <v>77</v>
      </c>
      <c r="X289" s="2">
        <v>1</v>
      </c>
      <c r="Y289" s="2">
        <v>0</v>
      </c>
      <c r="Z289">
        <v>1</v>
      </c>
    </row>
    <row r="290" spans="1:26" x14ac:dyDescent="0.25">
      <c r="A290" s="1">
        <v>44715</v>
      </c>
      <c r="B290" t="s">
        <v>77</v>
      </c>
      <c r="C290" t="s">
        <v>77</v>
      </c>
      <c r="D290" t="s">
        <v>77</v>
      </c>
      <c r="E290" t="s">
        <v>280</v>
      </c>
      <c r="F290" s="3">
        <v>0</v>
      </c>
      <c r="G290" s="5" t="s">
        <v>77</v>
      </c>
      <c r="H290" s="2">
        <v>0</v>
      </c>
      <c r="I290" s="2">
        <v>0</v>
      </c>
      <c r="J290" s="2">
        <v>0</v>
      </c>
      <c r="K290" s="2">
        <v>31</v>
      </c>
      <c r="L290" s="2">
        <v>8</v>
      </c>
      <c r="M290">
        <v>0</v>
      </c>
      <c r="N290" s="2">
        <v>0</v>
      </c>
      <c r="O290" s="2">
        <v>1</v>
      </c>
      <c r="P290" s="2">
        <v>16</v>
      </c>
      <c r="Q290" s="2">
        <v>26</v>
      </c>
      <c r="R290" s="2">
        <v>10</v>
      </c>
      <c r="S290" s="2">
        <v>2</v>
      </c>
      <c r="T290" s="2">
        <v>2</v>
      </c>
      <c r="U290" s="45">
        <v>9.2592592592592602E-5</v>
      </c>
      <c r="V290" s="45">
        <v>1</v>
      </c>
      <c r="W290" s="45">
        <v>7.1435185185185185E-2</v>
      </c>
      <c r="X290" s="2">
        <v>4</v>
      </c>
      <c r="Y290" s="2">
        <v>26</v>
      </c>
      <c r="Z290">
        <v>19</v>
      </c>
    </row>
    <row r="291" spans="1:26" x14ac:dyDescent="0.25">
      <c r="A291" s="1">
        <v>44715</v>
      </c>
      <c r="B291" t="s">
        <v>77</v>
      </c>
      <c r="C291" t="s">
        <v>77</v>
      </c>
      <c r="D291" t="s">
        <v>77</v>
      </c>
      <c r="E291" t="s">
        <v>269</v>
      </c>
      <c r="F291" s="3">
        <v>0</v>
      </c>
      <c r="G291" s="5" t="s">
        <v>77</v>
      </c>
      <c r="H291" s="2">
        <v>0</v>
      </c>
      <c r="I291" s="2">
        <v>0</v>
      </c>
      <c r="J291" s="2">
        <v>0</v>
      </c>
      <c r="K291" s="2">
        <v>33</v>
      </c>
      <c r="L291" s="2">
        <v>8</v>
      </c>
      <c r="M291">
        <v>0</v>
      </c>
      <c r="N291" s="2">
        <v>0</v>
      </c>
      <c r="O291" s="2">
        <v>2</v>
      </c>
      <c r="P291" s="2">
        <v>21</v>
      </c>
      <c r="Q291" s="2">
        <v>27</v>
      </c>
      <c r="R291" s="2">
        <v>6</v>
      </c>
      <c r="S291" s="2">
        <v>0</v>
      </c>
      <c r="T291" s="2">
        <v>4</v>
      </c>
      <c r="U291" s="45">
        <v>5.5902777777777782E-3</v>
      </c>
      <c r="V291" s="45">
        <v>0.5</v>
      </c>
      <c r="W291" s="45">
        <v>1.9606481481481482E-2</v>
      </c>
      <c r="X291" s="2">
        <v>4</v>
      </c>
      <c r="Y291" s="2">
        <v>27</v>
      </c>
      <c r="Z291">
        <v>18</v>
      </c>
    </row>
    <row r="292" spans="1:26" x14ac:dyDescent="0.25">
      <c r="A292" s="1">
        <v>44715</v>
      </c>
      <c r="B292" t="s">
        <v>77</v>
      </c>
      <c r="C292" t="s">
        <v>77</v>
      </c>
      <c r="D292" t="s">
        <v>77</v>
      </c>
      <c r="E292" t="s">
        <v>272</v>
      </c>
      <c r="F292" s="3">
        <v>0</v>
      </c>
      <c r="G292" s="5" t="s">
        <v>77</v>
      </c>
      <c r="H292" s="2">
        <v>0</v>
      </c>
      <c r="I292" s="2">
        <v>0</v>
      </c>
      <c r="J292" s="2">
        <v>0</v>
      </c>
      <c r="K292" s="2">
        <v>59</v>
      </c>
      <c r="L292" s="2">
        <v>15</v>
      </c>
      <c r="M292">
        <v>0</v>
      </c>
      <c r="N292" s="2">
        <v>0</v>
      </c>
      <c r="O292" s="2">
        <v>6</v>
      </c>
      <c r="P292" s="2">
        <v>23</v>
      </c>
      <c r="Q292" s="2">
        <v>45</v>
      </c>
      <c r="R292" s="2">
        <v>22</v>
      </c>
      <c r="S292" s="2">
        <v>3</v>
      </c>
      <c r="T292" s="2">
        <v>5</v>
      </c>
      <c r="U292" s="45">
        <v>2.5694444444444445E-3</v>
      </c>
      <c r="V292" s="45">
        <v>0.83333333333333337</v>
      </c>
      <c r="W292" s="45">
        <v>3.2766203703703707E-2</v>
      </c>
      <c r="X292" s="2">
        <v>8</v>
      </c>
      <c r="Y292" s="2">
        <v>45</v>
      </c>
      <c r="Z292">
        <v>33</v>
      </c>
    </row>
    <row r="293" spans="1:26" x14ac:dyDescent="0.25">
      <c r="A293" s="1">
        <v>44715</v>
      </c>
      <c r="B293" t="s">
        <v>77</v>
      </c>
      <c r="C293" t="s">
        <v>77</v>
      </c>
      <c r="D293" t="s">
        <v>77</v>
      </c>
      <c r="E293" t="s">
        <v>273</v>
      </c>
      <c r="F293" s="3">
        <v>0</v>
      </c>
      <c r="G293" s="5" t="s">
        <v>77</v>
      </c>
      <c r="H293" s="2">
        <v>0</v>
      </c>
      <c r="I293" s="2">
        <v>0</v>
      </c>
      <c r="J293" s="2">
        <v>0</v>
      </c>
      <c r="K293" s="2">
        <v>132</v>
      </c>
      <c r="L293" s="2">
        <v>23</v>
      </c>
      <c r="M293">
        <v>0</v>
      </c>
      <c r="N293" s="2">
        <v>0</v>
      </c>
      <c r="O293" s="2">
        <v>17</v>
      </c>
      <c r="P293" s="2">
        <v>70</v>
      </c>
      <c r="Q293" s="2">
        <v>95</v>
      </c>
      <c r="R293" s="2">
        <v>25</v>
      </c>
      <c r="S293" s="2">
        <v>3</v>
      </c>
      <c r="T293" s="2">
        <v>17</v>
      </c>
      <c r="U293" s="45">
        <v>3.8888888888888888E-3</v>
      </c>
      <c r="V293" s="45">
        <v>0.6470588235294118</v>
      </c>
      <c r="W293" s="45">
        <v>5.8136574074074077E-2</v>
      </c>
      <c r="X293" s="2">
        <v>20</v>
      </c>
      <c r="Y293" s="2">
        <v>95</v>
      </c>
      <c r="Z293">
        <v>65</v>
      </c>
    </row>
    <row r="294" spans="1:26" x14ac:dyDescent="0.25">
      <c r="A294" s="1">
        <v>44715</v>
      </c>
      <c r="B294" t="s">
        <v>77</v>
      </c>
      <c r="C294" t="s">
        <v>77</v>
      </c>
      <c r="D294" t="s">
        <v>77</v>
      </c>
      <c r="E294" t="s">
        <v>268</v>
      </c>
      <c r="F294" s="3">
        <v>0</v>
      </c>
      <c r="G294" s="5" t="s">
        <v>77</v>
      </c>
      <c r="H294" s="2">
        <v>0</v>
      </c>
      <c r="I294" s="2">
        <v>0</v>
      </c>
      <c r="J294" s="2">
        <v>0</v>
      </c>
      <c r="K294" s="2">
        <v>33</v>
      </c>
      <c r="L294" s="2">
        <v>7</v>
      </c>
      <c r="M294">
        <v>0</v>
      </c>
      <c r="N294" s="2">
        <v>0</v>
      </c>
      <c r="O294" s="2">
        <v>2</v>
      </c>
      <c r="P294" s="2">
        <v>15</v>
      </c>
      <c r="Q294" s="2">
        <v>25</v>
      </c>
      <c r="R294" s="2">
        <v>10</v>
      </c>
      <c r="S294" s="2">
        <v>2</v>
      </c>
      <c r="T294" s="2">
        <v>4</v>
      </c>
      <c r="U294" s="45">
        <v>1.1730324074074074E-2</v>
      </c>
      <c r="V294" s="45">
        <v>0.5</v>
      </c>
      <c r="W294" s="45">
        <v>3.198495370370371E-2</v>
      </c>
      <c r="X294" s="2">
        <v>6</v>
      </c>
      <c r="Y294" s="2">
        <v>25</v>
      </c>
      <c r="Z294">
        <v>16</v>
      </c>
    </row>
    <row r="295" spans="1:26" x14ac:dyDescent="0.25">
      <c r="A295" s="1">
        <v>44715</v>
      </c>
      <c r="B295" t="s">
        <v>77</v>
      </c>
      <c r="C295" t="s">
        <v>77</v>
      </c>
      <c r="D295" t="s">
        <v>77</v>
      </c>
      <c r="E295" t="s">
        <v>286</v>
      </c>
      <c r="F295" s="3">
        <v>0</v>
      </c>
      <c r="G295" s="5" t="s">
        <v>77</v>
      </c>
      <c r="H295" s="2">
        <v>0</v>
      </c>
      <c r="I295" s="2">
        <v>0</v>
      </c>
      <c r="J295" s="2">
        <v>0</v>
      </c>
      <c r="K295" s="2">
        <v>35</v>
      </c>
      <c r="L295" s="2">
        <v>11</v>
      </c>
      <c r="M295">
        <v>0</v>
      </c>
      <c r="N295" s="2">
        <v>0</v>
      </c>
      <c r="O295" s="2">
        <v>8</v>
      </c>
      <c r="P295" s="2">
        <v>16</v>
      </c>
      <c r="Q295" s="2">
        <v>24</v>
      </c>
      <c r="R295" s="2">
        <v>8</v>
      </c>
      <c r="S295" s="2">
        <v>2</v>
      </c>
      <c r="T295" s="2">
        <v>1</v>
      </c>
      <c r="U295" s="45">
        <v>1.1788194444444447E-2</v>
      </c>
      <c r="V295" s="45">
        <v>0.33333333333333331</v>
      </c>
      <c r="W295" s="45">
        <v>5.691550925925927E-2</v>
      </c>
      <c r="X295" s="2">
        <v>3</v>
      </c>
      <c r="Y295" s="2">
        <v>24</v>
      </c>
      <c r="Z295">
        <v>21</v>
      </c>
    </row>
    <row r="296" spans="1:26" x14ac:dyDescent="0.25">
      <c r="A296" s="1">
        <v>44715</v>
      </c>
      <c r="B296" t="s">
        <v>77</v>
      </c>
      <c r="C296" t="s">
        <v>77</v>
      </c>
      <c r="D296" t="s">
        <v>77</v>
      </c>
      <c r="E296" t="s">
        <v>276</v>
      </c>
      <c r="F296" s="3">
        <v>0</v>
      </c>
      <c r="G296" s="5" t="s">
        <v>77</v>
      </c>
      <c r="H296" s="2">
        <v>0</v>
      </c>
      <c r="I296" s="2">
        <v>0</v>
      </c>
      <c r="J296" s="2">
        <v>0</v>
      </c>
      <c r="K296" s="2">
        <v>37</v>
      </c>
      <c r="L296" s="2">
        <v>8</v>
      </c>
      <c r="M296">
        <v>0</v>
      </c>
      <c r="N296" s="2">
        <v>0</v>
      </c>
      <c r="O296" s="2">
        <v>5</v>
      </c>
      <c r="P296" s="2">
        <v>15</v>
      </c>
      <c r="Q296" s="2">
        <v>24</v>
      </c>
      <c r="R296" s="2">
        <v>9</v>
      </c>
      <c r="S296" s="2">
        <v>2</v>
      </c>
      <c r="T296" s="2">
        <v>6</v>
      </c>
      <c r="U296" s="45">
        <v>3.7384259259259263E-3</v>
      </c>
      <c r="V296" s="45">
        <v>1</v>
      </c>
      <c r="W296" s="45">
        <v>1.9016203703703705E-2</v>
      </c>
      <c r="X296" s="2">
        <v>8</v>
      </c>
      <c r="Y296" s="2">
        <v>24</v>
      </c>
      <c r="Z296">
        <v>26</v>
      </c>
    </row>
    <row r="297" spans="1:26" x14ac:dyDescent="0.25">
      <c r="A297" s="1">
        <v>44715</v>
      </c>
      <c r="B297" t="s">
        <v>77</v>
      </c>
      <c r="C297" t="s">
        <v>77</v>
      </c>
      <c r="D297" t="s">
        <v>77</v>
      </c>
      <c r="E297" t="s">
        <v>285</v>
      </c>
      <c r="F297" s="3">
        <v>0</v>
      </c>
      <c r="G297" s="5" t="s">
        <v>77</v>
      </c>
      <c r="H297" s="2">
        <v>0</v>
      </c>
      <c r="I297" s="2">
        <v>0</v>
      </c>
      <c r="J297" s="2">
        <v>0</v>
      </c>
      <c r="K297" s="2">
        <v>27</v>
      </c>
      <c r="L297" s="2">
        <v>5</v>
      </c>
      <c r="M297">
        <v>0</v>
      </c>
      <c r="N297" s="2">
        <v>0</v>
      </c>
      <c r="O297" s="2">
        <v>1</v>
      </c>
      <c r="P297" s="2">
        <v>13</v>
      </c>
      <c r="Q297" s="2">
        <v>21</v>
      </c>
      <c r="R297" s="2">
        <v>8</v>
      </c>
      <c r="S297" s="2">
        <v>1</v>
      </c>
      <c r="T297" s="2">
        <v>4</v>
      </c>
      <c r="U297" s="45">
        <v>2.8703703703703708E-3</v>
      </c>
      <c r="V297" s="45">
        <v>1</v>
      </c>
      <c r="W297" s="45">
        <v>1.1493055555555557E-2</v>
      </c>
      <c r="X297" s="2">
        <v>5</v>
      </c>
      <c r="Y297" s="2">
        <v>21</v>
      </c>
      <c r="Z297">
        <v>17</v>
      </c>
    </row>
    <row r="298" spans="1:26" x14ac:dyDescent="0.25">
      <c r="A298" s="1">
        <v>44715</v>
      </c>
      <c r="B298" t="s">
        <v>77</v>
      </c>
      <c r="C298" t="s">
        <v>77</v>
      </c>
      <c r="D298" t="s">
        <v>77</v>
      </c>
      <c r="E298" t="s">
        <v>282</v>
      </c>
      <c r="F298" s="3">
        <v>0</v>
      </c>
      <c r="G298" s="5" t="s">
        <v>77</v>
      </c>
      <c r="H298" s="2">
        <v>0</v>
      </c>
      <c r="I298" s="2">
        <v>0</v>
      </c>
      <c r="J298" s="2">
        <v>0</v>
      </c>
      <c r="K298" s="2">
        <v>51</v>
      </c>
      <c r="L298" s="2">
        <v>12</v>
      </c>
      <c r="M298">
        <v>0</v>
      </c>
      <c r="N298" s="2">
        <v>0</v>
      </c>
      <c r="O298" s="2">
        <v>2</v>
      </c>
      <c r="P298" s="2">
        <v>33</v>
      </c>
      <c r="Q298" s="2">
        <v>42</v>
      </c>
      <c r="R298" s="2">
        <v>9</v>
      </c>
      <c r="S298" s="2">
        <v>2</v>
      </c>
      <c r="T298" s="2">
        <v>5</v>
      </c>
      <c r="U298" s="45">
        <v>4.1493055555555554E-3</v>
      </c>
      <c r="V298" s="45">
        <v>1</v>
      </c>
      <c r="W298" s="45">
        <v>2.9687500000000002E-2</v>
      </c>
      <c r="X298" s="2">
        <v>7</v>
      </c>
      <c r="Y298" s="2">
        <v>42</v>
      </c>
      <c r="Z298">
        <v>39</v>
      </c>
    </row>
    <row r="299" spans="1:26" x14ac:dyDescent="0.25">
      <c r="A299" s="1">
        <v>44715</v>
      </c>
      <c r="B299" t="s">
        <v>77</v>
      </c>
      <c r="C299" t="s">
        <v>219</v>
      </c>
      <c r="D299" t="s">
        <v>153</v>
      </c>
      <c r="E299" t="s">
        <v>282</v>
      </c>
      <c r="F299" s="3">
        <v>0</v>
      </c>
      <c r="G299" s="5" t="s">
        <v>77</v>
      </c>
      <c r="H299" s="2">
        <v>0</v>
      </c>
      <c r="I299" s="2">
        <v>0</v>
      </c>
      <c r="J299" s="2">
        <v>0</v>
      </c>
      <c r="K299" s="2">
        <v>1</v>
      </c>
      <c r="L299" s="2">
        <v>1</v>
      </c>
      <c r="M299">
        <v>0</v>
      </c>
      <c r="N299" s="2">
        <v>1</v>
      </c>
      <c r="O299" s="2">
        <v>0</v>
      </c>
      <c r="P299" s="2">
        <v>1</v>
      </c>
      <c r="Q299" s="2">
        <v>1</v>
      </c>
      <c r="R299" s="2">
        <v>0</v>
      </c>
      <c r="S299" s="2">
        <v>0</v>
      </c>
      <c r="T299" s="2">
        <v>0</v>
      </c>
      <c r="U299" s="45" t="s">
        <v>77</v>
      </c>
      <c r="V299" s="45" t="s">
        <v>77</v>
      </c>
      <c r="W299" s="45">
        <v>9.7222222222222224E-3</v>
      </c>
      <c r="X299" s="2">
        <v>0</v>
      </c>
      <c r="Y299" s="2">
        <v>1</v>
      </c>
      <c r="Z299">
        <v>1</v>
      </c>
    </row>
    <row r="300" spans="1:26" x14ac:dyDescent="0.25">
      <c r="A300" s="1">
        <v>44715</v>
      </c>
      <c r="B300" t="s">
        <v>77</v>
      </c>
      <c r="C300" t="s">
        <v>77</v>
      </c>
      <c r="D300" t="s">
        <v>77</v>
      </c>
      <c r="E300" t="s">
        <v>287</v>
      </c>
      <c r="F300" s="3">
        <v>0</v>
      </c>
      <c r="G300" s="5" t="s">
        <v>77</v>
      </c>
      <c r="H300" s="2">
        <v>0</v>
      </c>
      <c r="I300" s="2">
        <v>0</v>
      </c>
      <c r="J300" s="2">
        <v>0</v>
      </c>
      <c r="K300" s="2">
        <v>46</v>
      </c>
      <c r="L300" s="2">
        <v>9</v>
      </c>
      <c r="M300">
        <v>0</v>
      </c>
      <c r="N300" s="2">
        <v>0</v>
      </c>
      <c r="O300" s="2">
        <v>3</v>
      </c>
      <c r="P300" s="2">
        <v>26</v>
      </c>
      <c r="Q300" s="2">
        <v>34</v>
      </c>
      <c r="R300" s="2">
        <v>8</v>
      </c>
      <c r="S300" s="2">
        <v>3</v>
      </c>
      <c r="T300" s="2">
        <v>6</v>
      </c>
      <c r="U300" s="45">
        <v>6.134259259259259E-4</v>
      </c>
      <c r="V300" s="45">
        <v>0.66666666666666663</v>
      </c>
      <c r="W300" s="45">
        <v>2.6377314814814815E-2</v>
      </c>
      <c r="X300" s="2">
        <v>9</v>
      </c>
      <c r="Y300" s="2">
        <v>34</v>
      </c>
      <c r="Z300">
        <v>26</v>
      </c>
    </row>
    <row r="301" spans="1:26" x14ac:dyDescent="0.25">
      <c r="A301" s="1">
        <v>44715</v>
      </c>
      <c r="B301" t="s">
        <v>77</v>
      </c>
      <c r="C301" t="s">
        <v>77</v>
      </c>
      <c r="D301" t="s">
        <v>77</v>
      </c>
      <c r="E301" t="s">
        <v>284</v>
      </c>
      <c r="F301" s="3">
        <v>0</v>
      </c>
      <c r="G301" s="5" t="s">
        <v>77</v>
      </c>
      <c r="H301" s="2">
        <v>0</v>
      </c>
      <c r="I301" s="2">
        <v>0</v>
      </c>
      <c r="J301" s="2">
        <v>0</v>
      </c>
      <c r="K301" s="2">
        <v>12</v>
      </c>
      <c r="L301" s="2">
        <v>3</v>
      </c>
      <c r="M301">
        <v>0</v>
      </c>
      <c r="N301" s="2">
        <v>0</v>
      </c>
      <c r="O301" s="2">
        <v>0</v>
      </c>
      <c r="P301" s="2">
        <v>6</v>
      </c>
      <c r="Q301" s="2">
        <v>8</v>
      </c>
      <c r="R301" s="2">
        <v>2</v>
      </c>
      <c r="S301" s="2">
        <v>2</v>
      </c>
      <c r="T301" s="2">
        <v>2</v>
      </c>
      <c r="U301" s="45" t="s">
        <v>77</v>
      </c>
      <c r="V301" s="45" t="s">
        <v>77</v>
      </c>
      <c r="W301" s="45">
        <v>2.5405092592592594E-2</v>
      </c>
      <c r="X301" s="2">
        <v>4</v>
      </c>
      <c r="Y301" s="2">
        <v>8</v>
      </c>
      <c r="Z301">
        <v>6</v>
      </c>
    </row>
    <row r="302" spans="1:26" x14ac:dyDescent="0.25">
      <c r="A302" s="1">
        <v>44715</v>
      </c>
      <c r="B302" t="s">
        <v>77</v>
      </c>
      <c r="C302" t="s">
        <v>77</v>
      </c>
      <c r="D302" t="s">
        <v>77</v>
      </c>
      <c r="E302" t="s">
        <v>281</v>
      </c>
      <c r="F302" s="3">
        <v>0</v>
      </c>
      <c r="G302" s="5">
        <v>1.1574097222222224E-3</v>
      </c>
      <c r="H302" s="2">
        <v>0</v>
      </c>
      <c r="I302" s="2">
        <v>0</v>
      </c>
      <c r="J302" s="2">
        <v>0</v>
      </c>
      <c r="K302" s="2">
        <v>27</v>
      </c>
      <c r="L302" s="2">
        <v>7</v>
      </c>
      <c r="M302">
        <v>0</v>
      </c>
      <c r="N302" s="2">
        <v>1</v>
      </c>
      <c r="O302" s="2">
        <v>3</v>
      </c>
      <c r="P302" s="2">
        <v>12</v>
      </c>
      <c r="Q302" s="2">
        <v>17</v>
      </c>
      <c r="R302" s="2">
        <v>5</v>
      </c>
      <c r="S302" s="2">
        <v>3</v>
      </c>
      <c r="T302" s="2">
        <v>4</v>
      </c>
      <c r="U302" s="45">
        <v>1.2060185185185186E-2</v>
      </c>
      <c r="V302" s="45">
        <v>0.33333333333333331</v>
      </c>
      <c r="W302" s="45">
        <v>7.2065972222222233E-2</v>
      </c>
      <c r="X302" s="2">
        <v>7</v>
      </c>
      <c r="Y302" s="2">
        <v>17</v>
      </c>
      <c r="Z302">
        <v>13</v>
      </c>
    </row>
    <row r="303" spans="1:26" x14ac:dyDescent="0.25">
      <c r="A303" s="1">
        <v>44715</v>
      </c>
      <c r="B303" t="s">
        <v>77</v>
      </c>
      <c r="C303" t="s">
        <v>77</v>
      </c>
      <c r="D303" t="s">
        <v>77</v>
      </c>
      <c r="E303" t="s">
        <v>279</v>
      </c>
      <c r="F303" s="3">
        <v>0</v>
      </c>
      <c r="G303" s="5" t="s">
        <v>77</v>
      </c>
      <c r="H303" s="2">
        <v>0</v>
      </c>
      <c r="I303" s="2">
        <v>0</v>
      </c>
      <c r="J303" s="2">
        <v>0</v>
      </c>
      <c r="K303" s="2">
        <v>32</v>
      </c>
      <c r="L303" s="2">
        <v>5</v>
      </c>
      <c r="M303">
        <v>0</v>
      </c>
      <c r="N303" s="2">
        <v>0</v>
      </c>
      <c r="O303" s="2">
        <v>5</v>
      </c>
      <c r="P303" s="2">
        <v>15</v>
      </c>
      <c r="Q303" s="2">
        <v>20</v>
      </c>
      <c r="R303" s="2">
        <v>5</v>
      </c>
      <c r="S303" s="2">
        <v>3</v>
      </c>
      <c r="T303" s="2">
        <v>4</v>
      </c>
      <c r="U303" s="45">
        <v>4.5601851851851853E-3</v>
      </c>
      <c r="V303" s="45">
        <v>0.6</v>
      </c>
      <c r="W303" s="45">
        <v>4.8252314814814817E-2</v>
      </c>
      <c r="X303" s="2">
        <v>7</v>
      </c>
      <c r="Y303" s="2">
        <v>20</v>
      </c>
      <c r="Z303">
        <v>16</v>
      </c>
    </row>
    <row r="304" spans="1:26" x14ac:dyDescent="0.25">
      <c r="A304" s="1">
        <v>44715</v>
      </c>
      <c r="B304" t="s">
        <v>77</v>
      </c>
      <c r="C304" t="s">
        <v>77</v>
      </c>
      <c r="D304" t="s">
        <v>77</v>
      </c>
      <c r="E304" t="s">
        <v>275</v>
      </c>
      <c r="F304" s="3">
        <v>0</v>
      </c>
      <c r="G304" s="5" t="s">
        <v>77</v>
      </c>
      <c r="H304" s="2">
        <v>0</v>
      </c>
      <c r="I304" s="2">
        <v>0</v>
      </c>
      <c r="J304" s="2">
        <v>0</v>
      </c>
      <c r="K304" s="2">
        <v>26</v>
      </c>
      <c r="L304" s="2">
        <v>7</v>
      </c>
      <c r="M304">
        <v>0</v>
      </c>
      <c r="N304" s="2">
        <v>0</v>
      </c>
      <c r="O304" s="2">
        <v>5</v>
      </c>
      <c r="P304" s="2">
        <v>12</v>
      </c>
      <c r="Q304" s="2">
        <v>15</v>
      </c>
      <c r="R304" s="2">
        <v>3</v>
      </c>
      <c r="S304" s="2">
        <v>2</v>
      </c>
      <c r="T304" s="2">
        <v>4</v>
      </c>
      <c r="U304" s="45">
        <v>7.0254629629629634E-3</v>
      </c>
      <c r="V304" s="45">
        <v>0.2</v>
      </c>
      <c r="W304" s="45">
        <v>1.8935185185185187E-2</v>
      </c>
      <c r="X304" s="2">
        <v>6</v>
      </c>
      <c r="Y304" s="2">
        <v>15</v>
      </c>
      <c r="Z304">
        <v>15</v>
      </c>
    </row>
    <row r="305" spans="1:26" x14ac:dyDescent="0.25">
      <c r="A305" s="1">
        <v>44715</v>
      </c>
      <c r="B305" t="s">
        <v>77</v>
      </c>
      <c r="C305" t="s">
        <v>77</v>
      </c>
      <c r="D305" t="s">
        <v>77</v>
      </c>
      <c r="E305" t="s">
        <v>271</v>
      </c>
      <c r="F305" s="3">
        <v>0</v>
      </c>
      <c r="G305" s="5" t="s">
        <v>77</v>
      </c>
      <c r="H305" s="2">
        <v>0</v>
      </c>
      <c r="I305" s="2">
        <v>0</v>
      </c>
      <c r="J305" s="2">
        <v>0</v>
      </c>
      <c r="K305" s="2">
        <v>57</v>
      </c>
      <c r="L305" s="2">
        <v>12</v>
      </c>
      <c r="M305">
        <v>0</v>
      </c>
      <c r="N305" s="2">
        <v>0</v>
      </c>
      <c r="O305" s="2">
        <v>6</v>
      </c>
      <c r="P305" s="2">
        <v>32</v>
      </c>
      <c r="Q305" s="2">
        <v>40</v>
      </c>
      <c r="R305" s="2">
        <v>8</v>
      </c>
      <c r="S305" s="2">
        <v>4</v>
      </c>
      <c r="T305" s="2">
        <v>7</v>
      </c>
      <c r="U305" s="45">
        <v>4.4444444444444444E-3</v>
      </c>
      <c r="V305" s="45">
        <v>0.66666666666666663</v>
      </c>
      <c r="W305" s="45">
        <v>0.11351851851851852</v>
      </c>
      <c r="X305" s="2">
        <v>11</v>
      </c>
      <c r="Y305" s="2">
        <v>40</v>
      </c>
      <c r="Z305">
        <v>25</v>
      </c>
    </row>
    <row r="306" spans="1:26" x14ac:dyDescent="0.25">
      <c r="A306" s="1">
        <v>44715</v>
      </c>
      <c r="B306" t="s">
        <v>77</v>
      </c>
      <c r="C306" t="s">
        <v>77</v>
      </c>
      <c r="D306" t="s">
        <v>77</v>
      </c>
      <c r="E306" t="s">
        <v>82</v>
      </c>
      <c r="F306" s="3">
        <v>0</v>
      </c>
      <c r="G306" s="5" t="s">
        <v>77</v>
      </c>
      <c r="H306" s="2">
        <v>0</v>
      </c>
      <c r="I306" s="2">
        <v>0</v>
      </c>
      <c r="J306" s="2">
        <v>0</v>
      </c>
      <c r="K306" s="2">
        <v>9</v>
      </c>
      <c r="L306" s="2">
        <v>0</v>
      </c>
      <c r="M306">
        <v>0</v>
      </c>
      <c r="N306" s="2">
        <v>0</v>
      </c>
      <c r="O306" s="2">
        <v>0</v>
      </c>
      <c r="P306" s="2">
        <v>9</v>
      </c>
      <c r="Q306" s="2">
        <v>9</v>
      </c>
      <c r="R306" s="2">
        <v>0</v>
      </c>
      <c r="S306" s="2">
        <v>0</v>
      </c>
      <c r="T306" s="2">
        <v>0</v>
      </c>
      <c r="U306" s="45" t="s">
        <v>77</v>
      </c>
      <c r="V306" s="45" t="s">
        <v>77</v>
      </c>
      <c r="W306" s="45" t="s">
        <v>77</v>
      </c>
      <c r="X306" s="2">
        <v>0</v>
      </c>
      <c r="Y306" s="2">
        <v>9</v>
      </c>
      <c r="Z306">
        <v>0</v>
      </c>
    </row>
    <row r="307" spans="1:26" x14ac:dyDescent="0.25">
      <c r="A307" s="1">
        <v>44715</v>
      </c>
      <c r="B307" t="s">
        <v>77</v>
      </c>
      <c r="C307" t="s">
        <v>77</v>
      </c>
      <c r="D307" t="s">
        <v>77</v>
      </c>
      <c r="E307" t="s">
        <v>270</v>
      </c>
      <c r="F307" s="3">
        <v>0</v>
      </c>
      <c r="G307" s="5" t="s">
        <v>77</v>
      </c>
      <c r="H307" s="2">
        <v>0</v>
      </c>
      <c r="I307" s="2">
        <v>0</v>
      </c>
      <c r="J307" s="2">
        <v>0</v>
      </c>
      <c r="K307" s="2">
        <v>42</v>
      </c>
      <c r="L307" s="2">
        <v>10</v>
      </c>
      <c r="M307">
        <v>0</v>
      </c>
      <c r="N307" s="2">
        <v>0</v>
      </c>
      <c r="O307" s="2">
        <v>3</v>
      </c>
      <c r="P307" s="2">
        <v>21</v>
      </c>
      <c r="Q307" s="2">
        <v>30</v>
      </c>
      <c r="R307" s="2">
        <v>9</v>
      </c>
      <c r="S307" s="2">
        <v>3</v>
      </c>
      <c r="T307" s="2">
        <v>6</v>
      </c>
      <c r="U307" s="45">
        <v>6.3773148148148148E-3</v>
      </c>
      <c r="V307" s="45">
        <v>0.33333333333333331</v>
      </c>
      <c r="W307" s="45">
        <v>3.0763888888888889E-2</v>
      </c>
      <c r="X307" s="2">
        <v>9</v>
      </c>
      <c r="Y307" s="2">
        <v>30</v>
      </c>
      <c r="Z307">
        <v>26</v>
      </c>
    </row>
    <row r="308" spans="1:26" x14ac:dyDescent="0.25">
      <c r="A308" s="1">
        <v>44715</v>
      </c>
      <c r="B308" t="s">
        <v>77</v>
      </c>
      <c r="C308" t="s">
        <v>77</v>
      </c>
      <c r="D308" t="s">
        <v>77</v>
      </c>
      <c r="E308" t="s">
        <v>94</v>
      </c>
      <c r="F308" s="3">
        <v>0</v>
      </c>
      <c r="G308" s="5" t="s">
        <v>77</v>
      </c>
      <c r="H308" s="2">
        <v>0</v>
      </c>
      <c r="I308" s="2">
        <v>0</v>
      </c>
      <c r="J308" s="2">
        <v>0</v>
      </c>
      <c r="K308" s="2">
        <v>39</v>
      </c>
      <c r="L308" s="2">
        <v>10</v>
      </c>
      <c r="M308">
        <v>0</v>
      </c>
      <c r="N308" s="2">
        <v>0</v>
      </c>
      <c r="O308" s="2">
        <v>4</v>
      </c>
      <c r="P308" s="2">
        <v>20</v>
      </c>
      <c r="Q308" s="2">
        <v>30</v>
      </c>
      <c r="R308" s="2">
        <v>10</v>
      </c>
      <c r="S308" s="2">
        <v>1</v>
      </c>
      <c r="T308" s="2">
        <v>4</v>
      </c>
      <c r="U308" s="45">
        <v>8.0960648148148146E-3</v>
      </c>
      <c r="V308" s="45">
        <v>0.5</v>
      </c>
      <c r="W308" s="45">
        <v>4.414930555555556E-2</v>
      </c>
      <c r="X308" s="2">
        <v>5</v>
      </c>
      <c r="Y308" s="2">
        <v>30</v>
      </c>
      <c r="Z308">
        <v>27</v>
      </c>
    </row>
    <row r="309" spans="1:26" x14ac:dyDescent="0.25">
      <c r="A309" s="1">
        <v>44715</v>
      </c>
      <c r="B309" t="s">
        <v>77</v>
      </c>
      <c r="C309" t="s">
        <v>77</v>
      </c>
      <c r="D309" t="s">
        <v>77</v>
      </c>
      <c r="E309" t="s">
        <v>274</v>
      </c>
      <c r="F309" s="3">
        <v>0</v>
      </c>
      <c r="G309" s="5" t="s">
        <v>77</v>
      </c>
      <c r="H309" s="2">
        <v>0</v>
      </c>
      <c r="I309" s="2">
        <v>0</v>
      </c>
      <c r="J309" s="2">
        <v>0</v>
      </c>
      <c r="K309" s="2">
        <v>66</v>
      </c>
      <c r="L309" s="2">
        <v>10</v>
      </c>
      <c r="M309">
        <v>0</v>
      </c>
      <c r="N309" s="2">
        <v>0</v>
      </c>
      <c r="O309" s="2">
        <v>7</v>
      </c>
      <c r="P309" s="2">
        <v>33</v>
      </c>
      <c r="Q309" s="2">
        <v>48</v>
      </c>
      <c r="R309" s="2">
        <v>15</v>
      </c>
      <c r="S309" s="2">
        <v>5</v>
      </c>
      <c r="T309" s="2">
        <v>6</v>
      </c>
      <c r="U309" s="45">
        <v>5.7060185185185191E-3</v>
      </c>
      <c r="V309" s="45">
        <v>0.42857142857142855</v>
      </c>
      <c r="W309" s="45">
        <v>6.2569444444444441E-2</v>
      </c>
      <c r="X309" s="2">
        <v>11</v>
      </c>
      <c r="Y309" s="2">
        <v>48</v>
      </c>
      <c r="Z309">
        <v>30</v>
      </c>
    </row>
    <row r="310" spans="1:26" x14ac:dyDescent="0.25">
      <c r="A310" s="1">
        <v>44715</v>
      </c>
      <c r="B310" t="s">
        <v>77</v>
      </c>
      <c r="C310" t="s">
        <v>77</v>
      </c>
      <c r="D310" t="s">
        <v>77</v>
      </c>
      <c r="E310" t="s">
        <v>267</v>
      </c>
      <c r="F310" s="3">
        <v>0</v>
      </c>
      <c r="G310" s="5" t="s">
        <v>77</v>
      </c>
      <c r="H310" s="2">
        <v>0</v>
      </c>
      <c r="I310" s="2">
        <v>0</v>
      </c>
      <c r="J310" s="2">
        <v>0</v>
      </c>
      <c r="K310" s="2">
        <v>80</v>
      </c>
      <c r="L310" s="2">
        <v>14</v>
      </c>
      <c r="M310">
        <v>0</v>
      </c>
      <c r="N310" s="2">
        <v>0</v>
      </c>
      <c r="O310" s="2">
        <v>10</v>
      </c>
      <c r="P310" s="2">
        <v>40</v>
      </c>
      <c r="Q310" s="2">
        <v>55</v>
      </c>
      <c r="R310" s="2">
        <v>15</v>
      </c>
      <c r="S310" s="2">
        <v>7</v>
      </c>
      <c r="T310" s="2">
        <v>8</v>
      </c>
      <c r="U310" s="45">
        <v>4.0625000000000001E-3</v>
      </c>
      <c r="V310" s="45">
        <v>0.8</v>
      </c>
      <c r="W310" s="45">
        <v>1.6840277777777777E-2</v>
      </c>
      <c r="X310" s="2">
        <v>15</v>
      </c>
      <c r="Y310" s="2">
        <v>55</v>
      </c>
      <c r="Z310">
        <v>55</v>
      </c>
    </row>
    <row r="311" spans="1:26" x14ac:dyDescent="0.25">
      <c r="A311" s="1">
        <v>44715</v>
      </c>
      <c r="B311" t="s">
        <v>77</v>
      </c>
      <c r="C311" t="s">
        <v>77</v>
      </c>
      <c r="D311" t="s">
        <v>77</v>
      </c>
      <c r="E311" t="s">
        <v>278</v>
      </c>
      <c r="F311" s="3">
        <v>0</v>
      </c>
      <c r="G311" s="5" t="s">
        <v>77</v>
      </c>
      <c r="H311" s="2">
        <v>0</v>
      </c>
      <c r="I311" s="2">
        <v>0</v>
      </c>
      <c r="J311" s="2">
        <v>0</v>
      </c>
      <c r="K311" s="2">
        <v>26</v>
      </c>
      <c r="L311" s="2">
        <v>7</v>
      </c>
      <c r="M311">
        <v>0</v>
      </c>
      <c r="N311" s="2">
        <v>0</v>
      </c>
      <c r="O311" s="2">
        <v>3</v>
      </c>
      <c r="P311" s="2">
        <v>15</v>
      </c>
      <c r="Q311" s="2">
        <v>17</v>
      </c>
      <c r="R311" s="2">
        <v>2</v>
      </c>
      <c r="S311" s="2">
        <v>2</v>
      </c>
      <c r="T311" s="2">
        <v>4</v>
      </c>
      <c r="U311" s="45">
        <v>6.6203703703703702E-3</v>
      </c>
      <c r="V311" s="45">
        <v>0.33333333333333331</v>
      </c>
      <c r="W311" s="45">
        <v>7.7835648148148154E-2</v>
      </c>
      <c r="X311" s="2">
        <v>6</v>
      </c>
      <c r="Y311" s="2">
        <v>17</v>
      </c>
      <c r="Z311">
        <v>11</v>
      </c>
    </row>
    <row r="312" spans="1:26" x14ac:dyDescent="0.25">
      <c r="A312" s="1">
        <v>44715</v>
      </c>
      <c r="B312" t="s">
        <v>77</v>
      </c>
      <c r="C312" t="s">
        <v>77</v>
      </c>
      <c r="D312" t="s">
        <v>77</v>
      </c>
      <c r="E312" t="s">
        <v>283</v>
      </c>
      <c r="F312" s="3">
        <v>0</v>
      </c>
      <c r="G312" s="5" t="s">
        <v>77</v>
      </c>
      <c r="H312" s="2">
        <v>0</v>
      </c>
      <c r="I312" s="2">
        <v>0</v>
      </c>
      <c r="J312" s="2">
        <v>0</v>
      </c>
      <c r="K312" s="2">
        <v>35</v>
      </c>
      <c r="L312" s="2">
        <v>9</v>
      </c>
      <c r="M312">
        <v>0</v>
      </c>
      <c r="N312" s="2">
        <v>0</v>
      </c>
      <c r="O312" s="2">
        <v>6</v>
      </c>
      <c r="P312" s="2">
        <v>14</v>
      </c>
      <c r="Q312" s="2">
        <v>22</v>
      </c>
      <c r="R312" s="2">
        <v>8</v>
      </c>
      <c r="S312" s="2">
        <v>4</v>
      </c>
      <c r="T312" s="2">
        <v>3</v>
      </c>
      <c r="U312" s="45">
        <v>4.4212962962962964E-3</v>
      </c>
      <c r="V312" s="45">
        <v>0.5</v>
      </c>
      <c r="W312" s="45">
        <v>4.0613425925925928E-2</v>
      </c>
      <c r="X312" s="2">
        <v>7</v>
      </c>
      <c r="Y312" s="2">
        <v>22</v>
      </c>
      <c r="Z312">
        <v>19</v>
      </c>
    </row>
    <row r="313" spans="1:26" x14ac:dyDescent="0.25">
      <c r="A313" s="1">
        <v>44715</v>
      </c>
      <c r="B313" t="s">
        <v>77</v>
      </c>
      <c r="C313" t="s">
        <v>77</v>
      </c>
      <c r="D313" t="s">
        <v>77</v>
      </c>
      <c r="E313" t="s">
        <v>277</v>
      </c>
      <c r="F313" s="3">
        <v>0</v>
      </c>
      <c r="G313" s="5" t="s">
        <v>77</v>
      </c>
      <c r="H313" s="2">
        <v>0</v>
      </c>
      <c r="I313" s="2">
        <v>0</v>
      </c>
      <c r="J313" s="2">
        <v>0</v>
      </c>
      <c r="K313" s="2">
        <v>37</v>
      </c>
      <c r="L313" s="2">
        <v>7</v>
      </c>
      <c r="M313">
        <v>0</v>
      </c>
      <c r="N313" s="2">
        <v>0</v>
      </c>
      <c r="O313" s="2">
        <v>0</v>
      </c>
      <c r="P313" s="2">
        <v>15</v>
      </c>
      <c r="Q313" s="2">
        <v>32</v>
      </c>
      <c r="R313" s="2">
        <v>17</v>
      </c>
      <c r="S313" s="2">
        <v>3</v>
      </c>
      <c r="T313" s="2">
        <v>2</v>
      </c>
      <c r="U313" s="45" t="s">
        <v>77</v>
      </c>
      <c r="V313" s="45" t="s">
        <v>77</v>
      </c>
      <c r="W313" s="45">
        <v>2.449074074074074E-2</v>
      </c>
      <c r="X313" s="2">
        <v>5</v>
      </c>
      <c r="Y313" s="2">
        <v>32</v>
      </c>
      <c r="Z313">
        <v>27</v>
      </c>
    </row>
    <row r="314" spans="1:26" x14ac:dyDescent="0.25">
      <c r="A314" s="1">
        <v>44716</v>
      </c>
      <c r="B314" t="s">
        <v>89</v>
      </c>
      <c r="C314" t="s">
        <v>134</v>
      </c>
      <c r="D314" t="s">
        <v>132</v>
      </c>
      <c r="E314" t="s">
        <v>280</v>
      </c>
      <c r="F314" s="3">
        <v>11.670833499999999</v>
      </c>
      <c r="G314" s="5">
        <v>0.1076736125</v>
      </c>
      <c r="H314" s="2">
        <v>2</v>
      </c>
      <c r="I314" s="2">
        <v>0</v>
      </c>
      <c r="J314" s="2">
        <v>0</v>
      </c>
      <c r="K314" s="2">
        <v>5</v>
      </c>
      <c r="L314" s="2">
        <v>5</v>
      </c>
      <c r="M314">
        <v>0</v>
      </c>
      <c r="N314" s="2">
        <v>1</v>
      </c>
      <c r="O314" s="2">
        <v>1</v>
      </c>
      <c r="P314" s="2">
        <v>3</v>
      </c>
      <c r="Q314" s="2">
        <v>3</v>
      </c>
      <c r="R314" s="2">
        <v>0</v>
      </c>
      <c r="S314" s="2">
        <v>0</v>
      </c>
      <c r="T314" s="2">
        <v>1</v>
      </c>
      <c r="U314" s="45">
        <v>9.5023148148148159E-3</v>
      </c>
      <c r="V314" s="45">
        <v>0</v>
      </c>
      <c r="W314" s="45">
        <v>6.9317129629629631E-2</v>
      </c>
      <c r="X314" s="2">
        <v>1</v>
      </c>
      <c r="Y314" s="2">
        <v>3</v>
      </c>
      <c r="Z314">
        <v>5</v>
      </c>
    </row>
    <row r="315" spans="1:26" x14ac:dyDescent="0.25">
      <c r="A315" s="1">
        <v>44716</v>
      </c>
      <c r="B315" t="s">
        <v>89</v>
      </c>
      <c r="C315" t="s">
        <v>152</v>
      </c>
      <c r="D315" t="s">
        <v>132</v>
      </c>
      <c r="E315" t="s">
        <v>280</v>
      </c>
      <c r="F315" s="3">
        <v>0</v>
      </c>
      <c r="G315" s="5">
        <v>2.0385791666666667E-2</v>
      </c>
      <c r="H315" s="2">
        <v>0</v>
      </c>
      <c r="I315" s="2">
        <v>0</v>
      </c>
      <c r="J315" s="2">
        <v>0</v>
      </c>
      <c r="K315" s="2">
        <v>3</v>
      </c>
      <c r="L315" s="2">
        <v>3</v>
      </c>
      <c r="M315">
        <v>0</v>
      </c>
      <c r="N315" s="2">
        <v>3</v>
      </c>
      <c r="O315" s="2">
        <v>1</v>
      </c>
      <c r="P315" s="2">
        <v>1</v>
      </c>
      <c r="Q315" s="2">
        <v>1</v>
      </c>
      <c r="R315" s="2">
        <v>0</v>
      </c>
      <c r="S315" s="2">
        <v>0</v>
      </c>
      <c r="T315" s="2">
        <v>1</v>
      </c>
      <c r="U315" s="45">
        <v>1.0335648148148148E-2</v>
      </c>
      <c r="V315" s="45">
        <v>0</v>
      </c>
      <c r="W315" s="45">
        <v>0.1627314814814815</v>
      </c>
      <c r="X315" s="2">
        <v>1</v>
      </c>
      <c r="Y315" s="2">
        <v>1</v>
      </c>
      <c r="Z315">
        <v>3</v>
      </c>
    </row>
    <row r="316" spans="1:26" x14ac:dyDescent="0.25">
      <c r="A316" s="1">
        <v>44716</v>
      </c>
      <c r="B316" t="s">
        <v>89</v>
      </c>
      <c r="C316" t="s">
        <v>134</v>
      </c>
      <c r="D316" t="s">
        <v>132</v>
      </c>
      <c r="E316" t="s">
        <v>272</v>
      </c>
      <c r="F316" s="3">
        <v>21.846666666666671</v>
      </c>
      <c r="G316" s="5">
        <v>5.2006521464646474E-2</v>
      </c>
      <c r="H316" s="2">
        <v>2</v>
      </c>
      <c r="I316" s="2">
        <v>0</v>
      </c>
      <c r="J316" s="2">
        <v>0</v>
      </c>
      <c r="K316" s="2">
        <v>23</v>
      </c>
      <c r="L316" s="2">
        <v>21</v>
      </c>
      <c r="M316">
        <v>4</v>
      </c>
      <c r="N316" s="2">
        <v>14</v>
      </c>
      <c r="O316" s="2">
        <v>5</v>
      </c>
      <c r="P316" s="2">
        <v>12</v>
      </c>
      <c r="Q316" s="2">
        <v>13</v>
      </c>
      <c r="R316" s="2">
        <v>1</v>
      </c>
      <c r="S316" s="2">
        <v>0</v>
      </c>
      <c r="T316" s="2">
        <v>5</v>
      </c>
      <c r="U316" s="45">
        <v>3.9004629629629628E-3</v>
      </c>
      <c r="V316" s="45">
        <v>1</v>
      </c>
      <c r="W316" s="45">
        <v>3.512731481481482E-2</v>
      </c>
      <c r="X316" s="2">
        <v>5</v>
      </c>
      <c r="Y316" s="2">
        <v>13</v>
      </c>
      <c r="Z316">
        <v>23</v>
      </c>
    </row>
    <row r="317" spans="1:26" x14ac:dyDescent="0.25">
      <c r="A317" s="1">
        <v>44716</v>
      </c>
      <c r="B317" t="s">
        <v>89</v>
      </c>
      <c r="C317" t="s">
        <v>159</v>
      </c>
      <c r="D317" t="s">
        <v>150</v>
      </c>
      <c r="E317" t="s">
        <v>272</v>
      </c>
      <c r="F317" s="3">
        <v>0</v>
      </c>
      <c r="G317" s="5">
        <v>3.003702916666667E-2</v>
      </c>
      <c r="H317" s="2">
        <v>0</v>
      </c>
      <c r="I317" s="2">
        <v>0</v>
      </c>
      <c r="J317" s="2">
        <v>0</v>
      </c>
      <c r="K317" s="2">
        <v>4</v>
      </c>
      <c r="L317" s="2">
        <v>4</v>
      </c>
      <c r="M317">
        <v>0</v>
      </c>
      <c r="N317" s="2">
        <v>3</v>
      </c>
      <c r="O317" s="2">
        <v>1</v>
      </c>
      <c r="P317" s="2">
        <v>2</v>
      </c>
      <c r="Q317" s="2">
        <v>3</v>
      </c>
      <c r="R317" s="2">
        <v>1</v>
      </c>
      <c r="S317" s="2">
        <v>0</v>
      </c>
      <c r="T317" s="2">
        <v>0</v>
      </c>
      <c r="U317" s="45">
        <v>3.7152777777777778E-3</v>
      </c>
      <c r="V317" s="45">
        <v>1</v>
      </c>
      <c r="W317" s="45">
        <v>0.10170138888888888</v>
      </c>
      <c r="X317" s="2">
        <v>0</v>
      </c>
      <c r="Y317" s="2">
        <v>3</v>
      </c>
      <c r="Z317">
        <v>4</v>
      </c>
    </row>
    <row r="318" spans="1:26" x14ac:dyDescent="0.25">
      <c r="A318" s="1">
        <v>44716</v>
      </c>
      <c r="B318" t="s">
        <v>89</v>
      </c>
      <c r="C318" t="s">
        <v>134</v>
      </c>
      <c r="D318" t="s">
        <v>132</v>
      </c>
      <c r="E318" t="s">
        <v>281</v>
      </c>
      <c r="F318" s="3">
        <v>0.11083333333333334</v>
      </c>
      <c r="G318" s="5">
        <v>1.5034722222222222E-2</v>
      </c>
      <c r="H318" s="2">
        <v>0</v>
      </c>
      <c r="I318" s="2">
        <v>0</v>
      </c>
      <c r="J318" s="2">
        <v>0</v>
      </c>
      <c r="K318" s="2">
        <v>1</v>
      </c>
      <c r="L318" s="2">
        <v>1</v>
      </c>
      <c r="M318">
        <v>0</v>
      </c>
      <c r="N318" s="2">
        <v>1</v>
      </c>
      <c r="O318" s="2">
        <v>0</v>
      </c>
      <c r="P318" s="2">
        <v>1</v>
      </c>
      <c r="Q318" s="2">
        <v>1</v>
      </c>
      <c r="R318" s="2">
        <v>0</v>
      </c>
      <c r="S318" s="2">
        <v>0</v>
      </c>
      <c r="T318" s="2">
        <v>0</v>
      </c>
      <c r="U318" s="45" t="s">
        <v>77</v>
      </c>
      <c r="V318" s="45" t="s">
        <v>77</v>
      </c>
      <c r="W318" s="45">
        <v>1.9270833333333334E-2</v>
      </c>
      <c r="X318" s="2">
        <v>0</v>
      </c>
      <c r="Y318" s="2">
        <v>1</v>
      </c>
      <c r="Z318">
        <v>1</v>
      </c>
    </row>
    <row r="319" spans="1:26" x14ac:dyDescent="0.25">
      <c r="A319" s="1">
        <v>44716</v>
      </c>
      <c r="B319" t="s">
        <v>89</v>
      </c>
      <c r="C319" t="s">
        <v>134</v>
      </c>
      <c r="D319" t="s">
        <v>132</v>
      </c>
      <c r="E319" t="s">
        <v>279</v>
      </c>
      <c r="F319" s="3">
        <v>14.480554833333331</v>
      </c>
      <c r="G319" s="5">
        <v>6.6469014957264955E-2</v>
      </c>
      <c r="H319" s="2">
        <v>2</v>
      </c>
      <c r="I319" s="2">
        <v>0</v>
      </c>
      <c r="J319" s="2">
        <v>0</v>
      </c>
      <c r="K319" s="2">
        <v>10</v>
      </c>
      <c r="L319" s="2">
        <v>10</v>
      </c>
      <c r="M319">
        <v>0</v>
      </c>
      <c r="N319" s="2">
        <v>4</v>
      </c>
      <c r="O319" s="2">
        <v>3</v>
      </c>
      <c r="P319" s="2">
        <v>5</v>
      </c>
      <c r="Q319" s="2">
        <v>6</v>
      </c>
      <c r="R319" s="2">
        <v>1</v>
      </c>
      <c r="S319" s="2">
        <v>0</v>
      </c>
      <c r="T319" s="2">
        <v>1</v>
      </c>
      <c r="U319" s="45">
        <v>8.564814814814815E-3</v>
      </c>
      <c r="V319" s="45">
        <v>0.33333333333333331</v>
      </c>
      <c r="W319" s="45">
        <v>8.321180555555556E-2</v>
      </c>
      <c r="X319" s="2">
        <v>1</v>
      </c>
      <c r="Y319" s="2">
        <v>6</v>
      </c>
      <c r="Z319">
        <v>10</v>
      </c>
    </row>
    <row r="320" spans="1:26" x14ac:dyDescent="0.25">
      <c r="A320" s="1">
        <v>44716</v>
      </c>
      <c r="B320" t="s">
        <v>89</v>
      </c>
      <c r="C320" t="s">
        <v>134</v>
      </c>
      <c r="D320" t="s">
        <v>132</v>
      </c>
      <c r="E320" t="s">
        <v>271</v>
      </c>
      <c r="F320" s="3">
        <v>26.614721333333332</v>
      </c>
      <c r="G320" s="5">
        <v>6.2424491071428577E-2</v>
      </c>
      <c r="H320" s="2">
        <v>2</v>
      </c>
      <c r="I320" s="2">
        <v>0</v>
      </c>
      <c r="J320" s="2">
        <v>0</v>
      </c>
      <c r="K320" s="2">
        <v>18</v>
      </c>
      <c r="L320" s="2">
        <v>18</v>
      </c>
      <c r="M320">
        <v>4</v>
      </c>
      <c r="N320" s="2">
        <v>9</v>
      </c>
      <c r="O320" s="2">
        <v>5</v>
      </c>
      <c r="P320" s="2">
        <v>9</v>
      </c>
      <c r="Q320" s="2">
        <v>12</v>
      </c>
      <c r="R320" s="2">
        <v>3</v>
      </c>
      <c r="S320" s="2">
        <v>1</v>
      </c>
      <c r="T320" s="2">
        <v>0</v>
      </c>
      <c r="U320" s="45">
        <v>5.5555555555555558E-3</v>
      </c>
      <c r="V320" s="45">
        <v>0.6</v>
      </c>
      <c r="W320" s="45">
        <v>7.6221064814814818E-2</v>
      </c>
      <c r="X320" s="2">
        <v>1</v>
      </c>
      <c r="Y320" s="2">
        <v>12</v>
      </c>
      <c r="Z320">
        <v>18</v>
      </c>
    </row>
    <row r="321" spans="1:26" x14ac:dyDescent="0.25">
      <c r="A321" s="1">
        <v>44716</v>
      </c>
      <c r="B321" t="s">
        <v>89</v>
      </c>
      <c r="C321" t="s">
        <v>158</v>
      </c>
      <c r="D321" t="s">
        <v>132</v>
      </c>
      <c r="E321" t="s">
        <v>271</v>
      </c>
      <c r="F321" s="3">
        <v>0.16333333333333333</v>
      </c>
      <c r="G321" s="5">
        <v>3.2420427951388893E-2</v>
      </c>
      <c r="H321" s="2">
        <v>0</v>
      </c>
      <c r="I321" s="2">
        <v>0</v>
      </c>
      <c r="J321" s="2">
        <v>0</v>
      </c>
      <c r="K321" s="2">
        <v>7</v>
      </c>
      <c r="L321" s="2">
        <v>7</v>
      </c>
      <c r="M321">
        <v>0</v>
      </c>
      <c r="N321" s="2">
        <v>4</v>
      </c>
      <c r="O321" s="2">
        <v>1</v>
      </c>
      <c r="P321" s="2">
        <v>4</v>
      </c>
      <c r="Q321" s="2">
        <v>4</v>
      </c>
      <c r="R321" s="2">
        <v>0</v>
      </c>
      <c r="S321" s="2">
        <v>0</v>
      </c>
      <c r="T321" s="2">
        <v>2</v>
      </c>
      <c r="U321" s="45">
        <v>7.7083333333333335E-3</v>
      </c>
      <c r="V321" s="45">
        <v>0</v>
      </c>
      <c r="W321" s="45">
        <v>2.1111111111111112E-2</v>
      </c>
      <c r="X321" s="2">
        <v>2</v>
      </c>
      <c r="Y321" s="2">
        <v>4</v>
      </c>
      <c r="Z321">
        <v>7</v>
      </c>
    </row>
    <row r="322" spans="1:26" x14ac:dyDescent="0.25">
      <c r="A322" s="1">
        <v>44716</v>
      </c>
      <c r="B322" t="s">
        <v>89</v>
      </c>
      <c r="C322" t="s">
        <v>134</v>
      </c>
      <c r="D322" t="s">
        <v>132</v>
      </c>
      <c r="E322" t="s">
        <v>278</v>
      </c>
      <c r="F322" s="3">
        <v>24.246666833333332</v>
      </c>
      <c r="G322" s="5">
        <v>9.3505980324074062E-2</v>
      </c>
      <c r="H322" s="2">
        <v>2</v>
      </c>
      <c r="I322" s="2">
        <v>0</v>
      </c>
      <c r="J322" s="2">
        <v>0</v>
      </c>
      <c r="K322" s="2">
        <v>10</v>
      </c>
      <c r="L322" s="2">
        <v>10</v>
      </c>
      <c r="M322">
        <v>3</v>
      </c>
      <c r="N322" s="2">
        <v>4</v>
      </c>
      <c r="O322" s="2">
        <v>2</v>
      </c>
      <c r="P322" s="2">
        <v>6</v>
      </c>
      <c r="Q322" s="2">
        <v>8</v>
      </c>
      <c r="R322" s="2">
        <v>2</v>
      </c>
      <c r="S322" s="2">
        <v>0</v>
      </c>
      <c r="T322" s="2">
        <v>0</v>
      </c>
      <c r="U322" s="45">
        <v>1.7135416666666667E-2</v>
      </c>
      <c r="V322" s="45">
        <v>0</v>
      </c>
      <c r="W322" s="45">
        <v>9.644675925925926E-2</v>
      </c>
      <c r="X322" s="2">
        <v>0</v>
      </c>
      <c r="Y322" s="2">
        <v>8</v>
      </c>
      <c r="Z322">
        <v>10</v>
      </c>
    </row>
    <row r="323" spans="1:26" x14ac:dyDescent="0.25">
      <c r="A323" s="1">
        <v>44716</v>
      </c>
      <c r="B323" t="s">
        <v>89</v>
      </c>
      <c r="C323" t="s">
        <v>152</v>
      </c>
      <c r="D323" t="s">
        <v>132</v>
      </c>
      <c r="E323" t="s">
        <v>278</v>
      </c>
      <c r="F323" s="3">
        <v>0</v>
      </c>
      <c r="G323" s="5">
        <v>4.3657409722222221E-2</v>
      </c>
      <c r="H323" s="2">
        <v>0</v>
      </c>
      <c r="I323" s="2">
        <v>0</v>
      </c>
      <c r="J323" s="2">
        <v>0</v>
      </c>
      <c r="K323" s="2">
        <v>2</v>
      </c>
      <c r="L323" s="2">
        <v>1</v>
      </c>
      <c r="M323">
        <v>0</v>
      </c>
      <c r="N323" s="2">
        <v>0</v>
      </c>
      <c r="O323" s="2">
        <v>1</v>
      </c>
      <c r="P323" s="2">
        <v>0</v>
      </c>
      <c r="Q323" s="2">
        <v>0</v>
      </c>
      <c r="R323" s="2">
        <v>0</v>
      </c>
      <c r="S323" s="2">
        <v>0</v>
      </c>
      <c r="T323" s="2">
        <v>1</v>
      </c>
      <c r="U323" s="45">
        <v>9.1898148148148139E-3</v>
      </c>
      <c r="V323" s="45">
        <v>0</v>
      </c>
      <c r="W323" s="45" t="s">
        <v>77</v>
      </c>
      <c r="X323" s="2">
        <v>1</v>
      </c>
      <c r="Y323" s="2">
        <v>0</v>
      </c>
      <c r="Z323">
        <v>2</v>
      </c>
    </row>
    <row r="324" spans="1:26" x14ac:dyDescent="0.25">
      <c r="A324" s="1">
        <v>44716</v>
      </c>
      <c r="B324" t="s">
        <v>89</v>
      </c>
      <c r="C324" t="s">
        <v>158</v>
      </c>
      <c r="D324" t="s">
        <v>132</v>
      </c>
      <c r="E324" t="s">
        <v>278</v>
      </c>
      <c r="F324" s="3">
        <v>0</v>
      </c>
      <c r="G324" s="5">
        <v>2.1643519444444443E-2</v>
      </c>
      <c r="H324" s="2">
        <v>0</v>
      </c>
      <c r="I324" s="2">
        <v>0</v>
      </c>
      <c r="J324" s="2">
        <v>0</v>
      </c>
      <c r="K324" s="2">
        <v>6</v>
      </c>
      <c r="L324" s="2">
        <v>6</v>
      </c>
      <c r="M324">
        <v>0</v>
      </c>
      <c r="N324" s="2">
        <v>6</v>
      </c>
      <c r="O324" s="2">
        <v>0</v>
      </c>
      <c r="P324" s="2">
        <v>3</v>
      </c>
      <c r="Q324" s="2">
        <v>3</v>
      </c>
      <c r="R324" s="2">
        <v>0</v>
      </c>
      <c r="S324" s="2">
        <v>0</v>
      </c>
      <c r="T324" s="2">
        <v>3</v>
      </c>
      <c r="U324" s="45" t="s">
        <v>77</v>
      </c>
      <c r="V324" s="45" t="s">
        <v>77</v>
      </c>
      <c r="W324" s="45">
        <v>4.2442129629629628E-2</v>
      </c>
      <c r="X324" s="2">
        <v>3</v>
      </c>
      <c r="Y324" s="2">
        <v>3</v>
      </c>
      <c r="Z324">
        <v>6</v>
      </c>
    </row>
    <row r="325" spans="1:26" x14ac:dyDescent="0.25">
      <c r="A325" s="1">
        <v>44716</v>
      </c>
      <c r="B325" t="s">
        <v>87</v>
      </c>
      <c r="C325" t="s">
        <v>138</v>
      </c>
      <c r="D325" t="s">
        <v>132</v>
      </c>
      <c r="E325" t="s">
        <v>276</v>
      </c>
      <c r="F325" s="3">
        <v>15.176388999999999</v>
      </c>
      <c r="G325" s="5">
        <v>8.0677726851851844E-2</v>
      </c>
      <c r="H325" s="2">
        <v>1</v>
      </c>
      <c r="I325" s="2">
        <v>0</v>
      </c>
      <c r="J325" s="2">
        <v>0</v>
      </c>
      <c r="K325" s="2">
        <v>7</v>
      </c>
      <c r="L325" s="2">
        <v>7</v>
      </c>
      <c r="M325">
        <v>0</v>
      </c>
      <c r="N325" s="2">
        <v>3</v>
      </c>
      <c r="O325" s="2">
        <v>1</v>
      </c>
      <c r="P325" s="2">
        <v>4</v>
      </c>
      <c r="Q325" s="2">
        <v>5</v>
      </c>
      <c r="R325" s="2">
        <v>1</v>
      </c>
      <c r="S325" s="2">
        <v>1</v>
      </c>
      <c r="T325" s="2">
        <v>0</v>
      </c>
      <c r="U325" s="45">
        <v>5.8101851851851856E-3</v>
      </c>
      <c r="V325" s="45">
        <v>0</v>
      </c>
      <c r="W325" s="45">
        <v>1.4189814814814815E-2</v>
      </c>
      <c r="X325" s="2">
        <v>1</v>
      </c>
      <c r="Y325" s="2">
        <v>5</v>
      </c>
      <c r="Z325">
        <v>7</v>
      </c>
    </row>
    <row r="326" spans="1:26" x14ac:dyDescent="0.25">
      <c r="A326" s="1">
        <v>44716</v>
      </c>
      <c r="B326" t="s">
        <v>87</v>
      </c>
      <c r="C326" t="s">
        <v>131</v>
      </c>
      <c r="D326" t="s">
        <v>132</v>
      </c>
      <c r="E326" t="s">
        <v>276</v>
      </c>
      <c r="F326" s="3">
        <v>13.711943666666667</v>
      </c>
      <c r="G326" s="5">
        <v>4.7696033854166667E-2</v>
      </c>
      <c r="H326" s="2">
        <v>1</v>
      </c>
      <c r="I326" s="2">
        <v>0</v>
      </c>
      <c r="J326" s="2">
        <v>0</v>
      </c>
      <c r="K326" s="2">
        <v>18</v>
      </c>
      <c r="L326" s="2">
        <v>18</v>
      </c>
      <c r="M326">
        <v>3</v>
      </c>
      <c r="N326" s="2">
        <v>13</v>
      </c>
      <c r="O326" s="2">
        <v>0</v>
      </c>
      <c r="P326" s="2">
        <v>14</v>
      </c>
      <c r="Q326" s="2">
        <v>17</v>
      </c>
      <c r="R326" s="2">
        <v>3</v>
      </c>
      <c r="S326" s="2">
        <v>0</v>
      </c>
      <c r="T326" s="2">
        <v>1</v>
      </c>
      <c r="U326" s="45" t="s">
        <v>77</v>
      </c>
      <c r="V326" s="45" t="s">
        <v>77</v>
      </c>
      <c r="W326" s="45">
        <v>3.8124999999999999E-2</v>
      </c>
      <c r="X326" s="2">
        <v>1</v>
      </c>
      <c r="Y326" s="2">
        <v>17</v>
      </c>
      <c r="Z326">
        <v>18</v>
      </c>
    </row>
    <row r="327" spans="1:26" x14ac:dyDescent="0.25">
      <c r="A327" s="1">
        <v>44716</v>
      </c>
      <c r="B327" t="s">
        <v>87</v>
      </c>
      <c r="C327" t="s">
        <v>139</v>
      </c>
      <c r="D327" t="s">
        <v>132</v>
      </c>
      <c r="E327" t="s">
        <v>285</v>
      </c>
      <c r="F327" s="3">
        <v>10.921666666666667</v>
      </c>
      <c r="G327" s="5">
        <v>0.16210648148148152</v>
      </c>
      <c r="H327" s="2">
        <v>1</v>
      </c>
      <c r="I327" s="2">
        <v>1</v>
      </c>
      <c r="J327" s="2">
        <v>0</v>
      </c>
      <c r="K327" s="2">
        <v>2</v>
      </c>
      <c r="L327" s="2">
        <v>2</v>
      </c>
      <c r="M327">
        <v>0</v>
      </c>
      <c r="N327" s="2">
        <v>1</v>
      </c>
      <c r="O327" s="2">
        <v>0</v>
      </c>
      <c r="P327" s="2">
        <v>1</v>
      </c>
      <c r="Q327" s="2">
        <v>2</v>
      </c>
      <c r="R327" s="2">
        <v>1</v>
      </c>
      <c r="S327" s="2">
        <v>0</v>
      </c>
      <c r="T327" s="2">
        <v>0</v>
      </c>
      <c r="U327" s="45" t="s">
        <v>77</v>
      </c>
      <c r="V327" s="45" t="s">
        <v>77</v>
      </c>
      <c r="W327" s="45">
        <v>0.13233217592592594</v>
      </c>
      <c r="X327" s="2">
        <v>0</v>
      </c>
      <c r="Y327" s="2">
        <v>2</v>
      </c>
      <c r="Z327">
        <v>2</v>
      </c>
    </row>
    <row r="328" spans="1:26" x14ac:dyDescent="0.25">
      <c r="A328" s="1">
        <v>44716</v>
      </c>
      <c r="B328" t="s">
        <v>87</v>
      </c>
      <c r="C328" t="s">
        <v>131</v>
      </c>
      <c r="D328" t="s">
        <v>132</v>
      </c>
      <c r="E328" t="s">
        <v>285</v>
      </c>
      <c r="F328" s="3">
        <v>19.396111000000001</v>
      </c>
      <c r="G328" s="5">
        <v>4.8763778439153437E-2</v>
      </c>
      <c r="H328" s="2">
        <v>2</v>
      </c>
      <c r="I328" s="2">
        <v>0</v>
      </c>
      <c r="J328" s="2">
        <v>0</v>
      </c>
      <c r="K328" s="2">
        <v>18</v>
      </c>
      <c r="L328" s="2">
        <v>18</v>
      </c>
      <c r="M328">
        <v>2</v>
      </c>
      <c r="N328" s="2">
        <v>14</v>
      </c>
      <c r="O328" s="2">
        <v>2</v>
      </c>
      <c r="P328" s="2">
        <v>15</v>
      </c>
      <c r="Q328" s="2">
        <v>16</v>
      </c>
      <c r="R328" s="2">
        <v>1</v>
      </c>
      <c r="S328" s="2">
        <v>0</v>
      </c>
      <c r="T328" s="2">
        <v>0</v>
      </c>
      <c r="U328" s="45">
        <v>7.0659722222222226E-3</v>
      </c>
      <c r="V328" s="45">
        <v>0.5</v>
      </c>
      <c r="W328" s="45">
        <v>1.8211805555555557E-2</v>
      </c>
      <c r="X328" s="2">
        <v>0</v>
      </c>
      <c r="Y328" s="2">
        <v>16</v>
      </c>
      <c r="Z328">
        <v>18</v>
      </c>
    </row>
    <row r="329" spans="1:26" x14ac:dyDescent="0.25">
      <c r="A329" s="1">
        <v>44716</v>
      </c>
      <c r="B329" t="s">
        <v>87</v>
      </c>
      <c r="C329" t="s">
        <v>139</v>
      </c>
      <c r="D329" t="s">
        <v>132</v>
      </c>
      <c r="E329" t="s">
        <v>282</v>
      </c>
      <c r="F329" s="3">
        <v>10.594999166666666</v>
      </c>
      <c r="G329" s="5">
        <v>4.6617473958333329E-2</v>
      </c>
      <c r="H329" s="2">
        <v>1</v>
      </c>
      <c r="I329" s="2">
        <v>1</v>
      </c>
      <c r="J329" s="2">
        <v>0</v>
      </c>
      <c r="K329" s="2">
        <v>13</v>
      </c>
      <c r="L329" s="2">
        <v>13</v>
      </c>
      <c r="M329">
        <v>3</v>
      </c>
      <c r="N329" s="2">
        <v>12</v>
      </c>
      <c r="O329" s="2">
        <v>1</v>
      </c>
      <c r="P329" s="2">
        <v>8</v>
      </c>
      <c r="Q329" s="2">
        <v>9</v>
      </c>
      <c r="R329" s="2">
        <v>1</v>
      </c>
      <c r="S329" s="2">
        <v>1</v>
      </c>
      <c r="T329" s="2">
        <v>2</v>
      </c>
      <c r="U329" s="45">
        <v>6.145833333333333E-3</v>
      </c>
      <c r="V329" s="45">
        <v>0</v>
      </c>
      <c r="W329" s="45">
        <v>3.8993055555555559E-2</v>
      </c>
      <c r="X329" s="2">
        <v>3</v>
      </c>
      <c r="Y329" s="2">
        <v>9</v>
      </c>
      <c r="Z329">
        <v>13</v>
      </c>
    </row>
    <row r="330" spans="1:26" x14ac:dyDescent="0.25">
      <c r="A330" s="1">
        <v>44716</v>
      </c>
      <c r="B330" t="s">
        <v>87</v>
      </c>
      <c r="C330" t="s">
        <v>131</v>
      </c>
      <c r="D330" t="s">
        <v>132</v>
      </c>
      <c r="E330" t="s">
        <v>282</v>
      </c>
      <c r="F330" s="3">
        <v>9.9650001666666679</v>
      </c>
      <c r="G330" s="5">
        <v>6.9732143849206354E-2</v>
      </c>
      <c r="H330" s="2">
        <v>0</v>
      </c>
      <c r="I330" s="2">
        <v>0</v>
      </c>
      <c r="J330" s="2">
        <v>0</v>
      </c>
      <c r="K330" s="2">
        <v>8</v>
      </c>
      <c r="L330" s="2">
        <v>8</v>
      </c>
      <c r="M330">
        <v>0</v>
      </c>
      <c r="N330" s="2">
        <v>3</v>
      </c>
      <c r="O330" s="2">
        <v>0</v>
      </c>
      <c r="P330" s="2">
        <v>5</v>
      </c>
      <c r="Q330" s="2">
        <v>7</v>
      </c>
      <c r="R330" s="2">
        <v>2</v>
      </c>
      <c r="S330" s="2">
        <v>1</v>
      </c>
      <c r="T330" s="2">
        <v>0</v>
      </c>
      <c r="U330" s="45" t="s">
        <v>77</v>
      </c>
      <c r="V330" s="45" t="s">
        <v>77</v>
      </c>
      <c r="W330" s="45">
        <v>6.3067129629629626E-2</v>
      </c>
      <c r="X330" s="2">
        <v>1</v>
      </c>
      <c r="Y330" s="2">
        <v>7</v>
      </c>
      <c r="Z330">
        <v>8</v>
      </c>
    </row>
    <row r="331" spans="1:26" x14ac:dyDescent="0.25">
      <c r="A331" s="1">
        <v>44716</v>
      </c>
      <c r="B331" t="s">
        <v>87</v>
      </c>
      <c r="C331" t="s">
        <v>216</v>
      </c>
      <c r="D331" t="s">
        <v>150</v>
      </c>
      <c r="E331" t="s">
        <v>282</v>
      </c>
      <c r="F331" s="3">
        <v>0</v>
      </c>
      <c r="G331" s="5">
        <v>5.486111111111111E-2</v>
      </c>
      <c r="H331" s="2">
        <v>0</v>
      </c>
      <c r="I331" s="2">
        <v>0</v>
      </c>
      <c r="J331" s="2">
        <v>0</v>
      </c>
      <c r="K331" s="2">
        <v>1</v>
      </c>
      <c r="L331" s="2">
        <v>1</v>
      </c>
      <c r="M331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1</v>
      </c>
      <c r="T331" s="2">
        <v>0</v>
      </c>
      <c r="U331" s="45" t="s">
        <v>77</v>
      </c>
      <c r="V331" s="45" t="s">
        <v>77</v>
      </c>
      <c r="W331" s="45" t="s">
        <v>77</v>
      </c>
      <c r="X331" s="2">
        <v>1</v>
      </c>
      <c r="Y331" s="2">
        <v>0</v>
      </c>
      <c r="Z331">
        <v>1</v>
      </c>
    </row>
    <row r="332" spans="1:26" x14ac:dyDescent="0.25">
      <c r="A332" s="1">
        <v>44716</v>
      </c>
      <c r="B332" t="s">
        <v>87</v>
      </c>
      <c r="C332" t="s">
        <v>138</v>
      </c>
      <c r="D332" t="s">
        <v>132</v>
      </c>
      <c r="E332" t="s">
        <v>287</v>
      </c>
      <c r="F332" s="3">
        <v>35.096389166666668</v>
      </c>
      <c r="G332" s="5">
        <v>7.6887100694444474E-2</v>
      </c>
      <c r="H332" s="2">
        <v>2</v>
      </c>
      <c r="I332" s="2">
        <v>0</v>
      </c>
      <c r="J332" s="2">
        <v>0</v>
      </c>
      <c r="K332" s="2">
        <v>21</v>
      </c>
      <c r="L332" s="2">
        <v>21</v>
      </c>
      <c r="M332">
        <v>0</v>
      </c>
      <c r="N332" s="2">
        <v>8</v>
      </c>
      <c r="O332" s="2">
        <v>2</v>
      </c>
      <c r="P332" s="2">
        <v>13</v>
      </c>
      <c r="Q332" s="2">
        <v>17</v>
      </c>
      <c r="R332" s="2">
        <v>4</v>
      </c>
      <c r="S332" s="2">
        <v>1</v>
      </c>
      <c r="T332" s="2">
        <v>1</v>
      </c>
      <c r="U332" s="45">
        <v>1.3252314814814817E-3</v>
      </c>
      <c r="V332" s="45">
        <v>1</v>
      </c>
      <c r="W332" s="45">
        <v>3.5520833333333335E-2</v>
      </c>
      <c r="X332" s="2">
        <v>2</v>
      </c>
      <c r="Y332" s="2">
        <v>17</v>
      </c>
      <c r="Z332">
        <v>21</v>
      </c>
    </row>
    <row r="333" spans="1:26" x14ac:dyDescent="0.25">
      <c r="A333" s="1">
        <v>44716</v>
      </c>
      <c r="B333" t="s">
        <v>87</v>
      </c>
      <c r="C333" t="s">
        <v>225</v>
      </c>
      <c r="D333" t="s">
        <v>150</v>
      </c>
      <c r="E333" t="s">
        <v>287</v>
      </c>
      <c r="F333" s="3">
        <v>0</v>
      </c>
      <c r="G333" s="5">
        <v>1.9293979166666666E-2</v>
      </c>
      <c r="H333" s="2">
        <v>0</v>
      </c>
      <c r="I333" s="2">
        <v>0</v>
      </c>
      <c r="J333" s="2">
        <v>0</v>
      </c>
      <c r="K333" s="2">
        <v>1</v>
      </c>
      <c r="L333" s="2">
        <v>1</v>
      </c>
      <c r="M333">
        <v>0</v>
      </c>
      <c r="N333" s="2">
        <v>1</v>
      </c>
      <c r="O333" s="2">
        <v>0</v>
      </c>
      <c r="P333" s="2">
        <v>1</v>
      </c>
      <c r="Q333" s="2">
        <v>1</v>
      </c>
      <c r="R333" s="2">
        <v>0</v>
      </c>
      <c r="S333" s="2">
        <v>0</v>
      </c>
      <c r="T333" s="2">
        <v>0</v>
      </c>
      <c r="U333" s="45" t="s">
        <v>77</v>
      </c>
      <c r="V333" s="45" t="s">
        <v>77</v>
      </c>
      <c r="W333" s="45">
        <v>7.0486111111111114E-3</v>
      </c>
      <c r="X333" s="2">
        <v>0</v>
      </c>
      <c r="Y333" s="2">
        <v>1</v>
      </c>
      <c r="Z333">
        <v>1</v>
      </c>
    </row>
    <row r="334" spans="1:26" x14ac:dyDescent="0.25">
      <c r="A334" s="1">
        <v>44716</v>
      </c>
      <c r="B334" t="s">
        <v>87</v>
      </c>
      <c r="C334" t="s">
        <v>131</v>
      </c>
      <c r="D334" t="s">
        <v>132</v>
      </c>
      <c r="E334" t="s">
        <v>287</v>
      </c>
      <c r="F334" s="3">
        <v>0</v>
      </c>
      <c r="G334" s="5">
        <v>1.0486111111111111E-2</v>
      </c>
      <c r="H334" s="2">
        <v>0</v>
      </c>
      <c r="I334" s="2">
        <v>0</v>
      </c>
      <c r="J334" s="2">
        <v>0</v>
      </c>
      <c r="K334" s="2">
        <v>1</v>
      </c>
      <c r="L334" s="2">
        <v>1</v>
      </c>
      <c r="M334">
        <v>0</v>
      </c>
      <c r="N334" s="2">
        <v>1</v>
      </c>
      <c r="O334" s="2">
        <v>0</v>
      </c>
      <c r="P334" s="2">
        <v>1</v>
      </c>
      <c r="Q334" s="2">
        <v>1</v>
      </c>
      <c r="R334" s="2">
        <v>0</v>
      </c>
      <c r="S334" s="2">
        <v>0</v>
      </c>
      <c r="T334" s="2">
        <v>0</v>
      </c>
      <c r="U334" s="45" t="s">
        <v>77</v>
      </c>
      <c r="V334" s="45" t="s">
        <v>77</v>
      </c>
      <c r="W334" s="45">
        <v>2.4537037037037041E-2</v>
      </c>
      <c r="X334" s="2">
        <v>0</v>
      </c>
      <c r="Y334" s="2">
        <v>1</v>
      </c>
      <c r="Z334">
        <v>1</v>
      </c>
    </row>
    <row r="335" spans="1:26" x14ac:dyDescent="0.25">
      <c r="A335" s="1">
        <v>44716</v>
      </c>
      <c r="B335" t="s">
        <v>87</v>
      </c>
      <c r="C335" t="s">
        <v>138</v>
      </c>
      <c r="D335" t="s">
        <v>132</v>
      </c>
      <c r="E335" t="s">
        <v>284</v>
      </c>
      <c r="F335" s="3">
        <v>5.7372214999999995</v>
      </c>
      <c r="G335" s="5">
        <v>3.4321756250000002E-2</v>
      </c>
      <c r="H335" s="2">
        <v>0</v>
      </c>
      <c r="I335" s="2">
        <v>0</v>
      </c>
      <c r="J335" s="2">
        <v>0</v>
      </c>
      <c r="K335" s="2">
        <v>9</v>
      </c>
      <c r="L335" s="2">
        <v>9</v>
      </c>
      <c r="M335">
        <v>0</v>
      </c>
      <c r="N335" s="2">
        <v>6</v>
      </c>
      <c r="O335" s="2">
        <v>0</v>
      </c>
      <c r="P335" s="2">
        <v>8</v>
      </c>
      <c r="Q335" s="2">
        <v>8</v>
      </c>
      <c r="R335" s="2">
        <v>0</v>
      </c>
      <c r="S335" s="2">
        <v>0</v>
      </c>
      <c r="T335" s="2">
        <v>1</v>
      </c>
      <c r="U335" s="45" t="s">
        <v>77</v>
      </c>
      <c r="V335" s="45" t="s">
        <v>77</v>
      </c>
      <c r="W335" s="45">
        <v>1.6192129629629629E-2</v>
      </c>
      <c r="X335" s="2">
        <v>1</v>
      </c>
      <c r="Y335" s="2">
        <v>8</v>
      </c>
      <c r="Z335">
        <v>9</v>
      </c>
    </row>
    <row r="336" spans="1:26" x14ac:dyDescent="0.25">
      <c r="A336" s="1">
        <v>44716</v>
      </c>
      <c r="B336" t="s">
        <v>87</v>
      </c>
      <c r="C336" t="s">
        <v>139</v>
      </c>
      <c r="D336" t="s">
        <v>132</v>
      </c>
      <c r="E336" t="s">
        <v>277</v>
      </c>
      <c r="F336" s="3">
        <v>31.406386833333332</v>
      </c>
      <c r="G336" s="5">
        <v>6.5344807291666668E-2</v>
      </c>
      <c r="H336" s="2">
        <v>2</v>
      </c>
      <c r="I336" s="2">
        <v>1</v>
      </c>
      <c r="J336" s="2">
        <v>0</v>
      </c>
      <c r="K336" s="2">
        <v>23</v>
      </c>
      <c r="L336" s="2">
        <v>23</v>
      </c>
      <c r="M336">
        <v>4</v>
      </c>
      <c r="N336" s="2">
        <v>16</v>
      </c>
      <c r="O336" s="2">
        <v>4</v>
      </c>
      <c r="P336" s="2">
        <v>16</v>
      </c>
      <c r="Q336" s="2">
        <v>17</v>
      </c>
      <c r="R336" s="2">
        <v>1</v>
      </c>
      <c r="S336" s="2">
        <v>1</v>
      </c>
      <c r="T336" s="2">
        <v>1</v>
      </c>
      <c r="U336" s="45">
        <v>9.299768518518518E-3</v>
      </c>
      <c r="V336" s="45">
        <v>0.25</v>
      </c>
      <c r="W336" s="45">
        <v>2.8761574074074075E-2</v>
      </c>
      <c r="X336" s="2">
        <v>2</v>
      </c>
      <c r="Y336" s="2">
        <v>17</v>
      </c>
      <c r="Z336">
        <v>23</v>
      </c>
    </row>
    <row r="337" spans="1:26" x14ac:dyDescent="0.25">
      <c r="A337" s="1">
        <v>44716</v>
      </c>
      <c r="B337" t="s">
        <v>90</v>
      </c>
      <c r="C337" t="s">
        <v>136</v>
      </c>
      <c r="D337" t="s">
        <v>132</v>
      </c>
      <c r="E337" t="s">
        <v>272</v>
      </c>
      <c r="F337" s="3">
        <v>0.77027783333333333</v>
      </c>
      <c r="G337" s="5">
        <v>1.5488426388888889E-2</v>
      </c>
      <c r="H337" s="2">
        <v>0</v>
      </c>
      <c r="I337" s="2">
        <v>0</v>
      </c>
      <c r="J337" s="2">
        <v>0</v>
      </c>
      <c r="K337" s="2">
        <v>4</v>
      </c>
      <c r="L337" s="2">
        <v>4</v>
      </c>
      <c r="M337">
        <v>1</v>
      </c>
      <c r="N337" s="2">
        <v>4</v>
      </c>
      <c r="O337" s="2">
        <v>0</v>
      </c>
      <c r="P337" s="2">
        <v>3</v>
      </c>
      <c r="Q337" s="2">
        <v>3</v>
      </c>
      <c r="R337" s="2">
        <v>0</v>
      </c>
      <c r="S337" s="2">
        <v>1</v>
      </c>
      <c r="T337" s="2">
        <v>0</v>
      </c>
      <c r="U337" s="45" t="s">
        <v>77</v>
      </c>
      <c r="V337" s="45" t="s">
        <v>77</v>
      </c>
      <c r="W337" s="45">
        <v>0.12431712962962964</v>
      </c>
      <c r="X337" s="2">
        <v>1</v>
      </c>
      <c r="Y337" s="2">
        <v>3</v>
      </c>
      <c r="Z337">
        <v>4</v>
      </c>
    </row>
    <row r="338" spans="1:26" x14ac:dyDescent="0.25">
      <c r="A338" s="1">
        <v>44716</v>
      </c>
      <c r="B338" t="s">
        <v>90</v>
      </c>
      <c r="C338" t="s">
        <v>136</v>
      </c>
      <c r="D338" t="s">
        <v>132</v>
      </c>
      <c r="E338" t="s">
        <v>273</v>
      </c>
      <c r="F338" s="3">
        <v>47.258052833333323</v>
      </c>
      <c r="G338" s="5">
        <v>6.5406742658730158E-2</v>
      </c>
      <c r="H338" s="2">
        <v>3</v>
      </c>
      <c r="I338" s="2">
        <v>0</v>
      </c>
      <c r="J338" s="2">
        <v>0</v>
      </c>
      <c r="K338" s="2">
        <v>38</v>
      </c>
      <c r="L338" s="2">
        <v>38</v>
      </c>
      <c r="M338">
        <v>10</v>
      </c>
      <c r="N338" s="2">
        <v>21</v>
      </c>
      <c r="O338" s="2">
        <v>6</v>
      </c>
      <c r="P338" s="2">
        <v>19</v>
      </c>
      <c r="Q338" s="2">
        <v>26</v>
      </c>
      <c r="R338" s="2">
        <v>7</v>
      </c>
      <c r="S338" s="2">
        <v>3</v>
      </c>
      <c r="T338" s="2">
        <v>3</v>
      </c>
      <c r="U338" s="45">
        <v>4.0046296296296297E-3</v>
      </c>
      <c r="V338" s="45">
        <v>0.66666666666666663</v>
      </c>
      <c r="W338" s="45">
        <v>7.4797453703703706E-2</v>
      </c>
      <c r="X338" s="2">
        <v>6</v>
      </c>
      <c r="Y338" s="2">
        <v>26</v>
      </c>
      <c r="Z338">
        <v>38</v>
      </c>
    </row>
    <row r="339" spans="1:26" x14ac:dyDescent="0.25">
      <c r="A339" s="1">
        <v>44716</v>
      </c>
      <c r="B339" t="s">
        <v>90</v>
      </c>
      <c r="C339" t="s">
        <v>155</v>
      </c>
      <c r="D339" t="s">
        <v>146</v>
      </c>
      <c r="E339" t="s">
        <v>273</v>
      </c>
      <c r="F339" s="3">
        <v>0</v>
      </c>
      <c r="G339" s="5">
        <v>2.1778548611111111E-2</v>
      </c>
      <c r="H339" s="2">
        <v>0</v>
      </c>
      <c r="I339" s="2">
        <v>0</v>
      </c>
      <c r="J339" s="2">
        <v>0</v>
      </c>
      <c r="K339" s="2">
        <v>3</v>
      </c>
      <c r="L339" s="2">
        <v>3</v>
      </c>
      <c r="M339">
        <v>0</v>
      </c>
      <c r="N339" s="2">
        <v>2</v>
      </c>
      <c r="O339" s="2">
        <v>0</v>
      </c>
      <c r="P339" s="2">
        <v>1</v>
      </c>
      <c r="Q339" s="2">
        <v>1</v>
      </c>
      <c r="R339" s="2">
        <v>0</v>
      </c>
      <c r="S339" s="2">
        <v>0</v>
      </c>
      <c r="T339" s="2">
        <v>2</v>
      </c>
      <c r="U339" s="45" t="s">
        <v>77</v>
      </c>
      <c r="V339" s="45" t="s">
        <v>77</v>
      </c>
      <c r="W339" s="45">
        <v>2.8182870370370372E-2</v>
      </c>
      <c r="X339" s="2">
        <v>2</v>
      </c>
      <c r="Y339" s="2">
        <v>1</v>
      </c>
      <c r="Z339">
        <v>3</v>
      </c>
    </row>
    <row r="340" spans="1:26" x14ac:dyDescent="0.25">
      <c r="A340" s="1">
        <v>44716</v>
      </c>
      <c r="B340" t="s">
        <v>90</v>
      </c>
      <c r="C340" t="s">
        <v>136</v>
      </c>
      <c r="D340" t="s">
        <v>132</v>
      </c>
      <c r="E340" t="s">
        <v>268</v>
      </c>
      <c r="F340" s="3">
        <v>0</v>
      </c>
      <c r="G340" s="5">
        <v>1.388888888888889E-2</v>
      </c>
      <c r="H340" s="2">
        <v>0</v>
      </c>
      <c r="I340" s="2">
        <v>0</v>
      </c>
      <c r="J340" s="2">
        <v>0</v>
      </c>
      <c r="K340" s="2">
        <v>1</v>
      </c>
      <c r="L340" s="2">
        <v>1</v>
      </c>
      <c r="M340">
        <v>0</v>
      </c>
      <c r="N340" s="2">
        <v>1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1</v>
      </c>
      <c r="U340" s="45" t="s">
        <v>77</v>
      </c>
      <c r="V340" s="45" t="s">
        <v>77</v>
      </c>
      <c r="W340" s="45" t="s">
        <v>77</v>
      </c>
      <c r="X340" s="2">
        <v>1</v>
      </c>
      <c r="Y340" s="2">
        <v>0</v>
      </c>
      <c r="Z340">
        <v>1</v>
      </c>
    </row>
    <row r="341" spans="1:26" x14ac:dyDescent="0.25">
      <c r="A341" s="1">
        <v>44716</v>
      </c>
      <c r="B341" t="s">
        <v>90</v>
      </c>
      <c r="C341" t="s">
        <v>136</v>
      </c>
      <c r="D341" t="s">
        <v>132</v>
      </c>
      <c r="E341" t="s">
        <v>274</v>
      </c>
      <c r="F341" s="3">
        <v>0.63250000000000006</v>
      </c>
      <c r="G341" s="5">
        <v>3.6770833333333336E-2</v>
      </c>
      <c r="H341" s="2">
        <v>0</v>
      </c>
      <c r="I341" s="2">
        <v>0</v>
      </c>
      <c r="J341" s="2">
        <v>0</v>
      </c>
      <c r="K341" s="2">
        <v>1</v>
      </c>
      <c r="L341" s="2">
        <v>1</v>
      </c>
      <c r="M341">
        <v>0</v>
      </c>
      <c r="N341" s="2">
        <v>1</v>
      </c>
      <c r="O341" s="2">
        <v>0</v>
      </c>
      <c r="P341" s="2">
        <v>1</v>
      </c>
      <c r="Q341" s="2">
        <v>1</v>
      </c>
      <c r="R341" s="2">
        <v>0</v>
      </c>
      <c r="S341" s="2">
        <v>0</v>
      </c>
      <c r="T341" s="2">
        <v>0</v>
      </c>
      <c r="U341" s="45" t="s">
        <v>77</v>
      </c>
      <c r="V341" s="45" t="s">
        <v>77</v>
      </c>
      <c r="W341" s="45">
        <v>8.0740740740740738E-2</v>
      </c>
      <c r="X341" s="2">
        <v>0</v>
      </c>
      <c r="Y341" s="2">
        <v>1</v>
      </c>
      <c r="Z341">
        <v>1</v>
      </c>
    </row>
    <row r="342" spans="1:26" x14ac:dyDescent="0.25">
      <c r="A342" s="1">
        <v>44716</v>
      </c>
      <c r="B342" t="s">
        <v>90</v>
      </c>
      <c r="C342" t="s">
        <v>136</v>
      </c>
      <c r="D342" t="s">
        <v>132</v>
      </c>
      <c r="E342" t="s">
        <v>278</v>
      </c>
      <c r="F342" s="3">
        <v>0.10305549999999999</v>
      </c>
      <c r="G342" s="5">
        <v>1.2355322916666668E-2</v>
      </c>
      <c r="H342" s="2">
        <v>0</v>
      </c>
      <c r="I342" s="2">
        <v>0</v>
      </c>
      <c r="J342" s="2">
        <v>0</v>
      </c>
      <c r="K342" s="2">
        <v>2</v>
      </c>
      <c r="L342" s="2">
        <v>2</v>
      </c>
      <c r="M342">
        <v>1</v>
      </c>
      <c r="N342" s="2">
        <v>2</v>
      </c>
      <c r="O342" s="2">
        <v>0</v>
      </c>
      <c r="P342" s="2">
        <v>2</v>
      </c>
      <c r="Q342" s="2">
        <v>2</v>
      </c>
      <c r="R342" s="2">
        <v>0</v>
      </c>
      <c r="S342" s="2">
        <v>0</v>
      </c>
      <c r="T342" s="2">
        <v>0</v>
      </c>
      <c r="U342" s="45" t="s">
        <v>77</v>
      </c>
      <c r="V342" s="45" t="s">
        <v>77</v>
      </c>
      <c r="W342" s="45">
        <v>1.4178240740740741E-2</v>
      </c>
      <c r="X342" s="2">
        <v>0</v>
      </c>
      <c r="Y342" s="2">
        <v>2</v>
      </c>
      <c r="Z342">
        <v>2</v>
      </c>
    </row>
    <row r="343" spans="1:26" x14ac:dyDescent="0.25">
      <c r="A343" s="1">
        <v>44716</v>
      </c>
      <c r="B343" t="s">
        <v>90</v>
      </c>
      <c r="C343" t="s">
        <v>136</v>
      </c>
      <c r="D343" t="s">
        <v>132</v>
      </c>
      <c r="E343" t="s">
        <v>283</v>
      </c>
      <c r="F343" s="3">
        <v>15.759998999999999</v>
      </c>
      <c r="G343" s="5">
        <v>8.2523143518518527E-2</v>
      </c>
      <c r="H343" s="2">
        <v>0</v>
      </c>
      <c r="I343" s="2">
        <v>0</v>
      </c>
      <c r="J343" s="2">
        <v>0</v>
      </c>
      <c r="K343" s="2">
        <v>9</v>
      </c>
      <c r="L343" s="2">
        <v>9</v>
      </c>
      <c r="M343">
        <v>2</v>
      </c>
      <c r="N343" s="2">
        <v>4</v>
      </c>
      <c r="O343" s="2">
        <v>1</v>
      </c>
      <c r="P343" s="2">
        <v>5</v>
      </c>
      <c r="Q343" s="2">
        <v>6</v>
      </c>
      <c r="R343" s="2">
        <v>1</v>
      </c>
      <c r="S343" s="2">
        <v>2</v>
      </c>
      <c r="T343" s="2">
        <v>0</v>
      </c>
      <c r="U343" s="45">
        <v>5.4398148148148155E-4</v>
      </c>
      <c r="V343" s="45">
        <v>1</v>
      </c>
      <c r="W343" s="45">
        <v>4.65625E-2</v>
      </c>
      <c r="X343" s="2">
        <v>2</v>
      </c>
      <c r="Y343" s="2">
        <v>6</v>
      </c>
      <c r="Z343">
        <v>9</v>
      </c>
    </row>
    <row r="344" spans="1:26" x14ac:dyDescent="0.25">
      <c r="A344" s="1">
        <v>44716</v>
      </c>
      <c r="B344" t="s">
        <v>90</v>
      </c>
      <c r="C344" t="s">
        <v>155</v>
      </c>
      <c r="D344" t="s">
        <v>146</v>
      </c>
      <c r="E344" t="s">
        <v>283</v>
      </c>
      <c r="F344" s="3">
        <v>0</v>
      </c>
      <c r="G344" s="5">
        <v>1.1898128472222222E-2</v>
      </c>
      <c r="H344" s="2">
        <v>0</v>
      </c>
      <c r="I344" s="2">
        <v>0</v>
      </c>
      <c r="J344" s="2">
        <v>0</v>
      </c>
      <c r="K344" s="2">
        <v>4</v>
      </c>
      <c r="L344" s="2">
        <v>4</v>
      </c>
      <c r="M344">
        <v>0</v>
      </c>
      <c r="N344" s="2">
        <v>4</v>
      </c>
      <c r="O344" s="2">
        <v>1</v>
      </c>
      <c r="P344" s="2">
        <v>3</v>
      </c>
      <c r="Q344" s="2">
        <v>3</v>
      </c>
      <c r="R344" s="2">
        <v>0</v>
      </c>
      <c r="S344" s="2">
        <v>0</v>
      </c>
      <c r="T344" s="2">
        <v>0</v>
      </c>
      <c r="U344" s="45">
        <v>5.9259259259259265E-3</v>
      </c>
      <c r="V344" s="45">
        <v>0</v>
      </c>
      <c r="W344" s="45">
        <v>0.12377314814814815</v>
      </c>
      <c r="X344" s="2">
        <v>0</v>
      </c>
      <c r="Y344" s="2">
        <v>3</v>
      </c>
      <c r="Z344">
        <v>4</v>
      </c>
    </row>
    <row r="345" spans="1:26" x14ac:dyDescent="0.25">
      <c r="A345" s="1">
        <v>44716</v>
      </c>
      <c r="B345" t="s">
        <v>81</v>
      </c>
      <c r="C345" t="s">
        <v>140</v>
      </c>
      <c r="D345" t="s">
        <v>132</v>
      </c>
      <c r="E345" t="s">
        <v>269</v>
      </c>
      <c r="F345" s="3">
        <v>90.799165166666668</v>
      </c>
      <c r="G345" s="5">
        <v>0.19835647856280195</v>
      </c>
      <c r="H345" s="2">
        <v>6</v>
      </c>
      <c r="I345" s="2">
        <v>6</v>
      </c>
      <c r="J345" s="2">
        <v>3</v>
      </c>
      <c r="K345" s="2">
        <v>23</v>
      </c>
      <c r="L345" s="2">
        <v>23</v>
      </c>
      <c r="M345">
        <v>4</v>
      </c>
      <c r="N345" s="2">
        <v>10</v>
      </c>
      <c r="O345" s="2">
        <v>2</v>
      </c>
      <c r="P345" s="2">
        <v>14</v>
      </c>
      <c r="Q345" s="2">
        <v>19</v>
      </c>
      <c r="R345" s="2">
        <v>5</v>
      </c>
      <c r="S345" s="2">
        <v>2</v>
      </c>
      <c r="T345" s="2">
        <v>0</v>
      </c>
      <c r="U345" s="45">
        <v>4.8726851851851856E-3</v>
      </c>
      <c r="V345" s="45">
        <v>0.5</v>
      </c>
      <c r="W345" s="45">
        <v>4.5543981481481477E-2</v>
      </c>
      <c r="X345" s="2">
        <v>2</v>
      </c>
      <c r="Y345" s="2">
        <v>19</v>
      </c>
      <c r="Z345">
        <v>23</v>
      </c>
    </row>
    <row r="346" spans="1:26" x14ac:dyDescent="0.25">
      <c r="A346" s="1">
        <v>44716</v>
      </c>
      <c r="B346" t="s">
        <v>81</v>
      </c>
      <c r="C346" t="s">
        <v>135</v>
      </c>
      <c r="D346" t="s">
        <v>132</v>
      </c>
      <c r="E346" t="s">
        <v>272</v>
      </c>
      <c r="F346" s="3">
        <v>8.8761111666666679</v>
      </c>
      <c r="G346" s="5">
        <v>0.38025463194444448</v>
      </c>
      <c r="H346" s="2">
        <v>1</v>
      </c>
      <c r="I346" s="2">
        <v>1</v>
      </c>
      <c r="J346" s="2">
        <v>0</v>
      </c>
      <c r="K346" s="2">
        <v>1</v>
      </c>
      <c r="L346" s="2">
        <v>1</v>
      </c>
      <c r="M346">
        <v>0</v>
      </c>
      <c r="N346" s="2">
        <v>0</v>
      </c>
      <c r="O346" s="2">
        <v>0</v>
      </c>
      <c r="P346" s="2">
        <v>1</v>
      </c>
      <c r="Q346" s="2">
        <v>1</v>
      </c>
      <c r="R346" s="2">
        <v>0</v>
      </c>
      <c r="S346" s="2">
        <v>0</v>
      </c>
      <c r="T346" s="2">
        <v>0</v>
      </c>
      <c r="U346" s="45" t="s">
        <v>77</v>
      </c>
      <c r="V346" s="45" t="s">
        <v>77</v>
      </c>
      <c r="W346" s="45">
        <v>3.6342592592592594E-3</v>
      </c>
      <c r="X346" s="2">
        <v>0</v>
      </c>
      <c r="Y346" s="2">
        <v>1</v>
      </c>
      <c r="Z346">
        <v>1</v>
      </c>
    </row>
    <row r="347" spans="1:26" x14ac:dyDescent="0.25">
      <c r="A347" s="1">
        <v>44716</v>
      </c>
      <c r="B347" t="s">
        <v>81</v>
      </c>
      <c r="C347" t="s">
        <v>135</v>
      </c>
      <c r="D347" t="s">
        <v>132</v>
      </c>
      <c r="E347" t="s">
        <v>281</v>
      </c>
      <c r="F347" s="3">
        <v>12.384722166666668</v>
      </c>
      <c r="G347" s="5">
        <v>0.13942418923611113</v>
      </c>
      <c r="H347" s="2">
        <v>1</v>
      </c>
      <c r="I347" s="2">
        <v>1</v>
      </c>
      <c r="J347" s="2">
        <v>0</v>
      </c>
      <c r="K347" s="2">
        <v>5</v>
      </c>
      <c r="L347" s="2">
        <v>5</v>
      </c>
      <c r="M347">
        <v>1</v>
      </c>
      <c r="N347" s="2">
        <v>2</v>
      </c>
      <c r="O347" s="2">
        <v>0</v>
      </c>
      <c r="P347" s="2">
        <v>3</v>
      </c>
      <c r="Q347" s="2">
        <v>4</v>
      </c>
      <c r="R347" s="2">
        <v>1</v>
      </c>
      <c r="S347" s="2">
        <v>0</v>
      </c>
      <c r="T347" s="2">
        <v>1</v>
      </c>
      <c r="U347" s="45" t="s">
        <v>77</v>
      </c>
      <c r="V347" s="45" t="s">
        <v>77</v>
      </c>
      <c r="W347" s="45">
        <v>5.9039351851851857E-2</v>
      </c>
      <c r="X347" s="2">
        <v>1</v>
      </c>
      <c r="Y347" s="2">
        <v>4</v>
      </c>
      <c r="Z347">
        <v>5</v>
      </c>
    </row>
    <row r="348" spans="1:26" x14ac:dyDescent="0.25">
      <c r="A348" s="1">
        <v>44716</v>
      </c>
      <c r="B348" t="s">
        <v>81</v>
      </c>
      <c r="C348" t="s">
        <v>141</v>
      </c>
      <c r="D348" t="s">
        <v>132</v>
      </c>
      <c r="E348" t="s">
        <v>281</v>
      </c>
      <c r="F348" s="3">
        <v>3.7019434999999996</v>
      </c>
      <c r="G348" s="5">
        <v>8.7540489583333325E-2</v>
      </c>
      <c r="H348" s="2">
        <v>0</v>
      </c>
      <c r="I348" s="2">
        <v>0</v>
      </c>
      <c r="J348" s="2">
        <v>0</v>
      </c>
      <c r="K348" s="2">
        <v>2</v>
      </c>
      <c r="L348" s="2">
        <v>2</v>
      </c>
      <c r="M348">
        <v>0</v>
      </c>
      <c r="N348" s="2">
        <v>1</v>
      </c>
      <c r="O348" s="2">
        <v>1</v>
      </c>
      <c r="P348" s="2">
        <v>1</v>
      </c>
      <c r="Q348" s="2">
        <v>1</v>
      </c>
      <c r="R348" s="2">
        <v>0</v>
      </c>
      <c r="S348" s="2">
        <v>0</v>
      </c>
      <c r="T348" s="2">
        <v>0</v>
      </c>
      <c r="U348" s="45">
        <v>1.3460648148148149E-2</v>
      </c>
      <c r="V348" s="45">
        <v>0</v>
      </c>
      <c r="W348" s="45">
        <v>0.13646990740740741</v>
      </c>
      <c r="X348" s="2">
        <v>0</v>
      </c>
      <c r="Y348" s="2">
        <v>1</v>
      </c>
      <c r="Z348">
        <v>2</v>
      </c>
    </row>
    <row r="349" spans="1:26" x14ac:dyDescent="0.25">
      <c r="A349" s="1">
        <v>44716</v>
      </c>
      <c r="B349" t="s">
        <v>81</v>
      </c>
      <c r="C349" t="s">
        <v>140</v>
      </c>
      <c r="D349" t="s">
        <v>132</v>
      </c>
      <c r="E349" t="s">
        <v>275</v>
      </c>
      <c r="F349" s="3">
        <v>11.359721166666667</v>
      </c>
      <c r="G349" s="5">
        <v>0.16819057175925928</v>
      </c>
      <c r="H349" s="2">
        <v>1</v>
      </c>
      <c r="I349" s="2">
        <v>1</v>
      </c>
      <c r="J349" s="2">
        <v>0</v>
      </c>
      <c r="K349" s="2">
        <v>3</v>
      </c>
      <c r="L349" s="2">
        <v>3</v>
      </c>
      <c r="M349">
        <v>0</v>
      </c>
      <c r="N349" s="2">
        <v>1</v>
      </c>
      <c r="O349" s="2">
        <v>1</v>
      </c>
      <c r="P349" s="2">
        <v>2</v>
      </c>
      <c r="Q349" s="2">
        <v>2</v>
      </c>
      <c r="R349" s="2">
        <v>0</v>
      </c>
      <c r="S349" s="2">
        <v>0</v>
      </c>
      <c r="T349" s="2">
        <v>0</v>
      </c>
      <c r="U349" s="45">
        <v>1.0972222222222223E-2</v>
      </c>
      <c r="V349" s="45">
        <v>0</v>
      </c>
      <c r="W349" s="45">
        <v>7.9704861111111122E-2</v>
      </c>
      <c r="X349" s="2">
        <v>0</v>
      </c>
      <c r="Y349" s="2">
        <v>2</v>
      </c>
      <c r="Z349">
        <v>3</v>
      </c>
    </row>
    <row r="350" spans="1:26" x14ac:dyDescent="0.25">
      <c r="A350" s="1">
        <v>44716</v>
      </c>
      <c r="B350" t="s">
        <v>81</v>
      </c>
      <c r="C350" t="s">
        <v>135</v>
      </c>
      <c r="D350" t="s">
        <v>132</v>
      </c>
      <c r="E350" t="s">
        <v>94</v>
      </c>
      <c r="F350" s="3">
        <v>1.8997221666666666</v>
      </c>
      <c r="G350" s="5">
        <v>8.9571756944444442E-2</v>
      </c>
      <c r="H350" s="2">
        <v>0</v>
      </c>
      <c r="I350" s="2">
        <v>0</v>
      </c>
      <c r="J350" s="2">
        <v>0</v>
      </c>
      <c r="K350" s="2">
        <v>1</v>
      </c>
      <c r="L350" s="2">
        <v>1</v>
      </c>
      <c r="M350">
        <v>1</v>
      </c>
      <c r="N350" s="2">
        <v>1</v>
      </c>
      <c r="O350" s="2">
        <v>1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45">
        <v>8.2754629629629636E-3</v>
      </c>
      <c r="V350" s="45">
        <v>0</v>
      </c>
      <c r="W350" s="45" t="s">
        <v>77</v>
      </c>
      <c r="X350" s="2">
        <v>0</v>
      </c>
      <c r="Y350" s="2">
        <v>0</v>
      </c>
      <c r="Z350">
        <v>1</v>
      </c>
    </row>
    <row r="351" spans="1:26" x14ac:dyDescent="0.25">
      <c r="A351" s="1">
        <v>44716</v>
      </c>
      <c r="B351" t="s">
        <v>81</v>
      </c>
      <c r="C351" t="s">
        <v>135</v>
      </c>
      <c r="D351" t="s">
        <v>132</v>
      </c>
      <c r="E351" t="s">
        <v>274</v>
      </c>
      <c r="F351" s="3">
        <v>20.197221166666665</v>
      </c>
      <c r="G351" s="5">
        <v>0.10276491280864196</v>
      </c>
      <c r="H351" s="2">
        <v>1</v>
      </c>
      <c r="I351" s="2">
        <v>1</v>
      </c>
      <c r="J351" s="2">
        <v>0</v>
      </c>
      <c r="K351" s="2">
        <v>7</v>
      </c>
      <c r="L351" s="2">
        <v>6</v>
      </c>
      <c r="M351">
        <v>1</v>
      </c>
      <c r="N351" s="2">
        <v>3</v>
      </c>
      <c r="O351" s="2">
        <v>1</v>
      </c>
      <c r="P351" s="2">
        <v>3</v>
      </c>
      <c r="Q351" s="2">
        <v>5</v>
      </c>
      <c r="R351" s="2">
        <v>2</v>
      </c>
      <c r="S351" s="2">
        <v>1</v>
      </c>
      <c r="T351" s="2">
        <v>0</v>
      </c>
      <c r="U351" s="45">
        <v>5.5092592592592598E-3</v>
      </c>
      <c r="V351" s="45">
        <v>1</v>
      </c>
      <c r="W351" s="45">
        <v>5.9143518518518526E-2</v>
      </c>
      <c r="X351" s="2">
        <v>1</v>
      </c>
      <c r="Y351" s="2">
        <v>5</v>
      </c>
      <c r="Z351">
        <v>6</v>
      </c>
    </row>
    <row r="352" spans="1:26" x14ac:dyDescent="0.25">
      <c r="A352" s="1">
        <v>44716</v>
      </c>
      <c r="B352" t="s">
        <v>81</v>
      </c>
      <c r="C352" t="s">
        <v>141</v>
      </c>
      <c r="D352" t="s">
        <v>132</v>
      </c>
      <c r="E352" t="s">
        <v>274</v>
      </c>
      <c r="F352" s="3">
        <v>8.0769445000000015</v>
      </c>
      <c r="G352" s="5">
        <v>2.4804814078282833E-2</v>
      </c>
      <c r="H352" s="2">
        <v>0</v>
      </c>
      <c r="I352" s="2">
        <v>0</v>
      </c>
      <c r="J352" s="2">
        <v>0</v>
      </c>
      <c r="K352" s="2">
        <v>24</v>
      </c>
      <c r="L352" s="2">
        <v>24</v>
      </c>
      <c r="M352">
        <v>8</v>
      </c>
      <c r="N352" s="2">
        <v>22</v>
      </c>
      <c r="O352" s="2">
        <v>8</v>
      </c>
      <c r="P352" s="2">
        <v>10</v>
      </c>
      <c r="Q352" s="2">
        <v>15</v>
      </c>
      <c r="R352" s="2">
        <v>5</v>
      </c>
      <c r="S352" s="2">
        <v>0</v>
      </c>
      <c r="T352" s="2">
        <v>1</v>
      </c>
      <c r="U352" s="45">
        <v>6.2037037037037043E-3</v>
      </c>
      <c r="V352" s="45">
        <v>0.25</v>
      </c>
      <c r="W352" s="45">
        <v>0.04</v>
      </c>
      <c r="X352" s="2">
        <v>1</v>
      </c>
      <c r="Y352" s="2">
        <v>15</v>
      </c>
      <c r="Z352">
        <v>24</v>
      </c>
    </row>
    <row r="353" spans="1:26" x14ac:dyDescent="0.25">
      <c r="A353" s="1">
        <v>44716</v>
      </c>
      <c r="B353" t="s">
        <v>81</v>
      </c>
      <c r="C353" t="s">
        <v>140</v>
      </c>
      <c r="D353" t="s">
        <v>132</v>
      </c>
      <c r="E353" t="s">
        <v>283</v>
      </c>
      <c r="F353" s="3">
        <v>1.8674999999999999</v>
      </c>
      <c r="G353" s="5">
        <v>4.9322916666666675E-2</v>
      </c>
      <c r="H353" s="2">
        <v>0</v>
      </c>
      <c r="I353" s="2">
        <v>0</v>
      </c>
      <c r="J353" s="2">
        <v>0</v>
      </c>
      <c r="K353" s="2">
        <v>2</v>
      </c>
      <c r="L353" s="2">
        <v>2</v>
      </c>
      <c r="M353">
        <v>0</v>
      </c>
      <c r="N353" s="2">
        <v>1</v>
      </c>
      <c r="O353" s="2">
        <v>0</v>
      </c>
      <c r="P353" s="2">
        <v>1</v>
      </c>
      <c r="Q353" s="2">
        <v>1</v>
      </c>
      <c r="R353" s="2">
        <v>0</v>
      </c>
      <c r="S353" s="2">
        <v>0</v>
      </c>
      <c r="T353" s="2">
        <v>1</v>
      </c>
      <c r="U353" s="45" t="s">
        <v>77</v>
      </c>
      <c r="V353" s="45" t="s">
        <v>77</v>
      </c>
      <c r="W353" s="45">
        <v>0.10081018518518518</v>
      </c>
      <c r="X353" s="2">
        <v>1</v>
      </c>
      <c r="Y353" s="2">
        <v>1</v>
      </c>
      <c r="Z353">
        <v>2</v>
      </c>
    </row>
    <row r="354" spans="1:26" x14ac:dyDescent="0.25">
      <c r="A354" s="1">
        <v>44716</v>
      </c>
      <c r="B354" t="s">
        <v>81</v>
      </c>
      <c r="C354" t="s">
        <v>141</v>
      </c>
      <c r="D354" t="s">
        <v>132</v>
      </c>
      <c r="E354" t="s">
        <v>283</v>
      </c>
      <c r="F354" s="3">
        <v>0</v>
      </c>
      <c r="G354" s="5" t="s">
        <v>77</v>
      </c>
      <c r="H354" s="2">
        <v>0</v>
      </c>
      <c r="I354" s="2">
        <v>0</v>
      </c>
      <c r="J354" s="2">
        <v>0</v>
      </c>
      <c r="K354" s="2">
        <v>1</v>
      </c>
      <c r="L354" s="2">
        <v>1</v>
      </c>
      <c r="M354">
        <v>1</v>
      </c>
      <c r="N354" s="2">
        <v>1</v>
      </c>
      <c r="O354" s="2">
        <v>0</v>
      </c>
      <c r="P354" s="2">
        <v>0</v>
      </c>
      <c r="Q354" s="2">
        <v>1</v>
      </c>
      <c r="R354" s="2">
        <v>1</v>
      </c>
      <c r="S354" s="2">
        <v>0</v>
      </c>
      <c r="T354" s="2">
        <v>0</v>
      </c>
      <c r="U354" s="45" t="s">
        <v>77</v>
      </c>
      <c r="V354" s="45" t="s">
        <v>77</v>
      </c>
      <c r="W354" s="45">
        <v>3.1979166666666663E-2</v>
      </c>
      <c r="X354" s="2">
        <v>0</v>
      </c>
      <c r="Y354" s="2">
        <v>1</v>
      </c>
      <c r="Z354">
        <v>1</v>
      </c>
    </row>
    <row r="355" spans="1:26" x14ac:dyDescent="0.25">
      <c r="A355" s="1">
        <v>44716</v>
      </c>
      <c r="B355" t="s">
        <v>76</v>
      </c>
      <c r="C355" t="s">
        <v>137</v>
      </c>
      <c r="D355" t="s">
        <v>132</v>
      </c>
      <c r="E355" t="s">
        <v>268</v>
      </c>
      <c r="F355" s="3">
        <v>54.671108000000004</v>
      </c>
      <c r="G355" s="5">
        <v>0.11801807142857143</v>
      </c>
      <c r="H355" s="2">
        <v>5</v>
      </c>
      <c r="I355" s="2">
        <v>3</v>
      </c>
      <c r="J355" s="2">
        <v>1</v>
      </c>
      <c r="K355" s="2">
        <v>18</v>
      </c>
      <c r="L355" s="2">
        <v>18</v>
      </c>
      <c r="M355">
        <v>5</v>
      </c>
      <c r="N355" s="2">
        <v>9</v>
      </c>
      <c r="O355" s="2">
        <v>3</v>
      </c>
      <c r="P355" s="2">
        <v>9</v>
      </c>
      <c r="Q355" s="2">
        <v>12</v>
      </c>
      <c r="R355" s="2">
        <v>3</v>
      </c>
      <c r="S355" s="2">
        <v>0</v>
      </c>
      <c r="T355" s="2">
        <v>3</v>
      </c>
      <c r="U355" s="45">
        <v>1.5046296296296297E-2</v>
      </c>
      <c r="V355" s="45">
        <v>0</v>
      </c>
      <c r="W355" s="45">
        <v>3.2175925925925927E-2</v>
      </c>
      <c r="X355" s="2">
        <v>3</v>
      </c>
      <c r="Y355" s="2">
        <v>12</v>
      </c>
      <c r="Z355">
        <v>18</v>
      </c>
    </row>
    <row r="356" spans="1:26" x14ac:dyDescent="0.25">
      <c r="A356" s="1">
        <v>44716</v>
      </c>
      <c r="B356" t="s">
        <v>76</v>
      </c>
      <c r="C356" t="s">
        <v>145</v>
      </c>
      <c r="D356" t="s">
        <v>146</v>
      </c>
      <c r="E356" t="s">
        <v>268</v>
      </c>
      <c r="F356" s="3">
        <v>17.421387833333331</v>
      </c>
      <c r="G356" s="5">
        <v>6.5307154380341889E-2</v>
      </c>
      <c r="H356" s="2">
        <v>1</v>
      </c>
      <c r="I356" s="2">
        <v>1</v>
      </c>
      <c r="J356" s="2">
        <v>0</v>
      </c>
      <c r="K356" s="2">
        <v>12</v>
      </c>
      <c r="L356" s="2">
        <v>12</v>
      </c>
      <c r="M356">
        <v>3</v>
      </c>
      <c r="N356" s="2">
        <v>9</v>
      </c>
      <c r="O356" s="2">
        <v>2</v>
      </c>
      <c r="P356" s="2">
        <v>9</v>
      </c>
      <c r="Q356" s="2">
        <v>10</v>
      </c>
      <c r="R356" s="2">
        <v>1</v>
      </c>
      <c r="S356" s="2">
        <v>0</v>
      </c>
      <c r="T356" s="2">
        <v>0</v>
      </c>
      <c r="U356" s="45">
        <v>4.5428240740740741E-3</v>
      </c>
      <c r="V356" s="45">
        <v>0.5</v>
      </c>
      <c r="W356" s="45">
        <v>0.11607060185185185</v>
      </c>
      <c r="X356" s="2">
        <v>0</v>
      </c>
      <c r="Y356" s="2">
        <v>10</v>
      </c>
      <c r="Z356">
        <v>12</v>
      </c>
    </row>
    <row r="357" spans="1:26" x14ac:dyDescent="0.25">
      <c r="A357" s="1">
        <v>44716</v>
      </c>
      <c r="B357" t="s">
        <v>76</v>
      </c>
      <c r="C357" t="s">
        <v>137</v>
      </c>
      <c r="D357" t="s">
        <v>132</v>
      </c>
      <c r="E357" t="s">
        <v>286</v>
      </c>
      <c r="F357" s="3">
        <v>33.144443666666668</v>
      </c>
      <c r="G357" s="5">
        <v>0.14851851527777779</v>
      </c>
      <c r="H357" s="2">
        <v>5</v>
      </c>
      <c r="I357" s="2">
        <v>1</v>
      </c>
      <c r="J357" s="2">
        <v>0</v>
      </c>
      <c r="K357" s="2">
        <v>7</v>
      </c>
      <c r="L357" s="2">
        <v>7</v>
      </c>
      <c r="M357">
        <v>0</v>
      </c>
      <c r="N357" s="2">
        <v>2</v>
      </c>
      <c r="O357" s="2">
        <v>0</v>
      </c>
      <c r="P357" s="2">
        <v>5</v>
      </c>
      <c r="Q357" s="2">
        <v>6</v>
      </c>
      <c r="R357" s="2">
        <v>1</v>
      </c>
      <c r="S357" s="2">
        <v>0</v>
      </c>
      <c r="T357" s="2">
        <v>1</v>
      </c>
      <c r="U357" s="45" t="s">
        <v>77</v>
      </c>
      <c r="V357" s="45" t="s">
        <v>77</v>
      </c>
      <c r="W357" s="45">
        <v>5.8049768518518521E-2</v>
      </c>
      <c r="X357" s="2">
        <v>1</v>
      </c>
      <c r="Y357" s="2">
        <v>6</v>
      </c>
      <c r="Z357">
        <v>7</v>
      </c>
    </row>
    <row r="358" spans="1:26" x14ac:dyDescent="0.25">
      <c r="A358" s="1">
        <v>44716</v>
      </c>
      <c r="B358" t="s">
        <v>76</v>
      </c>
      <c r="C358" t="s">
        <v>147</v>
      </c>
      <c r="D358" t="s">
        <v>132</v>
      </c>
      <c r="E358" t="s">
        <v>286</v>
      </c>
      <c r="F358" s="3">
        <v>12.991388666666666</v>
      </c>
      <c r="G358" s="5">
        <v>7.7654802083333335E-2</v>
      </c>
      <c r="H358" s="2">
        <v>1</v>
      </c>
      <c r="I358" s="2">
        <v>0</v>
      </c>
      <c r="J358" s="2">
        <v>0</v>
      </c>
      <c r="K358" s="2">
        <v>6</v>
      </c>
      <c r="L358" s="2">
        <v>6</v>
      </c>
      <c r="M358">
        <v>1</v>
      </c>
      <c r="N358" s="2">
        <v>4</v>
      </c>
      <c r="O358" s="2">
        <v>0</v>
      </c>
      <c r="P358" s="2">
        <v>3</v>
      </c>
      <c r="Q358" s="2">
        <v>6</v>
      </c>
      <c r="R358" s="2">
        <v>3</v>
      </c>
      <c r="S358" s="2">
        <v>0</v>
      </c>
      <c r="T358" s="2">
        <v>0</v>
      </c>
      <c r="U358" s="45" t="s">
        <v>77</v>
      </c>
      <c r="V358" s="45" t="s">
        <v>77</v>
      </c>
      <c r="W358" s="45">
        <v>5.1880787037037038E-2</v>
      </c>
      <c r="X358" s="2">
        <v>0</v>
      </c>
      <c r="Y358" s="2">
        <v>6</v>
      </c>
      <c r="Z358">
        <v>6</v>
      </c>
    </row>
    <row r="359" spans="1:26" x14ac:dyDescent="0.25">
      <c r="A359" s="1">
        <v>44716</v>
      </c>
      <c r="B359" t="s">
        <v>76</v>
      </c>
      <c r="C359" t="s">
        <v>147</v>
      </c>
      <c r="D359" t="s">
        <v>132</v>
      </c>
      <c r="E359" t="s">
        <v>287</v>
      </c>
      <c r="F359" s="3">
        <v>2.3986113333333337</v>
      </c>
      <c r="G359" s="5">
        <v>3.0405094444444451E-2</v>
      </c>
      <c r="H359" s="2">
        <v>0</v>
      </c>
      <c r="I359" s="2">
        <v>0</v>
      </c>
      <c r="J359" s="2">
        <v>0</v>
      </c>
      <c r="K359" s="2">
        <v>5</v>
      </c>
      <c r="L359" s="2">
        <v>5</v>
      </c>
      <c r="M359">
        <v>0</v>
      </c>
      <c r="N359" s="2">
        <v>4</v>
      </c>
      <c r="O359" s="2">
        <v>0</v>
      </c>
      <c r="P359" s="2">
        <v>3</v>
      </c>
      <c r="Q359" s="2">
        <v>4</v>
      </c>
      <c r="R359" s="2">
        <v>1</v>
      </c>
      <c r="S359" s="2">
        <v>0</v>
      </c>
      <c r="T359" s="2">
        <v>1</v>
      </c>
      <c r="U359" s="45" t="s">
        <v>77</v>
      </c>
      <c r="V359" s="45" t="s">
        <v>77</v>
      </c>
      <c r="W359" s="45">
        <v>4.8096064814814814E-2</v>
      </c>
      <c r="X359" s="2">
        <v>1</v>
      </c>
      <c r="Y359" s="2">
        <v>4</v>
      </c>
      <c r="Z359">
        <v>5</v>
      </c>
    </row>
    <row r="360" spans="1:26" x14ac:dyDescent="0.25">
      <c r="A360" s="1">
        <v>44716</v>
      </c>
      <c r="B360" t="s">
        <v>76</v>
      </c>
      <c r="C360" t="s">
        <v>144</v>
      </c>
      <c r="D360" t="s">
        <v>132</v>
      </c>
      <c r="E360" t="s">
        <v>270</v>
      </c>
      <c r="F360" s="3">
        <v>56.419999999999995</v>
      </c>
      <c r="G360" s="5">
        <v>0.1069703688888889</v>
      </c>
      <c r="H360" s="2">
        <v>6</v>
      </c>
      <c r="I360" s="2">
        <v>2</v>
      </c>
      <c r="J360" s="2">
        <v>0</v>
      </c>
      <c r="K360" s="2">
        <v>20</v>
      </c>
      <c r="L360" s="2">
        <v>20</v>
      </c>
      <c r="M360">
        <v>3</v>
      </c>
      <c r="N360" s="2">
        <v>10</v>
      </c>
      <c r="O360" s="2">
        <v>0</v>
      </c>
      <c r="P360" s="2">
        <v>15</v>
      </c>
      <c r="Q360" s="2">
        <v>18</v>
      </c>
      <c r="R360" s="2">
        <v>3</v>
      </c>
      <c r="S360" s="2">
        <v>0</v>
      </c>
      <c r="T360" s="2">
        <v>2</v>
      </c>
      <c r="U360" s="45" t="s">
        <v>77</v>
      </c>
      <c r="V360" s="45" t="s">
        <v>77</v>
      </c>
      <c r="W360" s="45">
        <v>4.9241898148148146E-2</v>
      </c>
      <c r="X360" s="2">
        <v>2</v>
      </c>
      <c r="Y360" s="2">
        <v>18</v>
      </c>
      <c r="Z360">
        <v>20</v>
      </c>
    </row>
    <row r="361" spans="1:26" x14ac:dyDescent="0.25">
      <c r="A361" s="1">
        <v>44716</v>
      </c>
      <c r="B361" t="s">
        <v>76</v>
      </c>
      <c r="C361" t="s">
        <v>137</v>
      </c>
      <c r="D361" t="s">
        <v>132</v>
      </c>
      <c r="E361" t="s">
        <v>270</v>
      </c>
      <c r="F361" s="3">
        <v>2.8908333333333336</v>
      </c>
      <c r="G361" s="5">
        <v>4.0529513888888896E-2</v>
      </c>
      <c r="H361" s="2">
        <v>0</v>
      </c>
      <c r="I361" s="2">
        <v>0</v>
      </c>
      <c r="J361" s="2">
        <v>0</v>
      </c>
      <c r="K361" s="2">
        <v>4</v>
      </c>
      <c r="L361" s="2">
        <v>4</v>
      </c>
      <c r="M361">
        <v>0</v>
      </c>
      <c r="N361" s="2">
        <v>3</v>
      </c>
      <c r="O361" s="2">
        <v>2</v>
      </c>
      <c r="P361" s="2">
        <v>1</v>
      </c>
      <c r="Q361" s="2">
        <v>1</v>
      </c>
      <c r="R361" s="2">
        <v>0</v>
      </c>
      <c r="S361" s="2">
        <v>0</v>
      </c>
      <c r="T361" s="2">
        <v>1</v>
      </c>
      <c r="U361" s="45">
        <v>1.2650462962962964E-2</v>
      </c>
      <c r="V361" s="45">
        <v>0</v>
      </c>
      <c r="W361" s="45">
        <v>8.9004629629629625E-3</v>
      </c>
      <c r="X361" s="2">
        <v>1</v>
      </c>
      <c r="Y361" s="2">
        <v>1</v>
      </c>
      <c r="Z361">
        <v>4</v>
      </c>
    </row>
    <row r="362" spans="1:26" x14ac:dyDescent="0.25">
      <c r="A362" s="1">
        <v>44716</v>
      </c>
      <c r="B362" t="s">
        <v>76</v>
      </c>
      <c r="C362" t="s">
        <v>147</v>
      </c>
      <c r="D362" t="s">
        <v>132</v>
      </c>
      <c r="E362" t="s">
        <v>94</v>
      </c>
      <c r="F362" s="3">
        <v>4.8016666666666667</v>
      </c>
      <c r="G362" s="5">
        <v>6.0434027777777781E-2</v>
      </c>
      <c r="H362" s="2">
        <v>0</v>
      </c>
      <c r="I362" s="2">
        <v>0</v>
      </c>
      <c r="J362" s="2">
        <v>0</v>
      </c>
      <c r="K362" s="2">
        <v>4</v>
      </c>
      <c r="L362" s="2">
        <v>4</v>
      </c>
      <c r="M362">
        <v>0</v>
      </c>
      <c r="N362" s="2">
        <v>1</v>
      </c>
      <c r="O362" s="2">
        <v>0</v>
      </c>
      <c r="P362" s="2">
        <v>3</v>
      </c>
      <c r="Q362" s="2">
        <v>4</v>
      </c>
      <c r="R362" s="2">
        <v>1</v>
      </c>
      <c r="S362" s="2">
        <v>0</v>
      </c>
      <c r="T362" s="2">
        <v>0</v>
      </c>
      <c r="U362" s="45" t="s">
        <v>77</v>
      </c>
      <c r="V362" s="45" t="s">
        <v>77</v>
      </c>
      <c r="W362" s="45">
        <v>6.2725694444444452E-2</v>
      </c>
      <c r="X362" s="2">
        <v>0</v>
      </c>
      <c r="Y362" s="2">
        <v>4</v>
      </c>
      <c r="Z362">
        <v>4</v>
      </c>
    </row>
    <row r="363" spans="1:26" x14ac:dyDescent="0.25">
      <c r="A363" s="1">
        <v>44716</v>
      </c>
      <c r="B363" t="s">
        <v>82</v>
      </c>
      <c r="C363" t="s">
        <v>165</v>
      </c>
      <c r="D363" t="s">
        <v>77</v>
      </c>
      <c r="E363" t="s">
        <v>273</v>
      </c>
      <c r="F363" s="3">
        <v>0</v>
      </c>
      <c r="G363" s="5" t="s">
        <v>77</v>
      </c>
      <c r="H363" s="2">
        <v>0</v>
      </c>
      <c r="I363" s="2">
        <v>0</v>
      </c>
      <c r="J363" s="2">
        <v>0</v>
      </c>
      <c r="K363" s="2">
        <v>1</v>
      </c>
      <c r="L363" s="2">
        <v>1</v>
      </c>
      <c r="M363">
        <v>0</v>
      </c>
      <c r="N363" s="2">
        <v>1</v>
      </c>
      <c r="O363" s="2">
        <v>1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45">
        <v>3.5879629629629635E-4</v>
      </c>
      <c r="V363" s="45">
        <v>1</v>
      </c>
      <c r="W363" s="45" t="s">
        <v>77</v>
      </c>
      <c r="X363" s="2">
        <v>0</v>
      </c>
      <c r="Y363" s="2">
        <v>0</v>
      </c>
      <c r="Z363">
        <v>1</v>
      </c>
    </row>
    <row r="364" spans="1:26" x14ac:dyDescent="0.25">
      <c r="A364" s="1">
        <v>44716</v>
      </c>
      <c r="B364" t="s">
        <v>82</v>
      </c>
      <c r="C364" t="s">
        <v>156</v>
      </c>
      <c r="D364" t="s">
        <v>143</v>
      </c>
      <c r="E364" t="s">
        <v>285</v>
      </c>
      <c r="F364" s="3">
        <v>0</v>
      </c>
      <c r="G364" s="5">
        <v>2.6678243055555557E-2</v>
      </c>
      <c r="H364" s="2">
        <v>0</v>
      </c>
      <c r="I364" s="2">
        <v>0</v>
      </c>
      <c r="J364" s="2">
        <v>0</v>
      </c>
      <c r="K364" s="2">
        <v>1</v>
      </c>
      <c r="L364" s="2">
        <v>1</v>
      </c>
      <c r="M364">
        <v>0</v>
      </c>
      <c r="N364" s="2">
        <v>1</v>
      </c>
      <c r="O364" s="2">
        <v>1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45">
        <v>1.1226851851851853E-3</v>
      </c>
      <c r="V364" s="45">
        <v>1</v>
      </c>
      <c r="W364" s="45" t="s">
        <v>77</v>
      </c>
      <c r="X364" s="2">
        <v>0</v>
      </c>
      <c r="Y364" s="2">
        <v>0</v>
      </c>
      <c r="Z364">
        <v>1</v>
      </c>
    </row>
    <row r="365" spans="1:26" x14ac:dyDescent="0.25">
      <c r="A365" s="1">
        <v>44716</v>
      </c>
      <c r="B365" t="s">
        <v>82</v>
      </c>
      <c r="C365" t="s">
        <v>151</v>
      </c>
      <c r="D365" t="s">
        <v>143</v>
      </c>
      <c r="E365" t="s">
        <v>282</v>
      </c>
      <c r="F365" s="3">
        <v>2.4702778333333333</v>
      </c>
      <c r="G365" s="5">
        <v>2.2936921875000002E-2</v>
      </c>
      <c r="H365" s="2">
        <v>0</v>
      </c>
      <c r="I365" s="2">
        <v>0</v>
      </c>
      <c r="J365" s="2">
        <v>0</v>
      </c>
      <c r="K365" s="2">
        <v>9</v>
      </c>
      <c r="L365" s="2">
        <v>8</v>
      </c>
      <c r="M365">
        <v>1</v>
      </c>
      <c r="N365" s="2">
        <v>8</v>
      </c>
      <c r="O365" s="2">
        <v>2</v>
      </c>
      <c r="P365" s="2">
        <v>6</v>
      </c>
      <c r="Q365" s="2">
        <v>6</v>
      </c>
      <c r="R365" s="2">
        <v>0</v>
      </c>
      <c r="S365" s="2">
        <v>0</v>
      </c>
      <c r="T365" s="2">
        <v>1</v>
      </c>
      <c r="U365" s="45">
        <v>4.5023148148148149E-3</v>
      </c>
      <c r="V365" s="45">
        <v>0.5</v>
      </c>
      <c r="W365" s="45">
        <v>7.2806712962962969E-2</v>
      </c>
      <c r="X365" s="2">
        <v>1</v>
      </c>
      <c r="Y365" s="2">
        <v>6</v>
      </c>
      <c r="Z365">
        <v>9</v>
      </c>
    </row>
    <row r="366" spans="1:26" x14ac:dyDescent="0.25">
      <c r="A366" s="1">
        <v>44716</v>
      </c>
      <c r="B366" t="s">
        <v>82</v>
      </c>
      <c r="C366" t="s">
        <v>156</v>
      </c>
      <c r="D366" t="s">
        <v>143</v>
      </c>
      <c r="E366" t="s">
        <v>287</v>
      </c>
      <c r="F366" s="3">
        <v>0</v>
      </c>
      <c r="G366" s="5">
        <v>4.5138888888888888E-2</v>
      </c>
      <c r="H366" s="2">
        <v>0</v>
      </c>
      <c r="I366" s="2">
        <v>0</v>
      </c>
      <c r="J366" s="2">
        <v>0</v>
      </c>
      <c r="K366" s="2">
        <v>1</v>
      </c>
      <c r="L366" s="2">
        <v>1</v>
      </c>
      <c r="M366">
        <v>0</v>
      </c>
      <c r="N366" s="2">
        <v>0</v>
      </c>
      <c r="O366" s="2">
        <v>1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45">
        <v>7.1643518518518523E-3</v>
      </c>
      <c r="V366" s="45">
        <v>0</v>
      </c>
      <c r="W366" s="45" t="s">
        <v>77</v>
      </c>
      <c r="X366" s="2">
        <v>0</v>
      </c>
      <c r="Y366" s="2">
        <v>0</v>
      </c>
      <c r="Z366">
        <v>1</v>
      </c>
    </row>
    <row r="367" spans="1:26" x14ac:dyDescent="0.25">
      <c r="A367" s="1">
        <v>44716</v>
      </c>
      <c r="B367" t="s">
        <v>82</v>
      </c>
      <c r="C367" t="s">
        <v>142</v>
      </c>
      <c r="D367" t="s">
        <v>143</v>
      </c>
      <c r="E367" t="s">
        <v>94</v>
      </c>
      <c r="F367" s="3">
        <v>35.672499166666661</v>
      </c>
      <c r="G367" s="5">
        <v>0.10672598177083333</v>
      </c>
      <c r="H367" s="2">
        <v>4</v>
      </c>
      <c r="I367" s="2">
        <v>2</v>
      </c>
      <c r="J367" s="2">
        <v>0</v>
      </c>
      <c r="K367" s="2">
        <v>10</v>
      </c>
      <c r="L367" s="2">
        <v>10</v>
      </c>
      <c r="M367">
        <v>0</v>
      </c>
      <c r="N367" s="2">
        <v>6</v>
      </c>
      <c r="O367" s="2">
        <v>2</v>
      </c>
      <c r="P367" s="2">
        <v>6</v>
      </c>
      <c r="Q367" s="2">
        <v>8</v>
      </c>
      <c r="R367" s="2">
        <v>2</v>
      </c>
      <c r="S367" s="2">
        <v>0</v>
      </c>
      <c r="T367" s="2">
        <v>0</v>
      </c>
      <c r="U367" s="45">
        <v>7.9166666666666673E-3</v>
      </c>
      <c r="V367" s="45">
        <v>0.5</v>
      </c>
      <c r="W367" s="45">
        <v>7.059027777777778E-2</v>
      </c>
      <c r="X367" s="2">
        <v>0</v>
      </c>
      <c r="Y367" s="2">
        <v>8</v>
      </c>
      <c r="Z367">
        <v>10</v>
      </c>
    </row>
    <row r="368" spans="1:26" x14ac:dyDescent="0.25">
      <c r="A368" s="1">
        <v>44716</v>
      </c>
      <c r="B368" t="s">
        <v>82</v>
      </c>
      <c r="C368" t="s">
        <v>154</v>
      </c>
      <c r="D368" t="s">
        <v>143</v>
      </c>
      <c r="E368" t="s">
        <v>94</v>
      </c>
      <c r="F368" s="3">
        <v>0</v>
      </c>
      <c r="G368" s="5">
        <v>0.20396988541666666</v>
      </c>
      <c r="H368" s="2">
        <v>1</v>
      </c>
      <c r="I368" s="2">
        <v>1</v>
      </c>
      <c r="J368" s="2">
        <v>0</v>
      </c>
      <c r="K368" s="2">
        <v>2</v>
      </c>
      <c r="L368" s="2">
        <v>2</v>
      </c>
      <c r="M368">
        <v>0</v>
      </c>
      <c r="N368" s="2">
        <v>1</v>
      </c>
      <c r="O368" s="2">
        <v>1</v>
      </c>
      <c r="P368" s="2">
        <v>1</v>
      </c>
      <c r="Q368" s="2">
        <v>1</v>
      </c>
      <c r="R368" s="2">
        <v>0</v>
      </c>
      <c r="S368" s="2">
        <v>0</v>
      </c>
      <c r="T368" s="2">
        <v>0</v>
      </c>
      <c r="U368" s="45">
        <v>2.2650462962962963E-2</v>
      </c>
      <c r="V368" s="45">
        <v>0</v>
      </c>
      <c r="W368" s="45">
        <v>5.7557870370370377E-2</v>
      </c>
      <c r="X368" s="2">
        <v>0</v>
      </c>
      <c r="Y368" s="2">
        <v>1</v>
      </c>
      <c r="Z368">
        <v>2</v>
      </c>
    </row>
    <row r="369" spans="1:26" x14ac:dyDescent="0.25">
      <c r="A369" s="1">
        <v>44716</v>
      </c>
      <c r="B369" t="s">
        <v>82</v>
      </c>
      <c r="C369" t="s">
        <v>148</v>
      </c>
      <c r="D369" t="s">
        <v>143</v>
      </c>
      <c r="E369" t="s">
        <v>94</v>
      </c>
      <c r="F369" s="3">
        <v>2.7611111666666668</v>
      </c>
      <c r="G369" s="5">
        <v>2.4797453993055558E-2</v>
      </c>
      <c r="H369" s="2">
        <v>0</v>
      </c>
      <c r="I369" s="2">
        <v>0</v>
      </c>
      <c r="J369" s="2">
        <v>0</v>
      </c>
      <c r="K369" s="2">
        <v>8</v>
      </c>
      <c r="L369" s="2">
        <v>8</v>
      </c>
      <c r="M369">
        <v>0</v>
      </c>
      <c r="N369" s="2">
        <v>7</v>
      </c>
      <c r="O369" s="2">
        <v>0</v>
      </c>
      <c r="P369" s="2">
        <v>6</v>
      </c>
      <c r="Q369" s="2">
        <v>8</v>
      </c>
      <c r="R369" s="2">
        <v>2</v>
      </c>
      <c r="S369" s="2">
        <v>0</v>
      </c>
      <c r="T369" s="2">
        <v>0</v>
      </c>
      <c r="U369" s="45" t="s">
        <v>77</v>
      </c>
      <c r="V369" s="45" t="s">
        <v>77</v>
      </c>
      <c r="W369" s="45">
        <v>5.5190972222222218E-2</v>
      </c>
      <c r="X369" s="2">
        <v>0</v>
      </c>
      <c r="Y369" s="2">
        <v>8</v>
      </c>
      <c r="Z369">
        <v>8</v>
      </c>
    </row>
    <row r="370" spans="1:26" x14ac:dyDescent="0.25">
      <c r="A370" s="1">
        <v>44716</v>
      </c>
      <c r="B370" t="s">
        <v>82</v>
      </c>
      <c r="C370" t="s">
        <v>165</v>
      </c>
      <c r="D370" t="s">
        <v>77</v>
      </c>
      <c r="E370" t="s">
        <v>267</v>
      </c>
      <c r="F370" s="3">
        <v>0</v>
      </c>
      <c r="G370" s="5" t="s">
        <v>77</v>
      </c>
      <c r="H370" s="2">
        <v>0</v>
      </c>
      <c r="I370" s="2">
        <v>0</v>
      </c>
      <c r="J370" s="2">
        <v>0</v>
      </c>
      <c r="K370" s="2">
        <v>1</v>
      </c>
      <c r="L370" s="2">
        <v>1</v>
      </c>
      <c r="M370">
        <v>0</v>
      </c>
      <c r="N370" s="2">
        <v>1</v>
      </c>
      <c r="O370" s="2">
        <v>0</v>
      </c>
      <c r="P370" s="2">
        <v>1</v>
      </c>
      <c r="Q370" s="2">
        <v>1</v>
      </c>
      <c r="R370" s="2">
        <v>0</v>
      </c>
      <c r="S370" s="2">
        <v>0</v>
      </c>
      <c r="T370" s="2">
        <v>0</v>
      </c>
      <c r="U370" s="45" t="s">
        <v>77</v>
      </c>
      <c r="V370" s="45" t="s">
        <v>77</v>
      </c>
      <c r="W370" s="45">
        <v>1.0798611111111111E-2</v>
      </c>
      <c r="X370" s="2">
        <v>0</v>
      </c>
      <c r="Y370" s="2">
        <v>1</v>
      </c>
      <c r="Z370">
        <v>1</v>
      </c>
    </row>
    <row r="371" spans="1:26" x14ac:dyDescent="0.25">
      <c r="A371" s="1">
        <v>44716</v>
      </c>
      <c r="B371" t="s">
        <v>82</v>
      </c>
      <c r="C371" t="s">
        <v>151</v>
      </c>
      <c r="D371" t="s">
        <v>143</v>
      </c>
      <c r="E371" t="s">
        <v>277</v>
      </c>
      <c r="F371" s="3">
        <v>0.10166666666666666</v>
      </c>
      <c r="G371" s="5">
        <v>1.465277777777778E-2</v>
      </c>
      <c r="H371" s="2">
        <v>0</v>
      </c>
      <c r="I371" s="2">
        <v>0</v>
      </c>
      <c r="J371" s="2">
        <v>0</v>
      </c>
      <c r="K371" s="2">
        <v>1</v>
      </c>
      <c r="L371" s="2">
        <v>1</v>
      </c>
      <c r="M371">
        <v>0</v>
      </c>
      <c r="N371" s="2">
        <v>1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1</v>
      </c>
      <c r="U371" s="45" t="s">
        <v>77</v>
      </c>
      <c r="V371" s="45" t="s">
        <v>77</v>
      </c>
      <c r="W371" s="45" t="s">
        <v>77</v>
      </c>
      <c r="X371" s="2">
        <v>1</v>
      </c>
      <c r="Y371" s="2">
        <v>0</v>
      </c>
      <c r="Z371">
        <v>1</v>
      </c>
    </row>
    <row r="372" spans="1:26" x14ac:dyDescent="0.25">
      <c r="A372" s="1">
        <v>44716</v>
      </c>
      <c r="B372" t="s">
        <v>94</v>
      </c>
      <c r="C372" t="s">
        <v>224</v>
      </c>
      <c r="D372" t="s">
        <v>170</v>
      </c>
      <c r="E372" t="s">
        <v>94</v>
      </c>
      <c r="F372" s="3">
        <v>0</v>
      </c>
      <c r="G372" s="5">
        <v>1.0937500000000001E-2</v>
      </c>
      <c r="H372" s="2">
        <v>0</v>
      </c>
      <c r="I372" s="2">
        <v>0</v>
      </c>
      <c r="J372" s="2">
        <v>0</v>
      </c>
      <c r="K372" s="2">
        <v>1</v>
      </c>
      <c r="L372" s="2">
        <v>1</v>
      </c>
      <c r="M372">
        <v>0</v>
      </c>
      <c r="N372" s="2">
        <v>1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1</v>
      </c>
      <c r="U372" s="45" t="s">
        <v>77</v>
      </c>
      <c r="V372" s="45" t="s">
        <v>77</v>
      </c>
      <c r="W372" s="45" t="s">
        <v>77</v>
      </c>
      <c r="X372" s="2">
        <v>1</v>
      </c>
      <c r="Y372" s="2">
        <v>0</v>
      </c>
      <c r="Z372">
        <v>1</v>
      </c>
    </row>
    <row r="373" spans="1:26" x14ac:dyDescent="0.25">
      <c r="A373" s="1">
        <v>44716</v>
      </c>
      <c r="B373" t="s">
        <v>80</v>
      </c>
      <c r="C373" t="s">
        <v>133</v>
      </c>
      <c r="D373" t="s">
        <v>132</v>
      </c>
      <c r="E373" t="s">
        <v>268</v>
      </c>
      <c r="F373" s="3">
        <v>4.4399999999999995</v>
      </c>
      <c r="G373" s="5">
        <v>5.5324064236111109E-2</v>
      </c>
      <c r="H373" s="2">
        <v>0</v>
      </c>
      <c r="I373" s="2">
        <v>0</v>
      </c>
      <c r="J373" s="2">
        <v>0</v>
      </c>
      <c r="K373" s="2">
        <v>4</v>
      </c>
      <c r="L373" s="2">
        <v>4</v>
      </c>
      <c r="M373">
        <v>1</v>
      </c>
      <c r="N373" s="2">
        <v>2</v>
      </c>
      <c r="O373" s="2">
        <v>0</v>
      </c>
      <c r="P373" s="2">
        <v>1</v>
      </c>
      <c r="Q373" s="2">
        <v>2</v>
      </c>
      <c r="R373" s="2">
        <v>1</v>
      </c>
      <c r="S373" s="2">
        <v>0</v>
      </c>
      <c r="T373" s="2">
        <v>2</v>
      </c>
      <c r="U373" s="45" t="s">
        <v>77</v>
      </c>
      <c r="V373" s="45" t="s">
        <v>77</v>
      </c>
      <c r="W373" s="45">
        <v>0.1462789351851852</v>
      </c>
      <c r="X373" s="2">
        <v>2</v>
      </c>
      <c r="Y373" s="2">
        <v>2</v>
      </c>
      <c r="Z373">
        <v>4</v>
      </c>
    </row>
    <row r="374" spans="1:26" x14ac:dyDescent="0.25">
      <c r="A374" s="1">
        <v>44716</v>
      </c>
      <c r="B374" t="s">
        <v>80</v>
      </c>
      <c r="C374" t="s">
        <v>133</v>
      </c>
      <c r="D374" t="s">
        <v>132</v>
      </c>
      <c r="E374" t="s">
        <v>275</v>
      </c>
      <c r="F374" s="3">
        <v>4.6200001666666672</v>
      </c>
      <c r="G374" s="5">
        <v>2.6117424873737374E-2</v>
      </c>
      <c r="H374" s="2">
        <v>0</v>
      </c>
      <c r="I374" s="2">
        <v>0</v>
      </c>
      <c r="J374" s="2">
        <v>0</v>
      </c>
      <c r="K374" s="2">
        <v>13</v>
      </c>
      <c r="L374" s="2">
        <v>13</v>
      </c>
      <c r="M374">
        <v>6</v>
      </c>
      <c r="N374" s="2">
        <v>10</v>
      </c>
      <c r="O374" s="2">
        <v>1</v>
      </c>
      <c r="P374" s="2">
        <v>10</v>
      </c>
      <c r="Q374" s="2">
        <v>11</v>
      </c>
      <c r="R374" s="2">
        <v>1</v>
      </c>
      <c r="S374" s="2">
        <v>1</v>
      </c>
      <c r="T374" s="2">
        <v>0</v>
      </c>
      <c r="U374" s="45">
        <v>5.1041666666666666E-3</v>
      </c>
      <c r="V374" s="45">
        <v>1</v>
      </c>
      <c r="W374" s="45">
        <v>4.5937500000000006E-2</v>
      </c>
      <c r="X374" s="2">
        <v>1</v>
      </c>
      <c r="Y374" s="2">
        <v>11</v>
      </c>
      <c r="Z374">
        <v>13</v>
      </c>
    </row>
    <row r="375" spans="1:26" x14ac:dyDescent="0.25">
      <c r="A375" s="1">
        <v>44716</v>
      </c>
      <c r="B375" t="s">
        <v>80</v>
      </c>
      <c r="C375" t="s">
        <v>133</v>
      </c>
      <c r="D375" t="s">
        <v>132</v>
      </c>
      <c r="E375" t="s">
        <v>94</v>
      </c>
      <c r="F375" s="3">
        <v>0.53861116666666664</v>
      </c>
      <c r="G375" s="5">
        <v>3.2858798611111115E-2</v>
      </c>
      <c r="H375" s="2">
        <v>0</v>
      </c>
      <c r="I375" s="2">
        <v>0</v>
      </c>
      <c r="J375" s="2">
        <v>0</v>
      </c>
      <c r="K375" s="2">
        <v>1</v>
      </c>
      <c r="L375" s="2">
        <v>1</v>
      </c>
      <c r="M375">
        <v>0</v>
      </c>
      <c r="N375" s="2">
        <v>1</v>
      </c>
      <c r="O375" s="2">
        <v>0</v>
      </c>
      <c r="P375" s="2">
        <v>1</v>
      </c>
      <c r="Q375" s="2">
        <v>1</v>
      </c>
      <c r="R375" s="2">
        <v>0</v>
      </c>
      <c r="S375" s="2">
        <v>0</v>
      </c>
      <c r="T375" s="2">
        <v>0</v>
      </c>
      <c r="U375" s="45" t="s">
        <v>77</v>
      </c>
      <c r="V375" s="45" t="s">
        <v>77</v>
      </c>
      <c r="W375" s="45">
        <v>8.7256944444444456E-2</v>
      </c>
      <c r="X375" s="2">
        <v>0</v>
      </c>
      <c r="Y375" s="2">
        <v>1</v>
      </c>
      <c r="Z375">
        <v>1</v>
      </c>
    </row>
    <row r="376" spans="1:26" x14ac:dyDescent="0.25">
      <c r="A376" s="1">
        <v>44716</v>
      </c>
      <c r="B376" t="s">
        <v>80</v>
      </c>
      <c r="C376" t="s">
        <v>133</v>
      </c>
      <c r="D376" t="s">
        <v>132</v>
      </c>
      <c r="E376" t="s">
        <v>267</v>
      </c>
      <c r="F376" s="3">
        <v>17.4305545</v>
      </c>
      <c r="G376" s="5">
        <v>2.8984662152777781E-2</v>
      </c>
      <c r="H376" s="2">
        <v>0</v>
      </c>
      <c r="I376" s="2">
        <v>0</v>
      </c>
      <c r="J376" s="2">
        <v>0</v>
      </c>
      <c r="K376" s="2">
        <v>45</v>
      </c>
      <c r="L376" s="2">
        <v>45</v>
      </c>
      <c r="M376">
        <v>14</v>
      </c>
      <c r="N376" s="2">
        <v>34</v>
      </c>
      <c r="O376" s="2">
        <v>6</v>
      </c>
      <c r="P376" s="2">
        <v>27</v>
      </c>
      <c r="Q376" s="2">
        <v>35</v>
      </c>
      <c r="R376" s="2">
        <v>8</v>
      </c>
      <c r="S376" s="2">
        <v>0</v>
      </c>
      <c r="T376" s="2">
        <v>4</v>
      </c>
      <c r="U376" s="45">
        <v>4.9189814814814825E-3</v>
      </c>
      <c r="V376" s="45">
        <v>0.66666666666666663</v>
      </c>
      <c r="W376" s="45">
        <v>2.1319444444444446E-2</v>
      </c>
      <c r="X376" s="2">
        <v>4</v>
      </c>
      <c r="Y376" s="2">
        <v>35</v>
      </c>
      <c r="Z376">
        <v>45</v>
      </c>
    </row>
    <row r="377" spans="1:26" x14ac:dyDescent="0.25">
      <c r="A377" s="1">
        <v>44716</v>
      </c>
      <c r="B377" t="s">
        <v>80</v>
      </c>
      <c r="C377" t="s">
        <v>149</v>
      </c>
      <c r="D377" t="s">
        <v>150</v>
      </c>
      <c r="E377" t="s">
        <v>267</v>
      </c>
      <c r="F377" s="3">
        <v>0</v>
      </c>
      <c r="G377" s="5">
        <v>8.9930555555555562E-3</v>
      </c>
      <c r="H377" s="2">
        <v>0</v>
      </c>
      <c r="I377" s="2">
        <v>0</v>
      </c>
      <c r="J377" s="2">
        <v>0</v>
      </c>
      <c r="K377" s="2">
        <v>1</v>
      </c>
      <c r="L377" s="2">
        <v>1</v>
      </c>
      <c r="M377">
        <v>1</v>
      </c>
      <c r="N377" s="2">
        <v>1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1</v>
      </c>
      <c r="U377" s="45" t="s">
        <v>77</v>
      </c>
      <c r="V377" s="45" t="s">
        <v>77</v>
      </c>
      <c r="W377" s="45" t="s">
        <v>77</v>
      </c>
      <c r="X377" s="2">
        <v>1</v>
      </c>
      <c r="Y377" s="2">
        <v>0</v>
      </c>
      <c r="Z377">
        <v>1</v>
      </c>
    </row>
    <row r="378" spans="1:26" x14ac:dyDescent="0.25">
      <c r="A378" s="1">
        <v>44716</v>
      </c>
      <c r="B378" t="s">
        <v>80</v>
      </c>
      <c r="C378" t="s">
        <v>133</v>
      </c>
      <c r="D378" t="s">
        <v>132</v>
      </c>
      <c r="E378" t="s">
        <v>278</v>
      </c>
      <c r="F378" s="3">
        <v>0</v>
      </c>
      <c r="G378" s="5">
        <v>5.4629652777777784E-3</v>
      </c>
      <c r="H378" s="2">
        <v>0</v>
      </c>
      <c r="I378" s="2">
        <v>0</v>
      </c>
      <c r="J378" s="2">
        <v>0</v>
      </c>
      <c r="K378" s="2">
        <v>1</v>
      </c>
      <c r="L378" s="2">
        <v>1</v>
      </c>
      <c r="M378">
        <v>1</v>
      </c>
      <c r="N378" s="2">
        <v>1</v>
      </c>
      <c r="O378" s="2">
        <v>0</v>
      </c>
      <c r="P378" s="2">
        <v>1</v>
      </c>
      <c r="Q378" s="2">
        <v>1</v>
      </c>
      <c r="R378" s="2">
        <v>0</v>
      </c>
      <c r="S378" s="2">
        <v>0</v>
      </c>
      <c r="T378" s="2">
        <v>0</v>
      </c>
      <c r="U378" s="45" t="s">
        <v>77</v>
      </c>
      <c r="V378" s="45" t="s">
        <v>77</v>
      </c>
      <c r="W378" s="45">
        <v>0.14815972222222223</v>
      </c>
      <c r="X378" s="2">
        <v>0</v>
      </c>
      <c r="Y378" s="2">
        <v>1</v>
      </c>
      <c r="Z378">
        <v>1</v>
      </c>
    </row>
    <row r="379" spans="1:26" x14ac:dyDescent="0.25">
      <c r="A379" s="1">
        <v>44716</v>
      </c>
      <c r="B379" t="s">
        <v>77</v>
      </c>
      <c r="C379" t="s">
        <v>77</v>
      </c>
      <c r="D379" t="s">
        <v>77</v>
      </c>
      <c r="E379" t="s">
        <v>280</v>
      </c>
      <c r="F379" s="3">
        <v>0</v>
      </c>
      <c r="G379" s="5" t="s">
        <v>77</v>
      </c>
      <c r="H379" s="2">
        <v>0</v>
      </c>
      <c r="I379" s="2">
        <v>0</v>
      </c>
      <c r="J379" s="2">
        <v>0</v>
      </c>
      <c r="K379" s="2">
        <v>21</v>
      </c>
      <c r="L379" s="2">
        <v>3</v>
      </c>
      <c r="M379">
        <v>0</v>
      </c>
      <c r="N379" s="2">
        <v>0</v>
      </c>
      <c r="O379" s="2">
        <v>1</v>
      </c>
      <c r="P379" s="2">
        <v>8</v>
      </c>
      <c r="Q379" s="2">
        <v>13</v>
      </c>
      <c r="R379" s="2">
        <v>5</v>
      </c>
      <c r="S379" s="2">
        <v>2</v>
      </c>
      <c r="T379" s="2">
        <v>5</v>
      </c>
      <c r="U379" s="45">
        <v>9.5023148148148159E-3</v>
      </c>
      <c r="V379" s="45">
        <v>0</v>
      </c>
      <c r="W379" s="45">
        <v>5.1400462962962967E-2</v>
      </c>
      <c r="X379" s="2">
        <v>7</v>
      </c>
      <c r="Y379" s="2">
        <v>13</v>
      </c>
      <c r="Z379">
        <v>7</v>
      </c>
    </row>
    <row r="380" spans="1:26" x14ac:dyDescent="0.25">
      <c r="A380" s="1">
        <v>44716</v>
      </c>
      <c r="B380" t="s">
        <v>77</v>
      </c>
      <c r="C380" t="s">
        <v>77</v>
      </c>
      <c r="D380" t="s">
        <v>77</v>
      </c>
      <c r="E380" t="s">
        <v>269</v>
      </c>
      <c r="F380" s="3">
        <v>0</v>
      </c>
      <c r="G380" s="5" t="s">
        <v>77</v>
      </c>
      <c r="H380" s="2">
        <v>0</v>
      </c>
      <c r="I380" s="2">
        <v>0</v>
      </c>
      <c r="J380" s="2">
        <v>0</v>
      </c>
      <c r="K380" s="2">
        <v>40</v>
      </c>
      <c r="L380" s="2">
        <v>11</v>
      </c>
      <c r="M380">
        <v>0</v>
      </c>
      <c r="N380" s="2">
        <v>0</v>
      </c>
      <c r="O380" s="2">
        <v>5</v>
      </c>
      <c r="P380" s="2">
        <v>18</v>
      </c>
      <c r="Q380" s="2">
        <v>27</v>
      </c>
      <c r="R380" s="2">
        <v>9</v>
      </c>
      <c r="S380" s="2">
        <v>3</v>
      </c>
      <c r="T380" s="2">
        <v>5</v>
      </c>
      <c r="U380" s="45">
        <v>4.8842592592592592E-3</v>
      </c>
      <c r="V380" s="45">
        <v>0.8</v>
      </c>
      <c r="W380" s="45">
        <v>4.9218749999999999E-2</v>
      </c>
      <c r="X380" s="2">
        <v>8</v>
      </c>
      <c r="Y380" s="2">
        <v>27</v>
      </c>
      <c r="Z380">
        <v>28</v>
      </c>
    </row>
    <row r="381" spans="1:26" x14ac:dyDescent="0.25">
      <c r="A381" s="1">
        <v>44716</v>
      </c>
      <c r="B381" t="s">
        <v>77</v>
      </c>
      <c r="C381" t="s">
        <v>77</v>
      </c>
      <c r="D381" t="s">
        <v>77</v>
      </c>
      <c r="E381" t="s">
        <v>272</v>
      </c>
      <c r="F381" s="3">
        <v>0</v>
      </c>
      <c r="G381" s="5" t="s">
        <v>77</v>
      </c>
      <c r="H381" s="2">
        <v>0</v>
      </c>
      <c r="I381" s="2">
        <v>0</v>
      </c>
      <c r="J381" s="2">
        <v>0</v>
      </c>
      <c r="K381" s="2">
        <v>56</v>
      </c>
      <c r="L381" s="2">
        <v>15</v>
      </c>
      <c r="M381">
        <v>0</v>
      </c>
      <c r="N381" s="2">
        <v>0</v>
      </c>
      <c r="O381" s="2">
        <v>7</v>
      </c>
      <c r="P381" s="2">
        <v>32</v>
      </c>
      <c r="Q381" s="2">
        <v>39</v>
      </c>
      <c r="R381" s="2">
        <v>7</v>
      </c>
      <c r="S381" s="2">
        <v>2</v>
      </c>
      <c r="T381" s="2">
        <v>8</v>
      </c>
      <c r="U381" s="45">
        <v>3.7152777777777778E-3</v>
      </c>
      <c r="V381" s="45">
        <v>0.8571428571428571</v>
      </c>
      <c r="W381" s="45">
        <v>6.5989583333333338E-2</v>
      </c>
      <c r="X381" s="2">
        <v>10</v>
      </c>
      <c r="Y381" s="2">
        <v>39</v>
      </c>
      <c r="Z381">
        <v>28</v>
      </c>
    </row>
    <row r="382" spans="1:26" x14ac:dyDescent="0.25">
      <c r="A382" s="1">
        <v>44716</v>
      </c>
      <c r="B382" t="s">
        <v>77</v>
      </c>
      <c r="C382" t="s">
        <v>77</v>
      </c>
      <c r="D382" t="s">
        <v>77</v>
      </c>
      <c r="E382" t="s">
        <v>273</v>
      </c>
      <c r="F382" s="3">
        <v>0</v>
      </c>
      <c r="G382" s="5" t="s">
        <v>77</v>
      </c>
      <c r="H382" s="2">
        <v>0</v>
      </c>
      <c r="I382" s="2">
        <v>0</v>
      </c>
      <c r="J382" s="2">
        <v>0</v>
      </c>
      <c r="K382" s="2">
        <v>104</v>
      </c>
      <c r="L382" s="2">
        <v>13</v>
      </c>
      <c r="M382">
        <v>0</v>
      </c>
      <c r="N382" s="2">
        <v>0</v>
      </c>
      <c r="O382" s="2">
        <v>12</v>
      </c>
      <c r="P382" s="2">
        <v>56</v>
      </c>
      <c r="Q382" s="2">
        <v>76</v>
      </c>
      <c r="R382" s="2">
        <v>20</v>
      </c>
      <c r="S382" s="2">
        <v>5</v>
      </c>
      <c r="T382" s="2">
        <v>11</v>
      </c>
      <c r="U382" s="45">
        <v>4.9074074074074072E-3</v>
      </c>
      <c r="V382" s="45">
        <v>0.5</v>
      </c>
      <c r="W382" s="45">
        <v>8.3483796296296306E-2</v>
      </c>
      <c r="X382" s="2">
        <v>16</v>
      </c>
      <c r="Y382" s="2">
        <v>76</v>
      </c>
      <c r="Z382">
        <v>41</v>
      </c>
    </row>
    <row r="383" spans="1:26" x14ac:dyDescent="0.25">
      <c r="A383" s="1">
        <v>44716</v>
      </c>
      <c r="B383" t="s">
        <v>77</v>
      </c>
      <c r="C383" t="s">
        <v>77</v>
      </c>
      <c r="D383" t="s">
        <v>77</v>
      </c>
      <c r="E383" t="s">
        <v>268</v>
      </c>
      <c r="F383" s="3">
        <v>0</v>
      </c>
      <c r="G383" s="5" t="s">
        <v>77</v>
      </c>
      <c r="H383" s="2">
        <v>0</v>
      </c>
      <c r="I383" s="2">
        <v>0</v>
      </c>
      <c r="J383" s="2">
        <v>0</v>
      </c>
      <c r="K383" s="2">
        <v>52</v>
      </c>
      <c r="L383" s="2">
        <v>12</v>
      </c>
      <c r="M383">
        <v>0</v>
      </c>
      <c r="N383" s="2">
        <v>0</v>
      </c>
      <c r="O383" s="2">
        <v>8</v>
      </c>
      <c r="P383" s="2">
        <v>26</v>
      </c>
      <c r="Q383" s="2">
        <v>35</v>
      </c>
      <c r="R383" s="2">
        <v>9</v>
      </c>
      <c r="S383" s="2">
        <v>5</v>
      </c>
      <c r="T383" s="2">
        <v>4</v>
      </c>
      <c r="U383" s="45">
        <v>7.4305555555555557E-3</v>
      </c>
      <c r="V383" s="45">
        <v>0.375</v>
      </c>
      <c r="W383" s="45">
        <v>9.347222222222222E-2</v>
      </c>
      <c r="X383" s="2">
        <v>9</v>
      </c>
      <c r="Y383" s="2">
        <v>35</v>
      </c>
      <c r="Z383">
        <v>31</v>
      </c>
    </row>
    <row r="384" spans="1:26" x14ac:dyDescent="0.25">
      <c r="A384" s="1">
        <v>44716</v>
      </c>
      <c r="B384" t="s">
        <v>77</v>
      </c>
      <c r="C384" t="s">
        <v>77</v>
      </c>
      <c r="D384" t="s">
        <v>77</v>
      </c>
      <c r="E384" t="s">
        <v>286</v>
      </c>
      <c r="F384" s="3">
        <v>0</v>
      </c>
      <c r="G384" s="5" t="s">
        <v>77</v>
      </c>
      <c r="H384" s="2">
        <v>0</v>
      </c>
      <c r="I384" s="2">
        <v>0</v>
      </c>
      <c r="J384" s="2">
        <v>0</v>
      </c>
      <c r="K384" s="2">
        <v>17</v>
      </c>
      <c r="L384" s="2">
        <v>3</v>
      </c>
      <c r="M384">
        <v>0</v>
      </c>
      <c r="N384" s="2">
        <v>0</v>
      </c>
      <c r="O384" s="2">
        <v>1</v>
      </c>
      <c r="P384" s="2">
        <v>12</v>
      </c>
      <c r="Q384" s="2">
        <v>15</v>
      </c>
      <c r="R384" s="2">
        <v>3</v>
      </c>
      <c r="S384" s="2">
        <v>1</v>
      </c>
      <c r="T384" s="2">
        <v>0</v>
      </c>
      <c r="U384" s="45">
        <v>1.2893518518518519E-2</v>
      </c>
      <c r="V384" s="45">
        <v>0</v>
      </c>
      <c r="W384" s="45">
        <v>6.3859953703703703E-2</v>
      </c>
      <c r="X384" s="2">
        <v>1</v>
      </c>
      <c r="Y384" s="2">
        <v>15</v>
      </c>
      <c r="Z384">
        <v>12</v>
      </c>
    </row>
    <row r="385" spans="1:26" x14ac:dyDescent="0.25">
      <c r="A385" s="1">
        <v>44716</v>
      </c>
      <c r="B385" t="s">
        <v>77</v>
      </c>
      <c r="C385" t="s">
        <v>77</v>
      </c>
      <c r="D385" t="s">
        <v>77</v>
      </c>
      <c r="E385" t="s">
        <v>276</v>
      </c>
      <c r="F385" s="3">
        <v>0</v>
      </c>
      <c r="G385" s="5" t="s">
        <v>77</v>
      </c>
      <c r="H385" s="2">
        <v>0</v>
      </c>
      <c r="I385" s="2">
        <v>0</v>
      </c>
      <c r="J385" s="2">
        <v>0</v>
      </c>
      <c r="K385" s="2">
        <v>30</v>
      </c>
      <c r="L385" s="2">
        <v>6</v>
      </c>
      <c r="M385">
        <v>0</v>
      </c>
      <c r="N385" s="2">
        <v>0</v>
      </c>
      <c r="O385" s="2">
        <v>2</v>
      </c>
      <c r="P385" s="2">
        <v>12</v>
      </c>
      <c r="Q385" s="2">
        <v>20</v>
      </c>
      <c r="R385" s="2">
        <v>8</v>
      </c>
      <c r="S385" s="2">
        <v>4</v>
      </c>
      <c r="T385" s="2">
        <v>4</v>
      </c>
      <c r="U385" s="45">
        <v>6.4409722222222229E-3</v>
      </c>
      <c r="V385" s="45">
        <v>0</v>
      </c>
      <c r="W385" s="45">
        <v>2.2841435185185187E-2</v>
      </c>
      <c r="X385" s="2">
        <v>8</v>
      </c>
      <c r="Y385" s="2">
        <v>20</v>
      </c>
      <c r="Z385">
        <v>12</v>
      </c>
    </row>
    <row r="386" spans="1:26" x14ac:dyDescent="0.25">
      <c r="A386" s="1">
        <v>44716</v>
      </c>
      <c r="B386" t="s">
        <v>77</v>
      </c>
      <c r="C386" t="s">
        <v>77</v>
      </c>
      <c r="D386" t="s">
        <v>77</v>
      </c>
      <c r="E386" t="s">
        <v>285</v>
      </c>
      <c r="F386" s="3">
        <v>0</v>
      </c>
      <c r="G386" s="5" t="s">
        <v>77</v>
      </c>
      <c r="H386" s="2">
        <v>0</v>
      </c>
      <c r="I386" s="2">
        <v>0</v>
      </c>
      <c r="J386" s="2">
        <v>0</v>
      </c>
      <c r="K386" s="2">
        <v>35</v>
      </c>
      <c r="L386" s="2">
        <v>10</v>
      </c>
      <c r="M386">
        <v>0</v>
      </c>
      <c r="N386" s="2">
        <v>0</v>
      </c>
      <c r="O386" s="2">
        <v>3</v>
      </c>
      <c r="P386" s="2">
        <v>22</v>
      </c>
      <c r="Q386" s="2">
        <v>27</v>
      </c>
      <c r="R386" s="2">
        <v>5</v>
      </c>
      <c r="S386" s="2">
        <v>0</v>
      </c>
      <c r="T386" s="2">
        <v>5</v>
      </c>
      <c r="U386" s="45">
        <v>1.5162037037037036E-3</v>
      </c>
      <c r="V386" s="45">
        <v>0.66666666666666663</v>
      </c>
      <c r="W386" s="45">
        <v>3.9155092592592596E-2</v>
      </c>
      <c r="X386" s="2">
        <v>5</v>
      </c>
      <c r="Y386" s="2">
        <v>27</v>
      </c>
      <c r="Z386">
        <v>21</v>
      </c>
    </row>
    <row r="387" spans="1:26" x14ac:dyDescent="0.25">
      <c r="A387" s="1">
        <v>44716</v>
      </c>
      <c r="B387" t="s">
        <v>77</v>
      </c>
      <c r="C387" t="s">
        <v>77</v>
      </c>
      <c r="D387" t="s">
        <v>77</v>
      </c>
      <c r="E387" t="s">
        <v>282</v>
      </c>
      <c r="F387" s="3">
        <v>0</v>
      </c>
      <c r="G387" s="5" t="s">
        <v>77</v>
      </c>
      <c r="H387" s="2">
        <v>0</v>
      </c>
      <c r="I387" s="2">
        <v>0</v>
      </c>
      <c r="J387" s="2">
        <v>0</v>
      </c>
      <c r="K387" s="2">
        <v>40</v>
      </c>
      <c r="L387" s="2">
        <v>10</v>
      </c>
      <c r="M387">
        <v>0</v>
      </c>
      <c r="N387" s="2">
        <v>0</v>
      </c>
      <c r="O387" s="2">
        <v>3</v>
      </c>
      <c r="P387" s="2">
        <v>23</v>
      </c>
      <c r="Q387" s="2">
        <v>28</v>
      </c>
      <c r="R387" s="2">
        <v>5</v>
      </c>
      <c r="S387" s="2">
        <v>4</v>
      </c>
      <c r="T387" s="2">
        <v>5</v>
      </c>
      <c r="U387" s="45">
        <v>6.076388888888889E-3</v>
      </c>
      <c r="V387" s="45">
        <v>0.33333333333333331</v>
      </c>
      <c r="W387" s="45">
        <v>5.3668981481481484E-2</v>
      </c>
      <c r="X387" s="2">
        <v>9</v>
      </c>
      <c r="Y387" s="2">
        <v>28</v>
      </c>
      <c r="Z387">
        <v>26</v>
      </c>
    </row>
    <row r="388" spans="1:26" x14ac:dyDescent="0.25">
      <c r="A388" s="1">
        <v>44716</v>
      </c>
      <c r="B388" t="s">
        <v>77</v>
      </c>
      <c r="C388" t="s">
        <v>77</v>
      </c>
      <c r="D388" t="s">
        <v>77</v>
      </c>
      <c r="E388" t="s">
        <v>287</v>
      </c>
      <c r="F388" s="3">
        <v>0</v>
      </c>
      <c r="G388" s="5" t="s">
        <v>77</v>
      </c>
      <c r="H388" s="2">
        <v>0</v>
      </c>
      <c r="I388" s="2">
        <v>0</v>
      </c>
      <c r="J388" s="2">
        <v>0</v>
      </c>
      <c r="K388" s="2">
        <v>47</v>
      </c>
      <c r="L388" s="2">
        <v>9</v>
      </c>
      <c r="M388">
        <v>0</v>
      </c>
      <c r="N388" s="2">
        <v>0</v>
      </c>
      <c r="O388" s="2">
        <v>6</v>
      </c>
      <c r="P388" s="2">
        <v>22</v>
      </c>
      <c r="Q388" s="2">
        <v>32</v>
      </c>
      <c r="R388" s="2">
        <v>10</v>
      </c>
      <c r="S388" s="2">
        <v>7</v>
      </c>
      <c r="T388" s="2">
        <v>2</v>
      </c>
      <c r="U388" s="45">
        <v>4.3518518518518524E-3</v>
      </c>
      <c r="V388" s="45">
        <v>0.66666666666666663</v>
      </c>
      <c r="W388" s="45">
        <v>1.6701388888888887E-2</v>
      </c>
      <c r="X388" s="2">
        <v>9</v>
      </c>
      <c r="Y388" s="2">
        <v>32</v>
      </c>
      <c r="Z388">
        <v>28</v>
      </c>
    </row>
    <row r="389" spans="1:26" x14ac:dyDescent="0.25">
      <c r="A389" s="1">
        <v>44716</v>
      </c>
      <c r="B389" t="s">
        <v>77</v>
      </c>
      <c r="C389" t="s">
        <v>77</v>
      </c>
      <c r="D389" t="s">
        <v>77</v>
      </c>
      <c r="E389" t="s">
        <v>284</v>
      </c>
      <c r="F389" s="3">
        <v>0</v>
      </c>
      <c r="G389" s="5" t="s">
        <v>77</v>
      </c>
      <c r="H389" s="2">
        <v>0</v>
      </c>
      <c r="I389" s="2">
        <v>0</v>
      </c>
      <c r="J389" s="2">
        <v>0</v>
      </c>
      <c r="K389" s="2">
        <v>17</v>
      </c>
      <c r="L389" s="2">
        <v>4</v>
      </c>
      <c r="M389">
        <v>0</v>
      </c>
      <c r="N389" s="2">
        <v>0</v>
      </c>
      <c r="O389" s="2">
        <v>1</v>
      </c>
      <c r="P389" s="2">
        <v>12</v>
      </c>
      <c r="Q389" s="2">
        <v>15</v>
      </c>
      <c r="R389" s="2">
        <v>3</v>
      </c>
      <c r="S389" s="2">
        <v>1</v>
      </c>
      <c r="T389" s="2">
        <v>0</v>
      </c>
      <c r="U389" s="45">
        <v>2.1527777777777778E-3</v>
      </c>
      <c r="V389" s="45">
        <v>1</v>
      </c>
      <c r="W389" s="45">
        <v>1.4953703703703703E-2</v>
      </c>
      <c r="X389" s="2">
        <v>1</v>
      </c>
      <c r="Y389" s="2">
        <v>15</v>
      </c>
      <c r="Z389">
        <v>12</v>
      </c>
    </row>
    <row r="390" spans="1:26" x14ac:dyDescent="0.25">
      <c r="A390" s="1">
        <v>44716</v>
      </c>
      <c r="B390" t="s">
        <v>77</v>
      </c>
      <c r="C390" t="s">
        <v>77</v>
      </c>
      <c r="D390" t="s">
        <v>77</v>
      </c>
      <c r="E390" t="s">
        <v>281</v>
      </c>
      <c r="F390" s="3">
        <v>0</v>
      </c>
      <c r="G390" s="5" t="s">
        <v>77</v>
      </c>
      <c r="H390" s="2">
        <v>0</v>
      </c>
      <c r="I390" s="2">
        <v>0</v>
      </c>
      <c r="J390" s="2">
        <v>0</v>
      </c>
      <c r="K390" s="2">
        <v>13</v>
      </c>
      <c r="L390" s="2">
        <v>2</v>
      </c>
      <c r="M390">
        <v>0</v>
      </c>
      <c r="N390" s="2">
        <v>0</v>
      </c>
      <c r="O390" s="2">
        <v>2</v>
      </c>
      <c r="P390" s="2">
        <v>9</v>
      </c>
      <c r="Q390" s="2">
        <v>10</v>
      </c>
      <c r="R390" s="2">
        <v>1</v>
      </c>
      <c r="S390" s="2">
        <v>1</v>
      </c>
      <c r="T390" s="2">
        <v>0</v>
      </c>
      <c r="U390" s="45">
        <v>1.2633101851851852E-2</v>
      </c>
      <c r="V390" s="45">
        <v>0</v>
      </c>
      <c r="W390" s="45">
        <v>3.6359953703703707E-2</v>
      </c>
      <c r="X390" s="2">
        <v>1</v>
      </c>
      <c r="Y390" s="2">
        <v>10</v>
      </c>
      <c r="Z390">
        <v>5</v>
      </c>
    </row>
    <row r="391" spans="1:26" x14ac:dyDescent="0.25">
      <c r="A391" s="1">
        <v>44716</v>
      </c>
      <c r="B391" t="s">
        <v>77</v>
      </c>
      <c r="C391" t="s">
        <v>77</v>
      </c>
      <c r="D391" t="s">
        <v>77</v>
      </c>
      <c r="E391" t="s">
        <v>279</v>
      </c>
      <c r="F391" s="3">
        <v>0</v>
      </c>
      <c r="G391" s="5" t="s">
        <v>77</v>
      </c>
      <c r="H391" s="2">
        <v>0</v>
      </c>
      <c r="I391" s="2">
        <v>0</v>
      </c>
      <c r="J391" s="2">
        <v>0</v>
      </c>
      <c r="K391" s="2">
        <v>26</v>
      </c>
      <c r="L391" s="2">
        <v>6</v>
      </c>
      <c r="M391">
        <v>0</v>
      </c>
      <c r="N391" s="2">
        <v>0</v>
      </c>
      <c r="O391" s="2">
        <v>4</v>
      </c>
      <c r="P391" s="2">
        <v>13</v>
      </c>
      <c r="Q391" s="2">
        <v>19</v>
      </c>
      <c r="R391" s="2">
        <v>6</v>
      </c>
      <c r="S391" s="2">
        <v>0</v>
      </c>
      <c r="T391" s="2">
        <v>3</v>
      </c>
      <c r="U391" s="45">
        <v>6.9502314814814817E-3</v>
      </c>
      <c r="V391" s="45">
        <v>0.5</v>
      </c>
      <c r="W391" s="45">
        <v>7.6863425925925932E-2</v>
      </c>
      <c r="X391" s="2">
        <v>3</v>
      </c>
      <c r="Y391" s="2">
        <v>19</v>
      </c>
      <c r="Z391">
        <v>14</v>
      </c>
    </row>
    <row r="392" spans="1:26" x14ac:dyDescent="0.25">
      <c r="A392" s="1">
        <v>44716</v>
      </c>
      <c r="B392" t="s">
        <v>77</v>
      </c>
      <c r="C392" t="s">
        <v>77</v>
      </c>
      <c r="D392" t="s">
        <v>77</v>
      </c>
      <c r="E392" t="s">
        <v>275</v>
      </c>
      <c r="F392" s="3">
        <v>0</v>
      </c>
      <c r="G392" s="5" t="s">
        <v>77</v>
      </c>
      <c r="H392" s="2">
        <v>0</v>
      </c>
      <c r="I392" s="2">
        <v>0</v>
      </c>
      <c r="J392" s="2">
        <v>0</v>
      </c>
      <c r="K392" s="2">
        <v>23</v>
      </c>
      <c r="L392" s="2">
        <v>3</v>
      </c>
      <c r="M392">
        <v>0</v>
      </c>
      <c r="N392" s="2">
        <v>0</v>
      </c>
      <c r="O392" s="2">
        <v>2</v>
      </c>
      <c r="P392" s="2">
        <v>13</v>
      </c>
      <c r="Q392" s="2">
        <v>16</v>
      </c>
      <c r="R392" s="2">
        <v>3</v>
      </c>
      <c r="S392" s="2">
        <v>1</v>
      </c>
      <c r="T392" s="2">
        <v>4</v>
      </c>
      <c r="U392" s="45">
        <v>8.038194444444445E-3</v>
      </c>
      <c r="V392" s="45">
        <v>0.5</v>
      </c>
      <c r="W392" s="45">
        <v>5.994212962962963E-2</v>
      </c>
      <c r="X392" s="2">
        <v>5</v>
      </c>
      <c r="Y392" s="2">
        <v>16</v>
      </c>
      <c r="Z392">
        <v>14</v>
      </c>
    </row>
    <row r="393" spans="1:26" x14ac:dyDescent="0.25">
      <c r="A393" s="1">
        <v>44716</v>
      </c>
      <c r="B393" t="s">
        <v>77</v>
      </c>
      <c r="C393" t="s">
        <v>77</v>
      </c>
      <c r="D393" t="s">
        <v>77</v>
      </c>
      <c r="E393" t="s">
        <v>271</v>
      </c>
      <c r="F393" s="3">
        <v>0</v>
      </c>
      <c r="G393" s="5" t="s">
        <v>77</v>
      </c>
      <c r="H393" s="2">
        <v>0</v>
      </c>
      <c r="I393" s="2">
        <v>0</v>
      </c>
      <c r="J393" s="2">
        <v>0</v>
      </c>
      <c r="K393" s="2">
        <v>48</v>
      </c>
      <c r="L393" s="2">
        <v>17</v>
      </c>
      <c r="M393">
        <v>0</v>
      </c>
      <c r="N393" s="2">
        <v>0</v>
      </c>
      <c r="O393" s="2">
        <v>5</v>
      </c>
      <c r="P393" s="2">
        <v>26</v>
      </c>
      <c r="Q393" s="2">
        <v>37</v>
      </c>
      <c r="R393" s="2">
        <v>11</v>
      </c>
      <c r="S393" s="2">
        <v>3</v>
      </c>
      <c r="T393" s="2">
        <v>3</v>
      </c>
      <c r="U393" s="45">
        <v>5.5555555555555558E-3</v>
      </c>
      <c r="V393" s="45">
        <v>0.6</v>
      </c>
      <c r="W393" s="45">
        <v>5.8043981481481488E-2</v>
      </c>
      <c r="X393" s="2">
        <v>6</v>
      </c>
      <c r="Y393" s="2">
        <v>37</v>
      </c>
      <c r="Z393">
        <v>26</v>
      </c>
    </row>
    <row r="394" spans="1:26" x14ac:dyDescent="0.25">
      <c r="A394" s="1">
        <v>44716</v>
      </c>
      <c r="B394" t="s">
        <v>77</v>
      </c>
      <c r="C394" t="s">
        <v>77</v>
      </c>
      <c r="D394" t="s">
        <v>77</v>
      </c>
      <c r="E394" t="s">
        <v>82</v>
      </c>
      <c r="F394" s="3">
        <v>0</v>
      </c>
      <c r="G394" s="5" t="s">
        <v>77</v>
      </c>
      <c r="H394" s="2">
        <v>0</v>
      </c>
      <c r="I394" s="2">
        <v>0</v>
      </c>
      <c r="J394" s="2">
        <v>0</v>
      </c>
      <c r="K394" s="2">
        <v>6</v>
      </c>
      <c r="L394" s="2">
        <v>0</v>
      </c>
      <c r="M394">
        <v>0</v>
      </c>
      <c r="N394" s="2">
        <v>0</v>
      </c>
      <c r="O394" s="2">
        <v>0</v>
      </c>
      <c r="P394" s="2">
        <v>6</v>
      </c>
      <c r="Q394" s="2">
        <v>6</v>
      </c>
      <c r="R394" s="2">
        <v>0</v>
      </c>
      <c r="S394" s="2">
        <v>0</v>
      </c>
      <c r="T394" s="2">
        <v>0</v>
      </c>
      <c r="U394" s="45" t="s">
        <v>77</v>
      </c>
      <c r="V394" s="45" t="s">
        <v>77</v>
      </c>
      <c r="W394" s="45" t="s">
        <v>77</v>
      </c>
      <c r="X394" s="2">
        <v>0</v>
      </c>
      <c r="Y394" s="2">
        <v>6</v>
      </c>
      <c r="Z394">
        <v>0</v>
      </c>
    </row>
    <row r="395" spans="1:26" x14ac:dyDescent="0.25">
      <c r="A395" s="1">
        <v>44716</v>
      </c>
      <c r="B395" t="s">
        <v>77</v>
      </c>
      <c r="C395" t="s">
        <v>77</v>
      </c>
      <c r="D395" t="s">
        <v>77</v>
      </c>
      <c r="E395" t="s">
        <v>270</v>
      </c>
      <c r="F395" s="3">
        <v>0</v>
      </c>
      <c r="G395" s="5" t="s">
        <v>77</v>
      </c>
      <c r="H395" s="2">
        <v>0</v>
      </c>
      <c r="I395" s="2">
        <v>0</v>
      </c>
      <c r="J395" s="2">
        <v>0</v>
      </c>
      <c r="K395" s="2">
        <v>43</v>
      </c>
      <c r="L395" s="2">
        <v>9</v>
      </c>
      <c r="M395">
        <v>0</v>
      </c>
      <c r="N395" s="2">
        <v>0</v>
      </c>
      <c r="O395" s="2">
        <v>3</v>
      </c>
      <c r="P395" s="2">
        <v>31</v>
      </c>
      <c r="Q395" s="2">
        <v>38</v>
      </c>
      <c r="R395" s="2">
        <v>7</v>
      </c>
      <c r="S395" s="2">
        <v>0</v>
      </c>
      <c r="T395" s="2">
        <v>2</v>
      </c>
      <c r="U395" s="45">
        <v>5.7233796296296303E-3</v>
      </c>
      <c r="V395" s="45">
        <v>0.5</v>
      </c>
      <c r="W395" s="45">
        <v>8.473958333333334E-2</v>
      </c>
      <c r="X395" s="2">
        <v>2</v>
      </c>
      <c r="Y395" s="2">
        <v>38</v>
      </c>
      <c r="Z395">
        <v>21</v>
      </c>
    </row>
    <row r="396" spans="1:26" x14ac:dyDescent="0.25">
      <c r="A396" s="1">
        <v>44716</v>
      </c>
      <c r="B396" t="s">
        <v>77</v>
      </c>
      <c r="C396" t="s">
        <v>77</v>
      </c>
      <c r="D396" t="s">
        <v>77</v>
      </c>
      <c r="E396" t="s">
        <v>94</v>
      </c>
      <c r="F396" s="3">
        <v>0</v>
      </c>
      <c r="G396" s="5">
        <v>2.5000000000000001E-2</v>
      </c>
      <c r="H396" s="2">
        <v>0</v>
      </c>
      <c r="I396" s="2">
        <v>0</v>
      </c>
      <c r="J396" s="2">
        <v>0</v>
      </c>
      <c r="K396" s="2">
        <v>53</v>
      </c>
      <c r="L396" s="2">
        <v>13</v>
      </c>
      <c r="M396">
        <v>0</v>
      </c>
      <c r="N396" s="2">
        <v>1</v>
      </c>
      <c r="O396" s="2">
        <v>6</v>
      </c>
      <c r="P396" s="2">
        <v>23</v>
      </c>
      <c r="Q396" s="2">
        <v>36</v>
      </c>
      <c r="R396" s="2">
        <v>13</v>
      </c>
      <c r="S396" s="2">
        <v>1</v>
      </c>
      <c r="T396" s="2">
        <v>10</v>
      </c>
      <c r="U396" s="45">
        <v>1.1643518518518518E-2</v>
      </c>
      <c r="V396" s="45">
        <v>0.2</v>
      </c>
      <c r="W396" s="45">
        <v>5.6898148148148156E-2</v>
      </c>
      <c r="X396" s="2">
        <v>11</v>
      </c>
      <c r="Y396" s="2">
        <v>36</v>
      </c>
      <c r="Z396">
        <v>26</v>
      </c>
    </row>
    <row r="397" spans="1:26" x14ac:dyDescent="0.25">
      <c r="A397" s="1">
        <v>44716</v>
      </c>
      <c r="B397" t="s">
        <v>77</v>
      </c>
      <c r="C397" t="s">
        <v>77</v>
      </c>
      <c r="D397" t="s">
        <v>77</v>
      </c>
      <c r="E397" t="s">
        <v>274</v>
      </c>
      <c r="F397" s="3">
        <v>0</v>
      </c>
      <c r="G397" s="5" t="s">
        <v>77</v>
      </c>
      <c r="H397" s="2">
        <v>0</v>
      </c>
      <c r="I397" s="2">
        <v>0</v>
      </c>
      <c r="J397" s="2">
        <v>0</v>
      </c>
      <c r="K397" s="2">
        <v>75</v>
      </c>
      <c r="L397" s="2">
        <v>17</v>
      </c>
      <c r="M397">
        <v>0</v>
      </c>
      <c r="N397" s="2">
        <v>0</v>
      </c>
      <c r="O397" s="2">
        <v>12</v>
      </c>
      <c r="P397" s="2">
        <v>32</v>
      </c>
      <c r="Q397" s="2">
        <v>53</v>
      </c>
      <c r="R397" s="2">
        <v>21</v>
      </c>
      <c r="S397" s="2">
        <v>4</v>
      </c>
      <c r="T397" s="2">
        <v>6</v>
      </c>
      <c r="U397" s="45">
        <v>6.7361111111111111E-3</v>
      </c>
      <c r="V397" s="45">
        <v>0.25</v>
      </c>
      <c r="W397" s="45">
        <v>5.3391203703703712E-2</v>
      </c>
      <c r="X397" s="2">
        <v>10</v>
      </c>
      <c r="Y397" s="2">
        <v>53</v>
      </c>
      <c r="Z397">
        <v>31</v>
      </c>
    </row>
    <row r="398" spans="1:26" x14ac:dyDescent="0.25">
      <c r="A398" s="1">
        <v>44716</v>
      </c>
      <c r="B398" t="s">
        <v>77</v>
      </c>
      <c r="C398" t="s">
        <v>77</v>
      </c>
      <c r="D398" t="s">
        <v>77</v>
      </c>
      <c r="E398" t="s">
        <v>267</v>
      </c>
      <c r="F398" s="3">
        <v>0</v>
      </c>
      <c r="G398" s="5" t="s">
        <v>77</v>
      </c>
      <c r="H398" s="2">
        <v>0</v>
      </c>
      <c r="I398" s="2">
        <v>0</v>
      </c>
      <c r="J398" s="2">
        <v>0</v>
      </c>
      <c r="K398" s="2">
        <v>86</v>
      </c>
      <c r="L398" s="2">
        <v>17</v>
      </c>
      <c r="M398">
        <v>0</v>
      </c>
      <c r="N398" s="2">
        <v>0</v>
      </c>
      <c r="O398" s="2">
        <v>9</v>
      </c>
      <c r="P398" s="2">
        <v>44</v>
      </c>
      <c r="Q398" s="2">
        <v>67</v>
      </c>
      <c r="R398" s="2">
        <v>23</v>
      </c>
      <c r="S398" s="2">
        <v>2</v>
      </c>
      <c r="T398" s="2">
        <v>8</v>
      </c>
      <c r="U398" s="45">
        <v>4.131944444444445E-3</v>
      </c>
      <c r="V398" s="45">
        <v>0.66666666666666663</v>
      </c>
      <c r="W398" s="45">
        <v>3.2337962962962964E-2</v>
      </c>
      <c r="X398" s="2">
        <v>10</v>
      </c>
      <c r="Y398" s="2">
        <v>67</v>
      </c>
      <c r="Z398">
        <v>38</v>
      </c>
    </row>
    <row r="399" spans="1:26" x14ac:dyDescent="0.25">
      <c r="A399" s="1">
        <v>44716</v>
      </c>
      <c r="B399" t="s">
        <v>77</v>
      </c>
      <c r="C399" t="s">
        <v>77</v>
      </c>
      <c r="D399" t="s">
        <v>77</v>
      </c>
      <c r="E399" t="s">
        <v>278</v>
      </c>
      <c r="F399" s="3">
        <v>0</v>
      </c>
      <c r="G399" s="5" t="s">
        <v>77</v>
      </c>
      <c r="H399" s="2">
        <v>0</v>
      </c>
      <c r="I399" s="2">
        <v>0</v>
      </c>
      <c r="J399" s="2">
        <v>0</v>
      </c>
      <c r="K399" s="2">
        <v>29</v>
      </c>
      <c r="L399" s="2">
        <v>6</v>
      </c>
      <c r="M399">
        <v>0</v>
      </c>
      <c r="N399" s="2">
        <v>0</v>
      </c>
      <c r="O399" s="2">
        <v>1</v>
      </c>
      <c r="P399" s="2">
        <v>15</v>
      </c>
      <c r="Q399" s="2">
        <v>21</v>
      </c>
      <c r="R399" s="2">
        <v>6</v>
      </c>
      <c r="S399" s="2">
        <v>2</v>
      </c>
      <c r="T399" s="2">
        <v>5</v>
      </c>
      <c r="U399" s="45">
        <v>9.5138888888888894E-3</v>
      </c>
      <c r="V399" s="45">
        <v>0</v>
      </c>
      <c r="W399" s="45">
        <v>7.3692129629629621E-2</v>
      </c>
      <c r="X399" s="2">
        <v>7</v>
      </c>
      <c r="Y399" s="2">
        <v>21</v>
      </c>
      <c r="Z399">
        <v>16</v>
      </c>
    </row>
    <row r="400" spans="1:26" x14ac:dyDescent="0.25">
      <c r="A400" s="1">
        <v>44716</v>
      </c>
      <c r="B400" t="s">
        <v>77</v>
      </c>
      <c r="C400" t="s">
        <v>77</v>
      </c>
      <c r="D400" t="s">
        <v>77</v>
      </c>
      <c r="E400" t="s">
        <v>283</v>
      </c>
      <c r="F400" s="3">
        <v>0</v>
      </c>
      <c r="G400" s="5" t="s">
        <v>77</v>
      </c>
      <c r="H400" s="2">
        <v>0</v>
      </c>
      <c r="I400" s="2">
        <v>0</v>
      </c>
      <c r="J400" s="2">
        <v>0</v>
      </c>
      <c r="K400" s="2">
        <v>37</v>
      </c>
      <c r="L400" s="2">
        <v>3</v>
      </c>
      <c r="M400">
        <v>0</v>
      </c>
      <c r="N400" s="2">
        <v>0</v>
      </c>
      <c r="O400" s="2">
        <v>6</v>
      </c>
      <c r="P400" s="2">
        <v>18</v>
      </c>
      <c r="Q400" s="2">
        <v>29</v>
      </c>
      <c r="R400" s="2">
        <v>11</v>
      </c>
      <c r="S400" s="2">
        <v>1</v>
      </c>
      <c r="T400" s="2">
        <v>1</v>
      </c>
      <c r="U400" s="45">
        <v>4.5717592592592598E-3</v>
      </c>
      <c r="V400" s="45">
        <v>0.5</v>
      </c>
      <c r="W400" s="45">
        <v>8.9583333333333334E-2</v>
      </c>
      <c r="X400" s="2">
        <v>2</v>
      </c>
      <c r="Y400" s="2">
        <v>29</v>
      </c>
      <c r="Z400">
        <v>18</v>
      </c>
    </row>
    <row r="401" spans="1:26" x14ac:dyDescent="0.25">
      <c r="A401" s="1">
        <v>44716</v>
      </c>
      <c r="B401" t="s">
        <v>77</v>
      </c>
      <c r="C401" t="s">
        <v>77</v>
      </c>
      <c r="D401" t="s">
        <v>77</v>
      </c>
      <c r="E401" t="s">
        <v>277</v>
      </c>
      <c r="F401" s="3">
        <v>0</v>
      </c>
      <c r="G401" s="5" t="s">
        <v>77</v>
      </c>
      <c r="H401" s="2">
        <v>0</v>
      </c>
      <c r="I401" s="2">
        <v>0</v>
      </c>
      <c r="J401" s="2">
        <v>0</v>
      </c>
      <c r="K401" s="2">
        <v>28</v>
      </c>
      <c r="L401" s="2">
        <v>9</v>
      </c>
      <c r="M401">
        <v>0</v>
      </c>
      <c r="N401" s="2">
        <v>0</v>
      </c>
      <c r="O401" s="2">
        <v>5</v>
      </c>
      <c r="P401" s="2">
        <v>15</v>
      </c>
      <c r="Q401" s="2">
        <v>19</v>
      </c>
      <c r="R401" s="2">
        <v>4</v>
      </c>
      <c r="S401" s="2">
        <v>1</v>
      </c>
      <c r="T401" s="2">
        <v>3</v>
      </c>
      <c r="U401" s="45">
        <v>5.2430555555555555E-3</v>
      </c>
      <c r="V401" s="45">
        <v>0.6</v>
      </c>
      <c r="W401" s="45">
        <v>4.5023148148148145E-2</v>
      </c>
      <c r="X401" s="2">
        <v>4</v>
      </c>
      <c r="Y401" s="2">
        <v>19</v>
      </c>
      <c r="Z401">
        <v>16</v>
      </c>
    </row>
    <row r="402" spans="1:26" x14ac:dyDescent="0.25">
      <c r="A402" s="1">
        <v>44717</v>
      </c>
      <c r="B402" t="s">
        <v>89</v>
      </c>
      <c r="C402" t="s">
        <v>134</v>
      </c>
      <c r="D402" t="s">
        <v>132</v>
      </c>
      <c r="E402" t="s">
        <v>280</v>
      </c>
      <c r="F402" s="3">
        <v>35.554443499999991</v>
      </c>
      <c r="G402" s="5">
        <v>0.13744657799145299</v>
      </c>
      <c r="H402" s="2">
        <v>3</v>
      </c>
      <c r="I402" s="2">
        <v>3</v>
      </c>
      <c r="J402" s="2">
        <v>1</v>
      </c>
      <c r="K402" s="2">
        <v>8</v>
      </c>
      <c r="L402" s="2">
        <v>8</v>
      </c>
      <c r="M402">
        <v>0</v>
      </c>
      <c r="N402" s="2">
        <v>4</v>
      </c>
      <c r="O402" s="2">
        <v>3</v>
      </c>
      <c r="P402" s="2">
        <v>4</v>
      </c>
      <c r="Q402" s="2">
        <v>4</v>
      </c>
      <c r="R402" s="2">
        <v>0</v>
      </c>
      <c r="S402" s="2">
        <v>0</v>
      </c>
      <c r="T402" s="2">
        <v>1</v>
      </c>
      <c r="U402" s="45">
        <v>3.3796296296296296E-3</v>
      </c>
      <c r="V402" s="45">
        <v>1</v>
      </c>
      <c r="W402" s="45">
        <v>2.5005787037037038E-2</v>
      </c>
      <c r="X402" s="2">
        <v>1</v>
      </c>
      <c r="Y402" s="2">
        <v>4</v>
      </c>
      <c r="Z402">
        <v>8</v>
      </c>
    </row>
    <row r="403" spans="1:26" x14ac:dyDescent="0.25">
      <c r="A403" s="1">
        <v>44717</v>
      </c>
      <c r="B403" t="s">
        <v>89</v>
      </c>
      <c r="C403" t="s">
        <v>152</v>
      </c>
      <c r="D403" t="s">
        <v>132</v>
      </c>
      <c r="E403" t="s">
        <v>280</v>
      </c>
      <c r="F403" s="3">
        <v>0</v>
      </c>
      <c r="G403" s="5">
        <v>8.1944444444444452E-3</v>
      </c>
      <c r="H403" s="2">
        <v>0</v>
      </c>
      <c r="I403" s="2">
        <v>0</v>
      </c>
      <c r="J403" s="2">
        <v>0</v>
      </c>
      <c r="K403" s="2">
        <v>1</v>
      </c>
      <c r="L403" s="2">
        <v>1</v>
      </c>
      <c r="M403">
        <v>0</v>
      </c>
      <c r="N403" s="2">
        <v>1</v>
      </c>
      <c r="O403" s="2">
        <v>1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45">
        <v>3.9004629629629628E-3</v>
      </c>
      <c r="V403" s="45">
        <v>1</v>
      </c>
      <c r="W403" s="45" t="s">
        <v>77</v>
      </c>
      <c r="X403" s="2">
        <v>0</v>
      </c>
      <c r="Y403" s="2">
        <v>0</v>
      </c>
      <c r="Z403">
        <v>1</v>
      </c>
    </row>
    <row r="404" spans="1:26" x14ac:dyDescent="0.25">
      <c r="A404" s="1">
        <v>44717</v>
      </c>
      <c r="B404" t="s">
        <v>89</v>
      </c>
      <c r="C404" t="s">
        <v>134</v>
      </c>
      <c r="D404" t="s">
        <v>132</v>
      </c>
      <c r="E404" t="s">
        <v>272</v>
      </c>
      <c r="F404" s="3">
        <v>30.174997999999999</v>
      </c>
      <c r="G404" s="5">
        <v>0.10506861160714287</v>
      </c>
      <c r="H404" s="2">
        <v>2</v>
      </c>
      <c r="I404" s="2">
        <v>0</v>
      </c>
      <c r="J404" s="2">
        <v>0</v>
      </c>
      <c r="K404" s="2">
        <v>10</v>
      </c>
      <c r="L404" s="2">
        <v>10</v>
      </c>
      <c r="M404">
        <v>1</v>
      </c>
      <c r="N404" s="2">
        <v>5</v>
      </c>
      <c r="O404" s="2">
        <v>0</v>
      </c>
      <c r="P404" s="2">
        <v>6</v>
      </c>
      <c r="Q404" s="2">
        <v>9</v>
      </c>
      <c r="R404" s="2">
        <v>3</v>
      </c>
      <c r="S404" s="2">
        <v>0</v>
      </c>
      <c r="T404" s="2">
        <v>1</v>
      </c>
      <c r="U404" s="45" t="s">
        <v>77</v>
      </c>
      <c r="V404" s="45" t="s">
        <v>77</v>
      </c>
      <c r="W404" s="45">
        <v>6.7870370370370373E-2</v>
      </c>
      <c r="X404" s="2">
        <v>1</v>
      </c>
      <c r="Y404" s="2">
        <v>9</v>
      </c>
      <c r="Z404">
        <v>10</v>
      </c>
    </row>
    <row r="405" spans="1:26" x14ac:dyDescent="0.25">
      <c r="A405" s="1">
        <v>44717</v>
      </c>
      <c r="B405" t="s">
        <v>89</v>
      </c>
      <c r="C405" t="s">
        <v>159</v>
      </c>
      <c r="D405" t="s">
        <v>150</v>
      </c>
      <c r="E405" t="s">
        <v>272</v>
      </c>
      <c r="F405" s="3">
        <v>0</v>
      </c>
      <c r="G405" s="5">
        <v>3.0236111111111116E-2</v>
      </c>
      <c r="H405" s="2">
        <v>0</v>
      </c>
      <c r="I405" s="2">
        <v>0</v>
      </c>
      <c r="J405" s="2">
        <v>0</v>
      </c>
      <c r="K405" s="2">
        <v>6</v>
      </c>
      <c r="L405" s="2">
        <v>5</v>
      </c>
      <c r="M405">
        <v>0</v>
      </c>
      <c r="N405" s="2">
        <v>4</v>
      </c>
      <c r="O405" s="2">
        <v>1</v>
      </c>
      <c r="P405" s="2">
        <v>4</v>
      </c>
      <c r="Q405" s="2">
        <v>4</v>
      </c>
      <c r="R405" s="2">
        <v>0</v>
      </c>
      <c r="S405" s="2">
        <v>0</v>
      </c>
      <c r="T405" s="2">
        <v>1</v>
      </c>
      <c r="U405" s="45">
        <v>3.8194444444444448E-3</v>
      </c>
      <c r="V405" s="45">
        <v>1</v>
      </c>
      <c r="W405" s="45">
        <v>0.13597222222222224</v>
      </c>
      <c r="X405" s="2">
        <v>1</v>
      </c>
      <c r="Y405" s="2">
        <v>4</v>
      </c>
      <c r="Z405">
        <v>6</v>
      </c>
    </row>
    <row r="406" spans="1:26" x14ac:dyDescent="0.25">
      <c r="A406" s="1">
        <v>44717</v>
      </c>
      <c r="B406" t="s">
        <v>89</v>
      </c>
      <c r="C406" t="s">
        <v>158</v>
      </c>
      <c r="D406" t="s">
        <v>132</v>
      </c>
      <c r="E406" t="s">
        <v>273</v>
      </c>
      <c r="F406" s="3">
        <v>0</v>
      </c>
      <c r="G406" s="5" t="s">
        <v>77</v>
      </c>
      <c r="H406" s="2">
        <v>0</v>
      </c>
      <c r="I406" s="2">
        <v>0</v>
      </c>
      <c r="J406" s="2">
        <v>0</v>
      </c>
      <c r="K406" s="2">
        <v>1</v>
      </c>
      <c r="L406" s="2">
        <v>0</v>
      </c>
      <c r="M406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1</v>
      </c>
      <c r="U406" s="45" t="s">
        <v>77</v>
      </c>
      <c r="V406" s="45" t="s">
        <v>77</v>
      </c>
      <c r="W406" s="45" t="s">
        <v>77</v>
      </c>
      <c r="X406" s="2">
        <v>1</v>
      </c>
      <c r="Y406" s="2">
        <v>0</v>
      </c>
      <c r="Z406">
        <v>0</v>
      </c>
    </row>
    <row r="407" spans="1:26" x14ac:dyDescent="0.25">
      <c r="A407" s="1">
        <v>44717</v>
      </c>
      <c r="B407" t="s">
        <v>89</v>
      </c>
      <c r="C407" t="s">
        <v>134</v>
      </c>
      <c r="D407" t="s">
        <v>132</v>
      </c>
      <c r="E407" t="s">
        <v>279</v>
      </c>
      <c r="F407" s="3">
        <v>7.2288878333333333</v>
      </c>
      <c r="G407" s="5">
        <v>5.8881165509259266E-2</v>
      </c>
      <c r="H407" s="2">
        <v>1</v>
      </c>
      <c r="I407" s="2">
        <v>0</v>
      </c>
      <c r="J407" s="2">
        <v>0</v>
      </c>
      <c r="K407" s="2">
        <v>8</v>
      </c>
      <c r="L407" s="2">
        <v>8</v>
      </c>
      <c r="M407">
        <v>3</v>
      </c>
      <c r="N407" s="2">
        <v>6</v>
      </c>
      <c r="O407" s="2">
        <v>0</v>
      </c>
      <c r="P407" s="2">
        <v>4</v>
      </c>
      <c r="Q407" s="2">
        <v>6</v>
      </c>
      <c r="R407" s="2">
        <v>2</v>
      </c>
      <c r="S407" s="2">
        <v>0</v>
      </c>
      <c r="T407" s="2">
        <v>2</v>
      </c>
      <c r="U407" s="45" t="s">
        <v>77</v>
      </c>
      <c r="V407" s="45" t="s">
        <v>77</v>
      </c>
      <c r="W407" s="45">
        <v>2.5162037037037038E-2</v>
      </c>
      <c r="X407" s="2">
        <v>2</v>
      </c>
      <c r="Y407" s="2">
        <v>6</v>
      </c>
      <c r="Z407">
        <v>8</v>
      </c>
    </row>
    <row r="408" spans="1:26" x14ac:dyDescent="0.25">
      <c r="A408" s="1">
        <v>44717</v>
      </c>
      <c r="B408" t="s">
        <v>89</v>
      </c>
      <c r="C408" t="s">
        <v>134</v>
      </c>
      <c r="D408" t="s">
        <v>132</v>
      </c>
      <c r="E408" t="s">
        <v>271</v>
      </c>
      <c r="F408" s="3">
        <v>25.717775833333338</v>
      </c>
      <c r="G408" s="5">
        <v>8.3324386363636371E-2</v>
      </c>
      <c r="H408" s="2">
        <v>4</v>
      </c>
      <c r="I408" s="2">
        <v>3</v>
      </c>
      <c r="J408" s="2">
        <v>0</v>
      </c>
      <c r="K408" s="2">
        <v>21</v>
      </c>
      <c r="L408" s="2">
        <v>21</v>
      </c>
      <c r="M408">
        <v>3</v>
      </c>
      <c r="N408" s="2">
        <v>14</v>
      </c>
      <c r="O408" s="2">
        <v>3</v>
      </c>
      <c r="P408" s="2">
        <v>12</v>
      </c>
      <c r="Q408" s="2">
        <v>14</v>
      </c>
      <c r="R408" s="2">
        <v>2</v>
      </c>
      <c r="S408" s="2">
        <v>0</v>
      </c>
      <c r="T408" s="2">
        <v>4</v>
      </c>
      <c r="U408" s="45">
        <v>2.6504629629629634E-3</v>
      </c>
      <c r="V408" s="45">
        <v>1</v>
      </c>
      <c r="W408" s="45">
        <v>0.10718171296296297</v>
      </c>
      <c r="X408" s="2">
        <v>4</v>
      </c>
      <c r="Y408" s="2">
        <v>14</v>
      </c>
      <c r="Z408">
        <v>21</v>
      </c>
    </row>
    <row r="409" spans="1:26" x14ac:dyDescent="0.25">
      <c r="A409" s="1">
        <v>44717</v>
      </c>
      <c r="B409" t="s">
        <v>89</v>
      </c>
      <c r="C409" t="s">
        <v>158</v>
      </c>
      <c r="D409" t="s">
        <v>132</v>
      </c>
      <c r="E409" t="s">
        <v>271</v>
      </c>
      <c r="F409" s="3">
        <v>0</v>
      </c>
      <c r="G409" s="5">
        <v>5.2311921875E-2</v>
      </c>
      <c r="H409" s="2">
        <v>0</v>
      </c>
      <c r="I409" s="2">
        <v>0</v>
      </c>
      <c r="J409" s="2">
        <v>0</v>
      </c>
      <c r="K409" s="2">
        <v>4</v>
      </c>
      <c r="L409" s="2">
        <v>4</v>
      </c>
      <c r="M409">
        <v>0</v>
      </c>
      <c r="N409" s="2">
        <v>2</v>
      </c>
      <c r="O409" s="2">
        <v>0</v>
      </c>
      <c r="P409" s="2">
        <v>2</v>
      </c>
      <c r="Q409" s="2">
        <v>4</v>
      </c>
      <c r="R409" s="2">
        <v>2</v>
      </c>
      <c r="S409" s="2">
        <v>0</v>
      </c>
      <c r="T409" s="2">
        <v>0</v>
      </c>
      <c r="U409" s="45" t="s">
        <v>77</v>
      </c>
      <c r="V409" s="45" t="s">
        <v>77</v>
      </c>
      <c r="W409" s="45">
        <v>0.19359953703703703</v>
      </c>
      <c r="X409" s="2">
        <v>0</v>
      </c>
      <c r="Y409" s="2">
        <v>4</v>
      </c>
      <c r="Z409">
        <v>4</v>
      </c>
    </row>
    <row r="410" spans="1:26" x14ac:dyDescent="0.25">
      <c r="A410" s="1">
        <v>44717</v>
      </c>
      <c r="B410" t="s">
        <v>89</v>
      </c>
      <c r="C410" t="s">
        <v>134</v>
      </c>
      <c r="D410" t="s">
        <v>132</v>
      </c>
      <c r="E410" t="s">
        <v>94</v>
      </c>
      <c r="F410" s="3">
        <v>1.1666658333333333</v>
      </c>
      <c r="G410" s="5">
        <v>3.4722204861111113E-2</v>
      </c>
      <c r="H410" s="2">
        <v>0</v>
      </c>
      <c r="I410" s="2">
        <v>0</v>
      </c>
      <c r="J410" s="2">
        <v>0</v>
      </c>
      <c r="K410" s="2">
        <v>2</v>
      </c>
      <c r="L410" s="2">
        <v>2</v>
      </c>
      <c r="M410">
        <v>0</v>
      </c>
      <c r="N410" s="2">
        <v>1</v>
      </c>
      <c r="O410" s="2">
        <v>0</v>
      </c>
      <c r="P410" s="2">
        <v>2</v>
      </c>
      <c r="Q410" s="2">
        <v>2</v>
      </c>
      <c r="R410" s="2">
        <v>0</v>
      </c>
      <c r="S410" s="2">
        <v>0</v>
      </c>
      <c r="T410" s="2">
        <v>0</v>
      </c>
      <c r="U410" s="45" t="s">
        <v>77</v>
      </c>
      <c r="V410" s="45" t="s">
        <v>77</v>
      </c>
      <c r="W410" s="45">
        <v>0.11078125000000001</v>
      </c>
      <c r="X410" s="2">
        <v>0</v>
      </c>
      <c r="Y410" s="2">
        <v>2</v>
      </c>
      <c r="Z410">
        <v>2</v>
      </c>
    </row>
    <row r="411" spans="1:26" x14ac:dyDescent="0.25">
      <c r="A411" s="1">
        <v>44717</v>
      </c>
      <c r="B411" t="s">
        <v>89</v>
      </c>
      <c r="C411" t="s">
        <v>134</v>
      </c>
      <c r="D411" t="s">
        <v>132</v>
      </c>
      <c r="E411" t="s">
        <v>278</v>
      </c>
      <c r="F411" s="3">
        <v>18.001666499999999</v>
      </c>
      <c r="G411" s="5">
        <v>7.5941357638888887E-2</v>
      </c>
      <c r="H411" s="2">
        <v>1</v>
      </c>
      <c r="I411" s="2">
        <v>0</v>
      </c>
      <c r="J411" s="2">
        <v>0</v>
      </c>
      <c r="K411" s="2">
        <v>12</v>
      </c>
      <c r="L411" s="2">
        <v>12</v>
      </c>
      <c r="M411">
        <v>3</v>
      </c>
      <c r="N411" s="2">
        <v>7</v>
      </c>
      <c r="O411" s="2">
        <v>1</v>
      </c>
      <c r="P411" s="2">
        <v>4</v>
      </c>
      <c r="Q411" s="2">
        <v>9</v>
      </c>
      <c r="R411" s="2">
        <v>5</v>
      </c>
      <c r="S411" s="2">
        <v>1</v>
      </c>
      <c r="T411" s="2">
        <v>1</v>
      </c>
      <c r="U411" s="45">
        <v>4.7800925925925927E-3</v>
      </c>
      <c r="V411" s="45">
        <v>1</v>
      </c>
      <c r="W411" s="45">
        <v>7.2615740740740745E-2</v>
      </c>
      <c r="X411" s="2">
        <v>2</v>
      </c>
      <c r="Y411" s="2">
        <v>9</v>
      </c>
      <c r="Z411">
        <v>12</v>
      </c>
    </row>
    <row r="412" spans="1:26" x14ac:dyDescent="0.25">
      <c r="A412" s="1">
        <v>44717</v>
      </c>
      <c r="B412" t="s">
        <v>89</v>
      </c>
      <c r="C412" t="s">
        <v>152</v>
      </c>
      <c r="D412" t="s">
        <v>132</v>
      </c>
      <c r="E412" t="s">
        <v>278</v>
      </c>
      <c r="F412" s="3">
        <v>0</v>
      </c>
      <c r="G412" s="5">
        <v>2.7019675347222223E-2</v>
      </c>
      <c r="H412" s="2">
        <v>0</v>
      </c>
      <c r="I412" s="2">
        <v>0</v>
      </c>
      <c r="J412" s="2">
        <v>0</v>
      </c>
      <c r="K412" s="2">
        <v>4</v>
      </c>
      <c r="L412" s="2">
        <v>4</v>
      </c>
      <c r="M412">
        <v>0</v>
      </c>
      <c r="N412" s="2">
        <v>3</v>
      </c>
      <c r="O412" s="2">
        <v>1</v>
      </c>
      <c r="P412" s="2">
        <v>2</v>
      </c>
      <c r="Q412" s="2">
        <v>2</v>
      </c>
      <c r="R412" s="2">
        <v>0</v>
      </c>
      <c r="S412" s="2">
        <v>0</v>
      </c>
      <c r="T412" s="2">
        <v>1</v>
      </c>
      <c r="U412" s="45">
        <v>2.2222222222222222E-3</v>
      </c>
      <c r="V412" s="45">
        <v>1</v>
      </c>
      <c r="W412" s="45">
        <v>0.14766203703703704</v>
      </c>
      <c r="X412" s="2">
        <v>1</v>
      </c>
      <c r="Y412" s="2">
        <v>2</v>
      </c>
      <c r="Z412">
        <v>4</v>
      </c>
    </row>
    <row r="413" spans="1:26" x14ac:dyDescent="0.25">
      <c r="A413" s="1">
        <v>44717</v>
      </c>
      <c r="B413" t="s">
        <v>89</v>
      </c>
      <c r="C413" t="s">
        <v>158</v>
      </c>
      <c r="D413" t="s">
        <v>132</v>
      </c>
      <c r="E413" t="s">
        <v>278</v>
      </c>
      <c r="F413" s="3">
        <v>0</v>
      </c>
      <c r="G413" s="5">
        <v>2.6192129629629628E-2</v>
      </c>
      <c r="H413" s="2">
        <v>0</v>
      </c>
      <c r="I413" s="2">
        <v>0</v>
      </c>
      <c r="J413" s="2">
        <v>0</v>
      </c>
      <c r="K413" s="2">
        <v>3</v>
      </c>
      <c r="L413" s="2">
        <v>3</v>
      </c>
      <c r="M413">
        <v>0</v>
      </c>
      <c r="N413" s="2">
        <v>2</v>
      </c>
      <c r="O413" s="2">
        <v>0</v>
      </c>
      <c r="P413" s="2">
        <v>2</v>
      </c>
      <c r="Q413" s="2">
        <v>3</v>
      </c>
      <c r="R413" s="2">
        <v>1</v>
      </c>
      <c r="S413" s="2">
        <v>0</v>
      </c>
      <c r="T413" s="2">
        <v>0</v>
      </c>
      <c r="U413" s="45" t="s">
        <v>77</v>
      </c>
      <c r="V413" s="45" t="s">
        <v>77</v>
      </c>
      <c r="W413" s="45">
        <v>0.16481481481481483</v>
      </c>
      <c r="X413" s="2">
        <v>0</v>
      </c>
      <c r="Y413" s="2">
        <v>3</v>
      </c>
      <c r="Z413">
        <v>3</v>
      </c>
    </row>
    <row r="414" spans="1:26" x14ac:dyDescent="0.25">
      <c r="A414" s="1">
        <v>44717</v>
      </c>
      <c r="B414" t="s">
        <v>89</v>
      </c>
      <c r="C414" t="s">
        <v>159</v>
      </c>
      <c r="D414" t="s">
        <v>150</v>
      </c>
      <c r="E414" t="s">
        <v>278</v>
      </c>
      <c r="F414" s="3">
        <v>0</v>
      </c>
      <c r="G414" s="5">
        <v>3.2407430555555557E-3</v>
      </c>
      <c r="H414" s="2">
        <v>0</v>
      </c>
      <c r="I414" s="2">
        <v>0</v>
      </c>
      <c r="J414" s="2">
        <v>0</v>
      </c>
      <c r="K414" s="2">
        <v>1</v>
      </c>
      <c r="L414" s="2">
        <v>1</v>
      </c>
      <c r="M414">
        <v>0</v>
      </c>
      <c r="N414" s="2">
        <v>1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1</v>
      </c>
      <c r="U414" s="45" t="s">
        <v>77</v>
      </c>
      <c r="V414" s="45" t="s">
        <v>77</v>
      </c>
      <c r="W414" s="45" t="s">
        <v>77</v>
      </c>
      <c r="X414" s="2">
        <v>1</v>
      </c>
      <c r="Y414" s="2">
        <v>0</v>
      </c>
      <c r="Z414">
        <v>1</v>
      </c>
    </row>
    <row r="415" spans="1:26" x14ac:dyDescent="0.25">
      <c r="A415" s="1">
        <v>44717</v>
      </c>
      <c r="B415" t="s">
        <v>87</v>
      </c>
      <c r="C415" t="s">
        <v>131</v>
      </c>
      <c r="D415" t="s">
        <v>132</v>
      </c>
      <c r="E415" t="s">
        <v>276</v>
      </c>
      <c r="F415" s="3">
        <v>31.773886000000001</v>
      </c>
      <c r="G415" s="5">
        <v>9.8630393055555571E-2</v>
      </c>
      <c r="H415" s="2">
        <v>4</v>
      </c>
      <c r="I415" s="2">
        <v>3</v>
      </c>
      <c r="J415" s="2">
        <v>0</v>
      </c>
      <c r="K415" s="2">
        <v>11</v>
      </c>
      <c r="L415" s="2">
        <v>11</v>
      </c>
      <c r="M415">
        <v>2</v>
      </c>
      <c r="N415" s="2">
        <v>6</v>
      </c>
      <c r="O415" s="2">
        <v>3</v>
      </c>
      <c r="P415" s="2">
        <v>7</v>
      </c>
      <c r="Q415" s="2">
        <v>7</v>
      </c>
      <c r="R415" s="2">
        <v>0</v>
      </c>
      <c r="S415" s="2">
        <v>0</v>
      </c>
      <c r="T415" s="2">
        <v>1</v>
      </c>
      <c r="U415" s="45">
        <v>9.1550925925925931E-3</v>
      </c>
      <c r="V415" s="45">
        <v>0.33333333333333331</v>
      </c>
      <c r="W415" s="45">
        <v>4.0497685185185192E-2</v>
      </c>
      <c r="X415" s="2">
        <v>1</v>
      </c>
      <c r="Y415" s="2">
        <v>7</v>
      </c>
      <c r="Z415">
        <v>11</v>
      </c>
    </row>
    <row r="416" spans="1:26" x14ac:dyDescent="0.25">
      <c r="A416" s="1">
        <v>44717</v>
      </c>
      <c r="B416" t="s">
        <v>87</v>
      </c>
      <c r="C416" t="s">
        <v>138</v>
      </c>
      <c r="D416" t="s">
        <v>132</v>
      </c>
      <c r="E416" t="s">
        <v>276</v>
      </c>
      <c r="F416" s="3">
        <v>0</v>
      </c>
      <c r="G416" s="5">
        <v>7.6388888888888895E-3</v>
      </c>
      <c r="H416" s="2">
        <v>0</v>
      </c>
      <c r="I416" s="2">
        <v>0</v>
      </c>
      <c r="J416" s="2">
        <v>0</v>
      </c>
      <c r="K416" s="2">
        <v>1</v>
      </c>
      <c r="L416" s="2">
        <v>1</v>
      </c>
      <c r="M416">
        <v>1</v>
      </c>
      <c r="N416" s="2">
        <v>1</v>
      </c>
      <c r="O416" s="2">
        <v>0</v>
      </c>
      <c r="P416" s="2">
        <v>1</v>
      </c>
      <c r="Q416" s="2">
        <v>1</v>
      </c>
      <c r="R416" s="2">
        <v>0</v>
      </c>
      <c r="S416" s="2">
        <v>0</v>
      </c>
      <c r="T416" s="2">
        <v>0</v>
      </c>
      <c r="U416" s="45" t="s">
        <v>77</v>
      </c>
      <c r="V416" s="45" t="s">
        <v>77</v>
      </c>
      <c r="W416" s="45">
        <v>2.7581018518518522E-2</v>
      </c>
      <c r="X416" s="2">
        <v>0</v>
      </c>
      <c r="Y416" s="2">
        <v>1</v>
      </c>
      <c r="Z416">
        <v>1</v>
      </c>
    </row>
    <row r="417" spans="1:26" x14ac:dyDescent="0.25">
      <c r="A417" s="1">
        <v>44717</v>
      </c>
      <c r="B417" t="s">
        <v>87</v>
      </c>
      <c r="C417" t="s">
        <v>131</v>
      </c>
      <c r="D417" t="s">
        <v>132</v>
      </c>
      <c r="E417" t="s">
        <v>285</v>
      </c>
      <c r="F417" s="3">
        <v>41.079721166666658</v>
      </c>
      <c r="G417" s="5">
        <v>0.11710141493055555</v>
      </c>
      <c r="H417" s="2">
        <v>4</v>
      </c>
      <c r="I417" s="2">
        <v>1</v>
      </c>
      <c r="J417" s="2">
        <v>0</v>
      </c>
      <c r="K417" s="2">
        <v>12</v>
      </c>
      <c r="L417" s="2">
        <v>12</v>
      </c>
      <c r="M417">
        <v>1</v>
      </c>
      <c r="N417" s="2">
        <v>4</v>
      </c>
      <c r="O417" s="2">
        <v>1</v>
      </c>
      <c r="P417" s="2">
        <v>10</v>
      </c>
      <c r="Q417" s="2">
        <v>11</v>
      </c>
      <c r="R417" s="2">
        <v>1</v>
      </c>
      <c r="S417" s="2">
        <v>0</v>
      </c>
      <c r="T417" s="2">
        <v>0</v>
      </c>
      <c r="U417" s="45">
        <v>6.168981481481481E-3</v>
      </c>
      <c r="V417" s="45">
        <v>0</v>
      </c>
      <c r="W417" s="45">
        <v>6.8657407407407403E-2</v>
      </c>
      <c r="X417" s="2">
        <v>0</v>
      </c>
      <c r="Y417" s="2">
        <v>11</v>
      </c>
      <c r="Z417">
        <v>12</v>
      </c>
    </row>
    <row r="418" spans="1:26" x14ac:dyDescent="0.25">
      <c r="A418" s="1">
        <v>44717</v>
      </c>
      <c r="B418" t="s">
        <v>87</v>
      </c>
      <c r="C418" t="s">
        <v>139</v>
      </c>
      <c r="D418" t="s">
        <v>132</v>
      </c>
      <c r="E418" t="s">
        <v>285</v>
      </c>
      <c r="F418" s="3">
        <v>8.0808333333333344</v>
      </c>
      <c r="G418" s="5">
        <v>0.34711805555555558</v>
      </c>
      <c r="H418" s="2">
        <v>1</v>
      </c>
      <c r="I418" s="2">
        <v>1</v>
      </c>
      <c r="J418" s="2">
        <v>0</v>
      </c>
      <c r="K418" s="2">
        <v>1</v>
      </c>
      <c r="L418" s="2">
        <v>1</v>
      </c>
      <c r="M418">
        <v>0</v>
      </c>
      <c r="N418" s="2">
        <v>0</v>
      </c>
      <c r="O418" s="2">
        <v>0</v>
      </c>
      <c r="P418" s="2">
        <v>1</v>
      </c>
      <c r="Q418" s="2">
        <v>1</v>
      </c>
      <c r="R418" s="2">
        <v>0</v>
      </c>
      <c r="S418" s="2">
        <v>0</v>
      </c>
      <c r="T418" s="2">
        <v>0</v>
      </c>
      <c r="U418" s="45" t="s">
        <v>77</v>
      </c>
      <c r="V418" s="45" t="s">
        <v>77</v>
      </c>
      <c r="W418" s="45">
        <v>5.4305555555555558E-2</v>
      </c>
      <c r="X418" s="2">
        <v>0</v>
      </c>
      <c r="Y418" s="2">
        <v>1</v>
      </c>
      <c r="Z418">
        <v>1</v>
      </c>
    </row>
    <row r="419" spans="1:26" x14ac:dyDescent="0.25">
      <c r="A419" s="1">
        <v>44717</v>
      </c>
      <c r="B419" t="s">
        <v>87</v>
      </c>
      <c r="C419" t="s">
        <v>217</v>
      </c>
      <c r="D419" t="s">
        <v>153</v>
      </c>
      <c r="E419" t="s">
        <v>285</v>
      </c>
      <c r="F419" s="3">
        <v>0</v>
      </c>
      <c r="G419" s="5">
        <v>2.5324076388888891E-2</v>
      </c>
      <c r="H419" s="2">
        <v>0</v>
      </c>
      <c r="I419" s="2">
        <v>0</v>
      </c>
      <c r="J419" s="2">
        <v>0</v>
      </c>
      <c r="K419" s="2">
        <v>1</v>
      </c>
      <c r="L419" s="2">
        <v>1</v>
      </c>
      <c r="M419">
        <v>0</v>
      </c>
      <c r="N419" s="2">
        <v>1</v>
      </c>
      <c r="O419" s="2">
        <v>0</v>
      </c>
      <c r="P419" s="2">
        <v>1</v>
      </c>
      <c r="Q419" s="2">
        <v>1</v>
      </c>
      <c r="R419" s="2">
        <v>0</v>
      </c>
      <c r="S419" s="2">
        <v>0</v>
      </c>
      <c r="T419" s="2">
        <v>0</v>
      </c>
      <c r="U419" s="45" t="s">
        <v>77</v>
      </c>
      <c r="V419" s="45" t="s">
        <v>77</v>
      </c>
      <c r="W419" s="45">
        <v>2.1967592592592594E-2</v>
      </c>
      <c r="X419" s="2">
        <v>0</v>
      </c>
      <c r="Y419" s="2">
        <v>1</v>
      </c>
      <c r="Z419">
        <v>1</v>
      </c>
    </row>
    <row r="420" spans="1:26" x14ac:dyDescent="0.25">
      <c r="A420" s="1">
        <v>44717</v>
      </c>
      <c r="B420" t="s">
        <v>87</v>
      </c>
      <c r="C420" t="s">
        <v>131</v>
      </c>
      <c r="D420" t="s">
        <v>132</v>
      </c>
      <c r="E420" t="s">
        <v>282</v>
      </c>
      <c r="F420" s="3">
        <v>22.923888833333329</v>
      </c>
      <c r="G420" s="5">
        <v>8.3497150641025628E-2</v>
      </c>
      <c r="H420" s="2">
        <v>1</v>
      </c>
      <c r="I420" s="2">
        <v>0</v>
      </c>
      <c r="J420" s="2">
        <v>0</v>
      </c>
      <c r="K420" s="2">
        <v>11</v>
      </c>
      <c r="L420" s="2">
        <v>11</v>
      </c>
      <c r="M420">
        <v>0</v>
      </c>
      <c r="N420" s="2">
        <v>3</v>
      </c>
      <c r="O420" s="2">
        <v>1</v>
      </c>
      <c r="P420" s="2">
        <v>9</v>
      </c>
      <c r="Q420" s="2">
        <v>9</v>
      </c>
      <c r="R420" s="2">
        <v>0</v>
      </c>
      <c r="S420" s="2">
        <v>0</v>
      </c>
      <c r="T420" s="2">
        <v>1</v>
      </c>
      <c r="U420" s="45">
        <v>8.726851851851852E-3</v>
      </c>
      <c r="V420" s="45">
        <v>0</v>
      </c>
      <c r="W420" s="45">
        <v>9.331018518518519E-2</v>
      </c>
      <c r="X420" s="2">
        <v>1</v>
      </c>
      <c r="Y420" s="2">
        <v>9</v>
      </c>
      <c r="Z420">
        <v>11</v>
      </c>
    </row>
    <row r="421" spans="1:26" x14ac:dyDescent="0.25">
      <c r="A421" s="1">
        <v>44717</v>
      </c>
      <c r="B421" t="s">
        <v>87</v>
      </c>
      <c r="C421" t="s">
        <v>139</v>
      </c>
      <c r="D421" t="s">
        <v>132</v>
      </c>
      <c r="E421" t="s">
        <v>282</v>
      </c>
      <c r="F421" s="3">
        <v>7.9025000000000007</v>
      </c>
      <c r="G421" s="5">
        <v>4.6210133487654313E-2</v>
      </c>
      <c r="H421" s="2">
        <v>0</v>
      </c>
      <c r="I421" s="2">
        <v>0</v>
      </c>
      <c r="J421" s="2">
        <v>0</v>
      </c>
      <c r="K421" s="2">
        <v>9</v>
      </c>
      <c r="L421" s="2">
        <v>9</v>
      </c>
      <c r="M421">
        <v>1</v>
      </c>
      <c r="N421" s="2">
        <v>7</v>
      </c>
      <c r="O421" s="2">
        <v>1</v>
      </c>
      <c r="P421" s="2">
        <v>7</v>
      </c>
      <c r="Q421" s="2">
        <v>8</v>
      </c>
      <c r="R421" s="2">
        <v>1</v>
      </c>
      <c r="S421" s="2">
        <v>0</v>
      </c>
      <c r="T421" s="2">
        <v>0</v>
      </c>
      <c r="U421" s="45">
        <v>6.9791666666666674E-3</v>
      </c>
      <c r="V421" s="45">
        <v>0</v>
      </c>
      <c r="W421" s="45">
        <v>6.7112268518518522E-2</v>
      </c>
      <c r="X421" s="2">
        <v>0</v>
      </c>
      <c r="Y421" s="2">
        <v>8</v>
      </c>
      <c r="Z421">
        <v>9</v>
      </c>
    </row>
    <row r="422" spans="1:26" x14ac:dyDescent="0.25">
      <c r="A422" s="1">
        <v>44717</v>
      </c>
      <c r="B422" t="s">
        <v>87</v>
      </c>
      <c r="C422" t="s">
        <v>138</v>
      </c>
      <c r="D422" t="s">
        <v>132</v>
      </c>
      <c r="E422" t="s">
        <v>287</v>
      </c>
      <c r="F422" s="3">
        <v>43.753886999999999</v>
      </c>
      <c r="G422" s="5">
        <v>8.6076868055555561E-2</v>
      </c>
      <c r="H422" s="2">
        <v>5</v>
      </c>
      <c r="I422" s="2">
        <v>1</v>
      </c>
      <c r="J422" s="2">
        <v>0</v>
      </c>
      <c r="K422" s="2">
        <v>22</v>
      </c>
      <c r="L422" s="2">
        <v>22</v>
      </c>
      <c r="M422">
        <v>2</v>
      </c>
      <c r="N422" s="2">
        <v>11</v>
      </c>
      <c r="O422" s="2">
        <v>2</v>
      </c>
      <c r="P422" s="2">
        <v>17</v>
      </c>
      <c r="Q422" s="2">
        <v>20</v>
      </c>
      <c r="R422" s="2">
        <v>3</v>
      </c>
      <c r="S422" s="2">
        <v>0</v>
      </c>
      <c r="T422" s="2">
        <v>0</v>
      </c>
      <c r="U422" s="45">
        <v>8.8368055555555561E-3</v>
      </c>
      <c r="V422" s="45">
        <v>0</v>
      </c>
      <c r="W422" s="45">
        <v>4.8015046296296299E-2</v>
      </c>
      <c r="X422" s="2">
        <v>0</v>
      </c>
      <c r="Y422" s="2">
        <v>20</v>
      </c>
      <c r="Z422">
        <v>22</v>
      </c>
    </row>
    <row r="423" spans="1:26" x14ac:dyDescent="0.25">
      <c r="A423" s="1">
        <v>44717</v>
      </c>
      <c r="B423" t="s">
        <v>87</v>
      </c>
      <c r="C423" t="s">
        <v>139</v>
      </c>
      <c r="D423" t="s">
        <v>132</v>
      </c>
      <c r="E423" t="s">
        <v>287</v>
      </c>
      <c r="F423" s="3">
        <v>0.82305550000000005</v>
      </c>
      <c r="G423" s="5">
        <v>4.4710645833333333E-2</v>
      </c>
      <c r="H423" s="2">
        <v>0</v>
      </c>
      <c r="I423" s="2">
        <v>0</v>
      </c>
      <c r="J423" s="2">
        <v>0</v>
      </c>
      <c r="K423" s="2">
        <v>1</v>
      </c>
      <c r="L423" s="2">
        <v>1</v>
      </c>
      <c r="M423">
        <v>0</v>
      </c>
      <c r="N423" s="2">
        <v>0</v>
      </c>
      <c r="O423" s="2">
        <v>1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45">
        <v>2.1238425925925924E-2</v>
      </c>
      <c r="V423" s="45">
        <v>0</v>
      </c>
      <c r="W423" s="45" t="s">
        <v>77</v>
      </c>
      <c r="X423" s="2">
        <v>0</v>
      </c>
      <c r="Y423" s="2">
        <v>0</v>
      </c>
      <c r="Z423">
        <v>1</v>
      </c>
    </row>
    <row r="424" spans="1:26" x14ac:dyDescent="0.25">
      <c r="A424" s="1">
        <v>44717</v>
      </c>
      <c r="B424" t="s">
        <v>87</v>
      </c>
      <c r="C424" t="s">
        <v>138</v>
      </c>
      <c r="D424" t="s">
        <v>132</v>
      </c>
      <c r="E424" t="s">
        <v>284</v>
      </c>
      <c r="F424" s="3">
        <v>25.198887833333334</v>
      </c>
      <c r="G424" s="5">
        <v>8.4825559027777775E-2</v>
      </c>
      <c r="H424" s="2">
        <v>3</v>
      </c>
      <c r="I424" s="2">
        <v>1</v>
      </c>
      <c r="J424" s="2">
        <v>0</v>
      </c>
      <c r="K424" s="2">
        <v>13</v>
      </c>
      <c r="L424" s="2">
        <v>13</v>
      </c>
      <c r="M424">
        <v>3</v>
      </c>
      <c r="N424" s="2">
        <v>7</v>
      </c>
      <c r="O424" s="2">
        <v>1</v>
      </c>
      <c r="P424" s="2">
        <v>6</v>
      </c>
      <c r="Q424" s="2">
        <v>7</v>
      </c>
      <c r="R424" s="2">
        <v>1</v>
      </c>
      <c r="S424" s="2">
        <v>2</v>
      </c>
      <c r="T424" s="2">
        <v>3</v>
      </c>
      <c r="U424" s="45">
        <v>7.9629629629629634E-3</v>
      </c>
      <c r="V424" s="45">
        <v>0</v>
      </c>
      <c r="W424" s="45">
        <v>0.10900462962962963</v>
      </c>
      <c r="X424" s="2">
        <v>5</v>
      </c>
      <c r="Y424" s="2">
        <v>7</v>
      </c>
      <c r="Z424">
        <v>13</v>
      </c>
    </row>
    <row r="425" spans="1:26" x14ac:dyDescent="0.25">
      <c r="A425" s="1">
        <v>44717</v>
      </c>
      <c r="B425" t="s">
        <v>87</v>
      </c>
      <c r="C425" t="s">
        <v>139</v>
      </c>
      <c r="D425" t="s">
        <v>132</v>
      </c>
      <c r="E425" t="s">
        <v>277</v>
      </c>
      <c r="F425" s="3">
        <v>51.573055333333329</v>
      </c>
      <c r="G425" s="5">
        <v>0.11268242890211641</v>
      </c>
      <c r="H425" s="2">
        <v>4</v>
      </c>
      <c r="I425" s="2">
        <v>3</v>
      </c>
      <c r="J425" s="2">
        <v>0</v>
      </c>
      <c r="K425" s="2">
        <v>18</v>
      </c>
      <c r="L425" s="2">
        <v>18</v>
      </c>
      <c r="M425">
        <v>1</v>
      </c>
      <c r="N425" s="2">
        <v>9</v>
      </c>
      <c r="O425" s="2">
        <v>1</v>
      </c>
      <c r="P425" s="2">
        <v>16</v>
      </c>
      <c r="Q425" s="2">
        <v>17</v>
      </c>
      <c r="R425" s="2">
        <v>1</v>
      </c>
      <c r="S425" s="2">
        <v>0</v>
      </c>
      <c r="T425" s="2">
        <v>0</v>
      </c>
      <c r="U425" s="45">
        <v>1.3506944444444445E-2</v>
      </c>
      <c r="V425" s="45">
        <v>0</v>
      </c>
      <c r="W425" s="45">
        <v>0.13040509259259259</v>
      </c>
      <c r="X425" s="2">
        <v>0</v>
      </c>
      <c r="Y425" s="2">
        <v>17</v>
      </c>
      <c r="Z425">
        <v>18</v>
      </c>
    </row>
    <row r="426" spans="1:26" x14ac:dyDescent="0.25">
      <c r="A426" s="1">
        <v>44717</v>
      </c>
      <c r="B426" t="s">
        <v>87</v>
      </c>
      <c r="C426" t="s">
        <v>131</v>
      </c>
      <c r="D426" t="s">
        <v>132</v>
      </c>
      <c r="E426" t="s">
        <v>277</v>
      </c>
      <c r="F426" s="3">
        <v>3.3055500000000002E-2</v>
      </c>
      <c r="G426" s="5">
        <v>6.579861111111111E-3</v>
      </c>
      <c r="H426" s="2">
        <v>0</v>
      </c>
      <c r="I426" s="2">
        <v>0</v>
      </c>
      <c r="J426" s="2">
        <v>0</v>
      </c>
      <c r="K426" s="2">
        <v>2</v>
      </c>
      <c r="L426" s="2">
        <v>2</v>
      </c>
      <c r="M426">
        <v>1</v>
      </c>
      <c r="N426" s="2">
        <v>2</v>
      </c>
      <c r="O426" s="2">
        <v>0</v>
      </c>
      <c r="P426" s="2">
        <v>1</v>
      </c>
      <c r="Q426" s="2">
        <v>1</v>
      </c>
      <c r="R426" s="2">
        <v>0</v>
      </c>
      <c r="S426" s="2">
        <v>0</v>
      </c>
      <c r="T426" s="2">
        <v>1</v>
      </c>
      <c r="U426" s="45" t="s">
        <v>77</v>
      </c>
      <c r="V426" s="45" t="s">
        <v>77</v>
      </c>
      <c r="W426" s="45">
        <v>8.7881944444444443E-2</v>
      </c>
      <c r="X426" s="2">
        <v>1</v>
      </c>
      <c r="Y426" s="2">
        <v>1</v>
      </c>
      <c r="Z426">
        <v>2</v>
      </c>
    </row>
    <row r="427" spans="1:26" x14ac:dyDescent="0.25">
      <c r="A427" s="1">
        <v>44717</v>
      </c>
      <c r="B427" t="s">
        <v>90</v>
      </c>
      <c r="C427" t="s">
        <v>136</v>
      </c>
      <c r="D427" t="s">
        <v>132</v>
      </c>
      <c r="E427" t="s">
        <v>272</v>
      </c>
      <c r="F427" s="3">
        <v>9.3055499999999999E-2</v>
      </c>
      <c r="G427" s="5">
        <v>1.4293979166666667E-2</v>
      </c>
      <c r="H427" s="2">
        <v>0</v>
      </c>
      <c r="I427" s="2">
        <v>0</v>
      </c>
      <c r="J427" s="2">
        <v>0</v>
      </c>
      <c r="K427" s="2">
        <v>1</v>
      </c>
      <c r="L427" s="2">
        <v>1</v>
      </c>
      <c r="M427">
        <v>0</v>
      </c>
      <c r="N427" s="2">
        <v>1</v>
      </c>
      <c r="O427" s="2">
        <v>1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45">
        <v>1.2199074074074074E-2</v>
      </c>
      <c r="V427" s="45">
        <v>0</v>
      </c>
      <c r="W427" s="45" t="s">
        <v>77</v>
      </c>
      <c r="X427" s="2">
        <v>0</v>
      </c>
      <c r="Y427" s="2">
        <v>0</v>
      </c>
      <c r="Z427">
        <v>1</v>
      </c>
    </row>
    <row r="428" spans="1:26" x14ac:dyDescent="0.25">
      <c r="A428" s="1">
        <v>44717</v>
      </c>
      <c r="B428" t="s">
        <v>90</v>
      </c>
      <c r="C428" t="s">
        <v>136</v>
      </c>
      <c r="D428" t="s">
        <v>132</v>
      </c>
      <c r="E428" t="s">
        <v>273</v>
      </c>
      <c r="F428" s="3">
        <v>16.138054499999999</v>
      </c>
      <c r="G428" s="5">
        <v>2.8850758986928106E-2</v>
      </c>
      <c r="H428" s="2">
        <v>1</v>
      </c>
      <c r="I428" s="2">
        <v>1</v>
      </c>
      <c r="J428" s="2">
        <v>0</v>
      </c>
      <c r="K428" s="2">
        <v>40</v>
      </c>
      <c r="L428" s="2">
        <v>40</v>
      </c>
      <c r="M428">
        <v>16</v>
      </c>
      <c r="N428" s="2">
        <v>36</v>
      </c>
      <c r="O428" s="2">
        <v>8</v>
      </c>
      <c r="P428" s="2">
        <v>19</v>
      </c>
      <c r="Q428" s="2">
        <v>27</v>
      </c>
      <c r="R428" s="2">
        <v>8</v>
      </c>
      <c r="S428" s="2">
        <v>1</v>
      </c>
      <c r="T428" s="2">
        <v>4</v>
      </c>
      <c r="U428" s="45">
        <v>5.4687500000000005E-3</v>
      </c>
      <c r="V428" s="45">
        <v>0.625</v>
      </c>
      <c r="W428" s="45">
        <v>2.6111111111111113E-2</v>
      </c>
      <c r="X428" s="2">
        <v>5</v>
      </c>
      <c r="Y428" s="2">
        <v>27</v>
      </c>
      <c r="Z428">
        <v>40</v>
      </c>
    </row>
    <row r="429" spans="1:26" x14ac:dyDescent="0.25">
      <c r="A429" s="1">
        <v>44717</v>
      </c>
      <c r="B429" t="s">
        <v>90</v>
      </c>
      <c r="C429" t="s">
        <v>155</v>
      </c>
      <c r="D429" t="s">
        <v>146</v>
      </c>
      <c r="E429" t="s">
        <v>273</v>
      </c>
      <c r="F429" s="3">
        <v>0</v>
      </c>
      <c r="G429" s="5">
        <v>2.1576388888888891E-2</v>
      </c>
      <c r="H429" s="2">
        <v>0</v>
      </c>
      <c r="I429" s="2">
        <v>0</v>
      </c>
      <c r="J429" s="2">
        <v>0</v>
      </c>
      <c r="K429" s="2">
        <v>5</v>
      </c>
      <c r="L429" s="2">
        <v>5</v>
      </c>
      <c r="M429">
        <v>0</v>
      </c>
      <c r="N429" s="2">
        <v>5</v>
      </c>
      <c r="O429" s="2">
        <v>1</v>
      </c>
      <c r="P429" s="2">
        <v>2</v>
      </c>
      <c r="Q429" s="2">
        <v>2</v>
      </c>
      <c r="R429" s="2">
        <v>0</v>
      </c>
      <c r="S429" s="2">
        <v>0</v>
      </c>
      <c r="T429" s="2">
        <v>2</v>
      </c>
      <c r="U429" s="45">
        <v>6.6319444444444455E-3</v>
      </c>
      <c r="V429" s="45">
        <v>0</v>
      </c>
      <c r="W429" s="45">
        <v>8.6302083333333335E-2</v>
      </c>
      <c r="X429" s="2">
        <v>2</v>
      </c>
      <c r="Y429" s="2">
        <v>2</v>
      </c>
      <c r="Z429">
        <v>5</v>
      </c>
    </row>
    <row r="430" spans="1:26" x14ac:dyDescent="0.25">
      <c r="A430" s="1">
        <v>44717</v>
      </c>
      <c r="B430" t="s">
        <v>90</v>
      </c>
      <c r="C430" t="s">
        <v>136</v>
      </c>
      <c r="D430" t="s">
        <v>132</v>
      </c>
      <c r="E430" t="s">
        <v>281</v>
      </c>
      <c r="F430" s="3">
        <v>0.94722216666666659</v>
      </c>
      <c r="G430" s="5">
        <v>3.0150461805555553E-2</v>
      </c>
      <c r="H430" s="2">
        <v>0</v>
      </c>
      <c r="I430" s="2">
        <v>0</v>
      </c>
      <c r="J430" s="2">
        <v>0</v>
      </c>
      <c r="K430" s="2">
        <v>2</v>
      </c>
      <c r="L430" s="2">
        <v>2</v>
      </c>
      <c r="M430">
        <v>0</v>
      </c>
      <c r="N430" s="2">
        <v>1</v>
      </c>
      <c r="O430" s="2">
        <v>1</v>
      </c>
      <c r="P430" s="2">
        <v>1</v>
      </c>
      <c r="Q430" s="2">
        <v>1</v>
      </c>
      <c r="R430" s="2">
        <v>0</v>
      </c>
      <c r="S430" s="2">
        <v>0</v>
      </c>
      <c r="T430" s="2">
        <v>0</v>
      </c>
      <c r="U430" s="45">
        <v>0</v>
      </c>
      <c r="V430" s="45">
        <v>1</v>
      </c>
      <c r="W430" s="45">
        <v>8.726851851851852E-3</v>
      </c>
      <c r="X430" s="2">
        <v>0</v>
      </c>
      <c r="Y430" s="2">
        <v>1</v>
      </c>
      <c r="Z430">
        <v>2</v>
      </c>
    </row>
    <row r="431" spans="1:26" x14ac:dyDescent="0.25">
      <c r="A431" s="1">
        <v>44717</v>
      </c>
      <c r="B431" t="s">
        <v>90</v>
      </c>
      <c r="C431" t="s">
        <v>136</v>
      </c>
      <c r="D431" t="s">
        <v>132</v>
      </c>
      <c r="E431" t="s">
        <v>94</v>
      </c>
      <c r="F431" s="3">
        <v>0.37055549999999998</v>
      </c>
      <c r="G431" s="5">
        <v>2.5856479166666668E-2</v>
      </c>
      <c r="H431" s="2">
        <v>0</v>
      </c>
      <c r="I431" s="2">
        <v>0</v>
      </c>
      <c r="J431" s="2">
        <v>0</v>
      </c>
      <c r="K431" s="2">
        <v>1</v>
      </c>
      <c r="L431" s="2">
        <v>1</v>
      </c>
      <c r="M431">
        <v>0</v>
      </c>
      <c r="N431" s="2">
        <v>1</v>
      </c>
      <c r="O431" s="2">
        <v>0</v>
      </c>
      <c r="P431" s="2">
        <v>1</v>
      </c>
      <c r="Q431" s="2">
        <v>1</v>
      </c>
      <c r="R431" s="2">
        <v>0</v>
      </c>
      <c r="S431" s="2">
        <v>0</v>
      </c>
      <c r="T431" s="2">
        <v>0</v>
      </c>
      <c r="U431" s="45" t="s">
        <v>77</v>
      </c>
      <c r="V431" s="45" t="s">
        <v>77</v>
      </c>
      <c r="W431" s="45">
        <v>1.173611111111111E-2</v>
      </c>
      <c r="X431" s="2">
        <v>0</v>
      </c>
      <c r="Y431" s="2">
        <v>1</v>
      </c>
      <c r="Z431">
        <v>1</v>
      </c>
    </row>
    <row r="432" spans="1:26" x14ac:dyDescent="0.25">
      <c r="A432" s="1">
        <v>44717</v>
      </c>
      <c r="B432" t="s">
        <v>90</v>
      </c>
      <c r="C432" t="s">
        <v>136</v>
      </c>
      <c r="D432" t="s">
        <v>132</v>
      </c>
      <c r="E432" t="s">
        <v>274</v>
      </c>
      <c r="F432" s="3">
        <v>4.6944499999999993E-2</v>
      </c>
      <c r="G432" s="5">
        <v>1.23726875E-2</v>
      </c>
      <c r="H432" s="2">
        <v>0</v>
      </c>
      <c r="I432" s="2">
        <v>0</v>
      </c>
      <c r="J432" s="2">
        <v>0</v>
      </c>
      <c r="K432" s="2">
        <v>1</v>
      </c>
      <c r="L432" s="2">
        <v>1</v>
      </c>
      <c r="M432">
        <v>0</v>
      </c>
      <c r="N432" s="2">
        <v>1</v>
      </c>
      <c r="O432" s="2">
        <v>0</v>
      </c>
      <c r="P432" s="2">
        <v>1</v>
      </c>
      <c r="Q432" s="2">
        <v>1</v>
      </c>
      <c r="R432" s="2">
        <v>0</v>
      </c>
      <c r="S432" s="2">
        <v>0</v>
      </c>
      <c r="T432" s="2">
        <v>0</v>
      </c>
      <c r="U432" s="45" t="s">
        <v>77</v>
      </c>
      <c r="V432" s="45" t="s">
        <v>77</v>
      </c>
      <c r="W432" s="45">
        <v>6.1458333333333337E-2</v>
      </c>
      <c r="X432" s="2">
        <v>0</v>
      </c>
      <c r="Y432" s="2">
        <v>1</v>
      </c>
      <c r="Z432">
        <v>1</v>
      </c>
    </row>
    <row r="433" spans="1:26" x14ac:dyDescent="0.25">
      <c r="A433" s="1">
        <v>44717</v>
      </c>
      <c r="B433" t="s">
        <v>90</v>
      </c>
      <c r="C433" t="s">
        <v>155</v>
      </c>
      <c r="D433" t="s">
        <v>146</v>
      </c>
      <c r="E433" t="s">
        <v>274</v>
      </c>
      <c r="F433" s="3">
        <v>0</v>
      </c>
      <c r="G433" s="5">
        <v>1.6840277777777777E-2</v>
      </c>
      <c r="H433" s="2">
        <v>0</v>
      </c>
      <c r="I433" s="2">
        <v>0</v>
      </c>
      <c r="J433" s="2">
        <v>0</v>
      </c>
      <c r="K433" s="2">
        <v>1</v>
      </c>
      <c r="L433" s="2">
        <v>1</v>
      </c>
      <c r="M433">
        <v>0</v>
      </c>
      <c r="N433" s="2">
        <v>1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1</v>
      </c>
      <c r="U433" s="45" t="s">
        <v>77</v>
      </c>
      <c r="V433" s="45" t="s">
        <v>77</v>
      </c>
      <c r="W433" s="45" t="s">
        <v>77</v>
      </c>
      <c r="X433" s="2">
        <v>1</v>
      </c>
      <c r="Y433" s="2">
        <v>0</v>
      </c>
      <c r="Z433">
        <v>1</v>
      </c>
    </row>
    <row r="434" spans="1:26" x14ac:dyDescent="0.25">
      <c r="A434" s="1">
        <v>44717</v>
      </c>
      <c r="B434" t="s">
        <v>90</v>
      </c>
      <c r="C434" t="s">
        <v>136</v>
      </c>
      <c r="D434" t="s">
        <v>132</v>
      </c>
      <c r="E434" t="s">
        <v>278</v>
      </c>
      <c r="F434" s="3">
        <v>0</v>
      </c>
      <c r="G434" s="5">
        <v>0</v>
      </c>
      <c r="H434" s="2">
        <v>0</v>
      </c>
      <c r="I434" s="2">
        <v>0</v>
      </c>
      <c r="J434" s="2">
        <v>0</v>
      </c>
      <c r="K434" s="2">
        <v>1</v>
      </c>
      <c r="L434" s="2">
        <v>1</v>
      </c>
      <c r="M434">
        <v>1</v>
      </c>
      <c r="N434" s="2">
        <v>1</v>
      </c>
      <c r="O434" s="2">
        <v>0</v>
      </c>
      <c r="P434" s="2">
        <v>1</v>
      </c>
      <c r="Q434" s="2">
        <v>1</v>
      </c>
      <c r="R434" s="2">
        <v>0</v>
      </c>
      <c r="S434" s="2">
        <v>0</v>
      </c>
      <c r="T434" s="2">
        <v>0</v>
      </c>
      <c r="U434" s="45" t="s">
        <v>77</v>
      </c>
      <c r="V434" s="45" t="s">
        <v>77</v>
      </c>
      <c r="W434" s="45">
        <v>7.633101851851852E-2</v>
      </c>
      <c r="X434" s="2">
        <v>0</v>
      </c>
      <c r="Y434" s="2">
        <v>1</v>
      </c>
      <c r="Z434">
        <v>1</v>
      </c>
    </row>
    <row r="435" spans="1:26" x14ac:dyDescent="0.25">
      <c r="A435" s="1">
        <v>44717</v>
      </c>
      <c r="B435" t="s">
        <v>90</v>
      </c>
      <c r="C435" t="s">
        <v>136</v>
      </c>
      <c r="D435" t="s">
        <v>132</v>
      </c>
      <c r="E435" t="s">
        <v>283</v>
      </c>
      <c r="F435" s="3">
        <v>11.751388833333332</v>
      </c>
      <c r="G435" s="5">
        <v>4.8136571047008553E-2</v>
      </c>
      <c r="H435" s="2">
        <v>1</v>
      </c>
      <c r="I435" s="2">
        <v>0</v>
      </c>
      <c r="J435" s="2">
        <v>0</v>
      </c>
      <c r="K435" s="2">
        <v>14</v>
      </c>
      <c r="L435" s="2">
        <v>13</v>
      </c>
      <c r="M435">
        <v>3</v>
      </c>
      <c r="N435" s="2">
        <v>9</v>
      </c>
      <c r="O435" s="2">
        <v>4</v>
      </c>
      <c r="P435" s="2">
        <v>5</v>
      </c>
      <c r="Q435" s="2">
        <v>8</v>
      </c>
      <c r="R435" s="2">
        <v>3</v>
      </c>
      <c r="S435" s="2">
        <v>0</v>
      </c>
      <c r="T435" s="2">
        <v>2</v>
      </c>
      <c r="U435" s="45">
        <v>5.1562500000000011E-3</v>
      </c>
      <c r="V435" s="45">
        <v>0.5</v>
      </c>
      <c r="W435" s="45">
        <v>2.8969907407407409E-2</v>
      </c>
      <c r="X435" s="2">
        <v>2</v>
      </c>
      <c r="Y435" s="2">
        <v>8</v>
      </c>
      <c r="Z435">
        <v>14</v>
      </c>
    </row>
    <row r="436" spans="1:26" x14ac:dyDescent="0.25">
      <c r="A436" s="1">
        <v>44717</v>
      </c>
      <c r="B436" t="s">
        <v>90</v>
      </c>
      <c r="C436" t="s">
        <v>155</v>
      </c>
      <c r="D436" t="s">
        <v>146</v>
      </c>
      <c r="E436" t="s">
        <v>283</v>
      </c>
      <c r="F436" s="3">
        <v>0</v>
      </c>
      <c r="G436" s="5">
        <v>3.5150423611111113E-2</v>
      </c>
      <c r="H436" s="2">
        <v>0</v>
      </c>
      <c r="I436" s="2">
        <v>0</v>
      </c>
      <c r="J436" s="2">
        <v>0</v>
      </c>
      <c r="K436" s="2">
        <v>1</v>
      </c>
      <c r="L436" s="2">
        <v>1</v>
      </c>
      <c r="M436">
        <v>0</v>
      </c>
      <c r="N436" s="2">
        <v>1</v>
      </c>
      <c r="O436" s="2">
        <v>0</v>
      </c>
      <c r="P436" s="2">
        <v>0</v>
      </c>
      <c r="Q436" s="2">
        <v>0</v>
      </c>
      <c r="R436" s="2">
        <v>0</v>
      </c>
      <c r="S436" s="2">
        <v>1</v>
      </c>
      <c r="T436" s="2">
        <v>0</v>
      </c>
      <c r="U436" s="45" t="s">
        <v>77</v>
      </c>
      <c r="V436" s="45" t="s">
        <v>77</v>
      </c>
      <c r="W436" s="45" t="s">
        <v>77</v>
      </c>
      <c r="X436" s="2">
        <v>1</v>
      </c>
      <c r="Y436" s="2">
        <v>0</v>
      </c>
      <c r="Z436">
        <v>1</v>
      </c>
    </row>
    <row r="437" spans="1:26" x14ac:dyDescent="0.25">
      <c r="A437" s="1">
        <v>44717</v>
      </c>
      <c r="B437" t="s">
        <v>81</v>
      </c>
      <c r="C437" t="s">
        <v>135</v>
      </c>
      <c r="D437" t="s">
        <v>132</v>
      </c>
      <c r="E437" t="s">
        <v>280</v>
      </c>
      <c r="F437" s="3">
        <v>0</v>
      </c>
      <c r="G437" s="5" t="s">
        <v>77</v>
      </c>
      <c r="H437" s="2">
        <v>0</v>
      </c>
      <c r="I437" s="2">
        <v>0</v>
      </c>
      <c r="J437" s="2">
        <v>0</v>
      </c>
      <c r="K437" s="2">
        <v>1</v>
      </c>
      <c r="L437" s="2">
        <v>1</v>
      </c>
      <c r="M437">
        <v>1</v>
      </c>
      <c r="N437" s="2">
        <v>1</v>
      </c>
      <c r="O437" s="2">
        <v>0</v>
      </c>
      <c r="P437" s="2">
        <v>1</v>
      </c>
      <c r="Q437" s="2">
        <v>1</v>
      </c>
      <c r="R437" s="2">
        <v>0</v>
      </c>
      <c r="S437" s="2">
        <v>0</v>
      </c>
      <c r="T437" s="2">
        <v>0</v>
      </c>
      <c r="U437" s="45" t="s">
        <v>77</v>
      </c>
      <c r="V437" s="45" t="s">
        <v>77</v>
      </c>
      <c r="W437" s="45">
        <v>0.17122685185185185</v>
      </c>
      <c r="X437" s="2">
        <v>0</v>
      </c>
      <c r="Y437" s="2">
        <v>1</v>
      </c>
      <c r="Z437">
        <v>1</v>
      </c>
    </row>
    <row r="438" spans="1:26" x14ac:dyDescent="0.25">
      <c r="A438" s="1">
        <v>44717</v>
      </c>
      <c r="B438" t="s">
        <v>81</v>
      </c>
      <c r="C438" t="s">
        <v>140</v>
      </c>
      <c r="D438" t="s">
        <v>132</v>
      </c>
      <c r="E438" t="s">
        <v>269</v>
      </c>
      <c r="F438" s="3">
        <v>65.406943833333315</v>
      </c>
      <c r="G438" s="5">
        <v>0.23928529687500005</v>
      </c>
      <c r="H438" s="2">
        <v>6</v>
      </c>
      <c r="I438" s="2">
        <v>5</v>
      </c>
      <c r="J438" s="2">
        <v>2</v>
      </c>
      <c r="K438" s="2">
        <v>13</v>
      </c>
      <c r="L438" s="2">
        <v>13</v>
      </c>
      <c r="M438">
        <v>2</v>
      </c>
      <c r="N438" s="2">
        <v>6</v>
      </c>
      <c r="O438" s="2">
        <v>5</v>
      </c>
      <c r="P438" s="2">
        <v>5</v>
      </c>
      <c r="Q438" s="2">
        <v>6</v>
      </c>
      <c r="R438" s="2">
        <v>1</v>
      </c>
      <c r="S438" s="2">
        <v>0</v>
      </c>
      <c r="T438" s="2">
        <v>2</v>
      </c>
      <c r="U438" s="45">
        <v>4.3287037037037035E-3</v>
      </c>
      <c r="V438" s="45">
        <v>0.6</v>
      </c>
      <c r="W438" s="45">
        <v>0.11020254629629629</v>
      </c>
      <c r="X438" s="2">
        <v>2</v>
      </c>
      <c r="Y438" s="2">
        <v>6</v>
      </c>
      <c r="Z438">
        <v>13</v>
      </c>
    </row>
    <row r="439" spans="1:26" x14ac:dyDescent="0.25">
      <c r="A439" s="1">
        <v>44717</v>
      </c>
      <c r="B439" t="s">
        <v>81</v>
      </c>
      <c r="C439" t="s">
        <v>141</v>
      </c>
      <c r="D439" t="s">
        <v>132</v>
      </c>
      <c r="E439" t="s">
        <v>269</v>
      </c>
      <c r="F439" s="3">
        <v>3.6449989999999999</v>
      </c>
      <c r="G439" s="5">
        <v>6.1041652777777768E-2</v>
      </c>
      <c r="H439" s="2">
        <v>0</v>
      </c>
      <c r="I439" s="2">
        <v>0</v>
      </c>
      <c r="J439" s="2">
        <v>0</v>
      </c>
      <c r="K439" s="2">
        <v>3</v>
      </c>
      <c r="L439" s="2">
        <v>3</v>
      </c>
      <c r="M439">
        <v>0</v>
      </c>
      <c r="N439" s="2">
        <v>2</v>
      </c>
      <c r="O439" s="2">
        <v>1</v>
      </c>
      <c r="P439" s="2">
        <v>0</v>
      </c>
      <c r="Q439" s="2">
        <v>1</v>
      </c>
      <c r="R439" s="2">
        <v>1</v>
      </c>
      <c r="S439" s="2">
        <v>0</v>
      </c>
      <c r="T439" s="2">
        <v>1</v>
      </c>
      <c r="U439" s="45">
        <v>2.7662037037037039E-3</v>
      </c>
      <c r="V439" s="45">
        <v>1</v>
      </c>
      <c r="W439" s="45">
        <v>0.13571759259259261</v>
      </c>
      <c r="X439" s="2">
        <v>1</v>
      </c>
      <c r="Y439" s="2">
        <v>1</v>
      </c>
      <c r="Z439">
        <v>3</v>
      </c>
    </row>
    <row r="440" spans="1:26" x14ac:dyDescent="0.25">
      <c r="A440" s="1">
        <v>44717</v>
      </c>
      <c r="B440" t="s">
        <v>81</v>
      </c>
      <c r="C440" t="s">
        <v>135</v>
      </c>
      <c r="D440" t="s">
        <v>132</v>
      </c>
      <c r="E440" t="s">
        <v>272</v>
      </c>
      <c r="F440" s="3">
        <v>58.143611000000007</v>
      </c>
      <c r="G440" s="5">
        <v>0.23559917788461535</v>
      </c>
      <c r="H440" s="2">
        <v>6</v>
      </c>
      <c r="I440" s="2">
        <v>5</v>
      </c>
      <c r="J440" s="2">
        <v>3</v>
      </c>
      <c r="K440" s="2">
        <v>8</v>
      </c>
      <c r="L440" s="2">
        <v>8</v>
      </c>
      <c r="M440">
        <v>1</v>
      </c>
      <c r="N440" s="2">
        <v>1</v>
      </c>
      <c r="O440" s="2">
        <v>2</v>
      </c>
      <c r="P440" s="2">
        <v>5</v>
      </c>
      <c r="Q440" s="2">
        <v>6</v>
      </c>
      <c r="R440" s="2">
        <v>1</v>
      </c>
      <c r="S440" s="2">
        <v>0</v>
      </c>
      <c r="T440" s="2">
        <v>0</v>
      </c>
      <c r="U440" s="45">
        <v>5.1909722222222227E-3</v>
      </c>
      <c r="V440" s="45">
        <v>0.5</v>
      </c>
      <c r="W440" s="45">
        <v>4.6996527777777776E-2</v>
      </c>
      <c r="X440" s="2">
        <v>0</v>
      </c>
      <c r="Y440" s="2">
        <v>6</v>
      </c>
      <c r="Z440">
        <v>8</v>
      </c>
    </row>
    <row r="441" spans="1:26" x14ac:dyDescent="0.25">
      <c r="A441" s="1">
        <v>44717</v>
      </c>
      <c r="B441" t="s">
        <v>81</v>
      </c>
      <c r="C441" t="s">
        <v>135</v>
      </c>
      <c r="D441" t="s">
        <v>132</v>
      </c>
      <c r="E441" t="s">
        <v>281</v>
      </c>
      <c r="F441" s="3">
        <v>18.556666666666665</v>
      </c>
      <c r="G441" s="5">
        <v>0.12079695734126984</v>
      </c>
      <c r="H441" s="2">
        <v>1</v>
      </c>
      <c r="I441" s="2">
        <v>1</v>
      </c>
      <c r="J441" s="2">
        <v>0</v>
      </c>
      <c r="K441" s="2">
        <v>5</v>
      </c>
      <c r="L441" s="2">
        <v>5</v>
      </c>
      <c r="M441">
        <v>1</v>
      </c>
      <c r="N441" s="2">
        <v>3</v>
      </c>
      <c r="O441" s="2">
        <v>1</v>
      </c>
      <c r="P441" s="2">
        <v>3</v>
      </c>
      <c r="Q441" s="2">
        <v>3</v>
      </c>
      <c r="R441" s="2">
        <v>0</v>
      </c>
      <c r="S441" s="2">
        <v>1</v>
      </c>
      <c r="T441" s="2">
        <v>0</v>
      </c>
      <c r="U441" s="45">
        <v>6.5277777777777782E-3</v>
      </c>
      <c r="V441" s="45">
        <v>0</v>
      </c>
      <c r="W441" s="45">
        <v>2.3981481481481482E-2</v>
      </c>
      <c r="X441" s="2">
        <v>1</v>
      </c>
      <c r="Y441" s="2">
        <v>3</v>
      </c>
      <c r="Z441">
        <v>5</v>
      </c>
    </row>
    <row r="442" spans="1:26" x14ac:dyDescent="0.25">
      <c r="A442" s="1">
        <v>44717</v>
      </c>
      <c r="B442" t="s">
        <v>81</v>
      </c>
      <c r="C442" t="s">
        <v>141</v>
      </c>
      <c r="D442" t="s">
        <v>132</v>
      </c>
      <c r="E442" t="s">
        <v>281</v>
      </c>
      <c r="F442" s="3">
        <v>6.7330554999999999</v>
      </c>
      <c r="G442" s="5">
        <v>0.10668788541666668</v>
      </c>
      <c r="H442" s="2">
        <v>1</v>
      </c>
      <c r="I442" s="2">
        <v>0</v>
      </c>
      <c r="J442" s="2">
        <v>0</v>
      </c>
      <c r="K442" s="2">
        <v>3</v>
      </c>
      <c r="L442" s="2">
        <v>3</v>
      </c>
      <c r="M442">
        <v>1</v>
      </c>
      <c r="N442" s="2">
        <v>1</v>
      </c>
      <c r="O442" s="2">
        <v>0</v>
      </c>
      <c r="P442" s="2">
        <v>3</v>
      </c>
      <c r="Q442" s="2">
        <v>3</v>
      </c>
      <c r="R442" s="2">
        <v>0</v>
      </c>
      <c r="S442" s="2">
        <v>0</v>
      </c>
      <c r="T442" s="2">
        <v>0</v>
      </c>
      <c r="U442" s="45" t="s">
        <v>77</v>
      </c>
      <c r="V442" s="45" t="s">
        <v>77</v>
      </c>
      <c r="W442" s="45">
        <v>7.0937500000000001E-2</v>
      </c>
      <c r="X442" s="2">
        <v>0</v>
      </c>
      <c r="Y442" s="2">
        <v>3</v>
      </c>
      <c r="Z442">
        <v>3</v>
      </c>
    </row>
    <row r="443" spans="1:26" x14ac:dyDescent="0.25">
      <c r="A443" s="1">
        <v>44717</v>
      </c>
      <c r="B443" t="s">
        <v>81</v>
      </c>
      <c r="C443" t="s">
        <v>140</v>
      </c>
      <c r="D443" t="s">
        <v>132</v>
      </c>
      <c r="E443" t="s">
        <v>275</v>
      </c>
      <c r="F443" s="3">
        <v>0</v>
      </c>
      <c r="G443" s="5" t="s">
        <v>77</v>
      </c>
      <c r="H443" s="2">
        <v>0</v>
      </c>
      <c r="I443" s="2">
        <v>0</v>
      </c>
      <c r="J443" s="2">
        <v>0</v>
      </c>
      <c r="K443" s="2">
        <v>1</v>
      </c>
      <c r="L443" s="2">
        <v>1</v>
      </c>
      <c r="M443">
        <v>1</v>
      </c>
      <c r="N443" s="2">
        <v>1</v>
      </c>
      <c r="O443" s="2">
        <v>0</v>
      </c>
      <c r="P443" s="2">
        <v>1</v>
      </c>
      <c r="Q443" s="2">
        <v>1</v>
      </c>
      <c r="R443" s="2">
        <v>0</v>
      </c>
      <c r="S443" s="2">
        <v>0</v>
      </c>
      <c r="T443" s="2">
        <v>0</v>
      </c>
      <c r="U443" s="45" t="s">
        <v>77</v>
      </c>
      <c r="V443" s="45" t="s">
        <v>77</v>
      </c>
      <c r="W443" s="45">
        <v>0.13837962962962966</v>
      </c>
      <c r="X443" s="2">
        <v>0</v>
      </c>
      <c r="Y443" s="2">
        <v>1</v>
      </c>
      <c r="Z443">
        <v>1</v>
      </c>
    </row>
    <row r="444" spans="1:26" x14ac:dyDescent="0.25">
      <c r="A444" s="1">
        <v>44717</v>
      </c>
      <c r="B444" t="s">
        <v>81</v>
      </c>
      <c r="C444" t="s">
        <v>135</v>
      </c>
      <c r="D444" t="s">
        <v>132</v>
      </c>
      <c r="E444" t="s">
        <v>94</v>
      </c>
      <c r="F444" s="3">
        <v>8.8108333333333331</v>
      </c>
      <c r="G444" s="5">
        <v>0.13278935185185187</v>
      </c>
      <c r="H444" s="2">
        <v>1</v>
      </c>
      <c r="I444" s="2">
        <v>1</v>
      </c>
      <c r="J444" s="2">
        <v>0</v>
      </c>
      <c r="K444" s="2">
        <v>2</v>
      </c>
      <c r="L444" s="2">
        <v>2</v>
      </c>
      <c r="M444">
        <v>0</v>
      </c>
      <c r="N444" s="2">
        <v>2</v>
      </c>
      <c r="O444" s="2">
        <v>0</v>
      </c>
      <c r="P444" s="2">
        <v>1</v>
      </c>
      <c r="Q444" s="2">
        <v>2</v>
      </c>
      <c r="R444" s="2">
        <v>1</v>
      </c>
      <c r="S444" s="2">
        <v>0</v>
      </c>
      <c r="T444" s="2">
        <v>0</v>
      </c>
      <c r="U444" s="45" t="s">
        <v>77</v>
      </c>
      <c r="V444" s="45" t="s">
        <v>77</v>
      </c>
      <c r="W444" s="45">
        <v>8.3101851851851857E-2</v>
      </c>
      <c r="X444" s="2">
        <v>0</v>
      </c>
      <c r="Y444" s="2">
        <v>2</v>
      </c>
      <c r="Z444">
        <v>2</v>
      </c>
    </row>
    <row r="445" spans="1:26" x14ac:dyDescent="0.25">
      <c r="A445" s="1">
        <v>44717</v>
      </c>
      <c r="B445" t="s">
        <v>81</v>
      </c>
      <c r="C445" t="s">
        <v>135</v>
      </c>
      <c r="D445" t="s">
        <v>132</v>
      </c>
      <c r="E445" t="s">
        <v>274</v>
      </c>
      <c r="F445" s="3">
        <v>32.619999999999997</v>
      </c>
      <c r="G445" s="5">
        <v>0.10014660509259261</v>
      </c>
      <c r="H445" s="2">
        <v>2</v>
      </c>
      <c r="I445" s="2">
        <v>2</v>
      </c>
      <c r="J445" s="2">
        <v>0</v>
      </c>
      <c r="K445" s="2">
        <v>10</v>
      </c>
      <c r="L445" s="2">
        <v>10</v>
      </c>
      <c r="M445">
        <v>2</v>
      </c>
      <c r="N445" s="2">
        <v>8</v>
      </c>
      <c r="O445" s="2">
        <v>3</v>
      </c>
      <c r="P445" s="2">
        <v>5</v>
      </c>
      <c r="Q445" s="2">
        <v>5</v>
      </c>
      <c r="R445" s="2">
        <v>0</v>
      </c>
      <c r="S445" s="2">
        <v>0</v>
      </c>
      <c r="T445" s="2">
        <v>2</v>
      </c>
      <c r="U445" s="45">
        <v>9.3518518518518525E-3</v>
      </c>
      <c r="V445" s="45">
        <v>0</v>
      </c>
      <c r="W445" s="45">
        <v>5.6342592592592597E-2</v>
      </c>
      <c r="X445" s="2">
        <v>2</v>
      </c>
      <c r="Y445" s="2">
        <v>5</v>
      </c>
      <c r="Z445">
        <v>10</v>
      </c>
    </row>
    <row r="446" spans="1:26" x14ac:dyDescent="0.25">
      <c r="A446" s="1">
        <v>44717</v>
      </c>
      <c r="B446" t="s">
        <v>81</v>
      </c>
      <c r="C446" t="s">
        <v>141</v>
      </c>
      <c r="D446" t="s">
        <v>132</v>
      </c>
      <c r="E446" t="s">
        <v>274</v>
      </c>
      <c r="F446" s="3">
        <v>42.784996666666657</v>
      </c>
      <c r="G446" s="5">
        <v>6.8728776157407398E-2</v>
      </c>
      <c r="H446" s="2">
        <v>3</v>
      </c>
      <c r="I446" s="2">
        <v>1</v>
      </c>
      <c r="J446" s="2">
        <v>0</v>
      </c>
      <c r="K446" s="2">
        <v>29</v>
      </c>
      <c r="L446" s="2">
        <v>29</v>
      </c>
      <c r="M446">
        <v>10</v>
      </c>
      <c r="N446" s="2">
        <v>19</v>
      </c>
      <c r="O446" s="2">
        <v>5</v>
      </c>
      <c r="P446" s="2">
        <v>17</v>
      </c>
      <c r="Q446" s="2">
        <v>23</v>
      </c>
      <c r="R446" s="2">
        <v>6</v>
      </c>
      <c r="S446" s="2">
        <v>1</v>
      </c>
      <c r="T446" s="2">
        <v>0</v>
      </c>
      <c r="U446" s="45">
        <v>9.6296296296296303E-3</v>
      </c>
      <c r="V446" s="45">
        <v>0.4</v>
      </c>
      <c r="W446" s="45">
        <v>4.2303240740740738E-2</v>
      </c>
      <c r="X446" s="2">
        <v>1</v>
      </c>
      <c r="Y446" s="2">
        <v>23</v>
      </c>
      <c r="Z446">
        <v>29</v>
      </c>
    </row>
    <row r="447" spans="1:26" x14ac:dyDescent="0.25">
      <c r="A447" s="1">
        <v>44717</v>
      </c>
      <c r="B447" t="s">
        <v>81</v>
      </c>
      <c r="C447" t="s">
        <v>140</v>
      </c>
      <c r="D447" t="s">
        <v>132</v>
      </c>
      <c r="E447" t="s">
        <v>274</v>
      </c>
      <c r="F447" s="3">
        <v>0.22416666666666665</v>
      </c>
      <c r="G447" s="5">
        <v>1.9756944444444445E-2</v>
      </c>
      <c r="H447" s="2">
        <v>0</v>
      </c>
      <c r="I447" s="2">
        <v>0</v>
      </c>
      <c r="J447" s="2">
        <v>0</v>
      </c>
      <c r="K447" s="2">
        <v>1</v>
      </c>
      <c r="L447" s="2">
        <v>1</v>
      </c>
      <c r="M447">
        <v>0</v>
      </c>
      <c r="N447" s="2">
        <v>1</v>
      </c>
      <c r="O447" s="2">
        <v>0</v>
      </c>
      <c r="P447" s="2">
        <v>1</v>
      </c>
      <c r="Q447" s="2">
        <v>1</v>
      </c>
      <c r="R447" s="2">
        <v>0</v>
      </c>
      <c r="S447" s="2">
        <v>0</v>
      </c>
      <c r="T447" s="2">
        <v>0</v>
      </c>
      <c r="U447" s="45" t="s">
        <v>77</v>
      </c>
      <c r="V447" s="45" t="s">
        <v>77</v>
      </c>
      <c r="W447" s="45">
        <v>1.0960648148148148E-2</v>
      </c>
      <c r="X447" s="2">
        <v>0</v>
      </c>
      <c r="Y447" s="2">
        <v>1</v>
      </c>
      <c r="Z447">
        <v>1</v>
      </c>
    </row>
    <row r="448" spans="1:26" x14ac:dyDescent="0.25">
      <c r="A448" s="1">
        <v>44717</v>
      </c>
      <c r="B448" t="s">
        <v>76</v>
      </c>
      <c r="C448" t="s">
        <v>137</v>
      </c>
      <c r="D448" t="s">
        <v>132</v>
      </c>
      <c r="E448" t="s">
        <v>268</v>
      </c>
      <c r="F448" s="3">
        <v>92.454165666666654</v>
      </c>
      <c r="G448" s="5">
        <v>0.15837740224358976</v>
      </c>
      <c r="H448" s="2">
        <v>10</v>
      </c>
      <c r="I448" s="2">
        <v>9</v>
      </c>
      <c r="J448" s="2">
        <v>0</v>
      </c>
      <c r="K448" s="2">
        <v>22</v>
      </c>
      <c r="L448" s="2">
        <v>22</v>
      </c>
      <c r="M448">
        <v>3</v>
      </c>
      <c r="N448" s="2">
        <v>11</v>
      </c>
      <c r="O448" s="2">
        <v>4</v>
      </c>
      <c r="P448" s="2">
        <v>15</v>
      </c>
      <c r="Q448" s="2">
        <v>17</v>
      </c>
      <c r="R448" s="2">
        <v>2</v>
      </c>
      <c r="S448" s="2">
        <v>0</v>
      </c>
      <c r="T448" s="2">
        <v>1</v>
      </c>
      <c r="U448" s="45">
        <v>8.8599537037037032E-3</v>
      </c>
      <c r="V448" s="45">
        <v>0.5</v>
      </c>
      <c r="W448" s="45">
        <v>0.14773148148148149</v>
      </c>
      <c r="X448" s="2">
        <v>1</v>
      </c>
      <c r="Y448" s="2">
        <v>17</v>
      </c>
      <c r="Z448">
        <v>22</v>
      </c>
    </row>
    <row r="449" spans="1:26" x14ac:dyDescent="0.25">
      <c r="A449" s="1">
        <v>44717</v>
      </c>
      <c r="B449" t="s">
        <v>76</v>
      </c>
      <c r="C449" t="s">
        <v>145</v>
      </c>
      <c r="D449" t="s">
        <v>146</v>
      </c>
      <c r="E449" t="s">
        <v>268</v>
      </c>
      <c r="F449" s="3">
        <v>9.2574989999999993</v>
      </c>
      <c r="G449" s="5">
        <v>0.13899304166666668</v>
      </c>
      <c r="H449" s="2">
        <v>1</v>
      </c>
      <c r="I449" s="2">
        <v>0</v>
      </c>
      <c r="J449" s="2">
        <v>0</v>
      </c>
      <c r="K449" s="2">
        <v>3</v>
      </c>
      <c r="L449" s="2">
        <v>3</v>
      </c>
      <c r="M449">
        <v>0</v>
      </c>
      <c r="N449" s="2">
        <v>1</v>
      </c>
      <c r="O449" s="2">
        <v>1</v>
      </c>
      <c r="P449" s="2">
        <v>2</v>
      </c>
      <c r="Q449" s="2">
        <v>2</v>
      </c>
      <c r="R449" s="2">
        <v>0</v>
      </c>
      <c r="S449" s="2">
        <v>0</v>
      </c>
      <c r="T449" s="2">
        <v>0</v>
      </c>
      <c r="U449" s="45">
        <v>8.9583333333333338E-3</v>
      </c>
      <c r="V449" s="45">
        <v>0</v>
      </c>
      <c r="W449" s="45">
        <v>0.18684027777777779</v>
      </c>
      <c r="X449" s="2">
        <v>0</v>
      </c>
      <c r="Y449" s="2">
        <v>2</v>
      </c>
      <c r="Z449">
        <v>3</v>
      </c>
    </row>
    <row r="450" spans="1:26" x14ac:dyDescent="0.25">
      <c r="A450" s="1">
        <v>44717</v>
      </c>
      <c r="B450" t="s">
        <v>76</v>
      </c>
      <c r="C450" t="s">
        <v>147</v>
      </c>
      <c r="D450" t="s">
        <v>132</v>
      </c>
      <c r="E450" t="s">
        <v>286</v>
      </c>
      <c r="F450" s="3">
        <v>29.853055499999996</v>
      </c>
      <c r="G450" s="5">
        <v>0.13480439791666665</v>
      </c>
      <c r="H450" s="2">
        <v>3</v>
      </c>
      <c r="I450" s="2">
        <v>0</v>
      </c>
      <c r="J450" s="2">
        <v>0</v>
      </c>
      <c r="K450" s="2">
        <v>7</v>
      </c>
      <c r="L450" s="2">
        <v>7</v>
      </c>
      <c r="M450">
        <v>0</v>
      </c>
      <c r="N450" s="2">
        <v>0</v>
      </c>
      <c r="O450" s="2">
        <v>0</v>
      </c>
      <c r="P450" s="2">
        <v>5</v>
      </c>
      <c r="Q450" s="2">
        <v>7</v>
      </c>
      <c r="R450" s="2">
        <v>2</v>
      </c>
      <c r="S450" s="2">
        <v>0</v>
      </c>
      <c r="T450" s="2">
        <v>0</v>
      </c>
      <c r="U450" s="45" t="s">
        <v>77</v>
      </c>
      <c r="V450" s="45" t="s">
        <v>77</v>
      </c>
      <c r="W450" s="45">
        <v>6.2129629629629632E-2</v>
      </c>
      <c r="X450" s="2">
        <v>0</v>
      </c>
      <c r="Y450" s="2">
        <v>7</v>
      </c>
      <c r="Z450">
        <v>7</v>
      </c>
    </row>
    <row r="451" spans="1:26" x14ac:dyDescent="0.25">
      <c r="A451" s="1">
        <v>44717</v>
      </c>
      <c r="B451" t="s">
        <v>76</v>
      </c>
      <c r="C451" t="s">
        <v>147</v>
      </c>
      <c r="D451" t="s">
        <v>132</v>
      </c>
      <c r="E451" t="s">
        <v>287</v>
      </c>
      <c r="F451" s="3">
        <v>0</v>
      </c>
      <c r="G451" s="5">
        <v>9.0972222222222218E-3</v>
      </c>
      <c r="H451" s="2">
        <v>0</v>
      </c>
      <c r="I451" s="2">
        <v>0</v>
      </c>
      <c r="J451" s="2">
        <v>0</v>
      </c>
      <c r="K451" s="2">
        <v>1</v>
      </c>
      <c r="L451" s="2">
        <v>1</v>
      </c>
      <c r="M451">
        <v>1</v>
      </c>
      <c r="N451" s="2">
        <v>1</v>
      </c>
      <c r="O451" s="2">
        <v>0</v>
      </c>
      <c r="P451" s="2">
        <v>1</v>
      </c>
      <c r="Q451" s="2">
        <v>1</v>
      </c>
      <c r="R451" s="2">
        <v>0</v>
      </c>
      <c r="S451" s="2">
        <v>0</v>
      </c>
      <c r="T451" s="2">
        <v>0</v>
      </c>
      <c r="U451" s="45" t="s">
        <v>77</v>
      </c>
      <c r="V451" s="45" t="s">
        <v>77</v>
      </c>
      <c r="W451" s="45">
        <v>8.7777777777777788E-2</v>
      </c>
      <c r="X451" s="2">
        <v>0</v>
      </c>
      <c r="Y451" s="2">
        <v>1</v>
      </c>
      <c r="Z451">
        <v>1</v>
      </c>
    </row>
    <row r="452" spans="1:26" x14ac:dyDescent="0.25">
      <c r="A452" s="1">
        <v>44717</v>
      </c>
      <c r="B452" t="s">
        <v>76</v>
      </c>
      <c r="C452" t="s">
        <v>144</v>
      </c>
      <c r="D452" t="s">
        <v>132</v>
      </c>
      <c r="E452" t="s">
        <v>270</v>
      </c>
      <c r="F452" s="3">
        <v>30.366109166666668</v>
      </c>
      <c r="G452" s="5">
        <v>7.7882549342105256E-2</v>
      </c>
      <c r="H452" s="2">
        <v>2</v>
      </c>
      <c r="I452" s="2">
        <v>0</v>
      </c>
      <c r="J452" s="2">
        <v>0</v>
      </c>
      <c r="K452" s="2">
        <v>17</v>
      </c>
      <c r="L452" s="2">
        <v>17</v>
      </c>
      <c r="M452">
        <v>2</v>
      </c>
      <c r="N452" s="2">
        <v>7</v>
      </c>
      <c r="O452" s="2">
        <v>3</v>
      </c>
      <c r="P452" s="2">
        <v>10</v>
      </c>
      <c r="Q452" s="2">
        <v>13</v>
      </c>
      <c r="R452" s="2">
        <v>3</v>
      </c>
      <c r="S452" s="2">
        <v>0</v>
      </c>
      <c r="T452" s="2">
        <v>1</v>
      </c>
      <c r="U452" s="45">
        <v>1.4803240740740742E-2</v>
      </c>
      <c r="V452" s="45">
        <v>0.33333333333333331</v>
      </c>
      <c r="W452" s="45">
        <v>5.800925925925926E-2</v>
      </c>
      <c r="X452" s="2">
        <v>1</v>
      </c>
      <c r="Y452" s="2">
        <v>13</v>
      </c>
      <c r="Z452">
        <v>17</v>
      </c>
    </row>
    <row r="453" spans="1:26" x14ac:dyDescent="0.25">
      <c r="A453" s="1">
        <v>44717</v>
      </c>
      <c r="B453" t="s">
        <v>76</v>
      </c>
      <c r="C453" t="s">
        <v>137</v>
      </c>
      <c r="D453" t="s">
        <v>132</v>
      </c>
      <c r="E453" t="s">
        <v>270</v>
      </c>
      <c r="F453" s="3">
        <v>1.1772221666666667</v>
      </c>
      <c r="G453" s="5">
        <v>2.1712961805555552E-2</v>
      </c>
      <c r="H453" s="2">
        <v>0</v>
      </c>
      <c r="I453" s="2">
        <v>0</v>
      </c>
      <c r="J453" s="2">
        <v>0</v>
      </c>
      <c r="K453" s="2">
        <v>4</v>
      </c>
      <c r="L453" s="2">
        <v>4</v>
      </c>
      <c r="M453">
        <v>1</v>
      </c>
      <c r="N453" s="2">
        <v>3</v>
      </c>
      <c r="O453" s="2">
        <v>2</v>
      </c>
      <c r="P453" s="2">
        <v>1</v>
      </c>
      <c r="Q453" s="2">
        <v>2</v>
      </c>
      <c r="R453" s="2">
        <v>1</v>
      </c>
      <c r="S453" s="2">
        <v>0</v>
      </c>
      <c r="T453" s="2">
        <v>0</v>
      </c>
      <c r="U453" s="45">
        <v>9.0509259259259275E-3</v>
      </c>
      <c r="V453" s="45">
        <v>0</v>
      </c>
      <c r="W453" s="45">
        <v>8.6753472222222225E-2</v>
      </c>
      <c r="X453" s="2">
        <v>0</v>
      </c>
      <c r="Y453" s="2">
        <v>2</v>
      </c>
      <c r="Z453">
        <v>4</v>
      </c>
    </row>
    <row r="454" spans="1:26" x14ac:dyDescent="0.25">
      <c r="A454" s="1">
        <v>44717</v>
      </c>
      <c r="B454" t="s">
        <v>76</v>
      </c>
      <c r="C454" t="s">
        <v>147</v>
      </c>
      <c r="D454" t="s">
        <v>132</v>
      </c>
      <c r="E454" t="s">
        <v>270</v>
      </c>
      <c r="F454" s="3">
        <v>0.70388883333333341</v>
      </c>
      <c r="G454" s="5">
        <v>2.508101736111111E-2</v>
      </c>
      <c r="H454" s="2">
        <v>0</v>
      </c>
      <c r="I454" s="2">
        <v>0</v>
      </c>
      <c r="J454" s="2">
        <v>0</v>
      </c>
      <c r="K454" s="2">
        <v>1</v>
      </c>
      <c r="L454" s="2">
        <v>1</v>
      </c>
      <c r="M454">
        <v>0</v>
      </c>
      <c r="N454" s="2">
        <v>1</v>
      </c>
      <c r="O454" s="2">
        <v>1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45">
        <v>2.1597222222222223E-2</v>
      </c>
      <c r="V454" s="45">
        <v>0</v>
      </c>
      <c r="W454" s="45" t="s">
        <v>77</v>
      </c>
      <c r="X454" s="2">
        <v>0</v>
      </c>
      <c r="Y454" s="2">
        <v>0</v>
      </c>
      <c r="Z454">
        <v>1</v>
      </c>
    </row>
    <row r="455" spans="1:26" x14ac:dyDescent="0.25">
      <c r="A455" s="1">
        <v>44717</v>
      </c>
      <c r="B455" t="s">
        <v>76</v>
      </c>
      <c r="C455" t="s">
        <v>147</v>
      </c>
      <c r="D455" t="s">
        <v>132</v>
      </c>
      <c r="E455" t="s">
        <v>94</v>
      </c>
      <c r="F455" s="3">
        <v>2.5430554999999999</v>
      </c>
      <c r="G455" s="5">
        <v>4.4996141203703703E-2</v>
      </c>
      <c r="H455" s="2">
        <v>0</v>
      </c>
      <c r="I455" s="2">
        <v>0</v>
      </c>
      <c r="J455" s="2">
        <v>0</v>
      </c>
      <c r="K455" s="2">
        <v>2</v>
      </c>
      <c r="L455" s="2">
        <v>2</v>
      </c>
      <c r="M455">
        <v>1</v>
      </c>
      <c r="N455" s="2">
        <v>1</v>
      </c>
      <c r="O455" s="2">
        <v>0</v>
      </c>
      <c r="P455" s="2">
        <v>1</v>
      </c>
      <c r="Q455" s="2">
        <v>2</v>
      </c>
      <c r="R455" s="2">
        <v>1</v>
      </c>
      <c r="S455" s="2">
        <v>0</v>
      </c>
      <c r="T455" s="2">
        <v>0</v>
      </c>
      <c r="U455" s="45" t="s">
        <v>77</v>
      </c>
      <c r="V455" s="45" t="s">
        <v>77</v>
      </c>
      <c r="W455" s="45">
        <v>0.15718750000000001</v>
      </c>
      <c r="X455" s="2">
        <v>0</v>
      </c>
      <c r="Y455" s="2">
        <v>2</v>
      </c>
      <c r="Z455">
        <v>2</v>
      </c>
    </row>
    <row r="456" spans="1:26" x14ac:dyDescent="0.25">
      <c r="A456" s="1">
        <v>44717</v>
      </c>
      <c r="B456" t="s">
        <v>82</v>
      </c>
      <c r="C456" t="s">
        <v>151</v>
      </c>
      <c r="D456" t="s">
        <v>143</v>
      </c>
      <c r="E456" t="s">
        <v>282</v>
      </c>
      <c r="F456" s="3">
        <v>1.9763888333333337</v>
      </c>
      <c r="G456" s="5">
        <v>2.0102719618055556E-2</v>
      </c>
      <c r="H456" s="2">
        <v>0</v>
      </c>
      <c r="I456" s="2">
        <v>0</v>
      </c>
      <c r="J456" s="2">
        <v>0</v>
      </c>
      <c r="K456" s="2">
        <v>9</v>
      </c>
      <c r="L456" s="2">
        <v>9</v>
      </c>
      <c r="M456">
        <v>1</v>
      </c>
      <c r="N456" s="2">
        <v>9</v>
      </c>
      <c r="O456" s="2">
        <v>0</v>
      </c>
      <c r="P456" s="2">
        <v>8</v>
      </c>
      <c r="Q456" s="2">
        <v>9</v>
      </c>
      <c r="R456" s="2">
        <v>1</v>
      </c>
      <c r="S456" s="2">
        <v>0</v>
      </c>
      <c r="T456" s="2">
        <v>0</v>
      </c>
      <c r="U456" s="45" t="s">
        <v>77</v>
      </c>
      <c r="V456" s="45" t="s">
        <v>77</v>
      </c>
      <c r="W456" s="45">
        <v>0.10944444444444444</v>
      </c>
      <c r="X456" s="2">
        <v>0</v>
      </c>
      <c r="Y456" s="2">
        <v>9</v>
      </c>
      <c r="Z456">
        <v>9</v>
      </c>
    </row>
    <row r="457" spans="1:26" x14ac:dyDescent="0.25">
      <c r="A457" s="1">
        <v>44717</v>
      </c>
      <c r="B457" t="s">
        <v>82</v>
      </c>
      <c r="C457" t="s">
        <v>148</v>
      </c>
      <c r="D457" t="s">
        <v>143</v>
      </c>
      <c r="E457" t="s">
        <v>281</v>
      </c>
      <c r="F457" s="3">
        <v>0</v>
      </c>
      <c r="G457" s="5">
        <v>2.2835645833333335E-2</v>
      </c>
      <c r="H457" s="2">
        <v>0</v>
      </c>
      <c r="I457" s="2">
        <v>0</v>
      </c>
      <c r="J457" s="2">
        <v>0</v>
      </c>
      <c r="K457" s="2">
        <v>1</v>
      </c>
      <c r="L457" s="2">
        <v>1</v>
      </c>
      <c r="M457">
        <v>0</v>
      </c>
      <c r="N457" s="2">
        <v>1</v>
      </c>
      <c r="O457" s="2">
        <v>1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45">
        <v>5.6712962962962967E-4</v>
      </c>
      <c r="V457" s="45">
        <v>1</v>
      </c>
      <c r="W457" s="45" t="s">
        <v>77</v>
      </c>
      <c r="X457" s="2">
        <v>0</v>
      </c>
      <c r="Y457" s="2">
        <v>0</v>
      </c>
      <c r="Z457">
        <v>1</v>
      </c>
    </row>
    <row r="458" spans="1:26" x14ac:dyDescent="0.25">
      <c r="A458" s="1">
        <v>44717</v>
      </c>
      <c r="B458" t="s">
        <v>82</v>
      </c>
      <c r="C458" t="s">
        <v>142</v>
      </c>
      <c r="D458" t="s">
        <v>143</v>
      </c>
      <c r="E458" t="s">
        <v>94</v>
      </c>
      <c r="F458" s="3">
        <v>3.4644444999999999</v>
      </c>
      <c r="G458" s="5">
        <v>3.7740741666666668E-2</v>
      </c>
      <c r="H458" s="2">
        <v>0</v>
      </c>
      <c r="I458" s="2">
        <v>0</v>
      </c>
      <c r="J458" s="2">
        <v>0</v>
      </c>
      <c r="K458" s="2">
        <v>5</v>
      </c>
      <c r="L458" s="2">
        <v>5</v>
      </c>
      <c r="M458">
        <v>1</v>
      </c>
      <c r="N458" s="2">
        <v>3</v>
      </c>
      <c r="O458" s="2">
        <v>0</v>
      </c>
      <c r="P458" s="2">
        <v>3</v>
      </c>
      <c r="Q458" s="2">
        <v>4</v>
      </c>
      <c r="R458" s="2">
        <v>1</v>
      </c>
      <c r="S458" s="2">
        <v>1</v>
      </c>
      <c r="T458" s="2">
        <v>0</v>
      </c>
      <c r="U458" s="45" t="s">
        <v>77</v>
      </c>
      <c r="V458" s="45" t="s">
        <v>77</v>
      </c>
      <c r="W458" s="45">
        <v>5.2210648148148152E-2</v>
      </c>
      <c r="X458" s="2">
        <v>1</v>
      </c>
      <c r="Y458" s="2">
        <v>4</v>
      </c>
      <c r="Z458">
        <v>5</v>
      </c>
    </row>
    <row r="459" spans="1:26" x14ac:dyDescent="0.25">
      <c r="A459" s="1">
        <v>44717</v>
      </c>
      <c r="B459" t="s">
        <v>82</v>
      </c>
      <c r="C459" t="s">
        <v>148</v>
      </c>
      <c r="D459" t="s">
        <v>143</v>
      </c>
      <c r="E459" t="s">
        <v>94</v>
      </c>
      <c r="F459" s="3">
        <v>2.1830544999999999</v>
      </c>
      <c r="G459" s="5">
        <v>2.1786742187500003E-2</v>
      </c>
      <c r="H459" s="2">
        <v>0</v>
      </c>
      <c r="I459" s="2">
        <v>0</v>
      </c>
      <c r="J459" s="2">
        <v>0</v>
      </c>
      <c r="K459" s="2">
        <v>8</v>
      </c>
      <c r="L459" s="2">
        <v>8</v>
      </c>
      <c r="M459">
        <v>0</v>
      </c>
      <c r="N459" s="2">
        <v>8</v>
      </c>
      <c r="O459" s="2">
        <v>1</v>
      </c>
      <c r="P459" s="2">
        <v>5</v>
      </c>
      <c r="Q459" s="2">
        <v>7</v>
      </c>
      <c r="R459" s="2">
        <v>2</v>
      </c>
      <c r="S459" s="2">
        <v>0</v>
      </c>
      <c r="T459" s="2">
        <v>0</v>
      </c>
      <c r="U459" s="45">
        <v>2.6620370370370374E-3</v>
      </c>
      <c r="V459" s="45">
        <v>1</v>
      </c>
      <c r="W459" s="45">
        <v>0.13300925925925927</v>
      </c>
      <c r="X459" s="2">
        <v>0</v>
      </c>
      <c r="Y459" s="2">
        <v>7</v>
      </c>
      <c r="Z459">
        <v>8</v>
      </c>
    </row>
    <row r="460" spans="1:26" x14ac:dyDescent="0.25">
      <c r="A460" s="1">
        <v>44717</v>
      </c>
      <c r="B460" t="s">
        <v>82</v>
      </c>
      <c r="C460" t="s">
        <v>178</v>
      </c>
      <c r="D460" t="s">
        <v>77</v>
      </c>
      <c r="E460" t="s">
        <v>94</v>
      </c>
      <c r="F460" s="3">
        <v>0</v>
      </c>
      <c r="G460" s="5" t="s">
        <v>77</v>
      </c>
      <c r="H460" s="2">
        <v>0</v>
      </c>
      <c r="I460" s="2">
        <v>0</v>
      </c>
      <c r="J460" s="2">
        <v>0</v>
      </c>
      <c r="K460" s="2">
        <v>1</v>
      </c>
      <c r="L460" s="2">
        <v>0</v>
      </c>
      <c r="M460">
        <v>0</v>
      </c>
      <c r="N460" s="2">
        <v>0</v>
      </c>
      <c r="O460" s="2">
        <v>0</v>
      </c>
      <c r="P460" s="2">
        <v>1</v>
      </c>
      <c r="Q460" s="2">
        <v>1</v>
      </c>
      <c r="R460" s="2">
        <v>0</v>
      </c>
      <c r="S460" s="2">
        <v>0</v>
      </c>
      <c r="T460" s="2">
        <v>0</v>
      </c>
      <c r="U460" s="45" t="s">
        <v>77</v>
      </c>
      <c r="V460" s="45" t="s">
        <v>77</v>
      </c>
      <c r="W460" s="45">
        <v>3.9027777777777779E-2</v>
      </c>
      <c r="X460" s="2">
        <v>0</v>
      </c>
      <c r="Y460" s="2">
        <v>1</v>
      </c>
      <c r="Z460">
        <v>1</v>
      </c>
    </row>
    <row r="461" spans="1:26" x14ac:dyDescent="0.25">
      <c r="A461" s="1">
        <v>44717</v>
      </c>
      <c r="B461" t="s">
        <v>82</v>
      </c>
      <c r="C461" t="s">
        <v>171</v>
      </c>
      <c r="D461" t="s">
        <v>143</v>
      </c>
      <c r="E461" t="s">
        <v>277</v>
      </c>
      <c r="F461" s="3">
        <v>0</v>
      </c>
      <c r="G461" s="5">
        <v>2.3229166666666669E-2</v>
      </c>
      <c r="H461" s="2">
        <v>0</v>
      </c>
      <c r="I461" s="2">
        <v>0</v>
      </c>
      <c r="J461" s="2">
        <v>0</v>
      </c>
      <c r="K461" s="2">
        <v>1</v>
      </c>
      <c r="L461" s="2">
        <v>1</v>
      </c>
      <c r="M461">
        <v>0</v>
      </c>
      <c r="N461" s="2">
        <v>1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1</v>
      </c>
      <c r="U461" s="45" t="s">
        <v>77</v>
      </c>
      <c r="V461" s="45" t="s">
        <v>77</v>
      </c>
      <c r="W461" s="45" t="s">
        <v>77</v>
      </c>
      <c r="X461" s="2">
        <v>1</v>
      </c>
      <c r="Y461" s="2">
        <v>0</v>
      </c>
      <c r="Z461">
        <v>1</v>
      </c>
    </row>
    <row r="462" spans="1:26" x14ac:dyDescent="0.25">
      <c r="A462" s="1">
        <v>44717</v>
      </c>
      <c r="B462" t="s">
        <v>82</v>
      </c>
      <c r="C462" t="s">
        <v>176</v>
      </c>
      <c r="D462" t="s">
        <v>143</v>
      </c>
      <c r="E462" t="s">
        <v>277</v>
      </c>
      <c r="F462" s="3">
        <v>0</v>
      </c>
      <c r="G462" s="5">
        <v>1.2905090277777779E-2</v>
      </c>
      <c r="H462" s="2">
        <v>0</v>
      </c>
      <c r="I462" s="2">
        <v>0</v>
      </c>
      <c r="J462" s="2">
        <v>0</v>
      </c>
      <c r="K462" s="2">
        <v>1</v>
      </c>
      <c r="L462" s="2">
        <v>1</v>
      </c>
      <c r="M462">
        <v>0</v>
      </c>
      <c r="N462" s="2">
        <v>1</v>
      </c>
      <c r="O462" s="2">
        <v>0</v>
      </c>
      <c r="P462" s="2">
        <v>1</v>
      </c>
      <c r="Q462" s="2">
        <v>1</v>
      </c>
      <c r="R462" s="2">
        <v>0</v>
      </c>
      <c r="S462" s="2">
        <v>0</v>
      </c>
      <c r="T462" s="2">
        <v>0</v>
      </c>
      <c r="U462" s="45" t="s">
        <v>77</v>
      </c>
      <c r="V462" s="45" t="s">
        <v>77</v>
      </c>
      <c r="W462" s="45">
        <v>0.15032407407407408</v>
      </c>
      <c r="X462" s="2">
        <v>0</v>
      </c>
      <c r="Y462" s="2">
        <v>1</v>
      </c>
      <c r="Z462">
        <v>1</v>
      </c>
    </row>
    <row r="463" spans="1:26" x14ac:dyDescent="0.25">
      <c r="A463" s="1">
        <v>44717</v>
      </c>
      <c r="B463" t="s">
        <v>80</v>
      </c>
      <c r="C463" t="s">
        <v>133</v>
      </c>
      <c r="D463" t="s">
        <v>132</v>
      </c>
      <c r="E463" t="s">
        <v>269</v>
      </c>
      <c r="F463" s="3">
        <v>0</v>
      </c>
      <c r="G463" s="5">
        <v>1.062498263888889E-2</v>
      </c>
      <c r="H463" s="2">
        <v>0</v>
      </c>
      <c r="I463" s="2">
        <v>0</v>
      </c>
      <c r="J463" s="2">
        <v>0</v>
      </c>
      <c r="K463" s="2">
        <v>2</v>
      </c>
      <c r="L463" s="2">
        <v>2</v>
      </c>
      <c r="M463">
        <v>0</v>
      </c>
      <c r="N463" s="2">
        <v>2</v>
      </c>
      <c r="O463" s="2">
        <v>1</v>
      </c>
      <c r="P463" s="2">
        <v>1</v>
      </c>
      <c r="Q463" s="2">
        <v>1</v>
      </c>
      <c r="R463" s="2">
        <v>0</v>
      </c>
      <c r="S463" s="2">
        <v>0</v>
      </c>
      <c r="T463" s="2">
        <v>0</v>
      </c>
      <c r="U463" s="45">
        <v>0</v>
      </c>
      <c r="V463" s="45">
        <v>1</v>
      </c>
      <c r="W463" s="45">
        <v>6.4085648148148155E-2</v>
      </c>
      <c r="X463" s="2">
        <v>0</v>
      </c>
      <c r="Y463" s="2">
        <v>1</v>
      </c>
      <c r="Z463">
        <v>2</v>
      </c>
    </row>
    <row r="464" spans="1:26" x14ac:dyDescent="0.25">
      <c r="A464" s="1">
        <v>44717</v>
      </c>
      <c r="B464" t="s">
        <v>80</v>
      </c>
      <c r="C464" t="s">
        <v>133</v>
      </c>
      <c r="D464" t="s">
        <v>132</v>
      </c>
      <c r="E464" t="s">
        <v>268</v>
      </c>
      <c r="F464" s="3">
        <v>1.4536101666666668</v>
      </c>
      <c r="G464" s="5">
        <v>4.070021180555556E-2</v>
      </c>
      <c r="H464" s="2">
        <v>0</v>
      </c>
      <c r="I464" s="2">
        <v>0</v>
      </c>
      <c r="J464" s="2">
        <v>0</v>
      </c>
      <c r="K464" s="2">
        <v>2</v>
      </c>
      <c r="L464" s="2">
        <v>2</v>
      </c>
      <c r="M464">
        <v>0</v>
      </c>
      <c r="N464" s="2">
        <v>1</v>
      </c>
      <c r="O464" s="2">
        <v>0</v>
      </c>
      <c r="P464" s="2">
        <v>2</v>
      </c>
      <c r="Q464" s="2">
        <v>2</v>
      </c>
      <c r="R464" s="2">
        <v>0</v>
      </c>
      <c r="S464" s="2">
        <v>0</v>
      </c>
      <c r="T464" s="2">
        <v>0</v>
      </c>
      <c r="U464" s="45" t="s">
        <v>77</v>
      </c>
      <c r="V464" s="45" t="s">
        <v>77</v>
      </c>
      <c r="W464" s="45">
        <v>5.545138888888889E-2</v>
      </c>
      <c r="X464" s="2">
        <v>0</v>
      </c>
      <c r="Y464" s="2">
        <v>2</v>
      </c>
      <c r="Z464">
        <v>2</v>
      </c>
    </row>
    <row r="465" spans="1:26" x14ac:dyDescent="0.25">
      <c r="A465" s="1">
        <v>44717</v>
      </c>
      <c r="B465" t="s">
        <v>80</v>
      </c>
      <c r="C465" t="s">
        <v>133</v>
      </c>
      <c r="D465" t="s">
        <v>132</v>
      </c>
      <c r="E465" t="s">
        <v>275</v>
      </c>
      <c r="F465" s="3">
        <v>32.740555666666666</v>
      </c>
      <c r="G465" s="5">
        <v>0.12370659780092598</v>
      </c>
      <c r="H465" s="2">
        <v>3</v>
      </c>
      <c r="I465" s="2">
        <v>2</v>
      </c>
      <c r="J465" s="2">
        <v>0</v>
      </c>
      <c r="K465" s="2">
        <v>18</v>
      </c>
      <c r="L465" s="2">
        <v>18</v>
      </c>
      <c r="M465">
        <v>8</v>
      </c>
      <c r="N465" s="2">
        <v>12</v>
      </c>
      <c r="O465" s="2">
        <v>4</v>
      </c>
      <c r="P465" s="2">
        <v>10</v>
      </c>
      <c r="Q465" s="2">
        <v>11</v>
      </c>
      <c r="R465" s="2">
        <v>1</v>
      </c>
      <c r="S465" s="2">
        <v>2</v>
      </c>
      <c r="T465" s="2">
        <v>1</v>
      </c>
      <c r="U465" s="45">
        <v>8.5532407407407415E-3</v>
      </c>
      <c r="V465" s="45">
        <v>0.5</v>
      </c>
      <c r="W465" s="45">
        <v>0.1290625</v>
      </c>
      <c r="X465" s="2">
        <v>3</v>
      </c>
      <c r="Y465" s="2">
        <v>11</v>
      </c>
      <c r="Z465">
        <v>18</v>
      </c>
    </row>
    <row r="466" spans="1:26" x14ac:dyDescent="0.25">
      <c r="A466" s="1">
        <v>44717</v>
      </c>
      <c r="B466" t="s">
        <v>80</v>
      </c>
      <c r="C466" t="s">
        <v>133</v>
      </c>
      <c r="D466" t="s">
        <v>132</v>
      </c>
      <c r="E466" t="s">
        <v>267</v>
      </c>
      <c r="F466" s="3">
        <v>50.5908315</v>
      </c>
      <c r="G466" s="5">
        <v>9.7778739004629647E-2</v>
      </c>
      <c r="H466" s="2">
        <v>6</v>
      </c>
      <c r="I466" s="2">
        <v>2</v>
      </c>
      <c r="J466" s="2">
        <v>0</v>
      </c>
      <c r="K466" s="2">
        <v>28</v>
      </c>
      <c r="L466" s="2">
        <v>28</v>
      </c>
      <c r="M466">
        <v>6</v>
      </c>
      <c r="N466" s="2">
        <v>14</v>
      </c>
      <c r="O466" s="2">
        <v>8</v>
      </c>
      <c r="P466" s="2">
        <v>15</v>
      </c>
      <c r="Q466" s="2">
        <v>19</v>
      </c>
      <c r="R466" s="2">
        <v>4</v>
      </c>
      <c r="S466" s="2">
        <v>0</v>
      </c>
      <c r="T466" s="2">
        <v>1</v>
      </c>
      <c r="U466" s="45">
        <v>4.2766203703703707E-3</v>
      </c>
      <c r="V466" s="45">
        <v>0.75</v>
      </c>
      <c r="W466" s="45">
        <v>6.9363425925925939E-2</v>
      </c>
      <c r="X466" s="2">
        <v>1</v>
      </c>
      <c r="Y466" s="2">
        <v>19</v>
      </c>
      <c r="Z466">
        <v>28</v>
      </c>
    </row>
    <row r="467" spans="1:26" x14ac:dyDescent="0.25">
      <c r="A467" s="1">
        <v>44717</v>
      </c>
      <c r="B467" t="s">
        <v>80</v>
      </c>
      <c r="C467" t="s">
        <v>149</v>
      </c>
      <c r="D467" t="s">
        <v>150</v>
      </c>
      <c r="E467" t="s">
        <v>267</v>
      </c>
      <c r="F467" s="3">
        <v>0</v>
      </c>
      <c r="G467" s="5">
        <v>7.8858032407407418E-3</v>
      </c>
      <c r="H467" s="2">
        <v>0</v>
      </c>
      <c r="I467" s="2">
        <v>0</v>
      </c>
      <c r="J467" s="2">
        <v>0</v>
      </c>
      <c r="K467" s="2">
        <v>3</v>
      </c>
      <c r="L467" s="2">
        <v>3</v>
      </c>
      <c r="M467">
        <v>1</v>
      </c>
      <c r="N467" s="2">
        <v>3</v>
      </c>
      <c r="O467" s="2">
        <v>0</v>
      </c>
      <c r="P467" s="2">
        <v>2</v>
      </c>
      <c r="Q467" s="2">
        <v>3</v>
      </c>
      <c r="R467" s="2">
        <v>1</v>
      </c>
      <c r="S467" s="2">
        <v>0</v>
      </c>
      <c r="T467" s="2">
        <v>0</v>
      </c>
      <c r="U467" s="45" t="s">
        <v>77</v>
      </c>
      <c r="V467" s="45" t="s">
        <v>77</v>
      </c>
      <c r="W467" s="45">
        <v>4.1400462962962965E-2</v>
      </c>
      <c r="X467" s="2">
        <v>0</v>
      </c>
      <c r="Y467" s="2">
        <v>3</v>
      </c>
      <c r="Z467">
        <v>3</v>
      </c>
    </row>
    <row r="468" spans="1:26" x14ac:dyDescent="0.25">
      <c r="A468" s="1">
        <v>44717</v>
      </c>
      <c r="B468" t="s">
        <v>77</v>
      </c>
      <c r="C468" t="s">
        <v>77</v>
      </c>
      <c r="D468" t="s">
        <v>77</v>
      </c>
      <c r="E468" t="s">
        <v>280</v>
      </c>
      <c r="F468" s="3">
        <v>0</v>
      </c>
      <c r="G468" s="5" t="s">
        <v>77</v>
      </c>
      <c r="H468" s="2">
        <v>0</v>
      </c>
      <c r="I468" s="2">
        <v>0</v>
      </c>
      <c r="J468" s="2">
        <v>0</v>
      </c>
      <c r="K468" s="2">
        <v>24</v>
      </c>
      <c r="L468" s="2">
        <v>7</v>
      </c>
      <c r="M468">
        <v>0</v>
      </c>
      <c r="N468" s="2">
        <v>0</v>
      </c>
      <c r="O468" s="2">
        <v>3</v>
      </c>
      <c r="P468" s="2">
        <v>12</v>
      </c>
      <c r="Q468" s="2">
        <v>14</v>
      </c>
      <c r="R468" s="2">
        <v>2</v>
      </c>
      <c r="S468" s="2">
        <v>2</v>
      </c>
      <c r="T468" s="2">
        <v>5</v>
      </c>
      <c r="U468" s="45">
        <v>3.3796296296296296E-3</v>
      </c>
      <c r="V468" s="45">
        <v>1</v>
      </c>
      <c r="W468" s="45">
        <v>3.8090277777777778E-2</v>
      </c>
      <c r="X468" s="2">
        <v>7</v>
      </c>
      <c r="Y468" s="2">
        <v>14</v>
      </c>
      <c r="Z468">
        <v>16</v>
      </c>
    </row>
    <row r="469" spans="1:26" x14ac:dyDescent="0.25">
      <c r="A469" s="1">
        <v>44717</v>
      </c>
      <c r="B469" t="s">
        <v>77</v>
      </c>
      <c r="C469" t="s">
        <v>77</v>
      </c>
      <c r="D469" t="s">
        <v>77</v>
      </c>
      <c r="E469" t="s">
        <v>269</v>
      </c>
      <c r="F469" s="3">
        <v>0</v>
      </c>
      <c r="G469" s="5" t="s">
        <v>77</v>
      </c>
      <c r="H469" s="2">
        <v>0</v>
      </c>
      <c r="I469" s="2">
        <v>0</v>
      </c>
      <c r="J469" s="2">
        <v>0</v>
      </c>
      <c r="K469" s="2">
        <v>45</v>
      </c>
      <c r="L469" s="2">
        <v>11</v>
      </c>
      <c r="M469">
        <v>0</v>
      </c>
      <c r="N469" s="2">
        <v>0</v>
      </c>
      <c r="O469" s="2">
        <v>6</v>
      </c>
      <c r="P469" s="2">
        <v>26</v>
      </c>
      <c r="Q469" s="2">
        <v>34</v>
      </c>
      <c r="R469" s="2">
        <v>8</v>
      </c>
      <c r="S469" s="2">
        <v>1</v>
      </c>
      <c r="T469" s="2">
        <v>4</v>
      </c>
      <c r="U469" s="45">
        <v>4.2418981481481483E-3</v>
      </c>
      <c r="V469" s="45">
        <v>0.66666666666666663</v>
      </c>
      <c r="W469" s="45">
        <v>6.7372685185185188E-2</v>
      </c>
      <c r="X469" s="2">
        <v>5</v>
      </c>
      <c r="Y469" s="2">
        <v>34</v>
      </c>
      <c r="Z469">
        <v>18</v>
      </c>
    </row>
    <row r="470" spans="1:26" x14ac:dyDescent="0.25">
      <c r="A470" s="1">
        <v>44717</v>
      </c>
      <c r="B470" t="s">
        <v>77</v>
      </c>
      <c r="C470" t="s">
        <v>77</v>
      </c>
      <c r="D470" t="s">
        <v>77</v>
      </c>
      <c r="E470" t="s">
        <v>272</v>
      </c>
      <c r="F470" s="3">
        <v>0</v>
      </c>
      <c r="G470" s="5" t="s">
        <v>77</v>
      </c>
      <c r="H470" s="2">
        <v>0</v>
      </c>
      <c r="I470" s="2">
        <v>0</v>
      </c>
      <c r="J470" s="2">
        <v>0</v>
      </c>
      <c r="K470" s="2">
        <v>60</v>
      </c>
      <c r="L470" s="2">
        <v>15</v>
      </c>
      <c r="M470">
        <v>0</v>
      </c>
      <c r="N470" s="2">
        <v>0</v>
      </c>
      <c r="O470" s="2">
        <v>5</v>
      </c>
      <c r="P470" s="2">
        <v>38</v>
      </c>
      <c r="Q470" s="2">
        <v>48</v>
      </c>
      <c r="R470" s="2">
        <v>10</v>
      </c>
      <c r="S470" s="2">
        <v>0</v>
      </c>
      <c r="T470" s="2">
        <v>7</v>
      </c>
      <c r="U470" s="45">
        <v>6.3078703703703708E-3</v>
      </c>
      <c r="V470" s="45">
        <v>0.4</v>
      </c>
      <c r="W470" s="45">
        <v>6.3460648148148141E-2</v>
      </c>
      <c r="X470" s="2">
        <v>7</v>
      </c>
      <c r="Y470" s="2">
        <v>48</v>
      </c>
      <c r="Z470">
        <v>38</v>
      </c>
    </row>
    <row r="471" spans="1:26" x14ac:dyDescent="0.25">
      <c r="A471" s="1">
        <v>44717</v>
      </c>
      <c r="B471" t="s">
        <v>77</v>
      </c>
      <c r="C471" t="s">
        <v>77</v>
      </c>
      <c r="D471" t="s">
        <v>77</v>
      </c>
      <c r="E471" t="s">
        <v>273</v>
      </c>
      <c r="F471" s="3">
        <v>0</v>
      </c>
      <c r="G471" s="5" t="s">
        <v>77</v>
      </c>
      <c r="H471" s="2">
        <v>0</v>
      </c>
      <c r="I471" s="2">
        <v>0</v>
      </c>
      <c r="J471" s="2">
        <v>0</v>
      </c>
      <c r="K471" s="2">
        <v>90</v>
      </c>
      <c r="L471" s="2">
        <v>13</v>
      </c>
      <c r="M471">
        <v>0</v>
      </c>
      <c r="N471" s="2">
        <v>0</v>
      </c>
      <c r="O471" s="2">
        <v>7</v>
      </c>
      <c r="P471" s="2">
        <v>44</v>
      </c>
      <c r="Q471" s="2">
        <v>63</v>
      </c>
      <c r="R471" s="2">
        <v>19</v>
      </c>
      <c r="S471" s="2">
        <v>5</v>
      </c>
      <c r="T471" s="2">
        <v>15</v>
      </c>
      <c r="U471" s="45">
        <v>4.9305555555555552E-3</v>
      </c>
      <c r="V471" s="45">
        <v>0.7142857142857143</v>
      </c>
      <c r="W471" s="45">
        <v>3.0625000000000003E-2</v>
      </c>
      <c r="X471" s="2">
        <v>20</v>
      </c>
      <c r="Y471" s="2">
        <v>63</v>
      </c>
      <c r="Z471">
        <v>35</v>
      </c>
    </row>
    <row r="472" spans="1:26" x14ac:dyDescent="0.25">
      <c r="A472" s="1">
        <v>44717</v>
      </c>
      <c r="B472" t="s">
        <v>77</v>
      </c>
      <c r="C472" t="s">
        <v>77</v>
      </c>
      <c r="D472" t="s">
        <v>77</v>
      </c>
      <c r="E472" t="s">
        <v>268</v>
      </c>
      <c r="F472" s="3">
        <v>0</v>
      </c>
      <c r="G472" s="5" t="s">
        <v>77</v>
      </c>
      <c r="H472" s="2">
        <v>0</v>
      </c>
      <c r="I472" s="2">
        <v>0</v>
      </c>
      <c r="J472" s="2">
        <v>0</v>
      </c>
      <c r="K472" s="2">
        <v>61</v>
      </c>
      <c r="L472" s="2">
        <v>13</v>
      </c>
      <c r="M472">
        <v>0</v>
      </c>
      <c r="N472" s="2">
        <v>0</v>
      </c>
      <c r="O472" s="2">
        <v>7</v>
      </c>
      <c r="P472" s="2">
        <v>34</v>
      </c>
      <c r="Q472" s="2">
        <v>45</v>
      </c>
      <c r="R472" s="2">
        <v>11</v>
      </c>
      <c r="S472" s="2">
        <v>3</v>
      </c>
      <c r="T472" s="2">
        <v>6</v>
      </c>
      <c r="U472" s="45">
        <v>5.2199074074074075E-3</v>
      </c>
      <c r="V472" s="45">
        <v>0.5714285714285714</v>
      </c>
      <c r="W472" s="45">
        <v>0.15061342592592591</v>
      </c>
      <c r="X472" s="2">
        <v>9</v>
      </c>
      <c r="Y472" s="2">
        <v>45</v>
      </c>
      <c r="Z472">
        <v>27</v>
      </c>
    </row>
    <row r="473" spans="1:26" x14ac:dyDescent="0.25">
      <c r="A473" s="1">
        <v>44717</v>
      </c>
      <c r="B473" t="s">
        <v>77</v>
      </c>
      <c r="C473" t="s">
        <v>77</v>
      </c>
      <c r="D473" t="s">
        <v>77</v>
      </c>
      <c r="E473" t="s">
        <v>286</v>
      </c>
      <c r="F473" s="3">
        <v>0</v>
      </c>
      <c r="G473" s="5" t="s">
        <v>77</v>
      </c>
      <c r="H473" s="2">
        <v>0</v>
      </c>
      <c r="I473" s="2">
        <v>0</v>
      </c>
      <c r="J473" s="2">
        <v>0</v>
      </c>
      <c r="K473" s="2">
        <v>22</v>
      </c>
      <c r="L473" s="2">
        <v>3</v>
      </c>
      <c r="M473">
        <v>0</v>
      </c>
      <c r="N473" s="2">
        <v>0</v>
      </c>
      <c r="O473" s="2">
        <v>0</v>
      </c>
      <c r="P473" s="2">
        <v>17</v>
      </c>
      <c r="Q473" s="2">
        <v>22</v>
      </c>
      <c r="R473" s="2">
        <v>5</v>
      </c>
      <c r="S473" s="2">
        <v>0</v>
      </c>
      <c r="T473" s="2">
        <v>0</v>
      </c>
      <c r="U473" s="45" t="s">
        <v>77</v>
      </c>
      <c r="V473" s="45" t="s">
        <v>77</v>
      </c>
      <c r="W473" s="45">
        <v>9.4236111111111104E-2</v>
      </c>
      <c r="X473" s="2">
        <v>0</v>
      </c>
      <c r="Y473" s="2">
        <v>22</v>
      </c>
      <c r="Z473">
        <v>9</v>
      </c>
    </row>
    <row r="474" spans="1:26" x14ac:dyDescent="0.25">
      <c r="A474" s="1">
        <v>44717</v>
      </c>
      <c r="B474" t="s">
        <v>77</v>
      </c>
      <c r="C474" t="s">
        <v>77</v>
      </c>
      <c r="D474" t="s">
        <v>77</v>
      </c>
      <c r="E474" t="s">
        <v>276</v>
      </c>
      <c r="F474" s="3">
        <v>0</v>
      </c>
      <c r="G474" s="5" t="s">
        <v>77</v>
      </c>
      <c r="H474" s="2">
        <v>0</v>
      </c>
      <c r="I474" s="2">
        <v>0</v>
      </c>
      <c r="J474" s="2">
        <v>0</v>
      </c>
      <c r="K474" s="2">
        <v>50</v>
      </c>
      <c r="L474" s="2">
        <v>7</v>
      </c>
      <c r="M474">
        <v>0</v>
      </c>
      <c r="N474" s="2">
        <v>0</v>
      </c>
      <c r="O474" s="2">
        <v>7</v>
      </c>
      <c r="P474" s="2">
        <v>29</v>
      </c>
      <c r="Q474" s="2">
        <v>37</v>
      </c>
      <c r="R474" s="2">
        <v>8</v>
      </c>
      <c r="S474" s="2">
        <v>3</v>
      </c>
      <c r="T474" s="2">
        <v>3</v>
      </c>
      <c r="U474" s="45">
        <v>5.5555555555555558E-3</v>
      </c>
      <c r="V474" s="45">
        <v>0.5714285714285714</v>
      </c>
      <c r="W474" s="45">
        <v>5.4079861111111113E-2</v>
      </c>
      <c r="X474" s="2">
        <v>6</v>
      </c>
      <c r="Y474" s="2">
        <v>37</v>
      </c>
      <c r="Z474">
        <v>27</v>
      </c>
    </row>
    <row r="475" spans="1:26" x14ac:dyDescent="0.25">
      <c r="A475" s="1">
        <v>44717</v>
      </c>
      <c r="B475" t="s">
        <v>77</v>
      </c>
      <c r="C475" t="s">
        <v>77</v>
      </c>
      <c r="D475" t="s">
        <v>77</v>
      </c>
      <c r="E475" t="s">
        <v>285</v>
      </c>
      <c r="F475" s="3">
        <v>0</v>
      </c>
      <c r="G475" s="5" t="s">
        <v>77</v>
      </c>
      <c r="H475" s="2">
        <v>0</v>
      </c>
      <c r="I475" s="2">
        <v>0</v>
      </c>
      <c r="J475" s="2">
        <v>0</v>
      </c>
      <c r="K475" s="2">
        <v>37</v>
      </c>
      <c r="L475" s="2">
        <v>6</v>
      </c>
      <c r="M475">
        <v>0</v>
      </c>
      <c r="N475" s="2">
        <v>0</v>
      </c>
      <c r="O475" s="2">
        <v>2</v>
      </c>
      <c r="P475" s="2">
        <v>18</v>
      </c>
      <c r="Q475" s="2">
        <v>21</v>
      </c>
      <c r="R475" s="2">
        <v>3</v>
      </c>
      <c r="S475" s="2">
        <v>2</v>
      </c>
      <c r="T475" s="2">
        <v>12</v>
      </c>
      <c r="U475" s="45">
        <v>4.6643518518518518E-3</v>
      </c>
      <c r="V475" s="45">
        <v>0.5</v>
      </c>
      <c r="W475" s="45">
        <v>5.4305555555555558E-2</v>
      </c>
      <c r="X475" s="2">
        <v>14</v>
      </c>
      <c r="Y475" s="2">
        <v>21</v>
      </c>
      <c r="Z475">
        <v>14</v>
      </c>
    </row>
    <row r="476" spans="1:26" x14ac:dyDescent="0.25">
      <c r="A476" s="1">
        <v>44717</v>
      </c>
      <c r="B476" t="s">
        <v>77</v>
      </c>
      <c r="C476" t="s">
        <v>77</v>
      </c>
      <c r="D476" t="s">
        <v>77</v>
      </c>
      <c r="E476" t="s">
        <v>282</v>
      </c>
      <c r="F476" s="3">
        <v>0</v>
      </c>
      <c r="G476" s="5" t="s">
        <v>77</v>
      </c>
      <c r="H476" s="2">
        <v>0</v>
      </c>
      <c r="I476" s="2">
        <v>0</v>
      </c>
      <c r="J476" s="2">
        <v>0</v>
      </c>
      <c r="K476" s="2">
        <v>58</v>
      </c>
      <c r="L476" s="2">
        <v>11</v>
      </c>
      <c r="M476">
        <v>0</v>
      </c>
      <c r="N476" s="2">
        <v>0</v>
      </c>
      <c r="O476" s="2">
        <v>2</v>
      </c>
      <c r="P476" s="2">
        <v>36</v>
      </c>
      <c r="Q476" s="2">
        <v>46</v>
      </c>
      <c r="R476" s="2">
        <v>10</v>
      </c>
      <c r="S476" s="2">
        <v>3</v>
      </c>
      <c r="T476" s="2">
        <v>7</v>
      </c>
      <c r="U476" s="45">
        <v>7.8530092592592592E-3</v>
      </c>
      <c r="V476" s="45">
        <v>0</v>
      </c>
      <c r="W476" s="45">
        <v>9.5162037037037045E-2</v>
      </c>
      <c r="X476" s="2">
        <v>10</v>
      </c>
      <c r="Y476" s="2">
        <v>46</v>
      </c>
      <c r="Z476">
        <v>21</v>
      </c>
    </row>
    <row r="477" spans="1:26" x14ac:dyDescent="0.25">
      <c r="A477" s="1">
        <v>44717</v>
      </c>
      <c r="B477" t="s">
        <v>77</v>
      </c>
      <c r="C477" t="s">
        <v>77</v>
      </c>
      <c r="D477" t="s">
        <v>77</v>
      </c>
      <c r="E477" t="s">
        <v>287</v>
      </c>
      <c r="F477" s="3">
        <v>0</v>
      </c>
      <c r="G477" s="5" t="s">
        <v>77</v>
      </c>
      <c r="H477" s="2">
        <v>0</v>
      </c>
      <c r="I477" s="2">
        <v>0</v>
      </c>
      <c r="J477" s="2">
        <v>0</v>
      </c>
      <c r="K477" s="2">
        <v>45</v>
      </c>
      <c r="L477" s="2">
        <v>14</v>
      </c>
      <c r="M477">
        <v>0</v>
      </c>
      <c r="N477" s="2">
        <v>0</v>
      </c>
      <c r="O477" s="2">
        <v>5</v>
      </c>
      <c r="P477" s="2">
        <v>29</v>
      </c>
      <c r="Q477" s="2">
        <v>35</v>
      </c>
      <c r="R477" s="2">
        <v>6</v>
      </c>
      <c r="S477" s="2">
        <v>0</v>
      </c>
      <c r="T477" s="2">
        <v>5</v>
      </c>
      <c r="U477" s="45">
        <v>1.758101851851852E-2</v>
      </c>
      <c r="V477" s="45">
        <v>0</v>
      </c>
      <c r="W477" s="45">
        <v>4.1064814814814818E-2</v>
      </c>
      <c r="X477" s="2">
        <v>5</v>
      </c>
      <c r="Y477" s="2">
        <v>35</v>
      </c>
      <c r="Z477">
        <v>26</v>
      </c>
    </row>
    <row r="478" spans="1:26" x14ac:dyDescent="0.25">
      <c r="A478" s="1">
        <v>44717</v>
      </c>
      <c r="B478" t="s">
        <v>77</v>
      </c>
      <c r="C478" t="s">
        <v>77</v>
      </c>
      <c r="D478" t="s">
        <v>77</v>
      </c>
      <c r="E478" t="s">
        <v>284</v>
      </c>
      <c r="F478" s="3">
        <v>0</v>
      </c>
      <c r="G478" s="5" t="s">
        <v>77</v>
      </c>
      <c r="H478" s="2">
        <v>0</v>
      </c>
      <c r="I478" s="2">
        <v>0</v>
      </c>
      <c r="J478" s="2">
        <v>0</v>
      </c>
      <c r="K478" s="2">
        <v>29</v>
      </c>
      <c r="L478" s="2">
        <v>6</v>
      </c>
      <c r="M478">
        <v>0</v>
      </c>
      <c r="N478" s="2">
        <v>0</v>
      </c>
      <c r="O478" s="2">
        <v>3</v>
      </c>
      <c r="P478" s="2">
        <v>16</v>
      </c>
      <c r="Q478" s="2">
        <v>19</v>
      </c>
      <c r="R478" s="2">
        <v>3</v>
      </c>
      <c r="S478" s="2">
        <v>1</v>
      </c>
      <c r="T478" s="2">
        <v>6</v>
      </c>
      <c r="U478" s="45">
        <v>6.3657407407407404E-3</v>
      </c>
      <c r="V478" s="45">
        <v>0</v>
      </c>
      <c r="W478" s="45">
        <v>8.8298611111111105E-2</v>
      </c>
      <c r="X478" s="2">
        <v>7</v>
      </c>
      <c r="Y478" s="2">
        <v>19</v>
      </c>
      <c r="Z478">
        <v>18</v>
      </c>
    </row>
    <row r="479" spans="1:26" x14ac:dyDescent="0.25">
      <c r="A479" s="1">
        <v>44717</v>
      </c>
      <c r="B479" t="s">
        <v>77</v>
      </c>
      <c r="C479" t="s">
        <v>77</v>
      </c>
      <c r="D479" t="s">
        <v>77</v>
      </c>
      <c r="E479" t="s">
        <v>281</v>
      </c>
      <c r="F479" s="3">
        <v>0</v>
      </c>
      <c r="G479" s="5" t="s">
        <v>77</v>
      </c>
      <c r="H479" s="2">
        <v>0</v>
      </c>
      <c r="I479" s="2">
        <v>0</v>
      </c>
      <c r="J479" s="2">
        <v>0</v>
      </c>
      <c r="K479" s="2">
        <v>24</v>
      </c>
      <c r="L479" s="2">
        <v>8</v>
      </c>
      <c r="M479">
        <v>0</v>
      </c>
      <c r="N479" s="2">
        <v>0</v>
      </c>
      <c r="O479" s="2">
        <v>3</v>
      </c>
      <c r="P479" s="2">
        <v>14</v>
      </c>
      <c r="Q479" s="2">
        <v>17</v>
      </c>
      <c r="R479" s="2">
        <v>3</v>
      </c>
      <c r="S479" s="2">
        <v>2</v>
      </c>
      <c r="T479" s="2">
        <v>2</v>
      </c>
      <c r="U479" s="45">
        <v>5.6712962962962967E-4</v>
      </c>
      <c r="V479" s="45">
        <v>0.66666666666666663</v>
      </c>
      <c r="W479" s="45">
        <v>6.2592592592592589E-2</v>
      </c>
      <c r="X479" s="2">
        <v>4</v>
      </c>
      <c r="Y479" s="2">
        <v>17</v>
      </c>
      <c r="Z479">
        <v>13</v>
      </c>
    </row>
    <row r="480" spans="1:26" x14ac:dyDescent="0.25">
      <c r="A480" s="1">
        <v>44717</v>
      </c>
      <c r="B480" t="s">
        <v>77</v>
      </c>
      <c r="C480" t="s">
        <v>77</v>
      </c>
      <c r="D480" t="s">
        <v>77</v>
      </c>
      <c r="E480" t="s">
        <v>279</v>
      </c>
      <c r="F480" s="3">
        <v>0</v>
      </c>
      <c r="G480" s="5" t="s">
        <v>77</v>
      </c>
      <c r="H480" s="2">
        <v>0</v>
      </c>
      <c r="I480" s="2">
        <v>0</v>
      </c>
      <c r="J480" s="2">
        <v>0</v>
      </c>
      <c r="K480" s="2">
        <v>15</v>
      </c>
      <c r="L480" s="2">
        <v>2</v>
      </c>
      <c r="M480">
        <v>0</v>
      </c>
      <c r="N480" s="2">
        <v>0</v>
      </c>
      <c r="O480" s="2">
        <v>1</v>
      </c>
      <c r="P480" s="2">
        <v>7</v>
      </c>
      <c r="Q480" s="2">
        <v>13</v>
      </c>
      <c r="R480" s="2">
        <v>6</v>
      </c>
      <c r="S480" s="2">
        <v>0</v>
      </c>
      <c r="T480" s="2">
        <v>1</v>
      </c>
      <c r="U480" s="45">
        <v>4.31712962962963E-3</v>
      </c>
      <c r="V480" s="45">
        <v>1</v>
      </c>
      <c r="W480" s="45">
        <v>0.10444444444444445</v>
      </c>
      <c r="X480" s="2">
        <v>1</v>
      </c>
      <c r="Y480" s="2">
        <v>13</v>
      </c>
      <c r="Z480">
        <v>12</v>
      </c>
    </row>
    <row r="481" spans="1:26" x14ac:dyDescent="0.25">
      <c r="A481" s="1">
        <v>44717</v>
      </c>
      <c r="B481" t="s">
        <v>77</v>
      </c>
      <c r="C481" t="s">
        <v>77</v>
      </c>
      <c r="D481" t="s">
        <v>77</v>
      </c>
      <c r="E481" t="s">
        <v>275</v>
      </c>
      <c r="F481" s="3">
        <v>0</v>
      </c>
      <c r="G481" s="5" t="s">
        <v>77</v>
      </c>
      <c r="H481" s="2">
        <v>0</v>
      </c>
      <c r="I481" s="2">
        <v>0</v>
      </c>
      <c r="J481" s="2">
        <v>0</v>
      </c>
      <c r="K481" s="2">
        <v>51</v>
      </c>
      <c r="L481" s="2">
        <v>5</v>
      </c>
      <c r="M481">
        <v>0</v>
      </c>
      <c r="N481" s="2">
        <v>0</v>
      </c>
      <c r="O481" s="2">
        <v>5</v>
      </c>
      <c r="P481" s="2">
        <v>30</v>
      </c>
      <c r="Q481" s="2">
        <v>39</v>
      </c>
      <c r="R481" s="2">
        <v>9</v>
      </c>
      <c r="S481" s="2">
        <v>4</v>
      </c>
      <c r="T481" s="2">
        <v>3</v>
      </c>
      <c r="U481" s="45">
        <v>5.4629629629629629E-3</v>
      </c>
      <c r="V481" s="45">
        <v>0.6</v>
      </c>
      <c r="W481" s="45">
        <v>0.12971643518518519</v>
      </c>
      <c r="X481" s="2">
        <v>7</v>
      </c>
      <c r="Y481" s="2">
        <v>39</v>
      </c>
      <c r="Z481">
        <v>17</v>
      </c>
    </row>
    <row r="482" spans="1:26" x14ac:dyDescent="0.25">
      <c r="A482" s="1">
        <v>44717</v>
      </c>
      <c r="B482" t="s">
        <v>77</v>
      </c>
      <c r="C482" t="s">
        <v>77</v>
      </c>
      <c r="D482" t="s">
        <v>77</v>
      </c>
      <c r="E482" t="s">
        <v>271</v>
      </c>
      <c r="F482" s="3">
        <v>0</v>
      </c>
      <c r="G482" s="5" t="s">
        <v>77</v>
      </c>
      <c r="H482" s="2">
        <v>0</v>
      </c>
      <c r="I482" s="2">
        <v>0</v>
      </c>
      <c r="J482" s="2">
        <v>0</v>
      </c>
      <c r="K482" s="2">
        <v>46</v>
      </c>
      <c r="L482" s="2">
        <v>8</v>
      </c>
      <c r="M482">
        <v>0</v>
      </c>
      <c r="N482" s="2">
        <v>0</v>
      </c>
      <c r="O482" s="2">
        <v>6</v>
      </c>
      <c r="P482" s="2">
        <v>24</v>
      </c>
      <c r="Q482" s="2">
        <v>34</v>
      </c>
      <c r="R482" s="2">
        <v>10</v>
      </c>
      <c r="S482" s="2">
        <v>2</v>
      </c>
      <c r="T482" s="2">
        <v>4</v>
      </c>
      <c r="U482" s="45">
        <v>4.3981481481481484E-3</v>
      </c>
      <c r="V482" s="45">
        <v>0.5</v>
      </c>
      <c r="W482" s="45">
        <v>0.11749999999999999</v>
      </c>
      <c r="X482" s="2">
        <v>6</v>
      </c>
      <c r="Y482" s="2">
        <v>34</v>
      </c>
      <c r="Z482">
        <v>24</v>
      </c>
    </row>
    <row r="483" spans="1:26" x14ac:dyDescent="0.25">
      <c r="A483" s="1">
        <v>44717</v>
      </c>
      <c r="B483" t="s">
        <v>77</v>
      </c>
      <c r="C483" t="s">
        <v>77</v>
      </c>
      <c r="D483" t="s">
        <v>77</v>
      </c>
      <c r="E483" t="s">
        <v>82</v>
      </c>
      <c r="F483" s="3">
        <v>0</v>
      </c>
      <c r="G483" s="5" t="s">
        <v>77</v>
      </c>
      <c r="H483" s="2">
        <v>0</v>
      </c>
      <c r="I483" s="2">
        <v>0</v>
      </c>
      <c r="J483" s="2">
        <v>0</v>
      </c>
      <c r="K483" s="2">
        <v>1</v>
      </c>
      <c r="L483" s="2">
        <v>0</v>
      </c>
      <c r="M483">
        <v>0</v>
      </c>
      <c r="N483" s="2">
        <v>0</v>
      </c>
      <c r="O483" s="2">
        <v>0</v>
      </c>
      <c r="P483" s="2">
        <v>1</v>
      </c>
      <c r="Q483" s="2">
        <v>1</v>
      </c>
      <c r="R483" s="2">
        <v>0</v>
      </c>
      <c r="S483" s="2">
        <v>0</v>
      </c>
      <c r="T483" s="2">
        <v>0</v>
      </c>
      <c r="U483" s="45" t="s">
        <v>77</v>
      </c>
      <c r="V483" s="45" t="s">
        <v>77</v>
      </c>
      <c r="W483" s="45" t="s">
        <v>77</v>
      </c>
      <c r="X483" s="2">
        <v>0</v>
      </c>
      <c r="Y483" s="2">
        <v>1</v>
      </c>
      <c r="Z483">
        <v>0</v>
      </c>
    </row>
    <row r="484" spans="1:26" x14ac:dyDescent="0.25">
      <c r="A484" s="1">
        <v>44717</v>
      </c>
      <c r="B484" t="s">
        <v>77</v>
      </c>
      <c r="C484" t="s">
        <v>77</v>
      </c>
      <c r="D484" t="s">
        <v>77</v>
      </c>
      <c r="E484" t="s">
        <v>270</v>
      </c>
      <c r="F484" s="3">
        <v>0</v>
      </c>
      <c r="G484" s="5" t="s">
        <v>77</v>
      </c>
      <c r="H484" s="2">
        <v>0</v>
      </c>
      <c r="I484" s="2">
        <v>0</v>
      </c>
      <c r="J484" s="2">
        <v>0</v>
      </c>
      <c r="K484" s="2">
        <v>33</v>
      </c>
      <c r="L484" s="2">
        <v>7</v>
      </c>
      <c r="M484">
        <v>0</v>
      </c>
      <c r="N484" s="2">
        <v>0</v>
      </c>
      <c r="O484" s="2">
        <v>5</v>
      </c>
      <c r="P484" s="2">
        <v>13</v>
      </c>
      <c r="Q484" s="2">
        <v>23</v>
      </c>
      <c r="R484" s="2">
        <v>10</v>
      </c>
      <c r="S484" s="2">
        <v>2</v>
      </c>
      <c r="T484" s="2">
        <v>3</v>
      </c>
      <c r="U484" s="45">
        <v>1.2222222222222223E-2</v>
      </c>
      <c r="V484" s="45">
        <v>0.2</v>
      </c>
      <c r="W484" s="45">
        <v>4.6990740740740743E-2</v>
      </c>
      <c r="X484" s="2">
        <v>5</v>
      </c>
      <c r="Y484" s="2">
        <v>23</v>
      </c>
      <c r="Z484">
        <v>18</v>
      </c>
    </row>
    <row r="485" spans="1:26" x14ac:dyDescent="0.25">
      <c r="A485" s="1">
        <v>44717</v>
      </c>
      <c r="B485" t="s">
        <v>77</v>
      </c>
      <c r="C485" t="s">
        <v>77</v>
      </c>
      <c r="D485" t="s">
        <v>77</v>
      </c>
      <c r="E485" t="s">
        <v>94</v>
      </c>
      <c r="F485" s="3">
        <v>0</v>
      </c>
      <c r="G485" s="5" t="s">
        <v>77</v>
      </c>
      <c r="H485" s="2">
        <v>0</v>
      </c>
      <c r="I485" s="2">
        <v>0</v>
      </c>
      <c r="J485" s="2">
        <v>0</v>
      </c>
      <c r="K485" s="2">
        <v>44</v>
      </c>
      <c r="L485" s="2">
        <v>7</v>
      </c>
      <c r="M485">
        <v>0</v>
      </c>
      <c r="N485" s="2">
        <v>0</v>
      </c>
      <c r="O485" s="2">
        <v>2</v>
      </c>
      <c r="P485" s="2">
        <v>21</v>
      </c>
      <c r="Q485" s="2">
        <v>34</v>
      </c>
      <c r="R485" s="2">
        <v>13</v>
      </c>
      <c r="S485" s="2">
        <v>3</v>
      </c>
      <c r="T485" s="2">
        <v>5</v>
      </c>
      <c r="U485" s="45">
        <v>2.2783564814814819E-2</v>
      </c>
      <c r="V485" s="45">
        <v>0</v>
      </c>
      <c r="W485" s="45">
        <v>5.8206018518518518E-2</v>
      </c>
      <c r="X485" s="2">
        <v>8</v>
      </c>
      <c r="Y485" s="2">
        <v>34</v>
      </c>
      <c r="Z485">
        <v>24</v>
      </c>
    </row>
    <row r="486" spans="1:26" x14ac:dyDescent="0.25">
      <c r="A486" s="1">
        <v>44717</v>
      </c>
      <c r="B486" t="s">
        <v>77</v>
      </c>
      <c r="C486" t="s">
        <v>77</v>
      </c>
      <c r="D486" t="s">
        <v>77</v>
      </c>
      <c r="E486" t="s">
        <v>274</v>
      </c>
      <c r="F486" s="3">
        <v>0</v>
      </c>
      <c r="G486" s="5" t="s">
        <v>77</v>
      </c>
      <c r="H486" s="2">
        <v>0</v>
      </c>
      <c r="I486" s="2">
        <v>0</v>
      </c>
      <c r="J486" s="2">
        <v>0</v>
      </c>
      <c r="K486" s="2">
        <v>71</v>
      </c>
      <c r="L486" s="2">
        <v>26</v>
      </c>
      <c r="M486">
        <v>0</v>
      </c>
      <c r="N486" s="2">
        <v>0</v>
      </c>
      <c r="O486" s="2">
        <v>10</v>
      </c>
      <c r="P486" s="2">
        <v>39</v>
      </c>
      <c r="Q486" s="2">
        <v>53</v>
      </c>
      <c r="R486" s="2">
        <v>14</v>
      </c>
      <c r="S486" s="2">
        <v>1</v>
      </c>
      <c r="T486" s="2">
        <v>7</v>
      </c>
      <c r="U486" s="45">
        <v>9.1840277777777771E-3</v>
      </c>
      <c r="V486" s="45">
        <v>0.3</v>
      </c>
      <c r="W486" s="45">
        <v>3.7696759259259256E-2</v>
      </c>
      <c r="X486" s="2">
        <v>8</v>
      </c>
      <c r="Y486" s="2">
        <v>53</v>
      </c>
      <c r="Z486">
        <v>36</v>
      </c>
    </row>
    <row r="487" spans="1:26" x14ac:dyDescent="0.25">
      <c r="A487" s="1">
        <v>44717</v>
      </c>
      <c r="B487" t="s">
        <v>77</v>
      </c>
      <c r="C487" t="s">
        <v>77</v>
      </c>
      <c r="D487" t="s">
        <v>77</v>
      </c>
      <c r="E487" t="s">
        <v>267</v>
      </c>
      <c r="F487" s="3">
        <v>0</v>
      </c>
      <c r="G487" s="5">
        <v>0</v>
      </c>
      <c r="H487" s="2">
        <v>0</v>
      </c>
      <c r="I487" s="2">
        <v>0</v>
      </c>
      <c r="J487" s="2">
        <v>0</v>
      </c>
      <c r="K487" s="2">
        <v>62</v>
      </c>
      <c r="L487" s="2">
        <v>15</v>
      </c>
      <c r="M487">
        <v>0</v>
      </c>
      <c r="N487" s="2">
        <v>1</v>
      </c>
      <c r="O487" s="2">
        <v>9</v>
      </c>
      <c r="P487" s="2">
        <v>32</v>
      </c>
      <c r="Q487" s="2">
        <v>47</v>
      </c>
      <c r="R487" s="2">
        <v>15</v>
      </c>
      <c r="S487" s="2">
        <v>1</v>
      </c>
      <c r="T487" s="2">
        <v>5</v>
      </c>
      <c r="U487" s="45">
        <v>4.1203703703703706E-3</v>
      </c>
      <c r="V487" s="45">
        <v>0.77777777777777779</v>
      </c>
      <c r="W487" s="45">
        <v>5.5972222222222222E-2</v>
      </c>
      <c r="X487" s="2">
        <v>6</v>
      </c>
      <c r="Y487" s="2">
        <v>47</v>
      </c>
      <c r="Z487">
        <v>26</v>
      </c>
    </row>
    <row r="488" spans="1:26" x14ac:dyDescent="0.25">
      <c r="A488" s="1">
        <v>44717</v>
      </c>
      <c r="B488" t="s">
        <v>77</v>
      </c>
      <c r="C488" t="s">
        <v>77</v>
      </c>
      <c r="D488" t="s">
        <v>77</v>
      </c>
      <c r="E488" t="s">
        <v>278</v>
      </c>
      <c r="F488" s="3">
        <v>0</v>
      </c>
      <c r="G488" s="5" t="s">
        <v>77</v>
      </c>
      <c r="H488" s="2">
        <v>0</v>
      </c>
      <c r="I488" s="2">
        <v>0</v>
      </c>
      <c r="J488" s="2">
        <v>0</v>
      </c>
      <c r="K488" s="2">
        <v>32</v>
      </c>
      <c r="L488" s="2">
        <v>6</v>
      </c>
      <c r="M488">
        <v>0</v>
      </c>
      <c r="N488" s="2">
        <v>0</v>
      </c>
      <c r="O488" s="2">
        <v>1</v>
      </c>
      <c r="P488" s="2">
        <v>16</v>
      </c>
      <c r="Q488" s="2">
        <v>26</v>
      </c>
      <c r="R488" s="2">
        <v>10</v>
      </c>
      <c r="S488" s="2">
        <v>1</v>
      </c>
      <c r="T488" s="2">
        <v>4</v>
      </c>
      <c r="U488" s="45">
        <v>4.7800925925925927E-3</v>
      </c>
      <c r="V488" s="45">
        <v>1</v>
      </c>
      <c r="W488" s="45">
        <v>6.277777777777778E-2</v>
      </c>
      <c r="X488" s="2">
        <v>5</v>
      </c>
      <c r="Y488" s="2">
        <v>26</v>
      </c>
      <c r="Z488">
        <v>14</v>
      </c>
    </row>
    <row r="489" spans="1:26" x14ac:dyDescent="0.25">
      <c r="A489" s="1">
        <v>44717</v>
      </c>
      <c r="B489" t="s">
        <v>77</v>
      </c>
      <c r="C489" t="s">
        <v>77</v>
      </c>
      <c r="D489" t="s">
        <v>77</v>
      </c>
      <c r="E489" t="s">
        <v>283</v>
      </c>
      <c r="F489" s="3">
        <v>0</v>
      </c>
      <c r="G489" s="5" t="s">
        <v>77</v>
      </c>
      <c r="H489" s="2">
        <v>0</v>
      </c>
      <c r="I489" s="2">
        <v>0</v>
      </c>
      <c r="J489" s="2">
        <v>0</v>
      </c>
      <c r="K489" s="2">
        <v>29</v>
      </c>
      <c r="L489" s="2">
        <v>9</v>
      </c>
      <c r="M489">
        <v>0</v>
      </c>
      <c r="N489" s="2">
        <v>0</v>
      </c>
      <c r="O489" s="2">
        <v>4</v>
      </c>
      <c r="P489" s="2">
        <v>11</v>
      </c>
      <c r="Q489" s="2">
        <v>18</v>
      </c>
      <c r="R489" s="2">
        <v>7</v>
      </c>
      <c r="S489" s="2">
        <v>2</v>
      </c>
      <c r="T489" s="2">
        <v>5</v>
      </c>
      <c r="U489" s="45">
        <v>5.1562500000000011E-3</v>
      </c>
      <c r="V489" s="45">
        <v>0.5</v>
      </c>
      <c r="W489" s="45">
        <v>2.7141203703703706E-2</v>
      </c>
      <c r="X489" s="2">
        <v>7</v>
      </c>
      <c r="Y489" s="2">
        <v>18</v>
      </c>
      <c r="Z489">
        <v>17</v>
      </c>
    </row>
    <row r="490" spans="1:26" x14ac:dyDescent="0.25">
      <c r="A490" s="1">
        <v>44717</v>
      </c>
      <c r="B490" t="s">
        <v>77</v>
      </c>
      <c r="C490" t="s">
        <v>77</v>
      </c>
      <c r="D490" t="s">
        <v>77</v>
      </c>
      <c r="E490" t="s">
        <v>277</v>
      </c>
      <c r="F490" s="3">
        <v>0</v>
      </c>
      <c r="G490" s="5" t="s">
        <v>77</v>
      </c>
      <c r="H490" s="2">
        <v>0</v>
      </c>
      <c r="I490" s="2">
        <v>0</v>
      </c>
      <c r="J490" s="2">
        <v>0</v>
      </c>
      <c r="K490" s="2">
        <v>40</v>
      </c>
      <c r="L490" s="2">
        <v>8</v>
      </c>
      <c r="M490">
        <v>0</v>
      </c>
      <c r="N490" s="2">
        <v>0</v>
      </c>
      <c r="O490" s="2">
        <v>1</v>
      </c>
      <c r="P490" s="2">
        <v>23</v>
      </c>
      <c r="Q490" s="2">
        <v>33</v>
      </c>
      <c r="R490" s="2">
        <v>10</v>
      </c>
      <c r="S490" s="2">
        <v>0</v>
      </c>
      <c r="T490" s="2">
        <v>6</v>
      </c>
      <c r="U490" s="45" t="s">
        <v>77</v>
      </c>
      <c r="V490" s="45" t="s">
        <v>77</v>
      </c>
      <c r="W490" s="45">
        <v>0.12630208333333334</v>
      </c>
      <c r="X490" s="2">
        <v>6</v>
      </c>
      <c r="Y490" s="2">
        <v>33</v>
      </c>
      <c r="Z490">
        <v>18</v>
      </c>
    </row>
    <row r="491" spans="1:26" x14ac:dyDescent="0.25">
      <c r="A491" s="1">
        <v>44718</v>
      </c>
      <c r="B491" t="s">
        <v>89</v>
      </c>
      <c r="C491" t="s">
        <v>134</v>
      </c>
      <c r="D491" t="s">
        <v>132</v>
      </c>
      <c r="E491" t="s">
        <v>280</v>
      </c>
      <c r="F491" s="3">
        <v>4.3702776666666665</v>
      </c>
      <c r="G491" s="5">
        <v>5.4834099537037037E-2</v>
      </c>
      <c r="H491" s="2">
        <v>1</v>
      </c>
      <c r="I491" s="2">
        <v>0</v>
      </c>
      <c r="J491" s="2">
        <v>0</v>
      </c>
      <c r="K491" s="2">
        <v>8</v>
      </c>
      <c r="L491" s="2">
        <v>8</v>
      </c>
      <c r="M491">
        <v>2</v>
      </c>
      <c r="N491" s="2">
        <v>6</v>
      </c>
      <c r="O491" s="2">
        <v>0</v>
      </c>
      <c r="P491" s="2">
        <v>7</v>
      </c>
      <c r="Q491" s="2">
        <v>8</v>
      </c>
      <c r="R491" s="2">
        <v>1</v>
      </c>
      <c r="S491" s="2">
        <v>0</v>
      </c>
      <c r="T491" s="2">
        <v>0</v>
      </c>
      <c r="U491" s="45" t="s">
        <v>77</v>
      </c>
      <c r="V491" s="45" t="s">
        <v>77</v>
      </c>
      <c r="W491" s="45">
        <v>6.7430555555555549E-2</v>
      </c>
      <c r="X491" s="2">
        <v>0</v>
      </c>
      <c r="Y491" s="2">
        <v>8</v>
      </c>
      <c r="Z491">
        <v>8</v>
      </c>
    </row>
    <row r="492" spans="1:26" x14ac:dyDescent="0.25">
      <c r="A492" s="1">
        <v>44718</v>
      </c>
      <c r="B492" t="s">
        <v>89</v>
      </c>
      <c r="C492" t="s">
        <v>134</v>
      </c>
      <c r="D492" t="s">
        <v>132</v>
      </c>
      <c r="E492" t="s">
        <v>272</v>
      </c>
      <c r="F492" s="3">
        <v>11.023333333333332</v>
      </c>
      <c r="G492" s="5">
        <v>5.617360763888888E-2</v>
      </c>
      <c r="H492" s="2">
        <v>1</v>
      </c>
      <c r="I492" s="2">
        <v>1</v>
      </c>
      <c r="J492" s="2">
        <v>0</v>
      </c>
      <c r="K492" s="2">
        <v>11</v>
      </c>
      <c r="L492" s="2">
        <v>10</v>
      </c>
      <c r="M492">
        <v>3</v>
      </c>
      <c r="N492" s="2">
        <v>6</v>
      </c>
      <c r="O492" s="2">
        <v>0</v>
      </c>
      <c r="P492" s="2">
        <v>9</v>
      </c>
      <c r="Q492" s="2">
        <v>9</v>
      </c>
      <c r="R492" s="2">
        <v>0</v>
      </c>
      <c r="S492" s="2">
        <v>1</v>
      </c>
      <c r="T492" s="2">
        <v>1</v>
      </c>
      <c r="U492" s="45" t="s">
        <v>77</v>
      </c>
      <c r="V492" s="45" t="s">
        <v>77</v>
      </c>
      <c r="W492" s="45">
        <v>5.9490740740740747E-2</v>
      </c>
      <c r="X492" s="2">
        <v>2</v>
      </c>
      <c r="Y492" s="2">
        <v>9</v>
      </c>
      <c r="Z492">
        <v>11</v>
      </c>
    </row>
    <row r="493" spans="1:26" x14ac:dyDescent="0.25">
      <c r="A493" s="1">
        <v>44718</v>
      </c>
      <c r="B493" t="s">
        <v>89</v>
      </c>
      <c r="C493" t="s">
        <v>159</v>
      </c>
      <c r="D493" t="s">
        <v>150</v>
      </c>
      <c r="E493" t="s">
        <v>272</v>
      </c>
      <c r="F493" s="3">
        <v>0</v>
      </c>
      <c r="G493" s="5">
        <v>6.5273921296296292E-2</v>
      </c>
      <c r="H493" s="2">
        <v>0</v>
      </c>
      <c r="I493" s="2">
        <v>0</v>
      </c>
      <c r="J493" s="2">
        <v>0</v>
      </c>
      <c r="K493" s="2">
        <v>3</v>
      </c>
      <c r="L493" s="2">
        <v>3</v>
      </c>
      <c r="M493">
        <v>0</v>
      </c>
      <c r="N493" s="2">
        <v>0</v>
      </c>
      <c r="O493" s="2">
        <v>1</v>
      </c>
      <c r="P493" s="2">
        <v>2</v>
      </c>
      <c r="Q493" s="2">
        <v>2</v>
      </c>
      <c r="R493" s="2">
        <v>0</v>
      </c>
      <c r="S493" s="2">
        <v>0</v>
      </c>
      <c r="T493" s="2">
        <v>0</v>
      </c>
      <c r="U493" s="45">
        <v>2.3379629629629631E-3</v>
      </c>
      <c r="V493" s="45">
        <v>1</v>
      </c>
      <c r="W493" s="45">
        <v>0.1034664351851852</v>
      </c>
      <c r="X493" s="2">
        <v>0</v>
      </c>
      <c r="Y493" s="2">
        <v>2</v>
      </c>
      <c r="Z493">
        <v>3</v>
      </c>
    </row>
    <row r="494" spans="1:26" x14ac:dyDescent="0.25">
      <c r="A494" s="1">
        <v>44718</v>
      </c>
      <c r="B494" t="s">
        <v>89</v>
      </c>
      <c r="C494" t="s">
        <v>134</v>
      </c>
      <c r="D494" t="s">
        <v>132</v>
      </c>
      <c r="E494" t="s">
        <v>279</v>
      </c>
      <c r="F494" s="3">
        <v>27.622222000000008</v>
      </c>
      <c r="G494" s="5">
        <v>9.3148918981481491E-2</v>
      </c>
      <c r="H494" s="2">
        <v>2</v>
      </c>
      <c r="I494" s="2">
        <v>1</v>
      </c>
      <c r="J494" s="2">
        <v>0</v>
      </c>
      <c r="K494" s="2">
        <v>11</v>
      </c>
      <c r="L494" s="2">
        <v>11</v>
      </c>
      <c r="M494">
        <v>2</v>
      </c>
      <c r="N494" s="2">
        <v>5</v>
      </c>
      <c r="O494" s="2">
        <v>0</v>
      </c>
      <c r="P494" s="2">
        <v>6</v>
      </c>
      <c r="Q494" s="2">
        <v>8</v>
      </c>
      <c r="R494" s="2">
        <v>2</v>
      </c>
      <c r="S494" s="2">
        <v>0</v>
      </c>
      <c r="T494" s="2">
        <v>3</v>
      </c>
      <c r="U494" s="45" t="s">
        <v>77</v>
      </c>
      <c r="V494" s="45" t="s">
        <v>77</v>
      </c>
      <c r="W494" s="45">
        <v>0.12985532407407407</v>
      </c>
      <c r="X494" s="2">
        <v>3</v>
      </c>
      <c r="Y494" s="2">
        <v>8</v>
      </c>
      <c r="Z494">
        <v>11</v>
      </c>
    </row>
    <row r="495" spans="1:26" x14ac:dyDescent="0.25">
      <c r="A495" s="1">
        <v>44718</v>
      </c>
      <c r="B495" t="s">
        <v>89</v>
      </c>
      <c r="C495" t="s">
        <v>152</v>
      </c>
      <c r="D495" t="s">
        <v>132</v>
      </c>
      <c r="E495" t="s">
        <v>279</v>
      </c>
      <c r="F495" s="3">
        <v>0</v>
      </c>
      <c r="G495" s="5">
        <v>7.6027197916666664E-2</v>
      </c>
      <c r="H495" s="2">
        <v>0</v>
      </c>
      <c r="I495" s="2">
        <v>0</v>
      </c>
      <c r="J495" s="2">
        <v>0</v>
      </c>
      <c r="K495" s="2">
        <v>4</v>
      </c>
      <c r="L495" s="2">
        <v>4</v>
      </c>
      <c r="M495">
        <v>0</v>
      </c>
      <c r="N495" s="2">
        <v>2</v>
      </c>
      <c r="O495" s="2">
        <v>0</v>
      </c>
      <c r="P495" s="2">
        <v>2</v>
      </c>
      <c r="Q495" s="2">
        <v>2</v>
      </c>
      <c r="R495" s="2">
        <v>0</v>
      </c>
      <c r="S495" s="2">
        <v>1</v>
      </c>
      <c r="T495" s="2">
        <v>1</v>
      </c>
      <c r="U495" s="45" t="s">
        <v>77</v>
      </c>
      <c r="V495" s="45" t="s">
        <v>77</v>
      </c>
      <c r="W495" s="45">
        <v>6.340277777777778E-2</v>
      </c>
      <c r="X495" s="2">
        <v>2</v>
      </c>
      <c r="Y495" s="2">
        <v>2</v>
      </c>
      <c r="Z495">
        <v>4</v>
      </c>
    </row>
    <row r="496" spans="1:26" x14ac:dyDescent="0.25">
      <c r="A496" s="1">
        <v>44718</v>
      </c>
      <c r="B496" t="s">
        <v>89</v>
      </c>
      <c r="C496" t="s">
        <v>169</v>
      </c>
      <c r="D496" t="s">
        <v>170</v>
      </c>
      <c r="E496" t="s">
        <v>279</v>
      </c>
      <c r="F496" s="3">
        <v>0</v>
      </c>
      <c r="G496" s="5" t="s">
        <v>77</v>
      </c>
      <c r="H496" s="2">
        <v>0</v>
      </c>
      <c r="I496" s="2">
        <v>0</v>
      </c>
      <c r="J496" s="2">
        <v>0</v>
      </c>
      <c r="K496" s="2">
        <v>1</v>
      </c>
      <c r="L496" s="2">
        <v>1</v>
      </c>
      <c r="M496">
        <v>0</v>
      </c>
      <c r="N496" s="2">
        <v>1</v>
      </c>
      <c r="O496" s="2">
        <v>0</v>
      </c>
      <c r="P496" s="2">
        <v>0</v>
      </c>
      <c r="Q496" s="2">
        <v>1</v>
      </c>
      <c r="R496" s="2">
        <v>1</v>
      </c>
      <c r="S496" s="2">
        <v>0</v>
      </c>
      <c r="T496" s="2">
        <v>0</v>
      </c>
      <c r="U496" s="45" t="s">
        <v>77</v>
      </c>
      <c r="V496" s="45" t="s">
        <v>77</v>
      </c>
      <c r="W496" s="45">
        <v>0.18229166666666669</v>
      </c>
      <c r="X496" s="2">
        <v>0</v>
      </c>
      <c r="Y496" s="2">
        <v>1</v>
      </c>
      <c r="Z496">
        <v>1</v>
      </c>
    </row>
    <row r="497" spans="1:26" x14ac:dyDescent="0.25">
      <c r="A497" s="1">
        <v>44718</v>
      </c>
      <c r="B497" t="s">
        <v>89</v>
      </c>
      <c r="C497" t="s">
        <v>134</v>
      </c>
      <c r="D497" t="s">
        <v>132</v>
      </c>
      <c r="E497" t="s">
        <v>271</v>
      </c>
      <c r="F497" s="3">
        <v>16.703053499999999</v>
      </c>
      <c r="G497" s="5">
        <v>5.4313505208333328E-2</v>
      </c>
      <c r="H497" s="2">
        <v>1</v>
      </c>
      <c r="I497" s="2">
        <v>1</v>
      </c>
      <c r="J497" s="2">
        <v>0</v>
      </c>
      <c r="K497" s="2">
        <v>15</v>
      </c>
      <c r="L497" s="2">
        <v>15</v>
      </c>
      <c r="M497">
        <v>4</v>
      </c>
      <c r="N497" s="2">
        <v>12</v>
      </c>
      <c r="O497" s="2">
        <v>4</v>
      </c>
      <c r="P497" s="2">
        <v>6</v>
      </c>
      <c r="Q497" s="2">
        <v>8</v>
      </c>
      <c r="R497" s="2">
        <v>2</v>
      </c>
      <c r="S497" s="2">
        <v>0</v>
      </c>
      <c r="T497" s="2">
        <v>3</v>
      </c>
      <c r="U497" s="45">
        <v>3.119212962962963E-3</v>
      </c>
      <c r="V497" s="45">
        <v>1</v>
      </c>
      <c r="W497" s="45">
        <v>1.9322916666666669E-2</v>
      </c>
      <c r="X497" s="2">
        <v>3</v>
      </c>
      <c r="Y497" s="2">
        <v>8</v>
      </c>
      <c r="Z497">
        <v>15</v>
      </c>
    </row>
    <row r="498" spans="1:26" x14ac:dyDescent="0.25">
      <c r="A498" s="1">
        <v>44718</v>
      </c>
      <c r="B498" t="s">
        <v>89</v>
      </c>
      <c r="C498" t="s">
        <v>158</v>
      </c>
      <c r="D498" t="s">
        <v>132</v>
      </c>
      <c r="E498" t="s">
        <v>271</v>
      </c>
      <c r="F498" s="3">
        <v>0</v>
      </c>
      <c r="G498" s="5">
        <v>2.8709489583333334E-2</v>
      </c>
      <c r="H498" s="2">
        <v>0</v>
      </c>
      <c r="I498" s="2">
        <v>0</v>
      </c>
      <c r="J498" s="2">
        <v>0</v>
      </c>
      <c r="K498" s="2">
        <v>4</v>
      </c>
      <c r="L498" s="2">
        <v>4</v>
      </c>
      <c r="M498">
        <v>0</v>
      </c>
      <c r="N498" s="2">
        <v>3</v>
      </c>
      <c r="O498" s="2">
        <v>1</v>
      </c>
      <c r="P498" s="2">
        <v>3</v>
      </c>
      <c r="Q498" s="2">
        <v>3</v>
      </c>
      <c r="R498" s="2">
        <v>0</v>
      </c>
      <c r="S498" s="2">
        <v>0</v>
      </c>
      <c r="T498" s="2">
        <v>0</v>
      </c>
      <c r="U498" s="45">
        <v>2.2569444444444447E-3</v>
      </c>
      <c r="V498" s="45">
        <v>1</v>
      </c>
      <c r="W498" s="45">
        <v>2.2766203703703702E-2</v>
      </c>
      <c r="X498" s="2">
        <v>0</v>
      </c>
      <c r="Y498" s="2">
        <v>3</v>
      </c>
      <c r="Z498">
        <v>4</v>
      </c>
    </row>
    <row r="499" spans="1:26" x14ac:dyDescent="0.25">
      <c r="A499" s="1">
        <v>44718</v>
      </c>
      <c r="B499" t="s">
        <v>89</v>
      </c>
      <c r="C499" t="s">
        <v>152</v>
      </c>
      <c r="D499" t="s">
        <v>132</v>
      </c>
      <c r="E499" t="s">
        <v>94</v>
      </c>
      <c r="F499" s="3">
        <v>0</v>
      </c>
      <c r="G499" s="5">
        <v>6.1487267361111111E-2</v>
      </c>
      <c r="H499" s="2">
        <v>0</v>
      </c>
      <c r="I499" s="2">
        <v>0</v>
      </c>
      <c r="J499" s="2">
        <v>0</v>
      </c>
      <c r="K499" s="2">
        <v>1</v>
      </c>
      <c r="L499" s="2">
        <v>1</v>
      </c>
      <c r="M499">
        <v>0</v>
      </c>
      <c r="N499" s="2">
        <v>1</v>
      </c>
      <c r="O499" s="2">
        <v>1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45">
        <v>1.2152777777777778E-2</v>
      </c>
      <c r="V499" s="45">
        <v>0</v>
      </c>
      <c r="W499" s="45" t="s">
        <v>77</v>
      </c>
      <c r="X499" s="2">
        <v>0</v>
      </c>
      <c r="Y499" s="2">
        <v>0</v>
      </c>
      <c r="Z499">
        <v>1</v>
      </c>
    </row>
    <row r="500" spans="1:26" x14ac:dyDescent="0.25">
      <c r="A500" s="1">
        <v>44718</v>
      </c>
      <c r="B500" t="s">
        <v>89</v>
      </c>
      <c r="C500" t="s">
        <v>134</v>
      </c>
      <c r="D500" t="s">
        <v>132</v>
      </c>
      <c r="E500" t="s">
        <v>278</v>
      </c>
      <c r="F500" s="3">
        <v>9.161109333333334</v>
      </c>
      <c r="G500" s="5">
        <v>7.5378626984126992E-2</v>
      </c>
      <c r="H500" s="2">
        <v>1</v>
      </c>
      <c r="I500" s="2">
        <v>1</v>
      </c>
      <c r="J500" s="2">
        <v>0</v>
      </c>
      <c r="K500" s="2">
        <v>7</v>
      </c>
      <c r="L500" s="2">
        <v>7</v>
      </c>
      <c r="M500">
        <v>2</v>
      </c>
      <c r="N500" s="2">
        <v>5</v>
      </c>
      <c r="O500" s="2">
        <v>0</v>
      </c>
      <c r="P500" s="2">
        <v>6</v>
      </c>
      <c r="Q500" s="2">
        <v>7</v>
      </c>
      <c r="R500" s="2">
        <v>1</v>
      </c>
      <c r="S500" s="2">
        <v>0</v>
      </c>
      <c r="T500" s="2">
        <v>0</v>
      </c>
      <c r="U500" s="45" t="s">
        <v>77</v>
      </c>
      <c r="V500" s="45" t="s">
        <v>77</v>
      </c>
      <c r="W500" s="45">
        <v>3.5856481481481482E-2</v>
      </c>
      <c r="X500" s="2">
        <v>0</v>
      </c>
      <c r="Y500" s="2">
        <v>7</v>
      </c>
      <c r="Z500">
        <v>7</v>
      </c>
    </row>
    <row r="501" spans="1:26" x14ac:dyDescent="0.25">
      <c r="A501" s="1">
        <v>44718</v>
      </c>
      <c r="B501" t="s">
        <v>89</v>
      </c>
      <c r="C501" t="s">
        <v>152</v>
      </c>
      <c r="D501" t="s">
        <v>132</v>
      </c>
      <c r="E501" t="s">
        <v>278</v>
      </c>
      <c r="F501" s="3">
        <v>0</v>
      </c>
      <c r="G501" s="5">
        <v>3.932290277777778E-2</v>
      </c>
      <c r="H501" s="2">
        <v>0</v>
      </c>
      <c r="I501" s="2">
        <v>0</v>
      </c>
      <c r="J501" s="2">
        <v>0</v>
      </c>
      <c r="K501" s="2">
        <v>6</v>
      </c>
      <c r="L501" s="2">
        <v>5</v>
      </c>
      <c r="M501">
        <v>0</v>
      </c>
      <c r="N501" s="2">
        <v>3</v>
      </c>
      <c r="O501" s="2">
        <v>0</v>
      </c>
      <c r="P501" s="2">
        <v>0</v>
      </c>
      <c r="Q501" s="2">
        <v>0</v>
      </c>
      <c r="R501" s="2">
        <v>0</v>
      </c>
      <c r="S501" s="2">
        <v>1</v>
      </c>
      <c r="T501" s="2">
        <v>5</v>
      </c>
      <c r="U501" s="45" t="s">
        <v>77</v>
      </c>
      <c r="V501" s="45" t="s">
        <v>77</v>
      </c>
      <c r="W501" s="45" t="s">
        <v>77</v>
      </c>
      <c r="X501" s="2">
        <v>6</v>
      </c>
      <c r="Y501" s="2">
        <v>0</v>
      </c>
      <c r="Z501">
        <v>6</v>
      </c>
    </row>
    <row r="502" spans="1:26" x14ac:dyDescent="0.25">
      <c r="A502" s="1">
        <v>44718</v>
      </c>
      <c r="B502" t="s">
        <v>89</v>
      </c>
      <c r="C502" t="s">
        <v>158</v>
      </c>
      <c r="D502" t="s">
        <v>132</v>
      </c>
      <c r="E502" t="s">
        <v>278</v>
      </c>
      <c r="F502" s="3">
        <v>0</v>
      </c>
      <c r="G502" s="5">
        <v>2.0848766203703704E-2</v>
      </c>
      <c r="H502" s="2">
        <v>0</v>
      </c>
      <c r="I502" s="2">
        <v>0</v>
      </c>
      <c r="J502" s="2">
        <v>0</v>
      </c>
      <c r="K502" s="2">
        <v>3</v>
      </c>
      <c r="L502" s="2">
        <v>3</v>
      </c>
      <c r="M502">
        <v>0</v>
      </c>
      <c r="N502" s="2">
        <v>3</v>
      </c>
      <c r="O502" s="2">
        <v>0</v>
      </c>
      <c r="P502" s="2">
        <v>2</v>
      </c>
      <c r="Q502" s="2">
        <v>2</v>
      </c>
      <c r="R502" s="2">
        <v>0</v>
      </c>
      <c r="S502" s="2">
        <v>0</v>
      </c>
      <c r="T502" s="2">
        <v>1</v>
      </c>
      <c r="U502" s="45" t="s">
        <v>77</v>
      </c>
      <c r="V502" s="45" t="s">
        <v>77</v>
      </c>
      <c r="W502" s="45">
        <v>9.8396990740740736E-2</v>
      </c>
      <c r="X502" s="2">
        <v>1</v>
      </c>
      <c r="Y502" s="2">
        <v>2</v>
      </c>
      <c r="Z502">
        <v>3</v>
      </c>
    </row>
    <row r="503" spans="1:26" x14ac:dyDescent="0.25">
      <c r="A503" s="1">
        <v>44718</v>
      </c>
      <c r="B503" t="s">
        <v>89</v>
      </c>
      <c r="C503" t="s">
        <v>164</v>
      </c>
      <c r="D503" t="s">
        <v>150</v>
      </c>
      <c r="E503" t="s">
        <v>278</v>
      </c>
      <c r="F503" s="3">
        <v>0</v>
      </c>
      <c r="G503" s="5">
        <v>1.9212965277777778E-2</v>
      </c>
      <c r="H503" s="2">
        <v>0</v>
      </c>
      <c r="I503" s="2">
        <v>0</v>
      </c>
      <c r="J503" s="2">
        <v>0</v>
      </c>
      <c r="K503" s="2">
        <v>1</v>
      </c>
      <c r="L503" s="2">
        <v>1</v>
      </c>
      <c r="M503">
        <v>0</v>
      </c>
      <c r="N503" s="2">
        <v>1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1</v>
      </c>
      <c r="U503" s="45" t="s">
        <v>77</v>
      </c>
      <c r="V503" s="45" t="s">
        <v>77</v>
      </c>
      <c r="W503" s="45" t="s">
        <v>77</v>
      </c>
      <c r="X503" s="2">
        <v>1</v>
      </c>
      <c r="Y503" s="2">
        <v>0</v>
      </c>
      <c r="Z503">
        <v>1</v>
      </c>
    </row>
    <row r="504" spans="1:26" x14ac:dyDescent="0.25">
      <c r="A504" s="1">
        <v>44718</v>
      </c>
      <c r="B504" t="s">
        <v>89</v>
      </c>
      <c r="C504" t="s">
        <v>159</v>
      </c>
      <c r="D504" t="s">
        <v>150</v>
      </c>
      <c r="E504" t="s">
        <v>278</v>
      </c>
      <c r="F504" s="3">
        <v>0</v>
      </c>
      <c r="G504" s="5">
        <v>9.664312500000001E-3</v>
      </c>
      <c r="H504" s="2">
        <v>0</v>
      </c>
      <c r="I504" s="2">
        <v>0</v>
      </c>
      <c r="J504" s="2">
        <v>0</v>
      </c>
      <c r="K504" s="2">
        <v>1</v>
      </c>
      <c r="L504" s="2">
        <v>1</v>
      </c>
      <c r="M504">
        <v>0</v>
      </c>
      <c r="N504" s="2">
        <v>1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1</v>
      </c>
      <c r="U504" s="45" t="s">
        <v>77</v>
      </c>
      <c r="V504" s="45" t="s">
        <v>77</v>
      </c>
      <c r="W504" s="45" t="s">
        <v>77</v>
      </c>
      <c r="X504" s="2">
        <v>1</v>
      </c>
      <c r="Y504" s="2">
        <v>0</v>
      </c>
      <c r="Z504">
        <v>1</v>
      </c>
    </row>
    <row r="505" spans="1:26" x14ac:dyDescent="0.25">
      <c r="A505" s="1">
        <v>44718</v>
      </c>
      <c r="B505" t="s">
        <v>89</v>
      </c>
      <c r="C505" t="s">
        <v>172</v>
      </c>
      <c r="D505" t="s">
        <v>173</v>
      </c>
      <c r="E505" t="s">
        <v>278</v>
      </c>
      <c r="F505" s="3">
        <v>0</v>
      </c>
      <c r="G505" s="5">
        <v>5.0115347222222228E-3</v>
      </c>
      <c r="H505" s="2">
        <v>0</v>
      </c>
      <c r="I505" s="2">
        <v>0</v>
      </c>
      <c r="J505" s="2">
        <v>0</v>
      </c>
      <c r="K505" s="2">
        <v>1</v>
      </c>
      <c r="L505" s="2">
        <v>1</v>
      </c>
      <c r="M505">
        <v>0</v>
      </c>
      <c r="N505" s="2">
        <v>1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1</v>
      </c>
      <c r="U505" s="45" t="s">
        <v>77</v>
      </c>
      <c r="V505" s="45" t="s">
        <v>77</v>
      </c>
      <c r="W505" s="45" t="s">
        <v>77</v>
      </c>
      <c r="X505" s="2">
        <v>1</v>
      </c>
      <c r="Y505" s="2">
        <v>0</v>
      </c>
      <c r="Z505">
        <v>1</v>
      </c>
    </row>
    <row r="506" spans="1:26" x14ac:dyDescent="0.25">
      <c r="A506" s="1">
        <v>44718</v>
      </c>
      <c r="B506" t="s">
        <v>87</v>
      </c>
      <c r="C506" t="s">
        <v>131</v>
      </c>
      <c r="D506" t="s">
        <v>132</v>
      </c>
      <c r="E506" t="s">
        <v>276</v>
      </c>
      <c r="F506" s="3">
        <v>43.102221333333333</v>
      </c>
      <c r="G506" s="5">
        <v>0.12945061481481482</v>
      </c>
      <c r="H506" s="2">
        <v>4</v>
      </c>
      <c r="I506" s="2">
        <v>2</v>
      </c>
      <c r="J506" s="2">
        <v>0</v>
      </c>
      <c r="K506" s="2">
        <v>13</v>
      </c>
      <c r="L506" s="2">
        <v>13</v>
      </c>
      <c r="M506">
        <v>1</v>
      </c>
      <c r="N506" s="2">
        <v>2</v>
      </c>
      <c r="O506" s="2">
        <v>2</v>
      </c>
      <c r="P506" s="2">
        <v>7</v>
      </c>
      <c r="Q506" s="2">
        <v>8</v>
      </c>
      <c r="R506" s="2">
        <v>1</v>
      </c>
      <c r="S506" s="2">
        <v>2</v>
      </c>
      <c r="T506" s="2">
        <v>1</v>
      </c>
      <c r="U506" s="45">
        <v>1.1099537037037038E-2</v>
      </c>
      <c r="V506" s="45">
        <v>0.5</v>
      </c>
      <c r="W506" s="45">
        <v>0.13762152777777778</v>
      </c>
      <c r="X506" s="2">
        <v>3</v>
      </c>
      <c r="Y506" s="2">
        <v>8</v>
      </c>
      <c r="Z506">
        <v>13</v>
      </c>
    </row>
    <row r="507" spans="1:26" x14ac:dyDescent="0.25">
      <c r="A507" s="1">
        <v>44718</v>
      </c>
      <c r="B507" t="s">
        <v>87</v>
      </c>
      <c r="C507" t="s">
        <v>138</v>
      </c>
      <c r="D507" t="s">
        <v>132</v>
      </c>
      <c r="E507" t="s">
        <v>276</v>
      </c>
      <c r="F507" s="3">
        <v>19.774722166666667</v>
      </c>
      <c r="G507" s="5">
        <v>0.17520601805555558</v>
      </c>
      <c r="H507" s="2">
        <v>3</v>
      </c>
      <c r="I507" s="2">
        <v>2</v>
      </c>
      <c r="J507" s="2">
        <v>0</v>
      </c>
      <c r="K507" s="2">
        <v>5</v>
      </c>
      <c r="L507" s="2">
        <v>5</v>
      </c>
      <c r="M507">
        <v>0</v>
      </c>
      <c r="N507" s="2">
        <v>0</v>
      </c>
      <c r="O507" s="2">
        <v>1</v>
      </c>
      <c r="P507" s="2">
        <v>3</v>
      </c>
      <c r="Q507" s="2">
        <v>3</v>
      </c>
      <c r="R507" s="2">
        <v>0</v>
      </c>
      <c r="S507" s="2">
        <v>0</v>
      </c>
      <c r="T507" s="2">
        <v>1</v>
      </c>
      <c r="U507" s="45">
        <v>2.0046296296296298E-2</v>
      </c>
      <c r="V507" s="45">
        <v>0</v>
      </c>
      <c r="W507" s="45">
        <v>0.13364583333333332</v>
      </c>
      <c r="X507" s="2">
        <v>1</v>
      </c>
      <c r="Y507" s="2">
        <v>3</v>
      </c>
      <c r="Z507">
        <v>5</v>
      </c>
    </row>
    <row r="508" spans="1:26" x14ac:dyDescent="0.25">
      <c r="A508" s="1">
        <v>44718</v>
      </c>
      <c r="B508" t="s">
        <v>87</v>
      </c>
      <c r="C508" t="s">
        <v>131</v>
      </c>
      <c r="D508" t="s">
        <v>132</v>
      </c>
      <c r="E508" t="s">
        <v>285</v>
      </c>
      <c r="F508" s="3">
        <v>40.641110166666664</v>
      </c>
      <c r="G508" s="5">
        <v>8.7143832386363626E-2</v>
      </c>
      <c r="H508" s="2">
        <v>5</v>
      </c>
      <c r="I508" s="2">
        <v>1</v>
      </c>
      <c r="J508" s="2">
        <v>0</v>
      </c>
      <c r="K508" s="2">
        <v>18</v>
      </c>
      <c r="L508" s="2">
        <v>17</v>
      </c>
      <c r="M508">
        <v>2</v>
      </c>
      <c r="N508" s="2">
        <v>8</v>
      </c>
      <c r="O508" s="2">
        <v>5</v>
      </c>
      <c r="P508" s="2">
        <v>11</v>
      </c>
      <c r="Q508" s="2">
        <v>11</v>
      </c>
      <c r="R508" s="2">
        <v>0</v>
      </c>
      <c r="S508" s="2">
        <v>1</v>
      </c>
      <c r="T508" s="2">
        <v>1</v>
      </c>
      <c r="U508" s="45">
        <v>3.1018518518518522E-3</v>
      </c>
      <c r="V508" s="45">
        <v>0.6</v>
      </c>
      <c r="W508" s="45">
        <v>0.14446759259259259</v>
      </c>
      <c r="X508" s="2">
        <v>2</v>
      </c>
      <c r="Y508" s="2">
        <v>11</v>
      </c>
      <c r="Z508">
        <v>18</v>
      </c>
    </row>
    <row r="509" spans="1:26" x14ac:dyDescent="0.25">
      <c r="A509" s="1">
        <v>44718</v>
      </c>
      <c r="B509" t="s">
        <v>87</v>
      </c>
      <c r="C509" t="s">
        <v>139</v>
      </c>
      <c r="D509" t="s">
        <v>132</v>
      </c>
      <c r="E509" t="s">
        <v>285</v>
      </c>
      <c r="F509" s="3">
        <v>22.095277833333334</v>
      </c>
      <c r="G509" s="5">
        <v>0.2405758107638889</v>
      </c>
      <c r="H509" s="2">
        <v>2</v>
      </c>
      <c r="I509" s="2">
        <v>1</v>
      </c>
      <c r="J509" s="2">
        <v>0</v>
      </c>
      <c r="K509" s="2">
        <v>3</v>
      </c>
      <c r="L509" s="2">
        <v>2</v>
      </c>
      <c r="M509">
        <v>0</v>
      </c>
      <c r="N509" s="2">
        <v>0</v>
      </c>
      <c r="O509" s="2">
        <v>0</v>
      </c>
      <c r="P509" s="2">
        <v>2</v>
      </c>
      <c r="Q509" s="2">
        <v>2</v>
      </c>
      <c r="R509" s="2">
        <v>0</v>
      </c>
      <c r="S509" s="2">
        <v>0</v>
      </c>
      <c r="T509" s="2">
        <v>1</v>
      </c>
      <c r="U509" s="45" t="s">
        <v>77</v>
      </c>
      <c r="V509" s="45" t="s">
        <v>77</v>
      </c>
      <c r="W509" s="45">
        <v>0.26833912037037033</v>
      </c>
      <c r="X509" s="2">
        <v>1</v>
      </c>
      <c r="Y509" s="2">
        <v>2</v>
      </c>
      <c r="Z509">
        <v>3</v>
      </c>
    </row>
    <row r="510" spans="1:26" x14ac:dyDescent="0.25">
      <c r="A510" s="1">
        <v>44718</v>
      </c>
      <c r="B510" t="s">
        <v>87</v>
      </c>
      <c r="C510" t="s">
        <v>138</v>
      </c>
      <c r="D510" t="s">
        <v>132</v>
      </c>
      <c r="E510" t="s">
        <v>285</v>
      </c>
      <c r="F510" s="3">
        <v>0</v>
      </c>
      <c r="G510" s="5">
        <v>5.138888888888889E-3</v>
      </c>
      <c r="H510" s="2">
        <v>0</v>
      </c>
      <c r="I510" s="2">
        <v>0</v>
      </c>
      <c r="J510" s="2">
        <v>0</v>
      </c>
      <c r="K510" s="2">
        <v>1</v>
      </c>
      <c r="L510" s="2">
        <v>1</v>
      </c>
      <c r="M510">
        <v>1</v>
      </c>
      <c r="N510" s="2">
        <v>1</v>
      </c>
      <c r="O510" s="2">
        <v>0</v>
      </c>
      <c r="P510" s="2">
        <v>0</v>
      </c>
      <c r="Q510" s="2">
        <v>0</v>
      </c>
      <c r="R510" s="2">
        <v>0</v>
      </c>
      <c r="S510" s="2">
        <v>1</v>
      </c>
      <c r="T510" s="2">
        <v>0</v>
      </c>
      <c r="U510" s="45" t="s">
        <v>77</v>
      </c>
      <c r="V510" s="45" t="s">
        <v>77</v>
      </c>
      <c r="W510" s="45" t="s">
        <v>77</v>
      </c>
      <c r="X510" s="2">
        <v>1</v>
      </c>
      <c r="Y510" s="2">
        <v>0</v>
      </c>
      <c r="Z510">
        <v>1</v>
      </c>
    </row>
    <row r="511" spans="1:26" x14ac:dyDescent="0.25">
      <c r="A511" s="1">
        <v>44718</v>
      </c>
      <c r="B511" t="s">
        <v>87</v>
      </c>
      <c r="C511" t="s">
        <v>139</v>
      </c>
      <c r="D511" t="s">
        <v>132</v>
      </c>
      <c r="E511" t="s">
        <v>282</v>
      </c>
      <c r="F511" s="3">
        <v>51.30944366666666</v>
      </c>
      <c r="G511" s="5">
        <v>0.16844245783730158</v>
      </c>
      <c r="H511" s="2">
        <v>4</v>
      </c>
      <c r="I511" s="2">
        <v>3</v>
      </c>
      <c r="J511" s="2">
        <v>2</v>
      </c>
      <c r="K511" s="2">
        <v>9</v>
      </c>
      <c r="L511" s="2">
        <v>9</v>
      </c>
      <c r="M511">
        <v>2</v>
      </c>
      <c r="N511" s="2">
        <v>4</v>
      </c>
      <c r="O511" s="2">
        <v>1</v>
      </c>
      <c r="P511" s="2">
        <v>8</v>
      </c>
      <c r="Q511" s="2">
        <v>8</v>
      </c>
      <c r="R511" s="2">
        <v>0</v>
      </c>
      <c r="S511" s="2">
        <v>0</v>
      </c>
      <c r="T511" s="2">
        <v>0</v>
      </c>
      <c r="U511" s="45">
        <v>7.743055555555556E-3</v>
      </c>
      <c r="V511" s="45">
        <v>0</v>
      </c>
      <c r="W511" s="45">
        <v>0.11530671296296298</v>
      </c>
      <c r="X511" s="2">
        <v>0</v>
      </c>
      <c r="Y511" s="2">
        <v>8</v>
      </c>
      <c r="Z511">
        <v>9</v>
      </c>
    </row>
    <row r="512" spans="1:26" x14ac:dyDescent="0.25">
      <c r="A512" s="1">
        <v>44718</v>
      </c>
      <c r="B512" t="s">
        <v>87</v>
      </c>
      <c r="C512" t="s">
        <v>131</v>
      </c>
      <c r="D512" t="s">
        <v>132</v>
      </c>
      <c r="E512" t="s">
        <v>282</v>
      </c>
      <c r="F512" s="3">
        <v>18.89</v>
      </c>
      <c r="G512" s="5">
        <v>9.7870370370370371E-2</v>
      </c>
      <c r="H512" s="2">
        <v>3</v>
      </c>
      <c r="I512" s="2">
        <v>0</v>
      </c>
      <c r="J512" s="2">
        <v>0</v>
      </c>
      <c r="K512" s="2">
        <v>6</v>
      </c>
      <c r="L512" s="2">
        <v>6</v>
      </c>
      <c r="M512">
        <v>0</v>
      </c>
      <c r="N512" s="2">
        <v>3</v>
      </c>
      <c r="O512" s="2">
        <v>4</v>
      </c>
      <c r="P512" s="2">
        <v>2</v>
      </c>
      <c r="Q512" s="2">
        <v>2</v>
      </c>
      <c r="R512" s="2">
        <v>0</v>
      </c>
      <c r="S512" s="2">
        <v>0</v>
      </c>
      <c r="T512" s="2">
        <v>0</v>
      </c>
      <c r="U512" s="45">
        <v>3.7384259259259259E-3</v>
      </c>
      <c r="V512" s="45">
        <v>0.5</v>
      </c>
      <c r="W512" s="45">
        <v>0.18278356481481481</v>
      </c>
      <c r="X512" s="2">
        <v>0</v>
      </c>
      <c r="Y512" s="2">
        <v>2</v>
      </c>
      <c r="Z512">
        <v>6</v>
      </c>
    </row>
    <row r="513" spans="1:26" x14ac:dyDescent="0.25">
      <c r="A513" s="1">
        <v>44718</v>
      </c>
      <c r="B513" t="s">
        <v>87</v>
      </c>
      <c r="C513" t="s">
        <v>138</v>
      </c>
      <c r="D513" t="s">
        <v>132</v>
      </c>
      <c r="E513" t="s">
        <v>287</v>
      </c>
      <c r="F513" s="3">
        <v>64.177222333333333</v>
      </c>
      <c r="G513" s="5">
        <v>0.10567708333333332</v>
      </c>
      <c r="H513" s="2">
        <v>7</v>
      </c>
      <c r="I513" s="2">
        <v>2</v>
      </c>
      <c r="J513" s="2">
        <v>0</v>
      </c>
      <c r="K513" s="2">
        <v>24</v>
      </c>
      <c r="L513" s="2">
        <v>24</v>
      </c>
      <c r="M513">
        <v>2</v>
      </c>
      <c r="N513" s="2">
        <v>11</v>
      </c>
      <c r="O513" s="2">
        <v>5</v>
      </c>
      <c r="P513" s="2">
        <v>12</v>
      </c>
      <c r="Q513" s="2">
        <v>15</v>
      </c>
      <c r="R513" s="2">
        <v>3</v>
      </c>
      <c r="S513" s="2">
        <v>2</v>
      </c>
      <c r="T513" s="2">
        <v>2</v>
      </c>
      <c r="U513" s="45">
        <v>1.0219907407407408E-2</v>
      </c>
      <c r="V513" s="45">
        <v>0</v>
      </c>
      <c r="W513" s="45">
        <v>5.2407407407407409E-2</v>
      </c>
      <c r="X513" s="2">
        <v>4</v>
      </c>
      <c r="Y513" s="2">
        <v>15</v>
      </c>
      <c r="Z513">
        <v>24</v>
      </c>
    </row>
    <row r="514" spans="1:26" x14ac:dyDescent="0.25">
      <c r="A514" s="1">
        <v>44718</v>
      </c>
      <c r="B514" t="s">
        <v>87</v>
      </c>
      <c r="C514" t="s">
        <v>131</v>
      </c>
      <c r="D514" t="s">
        <v>132</v>
      </c>
      <c r="E514" t="s">
        <v>287</v>
      </c>
      <c r="F514" s="3">
        <v>0</v>
      </c>
      <c r="G514" s="5">
        <v>1.3032409722222223E-2</v>
      </c>
      <c r="H514" s="2">
        <v>0</v>
      </c>
      <c r="I514" s="2">
        <v>0</v>
      </c>
      <c r="J514" s="2">
        <v>0</v>
      </c>
      <c r="K514" s="2">
        <v>1</v>
      </c>
      <c r="L514" s="2">
        <v>1</v>
      </c>
      <c r="M514">
        <v>0</v>
      </c>
      <c r="N514" s="2">
        <v>1</v>
      </c>
      <c r="O514" s="2">
        <v>1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45">
        <v>1.9675925925925926E-4</v>
      </c>
      <c r="V514" s="45">
        <v>1</v>
      </c>
      <c r="W514" s="45" t="s">
        <v>77</v>
      </c>
      <c r="X514" s="2">
        <v>0</v>
      </c>
      <c r="Y514" s="2">
        <v>0</v>
      </c>
      <c r="Z514">
        <v>1</v>
      </c>
    </row>
    <row r="515" spans="1:26" x14ac:dyDescent="0.25">
      <c r="A515" s="1">
        <v>44718</v>
      </c>
      <c r="B515" t="s">
        <v>87</v>
      </c>
      <c r="C515" t="s">
        <v>138</v>
      </c>
      <c r="D515" t="s">
        <v>132</v>
      </c>
      <c r="E515" t="s">
        <v>284</v>
      </c>
      <c r="F515" s="3">
        <v>33.316665666666658</v>
      </c>
      <c r="G515" s="5">
        <v>0.11720085149572648</v>
      </c>
      <c r="H515" s="2">
        <v>3</v>
      </c>
      <c r="I515" s="2">
        <v>3</v>
      </c>
      <c r="J515" s="2">
        <v>0</v>
      </c>
      <c r="K515" s="2">
        <v>11</v>
      </c>
      <c r="L515" s="2">
        <v>11</v>
      </c>
      <c r="M515">
        <v>1</v>
      </c>
      <c r="N515" s="2">
        <v>6</v>
      </c>
      <c r="O515" s="2">
        <v>1</v>
      </c>
      <c r="P515" s="2">
        <v>6</v>
      </c>
      <c r="Q515" s="2">
        <v>9</v>
      </c>
      <c r="R515" s="2">
        <v>3</v>
      </c>
      <c r="S515" s="2">
        <v>1</v>
      </c>
      <c r="T515" s="2">
        <v>0</v>
      </c>
      <c r="U515" s="45">
        <v>2.6851851851851854E-3</v>
      </c>
      <c r="V515" s="45">
        <v>1</v>
      </c>
      <c r="W515" s="45">
        <v>0.19130787037037039</v>
      </c>
      <c r="X515" s="2">
        <v>1</v>
      </c>
      <c r="Y515" s="2">
        <v>9</v>
      </c>
      <c r="Z515">
        <v>11</v>
      </c>
    </row>
    <row r="516" spans="1:26" x14ac:dyDescent="0.25">
      <c r="A516" s="1">
        <v>44718</v>
      </c>
      <c r="B516" t="s">
        <v>87</v>
      </c>
      <c r="C516" t="s">
        <v>139</v>
      </c>
      <c r="D516" t="s">
        <v>132</v>
      </c>
      <c r="E516" t="s">
        <v>277</v>
      </c>
      <c r="F516" s="3">
        <v>76.387221333333343</v>
      </c>
      <c r="G516" s="5">
        <v>0.13283208547008549</v>
      </c>
      <c r="H516" s="2">
        <v>7</v>
      </c>
      <c r="I516" s="2">
        <v>5</v>
      </c>
      <c r="J516" s="2">
        <v>0</v>
      </c>
      <c r="K516" s="2">
        <v>22</v>
      </c>
      <c r="L516" s="2">
        <v>22</v>
      </c>
      <c r="M516">
        <v>3</v>
      </c>
      <c r="N516" s="2">
        <v>10</v>
      </c>
      <c r="O516" s="2">
        <v>5</v>
      </c>
      <c r="P516" s="2">
        <v>14</v>
      </c>
      <c r="Q516" s="2">
        <v>16</v>
      </c>
      <c r="R516" s="2">
        <v>2</v>
      </c>
      <c r="S516" s="2">
        <v>0</v>
      </c>
      <c r="T516" s="2">
        <v>1</v>
      </c>
      <c r="U516" s="45">
        <v>6.1574074074074083E-3</v>
      </c>
      <c r="V516" s="45">
        <v>0.4</v>
      </c>
      <c r="W516" s="45">
        <v>0.16598958333333336</v>
      </c>
      <c r="X516" s="2">
        <v>1</v>
      </c>
      <c r="Y516" s="2">
        <v>16</v>
      </c>
      <c r="Z516">
        <v>22</v>
      </c>
    </row>
    <row r="517" spans="1:26" x14ac:dyDescent="0.25">
      <c r="A517" s="1">
        <v>44718</v>
      </c>
      <c r="B517" t="s">
        <v>87</v>
      </c>
      <c r="C517" t="s">
        <v>131</v>
      </c>
      <c r="D517" t="s">
        <v>132</v>
      </c>
      <c r="E517" t="s">
        <v>277</v>
      </c>
      <c r="F517" s="3">
        <v>0</v>
      </c>
      <c r="G517" s="5">
        <v>9.2592604166666665E-3</v>
      </c>
      <c r="H517" s="2">
        <v>0</v>
      </c>
      <c r="I517" s="2">
        <v>0</v>
      </c>
      <c r="J517" s="2">
        <v>0</v>
      </c>
      <c r="K517" s="2">
        <v>2</v>
      </c>
      <c r="L517" s="2">
        <v>2</v>
      </c>
      <c r="M517">
        <v>2</v>
      </c>
      <c r="N517" s="2">
        <v>2</v>
      </c>
      <c r="O517" s="2">
        <v>0</v>
      </c>
      <c r="P517" s="2">
        <v>2</v>
      </c>
      <c r="Q517" s="2">
        <v>2</v>
      </c>
      <c r="R517" s="2">
        <v>0</v>
      </c>
      <c r="S517" s="2">
        <v>0</v>
      </c>
      <c r="T517" s="2">
        <v>0</v>
      </c>
      <c r="U517" s="45" t="s">
        <v>77</v>
      </c>
      <c r="V517" s="45" t="s">
        <v>77</v>
      </c>
      <c r="W517" s="45">
        <v>6.3883101851851851E-2</v>
      </c>
      <c r="X517" s="2">
        <v>0</v>
      </c>
      <c r="Y517" s="2">
        <v>2</v>
      </c>
      <c r="Z517">
        <v>2</v>
      </c>
    </row>
    <row r="518" spans="1:26" x14ac:dyDescent="0.25">
      <c r="A518" s="1">
        <v>44718</v>
      </c>
      <c r="B518" t="s">
        <v>90</v>
      </c>
      <c r="C518" t="s">
        <v>136</v>
      </c>
      <c r="D518" t="s">
        <v>132</v>
      </c>
      <c r="E518" t="s">
        <v>272</v>
      </c>
      <c r="F518" s="3">
        <v>4.3452778333333333</v>
      </c>
      <c r="G518" s="5">
        <v>0.10094328819444445</v>
      </c>
      <c r="H518" s="2">
        <v>1</v>
      </c>
      <c r="I518" s="2">
        <v>0</v>
      </c>
      <c r="J518" s="2">
        <v>0</v>
      </c>
      <c r="K518" s="2">
        <v>2</v>
      </c>
      <c r="L518" s="2">
        <v>2</v>
      </c>
      <c r="M518">
        <v>0</v>
      </c>
      <c r="N518" s="2">
        <v>1</v>
      </c>
      <c r="O518" s="2">
        <v>1</v>
      </c>
      <c r="P518" s="2">
        <v>1</v>
      </c>
      <c r="Q518" s="2">
        <v>1</v>
      </c>
      <c r="R518" s="2">
        <v>0</v>
      </c>
      <c r="S518" s="2">
        <v>0</v>
      </c>
      <c r="T518" s="2">
        <v>0</v>
      </c>
      <c r="U518" s="45">
        <v>1.4351851851851853E-2</v>
      </c>
      <c r="V518" s="45">
        <v>0</v>
      </c>
      <c r="W518" s="45">
        <v>5.4178240740740742E-2</v>
      </c>
      <c r="X518" s="2">
        <v>0</v>
      </c>
      <c r="Y518" s="2">
        <v>1</v>
      </c>
      <c r="Z518">
        <v>2</v>
      </c>
    </row>
    <row r="519" spans="1:26" x14ac:dyDescent="0.25">
      <c r="A519" s="1">
        <v>44718</v>
      </c>
      <c r="B519" t="s">
        <v>90</v>
      </c>
      <c r="C519" t="s">
        <v>136</v>
      </c>
      <c r="D519" t="s">
        <v>132</v>
      </c>
      <c r="E519" t="s">
        <v>273</v>
      </c>
      <c r="F519" s="3">
        <v>83.875274000000019</v>
      </c>
      <c r="G519" s="5">
        <v>8.4243986406619412E-2</v>
      </c>
      <c r="H519" s="2">
        <v>6</v>
      </c>
      <c r="I519" s="2">
        <v>2</v>
      </c>
      <c r="J519" s="2">
        <v>0</v>
      </c>
      <c r="K519" s="2">
        <v>44</v>
      </c>
      <c r="L519" s="2">
        <v>42</v>
      </c>
      <c r="M519">
        <v>7</v>
      </c>
      <c r="N519" s="2">
        <v>23</v>
      </c>
      <c r="O519" s="2">
        <v>11</v>
      </c>
      <c r="P519" s="2">
        <v>24</v>
      </c>
      <c r="Q519" s="2">
        <v>29</v>
      </c>
      <c r="R519" s="2">
        <v>5</v>
      </c>
      <c r="S519" s="2">
        <v>2</v>
      </c>
      <c r="T519" s="2">
        <v>2</v>
      </c>
      <c r="U519" s="45">
        <v>5.9375000000000009E-3</v>
      </c>
      <c r="V519" s="45">
        <v>0.36363636363636365</v>
      </c>
      <c r="W519" s="45">
        <v>7.2939814814814818E-2</v>
      </c>
      <c r="X519" s="2">
        <v>4</v>
      </c>
      <c r="Y519" s="2">
        <v>29</v>
      </c>
      <c r="Z519">
        <v>44</v>
      </c>
    </row>
    <row r="520" spans="1:26" x14ac:dyDescent="0.25">
      <c r="A520" s="1">
        <v>44718</v>
      </c>
      <c r="B520" t="s">
        <v>90</v>
      </c>
      <c r="C520" t="s">
        <v>155</v>
      </c>
      <c r="D520" t="s">
        <v>146</v>
      </c>
      <c r="E520" t="s">
        <v>273</v>
      </c>
      <c r="F520" s="3">
        <v>0</v>
      </c>
      <c r="G520" s="5">
        <v>5.5173611111111104E-2</v>
      </c>
      <c r="H520" s="2">
        <v>0</v>
      </c>
      <c r="I520" s="2">
        <v>0</v>
      </c>
      <c r="J520" s="2">
        <v>0</v>
      </c>
      <c r="K520" s="2">
        <v>3</v>
      </c>
      <c r="L520" s="2">
        <v>3</v>
      </c>
      <c r="M520">
        <v>0</v>
      </c>
      <c r="N520" s="2">
        <v>1</v>
      </c>
      <c r="O520" s="2">
        <v>1</v>
      </c>
      <c r="P520" s="2">
        <v>2</v>
      </c>
      <c r="Q520" s="2">
        <v>2</v>
      </c>
      <c r="R520" s="2">
        <v>0</v>
      </c>
      <c r="S520" s="2">
        <v>0</v>
      </c>
      <c r="T520" s="2">
        <v>0</v>
      </c>
      <c r="U520" s="45">
        <v>2.7777777777777779E-3</v>
      </c>
      <c r="V520" s="45">
        <v>1</v>
      </c>
      <c r="W520" s="45">
        <v>7.5439814814814807E-2</v>
      </c>
      <c r="X520" s="2">
        <v>0</v>
      </c>
      <c r="Y520" s="2">
        <v>2</v>
      </c>
      <c r="Z520">
        <v>3</v>
      </c>
    </row>
    <row r="521" spans="1:26" x14ac:dyDescent="0.25">
      <c r="A521" s="1">
        <v>44718</v>
      </c>
      <c r="B521" t="s">
        <v>90</v>
      </c>
      <c r="C521" t="s">
        <v>136</v>
      </c>
      <c r="D521" t="s">
        <v>132</v>
      </c>
      <c r="E521" t="s">
        <v>278</v>
      </c>
      <c r="F521" s="3">
        <v>1.0277833333333333E-2</v>
      </c>
      <c r="G521" s="5">
        <v>9.2013888888888892E-3</v>
      </c>
      <c r="H521" s="2">
        <v>0</v>
      </c>
      <c r="I521" s="2">
        <v>0</v>
      </c>
      <c r="J521" s="2">
        <v>0</v>
      </c>
      <c r="K521" s="2">
        <v>2</v>
      </c>
      <c r="L521" s="2">
        <v>2</v>
      </c>
      <c r="M521">
        <v>1</v>
      </c>
      <c r="N521" s="2">
        <v>2</v>
      </c>
      <c r="O521" s="2">
        <v>0</v>
      </c>
      <c r="P521" s="2">
        <v>1</v>
      </c>
      <c r="Q521" s="2">
        <v>1</v>
      </c>
      <c r="R521" s="2">
        <v>0</v>
      </c>
      <c r="S521" s="2">
        <v>0</v>
      </c>
      <c r="T521" s="2">
        <v>1</v>
      </c>
      <c r="U521" s="45" t="s">
        <v>77</v>
      </c>
      <c r="V521" s="45" t="s">
        <v>77</v>
      </c>
      <c r="W521" s="45">
        <v>4.836805555555556E-2</v>
      </c>
      <c r="X521" s="2">
        <v>1</v>
      </c>
      <c r="Y521" s="2">
        <v>1</v>
      </c>
      <c r="Z521">
        <v>2</v>
      </c>
    </row>
    <row r="522" spans="1:26" x14ac:dyDescent="0.25">
      <c r="A522" s="1">
        <v>44718</v>
      </c>
      <c r="B522" t="s">
        <v>90</v>
      </c>
      <c r="C522" t="s">
        <v>136</v>
      </c>
      <c r="D522" t="s">
        <v>132</v>
      </c>
      <c r="E522" t="s">
        <v>283</v>
      </c>
      <c r="F522" s="3">
        <v>19.218331333333332</v>
      </c>
      <c r="G522" s="5">
        <v>7.7010984953703704E-2</v>
      </c>
      <c r="H522" s="2">
        <v>2</v>
      </c>
      <c r="I522" s="2">
        <v>0</v>
      </c>
      <c r="J522" s="2">
        <v>0</v>
      </c>
      <c r="K522" s="2">
        <v>15</v>
      </c>
      <c r="L522" s="2">
        <v>15</v>
      </c>
      <c r="M522">
        <v>3</v>
      </c>
      <c r="N522" s="2">
        <v>8</v>
      </c>
      <c r="O522" s="2">
        <v>4</v>
      </c>
      <c r="P522" s="2">
        <v>7</v>
      </c>
      <c r="Q522" s="2">
        <v>10</v>
      </c>
      <c r="R522" s="2">
        <v>3</v>
      </c>
      <c r="S522" s="2">
        <v>1</v>
      </c>
      <c r="T522" s="2">
        <v>0</v>
      </c>
      <c r="U522" s="45">
        <v>5.6365740740740742E-3</v>
      </c>
      <c r="V522" s="45">
        <v>0.5</v>
      </c>
      <c r="W522" s="45">
        <v>9.0960648148148165E-2</v>
      </c>
      <c r="X522" s="2">
        <v>1</v>
      </c>
      <c r="Y522" s="2">
        <v>10</v>
      </c>
      <c r="Z522">
        <v>15</v>
      </c>
    </row>
    <row r="523" spans="1:26" x14ac:dyDescent="0.25">
      <c r="A523" s="1">
        <v>44718</v>
      </c>
      <c r="B523" t="s">
        <v>90</v>
      </c>
      <c r="C523" t="s">
        <v>155</v>
      </c>
      <c r="D523" t="s">
        <v>146</v>
      </c>
      <c r="E523" t="s">
        <v>283</v>
      </c>
      <c r="F523" s="3">
        <v>0</v>
      </c>
      <c r="G523" s="5">
        <v>2.1452545138888886E-2</v>
      </c>
      <c r="H523" s="2">
        <v>0</v>
      </c>
      <c r="I523" s="2">
        <v>0</v>
      </c>
      <c r="J523" s="2">
        <v>0</v>
      </c>
      <c r="K523" s="2">
        <v>3</v>
      </c>
      <c r="L523" s="2">
        <v>2</v>
      </c>
      <c r="M523">
        <v>0</v>
      </c>
      <c r="N523" s="2">
        <v>2</v>
      </c>
      <c r="O523" s="2">
        <v>1</v>
      </c>
      <c r="P523" s="2">
        <v>2</v>
      </c>
      <c r="Q523" s="2">
        <v>2</v>
      </c>
      <c r="R523" s="2">
        <v>0</v>
      </c>
      <c r="S523" s="2">
        <v>0</v>
      </c>
      <c r="T523" s="2">
        <v>0</v>
      </c>
      <c r="U523" s="45">
        <v>3.4606481481481485E-3</v>
      </c>
      <c r="V523" s="45">
        <v>1</v>
      </c>
      <c r="W523" s="45">
        <v>0.11140046296296297</v>
      </c>
      <c r="X523" s="2">
        <v>0</v>
      </c>
      <c r="Y523" s="2">
        <v>2</v>
      </c>
      <c r="Z523">
        <v>2</v>
      </c>
    </row>
    <row r="524" spans="1:26" x14ac:dyDescent="0.25">
      <c r="A524" s="1">
        <v>44718</v>
      </c>
      <c r="B524" t="s">
        <v>81</v>
      </c>
      <c r="C524" t="s">
        <v>140</v>
      </c>
      <c r="D524" t="s">
        <v>132</v>
      </c>
      <c r="E524" t="s">
        <v>269</v>
      </c>
      <c r="F524" s="3">
        <v>105.36527766666666</v>
      </c>
      <c r="G524" s="5">
        <v>0.2511733902116402</v>
      </c>
      <c r="H524" s="2">
        <v>12</v>
      </c>
      <c r="I524" s="2">
        <v>9</v>
      </c>
      <c r="J524" s="2">
        <v>2</v>
      </c>
      <c r="K524" s="2">
        <v>17</v>
      </c>
      <c r="L524" s="2">
        <v>16</v>
      </c>
      <c r="M524">
        <v>3</v>
      </c>
      <c r="N524" s="2">
        <v>3</v>
      </c>
      <c r="O524" s="2">
        <v>4</v>
      </c>
      <c r="P524" s="2">
        <v>11</v>
      </c>
      <c r="Q524" s="2">
        <v>11</v>
      </c>
      <c r="R524" s="2">
        <v>0</v>
      </c>
      <c r="S524" s="2">
        <v>1</v>
      </c>
      <c r="T524" s="2">
        <v>1</v>
      </c>
      <c r="U524" s="45">
        <v>2.6967592592592594E-3</v>
      </c>
      <c r="V524" s="45">
        <v>0.75</v>
      </c>
      <c r="W524" s="45">
        <v>0.2229976851851852</v>
      </c>
      <c r="X524" s="2">
        <v>2</v>
      </c>
      <c r="Y524" s="2">
        <v>11</v>
      </c>
      <c r="Z524">
        <v>17</v>
      </c>
    </row>
    <row r="525" spans="1:26" x14ac:dyDescent="0.25">
      <c r="A525" s="1">
        <v>44718</v>
      </c>
      <c r="B525" t="s">
        <v>81</v>
      </c>
      <c r="C525" t="s">
        <v>141</v>
      </c>
      <c r="D525" t="s">
        <v>132</v>
      </c>
      <c r="E525" t="s">
        <v>269</v>
      </c>
      <c r="F525" s="3">
        <v>4.55</v>
      </c>
      <c r="G525" s="5">
        <v>0.2</v>
      </c>
      <c r="H525" s="2">
        <v>1</v>
      </c>
      <c r="I525" s="2">
        <v>0</v>
      </c>
      <c r="J525" s="2">
        <v>0</v>
      </c>
      <c r="K525" s="2">
        <v>1</v>
      </c>
      <c r="L525" s="2">
        <v>1</v>
      </c>
      <c r="M525">
        <v>0</v>
      </c>
      <c r="N525" s="2">
        <v>0</v>
      </c>
      <c r="O525" s="2">
        <v>0</v>
      </c>
      <c r="P525" s="2">
        <v>1</v>
      </c>
      <c r="Q525" s="2">
        <v>1</v>
      </c>
      <c r="R525" s="2">
        <v>0</v>
      </c>
      <c r="S525" s="2">
        <v>0</v>
      </c>
      <c r="T525" s="2">
        <v>0</v>
      </c>
      <c r="U525" s="45" t="s">
        <v>77</v>
      </c>
      <c r="V525" s="45" t="s">
        <v>77</v>
      </c>
      <c r="W525" s="45">
        <v>8.6562500000000001E-2</v>
      </c>
      <c r="X525" s="2">
        <v>0</v>
      </c>
      <c r="Y525" s="2">
        <v>1</v>
      </c>
      <c r="Z525">
        <v>1</v>
      </c>
    </row>
    <row r="526" spans="1:26" x14ac:dyDescent="0.25">
      <c r="A526" s="1">
        <v>44718</v>
      </c>
      <c r="B526" t="s">
        <v>81</v>
      </c>
      <c r="C526" t="s">
        <v>135</v>
      </c>
      <c r="D526" t="s">
        <v>132</v>
      </c>
      <c r="E526" t="s">
        <v>272</v>
      </c>
      <c r="F526" s="3">
        <v>21.072500000000002</v>
      </c>
      <c r="G526" s="5">
        <v>0.18532638888888889</v>
      </c>
      <c r="H526" s="2">
        <v>1</v>
      </c>
      <c r="I526" s="2">
        <v>1</v>
      </c>
      <c r="J526" s="2">
        <v>1</v>
      </c>
      <c r="K526" s="2">
        <v>3</v>
      </c>
      <c r="L526" s="2">
        <v>3</v>
      </c>
      <c r="M526">
        <v>1</v>
      </c>
      <c r="N526" s="2">
        <v>2</v>
      </c>
      <c r="O526" s="2">
        <v>1</v>
      </c>
      <c r="P526" s="2">
        <v>2</v>
      </c>
      <c r="Q526" s="2">
        <v>2</v>
      </c>
      <c r="R526" s="2">
        <v>0</v>
      </c>
      <c r="S526" s="2">
        <v>0</v>
      </c>
      <c r="T526" s="2">
        <v>0</v>
      </c>
      <c r="U526" s="45">
        <v>5.3240740740740748E-3</v>
      </c>
      <c r="V526" s="45">
        <v>1</v>
      </c>
      <c r="W526" s="45">
        <v>7.7563657407407408E-2</v>
      </c>
      <c r="X526" s="2">
        <v>0</v>
      </c>
      <c r="Y526" s="2">
        <v>2</v>
      </c>
      <c r="Z526">
        <v>3</v>
      </c>
    </row>
    <row r="527" spans="1:26" x14ac:dyDescent="0.25">
      <c r="A527" s="1">
        <v>44718</v>
      </c>
      <c r="B527" t="s">
        <v>81</v>
      </c>
      <c r="C527" t="s">
        <v>141</v>
      </c>
      <c r="D527" t="s">
        <v>132</v>
      </c>
      <c r="E527" t="s">
        <v>281</v>
      </c>
      <c r="F527" s="3">
        <v>13.747777833333332</v>
      </c>
      <c r="G527" s="5">
        <v>0.20135802546296297</v>
      </c>
      <c r="H527" s="2">
        <v>1</v>
      </c>
      <c r="I527" s="2">
        <v>1</v>
      </c>
      <c r="J527" s="2">
        <v>0</v>
      </c>
      <c r="K527" s="2">
        <v>1</v>
      </c>
      <c r="L527" s="2">
        <v>1</v>
      </c>
      <c r="M527">
        <v>0</v>
      </c>
      <c r="N527" s="2">
        <v>0</v>
      </c>
      <c r="O527" s="2">
        <v>1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45">
        <v>2.3611111111111111E-3</v>
      </c>
      <c r="V527" s="45">
        <v>1</v>
      </c>
      <c r="W527" s="45" t="s">
        <v>77</v>
      </c>
      <c r="X527" s="2">
        <v>0</v>
      </c>
      <c r="Y527" s="2">
        <v>0</v>
      </c>
      <c r="Z527">
        <v>1</v>
      </c>
    </row>
    <row r="528" spans="1:26" x14ac:dyDescent="0.25">
      <c r="A528" s="1">
        <v>44718</v>
      </c>
      <c r="B528" t="s">
        <v>81</v>
      </c>
      <c r="C528" t="s">
        <v>135</v>
      </c>
      <c r="D528" t="s">
        <v>132</v>
      </c>
      <c r="E528" t="s">
        <v>281</v>
      </c>
      <c r="F528" s="3">
        <v>5.0691666666666659</v>
      </c>
      <c r="G528" s="5">
        <v>5.6797839120370369E-2</v>
      </c>
      <c r="H528" s="2">
        <v>0</v>
      </c>
      <c r="I528" s="2">
        <v>0</v>
      </c>
      <c r="J528" s="2">
        <v>0</v>
      </c>
      <c r="K528" s="2">
        <v>6</v>
      </c>
      <c r="L528" s="2">
        <v>6</v>
      </c>
      <c r="M528">
        <v>2</v>
      </c>
      <c r="N528" s="2">
        <v>4</v>
      </c>
      <c r="O528" s="2">
        <v>2</v>
      </c>
      <c r="P528" s="2">
        <v>2</v>
      </c>
      <c r="Q528" s="2">
        <v>4</v>
      </c>
      <c r="R528" s="2">
        <v>2</v>
      </c>
      <c r="S528" s="2">
        <v>0</v>
      </c>
      <c r="T528" s="2">
        <v>0</v>
      </c>
      <c r="U528" s="45">
        <v>7.2222222222222228E-3</v>
      </c>
      <c r="V528" s="45">
        <v>0</v>
      </c>
      <c r="W528" s="45">
        <v>0.21276620370370369</v>
      </c>
      <c r="X528" s="2">
        <v>0</v>
      </c>
      <c r="Y528" s="2">
        <v>4</v>
      </c>
      <c r="Z528">
        <v>6</v>
      </c>
    </row>
    <row r="529" spans="1:26" x14ac:dyDescent="0.25">
      <c r="A529" s="1">
        <v>44718</v>
      </c>
      <c r="B529" t="s">
        <v>81</v>
      </c>
      <c r="C529" t="s">
        <v>135</v>
      </c>
      <c r="D529" t="s">
        <v>132</v>
      </c>
      <c r="E529" t="s">
        <v>94</v>
      </c>
      <c r="F529" s="3">
        <v>42.929166666666667</v>
      </c>
      <c r="G529" s="5">
        <v>0.36815972222222221</v>
      </c>
      <c r="H529" s="2">
        <v>2</v>
      </c>
      <c r="I529" s="2">
        <v>2</v>
      </c>
      <c r="J529" s="2">
        <v>1</v>
      </c>
      <c r="K529" s="2">
        <v>2</v>
      </c>
      <c r="L529" s="2">
        <v>2</v>
      </c>
      <c r="M529">
        <v>0</v>
      </c>
      <c r="N529" s="2">
        <v>0</v>
      </c>
      <c r="O529" s="2">
        <v>0</v>
      </c>
      <c r="P529" s="2">
        <v>2</v>
      </c>
      <c r="Q529" s="2">
        <v>2</v>
      </c>
      <c r="R529" s="2">
        <v>0</v>
      </c>
      <c r="S529" s="2">
        <v>0</v>
      </c>
      <c r="T529" s="2">
        <v>0</v>
      </c>
      <c r="U529" s="45" t="s">
        <v>77</v>
      </c>
      <c r="V529" s="45" t="s">
        <v>77</v>
      </c>
      <c r="W529" s="45">
        <v>8.4085648148148149E-3</v>
      </c>
      <c r="X529" s="2">
        <v>0</v>
      </c>
      <c r="Y529" s="2">
        <v>2</v>
      </c>
      <c r="Z529">
        <v>2</v>
      </c>
    </row>
    <row r="530" spans="1:26" x14ac:dyDescent="0.25">
      <c r="A530" s="1">
        <v>44718</v>
      </c>
      <c r="B530" t="s">
        <v>81</v>
      </c>
      <c r="C530" t="s">
        <v>141</v>
      </c>
      <c r="D530" t="s">
        <v>132</v>
      </c>
      <c r="E530" t="s">
        <v>274</v>
      </c>
      <c r="F530" s="3">
        <v>102.36277566666668</v>
      </c>
      <c r="G530" s="5">
        <v>0.16889635327060934</v>
      </c>
      <c r="H530" s="2">
        <v>10</v>
      </c>
      <c r="I530" s="2">
        <v>6</v>
      </c>
      <c r="J530" s="2">
        <v>3</v>
      </c>
      <c r="K530" s="2">
        <v>24</v>
      </c>
      <c r="L530" s="2">
        <v>24</v>
      </c>
      <c r="M530">
        <v>4</v>
      </c>
      <c r="N530" s="2">
        <v>10</v>
      </c>
      <c r="O530" s="2">
        <v>2</v>
      </c>
      <c r="P530" s="2">
        <v>17</v>
      </c>
      <c r="Q530" s="2">
        <v>19</v>
      </c>
      <c r="R530" s="2">
        <v>2</v>
      </c>
      <c r="S530" s="2">
        <v>0</v>
      </c>
      <c r="T530" s="2">
        <v>3</v>
      </c>
      <c r="U530" s="45">
        <v>1.2280092592592592E-2</v>
      </c>
      <c r="V530" s="45">
        <v>0</v>
      </c>
      <c r="W530" s="45">
        <v>0.11471064814814816</v>
      </c>
      <c r="X530" s="2">
        <v>3</v>
      </c>
      <c r="Y530" s="2">
        <v>19</v>
      </c>
      <c r="Z530">
        <v>24</v>
      </c>
    </row>
    <row r="531" spans="1:26" x14ac:dyDescent="0.25">
      <c r="A531" s="1">
        <v>44718</v>
      </c>
      <c r="B531" t="s">
        <v>81</v>
      </c>
      <c r="C531" t="s">
        <v>135</v>
      </c>
      <c r="D531" t="s">
        <v>132</v>
      </c>
      <c r="E531" t="s">
        <v>274</v>
      </c>
      <c r="F531" s="3">
        <v>40.6811115</v>
      </c>
      <c r="G531" s="5">
        <v>0.18482639015151514</v>
      </c>
      <c r="H531" s="2">
        <v>4</v>
      </c>
      <c r="I531" s="2">
        <v>3</v>
      </c>
      <c r="J531" s="2">
        <v>0</v>
      </c>
      <c r="K531" s="2">
        <v>7</v>
      </c>
      <c r="L531" s="2">
        <v>7</v>
      </c>
      <c r="M531">
        <v>0</v>
      </c>
      <c r="N531" s="2">
        <v>2</v>
      </c>
      <c r="O531" s="2">
        <v>0</v>
      </c>
      <c r="P531" s="2">
        <v>6</v>
      </c>
      <c r="Q531" s="2">
        <v>7</v>
      </c>
      <c r="R531" s="2">
        <v>1</v>
      </c>
      <c r="S531" s="2">
        <v>0</v>
      </c>
      <c r="T531" s="2">
        <v>0</v>
      </c>
      <c r="U531" s="45" t="s">
        <v>77</v>
      </c>
      <c r="V531" s="45" t="s">
        <v>77</v>
      </c>
      <c r="W531" s="45">
        <v>0.18459490740740742</v>
      </c>
      <c r="X531" s="2">
        <v>0</v>
      </c>
      <c r="Y531" s="2">
        <v>7</v>
      </c>
      <c r="Z531">
        <v>7</v>
      </c>
    </row>
    <row r="532" spans="1:26" x14ac:dyDescent="0.25">
      <c r="A532" s="1">
        <v>44718</v>
      </c>
      <c r="B532" t="s">
        <v>76</v>
      </c>
      <c r="C532" t="s">
        <v>137</v>
      </c>
      <c r="D532" t="s">
        <v>132</v>
      </c>
      <c r="E532" t="s">
        <v>268</v>
      </c>
      <c r="F532" s="3">
        <v>77.614166666666677</v>
      </c>
      <c r="G532" s="5">
        <v>0.22466898148148151</v>
      </c>
      <c r="H532" s="2">
        <v>7</v>
      </c>
      <c r="I532" s="2">
        <v>6</v>
      </c>
      <c r="J532" s="2">
        <v>1</v>
      </c>
      <c r="K532" s="2">
        <v>14</v>
      </c>
      <c r="L532" s="2">
        <v>14</v>
      </c>
      <c r="M532">
        <v>1</v>
      </c>
      <c r="N532" s="2">
        <v>5</v>
      </c>
      <c r="O532" s="2">
        <v>2</v>
      </c>
      <c r="P532" s="2">
        <v>9</v>
      </c>
      <c r="Q532" s="2">
        <v>10</v>
      </c>
      <c r="R532" s="2">
        <v>1</v>
      </c>
      <c r="S532" s="2">
        <v>0</v>
      </c>
      <c r="T532" s="2">
        <v>2</v>
      </c>
      <c r="U532" s="45">
        <v>7.5810185185185199E-3</v>
      </c>
      <c r="V532" s="45">
        <v>0</v>
      </c>
      <c r="W532" s="45">
        <v>0.1857175925925926</v>
      </c>
      <c r="X532" s="2">
        <v>2</v>
      </c>
      <c r="Y532" s="2">
        <v>10</v>
      </c>
      <c r="Z532">
        <v>14</v>
      </c>
    </row>
    <row r="533" spans="1:26" x14ac:dyDescent="0.25">
      <c r="A533" s="1">
        <v>44718</v>
      </c>
      <c r="B533" t="s">
        <v>76</v>
      </c>
      <c r="C533" t="s">
        <v>145</v>
      </c>
      <c r="D533" t="s">
        <v>146</v>
      </c>
      <c r="E533" t="s">
        <v>268</v>
      </c>
      <c r="F533" s="3">
        <v>19.308331500000001</v>
      </c>
      <c r="G533" s="5">
        <v>9.9807090277777788E-2</v>
      </c>
      <c r="H533" s="2">
        <v>2</v>
      </c>
      <c r="I533" s="2">
        <v>0</v>
      </c>
      <c r="J533" s="2">
        <v>0</v>
      </c>
      <c r="K533" s="2">
        <v>8</v>
      </c>
      <c r="L533" s="2">
        <v>8</v>
      </c>
      <c r="M533">
        <v>0</v>
      </c>
      <c r="N533" s="2">
        <v>1</v>
      </c>
      <c r="O533" s="2">
        <v>3</v>
      </c>
      <c r="P533" s="2">
        <v>4</v>
      </c>
      <c r="Q533" s="2">
        <v>4</v>
      </c>
      <c r="R533" s="2">
        <v>0</v>
      </c>
      <c r="S533" s="2">
        <v>0</v>
      </c>
      <c r="T533" s="2">
        <v>1</v>
      </c>
      <c r="U533" s="45">
        <v>3.4837962962962965E-3</v>
      </c>
      <c r="V533" s="45">
        <v>0.66666666666666663</v>
      </c>
      <c r="W533" s="45">
        <v>0.2269039351851852</v>
      </c>
      <c r="X533" s="2">
        <v>1</v>
      </c>
      <c r="Y533" s="2">
        <v>4</v>
      </c>
      <c r="Z533">
        <v>8</v>
      </c>
    </row>
    <row r="534" spans="1:26" x14ac:dyDescent="0.25">
      <c r="A534" s="1">
        <v>44718</v>
      </c>
      <c r="B534" t="s">
        <v>76</v>
      </c>
      <c r="C534" t="s">
        <v>137</v>
      </c>
      <c r="D534" t="s">
        <v>132</v>
      </c>
      <c r="E534" t="s">
        <v>286</v>
      </c>
      <c r="F534" s="3">
        <v>32.987776833333335</v>
      </c>
      <c r="G534" s="5">
        <v>0.2853148069444445</v>
      </c>
      <c r="H534" s="2">
        <v>2</v>
      </c>
      <c r="I534" s="2">
        <v>2</v>
      </c>
      <c r="J534" s="2">
        <v>1</v>
      </c>
      <c r="K534" s="2">
        <v>3</v>
      </c>
      <c r="L534" s="2">
        <v>3</v>
      </c>
      <c r="M534">
        <v>0</v>
      </c>
      <c r="N534" s="2">
        <v>1</v>
      </c>
      <c r="O534" s="2">
        <v>1</v>
      </c>
      <c r="P534" s="2">
        <v>0</v>
      </c>
      <c r="Q534" s="2">
        <v>1</v>
      </c>
      <c r="R534" s="2">
        <v>1</v>
      </c>
      <c r="S534" s="2">
        <v>0</v>
      </c>
      <c r="T534" s="2">
        <v>1</v>
      </c>
      <c r="U534" s="45">
        <v>3.8993055555555559E-2</v>
      </c>
      <c r="V534" s="45">
        <v>0</v>
      </c>
      <c r="W534" s="45">
        <v>1.1458333333333334E-2</v>
      </c>
      <c r="X534" s="2">
        <v>1</v>
      </c>
      <c r="Y534" s="2">
        <v>1</v>
      </c>
      <c r="Z534">
        <v>3</v>
      </c>
    </row>
    <row r="535" spans="1:26" x14ac:dyDescent="0.25">
      <c r="A535" s="1">
        <v>44718</v>
      </c>
      <c r="B535" t="s">
        <v>76</v>
      </c>
      <c r="C535" t="s">
        <v>147</v>
      </c>
      <c r="D535" t="s">
        <v>132</v>
      </c>
      <c r="E535" t="s">
        <v>286</v>
      </c>
      <c r="F535" s="3">
        <v>15.789722333333332</v>
      </c>
      <c r="G535" s="5">
        <v>0.10440310912698415</v>
      </c>
      <c r="H535" s="2">
        <v>2</v>
      </c>
      <c r="I535" s="2">
        <v>0</v>
      </c>
      <c r="J535" s="2">
        <v>0</v>
      </c>
      <c r="K535" s="2">
        <v>6</v>
      </c>
      <c r="L535" s="2">
        <v>6</v>
      </c>
      <c r="M535">
        <v>0</v>
      </c>
      <c r="N535" s="2">
        <v>2</v>
      </c>
      <c r="O535" s="2">
        <v>0</v>
      </c>
      <c r="P535" s="2">
        <v>5</v>
      </c>
      <c r="Q535" s="2">
        <v>6</v>
      </c>
      <c r="R535" s="2">
        <v>1</v>
      </c>
      <c r="S535" s="2">
        <v>0</v>
      </c>
      <c r="T535" s="2">
        <v>0</v>
      </c>
      <c r="U535" s="45" t="s">
        <v>77</v>
      </c>
      <c r="V535" s="45" t="s">
        <v>77</v>
      </c>
      <c r="W535" s="45">
        <v>5.7598379629629631E-2</v>
      </c>
      <c r="X535" s="2">
        <v>0</v>
      </c>
      <c r="Y535" s="2">
        <v>6</v>
      </c>
      <c r="Z535">
        <v>6</v>
      </c>
    </row>
    <row r="536" spans="1:26" x14ac:dyDescent="0.25">
      <c r="A536" s="1">
        <v>44718</v>
      </c>
      <c r="B536" t="s">
        <v>76</v>
      </c>
      <c r="C536" t="s">
        <v>147</v>
      </c>
      <c r="D536" t="s">
        <v>132</v>
      </c>
      <c r="E536" t="s">
        <v>287</v>
      </c>
      <c r="F536" s="3">
        <v>8.5961111666666667</v>
      </c>
      <c r="G536" s="5">
        <v>9.9959491319444441E-2</v>
      </c>
      <c r="H536" s="2">
        <v>0</v>
      </c>
      <c r="I536" s="2">
        <v>0</v>
      </c>
      <c r="J536" s="2">
        <v>0</v>
      </c>
      <c r="K536" s="2">
        <v>3</v>
      </c>
      <c r="L536" s="2">
        <v>3</v>
      </c>
      <c r="M536">
        <v>0</v>
      </c>
      <c r="N536" s="2">
        <v>1</v>
      </c>
      <c r="O536" s="2">
        <v>1</v>
      </c>
      <c r="P536" s="2">
        <v>2</v>
      </c>
      <c r="Q536" s="2">
        <v>2</v>
      </c>
      <c r="R536" s="2">
        <v>0</v>
      </c>
      <c r="S536" s="2">
        <v>0</v>
      </c>
      <c r="T536" s="2">
        <v>0</v>
      </c>
      <c r="U536" s="45">
        <v>1.4537037037037038E-2</v>
      </c>
      <c r="V536" s="45">
        <v>0</v>
      </c>
      <c r="W536" s="45">
        <v>6.7615740740740754E-2</v>
      </c>
      <c r="X536" s="2">
        <v>0</v>
      </c>
      <c r="Y536" s="2">
        <v>2</v>
      </c>
      <c r="Z536">
        <v>3</v>
      </c>
    </row>
    <row r="537" spans="1:26" x14ac:dyDescent="0.25">
      <c r="A537" s="1">
        <v>44718</v>
      </c>
      <c r="B537" t="s">
        <v>76</v>
      </c>
      <c r="C537" t="s">
        <v>144</v>
      </c>
      <c r="D537" t="s">
        <v>132</v>
      </c>
      <c r="E537" t="s">
        <v>270</v>
      </c>
      <c r="F537" s="3">
        <v>54.997776666666674</v>
      </c>
      <c r="G537" s="5">
        <v>0.11389782859848485</v>
      </c>
      <c r="H537" s="2">
        <v>5</v>
      </c>
      <c r="I537" s="2">
        <v>2</v>
      </c>
      <c r="J537" s="2">
        <v>0</v>
      </c>
      <c r="K537" s="2">
        <v>20</v>
      </c>
      <c r="L537" s="2">
        <v>20</v>
      </c>
      <c r="M537">
        <v>2</v>
      </c>
      <c r="N537" s="2">
        <v>7</v>
      </c>
      <c r="O537" s="2">
        <v>2</v>
      </c>
      <c r="P537" s="2">
        <v>14</v>
      </c>
      <c r="Q537" s="2">
        <v>17</v>
      </c>
      <c r="R537" s="2">
        <v>3</v>
      </c>
      <c r="S537" s="2">
        <v>0</v>
      </c>
      <c r="T537" s="2">
        <v>1</v>
      </c>
      <c r="U537" s="45">
        <v>6.712962962962964E-3</v>
      </c>
      <c r="V537" s="45">
        <v>0.5</v>
      </c>
      <c r="W537" s="45">
        <v>0.1080787037037037</v>
      </c>
      <c r="X537" s="2">
        <v>1</v>
      </c>
      <c r="Y537" s="2">
        <v>17</v>
      </c>
      <c r="Z537">
        <v>20</v>
      </c>
    </row>
    <row r="538" spans="1:26" x14ac:dyDescent="0.25">
      <c r="A538" s="1">
        <v>44718</v>
      </c>
      <c r="B538" t="s">
        <v>76</v>
      </c>
      <c r="C538" t="s">
        <v>137</v>
      </c>
      <c r="D538" t="s">
        <v>132</v>
      </c>
      <c r="E538" t="s">
        <v>270</v>
      </c>
      <c r="F538" s="3">
        <v>1.0394443333333332</v>
      </c>
      <c r="G538" s="5">
        <v>1.7520831944444447E-2</v>
      </c>
      <c r="H538" s="2">
        <v>0</v>
      </c>
      <c r="I538" s="2">
        <v>0</v>
      </c>
      <c r="J538" s="2">
        <v>0</v>
      </c>
      <c r="K538" s="2">
        <v>5</v>
      </c>
      <c r="L538" s="2">
        <v>5</v>
      </c>
      <c r="M538">
        <v>1</v>
      </c>
      <c r="N538" s="2">
        <v>5</v>
      </c>
      <c r="O538" s="2">
        <v>1</v>
      </c>
      <c r="P538" s="2">
        <v>4</v>
      </c>
      <c r="Q538" s="2">
        <v>4</v>
      </c>
      <c r="R538" s="2">
        <v>0</v>
      </c>
      <c r="S538" s="2">
        <v>0</v>
      </c>
      <c r="T538" s="2">
        <v>0</v>
      </c>
      <c r="U538" s="45">
        <v>1.846064814814815E-2</v>
      </c>
      <c r="V538" s="45">
        <v>0</v>
      </c>
      <c r="W538" s="45">
        <v>0.11170717592592594</v>
      </c>
      <c r="X538" s="2">
        <v>0</v>
      </c>
      <c r="Y538" s="2">
        <v>4</v>
      </c>
      <c r="Z538">
        <v>5</v>
      </c>
    </row>
    <row r="539" spans="1:26" x14ac:dyDescent="0.25">
      <c r="A539" s="1">
        <v>44718</v>
      </c>
      <c r="B539" t="s">
        <v>76</v>
      </c>
      <c r="C539" t="s">
        <v>147</v>
      </c>
      <c r="D539" t="s">
        <v>132</v>
      </c>
      <c r="E539" t="s">
        <v>94</v>
      </c>
      <c r="F539" s="3">
        <v>8.3252778333333346</v>
      </c>
      <c r="G539" s="5">
        <v>7.9793981944444453E-2</v>
      </c>
      <c r="H539" s="2">
        <v>0</v>
      </c>
      <c r="I539" s="2">
        <v>0</v>
      </c>
      <c r="J539" s="2">
        <v>0</v>
      </c>
      <c r="K539" s="2">
        <v>4</v>
      </c>
      <c r="L539" s="2">
        <v>4</v>
      </c>
      <c r="M539">
        <v>0</v>
      </c>
      <c r="N539" s="2">
        <v>2</v>
      </c>
      <c r="O539" s="2">
        <v>0</v>
      </c>
      <c r="P539" s="2">
        <v>4</v>
      </c>
      <c r="Q539" s="2">
        <v>4</v>
      </c>
      <c r="R539" s="2">
        <v>0</v>
      </c>
      <c r="S539" s="2">
        <v>0</v>
      </c>
      <c r="T539" s="2">
        <v>0</v>
      </c>
      <c r="U539" s="45" t="s">
        <v>77</v>
      </c>
      <c r="V539" s="45" t="s">
        <v>77</v>
      </c>
      <c r="W539" s="45">
        <v>7.784722222222222E-2</v>
      </c>
      <c r="X539" s="2">
        <v>0</v>
      </c>
      <c r="Y539" s="2">
        <v>4</v>
      </c>
      <c r="Z539">
        <v>4</v>
      </c>
    </row>
    <row r="540" spans="1:26" x14ac:dyDescent="0.25">
      <c r="A540" s="1">
        <v>44718</v>
      </c>
      <c r="B540" t="s">
        <v>82</v>
      </c>
      <c r="C540" t="s">
        <v>212</v>
      </c>
      <c r="D540" t="s">
        <v>143</v>
      </c>
      <c r="E540" t="s">
        <v>273</v>
      </c>
      <c r="F540" s="3">
        <v>0</v>
      </c>
      <c r="G540" s="5">
        <v>4.304397916666667E-2</v>
      </c>
      <c r="H540" s="2">
        <v>0</v>
      </c>
      <c r="I540" s="2">
        <v>0</v>
      </c>
      <c r="J540" s="2">
        <v>0</v>
      </c>
      <c r="K540" s="2">
        <v>1</v>
      </c>
      <c r="L540" s="2">
        <v>1</v>
      </c>
      <c r="M540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1</v>
      </c>
      <c r="U540" s="45" t="s">
        <v>77</v>
      </c>
      <c r="V540" s="45" t="s">
        <v>77</v>
      </c>
      <c r="W540" s="45" t="s">
        <v>77</v>
      </c>
      <c r="X540" s="2">
        <v>1</v>
      </c>
      <c r="Y540" s="2">
        <v>0</v>
      </c>
      <c r="Z540">
        <v>1</v>
      </c>
    </row>
    <row r="541" spans="1:26" x14ac:dyDescent="0.25">
      <c r="A541" s="1">
        <v>44718</v>
      </c>
      <c r="B541" t="s">
        <v>82</v>
      </c>
      <c r="C541" t="s">
        <v>151</v>
      </c>
      <c r="D541" t="s">
        <v>143</v>
      </c>
      <c r="E541" t="s">
        <v>282</v>
      </c>
      <c r="F541" s="3">
        <v>4.4391656666666668</v>
      </c>
      <c r="G541" s="5">
        <v>4.7409713888888892E-2</v>
      </c>
      <c r="H541" s="2">
        <v>0</v>
      </c>
      <c r="I541" s="2">
        <v>0</v>
      </c>
      <c r="J541" s="2">
        <v>0</v>
      </c>
      <c r="K541" s="2">
        <v>6</v>
      </c>
      <c r="L541" s="2">
        <v>6</v>
      </c>
      <c r="M541">
        <v>1</v>
      </c>
      <c r="N541" s="2">
        <v>4</v>
      </c>
      <c r="O541" s="2">
        <v>3</v>
      </c>
      <c r="P541" s="2">
        <v>3</v>
      </c>
      <c r="Q541" s="2">
        <v>3</v>
      </c>
      <c r="R541" s="2">
        <v>0</v>
      </c>
      <c r="S541" s="2">
        <v>0</v>
      </c>
      <c r="T541" s="2">
        <v>0</v>
      </c>
      <c r="U541" s="45">
        <v>4.2245370370370371E-3</v>
      </c>
      <c r="V541" s="45">
        <v>0.66666666666666663</v>
      </c>
      <c r="W541" s="45">
        <v>7.5486111111111115E-2</v>
      </c>
      <c r="X541" s="2">
        <v>0</v>
      </c>
      <c r="Y541" s="2">
        <v>3</v>
      </c>
      <c r="Z541">
        <v>6</v>
      </c>
    </row>
    <row r="542" spans="1:26" x14ac:dyDescent="0.25">
      <c r="A542" s="1">
        <v>44718</v>
      </c>
      <c r="B542" t="s">
        <v>82</v>
      </c>
      <c r="C542" t="s">
        <v>176</v>
      </c>
      <c r="D542" t="s">
        <v>143</v>
      </c>
      <c r="E542" t="s">
        <v>287</v>
      </c>
      <c r="F542" s="3">
        <v>0</v>
      </c>
      <c r="G542" s="5">
        <v>3.8518520833333333E-2</v>
      </c>
      <c r="H542" s="2">
        <v>0</v>
      </c>
      <c r="I542" s="2">
        <v>0</v>
      </c>
      <c r="J542" s="2">
        <v>0</v>
      </c>
      <c r="K542" s="2">
        <v>1</v>
      </c>
      <c r="L542" s="2">
        <v>1</v>
      </c>
      <c r="M542">
        <v>0</v>
      </c>
      <c r="N542" s="2">
        <v>1</v>
      </c>
      <c r="O542" s="2">
        <v>1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45">
        <v>8.9120370370370384E-4</v>
      </c>
      <c r="V542" s="45">
        <v>1</v>
      </c>
      <c r="W542" s="45" t="s">
        <v>77</v>
      </c>
      <c r="X542" s="2">
        <v>0</v>
      </c>
      <c r="Y542" s="2">
        <v>0</v>
      </c>
      <c r="Z542">
        <v>1</v>
      </c>
    </row>
    <row r="543" spans="1:26" x14ac:dyDescent="0.25">
      <c r="A543" s="1">
        <v>44718</v>
      </c>
      <c r="B543" t="s">
        <v>82</v>
      </c>
      <c r="C543" t="s">
        <v>154</v>
      </c>
      <c r="D543" t="s">
        <v>143</v>
      </c>
      <c r="E543" t="s">
        <v>94</v>
      </c>
      <c r="F543" s="3">
        <v>0</v>
      </c>
      <c r="G543" s="5">
        <v>0.3885300902777778</v>
      </c>
      <c r="H543" s="2">
        <v>1</v>
      </c>
      <c r="I543" s="2">
        <v>1</v>
      </c>
      <c r="J543" s="2">
        <v>0</v>
      </c>
      <c r="K543" s="2">
        <v>1</v>
      </c>
      <c r="L543" s="2">
        <v>1</v>
      </c>
      <c r="M543">
        <v>0</v>
      </c>
      <c r="N543" s="2">
        <v>0</v>
      </c>
      <c r="O543" s="2">
        <v>0</v>
      </c>
      <c r="P543" s="2">
        <v>1</v>
      </c>
      <c r="Q543" s="2">
        <v>1</v>
      </c>
      <c r="R543" s="2">
        <v>0</v>
      </c>
      <c r="S543" s="2">
        <v>0</v>
      </c>
      <c r="T543" s="2">
        <v>0</v>
      </c>
      <c r="U543" s="45" t="s">
        <v>77</v>
      </c>
      <c r="V543" s="45" t="s">
        <v>77</v>
      </c>
      <c r="W543" s="45">
        <v>0.17429398148148148</v>
      </c>
      <c r="X543" s="2">
        <v>0</v>
      </c>
      <c r="Y543" s="2">
        <v>1</v>
      </c>
      <c r="Z543">
        <v>1</v>
      </c>
    </row>
    <row r="544" spans="1:26" x14ac:dyDescent="0.25">
      <c r="A544" s="1">
        <v>44718</v>
      </c>
      <c r="B544" t="s">
        <v>82</v>
      </c>
      <c r="C544" t="s">
        <v>142</v>
      </c>
      <c r="D544" t="s">
        <v>143</v>
      </c>
      <c r="E544" t="s">
        <v>94</v>
      </c>
      <c r="F544" s="3">
        <v>19.424443666666669</v>
      </c>
      <c r="G544" s="5">
        <v>0.10034464660493828</v>
      </c>
      <c r="H544" s="2">
        <v>1</v>
      </c>
      <c r="I544" s="2">
        <v>0</v>
      </c>
      <c r="J544" s="2">
        <v>0</v>
      </c>
      <c r="K544" s="2">
        <v>6</v>
      </c>
      <c r="L544" s="2">
        <v>6</v>
      </c>
      <c r="M544">
        <v>0</v>
      </c>
      <c r="N544" s="2">
        <v>2</v>
      </c>
      <c r="O544" s="2">
        <v>1</v>
      </c>
      <c r="P544" s="2">
        <v>5</v>
      </c>
      <c r="Q544" s="2">
        <v>5</v>
      </c>
      <c r="R544" s="2">
        <v>0</v>
      </c>
      <c r="S544" s="2">
        <v>0</v>
      </c>
      <c r="T544" s="2">
        <v>0</v>
      </c>
      <c r="U544" s="45">
        <v>2.5277777777777777E-2</v>
      </c>
      <c r="V544" s="45">
        <v>0</v>
      </c>
      <c r="W544" s="45">
        <v>2.4166666666666666E-2</v>
      </c>
      <c r="X544" s="2">
        <v>0</v>
      </c>
      <c r="Y544" s="2">
        <v>5</v>
      </c>
      <c r="Z544">
        <v>6</v>
      </c>
    </row>
    <row r="545" spans="1:26" x14ac:dyDescent="0.25">
      <c r="A545" s="1">
        <v>44718</v>
      </c>
      <c r="B545" t="s">
        <v>82</v>
      </c>
      <c r="C545" t="s">
        <v>148</v>
      </c>
      <c r="D545" t="s">
        <v>143</v>
      </c>
      <c r="E545" t="s">
        <v>94</v>
      </c>
      <c r="F545" s="3">
        <v>4.3147221666666669</v>
      </c>
      <c r="G545" s="5">
        <v>3.2248263888888892E-2</v>
      </c>
      <c r="H545" s="2">
        <v>0</v>
      </c>
      <c r="I545" s="2">
        <v>0</v>
      </c>
      <c r="J545" s="2">
        <v>0</v>
      </c>
      <c r="K545" s="2">
        <v>8</v>
      </c>
      <c r="L545" s="2">
        <v>8</v>
      </c>
      <c r="M545">
        <v>2</v>
      </c>
      <c r="N545" s="2">
        <v>6</v>
      </c>
      <c r="O545" s="2">
        <v>0</v>
      </c>
      <c r="P545" s="2">
        <v>7</v>
      </c>
      <c r="Q545" s="2">
        <v>7</v>
      </c>
      <c r="R545" s="2">
        <v>0</v>
      </c>
      <c r="S545" s="2">
        <v>0</v>
      </c>
      <c r="T545" s="2">
        <v>1</v>
      </c>
      <c r="U545" s="45" t="s">
        <v>77</v>
      </c>
      <c r="V545" s="45" t="s">
        <v>77</v>
      </c>
      <c r="W545" s="45">
        <v>9.8067129629629629E-2</v>
      </c>
      <c r="X545" s="2">
        <v>1</v>
      </c>
      <c r="Y545" s="2">
        <v>7</v>
      </c>
      <c r="Z545">
        <v>8</v>
      </c>
    </row>
    <row r="546" spans="1:26" x14ac:dyDescent="0.25">
      <c r="A546" s="1">
        <v>44718</v>
      </c>
      <c r="B546" t="s">
        <v>82</v>
      </c>
      <c r="C546" t="s">
        <v>233</v>
      </c>
      <c r="D546" t="s">
        <v>143</v>
      </c>
      <c r="E546" t="s">
        <v>94</v>
      </c>
      <c r="F546" s="3">
        <v>0</v>
      </c>
      <c r="G546" s="5">
        <v>3.5752312500000001E-2</v>
      </c>
      <c r="H546" s="2">
        <v>0</v>
      </c>
      <c r="I546" s="2">
        <v>0</v>
      </c>
      <c r="J546" s="2">
        <v>0</v>
      </c>
      <c r="K546" s="2">
        <v>1</v>
      </c>
      <c r="L546" s="2">
        <v>1</v>
      </c>
      <c r="M546">
        <v>0</v>
      </c>
      <c r="N546" s="2">
        <v>1</v>
      </c>
      <c r="O546" s="2">
        <v>0</v>
      </c>
      <c r="P546" s="2">
        <v>1</v>
      </c>
      <c r="Q546" s="2">
        <v>1</v>
      </c>
      <c r="R546" s="2">
        <v>0</v>
      </c>
      <c r="S546" s="2">
        <v>0</v>
      </c>
      <c r="T546" s="2">
        <v>0</v>
      </c>
      <c r="U546" s="45" t="s">
        <v>77</v>
      </c>
      <c r="V546" s="45" t="s">
        <v>77</v>
      </c>
      <c r="W546" s="45">
        <v>1.2800925925925927E-2</v>
      </c>
      <c r="X546" s="2">
        <v>0</v>
      </c>
      <c r="Y546" s="2">
        <v>1</v>
      </c>
      <c r="Z546">
        <v>1</v>
      </c>
    </row>
    <row r="547" spans="1:26" x14ac:dyDescent="0.25">
      <c r="A547" s="1">
        <v>44718</v>
      </c>
      <c r="B547" t="s">
        <v>82</v>
      </c>
      <c r="C547" t="s">
        <v>156</v>
      </c>
      <c r="D547" t="s">
        <v>143</v>
      </c>
      <c r="E547" t="s">
        <v>94</v>
      </c>
      <c r="F547" s="3">
        <v>0</v>
      </c>
      <c r="G547" s="5">
        <v>0</v>
      </c>
      <c r="H547" s="2">
        <v>0</v>
      </c>
      <c r="I547" s="2">
        <v>0</v>
      </c>
      <c r="J547" s="2">
        <v>0</v>
      </c>
      <c r="K547" s="2">
        <v>1</v>
      </c>
      <c r="L547" s="2">
        <v>1</v>
      </c>
      <c r="M547">
        <v>0</v>
      </c>
      <c r="N547" s="2">
        <v>1</v>
      </c>
      <c r="O547" s="2">
        <v>0</v>
      </c>
      <c r="P547" s="2">
        <v>1</v>
      </c>
      <c r="Q547" s="2">
        <v>1</v>
      </c>
      <c r="R547" s="2">
        <v>0</v>
      </c>
      <c r="S547" s="2">
        <v>0</v>
      </c>
      <c r="T547" s="2">
        <v>0</v>
      </c>
      <c r="U547" s="45" t="s">
        <v>77</v>
      </c>
      <c r="V547" s="45" t="s">
        <v>77</v>
      </c>
      <c r="W547" s="45">
        <v>2.7708333333333335E-2</v>
      </c>
      <c r="X547" s="2">
        <v>0</v>
      </c>
      <c r="Y547" s="2">
        <v>1</v>
      </c>
      <c r="Z547">
        <v>1</v>
      </c>
    </row>
    <row r="548" spans="1:26" x14ac:dyDescent="0.25">
      <c r="A548" s="1">
        <v>44718</v>
      </c>
      <c r="B548" t="s">
        <v>94</v>
      </c>
      <c r="C548" t="s">
        <v>240</v>
      </c>
      <c r="D548" t="s">
        <v>153</v>
      </c>
      <c r="E548" t="s">
        <v>94</v>
      </c>
      <c r="F548" s="3">
        <v>0</v>
      </c>
      <c r="G548" s="5">
        <v>3.1817131944444445E-2</v>
      </c>
      <c r="H548" s="2">
        <v>0</v>
      </c>
      <c r="I548" s="2">
        <v>0</v>
      </c>
      <c r="J548" s="2">
        <v>0</v>
      </c>
      <c r="K548" s="2">
        <v>1</v>
      </c>
      <c r="L548" s="2">
        <v>1</v>
      </c>
      <c r="M548">
        <v>0</v>
      </c>
      <c r="N548" s="2">
        <v>1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1</v>
      </c>
      <c r="U548" s="45" t="s">
        <v>77</v>
      </c>
      <c r="V548" s="45" t="s">
        <v>77</v>
      </c>
      <c r="W548" s="45" t="s">
        <v>77</v>
      </c>
      <c r="X548" s="2">
        <v>1</v>
      </c>
      <c r="Y548" s="2">
        <v>0</v>
      </c>
      <c r="Z548">
        <v>1</v>
      </c>
    </row>
    <row r="549" spans="1:26" x14ac:dyDescent="0.25">
      <c r="A549" s="1">
        <v>44718</v>
      </c>
      <c r="B549" t="s">
        <v>80</v>
      </c>
      <c r="C549" t="s">
        <v>133</v>
      </c>
      <c r="D549" t="s">
        <v>132</v>
      </c>
      <c r="E549" t="s">
        <v>272</v>
      </c>
      <c r="F549" s="3">
        <v>0</v>
      </c>
      <c r="G549" s="5">
        <v>4.8842569444444445E-3</v>
      </c>
      <c r="H549" s="2">
        <v>0</v>
      </c>
      <c r="I549" s="2">
        <v>0</v>
      </c>
      <c r="J549" s="2">
        <v>0</v>
      </c>
      <c r="K549" s="2">
        <v>1</v>
      </c>
      <c r="L549" s="2">
        <v>1</v>
      </c>
      <c r="M549">
        <v>0</v>
      </c>
      <c r="N549" s="2">
        <v>1</v>
      </c>
      <c r="O549" s="2">
        <v>0</v>
      </c>
      <c r="P549" s="2">
        <v>1</v>
      </c>
      <c r="Q549" s="2">
        <v>1</v>
      </c>
      <c r="R549" s="2">
        <v>0</v>
      </c>
      <c r="S549" s="2">
        <v>0</v>
      </c>
      <c r="T549" s="2">
        <v>0</v>
      </c>
      <c r="U549" s="45" t="s">
        <v>77</v>
      </c>
      <c r="V549" s="45" t="s">
        <v>77</v>
      </c>
      <c r="W549" s="45">
        <v>1.923611111111111E-2</v>
      </c>
      <c r="X549" s="2">
        <v>0</v>
      </c>
      <c r="Y549" s="2">
        <v>1</v>
      </c>
      <c r="Z549">
        <v>1</v>
      </c>
    </row>
    <row r="550" spans="1:26" x14ac:dyDescent="0.25">
      <c r="A550" s="1">
        <v>44718</v>
      </c>
      <c r="B550" t="s">
        <v>80</v>
      </c>
      <c r="C550" t="s">
        <v>133</v>
      </c>
      <c r="D550" t="s">
        <v>132</v>
      </c>
      <c r="E550" t="s">
        <v>273</v>
      </c>
      <c r="F550" s="3">
        <v>0</v>
      </c>
      <c r="G550" s="5">
        <v>1.0405090277777779E-2</v>
      </c>
      <c r="H550" s="2">
        <v>0</v>
      </c>
      <c r="I550" s="2">
        <v>0</v>
      </c>
      <c r="J550" s="2">
        <v>0</v>
      </c>
      <c r="K550" s="2">
        <v>1</v>
      </c>
      <c r="L550" s="2">
        <v>1</v>
      </c>
      <c r="M550">
        <v>1</v>
      </c>
      <c r="N550" s="2">
        <v>1</v>
      </c>
      <c r="O550" s="2">
        <v>0</v>
      </c>
      <c r="P550" s="2">
        <v>1</v>
      </c>
      <c r="Q550" s="2">
        <v>1</v>
      </c>
      <c r="R550" s="2">
        <v>0</v>
      </c>
      <c r="S550" s="2">
        <v>0</v>
      </c>
      <c r="T550" s="2">
        <v>0</v>
      </c>
      <c r="U550" s="45" t="s">
        <v>77</v>
      </c>
      <c r="V550" s="45" t="s">
        <v>77</v>
      </c>
      <c r="W550" s="45">
        <v>0.1368287037037037</v>
      </c>
      <c r="X550" s="2">
        <v>0</v>
      </c>
      <c r="Y550" s="2">
        <v>1</v>
      </c>
      <c r="Z550">
        <v>1</v>
      </c>
    </row>
    <row r="551" spans="1:26" x14ac:dyDescent="0.25">
      <c r="A551" s="1">
        <v>44718</v>
      </c>
      <c r="B551" t="s">
        <v>80</v>
      </c>
      <c r="C551" t="s">
        <v>149</v>
      </c>
      <c r="D551" t="s">
        <v>150</v>
      </c>
      <c r="E551" t="s">
        <v>281</v>
      </c>
      <c r="F551" s="3">
        <v>0</v>
      </c>
      <c r="G551" s="5">
        <v>3.5243055555555555E-2</v>
      </c>
      <c r="H551" s="2">
        <v>0</v>
      </c>
      <c r="I551" s="2">
        <v>0</v>
      </c>
      <c r="J551" s="2">
        <v>0</v>
      </c>
      <c r="K551" s="2">
        <v>1</v>
      </c>
      <c r="L551" s="2">
        <v>1</v>
      </c>
      <c r="M551">
        <v>0</v>
      </c>
      <c r="N551" s="2">
        <v>1</v>
      </c>
      <c r="O551" s="2">
        <v>1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45">
        <v>1.8750000000000001E-3</v>
      </c>
      <c r="V551" s="45">
        <v>1</v>
      </c>
      <c r="W551" s="45" t="s">
        <v>77</v>
      </c>
      <c r="X551" s="2">
        <v>0</v>
      </c>
      <c r="Y551" s="2">
        <v>0</v>
      </c>
      <c r="Z551">
        <v>1</v>
      </c>
    </row>
    <row r="552" spans="1:26" x14ac:dyDescent="0.25">
      <c r="A552" s="1">
        <v>44718</v>
      </c>
      <c r="B552" t="s">
        <v>80</v>
      </c>
      <c r="C552" t="s">
        <v>133</v>
      </c>
      <c r="D552" t="s">
        <v>132</v>
      </c>
      <c r="E552" t="s">
        <v>275</v>
      </c>
      <c r="F552" s="3">
        <v>33.296387833333334</v>
      </c>
      <c r="G552" s="5">
        <v>0.11546473717948717</v>
      </c>
      <c r="H552" s="2">
        <v>5</v>
      </c>
      <c r="I552" s="2">
        <v>2</v>
      </c>
      <c r="J552" s="2">
        <v>0</v>
      </c>
      <c r="K552" s="2">
        <v>16</v>
      </c>
      <c r="L552" s="2">
        <v>15</v>
      </c>
      <c r="M552">
        <v>5</v>
      </c>
      <c r="N552" s="2">
        <v>9</v>
      </c>
      <c r="O552" s="2">
        <v>5</v>
      </c>
      <c r="P552" s="2">
        <v>9</v>
      </c>
      <c r="Q552" s="2">
        <v>9</v>
      </c>
      <c r="R552" s="2">
        <v>0</v>
      </c>
      <c r="S552" s="2">
        <v>0</v>
      </c>
      <c r="T552" s="2">
        <v>2</v>
      </c>
      <c r="U552" s="45">
        <v>5.4398148148148149E-3</v>
      </c>
      <c r="V552" s="45">
        <v>0.6</v>
      </c>
      <c r="W552" s="45">
        <v>0.1196875</v>
      </c>
      <c r="X552" s="2">
        <v>2</v>
      </c>
      <c r="Y552" s="2">
        <v>9</v>
      </c>
      <c r="Z552">
        <v>16</v>
      </c>
    </row>
    <row r="553" spans="1:26" x14ac:dyDescent="0.25">
      <c r="A553" s="1">
        <v>44718</v>
      </c>
      <c r="B553" t="s">
        <v>80</v>
      </c>
      <c r="C553" t="s">
        <v>133</v>
      </c>
      <c r="D553" t="s">
        <v>132</v>
      </c>
      <c r="E553" t="s">
        <v>270</v>
      </c>
      <c r="F553" s="3">
        <v>3.6666666666666667E-2</v>
      </c>
      <c r="G553" s="5">
        <v>1.1944444444444445E-2</v>
      </c>
      <c r="H553" s="2">
        <v>0</v>
      </c>
      <c r="I553" s="2">
        <v>0</v>
      </c>
      <c r="J553" s="2">
        <v>0</v>
      </c>
      <c r="K553" s="2">
        <v>1</v>
      </c>
      <c r="L553" s="2">
        <v>1</v>
      </c>
      <c r="M553">
        <v>1</v>
      </c>
      <c r="N553" s="2">
        <v>1</v>
      </c>
      <c r="O553" s="2">
        <v>0</v>
      </c>
      <c r="P553" s="2">
        <v>1</v>
      </c>
      <c r="Q553" s="2">
        <v>1</v>
      </c>
      <c r="R553" s="2">
        <v>0</v>
      </c>
      <c r="S553" s="2">
        <v>0</v>
      </c>
      <c r="T553" s="2">
        <v>0</v>
      </c>
      <c r="U553" s="45" t="s">
        <v>77</v>
      </c>
      <c r="V553" s="45" t="s">
        <v>77</v>
      </c>
      <c r="W553" s="45">
        <v>1.0300925925925926E-3</v>
      </c>
      <c r="X553" s="2">
        <v>0</v>
      </c>
      <c r="Y553" s="2">
        <v>1</v>
      </c>
      <c r="Z553">
        <v>1</v>
      </c>
    </row>
    <row r="554" spans="1:26" x14ac:dyDescent="0.25">
      <c r="A554" s="1">
        <v>44718</v>
      </c>
      <c r="B554" t="s">
        <v>80</v>
      </c>
      <c r="C554" t="s">
        <v>133</v>
      </c>
      <c r="D554" t="s">
        <v>132</v>
      </c>
      <c r="E554" t="s">
        <v>94</v>
      </c>
      <c r="F554" s="3">
        <v>1.4605554999999999</v>
      </c>
      <c r="G554" s="5">
        <v>7.1273145833333343E-2</v>
      </c>
      <c r="H554" s="2">
        <v>0</v>
      </c>
      <c r="I554" s="2">
        <v>0</v>
      </c>
      <c r="J554" s="2">
        <v>0</v>
      </c>
      <c r="K554" s="2">
        <v>1</v>
      </c>
      <c r="L554" s="2">
        <v>1</v>
      </c>
      <c r="M554">
        <v>0</v>
      </c>
      <c r="N554" s="2">
        <v>0</v>
      </c>
      <c r="O554" s="2">
        <v>0</v>
      </c>
      <c r="P554" s="2">
        <v>1</v>
      </c>
      <c r="Q554" s="2">
        <v>1</v>
      </c>
      <c r="R554" s="2">
        <v>0</v>
      </c>
      <c r="S554" s="2">
        <v>0</v>
      </c>
      <c r="T554" s="2">
        <v>0</v>
      </c>
      <c r="U554" s="45" t="s">
        <v>77</v>
      </c>
      <c r="V554" s="45" t="s">
        <v>77</v>
      </c>
      <c r="W554" s="45">
        <v>3.0636574074074076E-2</v>
      </c>
      <c r="X554" s="2">
        <v>0</v>
      </c>
      <c r="Y554" s="2">
        <v>1</v>
      </c>
      <c r="Z554">
        <v>1</v>
      </c>
    </row>
    <row r="555" spans="1:26" x14ac:dyDescent="0.25">
      <c r="A555" s="1">
        <v>44718</v>
      </c>
      <c r="B555" t="s">
        <v>80</v>
      </c>
      <c r="C555" t="s">
        <v>133</v>
      </c>
      <c r="D555" t="s">
        <v>132</v>
      </c>
      <c r="E555" t="s">
        <v>267</v>
      </c>
      <c r="F555" s="3">
        <v>17.961110833333336</v>
      </c>
      <c r="G555" s="5">
        <v>4.6972001322751332E-2</v>
      </c>
      <c r="H555" s="2">
        <v>1</v>
      </c>
      <c r="I555" s="2">
        <v>0</v>
      </c>
      <c r="J555" s="2">
        <v>0</v>
      </c>
      <c r="K555" s="2">
        <v>22</v>
      </c>
      <c r="L555" s="2">
        <v>20</v>
      </c>
      <c r="M555">
        <v>5</v>
      </c>
      <c r="N555" s="2">
        <v>13</v>
      </c>
      <c r="O555" s="2">
        <v>4</v>
      </c>
      <c r="P555" s="2">
        <v>13</v>
      </c>
      <c r="Q555" s="2">
        <v>16</v>
      </c>
      <c r="R555" s="2">
        <v>3</v>
      </c>
      <c r="S555" s="2">
        <v>0</v>
      </c>
      <c r="T555" s="2">
        <v>2</v>
      </c>
      <c r="U555" s="45">
        <v>5.7812499999999999E-3</v>
      </c>
      <c r="V555" s="45">
        <v>0.5</v>
      </c>
      <c r="W555" s="45">
        <v>9.2303240740740741E-2</v>
      </c>
      <c r="X555" s="2">
        <v>2</v>
      </c>
      <c r="Y555" s="2">
        <v>16</v>
      </c>
      <c r="Z555">
        <v>22</v>
      </c>
    </row>
    <row r="556" spans="1:26" x14ac:dyDescent="0.25">
      <c r="A556" s="1">
        <v>44718</v>
      </c>
      <c r="B556" t="s">
        <v>80</v>
      </c>
      <c r="C556" t="s">
        <v>149</v>
      </c>
      <c r="D556" t="s">
        <v>150</v>
      </c>
      <c r="E556" t="s">
        <v>267</v>
      </c>
      <c r="F556" s="3">
        <v>0</v>
      </c>
      <c r="G556" s="5">
        <v>4.6099538194444449E-2</v>
      </c>
      <c r="H556" s="2">
        <v>0</v>
      </c>
      <c r="I556" s="2">
        <v>0</v>
      </c>
      <c r="J556" s="2">
        <v>0</v>
      </c>
      <c r="K556" s="2">
        <v>2</v>
      </c>
      <c r="L556" s="2">
        <v>2</v>
      </c>
      <c r="M556">
        <v>0</v>
      </c>
      <c r="N556" s="2">
        <v>1</v>
      </c>
      <c r="O556" s="2">
        <v>0</v>
      </c>
      <c r="P556" s="2">
        <v>1</v>
      </c>
      <c r="Q556" s="2">
        <v>1</v>
      </c>
      <c r="R556" s="2">
        <v>0</v>
      </c>
      <c r="S556" s="2">
        <v>0</v>
      </c>
      <c r="T556" s="2">
        <v>1</v>
      </c>
      <c r="U556" s="45" t="s">
        <v>77</v>
      </c>
      <c r="V556" s="45" t="s">
        <v>77</v>
      </c>
      <c r="W556" s="45">
        <v>0.18269675925925924</v>
      </c>
      <c r="X556" s="2">
        <v>1</v>
      </c>
      <c r="Y556" s="2">
        <v>1</v>
      </c>
      <c r="Z556">
        <v>2</v>
      </c>
    </row>
    <row r="557" spans="1:26" x14ac:dyDescent="0.25">
      <c r="A557" s="1">
        <v>44718</v>
      </c>
      <c r="B557" t="s">
        <v>80</v>
      </c>
      <c r="C557" t="s">
        <v>218</v>
      </c>
      <c r="D557" t="s">
        <v>153</v>
      </c>
      <c r="E557" t="s">
        <v>267</v>
      </c>
      <c r="F557" s="3">
        <v>0</v>
      </c>
      <c r="G557" s="5">
        <v>1.1307868055555555E-2</v>
      </c>
      <c r="H557" s="2">
        <v>0</v>
      </c>
      <c r="I557" s="2">
        <v>0</v>
      </c>
      <c r="J557" s="2">
        <v>0</v>
      </c>
      <c r="K557" s="2">
        <v>1</v>
      </c>
      <c r="L557" s="2">
        <v>1</v>
      </c>
      <c r="M557">
        <v>0</v>
      </c>
      <c r="N557" s="2">
        <v>1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1</v>
      </c>
      <c r="U557" s="45" t="s">
        <v>77</v>
      </c>
      <c r="V557" s="45" t="s">
        <v>77</v>
      </c>
      <c r="W557" s="45" t="s">
        <v>77</v>
      </c>
      <c r="X557" s="2">
        <v>1</v>
      </c>
      <c r="Y557" s="2">
        <v>0</v>
      </c>
      <c r="Z557">
        <v>1</v>
      </c>
    </row>
    <row r="558" spans="1:26" x14ac:dyDescent="0.25">
      <c r="A558" s="1">
        <v>44718</v>
      </c>
      <c r="B558" t="s">
        <v>77</v>
      </c>
      <c r="C558" t="s">
        <v>77</v>
      </c>
      <c r="D558" t="s">
        <v>77</v>
      </c>
      <c r="E558" t="s">
        <v>280</v>
      </c>
      <c r="F558" s="3">
        <v>0</v>
      </c>
      <c r="G558" s="5" t="s">
        <v>77</v>
      </c>
      <c r="H558" s="2">
        <v>0</v>
      </c>
      <c r="I558" s="2">
        <v>0</v>
      </c>
      <c r="J558" s="2">
        <v>0</v>
      </c>
      <c r="K558" s="2">
        <v>21</v>
      </c>
      <c r="L558" s="2">
        <v>4</v>
      </c>
      <c r="M558">
        <v>0</v>
      </c>
      <c r="N558" s="2">
        <v>0</v>
      </c>
      <c r="O558" s="2">
        <v>2</v>
      </c>
      <c r="P558" s="2">
        <v>12</v>
      </c>
      <c r="Q558" s="2">
        <v>18</v>
      </c>
      <c r="R558" s="2">
        <v>6</v>
      </c>
      <c r="S558" s="2">
        <v>1</v>
      </c>
      <c r="T558" s="2">
        <v>0</v>
      </c>
      <c r="U558" s="45">
        <v>2.0972222222222225E-2</v>
      </c>
      <c r="V558" s="45">
        <v>0</v>
      </c>
      <c r="W558" s="45">
        <v>7.2314814814814818E-2</v>
      </c>
      <c r="X558" s="2">
        <v>1</v>
      </c>
      <c r="Y558" s="2">
        <v>18</v>
      </c>
      <c r="Z558">
        <v>8</v>
      </c>
    </row>
    <row r="559" spans="1:26" x14ac:dyDescent="0.25">
      <c r="A559" s="1">
        <v>44718</v>
      </c>
      <c r="B559" t="s">
        <v>77</v>
      </c>
      <c r="C559" t="s">
        <v>77</v>
      </c>
      <c r="D559" t="s">
        <v>77</v>
      </c>
      <c r="E559" t="s">
        <v>269</v>
      </c>
      <c r="F559" s="3">
        <v>0</v>
      </c>
      <c r="G559" s="5" t="s">
        <v>77</v>
      </c>
      <c r="H559" s="2">
        <v>0</v>
      </c>
      <c r="I559" s="2">
        <v>0</v>
      </c>
      <c r="J559" s="2">
        <v>0</v>
      </c>
      <c r="K559" s="2">
        <v>42</v>
      </c>
      <c r="L559" s="2">
        <v>11</v>
      </c>
      <c r="M559">
        <v>0</v>
      </c>
      <c r="N559" s="2">
        <v>0</v>
      </c>
      <c r="O559" s="2">
        <v>4</v>
      </c>
      <c r="P559" s="2">
        <v>29</v>
      </c>
      <c r="Q559" s="2">
        <v>37</v>
      </c>
      <c r="R559" s="2">
        <v>8</v>
      </c>
      <c r="S559" s="2">
        <v>1</v>
      </c>
      <c r="T559" s="2">
        <v>0</v>
      </c>
      <c r="U559" s="45">
        <v>2.6967592592592594E-3</v>
      </c>
      <c r="V559" s="45">
        <v>0.75</v>
      </c>
      <c r="W559" s="45">
        <v>0.20262152777777778</v>
      </c>
      <c r="X559" s="2">
        <v>1</v>
      </c>
      <c r="Y559" s="2">
        <v>37</v>
      </c>
      <c r="Z559">
        <v>19</v>
      </c>
    </row>
    <row r="560" spans="1:26" x14ac:dyDescent="0.25">
      <c r="A560" s="1">
        <v>44718</v>
      </c>
      <c r="B560" t="s">
        <v>77</v>
      </c>
      <c r="C560" t="s">
        <v>77</v>
      </c>
      <c r="D560" t="s">
        <v>77</v>
      </c>
      <c r="E560" t="s">
        <v>272</v>
      </c>
      <c r="F560" s="3">
        <v>0</v>
      </c>
      <c r="G560" s="5" t="s">
        <v>77</v>
      </c>
      <c r="H560" s="2">
        <v>0</v>
      </c>
      <c r="I560" s="2">
        <v>0</v>
      </c>
      <c r="J560" s="2">
        <v>0</v>
      </c>
      <c r="K560" s="2">
        <v>62</v>
      </c>
      <c r="L560" s="2">
        <v>9</v>
      </c>
      <c r="M560">
        <v>0</v>
      </c>
      <c r="N560" s="2">
        <v>0</v>
      </c>
      <c r="O560" s="2">
        <v>10</v>
      </c>
      <c r="P560" s="2">
        <v>28</v>
      </c>
      <c r="Q560" s="2">
        <v>42</v>
      </c>
      <c r="R560" s="2">
        <v>14</v>
      </c>
      <c r="S560" s="2">
        <v>1</v>
      </c>
      <c r="T560" s="2">
        <v>9</v>
      </c>
      <c r="U560" s="45">
        <v>4.7337962962962967E-3</v>
      </c>
      <c r="V560" s="45">
        <v>0.6</v>
      </c>
      <c r="W560" s="45">
        <v>5.2187500000000005E-2</v>
      </c>
      <c r="X560" s="2">
        <v>10</v>
      </c>
      <c r="Y560" s="2">
        <v>42</v>
      </c>
      <c r="Z560">
        <v>31</v>
      </c>
    </row>
    <row r="561" spans="1:26" x14ac:dyDescent="0.25">
      <c r="A561" s="1">
        <v>44718</v>
      </c>
      <c r="B561" t="s">
        <v>77</v>
      </c>
      <c r="C561" t="s">
        <v>77</v>
      </c>
      <c r="D561" t="s">
        <v>77</v>
      </c>
      <c r="E561" t="s">
        <v>273</v>
      </c>
      <c r="F561" s="3">
        <v>0</v>
      </c>
      <c r="G561" s="5">
        <v>1.10648125E-2</v>
      </c>
      <c r="H561" s="2">
        <v>0</v>
      </c>
      <c r="I561" s="2">
        <v>0</v>
      </c>
      <c r="J561" s="2">
        <v>0</v>
      </c>
      <c r="K561" s="2">
        <v>135</v>
      </c>
      <c r="L561" s="2">
        <v>25</v>
      </c>
      <c r="M561">
        <v>0</v>
      </c>
      <c r="N561" s="2">
        <v>1</v>
      </c>
      <c r="O561" s="2">
        <v>13</v>
      </c>
      <c r="P561" s="2">
        <v>67</v>
      </c>
      <c r="Q561" s="2">
        <v>98</v>
      </c>
      <c r="R561" s="2">
        <v>31</v>
      </c>
      <c r="S561" s="2">
        <v>4</v>
      </c>
      <c r="T561" s="2">
        <v>20</v>
      </c>
      <c r="U561" s="45">
        <v>4.5601851851851853E-3</v>
      </c>
      <c r="V561" s="45">
        <v>0.53846153846153844</v>
      </c>
      <c r="W561" s="45">
        <v>7.3576388888888899E-2</v>
      </c>
      <c r="X561" s="2">
        <v>24</v>
      </c>
      <c r="Y561" s="2">
        <v>98</v>
      </c>
      <c r="Z561">
        <v>52</v>
      </c>
    </row>
    <row r="562" spans="1:26" x14ac:dyDescent="0.25">
      <c r="A562" s="1">
        <v>44718</v>
      </c>
      <c r="B562" t="s">
        <v>77</v>
      </c>
      <c r="C562" t="s">
        <v>77</v>
      </c>
      <c r="D562" t="s">
        <v>77</v>
      </c>
      <c r="E562" t="s">
        <v>268</v>
      </c>
      <c r="F562" s="3">
        <v>0</v>
      </c>
      <c r="G562" s="5" t="s">
        <v>77</v>
      </c>
      <c r="H562" s="2">
        <v>0</v>
      </c>
      <c r="I562" s="2">
        <v>0</v>
      </c>
      <c r="J562" s="2">
        <v>0</v>
      </c>
      <c r="K562" s="2">
        <v>66</v>
      </c>
      <c r="L562" s="2">
        <v>9</v>
      </c>
      <c r="M562">
        <v>0</v>
      </c>
      <c r="N562" s="2">
        <v>0</v>
      </c>
      <c r="O562" s="2">
        <v>8</v>
      </c>
      <c r="P562" s="2">
        <v>35</v>
      </c>
      <c r="Q562" s="2">
        <v>45</v>
      </c>
      <c r="R562" s="2">
        <v>10</v>
      </c>
      <c r="S562" s="2">
        <v>3</v>
      </c>
      <c r="T562" s="2">
        <v>10</v>
      </c>
      <c r="U562" s="45">
        <v>3.6342592592592594E-3</v>
      </c>
      <c r="V562" s="45">
        <v>0.625</v>
      </c>
      <c r="W562" s="45">
        <v>0.20777199074074074</v>
      </c>
      <c r="X562" s="2">
        <v>13</v>
      </c>
      <c r="Y562" s="2">
        <v>45</v>
      </c>
      <c r="Z562">
        <v>20</v>
      </c>
    </row>
    <row r="563" spans="1:26" x14ac:dyDescent="0.25">
      <c r="A563" s="1">
        <v>44718</v>
      </c>
      <c r="B563" t="s">
        <v>77</v>
      </c>
      <c r="C563" t="s">
        <v>77</v>
      </c>
      <c r="D563" t="s">
        <v>77</v>
      </c>
      <c r="E563" t="s">
        <v>286</v>
      </c>
      <c r="F563" s="3">
        <v>0</v>
      </c>
      <c r="G563" s="5" t="s">
        <v>77</v>
      </c>
      <c r="H563" s="2">
        <v>0</v>
      </c>
      <c r="I563" s="2">
        <v>0</v>
      </c>
      <c r="J563" s="2">
        <v>0</v>
      </c>
      <c r="K563" s="2">
        <v>19</v>
      </c>
      <c r="L563" s="2">
        <v>2</v>
      </c>
      <c r="M563">
        <v>0</v>
      </c>
      <c r="N563" s="2">
        <v>0</v>
      </c>
      <c r="O563" s="2">
        <v>2</v>
      </c>
      <c r="P563" s="2">
        <v>6</v>
      </c>
      <c r="Q563" s="2">
        <v>8</v>
      </c>
      <c r="R563" s="2">
        <v>2</v>
      </c>
      <c r="S563" s="2">
        <v>2</v>
      </c>
      <c r="T563" s="2">
        <v>7</v>
      </c>
      <c r="U563" s="45">
        <v>2.2303240740740742E-2</v>
      </c>
      <c r="V563" s="45">
        <v>0</v>
      </c>
      <c r="W563" s="45">
        <v>0.16197916666666667</v>
      </c>
      <c r="X563" s="2">
        <v>9</v>
      </c>
      <c r="Y563" s="2">
        <v>8</v>
      </c>
      <c r="Z563">
        <v>8</v>
      </c>
    </row>
    <row r="564" spans="1:26" x14ac:dyDescent="0.25">
      <c r="A564" s="1">
        <v>44718</v>
      </c>
      <c r="B564" t="s">
        <v>77</v>
      </c>
      <c r="C564" t="s">
        <v>77</v>
      </c>
      <c r="D564" t="s">
        <v>77</v>
      </c>
      <c r="E564" t="s">
        <v>276</v>
      </c>
      <c r="F564" s="3">
        <v>0</v>
      </c>
      <c r="G564" s="5" t="s">
        <v>77</v>
      </c>
      <c r="H564" s="2">
        <v>0</v>
      </c>
      <c r="I564" s="2">
        <v>0</v>
      </c>
      <c r="J564" s="2">
        <v>0</v>
      </c>
      <c r="K564" s="2">
        <v>33</v>
      </c>
      <c r="L564" s="2">
        <v>9</v>
      </c>
      <c r="M564">
        <v>0</v>
      </c>
      <c r="N564" s="2">
        <v>0</v>
      </c>
      <c r="O564" s="2">
        <v>3</v>
      </c>
      <c r="P564" s="2">
        <v>19</v>
      </c>
      <c r="Q564" s="2">
        <v>24</v>
      </c>
      <c r="R564" s="2">
        <v>5</v>
      </c>
      <c r="S564" s="2">
        <v>4</v>
      </c>
      <c r="T564" s="2">
        <v>2</v>
      </c>
      <c r="U564" s="45">
        <v>1.6655092592592593E-2</v>
      </c>
      <c r="V564" s="45">
        <v>0.33333333333333331</v>
      </c>
      <c r="W564" s="45">
        <v>7.33449074074074E-2</v>
      </c>
      <c r="X564" s="2">
        <v>6</v>
      </c>
      <c r="Y564" s="2">
        <v>24</v>
      </c>
      <c r="Z564">
        <v>17</v>
      </c>
    </row>
    <row r="565" spans="1:26" x14ac:dyDescent="0.25">
      <c r="A565" s="1">
        <v>44718</v>
      </c>
      <c r="B565" t="s">
        <v>77</v>
      </c>
      <c r="C565" t="s">
        <v>77</v>
      </c>
      <c r="D565" t="s">
        <v>77</v>
      </c>
      <c r="E565" t="s">
        <v>285</v>
      </c>
      <c r="F565" s="3">
        <v>0</v>
      </c>
      <c r="G565" s="5" t="s">
        <v>77</v>
      </c>
      <c r="H565" s="2">
        <v>0</v>
      </c>
      <c r="I565" s="2">
        <v>0</v>
      </c>
      <c r="J565" s="2">
        <v>0</v>
      </c>
      <c r="K565" s="2">
        <v>42</v>
      </c>
      <c r="L565" s="2">
        <v>9</v>
      </c>
      <c r="M565">
        <v>0</v>
      </c>
      <c r="N565" s="2">
        <v>0</v>
      </c>
      <c r="O565" s="2">
        <v>7</v>
      </c>
      <c r="P565" s="2">
        <v>24</v>
      </c>
      <c r="Q565" s="2">
        <v>31</v>
      </c>
      <c r="R565" s="2">
        <v>7</v>
      </c>
      <c r="S565" s="2">
        <v>0</v>
      </c>
      <c r="T565" s="2">
        <v>4</v>
      </c>
      <c r="U565" s="45">
        <v>3.9583333333333337E-3</v>
      </c>
      <c r="V565" s="45">
        <v>0.7142857142857143</v>
      </c>
      <c r="W565" s="45">
        <v>0.16020833333333334</v>
      </c>
      <c r="X565" s="2">
        <v>4</v>
      </c>
      <c r="Y565" s="2">
        <v>31</v>
      </c>
      <c r="Z565">
        <v>20</v>
      </c>
    </row>
    <row r="566" spans="1:26" x14ac:dyDescent="0.25">
      <c r="A566" s="1">
        <v>44718</v>
      </c>
      <c r="B566" t="s">
        <v>77</v>
      </c>
      <c r="C566" t="s">
        <v>77</v>
      </c>
      <c r="D566" t="s">
        <v>77</v>
      </c>
      <c r="E566" t="s">
        <v>282</v>
      </c>
      <c r="F566" s="3">
        <v>0</v>
      </c>
      <c r="G566" s="5" t="s">
        <v>77</v>
      </c>
      <c r="H566" s="2">
        <v>0</v>
      </c>
      <c r="I566" s="2">
        <v>0</v>
      </c>
      <c r="J566" s="2">
        <v>0</v>
      </c>
      <c r="K566" s="2">
        <v>50</v>
      </c>
      <c r="L566" s="2">
        <v>13</v>
      </c>
      <c r="M566">
        <v>0</v>
      </c>
      <c r="N566" s="2">
        <v>0</v>
      </c>
      <c r="O566" s="2">
        <v>9</v>
      </c>
      <c r="P566" s="2">
        <v>25</v>
      </c>
      <c r="Q566" s="2">
        <v>33</v>
      </c>
      <c r="R566" s="2">
        <v>8</v>
      </c>
      <c r="S566" s="2">
        <v>4</v>
      </c>
      <c r="T566" s="2">
        <v>4</v>
      </c>
      <c r="U566" s="45">
        <v>4.9537037037037041E-3</v>
      </c>
      <c r="V566" s="45">
        <v>0.55555555555555558</v>
      </c>
      <c r="W566" s="45">
        <v>7.8761574074074081E-2</v>
      </c>
      <c r="X566" s="2">
        <v>8</v>
      </c>
      <c r="Y566" s="2">
        <v>33</v>
      </c>
      <c r="Z566">
        <v>22</v>
      </c>
    </row>
    <row r="567" spans="1:26" x14ac:dyDescent="0.25">
      <c r="A567" s="1">
        <v>44718</v>
      </c>
      <c r="B567" t="s">
        <v>77</v>
      </c>
      <c r="C567" t="s">
        <v>77</v>
      </c>
      <c r="D567" t="s">
        <v>77</v>
      </c>
      <c r="E567" t="s">
        <v>287</v>
      </c>
      <c r="F567" s="3">
        <v>0</v>
      </c>
      <c r="G567" s="5" t="s">
        <v>77</v>
      </c>
      <c r="H567" s="2">
        <v>0</v>
      </c>
      <c r="I567" s="2">
        <v>0</v>
      </c>
      <c r="J567" s="2">
        <v>0</v>
      </c>
      <c r="K567" s="2">
        <v>44</v>
      </c>
      <c r="L567" s="2">
        <v>8</v>
      </c>
      <c r="M567">
        <v>0</v>
      </c>
      <c r="N567" s="2">
        <v>0</v>
      </c>
      <c r="O567" s="2">
        <v>7</v>
      </c>
      <c r="P567" s="2">
        <v>23</v>
      </c>
      <c r="Q567" s="2">
        <v>24</v>
      </c>
      <c r="R567" s="2">
        <v>1</v>
      </c>
      <c r="S567" s="2">
        <v>3</v>
      </c>
      <c r="T567" s="2">
        <v>10</v>
      </c>
      <c r="U567" s="45">
        <v>5.7407407407407416E-3</v>
      </c>
      <c r="V567" s="45">
        <v>0.42857142857142855</v>
      </c>
      <c r="W567" s="45">
        <v>8.2395833333333335E-2</v>
      </c>
      <c r="X567" s="2">
        <v>13</v>
      </c>
      <c r="Y567" s="2">
        <v>24</v>
      </c>
      <c r="Z567">
        <v>23</v>
      </c>
    </row>
    <row r="568" spans="1:26" x14ac:dyDescent="0.25">
      <c r="A568" s="1">
        <v>44718</v>
      </c>
      <c r="B568" t="s">
        <v>77</v>
      </c>
      <c r="C568" t="s">
        <v>77</v>
      </c>
      <c r="D568" t="s">
        <v>77</v>
      </c>
      <c r="E568" t="s">
        <v>284</v>
      </c>
      <c r="F568" s="3">
        <v>0</v>
      </c>
      <c r="G568" s="5" t="s">
        <v>77</v>
      </c>
      <c r="H568" s="2">
        <v>0</v>
      </c>
      <c r="I568" s="2">
        <v>0</v>
      </c>
      <c r="J568" s="2">
        <v>0</v>
      </c>
      <c r="K568" s="2">
        <v>24</v>
      </c>
      <c r="L568" s="2">
        <v>3</v>
      </c>
      <c r="M568">
        <v>0</v>
      </c>
      <c r="N568" s="2">
        <v>0</v>
      </c>
      <c r="O568" s="2">
        <v>2</v>
      </c>
      <c r="P568" s="2">
        <v>11</v>
      </c>
      <c r="Q568" s="2">
        <v>16</v>
      </c>
      <c r="R568" s="2">
        <v>5</v>
      </c>
      <c r="S568" s="2">
        <v>0</v>
      </c>
      <c r="T568" s="2">
        <v>6</v>
      </c>
      <c r="U568" s="45">
        <v>9.9363425925925938E-3</v>
      </c>
      <c r="V568" s="45">
        <v>0.5</v>
      </c>
      <c r="W568" s="45">
        <v>0.12425925925925926</v>
      </c>
      <c r="X568" s="2">
        <v>6</v>
      </c>
      <c r="Y568" s="2">
        <v>16</v>
      </c>
      <c r="Z568">
        <v>9</v>
      </c>
    </row>
    <row r="569" spans="1:26" x14ac:dyDescent="0.25">
      <c r="A569" s="1">
        <v>44718</v>
      </c>
      <c r="B569" t="s">
        <v>77</v>
      </c>
      <c r="C569" t="s">
        <v>77</v>
      </c>
      <c r="D569" t="s">
        <v>77</v>
      </c>
      <c r="E569" t="s">
        <v>281</v>
      </c>
      <c r="F569" s="3">
        <v>0</v>
      </c>
      <c r="G569" s="5" t="s">
        <v>77</v>
      </c>
      <c r="H569" s="2">
        <v>0</v>
      </c>
      <c r="I569" s="2">
        <v>0</v>
      </c>
      <c r="J569" s="2">
        <v>0</v>
      </c>
      <c r="K569" s="2">
        <v>19</v>
      </c>
      <c r="L569" s="2">
        <v>3</v>
      </c>
      <c r="M569">
        <v>0</v>
      </c>
      <c r="N569" s="2">
        <v>0</v>
      </c>
      <c r="O569" s="2">
        <v>4</v>
      </c>
      <c r="P569" s="2">
        <v>9</v>
      </c>
      <c r="Q569" s="2">
        <v>12</v>
      </c>
      <c r="R569" s="2">
        <v>3</v>
      </c>
      <c r="S569" s="2">
        <v>0</v>
      </c>
      <c r="T569" s="2">
        <v>3</v>
      </c>
      <c r="U569" s="45">
        <v>2.1180555555555553E-3</v>
      </c>
      <c r="V569" s="45">
        <v>0.75</v>
      </c>
      <c r="W569" s="45">
        <v>9.9809027777777795E-2</v>
      </c>
      <c r="X569" s="2">
        <v>3</v>
      </c>
      <c r="Y569" s="2">
        <v>12</v>
      </c>
      <c r="Z569">
        <v>8</v>
      </c>
    </row>
    <row r="570" spans="1:26" x14ac:dyDescent="0.25">
      <c r="A570" s="1">
        <v>44718</v>
      </c>
      <c r="B570" t="s">
        <v>77</v>
      </c>
      <c r="C570" t="s">
        <v>77</v>
      </c>
      <c r="D570" t="s">
        <v>77</v>
      </c>
      <c r="E570" t="s">
        <v>279</v>
      </c>
      <c r="F570" s="3">
        <v>0</v>
      </c>
      <c r="G570" s="5" t="s">
        <v>77</v>
      </c>
      <c r="H570" s="2">
        <v>0</v>
      </c>
      <c r="I570" s="2">
        <v>0</v>
      </c>
      <c r="J570" s="2">
        <v>0</v>
      </c>
      <c r="K570" s="2">
        <v>29</v>
      </c>
      <c r="L570" s="2">
        <v>3</v>
      </c>
      <c r="M570">
        <v>0</v>
      </c>
      <c r="N570" s="2">
        <v>0</v>
      </c>
      <c r="O570" s="2">
        <v>0</v>
      </c>
      <c r="P570" s="2">
        <v>16</v>
      </c>
      <c r="Q570" s="2">
        <v>20</v>
      </c>
      <c r="R570" s="2">
        <v>4</v>
      </c>
      <c r="S570" s="2">
        <v>6</v>
      </c>
      <c r="T570" s="2">
        <v>3</v>
      </c>
      <c r="U570" s="45" t="s">
        <v>77</v>
      </c>
      <c r="V570" s="45" t="s">
        <v>77</v>
      </c>
      <c r="W570" s="45">
        <v>9.2453703703703705E-2</v>
      </c>
      <c r="X570" s="2">
        <v>9</v>
      </c>
      <c r="Y570" s="2">
        <v>20</v>
      </c>
      <c r="Z570">
        <v>9</v>
      </c>
    </row>
    <row r="571" spans="1:26" x14ac:dyDescent="0.25">
      <c r="A571" s="1">
        <v>44718</v>
      </c>
      <c r="B571" t="s">
        <v>77</v>
      </c>
      <c r="C571" t="s">
        <v>77</v>
      </c>
      <c r="D571" t="s">
        <v>77</v>
      </c>
      <c r="E571" t="s">
        <v>275</v>
      </c>
      <c r="F571" s="3">
        <v>0</v>
      </c>
      <c r="G571" s="5" t="s">
        <v>77</v>
      </c>
      <c r="H571" s="2">
        <v>0</v>
      </c>
      <c r="I571" s="2">
        <v>0</v>
      </c>
      <c r="J571" s="2">
        <v>0</v>
      </c>
      <c r="K571" s="2">
        <v>58</v>
      </c>
      <c r="L571" s="2">
        <v>9</v>
      </c>
      <c r="M571">
        <v>0</v>
      </c>
      <c r="N571" s="2">
        <v>0</v>
      </c>
      <c r="O571" s="2">
        <v>6</v>
      </c>
      <c r="P571" s="2">
        <v>32</v>
      </c>
      <c r="Q571" s="2">
        <v>43</v>
      </c>
      <c r="R571" s="2">
        <v>11</v>
      </c>
      <c r="S571" s="2">
        <v>2</v>
      </c>
      <c r="T571" s="2">
        <v>7</v>
      </c>
      <c r="U571" s="45">
        <v>5.9606481481481489E-3</v>
      </c>
      <c r="V571" s="45">
        <v>0.5</v>
      </c>
      <c r="W571" s="45">
        <v>8.4386574074074072E-2</v>
      </c>
      <c r="X571" s="2">
        <v>9</v>
      </c>
      <c r="Y571" s="2">
        <v>43</v>
      </c>
      <c r="Z571">
        <v>19</v>
      </c>
    </row>
    <row r="572" spans="1:26" x14ac:dyDescent="0.25">
      <c r="A572" s="1">
        <v>44718</v>
      </c>
      <c r="B572" t="s">
        <v>77</v>
      </c>
      <c r="C572" t="s">
        <v>77</v>
      </c>
      <c r="D572" t="s">
        <v>77</v>
      </c>
      <c r="E572" t="s">
        <v>271</v>
      </c>
      <c r="F572" s="3">
        <v>0</v>
      </c>
      <c r="G572" s="5" t="s">
        <v>77</v>
      </c>
      <c r="H572" s="2">
        <v>0</v>
      </c>
      <c r="I572" s="2">
        <v>0</v>
      </c>
      <c r="J572" s="2">
        <v>0</v>
      </c>
      <c r="K572" s="2">
        <v>46</v>
      </c>
      <c r="L572" s="2">
        <v>10</v>
      </c>
      <c r="M572">
        <v>0</v>
      </c>
      <c r="N572" s="2">
        <v>0</v>
      </c>
      <c r="O572" s="2">
        <v>5</v>
      </c>
      <c r="P572" s="2">
        <v>27</v>
      </c>
      <c r="Q572" s="2">
        <v>39</v>
      </c>
      <c r="R572" s="2">
        <v>12</v>
      </c>
      <c r="S572" s="2">
        <v>0</v>
      </c>
      <c r="T572" s="2">
        <v>2</v>
      </c>
      <c r="U572" s="45">
        <v>2.2569444444444447E-3</v>
      </c>
      <c r="V572" s="45">
        <v>1</v>
      </c>
      <c r="W572" s="45">
        <v>5.9756944444444446E-2</v>
      </c>
      <c r="X572" s="2">
        <v>2</v>
      </c>
      <c r="Y572" s="2">
        <v>39</v>
      </c>
      <c r="Z572">
        <v>23</v>
      </c>
    </row>
    <row r="573" spans="1:26" x14ac:dyDescent="0.25">
      <c r="A573" s="1">
        <v>44718</v>
      </c>
      <c r="B573" t="s">
        <v>77</v>
      </c>
      <c r="C573" t="s">
        <v>77</v>
      </c>
      <c r="D573" t="s">
        <v>77</v>
      </c>
      <c r="E573" t="s">
        <v>82</v>
      </c>
      <c r="F573" s="3">
        <v>0</v>
      </c>
      <c r="G573" s="5" t="s">
        <v>77</v>
      </c>
      <c r="H573" s="2">
        <v>0</v>
      </c>
      <c r="I573" s="2">
        <v>0</v>
      </c>
      <c r="J573" s="2">
        <v>0</v>
      </c>
      <c r="K573" s="2">
        <v>5</v>
      </c>
      <c r="L573" s="2">
        <v>0</v>
      </c>
      <c r="M573">
        <v>0</v>
      </c>
      <c r="N573" s="2">
        <v>0</v>
      </c>
      <c r="O573" s="2">
        <v>1</v>
      </c>
      <c r="P573" s="2">
        <v>4</v>
      </c>
      <c r="Q573" s="2">
        <v>4</v>
      </c>
      <c r="R573" s="2">
        <v>0</v>
      </c>
      <c r="S573" s="2">
        <v>0</v>
      </c>
      <c r="T573" s="2">
        <v>0</v>
      </c>
      <c r="U573" s="45">
        <v>1.8587962962962962E-2</v>
      </c>
      <c r="V573" s="45" t="s">
        <v>77</v>
      </c>
      <c r="W573" s="45" t="s">
        <v>77</v>
      </c>
      <c r="X573" s="2">
        <v>0</v>
      </c>
      <c r="Y573" s="2">
        <v>4</v>
      </c>
      <c r="Z573">
        <v>1</v>
      </c>
    </row>
    <row r="574" spans="1:26" x14ac:dyDescent="0.25">
      <c r="A574" s="1">
        <v>44718</v>
      </c>
      <c r="B574" t="s">
        <v>77</v>
      </c>
      <c r="C574" t="s">
        <v>77</v>
      </c>
      <c r="D574" t="s">
        <v>77</v>
      </c>
      <c r="E574" t="s">
        <v>270</v>
      </c>
      <c r="F574" s="3">
        <v>0</v>
      </c>
      <c r="G574" s="5" t="s">
        <v>77</v>
      </c>
      <c r="H574" s="2">
        <v>0</v>
      </c>
      <c r="I574" s="2">
        <v>0</v>
      </c>
      <c r="J574" s="2">
        <v>0</v>
      </c>
      <c r="K574" s="2">
        <v>57</v>
      </c>
      <c r="L574" s="2">
        <v>9</v>
      </c>
      <c r="M574">
        <v>0</v>
      </c>
      <c r="N574" s="2">
        <v>0</v>
      </c>
      <c r="O574" s="2">
        <v>7</v>
      </c>
      <c r="P574" s="2">
        <v>32</v>
      </c>
      <c r="Q574" s="2">
        <v>42</v>
      </c>
      <c r="R574" s="2">
        <v>10</v>
      </c>
      <c r="S574" s="2">
        <v>5</v>
      </c>
      <c r="T574" s="2">
        <v>3</v>
      </c>
      <c r="U574" s="45">
        <v>1.1880787037037039E-2</v>
      </c>
      <c r="V574" s="45">
        <v>0.33333333333333331</v>
      </c>
      <c r="W574" s="45">
        <v>0.15474537037037037</v>
      </c>
      <c r="X574" s="2">
        <v>8</v>
      </c>
      <c r="Y574" s="2">
        <v>42</v>
      </c>
      <c r="Z574">
        <v>18</v>
      </c>
    </row>
    <row r="575" spans="1:26" x14ac:dyDescent="0.25">
      <c r="A575" s="1">
        <v>44718</v>
      </c>
      <c r="B575" t="s">
        <v>77</v>
      </c>
      <c r="C575" t="s">
        <v>77</v>
      </c>
      <c r="D575" t="s">
        <v>77</v>
      </c>
      <c r="E575" t="s">
        <v>94</v>
      </c>
      <c r="F575" s="3">
        <v>0</v>
      </c>
      <c r="G575" s="5" t="s">
        <v>77</v>
      </c>
      <c r="H575" s="2">
        <v>0</v>
      </c>
      <c r="I575" s="2">
        <v>0</v>
      </c>
      <c r="J575" s="2">
        <v>0</v>
      </c>
      <c r="K575" s="2">
        <v>56</v>
      </c>
      <c r="L575" s="2">
        <v>12</v>
      </c>
      <c r="M575">
        <v>0</v>
      </c>
      <c r="N575" s="2">
        <v>0</v>
      </c>
      <c r="O575" s="2">
        <v>4</v>
      </c>
      <c r="P575" s="2">
        <v>29</v>
      </c>
      <c r="Q575" s="2">
        <v>42</v>
      </c>
      <c r="R575" s="2">
        <v>13</v>
      </c>
      <c r="S575" s="2">
        <v>3</v>
      </c>
      <c r="T575" s="2">
        <v>7</v>
      </c>
      <c r="U575" s="45">
        <v>1.9675925925925928E-3</v>
      </c>
      <c r="V575" s="45">
        <v>0.66666666666666663</v>
      </c>
      <c r="W575" s="45">
        <v>5.0526620370370375E-2</v>
      </c>
      <c r="X575" s="2">
        <v>10</v>
      </c>
      <c r="Y575" s="2">
        <v>42</v>
      </c>
      <c r="Z575">
        <v>28</v>
      </c>
    </row>
    <row r="576" spans="1:26" x14ac:dyDescent="0.25">
      <c r="A576" s="1">
        <v>44718</v>
      </c>
      <c r="B576" t="s">
        <v>77</v>
      </c>
      <c r="C576" t="s">
        <v>77</v>
      </c>
      <c r="D576" t="s">
        <v>77</v>
      </c>
      <c r="E576" t="s">
        <v>274</v>
      </c>
      <c r="F576" s="3">
        <v>0</v>
      </c>
      <c r="G576" s="5" t="s">
        <v>77</v>
      </c>
      <c r="H576" s="2">
        <v>0</v>
      </c>
      <c r="I576" s="2">
        <v>0</v>
      </c>
      <c r="J576" s="2">
        <v>0</v>
      </c>
      <c r="K576" s="2">
        <v>73</v>
      </c>
      <c r="L576" s="2">
        <v>12</v>
      </c>
      <c r="M576">
        <v>0</v>
      </c>
      <c r="N576" s="2">
        <v>0</v>
      </c>
      <c r="O576" s="2">
        <v>5</v>
      </c>
      <c r="P576" s="2">
        <v>39</v>
      </c>
      <c r="Q576" s="2">
        <v>56</v>
      </c>
      <c r="R576" s="2">
        <v>17</v>
      </c>
      <c r="S576" s="2">
        <v>2</v>
      </c>
      <c r="T576" s="2">
        <v>10</v>
      </c>
      <c r="U576" s="45">
        <v>1.0914351851851852E-2</v>
      </c>
      <c r="V576" s="45">
        <v>0.2</v>
      </c>
      <c r="W576" s="45">
        <v>9.3489583333333334E-2</v>
      </c>
      <c r="X576" s="2">
        <v>12</v>
      </c>
      <c r="Y576" s="2">
        <v>56</v>
      </c>
      <c r="Z576">
        <v>27</v>
      </c>
    </row>
    <row r="577" spans="1:26" x14ac:dyDescent="0.25">
      <c r="A577" s="1">
        <v>44718</v>
      </c>
      <c r="B577" t="s">
        <v>77</v>
      </c>
      <c r="C577" t="s">
        <v>77</v>
      </c>
      <c r="D577" t="s">
        <v>77</v>
      </c>
      <c r="E577" t="s">
        <v>267</v>
      </c>
      <c r="F577" s="3">
        <v>0</v>
      </c>
      <c r="G577" s="5" t="s">
        <v>77</v>
      </c>
      <c r="H577" s="2">
        <v>0</v>
      </c>
      <c r="I577" s="2">
        <v>0</v>
      </c>
      <c r="J577" s="2">
        <v>0</v>
      </c>
      <c r="K577" s="2">
        <v>76</v>
      </c>
      <c r="L577" s="2">
        <v>9</v>
      </c>
      <c r="M577">
        <v>0</v>
      </c>
      <c r="N577" s="2">
        <v>0</v>
      </c>
      <c r="O577" s="2">
        <v>5</v>
      </c>
      <c r="P577" s="2">
        <v>45</v>
      </c>
      <c r="Q577" s="2">
        <v>56</v>
      </c>
      <c r="R577" s="2">
        <v>11</v>
      </c>
      <c r="S577" s="2">
        <v>9</v>
      </c>
      <c r="T577" s="2">
        <v>6</v>
      </c>
      <c r="U577" s="45">
        <v>4.178240740740741E-3</v>
      </c>
      <c r="V577" s="45">
        <v>0.6</v>
      </c>
      <c r="W577" s="45">
        <v>0.13027777777777777</v>
      </c>
      <c r="X577" s="2">
        <v>15</v>
      </c>
      <c r="Y577" s="2">
        <v>56</v>
      </c>
      <c r="Z577">
        <v>27</v>
      </c>
    </row>
    <row r="578" spans="1:26" x14ac:dyDescent="0.25">
      <c r="A578" s="1">
        <v>44718</v>
      </c>
      <c r="B578" t="s">
        <v>77</v>
      </c>
      <c r="C578" t="s">
        <v>348</v>
      </c>
      <c r="D578" t="s">
        <v>77</v>
      </c>
      <c r="E578" t="s">
        <v>278</v>
      </c>
      <c r="F578" s="3">
        <v>0</v>
      </c>
      <c r="G578" s="5">
        <v>2.9050902777777777E-3</v>
      </c>
      <c r="H578" s="2">
        <v>0</v>
      </c>
      <c r="I578" s="2">
        <v>0</v>
      </c>
      <c r="J578" s="2">
        <v>0</v>
      </c>
      <c r="K578" s="2">
        <v>1</v>
      </c>
      <c r="L578" s="2">
        <v>1</v>
      </c>
      <c r="M578">
        <v>0</v>
      </c>
      <c r="N578" s="2">
        <v>1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1</v>
      </c>
      <c r="U578" s="45" t="s">
        <v>77</v>
      </c>
      <c r="V578" s="45" t="s">
        <v>77</v>
      </c>
      <c r="W578" s="45" t="s">
        <v>77</v>
      </c>
      <c r="X578" s="2">
        <v>1</v>
      </c>
      <c r="Y578" s="2">
        <v>0</v>
      </c>
      <c r="Z578">
        <v>1</v>
      </c>
    </row>
    <row r="579" spans="1:26" x14ac:dyDescent="0.25">
      <c r="A579" s="1">
        <v>44718</v>
      </c>
      <c r="B579" t="s">
        <v>77</v>
      </c>
      <c r="C579" t="s">
        <v>77</v>
      </c>
      <c r="D579" t="s">
        <v>77</v>
      </c>
      <c r="E579" t="s">
        <v>278</v>
      </c>
      <c r="F579" s="3">
        <v>0</v>
      </c>
      <c r="G579" s="5" t="s">
        <v>77</v>
      </c>
      <c r="H579" s="2">
        <v>0</v>
      </c>
      <c r="I579" s="2">
        <v>0</v>
      </c>
      <c r="J579" s="2">
        <v>0</v>
      </c>
      <c r="K579" s="2">
        <v>34</v>
      </c>
      <c r="L579" s="2">
        <v>7</v>
      </c>
      <c r="M579">
        <v>0</v>
      </c>
      <c r="N579" s="2">
        <v>0</v>
      </c>
      <c r="O579" s="2">
        <v>1</v>
      </c>
      <c r="P579" s="2">
        <v>21</v>
      </c>
      <c r="Q579" s="2">
        <v>28</v>
      </c>
      <c r="R579" s="2">
        <v>7</v>
      </c>
      <c r="S579" s="2">
        <v>2</v>
      </c>
      <c r="T579" s="2">
        <v>3</v>
      </c>
      <c r="U579" s="45">
        <v>6.828703703703704E-3</v>
      </c>
      <c r="V579" s="45">
        <v>0</v>
      </c>
      <c r="W579" s="45">
        <v>7.9606481481481486E-2</v>
      </c>
      <c r="X579" s="2">
        <v>5</v>
      </c>
      <c r="Y579" s="2">
        <v>28</v>
      </c>
      <c r="Z579">
        <v>16</v>
      </c>
    </row>
    <row r="580" spans="1:26" x14ac:dyDescent="0.25">
      <c r="A580" s="1">
        <v>44718</v>
      </c>
      <c r="B580" t="s">
        <v>77</v>
      </c>
      <c r="C580" t="s">
        <v>77</v>
      </c>
      <c r="D580" t="s">
        <v>77</v>
      </c>
      <c r="E580" t="s">
        <v>283</v>
      </c>
      <c r="F580" s="3">
        <v>0</v>
      </c>
      <c r="G580" s="5" t="s">
        <v>77</v>
      </c>
      <c r="H580" s="2">
        <v>0</v>
      </c>
      <c r="I580" s="2">
        <v>0</v>
      </c>
      <c r="J580" s="2">
        <v>0</v>
      </c>
      <c r="K580" s="2">
        <v>41</v>
      </c>
      <c r="L580" s="2">
        <v>7</v>
      </c>
      <c r="M580">
        <v>0</v>
      </c>
      <c r="N580" s="2">
        <v>0</v>
      </c>
      <c r="O580" s="2">
        <v>6</v>
      </c>
      <c r="P580" s="2">
        <v>16</v>
      </c>
      <c r="Q580" s="2">
        <v>27</v>
      </c>
      <c r="R580" s="2">
        <v>11</v>
      </c>
      <c r="S580" s="2">
        <v>4</v>
      </c>
      <c r="T580" s="2">
        <v>4</v>
      </c>
      <c r="U580" s="45">
        <v>5.6365740740740742E-3</v>
      </c>
      <c r="V580" s="45">
        <v>0.5</v>
      </c>
      <c r="W580" s="45">
        <v>0.10797453703703705</v>
      </c>
      <c r="X580" s="2">
        <v>8</v>
      </c>
      <c r="Y580" s="2">
        <v>27</v>
      </c>
      <c r="Z580">
        <v>15</v>
      </c>
    </row>
    <row r="581" spans="1:26" x14ac:dyDescent="0.25">
      <c r="A581" s="1">
        <v>44718</v>
      </c>
      <c r="B581" t="s">
        <v>77</v>
      </c>
      <c r="C581" t="s">
        <v>77</v>
      </c>
      <c r="D581" t="s">
        <v>77</v>
      </c>
      <c r="E581" t="s">
        <v>277</v>
      </c>
      <c r="F581" s="3">
        <v>0</v>
      </c>
      <c r="G581" s="5" t="s">
        <v>77</v>
      </c>
      <c r="H581" s="2">
        <v>0</v>
      </c>
      <c r="I581" s="2">
        <v>0</v>
      </c>
      <c r="J581" s="2">
        <v>0</v>
      </c>
      <c r="K581" s="2">
        <v>49</v>
      </c>
      <c r="L581" s="2">
        <v>12</v>
      </c>
      <c r="M581">
        <v>0</v>
      </c>
      <c r="N581" s="2">
        <v>0</v>
      </c>
      <c r="O581" s="2">
        <v>7</v>
      </c>
      <c r="P581" s="2">
        <v>19</v>
      </c>
      <c r="Q581" s="2">
        <v>31</v>
      </c>
      <c r="R581" s="2">
        <v>12</v>
      </c>
      <c r="S581" s="2">
        <v>1</v>
      </c>
      <c r="T581" s="2">
        <v>10</v>
      </c>
      <c r="U581" s="45">
        <v>6.6898148148148151E-3</v>
      </c>
      <c r="V581" s="45">
        <v>0.2857142857142857</v>
      </c>
      <c r="W581" s="45">
        <v>7.5648148148148159E-2</v>
      </c>
      <c r="X581" s="2">
        <v>11</v>
      </c>
      <c r="Y581" s="2">
        <v>31</v>
      </c>
      <c r="Z581">
        <v>23</v>
      </c>
    </row>
    <row r="582" spans="1:26" x14ac:dyDescent="0.25">
      <c r="A582" s="1">
        <v>44719</v>
      </c>
      <c r="B582" t="s">
        <v>89</v>
      </c>
      <c r="C582" t="s">
        <v>134</v>
      </c>
      <c r="D582" t="s">
        <v>132</v>
      </c>
      <c r="E582" t="s">
        <v>280</v>
      </c>
      <c r="F582" s="3">
        <v>22.180555500000004</v>
      </c>
      <c r="G582" s="5">
        <v>9.3720100115740737E-2</v>
      </c>
      <c r="H582" s="2">
        <v>3</v>
      </c>
      <c r="I582" s="2">
        <v>1</v>
      </c>
      <c r="J582" s="2">
        <v>0</v>
      </c>
      <c r="K582" s="2">
        <v>9</v>
      </c>
      <c r="L582" s="2">
        <v>9</v>
      </c>
      <c r="M582">
        <v>0</v>
      </c>
      <c r="N582" s="2">
        <v>4</v>
      </c>
      <c r="O582" s="2">
        <v>1</v>
      </c>
      <c r="P582" s="2">
        <v>8</v>
      </c>
      <c r="Q582" s="2">
        <v>8</v>
      </c>
      <c r="R582" s="2">
        <v>0</v>
      </c>
      <c r="S582" s="2">
        <v>0</v>
      </c>
      <c r="T582" s="2">
        <v>0</v>
      </c>
      <c r="U582" s="45">
        <v>7.0023148148148154E-3</v>
      </c>
      <c r="V582" s="45">
        <v>0</v>
      </c>
      <c r="W582" s="45">
        <v>0.11843750000000001</v>
      </c>
      <c r="X582" s="2">
        <v>0</v>
      </c>
      <c r="Y582" s="2">
        <v>8</v>
      </c>
      <c r="Z582">
        <v>9</v>
      </c>
    </row>
    <row r="583" spans="1:26" x14ac:dyDescent="0.25">
      <c r="A583" s="1">
        <v>44719</v>
      </c>
      <c r="B583" t="s">
        <v>89</v>
      </c>
      <c r="C583" t="s">
        <v>152</v>
      </c>
      <c r="D583" t="s">
        <v>132</v>
      </c>
      <c r="E583" t="s">
        <v>280</v>
      </c>
      <c r="F583" s="3">
        <v>0</v>
      </c>
      <c r="G583" s="5">
        <v>6.2349534722222232E-2</v>
      </c>
      <c r="H583" s="2">
        <v>0</v>
      </c>
      <c r="I583" s="2">
        <v>0</v>
      </c>
      <c r="J583" s="2">
        <v>0</v>
      </c>
      <c r="K583" s="2">
        <v>1</v>
      </c>
      <c r="L583" s="2">
        <v>1</v>
      </c>
      <c r="M583">
        <v>0</v>
      </c>
      <c r="N583" s="2">
        <v>0</v>
      </c>
      <c r="O583" s="2">
        <v>0</v>
      </c>
      <c r="P583" s="2">
        <v>0</v>
      </c>
      <c r="Q583" s="2">
        <v>1</v>
      </c>
      <c r="R583" s="2">
        <v>1</v>
      </c>
      <c r="S583" s="2">
        <v>0</v>
      </c>
      <c r="T583" s="2">
        <v>0</v>
      </c>
      <c r="U583" s="45" t="s">
        <v>77</v>
      </c>
      <c r="V583" s="45" t="s">
        <v>77</v>
      </c>
      <c r="W583" s="45">
        <v>1.9189814814814816E-2</v>
      </c>
      <c r="X583" s="2">
        <v>0</v>
      </c>
      <c r="Y583" s="2">
        <v>1</v>
      </c>
      <c r="Z583">
        <v>1</v>
      </c>
    </row>
    <row r="584" spans="1:26" x14ac:dyDescent="0.25">
      <c r="A584" s="1">
        <v>44719</v>
      </c>
      <c r="B584" t="s">
        <v>89</v>
      </c>
      <c r="C584" t="s">
        <v>158</v>
      </c>
      <c r="D584" t="s">
        <v>132</v>
      </c>
      <c r="E584" t="s">
        <v>280</v>
      </c>
      <c r="F584" s="3">
        <v>0</v>
      </c>
      <c r="G584" s="5">
        <v>3.5833333333333335E-2</v>
      </c>
      <c r="H584" s="2">
        <v>0</v>
      </c>
      <c r="I584" s="2">
        <v>0</v>
      </c>
      <c r="J584" s="2">
        <v>0</v>
      </c>
      <c r="K584" s="2">
        <v>1</v>
      </c>
      <c r="L584" s="2">
        <v>1</v>
      </c>
      <c r="M584">
        <v>0</v>
      </c>
      <c r="N584" s="2">
        <v>1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1</v>
      </c>
      <c r="U584" s="45" t="s">
        <v>77</v>
      </c>
      <c r="V584" s="45" t="s">
        <v>77</v>
      </c>
      <c r="W584" s="45" t="s">
        <v>77</v>
      </c>
      <c r="X584" s="2">
        <v>1</v>
      </c>
      <c r="Y584" s="2">
        <v>0</v>
      </c>
      <c r="Z584">
        <v>1</v>
      </c>
    </row>
    <row r="585" spans="1:26" x14ac:dyDescent="0.25">
      <c r="A585" s="1">
        <v>44719</v>
      </c>
      <c r="B585" t="s">
        <v>89</v>
      </c>
      <c r="C585" t="s">
        <v>134</v>
      </c>
      <c r="D585" t="s">
        <v>132</v>
      </c>
      <c r="E585" t="s">
        <v>272</v>
      </c>
      <c r="F585" s="3">
        <v>20.335832333333332</v>
      </c>
      <c r="G585" s="5">
        <v>0.12510126736111113</v>
      </c>
      <c r="H585" s="2">
        <v>2</v>
      </c>
      <c r="I585" s="2">
        <v>2</v>
      </c>
      <c r="J585" s="2">
        <v>0</v>
      </c>
      <c r="K585" s="2">
        <v>9</v>
      </c>
      <c r="L585" s="2">
        <v>9</v>
      </c>
      <c r="M585">
        <v>1</v>
      </c>
      <c r="N585" s="2">
        <v>3</v>
      </c>
      <c r="O585" s="2">
        <v>2</v>
      </c>
      <c r="P585" s="2">
        <v>6</v>
      </c>
      <c r="Q585" s="2">
        <v>7</v>
      </c>
      <c r="R585" s="2">
        <v>1</v>
      </c>
      <c r="S585" s="2">
        <v>0</v>
      </c>
      <c r="T585" s="2">
        <v>0</v>
      </c>
      <c r="U585" s="45">
        <v>6.0416666666666665E-3</v>
      </c>
      <c r="V585" s="45">
        <v>0.5</v>
      </c>
      <c r="W585" s="45">
        <v>0.10805555555555556</v>
      </c>
      <c r="X585" s="2">
        <v>0</v>
      </c>
      <c r="Y585" s="2">
        <v>7</v>
      </c>
      <c r="Z585">
        <v>9</v>
      </c>
    </row>
    <row r="586" spans="1:26" x14ac:dyDescent="0.25">
      <c r="A586" s="1">
        <v>44719</v>
      </c>
      <c r="B586" t="s">
        <v>89</v>
      </c>
      <c r="C586" t="s">
        <v>159</v>
      </c>
      <c r="D586" t="s">
        <v>150</v>
      </c>
      <c r="E586" t="s">
        <v>272</v>
      </c>
      <c r="F586" s="3">
        <v>0</v>
      </c>
      <c r="G586" s="5">
        <v>4.0423280753968255E-2</v>
      </c>
      <c r="H586" s="2">
        <v>0</v>
      </c>
      <c r="I586" s="2">
        <v>0</v>
      </c>
      <c r="J586" s="2">
        <v>0</v>
      </c>
      <c r="K586" s="2">
        <v>7</v>
      </c>
      <c r="L586" s="2">
        <v>7</v>
      </c>
      <c r="M586">
        <v>0</v>
      </c>
      <c r="N586" s="2">
        <v>4</v>
      </c>
      <c r="O586" s="2">
        <v>1</v>
      </c>
      <c r="P586" s="2">
        <v>3</v>
      </c>
      <c r="Q586" s="2">
        <v>5</v>
      </c>
      <c r="R586" s="2">
        <v>2</v>
      </c>
      <c r="S586" s="2">
        <v>0</v>
      </c>
      <c r="T586" s="2">
        <v>1</v>
      </c>
      <c r="U586" s="45">
        <v>4.1666666666666666E-3</v>
      </c>
      <c r="V586" s="45">
        <v>1</v>
      </c>
      <c r="W586" s="45">
        <v>0.21136574074074074</v>
      </c>
      <c r="X586" s="2">
        <v>1</v>
      </c>
      <c r="Y586" s="2">
        <v>5</v>
      </c>
      <c r="Z586">
        <v>7</v>
      </c>
    </row>
    <row r="587" spans="1:26" x14ac:dyDescent="0.25">
      <c r="A587" s="1">
        <v>44719</v>
      </c>
      <c r="B587" t="s">
        <v>89</v>
      </c>
      <c r="C587" t="s">
        <v>158</v>
      </c>
      <c r="D587" t="s">
        <v>132</v>
      </c>
      <c r="E587" t="s">
        <v>272</v>
      </c>
      <c r="F587" s="3">
        <v>0</v>
      </c>
      <c r="G587" s="5" t="s">
        <v>77</v>
      </c>
      <c r="H587" s="2">
        <v>0</v>
      </c>
      <c r="I587" s="2">
        <v>0</v>
      </c>
      <c r="J587" s="2">
        <v>0</v>
      </c>
      <c r="K587" s="2">
        <v>1</v>
      </c>
      <c r="L587" s="2">
        <v>1</v>
      </c>
      <c r="M587">
        <v>0</v>
      </c>
      <c r="N587" s="2">
        <v>1</v>
      </c>
      <c r="O587" s="2">
        <v>0</v>
      </c>
      <c r="P587" s="2">
        <v>1</v>
      </c>
      <c r="Q587" s="2">
        <v>1</v>
      </c>
      <c r="R587" s="2">
        <v>0</v>
      </c>
      <c r="S587" s="2">
        <v>0</v>
      </c>
      <c r="T587" s="2">
        <v>0</v>
      </c>
      <c r="U587" s="45" t="s">
        <v>77</v>
      </c>
      <c r="V587" s="45" t="s">
        <v>77</v>
      </c>
      <c r="W587" s="45">
        <v>7.3738425925925929E-2</v>
      </c>
      <c r="X587" s="2">
        <v>0</v>
      </c>
      <c r="Y587" s="2">
        <v>1</v>
      </c>
      <c r="Z587">
        <v>1</v>
      </c>
    </row>
    <row r="588" spans="1:26" x14ac:dyDescent="0.25">
      <c r="A588" s="1">
        <v>44719</v>
      </c>
      <c r="B588" t="s">
        <v>89</v>
      </c>
      <c r="C588" t="s">
        <v>134</v>
      </c>
      <c r="D588" t="s">
        <v>132</v>
      </c>
      <c r="E588" t="s">
        <v>279</v>
      </c>
      <c r="F588" s="3">
        <v>19.429722166666664</v>
      </c>
      <c r="G588" s="5">
        <v>0.14909143518518517</v>
      </c>
      <c r="H588" s="2">
        <v>2</v>
      </c>
      <c r="I588" s="2">
        <v>2</v>
      </c>
      <c r="J588" s="2">
        <v>0</v>
      </c>
      <c r="K588" s="2">
        <v>6</v>
      </c>
      <c r="L588" s="2">
        <v>6</v>
      </c>
      <c r="M588">
        <v>1</v>
      </c>
      <c r="N588" s="2">
        <v>4</v>
      </c>
      <c r="O588" s="2">
        <v>0</v>
      </c>
      <c r="P588" s="2">
        <v>5</v>
      </c>
      <c r="Q588" s="2">
        <v>5</v>
      </c>
      <c r="R588" s="2">
        <v>0</v>
      </c>
      <c r="S588" s="2">
        <v>0</v>
      </c>
      <c r="T588" s="2">
        <v>1</v>
      </c>
      <c r="U588" s="45" t="s">
        <v>77</v>
      </c>
      <c r="V588" s="45" t="s">
        <v>77</v>
      </c>
      <c r="W588" s="45">
        <v>6.1053240740740748E-2</v>
      </c>
      <c r="X588" s="2">
        <v>1</v>
      </c>
      <c r="Y588" s="2">
        <v>5</v>
      </c>
      <c r="Z588">
        <v>6</v>
      </c>
    </row>
    <row r="589" spans="1:26" x14ac:dyDescent="0.25">
      <c r="A589" s="1">
        <v>44719</v>
      </c>
      <c r="B589" t="s">
        <v>89</v>
      </c>
      <c r="C589" t="s">
        <v>158</v>
      </c>
      <c r="D589" t="s">
        <v>132</v>
      </c>
      <c r="E589" t="s">
        <v>279</v>
      </c>
      <c r="F589" s="3">
        <v>0</v>
      </c>
      <c r="G589" s="5">
        <v>1.3287038194444444E-2</v>
      </c>
      <c r="H589" s="2">
        <v>0</v>
      </c>
      <c r="I589" s="2">
        <v>0</v>
      </c>
      <c r="J589" s="2">
        <v>0</v>
      </c>
      <c r="K589" s="2">
        <v>2</v>
      </c>
      <c r="L589" s="2">
        <v>2</v>
      </c>
      <c r="M589">
        <v>0</v>
      </c>
      <c r="N589" s="2">
        <v>2</v>
      </c>
      <c r="O589" s="2">
        <v>0</v>
      </c>
      <c r="P589" s="2">
        <v>1</v>
      </c>
      <c r="Q589" s="2">
        <v>2</v>
      </c>
      <c r="R589" s="2">
        <v>1</v>
      </c>
      <c r="S589" s="2">
        <v>0</v>
      </c>
      <c r="T589" s="2">
        <v>0</v>
      </c>
      <c r="U589" s="45" t="s">
        <v>77</v>
      </c>
      <c r="V589" s="45" t="s">
        <v>77</v>
      </c>
      <c r="W589" s="45">
        <v>0.15791087962962963</v>
      </c>
      <c r="X589" s="2">
        <v>0</v>
      </c>
      <c r="Y589" s="2">
        <v>2</v>
      </c>
      <c r="Z589">
        <v>2</v>
      </c>
    </row>
    <row r="590" spans="1:26" x14ac:dyDescent="0.25">
      <c r="A590" s="1">
        <v>44719</v>
      </c>
      <c r="B590" t="s">
        <v>89</v>
      </c>
      <c r="C590" t="s">
        <v>134</v>
      </c>
      <c r="D590" t="s">
        <v>132</v>
      </c>
      <c r="E590" t="s">
        <v>271</v>
      </c>
      <c r="F590" s="3">
        <v>27.036666499999999</v>
      </c>
      <c r="G590" s="5">
        <v>7.0830813405797111E-2</v>
      </c>
      <c r="H590" s="2">
        <v>3</v>
      </c>
      <c r="I590" s="2">
        <v>1</v>
      </c>
      <c r="J590" s="2">
        <v>0</v>
      </c>
      <c r="K590" s="2">
        <v>24</v>
      </c>
      <c r="L590" s="2">
        <v>23</v>
      </c>
      <c r="M590">
        <v>3</v>
      </c>
      <c r="N590" s="2">
        <v>16</v>
      </c>
      <c r="O590" s="2">
        <v>9</v>
      </c>
      <c r="P590" s="2">
        <v>14</v>
      </c>
      <c r="Q590" s="2">
        <v>14</v>
      </c>
      <c r="R590" s="2">
        <v>0</v>
      </c>
      <c r="S590" s="2">
        <v>0</v>
      </c>
      <c r="T590" s="2">
        <v>1</v>
      </c>
      <c r="U590" s="45">
        <v>4.409722222222222E-3</v>
      </c>
      <c r="V590" s="45">
        <v>0.66666666666666663</v>
      </c>
      <c r="W590" s="45">
        <v>0.14703703703703702</v>
      </c>
      <c r="X590" s="2">
        <v>1</v>
      </c>
      <c r="Y590" s="2">
        <v>14</v>
      </c>
      <c r="Z590">
        <v>23</v>
      </c>
    </row>
    <row r="591" spans="1:26" x14ac:dyDescent="0.25">
      <c r="A591" s="1">
        <v>44719</v>
      </c>
      <c r="B591" t="s">
        <v>89</v>
      </c>
      <c r="C591" t="s">
        <v>158</v>
      </c>
      <c r="D591" t="s">
        <v>132</v>
      </c>
      <c r="E591" t="s">
        <v>271</v>
      </c>
      <c r="F591" s="3">
        <v>0</v>
      </c>
      <c r="G591" s="5">
        <v>3.6937498611111112E-2</v>
      </c>
      <c r="H591" s="2">
        <v>0</v>
      </c>
      <c r="I591" s="2">
        <v>0</v>
      </c>
      <c r="J591" s="2">
        <v>0</v>
      </c>
      <c r="K591" s="2">
        <v>5</v>
      </c>
      <c r="L591" s="2">
        <v>5</v>
      </c>
      <c r="M591">
        <v>0</v>
      </c>
      <c r="N591" s="2">
        <v>3</v>
      </c>
      <c r="O591" s="2">
        <v>0</v>
      </c>
      <c r="P591" s="2">
        <v>2</v>
      </c>
      <c r="Q591" s="2">
        <v>3</v>
      </c>
      <c r="R591" s="2">
        <v>1</v>
      </c>
      <c r="S591" s="2">
        <v>0</v>
      </c>
      <c r="T591" s="2">
        <v>2</v>
      </c>
      <c r="U591" s="45" t="s">
        <v>77</v>
      </c>
      <c r="V591" s="45" t="s">
        <v>77</v>
      </c>
      <c r="W591" s="45">
        <v>0.21990740740740744</v>
      </c>
      <c r="X591" s="2">
        <v>2</v>
      </c>
      <c r="Y591" s="2">
        <v>3</v>
      </c>
      <c r="Z591">
        <v>5</v>
      </c>
    </row>
    <row r="592" spans="1:26" x14ac:dyDescent="0.25">
      <c r="A592" s="1">
        <v>44719</v>
      </c>
      <c r="B592" t="s">
        <v>89</v>
      </c>
      <c r="C592" t="s">
        <v>134</v>
      </c>
      <c r="D592" t="s">
        <v>132</v>
      </c>
      <c r="E592" t="s">
        <v>278</v>
      </c>
      <c r="F592" s="3">
        <v>10.019999833333335</v>
      </c>
      <c r="G592" s="5">
        <v>0.10830375462962964</v>
      </c>
      <c r="H592" s="2">
        <v>2</v>
      </c>
      <c r="I592" s="2">
        <v>1</v>
      </c>
      <c r="J592" s="2">
        <v>0</v>
      </c>
      <c r="K592" s="2">
        <v>9</v>
      </c>
      <c r="L592" s="2">
        <v>9</v>
      </c>
      <c r="M592">
        <v>2</v>
      </c>
      <c r="N592" s="2">
        <v>4</v>
      </c>
      <c r="O592" s="2">
        <v>1</v>
      </c>
      <c r="P592" s="2">
        <v>4</v>
      </c>
      <c r="Q592" s="2">
        <v>7</v>
      </c>
      <c r="R592" s="2">
        <v>3</v>
      </c>
      <c r="S592" s="2">
        <v>0</v>
      </c>
      <c r="T592" s="2">
        <v>1</v>
      </c>
      <c r="U592" s="45">
        <v>7.8125E-3</v>
      </c>
      <c r="V592" s="45">
        <v>0</v>
      </c>
      <c r="W592" s="45">
        <v>0.12666666666666668</v>
      </c>
      <c r="X592" s="2">
        <v>1</v>
      </c>
      <c r="Y592" s="2">
        <v>7</v>
      </c>
      <c r="Z592">
        <v>9</v>
      </c>
    </row>
    <row r="593" spans="1:26" x14ac:dyDescent="0.25">
      <c r="A593" s="1">
        <v>44719</v>
      </c>
      <c r="B593" t="s">
        <v>89</v>
      </c>
      <c r="C593" t="s">
        <v>152</v>
      </c>
      <c r="D593" t="s">
        <v>132</v>
      </c>
      <c r="E593" t="s">
        <v>278</v>
      </c>
      <c r="F593" s="3">
        <v>0</v>
      </c>
      <c r="G593" s="5">
        <v>2.0163689484126987E-2</v>
      </c>
      <c r="H593" s="2">
        <v>0</v>
      </c>
      <c r="I593" s="2">
        <v>0</v>
      </c>
      <c r="J593" s="2">
        <v>0</v>
      </c>
      <c r="K593" s="2">
        <v>8</v>
      </c>
      <c r="L593" s="2">
        <v>8</v>
      </c>
      <c r="M593">
        <v>0</v>
      </c>
      <c r="N593" s="2">
        <v>7</v>
      </c>
      <c r="O593" s="2">
        <v>0</v>
      </c>
      <c r="P593" s="2">
        <v>1</v>
      </c>
      <c r="Q593" s="2">
        <v>1</v>
      </c>
      <c r="R593" s="2">
        <v>0</v>
      </c>
      <c r="S593" s="2">
        <v>0</v>
      </c>
      <c r="T593" s="2">
        <v>7</v>
      </c>
      <c r="U593" s="45" t="s">
        <v>77</v>
      </c>
      <c r="V593" s="45" t="s">
        <v>77</v>
      </c>
      <c r="W593" s="45">
        <v>0.10383101851851853</v>
      </c>
      <c r="X593" s="2">
        <v>7</v>
      </c>
      <c r="Y593" s="2">
        <v>1</v>
      </c>
      <c r="Z593">
        <v>8</v>
      </c>
    </row>
    <row r="594" spans="1:26" x14ac:dyDescent="0.25">
      <c r="A594" s="1">
        <v>44719</v>
      </c>
      <c r="B594" t="s">
        <v>89</v>
      </c>
      <c r="C594" t="s">
        <v>158</v>
      </c>
      <c r="D594" t="s">
        <v>132</v>
      </c>
      <c r="E594" t="s">
        <v>278</v>
      </c>
      <c r="F594" s="3">
        <v>0</v>
      </c>
      <c r="G594" s="5">
        <v>1.5646853395061729E-2</v>
      </c>
      <c r="H594" s="2">
        <v>0</v>
      </c>
      <c r="I594" s="2">
        <v>0</v>
      </c>
      <c r="J594" s="2">
        <v>0</v>
      </c>
      <c r="K594" s="2">
        <v>9</v>
      </c>
      <c r="L594" s="2">
        <v>9</v>
      </c>
      <c r="M594">
        <v>0</v>
      </c>
      <c r="N594" s="2">
        <v>9</v>
      </c>
      <c r="O594" s="2">
        <v>0</v>
      </c>
      <c r="P594" s="2">
        <v>3</v>
      </c>
      <c r="Q594" s="2">
        <v>4</v>
      </c>
      <c r="R594" s="2">
        <v>1</v>
      </c>
      <c r="S594" s="2">
        <v>0</v>
      </c>
      <c r="T594" s="2">
        <v>5</v>
      </c>
      <c r="U594" s="45" t="s">
        <v>77</v>
      </c>
      <c r="V594" s="45" t="s">
        <v>77</v>
      </c>
      <c r="W594" s="45">
        <v>0.16089120370370372</v>
      </c>
      <c r="X594" s="2">
        <v>5</v>
      </c>
      <c r="Y594" s="2">
        <v>4</v>
      </c>
      <c r="Z594">
        <v>9</v>
      </c>
    </row>
    <row r="595" spans="1:26" x14ac:dyDescent="0.25">
      <c r="A595" s="1">
        <v>44719</v>
      </c>
      <c r="B595" t="s">
        <v>89</v>
      </c>
      <c r="C595" t="s">
        <v>179</v>
      </c>
      <c r="D595" t="s">
        <v>170</v>
      </c>
      <c r="E595" t="s">
        <v>278</v>
      </c>
      <c r="F595" s="3">
        <v>0</v>
      </c>
      <c r="G595" s="5">
        <v>5.4166666666666669E-3</v>
      </c>
      <c r="H595" s="2">
        <v>0</v>
      </c>
      <c r="I595" s="2">
        <v>0</v>
      </c>
      <c r="J595" s="2">
        <v>0</v>
      </c>
      <c r="K595" s="2">
        <v>1</v>
      </c>
      <c r="L595" s="2">
        <v>1</v>
      </c>
      <c r="M595">
        <v>0</v>
      </c>
      <c r="N595" s="2">
        <v>1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1</v>
      </c>
      <c r="U595" s="45" t="s">
        <v>77</v>
      </c>
      <c r="V595" s="45" t="s">
        <v>77</v>
      </c>
      <c r="W595" s="45" t="s">
        <v>77</v>
      </c>
      <c r="X595" s="2">
        <v>1</v>
      </c>
      <c r="Y595" s="2">
        <v>0</v>
      </c>
      <c r="Z595">
        <v>1</v>
      </c>
    </row>
    <row r="596" spans="1:26" x14ac:dyDescent="0.25">
      <c r="A596" s="1">
        <v>44719</v>
      </c>
      <c r="B596" t="s">
        <v>87</v>
      </c>
      <c r="C596" t="s">
        <v>131</v>
      </c>
      <c r="D596" t="s">
        <v>132</v>
      </c>
      <c r="E596" t="s">
        <v>276</v>
      </c>
      <c r="F596" s="3">
        <v>78.473888166666669</v>
      </c>
      <c r="G596" s="5">
        <v>0.12348818534482761</v>
      </c>
      <c r="H596" s="2">
        <v>7</v>
      </c>
      <c r="I596" s="2">
        <v>5</v>
      </c>
      <c r="J596" s="2">
        <v>0</v>
      </c>
      <c r="K596" s="2">
        <v>23</v>
      </c>
      <c r="L596" s="2">
        <v>23</v>
      </c>
      <c r="M596">
        <v>5</v>
      </c>
      <c r="N596" s="2">
        <v>11</v>
      </c>
      <c r="O596" s="2">
        <v>6</v>
      </c>
      <c r="P596" s="2">
        <v>14</v>
      </c>
      <c r="Q596" s="2">
        <v>16</v>
      </c>
      <c r="R596" s="2">
        <v>2</v>
      </c>
      <c r="S596" s="2">
        <v>1</v>
      </c>
      <c r="T596" s="2">
        <v>0</v>
      </c>
      <c r="U596" s="45">
        <v>4.7511574074074079E-3</v>
      </c>
      <c r="V596" s="45">
        <v>0.66666666666666663</v>
      </c>
      <c r="W596" s="45">
        <v>0.15059027777777778</v>
      </c>
      <c r="X596" s="2">
        <v>1</v>
      </c>
      <c r="Y596" s="2">
        <v>16</v>
      </c>
      <c r="Z596">
        <v>23</v>
      </c>
    </row>
    <row r="597" spans="1:26" x14ac:dyDescent="0.25">
      <c r="A597" s="1">
        <v>44719</v>
      </c>
      <c r="B597" t="s">
        <v>87</v>
      </c>
      <c r="C597" t="s">
        <v>138</v>
      </c>
      <c r="D597" t="s">
        <v>132</v>
      </c>
      <c r="E597" t="s">
        <v>276</v>
      </c>
      <c r="F597" s="3">
        <v>15.909166666666666</v>
      </c>
      <c r="G597" s="5">
        <v>0.14762036250000002</v>
      </c>
      <c r="H597" s="2">
        <v>2</v>
      </c>
      <c r="I597" s="2">
        <v>1</v>
      </c>
      <c r="J597" s="2">
        <v>0</v>
      </c>
      <c r="K597" s="2">
        <v>5</v>
      </c>
      <c r="L597" s="2">
        <v>5</v>
      </c>
      <c r="M597">
        <v>0</v>
      </c>
      <c r="N597" s="2">
        <v>2</v>
      </c>
      <c r="O597" s="2">
        <v>0</v>
      </c>
      <c r="P597" s="2">
        <v>4</v>
      </c>
      <c r="Q597" s="2">
        <v>4</v>
      </c>
      <c r="R597" s="2">
        <v>0</v>
      </c>
      <c r="S597" s="2">
        <v>0</v>
      </c>
      <c r="T597" s="2">
        <v>1</v>
      </c>
      <c r="U597" s="45" t="s">
        <v>77</v>
      </c>
      <c r="V597" s="45" t="s">
        <v>77</v>
      </c>
      <c r="W597" s="45">
        <v>0.15824074074074077</v>
      </c>
      <c r="X597" s="2">
        <v>1</v>
      </c>
      <c r="Y597" s="2">
        <v>4</v>
      </c>
      <c r="Z597">
        <v>5</v>
      </c>
    </row>
    <row r="598" spans="1:26" x14ac:dyDescent="0.25">
      <c r="A598" s="1">
        <v>44719</v>
      </c>
      <c r="B598" t="s">
        <v>87</v>
      </c>
      <c r="C598" t="s">
        <v>131</v>
      </c>
      <c r="D598" t="s">
        <v>132</v>
      </c>
      <c r="E598" t="s">
        <v>285</v>
      </c>
      <c r="F598" s="3">
        <v>32.050555500000002</v>
      </c>
      <c r="G598" s="5">
        <v>0.11314280608974357</v>
      </c>
      <c r="H598" s="2">
        <v>2</v>
      </c>
      <c r="I598" s="2">
        <v>2</v>
      </c>
      <c r="J598" s="2">
        <v>0</v>
      </c>
      <c r="K598" s="2">
        <v>12</v>
      </c>
      <c r="L598" s="2">
        <v>12</v>
      </c>
      <c r="M598">
        <v>0</v>
      </c>
      <c r="N598" s="2">
        <v>2</v>
      </c>
      <c r="O598" s="2">
        <v>4</v>
      </c>
      <c r="P598" s="2">
        <v>8</v>
      </c>
      <c r="Q598" s="2">
        <v>8</v>
      </c>
      <c r="R598" s="2">
        <v>0</v>
      </c>
      <c r="S598" s="2">
        <v>0</v>
      </c>
      <c r="T598" s="2">
        <v>0</v>
      </c>
      <c r="U598" s="45">
        <v>4.9768518518518521E-3</v>
      </c>
      <c r="V598" s="45">
        <v>0.5</v>
      </c>
      <c r="W598" s="45">
        <v>0.14510995370370369</v>
      </c>
      <c r="X598" s="2">
        <v>0</v>
      </c>
      <c r="Y598" s="2">
        <v>8</v>
      </c>
      <c r="Z598">
        <v>12</v>
      </c>
    </row>
    <row r="599" spans="1:26" x14ac:dyDescent="0.25">
      <c r="A599" s="1">
        <v>44719</v>
      </c>
      <c r="B599" t="s">
        <v>87</v>
      </c>
      <c r="C599" t="s">
        <v>139</v>
      </c>
      <c r="D599" t="s">
        <v>132</v>
      </c>
      <c r="E599" t="s">
        <v>285</v>
      </c>
      <c r="F599" s="3">
        <v>0.10527783333333333</v>
      </c>
      <c r="G599" s="5">
        <v>1.4803243055555556E-2</v>
      </c>
      <c r="H599" s="2">
        <v>0</v>
      </c>
      <c r="I599" s="2">
        <v>0</v>
      </c>
      <c r="J599" s="2">
        <v>0</v>
      </c>
      <c r="K599" s="2">
        <v>1</v>
      </c>
      <c r="L599" s="2">
        <v>1</v>
      </c>
      <c r="M599">
        <v>0</v>
      </c>
      <c r="N599" s="2">
        <v>1</v>
      </c>
      <c r="O599" s="2">
        <v>0</v>
      </c>
      <c r="P599" s="2">
        <v>0</v>
      </c>
      <c r="Q599" s="2">
        <v>0</v>
      </c>
      <c r="R599" s="2">
        <v>0</v>
      </c>
      <c r="S599" s="2">
        <v>1</v>
      </c>
      <c r="T599" s="2">
        <v>0</v>
      </c>
      <c r="U599" s="45" t="s">
        <v>77</v>
      </c>
      <c r="V599" s="45" t="s">
        <v>77</v>
      </c>
      <c r="W599" s="45" t="s">
        <v>77</v>
      </c>
      <c r="X599" s="2">
        <v>1</v>
      </c>
      <c r="Y599" s="2">
        <v>0</v>
      </c>
      <c r="Z599">
        <v>1</v>
      </c>
    </row>
    <row r="600" spans="1:26" x14ac:dyDescent="0.25">
      <c r="A600" s="1">
        <v>44719</v>
      </c>
      <c r="B600" t="s">
        <v>87</v>
      </c>
      <c r="C600" t="s">
        <v>131</v>
      </c>
      <c r="D600" t="s">
        <v>132</v>
      </c>
      <c r="E600" t="s">
        <v>282</v>
      </c>
      <c r="F600" s="3">
        <v>21.756109999999996</v>
      </c>
      <c r="G600" s="5">
        <v>0.11036779320987654</v>
      </c>
      <c r="H600" s="2">
        <v>2</v>
      </c>
      <c r="I600" s="2">
        <v>1</v>
      </c>
      <c r="J600" s="2">
        <v>0</v>
      </c>
      <c r="K600" s="2">
        <v>6</v>
      </c>
      <c r="L600" s="2">
        <v>6</v>
      </c>
      <c r="M600">
        <v>1</v>
      </c>
      <c r="N600" s="2">
        <v>3</v>
      </c>
      <c r="O600" s="2">
        <v>0</v>
      </c>
      <c r="P600" s="2">
        <v>5</v>
      </c>
      <c r="Q600" s="2">
        <v>6</v>
      </c>
      <c r="R600" s="2">
        <v>1</v>
      </c>
      <c r="S600" s="2">
        <v>0</v>
      </c>
      <c r="T600" s="2">
        <v>0</v>
      </c>
      <c r="U600" s="45" t="s">
        <v>77</v>
      </c>
      <c r="V600" s="45" t="s">
        <v>77</v>
      </c>
      <c r="W600" s="45">
        <v>0.18161458333333333</v>
      </c>
      <c r="X600" s="2">
        <v>0</v>
      </c>
      <c r="Y600" s="2">
        <v>6</v>
      </c>
      <c r="Z600">
        <v>6</v>
      </c>
    </row>
    <row r="601" spans="1:26" x14ac:dyDescent="0.25">
      <c r="A601" s="1">
        <v>44719</v>
      </c>
      <c r="B601" t="s">
        <v>87</v>
      </c>
      <c r="C601" t="s">
        <v>139</v>
      </c>
      <c r="D601" t="s">
        <v>132</v>
      </c>
      <c r="E601" t="s">
        <v>282</v>
      </c>
      <c r="F601" s="3">
        <v>9.233055666666667</v>
      </c>
      <c r="G601" s="5">
        <v>0.10659432986111111</v>
      </c>
      <c r="H601" s="2">
        <v>1</v>
      </c>
      <c r="I601" s="2">
        <v>0</v>
      </c>
      <c r="J601" s="2">
        <v>0</v>
      </c>
      <c r="K601" s="2">
        <v>4</v>
      </c>
      <c r="L601" s="2">
        <v>4</v>
      </c>
      <c r="M601">
        <v>0</v>
      </c>
      <c r="N601" s="2">
        <v>2</v>
      </c>
      <c r="O601" s="2">
        <v>2</v>
      </c>
      <c r="P601" s="2">
        <v>2</v>
      </c>
      <c r="Q601" s="2">
        <v>2</v>
      </c>
      <c r="R601" s="2">
        <v>0</v>
      </c>
      <c r="S601" s="2">
        <v>0</v>
      </c>
      <c r="T601" s="2">
        <v>0</v>
      </c>
      <c r="U601" s="45">
        <v>9.6412037037037056E-3</v>
      </c>
      <c r="V601" s="45">
        <v>0.5</v>
      </c>
      <c r="W601" s="45">
        <v>0.13310763888888891</v>
      </c>
      <c r="X601" s="2">
        <v>0</v>
      </c>
      <c r="Y601" s="2">
        <v>2</v>
      </c>
      <c r="Z601">
        <v>4</v>
      </c>
    </row>
    <row r="602" spans="1:26" x14ac:dyDescent="0.25">
      <c r="A602" s="1">
        <v>44719</v>
      </c>
      <c r="B602" t="s">
        <v>87</v>
      </c>
      <c r="C602" t="s">
        <v>138</v>
      </c>
      <c r="D602" t="s">
        <v>132</v>
      </c>
      <c r="E602" t="s">
        <v>287</v>
      </c>
      <c r="F602" s="3">
        <v>97.665830500000013</v>
      </c>
      <c r="G602" s="5">
        <v>0.16666532665598294</v>
      </c>
      <c r="H602" s="2">
        <v>12</v>
      </c>
      <c r="I602" s="2">
        <v>8</v>
      </c>
      <c r="J602" s="2">
        <v>0</v>
      </c>
      <c r="K602" s="2">
        <v>19</v>
      </c>
      <c r="L602" s="2">
        <v>18</v>
      </c>
      <c r="M602">
        <v>3</v>
      </c>
      <c r="N602" s="2">
        <v>8</v>
      </c>
      <c r="O602" s="2">
        <v>4</v>
      </c>
      <c r="P602" s="2">
        <v>12</v>
      </c>
      <c r="Q602" s="2">
        <v>14</v>
      </c>
      <c r="R602" s="2">
        <v>2</v>
      </c>
      <c r="S602" s="2">
        <v>0</v>
      </c>
      <c r="T602" s="2">
        <v>1</v>
      </c>
      <c r="U602" s="45">
        <v>1.4635416666666666E-2</v>
      </c>
      <c r="V602" s="45">
        <v>0.25</v>
      </c>
      <c r="W602" s="45">
        <v>0.13942708333333334</v>
      </c>
      <c r="X602" s="2">
        <v>1</v>
      </c>
      <c r="Y602" s="2">
        <v>14</v>
      </c>
      <c r="Z602">
        <v>18</v>
      </c>
    </row>
    <row r="603" spans="1:26" x14ac:dyDescent="0.25">
      <c r="A603" s="1">
        <v>44719</v>
      </c>
      <c r="B603" t="s">
        <v>87</v>
      </c>
      <c r="C603" t="s">
        <v>225</v>
      </c>
      <c r="D603" t="s">
        <v>150</v>
      </c>
      <c r="E603" t="s">
        <v>287</v>
      </c>
      <c r="F603" s="3">
        <v>0</v>
      </c>
      <c r="G603" s="5">
        <v>0.15192129861111112</v>
      </c>
      <c r="H603" s="2">
        <v>0</v>
      </c>
      <c r="I603" s="2">
        <v>0</v>
      </c>
      <c r="J603" s="2">
        <v>0</v>
      </c>
      <c r="K603" s="2">
        <v>1</v>
      </c>
      <c r="L603" s="2">
        <v>1</v>
      </c>
      <c r="M603">
        <v>0</v>
      </c>
      <c r="N603" s="2">
        <v>0</v>
      </c>
      <c r="O603" s="2">
        <v>0</v>
      </c>
      <c r="P603" s="2">
        <v>1</v>
      </c>
      <c r="Q603" s="2">
        <v>1</v>
      </c>
      <c r="R603" s="2">
        <v>0</v>
      </c>
      <c r="S603" s="2">
        <v>0</v>
      </c>
      <c r="T603" s="2">
        <v>0</v>
      </c>
      <c r="U603" s="45" t="s">
        <v>77</v>
      </c>
      <c r="V603" s="45" t="s">
        <v>77</v>
      </c>
      <c r="W603" s="45">
        <v>6.5057870370370377E-2</v>
      </c>
      <c r="X603" s="2">
        <v>0</v>
      </c>
      <c r="Y603" s="2">
        <v>1</v>
      </c>
      <c r="Z603">
        <v>1</v>
      </c>
    </row>
    <row r="604" spans="1:26" x14ac:dyDescent="0.25">
      <c r="A604" s="1">
        <v>44719</v>
      </c>
      <c r="B604" t="s">
        <v>87</v>
      </c>
      <c r="C604" t="s">
        <v>131</v>
      </c>
      <c r="D604" t="s">
        <v>132</v>
      </c>
      <c r="E604" t="s">
        <v>287</v>
      </c>
      <c r="F604" s="3">
        <v>0</v>
      </c>
      <c r="G604" s="5">
        <v>1.0416666666666668E-2</v>
      </c>
      <c r="H604" s="2">
        <v>0</v>
      </c>
      <c r="I604" s="2">
        <v>0</v>
      </c>
      <c r="J604" s="2">
        <v>0</v>
      </c>
      <c r="K604" s="2">
        <v>1</v>
      </c>
      <c r="L604" s="2">
        <v>1</v>
      </c>
      <c r="M604">
        <v>0</v>
      </c>
      <c r="N604" s="2">
        <v>1</v>
      </c>
      <c r="O604" s="2">
        <v>0</v>
      </c>
      <c r="P604" s="2">
        <v>0</v>
      </c>
      <c r="Q604" s="2">
        <v>1</v>
      </c>
      <c r="R604" s="2">
        <v>1</v>
      </c>
      <c r="S604" s="2">
        <v>0</v>
      </c>
      <c r="T604" s="2">
        <v>0</v>
      </c>
      <c r="U604" s="45" t="s">
        <v>77</v>
      </c>
      <c r="V604" s="45" t="s">
        <v>77</v>
      </c>
      <c r="W604" s="45">
        <v>9.8379629629629633E-3</v>
      </c>
      <c r="X604" s="2">
        <v>0</v>
      </c>
      <c r="Y604" s="2">
        <v>1</v>
      </c>
      <c r="Z604">
        <v>1</v>
      </c>
    </row>
    <row r="605" spans="1:26" x14ac:dyDescent="0.25">
      <c r="A605" s="1">
        <v>44719</v>
      </c>
      <c r="B605" t="s">
        <v>87</v>
      </c>
      <c r="C605" t="s">
        <v>138</v>
      </c>
      <c r="D605" t="s">
        <v>132</v>
      </c>
      <c r="E605" t="s">
        <v>284</v>
      </c>
      <c r="F605" s="3">
        <v>11.333611166666666</v>
      </c>
      <c r="G605" s="5">
        <v>6.8271123263888886E-2</v>
      </c>
      <c r="H605" s="2">
        <v>1</v>
      </c>
      <c r="I605" s="2">
        <v>0</v>
      </c>
      <c r="J605" s="2">
        <v>0</v>
      </c>
      <c r="K605" s="2">
        <v>7</v>
      </c>
      <c r="L605" s="2">
        <v>7</v>
      </c>
      <c r="M605">
        <v>2</v>
      </c>
      <c r="N605" s="2">
        <v>5</v>
      </c>
      <c r="O605" s="2">
        <v>3</v>
      </c>
      <c r="P605" s="2">
        <v>3</v>
      </c>
      <c r="Q605" s="2">
        <v>4</v>
      </c>
      <c r="R605" s="2">
        <v>1</v>
      </c>
      <c r="S605" s="2">
        <v>0</v>
      </c>
      <c r="T605" s="2">
        <v>0</v>
      </c>
      <c r="U605" s="45">
        <v>1.6666666666666668E-3</v>
      </c>
      <c r="V605" s="45">
        <v>0.66666666666666663</v>
      </c>
      <c r="W605" s="45">
        <v>7.2638888888888892E-2</v>
      </c>
      <c r="X605" s="2">
        <v>0</v>
      </c>
      <c r="Y605" s="2">
        <v>4</v>
      </c>
      <c r="Z605">
        <v>7</v>
      </c>
    </row>
    <row r="606" spans="1:26" x14ac:dyDescent="0.25">
      <c r="A606" s="1">
        <v>44719</v>
      </c>
      <c r="B606" t="s">
        <v>87</v>
      </c>
      <c r="C606" t="s">
        <v>139</v>
      </c>
      <c r="D606" t="s">
        <v>132</v>
      </c>
      <c r="E606" t="s">
        <v>277</v>
      </c>
      <c r="F606" s="3">
        <v>30.099721166666665</v>
      </c>
      <c r="G606" s="5">
        <v>7.2858794097222249E-2</v>
      </c>
      <c r="H606" s="2">
        <v>2</v>
      </c>
      <c r="I606" s="2">
        <v>1</v>
      </c>
      <c r="J606" s="2">
        <v>0</v>
      </c>
      <c r="K606" s="2">
        <v>17</v>
      </c>
      <c r="L606" s="2">
        <v>17</v>
      </c>
      <c r="M606">
        <v>2</v>
      </c>
      <c r="N606" s="2">
        <v>9</v>
      </c>
      <c r="O606" s="2">
        <v>2</v>
      </c>
      <c r="P606" s="2">
        <v>12</v>
      </c>
      <c r="Q606" s="2">
        <v>13</v>
      </c>
      <c r="R606" s="2">
        <v>1</v>
      </c>
      <c r="S606" s="2">
        <v>0</v>
      </c>
      <c r="T606" s="2">
        <v>2</v>
      </c>
      <c r="U606" s="45">
        <v>1.742476851851852E-2</v>
      </c>
      <c r="V606" s="45">
        <v>0</v>
      </c>
      <c r="W606" s="45">
        <v>7.7395833333333344E-2</v>
      </c>
      <c r="X606" s="2">
        <v>2</v>
      </c>
      <c r="Y606" s="2">
        <v>13</v>
      </c>
      <c r="Z606">
        <v>17</v>
      </c>
    </row>
    <row r="607" spans="1:26" x14ac:dyDescent="0.25">
      <c r="A607" s="1">
        <v>44719</v>
      </c>
      <c r="B607" t="s">
        <v>90</v>
      </c>
      <c r="C607" t="s">
        <v>174</v>
      </c>
      <c r="D607" t="s">
        <v>153</v>
      </c>
      <c r="E607" t="s">
        <v>269</v>
      </c>
      <c r="F607" s="3">
        <v>0</v>
      </c>
      <c r="G607" s="5">
        <v>2.013888888888889E-2</v>
      </c>
      <c r="H607" s="2">
        <v>0</v>
      </c>
      <c r="I607" s="2">
        <v>0</v>
      </c>
      <c r="J607" s="2">
        <v>0</v>
      </c>
      <c r="K607" s="2">
        <v>1</v>
      </c>
      <c r="L607" s="2">
        <v>1</v>
      </c>
      <c r="M607">
        <v>0</v>
      </c>
      <c r="N607" s="2">
        <v>1</v>
      </c>
      <c r="O607" s="2">
        <v>0</v>
      </c>
      <c r="P607" s="2">
        <v>1</v>
      </c>
      <c r="Q607" s="2">
        <v>1</v>
      </c>
      <c r="R607" s="2">
        <v>0</v>
      </c>
      <c r="S607" s="2">
        <v>0</v>
      </c>
      <c r="T607" s="2">
        <v>0</v>
      </c>
      <c r="U607" s="45" t="s">
        <v>77</v>
      </c>
      <c r="V607" s="45" t="s">
        <v>77</v>
      </c>
      <c r="W607" s="45">
        <v>0.43297453703703709</v>
      </c>
      <c r="X607" s="2">
        <v>0</v>
      </c>
      <c r="Y607" s="2">
        <v>1</v>
      </c>
      <c r="Z607">
        <v>1</v>
      </c>
    </row>
    <row r="608" spans="1:26" x14ac:dyDescent="0.25">
      <c r="A608" s="1">
        <v>44719</v>
      </c>
      <c r="B608" t="s">
        <v>90</v>
      </c>
      <c r="C608" t="s">
        <v>136</v>
      </c>
      <c r="D608" t="s">
        <v>132</v>
      </c>
      <c r="E608" t="s">
        <v>273</v>
      </c>
      <c r="F608" s="3">
        <v>25.696389000000003</v>
      </c>
      <c r="G608" s="5">
        <v>5.24527763888889E-2</v>
      </c>
      <c r="H608" s="2">
        <v>2</v>
      </c>
      <c r="I608" s="2">
        <v>0</v>
      </c>
      <c r="J608" s="2">
        <v>0</v>
      </c>
      <c r="K608" s="2">
        <v>32</v>
      </c>
      <c r="L608" s="2">
        <v>31</v>
      </c>
      <c r="M608">
        <v>9</v>
      </c>
      <c r="N608" s="2">
        <v>21</v>
      </c>
      <c r="O608" s="2">
        <v>8</v>
      </c>
      <c r="P608" s="2">
        <v>18</v>
      </c>
      <c r="Q608" s="2">
        <v>19</v>
      </c>
      <c r="R608" s="2">
        <v>1</v>
      </c>
      <c r="S608" s="2">
        <v>1</v>
      </c>
      <c r="T608" s="2">
        <v>4</v>
      </c>
      <c r="U608" s="45">
        <v>4.4733796296296292E-3</v>
      </c>
      <c r="V608" s="45">
        <v>0.625</v>
      </c>
      <c r="W608" s="45">
        <v>0.10951388888888888</v>
      </c>
      <c r="X608" s="2">
        <v>5</v>
      </c>
      <c r="Y608" s="2">
        <v>19</v>
      </c>
      <c r="Z608">
        <v>31</v>
      </c>
    </row>
    <row r="609" spans="1:26" x14ac:dyDescent="0.25">
      <c r="A609" s="1">
        <v>44719</v>
      </c>
      <c r="B609" t="s">
        <v>90</v>
      </c>
      <c r="C609" t="s">
        <v>155</v>
      </c>
      <c r="D609" t="s">
        <v>146</v>
      </c>
      <c r="E609" t="s">
        <v>273</v>
      </c>
      <c r="F609" s="3">
        <v>0</v>
      </c>
      <c r="G609" s="5">
        <v>1.2496141203703704E-2</v>
      </c>
      <c r="H609" s="2">
        <v>0</v>
      </c>
      <c r="I609" s="2">
        <v>0</v>
      </c>
      <c r="J609" s="2">
        <v>0</v>
      </c>
      <c r="K609" s="2">
        <v>3</v>
      </c>
      <c r="L609" s="2">
        <v>3</v>
      </c>
      <c r="M609">
        <v>0</v>
      </c>
      <c r="N609" s="2">
        <v>3</v>
      </c>
      <c r="O609" s="2">
        <v>1</v>
      </c>
      <c r="P609" s="2">
        <v>0</v>
      </c>
      <c r="Q609" s="2">
        <v>0</v>
      </c>
      <c r="R609" s="2">
        <v>0</v>
      </c>
      <c r="S609" s="2">
        <v>0</v>
      </c>
      <c r="T609" s="2">
        <v>2</v>
      </c>
      <c r="U609" s="45">
        <v>5.3703703703703708E-3</v>
      </c>
      <c r="V609" s="45">
        <v>1</v>
      </c>
      <c r="W609" s="45" t="s">
        <v>77</v>
      </c>
      <c r="X609" s="2">
        <v>2</v>
      </c>
      <c r="Y609" s="2">
        <v>0</v>
      </c>
      <c r="Z609">
        <v>3</v>
      </c>
    </row>
    <row r="610" spans="1:26" x14ac:dyDescent="0.25">
      <c r="A610" s="1">
        <v>44719</v>
      </c>
      <c r="B610" t="s">
        <v>90</v>
      </c>
      <c r="C610" t="s">
        <v>136</v>
      </c>
      <c r="D610" t="s">
        <v>132</v>
      </c>
      <c r="E610" t="s">
        <v>281</v>
      </c>
      <c r="F610" s="3">
        <v>1.7777833333333333E-2</v>
      </c>
      <c r="G610" s="5">
        <v>1.1157409722222221E-2</v>
      </c>
      <c r="H610" s="2">
        <v>0</v>
      </c>
      <c r="I610" s="2">
        <v>0</v>
      </c>
      <c r="J610" s="2">
        <v>0</v>
      </c>
      <c r="K610" s="2">
        <v>1</v>
      </c>
      <c r="L610" s="2">
        <v>1</v>
      </c>
      <c r="M610">
        <v>0</v>
      </c>
      <c r="N610" s="2">
        <v>1</v>
      </c>
      <c r="O610" s="2">
        <v>0</v>
      </c>
      <c r="P610" s="2">
        <v>1</v>
      </c>
      <c r="Q610" s="2">
        <v>1</v>
      </c>
      <c r="R610" s="2">
        <v>0</v>
      </c>
      <c r="S610" s="2">
        <v>0</v>
      </c>
      <c r="T610" s="2">
        <v>0</v>
      </c>
      <c r="U610" s="45" t="s">
        <v>77</v>
      </c>
      <c r="V610" s="45" t="s">
        <v>77</v>
      </c>
      <c r="W610" s="45">
        <v>4.1226851851851855E-2</v>
      </c>
      <c r="X610" s="2">
        <v>0</v>
      </c>
      <c r="Y610" s="2">
        <v>1</v>
      </c>
      <c r="Z610">
        <v>1</v>
      </c>
    </row>
    <row r="611" spans="1:26" x14ac:dyDescent="0.25">
      <c r="A611" s="1">
        <v>44719</v>
      </c>
      <c r="B611" t="s">
        <v>90</v>
      </c>
      <c r="C611" t="s">
        <v>136</v>
      </c>
      <c r="D611" t="s">
        <v>132</v>
      </c>
      <c r="E611" t="s">
        <v>274</v>
      </c>
      <c r="F611" s="3">
        <v>1.3769434999999999</v>
      </c>
      <c r="G611" s="5">
        <v>3.9102989583333331E-2</v>
      </c>
      <c r="H611" s="2">
        <v>0</v>
      </c>
      <c r="I611" s="2">
        <v>0</v>
      </c>
      <c r="J611" s="2">
        <v>0</v>
      </c>
      <c r="K611" s="2">
        <v>1</v>
      </c>
      <c r="L611" s="2">
        <v>1</v>
      </c>
      <c r="M611">
        <v>0</v>
      </c>
      <c r="N611" s="2">
        <v>1</v>
      </c>
      <c r="O611" s="2">
        <v>0</v>
      </c>
      <c r="P611" s="2">
        <v>1</v>
      </c>
      <c r="Q611" s="2">
        <v>1</v>
      </c>
      <c r="R611" s="2">
        <v>0</v>
      </c>
      <c r="S611" s="2">
        <v>0</v>
      </c>
      <c r="T611" s="2">
        <v>0</v>
      </c>
      <c r="U611" s="45" t="s">
        <v>77</v>
      </c>
      <c r="V611" s="45" t="s">
        <v>77</v>
      </c>
      <c r="W611" s="45">
        <v>2.4212962962962964E-2</v>
      </c>
      <c r="X611" s="2">
        <v>0</v>
      </c>
      <c r="Y611" s="2">
        <v>1</v>
      </c>
      <c r="Z611">
        <v>1</v>
      </c>
    </row>
    <row r="612" spans="1:26" x14ac:dyDescent="0.25">
      <c r="A612" s="1">
        <v>44719</v>
      </c>
      <c r="B612" t="s">
        <v>90</v>
      </c>
      <c r="C612" t="s">
        <v>136</v>
      </c>
      <c r="D612" t="s">
        <v>132</v>
      </c>
      <c r="E612" t="s">
        <v>278</v>
      </c>
      <c r="F612" s="3">
        <v>0.72749999999999992</v>
      </c>
      <c r="G612" s="5">
        <v>2.5572916666666671E-2</v>
      </c>
      <c r="H612" s="2">
        <v>0</v>
      </c>
      <c r="I612" s="2">
        <v>0</v>
      </c>
      <c r="J612" s="2">
        <v>0</v>
      </c>
      <c r="K612" s="2">
        <v>2</v>
      </c>
      <c r="L612" s="2">
        <v>2</v>
      </c>
      <c r="M612">
        <v>0</v>
      </c>
      <c r="N612" s="2">
        <v>2</v>
      </c>
      <c r="O612" s="2">
        <v>0</v>
      </c>
      <c r="P612" s="2">
        <v>2</v>
      </c>
      <c r="Q612" s="2">
        <v>2</v>
      </c>
      <c r="R612" s="2">
        <v>0</v>
      </c>
      <c r="S612" s="2">
        <v>0</v>
      </c>
      <c r="T612" s="2">
        <v>0</v>
      </c>
      <c r="U612" s="45" t="s">
        <v>77</v>
      </c>
      <c r="V612" s="45" t="s">
        <v>77</v>
      </c>
      <c r="W612" s="45">
        <v>3.2818287037037035E-2</v>
      </c>
      <c r="X612" s="2">
        <v>0</v>
      </c>
      <c r="Y612" s="2">
        <v>2</v>
      </c>
      <c r="Z612">
        <v>2</v>
      </c>
    </row>
    <row r="613" spans="1:26" x14ac:dyDescent="0.25">
      <c r="A613" s="1">
        <v>44719</v>
      </c>
      <c r="B613" t="s">
        <v>90</v>
      </c>
      <c r="C613" t="s">
        <v>136</v>
      </c>
      <c r="D613" t="s">
        <v>132</v>
      </c>
      <c r="E613" t="s">
        <v>283</v>
      </c>
      <c r="F613" s="3">
        <v>12.392222</v>
      </c>
      <c r="G613" s="5">
        <v>5.6357322601010111E-2</v>
      </c>
      <c r="H613" s="2">
        <v>0</v>
      </c>
      <c r="I613" s="2">
        <v>0</v>
      </c>
      <c r="J613" s="2">
        <v>0</v>
      </c>
      <c r="K613" s="2">
        <v>10</v>
      </c>
      <c r="L613" s="2">
        <v>10</v>
      </c>
      <c r="M613">
        <v>2</v>
      </c>
      <c r="N613" s="2">
        <v>6</v>
      </c>
      <c r="O613" s="2">
        <v>2</v>
      </c>
      <c r="P613" s="2">
        <v>5</v>
      </c>
      <c r="Q613" s="2">
        <v>7</v>
      </c>
      <c r="R613" s="2">
        <v>2</v>
      </c>
      <c r="S613" s="2">
        <v>1</v>
      </c>
      <c r="T613" s="2">
        <v>0</v>
      </c>
      <c r="U613" s="45">
        <v>6.6087962962962975E-3</v>
      </c>
      <c r="V613" s="45">
        <v>0.5</v>
      </c>
      <c r="W613" s="45">
        <v>0.12825231481481483</v>
      </c>
      <c r="X613" s="2">
        <v>1</v>
      </c>
      <c r="Y613" s="2">
        <v>7</v>
      </c>
      <c r="Z613">
        <v>10</v>
      </c>
    </row>
    <row r="614" spans="1:26" x14ac:dyDescent="0.25">
      <c r="A614" s="1">
        <v>44719</v>
      </c>
      <c r="B614" t="s">
        <v>90</v>
      </c>
      <c r="C614" t="s">
        <v>155</v>
      </c>
      <c r="D614" t="s">
        <v>146</v>
      </c>
      <c r="E614" t="s">
        <v>283</v>
      </c>
      <c r="F614" s="3">
        <v>0</v>
      </c>
      <c r="G614" s="5">
        <v>2.2164354166666667E-2</v>
      </c>
      <c r="H614" s="2">
        <v>0</v>
      </c>
      <c r="I614" s="2">
        <v>0</v>
      </c>
      <c r="J614" s="2">
        <v>0</v>
      </c>
      <c r="K614" s="2">
        <v>2</v>
      </c>
      <c r="L614" s="2">
        <v>2</v>
      </c>
      <c r="M614">
        <v>0</v>
      </c>
      <c r="N614" s="2">
        <v>2</v>
      </c>
      <c r="O614" s="2">
        <v>1</v>
      </c>
      <c r="P614" s="2">
        <v>0</v>
      </c>
      <c r="Q614" s="2">
        <v>0</v>
      </c>
      <c r="R614" s="2">
        <v>0</v>
      </c>
      <c r="S614" s="2">
        <v>0</v>
      </c>
      <c r="T614" s="2">
        <v>1</v>
      </c>
      <c r="U614" s="45">
        <v>3.9814814814814817E-3</v>
      </c>
      <c r="V614" s="45">
        <v>1</v>
      </c>
      <c r="W614" s="45" t="s">
        <v>77</v>
      </c>
      <c r="X614" s="2">
        <v>1</v>
      </c>
      <c r="Y614" s="2">
        <v>0</v>
      </c>
      <c r="Z614">
        <v>2</v>
      </c>
    </row>
    <row r="615" spans="1:26" x14ac:dyDescent="0.25">
      <c r="A615" s="1">
        <v>44719</v>
      </c>
      <c r="B615" t="s">
        <v>81</v>
      </c>
      <c r="C615" t="s">
        <v>140</v>
      </c>
      <c r="D615" t="s">
        <v>132</v>
      </c>
      <c r="E615" t="s">
        <v>269</v>
      </c>
      <c r="F615" s="3">
        <v>66.913888833333331</v>
      </c>
      <c r="G615" s="5">
        <v>0.21695193096405233</v>
      </c>
      <c r="H615" s="2">
        <v>9</v>
      </c>
      <c r="I615" s="2">
        <v>7</v>
      </c>
      <c r="J615" s="2">
        <v>1</v>
      </c>
      <c r="K615" s="2">
        <v>17</v>
      </c>
      <c r="L615" s="2">
        <v>17</v>
      </c>
      <c r="M615">
        <v>5</v>
      </c>
      <c r="N615" s="2">
        <v>7</v>
      </c>
      <c r="O615" s="2">
        <v>3</v>
      </c>
      <c r="P615" s="2">
        <v>11</v>
      </c>
      <c r="Q615" s="2">
        <v>14</v>
      </c>
      <c r="R615" s="2">
        <v>3</v>
      </c>
      <c r="S615" s="2">
        <v>0</v>
      </c>
      <c r="T615" s="2">
        <v>0</v>
      </c>
      <c r="U615" s="45">
        <v>9.8958333333333329E-3</v>
      </c>
      <c r="V615" s="45">
        <v>0.33333333333333331</v>
      </c>
      <c r="W615" s="45">
        <v>9.5607638888888902E-2</v>
      </c>
      <c r="X615" s="2">
        <v>0</v>
      </c>
      <c r="Y615" s="2">
        <v>14</v>
      </c>
      <c r="Z615">
        <v>17</v>
      </c>
    </row>
    <row r="616" spans="1:26" x14ac:dyDescent="0.25">
      <c r="A616" s="1">
        <v>44719</v>
      </c>
      <c r="B616" t="s">
        <v>81</v>
      </c>
      <c r="C616" t="s">
        <v>135</v>
      </c>
      <c r="D616" t="s">
        <v>132</v>
      </c>
      <c r="E616" t="s">
        <v>272</v>
      </c>
      <c r="F616" s="3">
        <v>23.994721166666665</v>
      </c>
      <c r="G616" s="5">
        <v>0.13408708940972222</v>
      </c>
      <c r="H616" s="2">
        <v>2</v>
      </c>
      <c r="I616" s="2">
        <v>1</v>
      </c>
      <c r="J616" s="2">
        <v>1</v>
      </c>
      <c r="K616" s="2">
        <v>5</v>
      </c>
      <c r="L616" s="2">
        <v>5</v>
      </c>
      <c r="M616">
        <v>1</v>
      </c>
      <c r="N616" s="2">
        <v>3</v>
      </c>
      <c r="O616" s="2">
        <v>0</v>
      </c>
      <c r="P616" s="2">
        <v>3</v>
      </c>
      <c r="Q616" s="2">
        <v>4</v>
      </c>
      <c r="R616" s="2">
        <v>1</v>
      </c>
      <c r="S616" s="2">
        <v>1</v>
      </c>
      <c r="T616" s="2">
        <v>0</v>
      </c>
      <c r="U616" s="45" t="s">
        <v>77</v>
      </c>
      <c r="V616" s="45" t="s">
        <v>77</v>
      </c>
      <c r="W616" s="45">
        <v>4.8217592592592597E-2</v>
      </c>
      <c r="X616" s="2">
        <v>1</v>
      </c>
      <c r="Y616" s="2">
        <v>4</v>
      </c>
      <c r="Z616">
        <v>5</v>
      </c>
    </row>
    <row r="617" spans="1:26" x14ac:dyDescent="0.25">
      <c r="A617" s="1">
        <v>44719</v>
      </c>
      <c r="B617" t="s">
        <v>81</v>
      </c>
      <c r="C617" t="s">
        <v>135</v>
      </c>
      <c r="D617" t="s">
        <v>132</v>
      </c>
      <c r="E617" t="s">
        <v>281</v>
      </c>
      <c r="F617" s="3">
        <v>30.962499166666664</v>
      </c>
      <c r="G617" s="5">
        <v>0.1985945714285714</v>
      </c>
      <c r="H617" s="2">
        <v>3</v>
      </c>
      <c r="I617" s="2">
        <v>3</v>
      </c>
      <c r="J617" s="2">
        <v>0</v>
      </c>
      <c r="K617" s="2">
        <v>4</v>
      </c>
      <c r="L617" s="2">
        <v>4</v>
      </c>
      <c r="M617">
        <v>0</v>
      </c>
      <c r="N617" s="2">
        <v>2</v>
      </c>
      <c r="O617" s="2">
        <v>0</v>
      </c>
      <c r="P617" s="2">
        <v>3</v>
      </c>
      <c r="Q617" s="2">
        <v>4</v>
      </c>
      <c r="R617" s="2">
        <v>1</v>
      </c>
      <c r="S617" s="2">
        <v>0</v>
      </c>
      <c r="T617" s="2">
        <v>0</v>
      </c>
      <c r="U617" s="45" t="s">
        <v>77</v>
      </c>
      <c r="V617" s="45" t="s">
        <v>77</v>
      </c>
      <c r="W617" s="45">
        <v>0.10968749999999999</v>
      </c>
      <c r="X617" s="2">
        <v>0</v>
      </c>
      <c r="Y617" s="2">
        <v>4</v>
      </c>
      <c r="Z617">
        <v>4</v>
      </c>
    </row>
    <row r="618" spans="1:26" x14ac:dyDescent="0.25">
      <c r="A618" s="1">
        <v>44719</v>
      </c>
      <c r="B618" t="s">
        <v>81</v>
      </c>
      <c r="C618" t="s">
        <v>135</v>
      </c>
      <c r="D618" t="s">
        <v>132</v>
      </c>
      <c r="E618" t="s">
        <v>94</v>
      </c>
      <c r="F618" s="3">
        <v>5.599722166666667</v>
      </c>
      <c r="G618" s="5">
        <v>6.7343750000000008E-2</v>
      </c>
      <c r="H618" s="2">
        <v>0</v>
      </c>
      <c r="I618" s="2">
        <v>0</v>
      </c>
      <c r="J618" s="2">
        <v>0</v>
      </c>
      <c r="K618" s="2">
        <v>3</v>
      </c>
      <c r="L618" s="2">
        <v>3</v>
      </c>
      <c r="M618">
        <v>1</v>
      </c>
      <c r="N618" s="2">
        <v>2</v>
      </c>
      <c r="O618" s="2">
        <v>1</v>
      </c>
      <c r="P618" s="2">
        <v>1</v>
      </c>
      <c r="Q618" s="2">
        <v>2</v>
      </c>
      <c r="R618" s="2">
        <v>1</v>
      </c>
      <c r="S618" s="2">
        <v>0</v>
      </c>
      <c r="T618" s="2">
        <v>0</v>
      </c>
      <c r="U618" s="45">
        <v>2.6620370370370374E-3</v>
      </c>
      <c r="V618" s="45">
        <v>1</v>
      </c>
      <c r="W618" s="45">
        <v>0.38432291666666674</v>
      </c>
      <c r="X618" s="2">
        <v>0</v>
      </c>
      <c r="Y618" s="2">
        <v>2</v>
      </c>
      <c r="Z618">
        <v>3</v>
      </c>
    </row>
    <row r="619" spans="1:26" x14ac:dyDescent="0.25">
      <c r="A619" s="1">
        <v>44719</v>
      </c>
      <c r="B619" t="s">
        <v>81</v>
      </c>
      <c r="C619" t="s">
        <v>141</v>
      </c>
      <c r="D619" t="s">
        <v>132</v>
      </c>
      <c r="E619" t="s">
        <v>274</v>
      </c>
      <c r="F619" s="3">
        <v>90.732497833333355</v>
      </c>
      <c r="G619" s="5">
        <v>0.11407985879629633</v>
      </c>
      <c r="H619" s="2">
        <v>8</v>
      </c>
      <c r="I619" s="2">
        <v>5</v>
      </c>
      <c r="J619" s="2">
        <v>0</v>
      </c>
      <c r="K619" s="2">
        <v>24</v>
      </c>
      <c r="L619" s="2">
        <v>24</v>
      </c>
      <c r="M619">
        <v>6</v>
      </c>
      <c r="N619" s="2">
        <v>14</v>
      </c>
      <c r="O619" s="2">
        <v>4</v>
      </c>
      <c r="P619" s="2">
        <v>14</v>
      </c>
      <c r="Q619" s="2">
        <v>15</v>
      </c>
      <c r="R619" s="2">
        <v>1</v>
      </c>
      <c r="S619" s="2">
        <v>0</v>
      </c>
      <c r="T619" s="2">
        <v>5</v>
      </c>
      <c r="U619" s="45">
        <v>1.0410879629629631E-2</v>
      </c>
      <c r="V619" s="45">
        <v>0</v>
      </c>
      <c r="W619" s="45">
        <v>0.12427083333333333</v>
      </c>
      <c r="X619" s="2">
        <v>5</v>
      </c>
      <c r="Y619" s="2">
        <v>15</v>
      </c>
      <c r="Z619">
        <v>24</v>
      </c>
    </row>
    <row r="620" spans="1:26" x14ac:dyDescent="0.25">
      <c r="A620" s="1">
        <v>44719</v>
      </c>
      <c r="B620" t="s">
        <v>81</v>
      </c>
      <c r="C620" t="s">
        <v>135</v>
      </c>
      <c r="D620" t="s">
        <v>132</v>
      </c>
      <c r="E620" t="s">
        <v>274</v>
      </c>
      <c r="F620" s="3">
        <v>11.463054666666665</v>
      </c>
      <c r="G620" s="5">
        <v>0.12962672743055553</v>
      </c>
      <c r="H620" s="2">
        <v>2</v>
      </c>
      <c r="I620" s="2">
        <v>1</v>
      </c>
      <c r="J620" s="2">
        <v>0</v>
      </c>
      <c r="K620" s="2">
        <v>5</v>
      </c>
      <c r="L620" s="2">
        <v>5</v>
      </c>
      <c r="M620">
        <v>2</v>
      </c>
      <c r="N620" s="2">
        <v>3</v>
      </c>
      <c r="O620" s="2">
        <v>3</v>
      </c>
      <c r="P620" s="2">
        <v>2</v>
      </c>
      <c r="Q620" s="2">
        <v>2</v>
      </c>
      <c r="R620" s="2">
        <v>0</v>
      </c>
      <c r="S620" s="2">
        <v>0</v>
      </c>
      <c r="T620" s="2">
        <v>0</v>
      </c>
      <c r="U620" s="45">
        <v>7.2222222222222228E-3</v>
      </c>
      <c r="V620" s="45">
        <v>0.33333333333333331</v>
      </c>
      <c r="W620" s="45">
        <v>4.6788194444444445E-2</v>
      </c>
      <c r="X620" s="2">
        <v>0</v>
      </c>
      <c r="Y620" s="2">
        <v>2</v>
      </c>
      <c r="Z620">
        <v>5</v>
      </c>
    </row>
    <row r="621" spans="1:26" x14ac:dyDescent="0.25">
      <c r="A621" s="1">
        <v>44719</v>
      </c>
      <c r="B621" t="s">
        <v>76</v>
      </c>
      <c r="C621" t="s">
        <v>145</v>
      </c>
      <c r="D621" t="s">
        <v>146</v>
      </c>
      <c r="E621" t="s">
        <v>268</v>
      </c>
      <c r="F621" s="3">
        <v>34.221666333333339</v>
      </c>
      <c r="G621" s="5">
        <v>0.11191798859126985</v>
      </c>
      <c r="H621" s="2">
        <v>3</v>
      </c>
      <c r="I621" s="2">
        <v>2</v>
      </c>
      <c r="J621" s="2">
        <v>0</v>
      </c>
      <c r="K621" s="2">
        <v>12</v>
      </c>
      <c r="L621" s="2">
        <v>12</v>
      </c>
      <c r="M621">
        <v>2</v>
      </c>
      <c r="N621" s="2">
        <v>8</v>
      </c>
      <c r="O621" s="2">
        <v>6</v>
      </c>
      <c r="P621" s="2">
        <v>5</v>
      </c>
      <c r="Q621" s="2">
        <v>6</v>
      </c>
      <c r="R621" s="2">
        <v>1</v>
      </c>
      <c r="S621" s="2">
        <v>0</v>
      </c>
      <c r="T621" s="2">
        <v>0</v>
      </c>
      <c r="U621" s="45">
        <v>8.2581018518518515E-3</v>
      </c>
      <c r="V621" s="45">
        <v>0.33333333333333331</v>
      </c>
      <c r="W621" s="45">
        <v>5.9270833333333335E-2</v>
      </c>
      <c r="X621" s="2">
        <v>0</v>
      </c>
      <c r="Y621" s="2">
        <v>6</v>
      </c>
      <c r="Z621">
        <v>12</v>
      </c>
    </row>
    <row r="622" spans="1:26" x14ac:dyDescent="0.25">
      <c r="A622" s="1">
        <v>44719</v>
      </c>
      <c r="B622" t="s">
        <v>76</v>
      </c>
      <c r="C622" t="s">
        <v>137</v>
      </c>
      <c r="D622" t="s">
        <v>132</v>
      </c>
      <c r="E622" t="s">
        <v>268</v>
      </c>
      <c r="F622" s="3">
        <v>33.418888000000003</v>
      </c>
      <c r="G622" s="5">
        <v>0.12612750462962963</v>
      </c>
      <c r="H622" s="2">
        <v>3</v>
      </c>
      <c r="I622" s="2">
        <v>2</v>
      </c>
      <c r="J622" s="2">
        <v>0</v>
      </c>
      <c r="K622" s="2">
        <v>12</v>
      </c>
      <c r="L622" s="2">
        <v>12</v>
      </c>
      <c r="M622">
        <v>3</v>
      </c>
      <c r="N622" s="2">
        <v>4</v>
      </c>
      <c r="O622" s="2">
        <v>2</v>
      </c>
      <c r="P622" s="2">
        <v>9</v>
      </c>
      <c r="Q622" s="2">
        <v>10</v>
      </c>
      <c r="R622" s="2">
        <v>1</v>
      </c>
      <c r="S622" s="2">
        <v>0</v>
      </c>
      <c r="T622" s="2">
        <v>0</v>
      </c>
      <c r="U622" s="45">
        <v>1.5978009259259261E-2</v>
      </c>
      <c r="V622" s="45">
        <v>0</v>
      </c>
      <c r="W622" s="45">
        <v>0.16545717592592593</v>
      </c>
      <c r="X622" s="2">
        <v>0</v>
      </c>
      <c r="Y622" s="2">
        <v>10</v>
      </c>
      <c r="Z622">
        <v>12</v>
      </c>
    </row>
    <row r="623" spans="1:26" x14ac:dyDescent="0.25">
      <c r="A623" s="1">
        <v>44719</v>
      </c>
      <c r="B623" t="s">
        <v>76</v>
      </c>
      <c r="C623" t="s">
        <v>147</v>
      </c>
      <c r="D623" t="s">
        <v>132</v>
      </c>
      <c r="E623" t="s">
        <v>286</v>
      </c>
      <c r="F623" s="3">
        <v>20.707778000000001</v>
      </c>
      <c r="G623" s="5">
        <v>0.10628600925925924</v>
      </c>
      <c r="H623" s="2">
        <v>1</v>
      </c>
      <c r="I623" s="2">
        <v>0</v>
      </c>
      <c r="J623" s="2">
        <v>0</v>
      </c>
      <c r="K623" s="2">
        <v>8</v>
      </c>
      <c r="L623" s="2">
        <v>8</v>
      </c>
      <c r="M623">
        <v>0</v>
      </c>
      <c r="N623" s="2">
        <v>2</v>
      </c>
      <c r="O623" s="2">
        <v>2</v>
      </c>
      <c r="P623" s="2">
        <v>6</v>
      </c>
      <c r="Q623" s="2">
        <v>6</v>
      </c>
      <c r="R623" s="2">
        <v>0</v>
      </c>
      <c r="S623" s="2">
        <v>0</v>
      </c>
      <c r="T623" s="2">
        <v>0</v>
      </c>
      <c r="U623" s="45">
        <v>3.3969907407407408E-3</v>
      </c>
      <c r="V623" s="45">
        <v>0.5</v>
      </c>
      <c r="W623" s="45">
        <v>6.6811342592592596E-2</v>
      </c>
      <c r="X623" s="2">
        <v>0</v>
      </c>
      <c r="Y623" s="2">
        <v>6</v>
      </c>
      <c r="Z623">
        <v>8</v>
      </c>
    </row>
    <row r="624" spans="1:26" x14ac:dyDescent="0.25">
      <c r="A624" s="1">
        <v>44719</v>
      </c>
      <c r="B624" t="s">
        <v>76</v>
      </c>
      <c r="C624" t="s">
        <v>137</v>
      </c>
      <c r="D624" t="s">
        <v>132</v>
      </c>
      <c r="E624" t="s">
        <v>286</v>
      </c>
      <c r="F624" s="3">
        <v>4.3591668333333331</v>
      </c>
      <c r="G624" s="5">
        <v>5.5824654513888891E-2</v>
      </c>
      <c r="H624" s="2">
        <v>0</v>
      </c>
      <c r="I624" s="2">
        <v>0</v>
      </c>
      <c r="J624" s="2">
        <v>0</v>
      </c>
      <c r="K624" s="2">
        <v>3</v>
      </c>
      <c r="L624" s="2">
        <v>3</v>
      </c>
      <c r="M624">
        <v>0</v>
      </c>
      <c r="N624" s="2">
        <v>2</v>
      </c>
      <c r="O624" s="2">
        <v>0</v>
      </c>
      <c r="P624" s="2">
        <v>1</v>
      </c>
      <c r="Q624" s="2">
        <v>3</v>
      </c>
      <c r="R624" s="2">
        <v>2</v>
      </c>
      <c r="S624" s="2">
        <v>0</v>
      </c>
      <c r="T624" s="2">
        <v>0</v>
      </c>
      <c r="U624" s="45" t="s">
        <v>77</v>
      </c>
      <c r="V624" s="45" t="s">
        <v>77</v>
      </c>
      <c r="W624" s="45">
        <v>0.30557870370370371</v>
      </c>
      <c r="X624" s="2">
        <v>0</v>
      </c>
      <c r="Y624" s="2">
        <v>3</v>
      </c>
      <c r="Z624">
        <v>3</v>
      </c>
    </row>
    <row r="625" spans="1:26" x14ac:dyDescent="0.25">
      <c r="A625" s="1">
        <v>44719</v>
      </c>
      <c r="B625" t="s">
        <v>76</v>
      </c>
      <c r="C625" t="s">
        <v>147</v>
      </c>
      <c r="D625" t="s">
        <v>132</v>
      </c>
      <c r="E625" t="s">
        <v>287</v>
      </c>
      <c r="F625" s="3">
        <v>9.5066666666666659</v>
      </c>
      <c r="G625" s="5">
        <v>0.14245370370370369</v>
      </c>
      <c r="H625" s="2">
        <v>1</v>
      </c>
      <c r="I625" s="2">
        <v>0</v>
      </c>
      <c r="J625" s="2">
        <v>0</v>
      </c>
      <c r="K625" s="2">
        <v>2</v>
      </c>
      <c r="L625" s="2">
        <v>2</v>
      </c>
      <c r="M625">
        <v>0</v>
      </c>
      <c r="N625" s="2">
        <v>0</v>
      </c>
      <c r="O625" s="2">
        <v>1</v>
      </c>
      <c r="P625" s="2">
        <v>1</v>
      </c>
      <c r="Q625" s="2">
        <v>1</v>
      </c>
      <c r="R625" s="2">
        <v>0</v>
      </c>
      <c r="S625" s="2">
        <v>0</v>
      </c>
      <c r="T625" s="2">
        <v>0</v>
      </c>
      <c r="U625" s="45">
        <v>2.7847222222222225E-2</v>
      </c>
      <c r="V625" s="45">
        <v>0</v>
      </c>
      <c r="W625" s="45">
        <v>1.1435185185185184E-2</v>
      </c>
      <c r="X625" s="2">
        <v>0</v>
      </c>
      <c r="Y625" s="2">
        <v>1</v>
      </c>
      <c r="Z625">
        <v>2</v>
      </c>
    </row>
    <row r="626" spans="1:26" x14ac:dyDescent="0.25">
      <c r="A626" s="1">
        <v>44719</v>
      </c>
      <c r="B626" t="s">
        <v>76</v>
      </c>
      <c r="C626" t="s">
        <v>144</v>
      </c>
      <c r="D626" t="s">
        <v>132</v>
      </c>
      <c r="E626" t="s">
        <v>270</v>
      </c>
      <c r="F626" s="3">
        <v>33.022500000000001</v>
      </c>
      <c r="G626" s="5">
        <v>8.5938143132716041E-2</v>
      </c>
      <c r="H626" s="2">
        <v>3</v>
      </c>
      <c r="I626" s="2">
        <v>1</v>
      </c>
      <c r="J626" s="2">
        <v>0</v>
      </c>
      <c r="K626" s="2">
        <v>14</v>
      </c>
      <c r="L626" s="2">
        <v>13</v>
      </c>
      <c r="M626">
        <v>2</v>
      </c>
      <c r="N626" s="2">
        <v>9</v>
      </c>
      <c r="O626" s="2">
        <v>4</v>
      </c>
      <c r="P626" s="2">
        <v>8</v>
      </c>
      <c r="Q626" s="2">
        <v>9</v>
      </c>
      <c r="R626" s="2">
        <v>1</v>
      </c>
      <c r="S626" s="2">
        <v>1</v>
      </c>
      <c r="T626" s="2">
        <v>0</v>
      </c>
      <c r="U626" s="45">
        <v>9.2129629629629627E-3</v>
      </c>
      <c r="V626" s="45">
        <v>0.25</v>
      </c>
      <c r="W626" s="45">
        <v>4.1093750000000005E-2</v>
      </c>
      <c r="X626" s="2">
        <v>1</v>
      </c>
      <c r="Y626" s="2">
        <v>9</v>
      </c>
      <c r="Z626">
        <v>13</v>
      </c>
    </row>
    <row r="627" spans="1:26" x14ac:dyDescent="0.25">
      <c r="A627" s="1">
        <v>44719</v>
      </c>
      <c r="B627" t="s">
        <v>76</v>
      </c>
      <c r="C627" t="s">
        <v>137</v>
      </c>
      <c r="D627" t="s">
        <v>132</v>
      </c>
      <c r="E627" t="s">
        <v>270</v>
      </c>
      <c r="F627" s="3">
        <v>1.1536111666666666</v>
      </c>
      <c r="G627" s="5">
        <v>2.2670718749999999E-2</v>
      </c>
      <c r="H627" s="2">
        <v>0</v>
      </c>
      <c r="I627" s="2">
        <v>0</v>
      </c>
      <c r="J627" s="2">
        <v>0</v>
      </c>
      <c r="K627" s="2">
        <v>2</v>
      </c>
      <c r="L627" s="2">
        <v>2</v>
      </c>
      <c r="M627">
        <v>1</v>
      </c>
      <c r="N627" s="2">
        <v>1</v>
      </c>
      <c r="O627" s="2">
        <v>1</v>
      </c>
      <c r="P627" s="2">
        <v>0</v>
      </c>
      <c r="Q627" s="2">
        <v>1</v>
      </c>
      <c r="R627" s="2">
        <v>1</v>
      </c>
      <c r="S627" s="2">
        <v>0</v>
      </c>
      <c r="T627" s="2">
        <v>0</v>
      </c>
      <c r="U627" s="45">
        <v>2.476851851851852E-3</v>
      </c>
      <c r="V627" s="45">
        <v>1</v>
      </c>
      <c r="W627" s="45">
        <v>6.4351851851851855E-2</v>
      </c>
      <c r="X627" s="2">
        <v>0</v>
      </c>
      <c r="Y627" s="2">
        <v>1</v>
      </c>
      <c r="Z627">
        <v>2</v>
      </c>
    </row>
    <row r="628" spans="1:26" x14ac:dyDescent="0.25">
      <c r="A628" s="1">
        <v>44719</v>
      </c>
      <c r="B628" t="s">
        <v>76</v>
      </c>
      <c r="C628" t="s">
        <v>147</v>
      </c>
      <c r="D628" t="s">
        <v>132</v>
      </c>
      <c r="E628" t="s">
        <v>94</v>
      </c>
      <c r="F628" s="3">
        <v>7.8830556666666665</v>
      </c>
      <c r="G628" s="5">
        <v>8.9927663194444452E-2</v>
      </c>
      <c r="H628" s="2">
        <v>1</v>
      </c>
      <c r="I628" s="2">
        <v>0</v>
      </c>
      <c r="J628" s="2">
        <v>0</v>
      </c>
      <c r="K628" s="2">
        <v>3</v>
      </c>
      <c r="L628" s="2">
        <v>3</v>
      </c>
      <c r="M628">
        <v>0</v>
      </c>
      <c r="N628" s="2">
        <v>2</v>
      </c>
      <c r="O628" s="2">
        <v>0</v>
      </c>
      <c r="P628" s="2">
        <v>2</v>
      </c>
      <c r="Q628" s="2">
        <v>3</v>
      </c>
      <c r="R628" s="2">
        <v>1</v>
      </c>
      <c r="S628" s="2">
        <v>0</v>
      </c>
      <c r="T628" s="2">
        <v>0</v>
      </c>
      <c r="U628" s="45" t="s">
        <v>77</v>
      </c>
      <c r="V628" s="45" t="s">
        <v>77</v>
      </c>
      <c r="W628" s="45">
        <v>4.8518518518518516E-2</v>
      </c>
      <c r="X628" s="2">
        <v>0</v>
      </c>
      <c r="Y628" s="2">
        <v>3</v>
      </c>
      <c r="Z628">
        <v>3</v>
      </c>
    </row>
    <row r="629" spans="1:26" x14ac:dyDescent="0.25">
      <c r="A629" s="1">
        <v>44719</v>
      </c>
      <c r="B629" t="s">
        <v>82</v>
      </c>
      <c r="C629" t="s">
        <v>151</v>
      </c>
      <c r="D629" t="s">
        <v>143</v>
      </c>
      <c r="E629" t="s">
        <v>282</v>
      </c>
      <c r="F629" s="3">
        <v>0.66527766666666666</v>
      </c>
      <c r="G629" s="5">
        <v>1.6724536458333331E-2</v>
      </c>
      <c r="H629" s="2">
        <v>0</v>
      </c>
      <c r="I629" s="2">
        <v>0</v>
      </c>
      <c r="J629" s="2">
        <v>0</v>
      </c>
      <c r="K629" s="2">
        <v>4</v>
      </c>
      <c r="L629" s="2">
        <v>4</v>
      </c>
      <c r="M629">
        <v>1</v>
      </c>
      <c r="N629" s="2">
        <v>4</v>
      </c>
      <c r="O629" s="2">
        <v>1</v>
      </c>
      <c r="P629" s="2">
        <v>3</v>
      </c>
      <c r="Q629" s="2">
        <v>3</v>
      </c>
      <c r="R629" s="2">
        <v>0</v>
      </c>
      <c r="S629" s="2">
        <v>0</v>
      </c>
      <c r="T629" s="2">
        <v>0</v>
      </c>
      <c r="U629" s="45">
        <v>1.6261574074074074E-2</v>
      </c>
      <c r="V629" s="45">
        <v>0</v>
      </c>
      <c r="W629" s="45">
        <v>0.10585648148148148</v>
      </c>
      <c r="X629" s="2">
        <v>0</v>
      </c>
      <c r="Y629" s="2">
        <v>3</v>
      </c>
      <c r="Z629">
        <v>4</v>
      </c>
    </row>
    <row r="630" spans="1:26" x14ac:dyDescent="0.25">
      <c r="A630" s="1">
        <v>44719</v>
      </c>
      <c r="B630" t="s">
        <v>82</v>
      </c>
      <c r="C630" t="s">
        <v>176</v>
      </c>
      <c r="D630" t="s">
        <v>143</v>
      </c>
      <c r="E630" t="s">
        <v>287</v>
      </c>
      <c r="F630" s="3">
        <v>0</v>
      </c>
      <c r="G630" s="5">
        <v>2.8969909722222225E-2</v>
      </c>
      <c r="H630" s="2">
        <v>0</v>
      </c>
      <c r="I630" s="2">
        <v>0</v>
      </c>
      <c r="J630" s="2">
        <v>0</v>
      </c>
      <c r="K630" s="2">
        <v>1</v>
      </c>
      <c r="L630" s="2">
        <v>1</v>
      </c>
      <c r="M630">
        <v>0</v>
      </c>
      <c r="N630" s="2">
        <v>1</v>
      </c>
      <c r="O630" s="2">
        <v>0</v>
      </c>
      <c r="P630" s="2">
        <v>1</v>
      </c>
      <c r="Q630" s="2">
        <v>1</v>
      </c>
      <c r="R630" s="2">
        <v>0</v>
      </c>
      <c r="S630" s="2">
        <v>0</v>
      </c>
      <c r="T630" s="2">
        <v>0</v>
      </c>
      <c r="U630" s="45" t="s">
        <v>77</v>
      </c>
      <c r="V630" s="45" t="s">
        <v>77</v>
      </c>
      <c r="W630" s="45">
        <v>0.25872685185185185</v>
      </c>
      <c r="X630" s="2">
        <v>0</v>
      </c>
      <c r="Y630" s="2">
        <v>1</v>
      </c>
      <c r="Z630">
        <v>1</v>
      </c>
    </row>
    <row r="631" spans="1:26" x14ac:dyDescent="0.25">
      <c r="A631" s="1">
        <v>44719</v>
      </c>
      <c r="B631" t="s">
        <v>82</v>
      </c>
      <c r="C631" t="s">
        <v>162</v>
      </c>
      <c r="D631" t="s">
        <v>143</v>
      </c>
      <c r="E631" t="s">
        <v>287</v>
      </c>
      <c r="F631" s="3">
        <v>0</v>
      </c>
      <c r="G631" s="5">
        <v>1.9594909722222224E-2</v>
      </c>
      <c r="H631" s="2">
        <v>0</v>
      </c>
      <c r="I631" s="2">
        <v>0</v>
      </c>
      <c r="J631" s="2">
        <v>0</v>
      </c>
      <c r="K631" s="2">
        <v>1</v>
      </c>
      <c r="L631" s="2">
        <v>1</v>
      </c>
      <c r="M631">
        <v>0</v>
      </c>
      <c r="N631" s="2">
        <v>1</v>
      </c>
      <c r="O631" s="2">
        <v>0</v>
      </c>
      <c r="P631" s="2">
        <v>1</v>
      </c>
      <c r="Q631" s="2">
        <v>1</v>
      </c>
      <c r="R631" s="2">
        <v>0</v>
      </c>
      <c r="S631" s="2">
        <v>0</v>
      </c>
      <c r="T631" s="2">
        <v>0</v>
      </c>
      <c r="U631" s="45" t="s">
        <v>77</v>
      </c>
      <c r="V631" s="45" t="s">
        <v>77</v>
      </c>
      <c r="W631" s="45">
        <v>0.1909953703703704</v>
      </c>
      <c r="X631" s="2">
        <v>0</v>
      </c>
      <c r="Y631" s="2">
        <v>1</v>
      </c>
      <c r="Z631">
        <v>1</v>
      </c>
    </row>
    <row r="632" spans="1:26" x14ac:dyDescent="0.25">
      <c r="A632" s="1">
        <v>44719</v>
      </c>
      <c r="B632" t="s">
        <v>82</v>
      </c>
      <c r="C632" t="s">
        <v>142</v>
      </c>
      <c r="D632" t="s">
        <v>143</v>
      </c>
      <c r="E632" t="s">
        <v>94</v>
      </c>
      <c r="F632" s="3">
        <v>15.556944333333332</v>
      </c>
      <c r="G632" s="5">
        <v>0.14005786944444445</v>
      </c>
      <c r="H632" s="2">
        <v>1</v>
      </c>
      <c r="I632" s="2">
        <v>0</v>
      </c>
      <c r="J632" s="2">
        <v>0</v>
      </c>
      <c r="K632" s="2">
        <v>4</v>
      </c>
      <c r="L632" s="2">
        <v>4</v>
      </c>
      <c r="M632">
        <v>0</v>
      </c>
      <c r="N632" s="2">
        <v>0</v>
      </c>
      <c r="O632" s="2">
        <v>0</v>
      </c>
      <c r="P632" s="2">
        <v>4</v>
      </c>
      <c r="Q632" s="2">
        <v>4</v>
      </c>
      <c r="R632" s="2">
        <v>0</v>
      </c>
      <c r="S632" s="2">
        <v>0</v>
      </c>
      <c r="T632" s="2">
        <v>0</v>
      </c>
      <c r="U632" s="45" t="s">
        <v>77</v>
      </c>
      <c r="V632" s="45" t="s">
        <v>77</v>
      </c>
      <c r="W632" s="45">
        <v>0.12508680555555557</v>
      </c>
      <c r="X632" s="2">
        <v>0</v>
      </c>
      <c r="Y632" s="2">
        <v>4</v>
      </c>
      <c r="Z632">
        <v>4</v>
      </c>
    </row>
    <row r="633" spans="1:26" x14ac:dyDescent="0.25">
      <c r="A633" s="1">
        <v>44719</v>
      </c>
      <c r="B633" t="s">
        <v>82</v>
      </c>
      <c r="C633" t="s">
        <v>148</v>
      </c>
      <c r="D633" t="s">
        <v>143</v>
      </c>
      <c r="E633" t="s">
        <v>94</v>
      </c>
      <c r="F633" s="3">
        <v>3.6519444999999999</v>
      </c>
      <c r="G633" s="5">
        <v>2.6166409722222225E-2</v>
      </c>
      <c r="H633" s="2">
        <v>0</v>
      </c>
      <c r="I633" s="2">
        <v>0</v>
      </c>
      <c r="J633" s="2">
        <v>0</v>
      </c>
      <c r="K633" s="2">
        <v>9</v>
      </c>
      <c r="L633" s="2">
        <v>9</v>
      </c>
      <c r="M633">
        <v>1</v>
      </c>
      <c r="N633" s="2">
        <v>8</v>
      </c>
      <c r="O633" s="2">
        <v>0</v>
      </c>
      <c r="P633" s="2">
        <v>7</v>
      </c>
      <c r="Q633" s="2">
        <v>8</v>
      </c>
      <c r="R633" s="2">
        <v>1</v>
      </c>
      <c r="S633" s="2">
        <v>0</v>
      </c>
      <c r="T633" s="2">
        <v>1</v>
      </c>
      <c r="U633" s="45" t="s">
        <v>77</v>
      </c>
      <c r="V633" s="45" t="s">
        <v>77</v>
      </c>
      <c r="W633" s="45">
        <v>0.10503472222222222</v>
      </c>
      <c r="X633" s="2">
        <v>1</v>
      </c>
      <c r="Y633" s="2">
        <v>8</v>
      </c>
      <c r="Z633">
        <v>9</v>
      </c>
    </row>
    <row r="634" spans="1:26" x14ac:dyDescent="0.25">
      <c r="A634" s="1">
        <v>44719</v>
      </c>
      <c r="B634" t="s">
        <v>82</v>
      </c>
      <c r="C634" t="s">
        <v>157</v>
      </c>
      <c r="D634" t="s">
        <v>143</v>
      </c>
      <c r="E634" t="s">
        <v>267</v>
      </c>
      <c r="F634" s="3">
        <v>0</v>
      </c>
      <c r="G634" s="5">
        <v>1.5601854166666668E-2</v>
      </c>
      <c r="H634" s="2">
        <v>0</v>
      </c>
      <c r="I634" s="2">
        <v>0</v>
      </c>
      <c r="J634" s="2">
        <v>0</v>
      </c>
      <c r="K634" s="2">
        <v>1</v>
      </c>
      <c r="L634" s="2">
        <v>1</v>
      </c>
      <c r="M634">
        <v>0</v>
      </c>
      <c r="N634" s="2">
        <v>1</v>
      </c>
      <c r="O634" s="2">
        <v>1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45">
        <v>2.7083333333333334E-3</v>
      </c>
      <c r="V634" s="45">
        <v>1</v>
      </c>
      <c r="W634" s="45" t="s">
        <v>77</v>
      </c>
      <c r="X634" s="2">
        <v>0</v>
      </c>
      <c r="Y634" s="2">
        <v>0</v>
      </c>
      <c r="Z634">
        <v>1</v>
      </c>
    </row>
    <row r="635" spans="1:26" x14ac:dyDescent="0.25">
      <c r="A635" s="1">
        <v>44719</v>
      </c>
      <c r="B635" t="s">
        <v>82</v>
      </c>
      <c r="C635" t="s">
        <v>176</v>
      </c>
      <c r="D635" t="s">
        <v>143</v>
      </c>
      <c r="E635" t="s">
        <v>277</v>
      </c>
      <c r="F635" s="3">
        <v>0</v>
      </c>
      <c r="G635" s="5">
        <v>2.5810208333333336E-3</v>
      </c>
      <c r="H635" s="2">
        <v>0</v>
      </c>
      <c r="I635" s="2">
        <v>0</v>
      </c>
      <c r="J635" s="2">
        <v>0</v>
      </c>
      <c r="K635" s="2">
        <v>1</v>
      </c>
      <c r="L635" s="2">
        <v>1</v>
      </c>
      <c r="M635">
        <v>0</v>
      </c>
      <c r="N635" s="2">
        <v>1</v>
      </c>
      <c r="O635" s="2">
        <v>0</v>
      </c>
      <c r="P635" s="2">
        <v>1</v>
      </c>
      <c r="Q635" s="2">
        <v>1</v>
      </c>
      <c r="R635" s="2">
        <v>0</v>
      </c>
      <c r="S635" s="2">
        <v>0</v>
      </c>
      <c r="T635" s="2">
        <v>0</v>
      </c>
      <c r="U635" s="45" t="s">
        <v>77</v>
      </c>
      <c r="V635" s="45" t="s">
        <v>77</v>
      </c>
      <c r="W635" s="45">
        <v>0.31724537037037037</v>
      </c>
      <c r="X635" s="2">
        <v>0</v>
      </c>
      <c r="Y635" s="2">
        <v>1</v>
      </c>
      <c r="Z635">
        <v>1</v>
      </c>
    </row>
    <row r="636" spans="1:26" x14ac:dyDescent="0.25">
      <c r="A636" s="1">
        <v>44719</v>
      </c>
      <c r="B636" t="s">
        <v>80</v>
      </c>
      <c r="C636" t="s">
        <v>133</v>
      </c>
      <c r="D636" t="s">
        <v>132</v>
      </c>
      <c r="E636" t="s">
        <v>275</v>
      </c>
      <c r="F636" s="3">
        <v>31.448333166666664</v>
      </c>
      <c r="G636" s="5">
        <v>0.11824362962962962</v>
      </c>
      <c r="H636" s="2">
        <v>4</v>
      </c>
      <c r="I636" s="2">
        <v>3</v>
      </c>
      <c r="J636" s="2">
        <v>0</v>
      </c>
      <c r="K636" s="2">
        <v>15</v>
      </c>
      <c r="L636" s="2">
        <v>15</v>
      </c>
      <c r="M636">
        <v>6</v>
      </c>
      <c r="N636" s="2">
        <v>11</v>
      </c>
      <c r="O636" s="2">
        <v>4</v>
      </c>
      <c r="P636" s="2">
        <v>9</v>
      </c>
      <c r="Q636" s="2">
        <v>11</v>
      </c>
      <c r="R636" s="2">
        <v>2</v>
      </c>
      <c r="S636" s="2">
        <v>0</v>
      </c>
      <c r="T636" s="2">
        <v>0</v>
      </c>
      <c r="U636" s="45">
        <v>9.1840277777777771E-3</v>
      </c>
      <c r="V636" s="45">
        <v>0.25</v>
      </c>
      <c r="W636" s="45">
        <v>6.4166666666666677E-2</v>
      </c>
      <c r="X636" s="2">
        <v>0</v>
      </c>
      <c r="Y636" s="2">
        <v>11</v>
      </c>
      <c r="Z636">
        <v>15</v>
      </c>
    </row>
    <row r="637" spans="1:26" x14ac:dyDescent="0.25">
      <c r="A637" s="1">
        <v>44719</v>
      </c>
      <c r="B637" t="s">
        <v>80</v>
      </c>
      <c r="C637" t="s">
        <v>149</v>
      </c>
      <c r="D637" t="s">
        <v>150</v>
      </c>
      <c r="E637" t="s">
        <v>275</v>
      </c>
      <c r="F637" s="3">
        <v>2.2222166666666664E-2</v>
      </c>
      <c r="G637" s="5">
        <v>1.1342590277777778E-2</v>
      </c>
      <c r="H637" s="2">
        <v>0</v>
      </c>
      <c r="I637" s="2">
        <v>0</v>
      </c>
      <c r="J637" s="2">
        <v>0</v>
      </c>
      <c r="K637" s="2">
        <v>1</v>
      </c>
      <c r="L637" s="2">
        <v>1</v>
      </c>
      <c r="M637">
        <v>0</v>
      </c>
      <c r="N637" s="2">
        <v>1</v>
      </c>
      <c r="O637" s="2">
        <v>0</v>
      </c>
      <c r="P637" s="2">
        <v>1</v>
      </c>
      <c r="Q637" s="2">
        <v>1</v>
      </c>
      <c r="R637" s="2">
        <v>0</v>
      </c>
      <c r="S637" s="2">
        <v>0</v>
      </c>
      <c r="T637" s="2">
        <v>0</v>
      </c>
      <c r="U637" s="45" t="s">
        <v>77</v>
      </c>
      <c r="V637" s="45" t="s">
        <v>77</v>
      </c>
      <c r="W637" s="45">
        <v>7.076388888888889E-2</v>
      </c>
      <c r="X637" s="2">
        <v>0</v>
      </c>
      <c r="Y637" s="2">
        <v>1</v>
      </c>
      <c r="Z637">
        <v>1</v>
      </c>
    </row>
    <row r="638" spans="1:26" x14ac:dyDescent="0.25">
      <c r="A638" s="1">
        <v>44719</v>
      </c>
      <c r="B638" t="s">
        <v>80</v>
      </c>
      <c r="C638" t="s">
        <v>133</v>
      </c>
      <c r="D638" t="s">
        <v>132</v>
      </c>
      <c r="E638" t="s">
        <v>94</v>
      </c>
      <c r="F638" s="3">
        <v>3.750833333333333</v>
      </c>
      <c r="G638" s="5">
        <v>8.8559027777777771E-2</v>
      </c>
      <c r="H638" s="2">
        <v>0</v>
      </c>
      <c r="I638" s="2">
        <v>0</v>
      </c>
      <c r="J638" s="2">
        <v>0</v>
      </c>
      <c r="K638" s="2">
        <v>2</v>
      </c>
      <c r="L638" s="2">
        <v>2</v>
      </c>
      <c r="M638">
        <v>0</v>
      </c>
      <c r="N638" s="2">
        <v>0</v>
      </c>
      <c r="O638" s="2">
        <v>0</v>
      </c>
      <c r="P638" s="2">
        <v>0</v>
      </c>
      <c r="Q638" s="2">
        <v>1</v>
      </c>
      <c r="R638" s="2">
        <v>1</v>
      </c>
      <c r="S638" s="2">
        <v>1</v>
      </c>
      <c r="T638" s="2">
        <v>0</v>
      </c>
      <c r="U638" s="45" t="s">
        <v>77</v>
      </c>
      <c r="V638" s="45" t="s">
        <v>77</v>
      </c>
      <c r="W638" s="45">
        <v>1.5127314814814817E-2</v>
      </c>
      <c r="X638" s="2">
        <v>1</v>
      </c>
      <c r="Y638" s="2">
        <v>1</v>
      </c>
      <c r="Z638">
        <v>2</v>
      </c>
    </row>
    <row r="639" spans="1:26" x14ac:dyDescent="0.25">
      <c r="A639" s="1">
        <v>44719</v>
      </c>
      <c r="B639" t="s">
        <v>80</v>
      </c>
      <c r="C639" t="s">
        <v>133</v>
      </c>
      <c r="D639" t="s">
        <v>132</v>
      </c>
      <c r="E639" t="s">
        <v>267</v>
      </c>
      <c r="F639" s="3">
        <v>53.014722166666658</v>
      </c>
      <c r="G639" s="5">
        <v>0.14572124744152046</v>
      </c>
      <c r="H639" s="2">
        <v>7</v>
      </c>
      <c r="I639" s="2">
        <v>4</v>
      </c>
      <c r="J639" s="2">
        <v>0</v>
      </c>
      <c r="K639" s="2">
        <v>24</v>
      </c>
      <c r="L639" s="2">
        <v>24</v>
      </c>
      <c r="M639">
        <v>7</v>
      </c>
      <c r="N639" s="2">
        <v>10</v>
      </c>
      <c r="O639" s="2">
        <v>7</v>
      </c>
      <c r="P639" s="2">
        <v>15</v>
      </c>
      <c r="Q639" s="2">
        <v>16</v>
      </c>
      <c r="R639" s="2">
        <v>1</v>
      </c>
      <c r="S639" s="2">
        <v>0</v>
      </c>
      <c r="T639" s="2">
        <v>1</v>
      </c>
      <c r="U639" s="45">
        <v>5.1273148148148154E-3</v>
      </c>
      <c r="V639" s="45">
        <v>0.7142857142857143</v>
      </c>
      <c r="W639" s="45">
        <v>0.11069444444444446</v>
      </c>
      <c r="X639" s="2">
        <v>1</v>
      </c>
      <c r="Y639" s="2">
        <v>16</v>
      </c>
      <c r="Z639">
        <v>24</v>
      </c>
    </row>
    <row r="640" spans="1:26" x14ac:dyDescent="0.25">
      <c r="A640" s="1">
        <v>44719</v>
      </c>
      <c r="B640" t="s">
        <v>80</v>
      </c>
      <c r="C640" t="s">
        <v>149</v>
      </c>
      <c r="D640" t="s">
        <v>150</v>
      </c>
      <c r="E640" t="s">
        <v>267</v>
      </c>
      <c r="F640" s="3">
        <v>0</v>
      </c>
      <c r="G640" s="5">
        <v>3.6252894097222224E-2</v>
      </c>
      <c r="H640" s="2">
        <v>0</v>
      </c>
      <c r="I640" s="2">
        <v>0</v>
      </c>
      <c r="J640" s="2">
        <v>0</v>
      </c>
      <c r="K640" s="2">
        <v>4</v>
      </c>
      <c r="L640" s="2">
        <v>4</v>
      </c>
      <c r="M640">
        <v>0</v>
      </c>
      <c r="N640" s="2">
        <v>3</v>
      </c>
      <c r="O640" s="2">
        <v>1</v>
      </c>
      <c r="P640" s="2">
        <v>1</v>
      </c>
      <c r="Q640" s="2">
        <v>3</v>
      </c>
      <c r="R640" s="2">
        <v>2</v>
      </c>
      <c r="S640" s="2">
        <v>0</v>
      </c>
      <c r="T640" s="2">
        <v>0</v>
      </c>
      <c r="U640" s="45">
        <v>6.8171296296296296E-3</v>
      </c>
      <c r="V640" s="45">
        <v>0</v>
      </c>
      <c r="W640" s="45">
        <v>0.13469907407407408</v>
      </c>
      <c r="X640" s="2">
        <v>0</v>
      </c>
      <c r="Y640" s="2">
        <v>3</v>
      </c>
      <c r="Z640">
        <v>4</v>
      </c>
    </row>
    <row r="641" spans="1:26" x14ac:dyDescent="0.25">
      <c r="A641" s="1">
        <v>44719</v>
      </c>
      <c r="B641" t="s">
        <v>77</v>
      </c>
      <c r="C641" t="s">
        <v>77</v>
      </c>
      <c r="D641" t="s">
        <v>77</v>
      </c>
      <c r="E641" t="s">
        <v>280</v>
      </c>
      <c r="F641" s="3">
        <v>0</v>
      </c>
      <c r="G641" s="5" t="s">
        <v>77</v>
      </c>
      <c r="H641" s="2">
        <v>0</v>
      </c>
      <c r="I641" s="2">
        <v>0</v>
      </c>
      <c r="J641" s="2">
        <v>0</v>
      </c>
      <c r="K641" s="2">
        <v>25</v>
      </c>
      <c r="L641" s="2">
        <v>8</v>
      </c>
      <c r="M641">
        <v>0</v>
      </c>
      <c r="N641" s="2">
        <v>0</v>
      </c>
      <c r="O641" s="2">
        <v>5</v>
      </c>
      <c r="P641" s="2">
        <v>17</v>
      </c>
      <c r="Q641" s="2">
        <v>20</v>
      </c>
      <c r="R641" s="2">
        <v>3</v>
      </c>
      <c r="S641" s="2">
        <v>0</v>
      </c>
      <c r="T641" s="2">
        <v>0</v>
      </c>
      <c r="U641" s="45">
        <v>2.4305555555555556E-3</v>
      </c>
      <c r="V641" s="45">
        <v>0.6</v>
      </c>
      <c r="W641" s="45">
        <v>0.1321701388888889</v>
      </c>
      <c r="X641" s="2">
        <v>0</v>
      </c>
      <c r="Y641" s="2">
        <v>20</v>
      </c>
      <c r="Z641">
        <v>15</v>
      </c>
    </row>
    <row r="642" spans="1:26" x14ac:dyDescent="0.25">
      <c r="A642" s="1">
        <v>44719</v>
      </c>
      <c r="B642" t="s">
        <v>77</v>
      </c>
      <c r="C642" t="s">
        <v>77</v>
      </c>
      <c r="D642" t="s">
        <v>77</v>
      </c>
      <c r="E642" t="s">
        <v>269</v>
      </c>
      <c r="F642" s="3">
        <v>0</v>
      </c>
      <c r="G642" s="5" t="s">
        <v>77</v>
      </c>
      <c r="H642" s="2">
        <v>0</v>
      </c>
      <c r="I642" s="2">
        <v>0</v>
      </c>
      <c r="J642" s="2">
        <v>0</v>
      </c>
      <c r="K642" s="2">
        <v>44</v>
      </c>
      <c r="L642" s="2">
        <v>11</v>
      </c>
      <c r="M642">
        <v>0</v>
      </c>
      <c r="N642" s="2">
        <v>0</v>
      </c>
      <c r="O642" s="2">
        <v>7</v>
      </c>
      <c r="P642" s="2">
        <v>22</v>
      </c>
      <c r="Q642" s="2">
        <v>33</v>
      </c>
      <c r="R642" s="2">
        <v>11</v>
      </c>
      <c r="S642" s="2">
        <v>0</v>
      </c>
      <c r="T642" s="2">
        <v>4</v>
      </c>
      <c r="U642" s="45">
        <v>8.0671296296296307E-3</v>
      </c>
      <c r="V642" s="45">
        <v>0.2857142857142857</v>
      </c>
      <c r="W642" s="45">
        <v>4.8472222222222222E-2</v>
      </c>
      <c r="X642" s="2">
        <v>4</v>
      </c>
      <c r="Y642" s="2">
        <v>33</v>
      </c>
      <c r="Z642">
        <v>21</v>
      </c>
    </row>
    <row r="643" spans="1:26" x14ac:dyDescent="0.25">
      <c r="A643" s="1">
        <v>44719</v>
      </c>
      <c r="B643" t="s">
        <v>77</v>
      </c>
      <c r="C643" t="s">
        <v>77</v>
      </c>
      <c r="D643" t="s">
        <v>77</v>
      </c>
      <c r="E643" t="s">
        <v>272</v>
      </c>
      <c r="F643" s="3">
        <v>0</v>
      </c>
      <c r="G643" s="5" t="s">
        <v>77</v>
      </c>
      <c r="H643" s="2">
        <v>0</v>
      </c>
      <c r="I643" s="2">
        <v>0</v>
      </c>
      <c r="J643" s="2">
        <v>0</v>
      </c>
      <c r="K643" s="2">
        <v>54</v>
      </c>
      <c r="L643" s="2">
        <v>14</v>
      </c>
      <c r="M643">
        <v>0</v>
      </c>
      <c r="N643" s="2">
        <v>0</v>
      </c>
      <c r="O643" s="2">
        <v>5</v>
      </c>
      <c r="P643" s="2">
        <v>32</v>
      </c>
      <c r="Q643" s="2">
        <v>42</v>
      </c>
      <c r="R643" s="2">
        <v>10</v>
      </c>
      <c r="S643" s="2">
        <v>2</v>
      </c>
      <c r="T643" s="2">
        <v>5</v>
      </c>
      <c r="U643" s="45">
        <v>5.6944444444444438E-3</v>
      </c>
      <c r="V643" s="45">
        <v>0.4</v>
      </c>
      <c r="W643" s="45">
        <v>7.6203703703703704E-2</v>
      </c>
      <c r="X643" s="2">
        <v>7</v>
      </c>
      <c r="Y643" s="2">
        <v>42</v>
      </c>
      <c r="Z643">
        <v>33</v>
      </c>
    </row>
    <row r="644" spans="1:26" x14ac:dyDescent="0.25">
      <c r="A644" s="1">
        <v>44719</v>
      </c>
      <c r="B644" t="s">
        <v>77</v>
      </c>
      <c r="C644" t="s">
        <v>77</v>
      </c>
      <c r="D644" t="s">
        <v>77</v>
      </c>
      <c r="E644" t="s">
        <v>273</v>
      </c>
      <c r="F644" s="3">
        <v>0</v>
      </c>
      <c r="G644" s="5" t="s">
        <v>77</v>
      </c>
      <c r="H644" s="2">
        <v>0</v>
      </c>
      <c r="I644" s="2">
        <v>0</v>
      </c>
      <c r="J644" s="2">
        <v>0</v>
      </c>
      <c r="K644" s="2">
        <v>99</v>
      </c>
      <c r="L644" s="2">
        <v>16</v>
      </c>
      <c r="M644">
        <v>0</v>
      </c>
      <c r="N644" s="2">
        <v>0</v>
      </c>
      <c r="O644" s="2">
        <v>14</v>
      </c>
      <c r="P644" s="2">
        <v>56</v>
      </c>
      <c r="Q644" s="2">
        <v>73</v>
      </c>
      <c r="R644" s="2">
        <v>17</v>
      </c>
      <c r="S644" s="2">
        <v>6</v>
      </c>
      <c r="T644" s="2">
        <v>6</v>
      </c>
      <c r="U644" s="45">
        <v>5.185185185185185E-3</v>
      </c>
      <c r="V644" s="45">
        <v>0.6428571428571429</v>
      </c>
      <c r="W644" s="45">
        <v>0.15954861111111113</v>
      </c>
      <c r="X644" s="2">
        <v>12</v>
      </c>
      <c r="Y644" s="2">
        <v>73</v>
      </c>
      <c r="Z644">
        <v>39</v>
      </c>
    </row>
    <row r="645" spans="1:26" x14ac:dyDescent="0.25">
      <c r="A645" s="1">
        <v>44719</v>
      </c>
      <c r="B645" t="s">
        <v>77</v>
      </c>
      <c r="C645" t="s">
        <v>77</v>
      </c>
      <c r="D645" t="s">
        <v>77</v>
      </c>
      <c r="E645" t="s">
        <v>268</v>
      </c>
      <c r="F645" s="3">
        <v>0</v>
      </c>
      <c r="G645" s="5" t="s">
        <v>77</v>
      </c>
      <c r="H645" s="2">
        <v>0</v>
      </c>
      <c r="I645" s="2">
        <v>0</v>
      </c>
      <c r="J645" s="2">
        <v>0</v>
      </c>
      <c r="K645" s="2">
        <v>62</v>
      </c>
      <c r="L645" s="2">
        <v>14</v>
      </c>
      <c r="M645">
        <v>0</v>
      </c>
      <c r="N645" s="2">
        <v>0</v>
      </c>
      <c r="O645" s="2">
        <v>10</v>
      </c>
      <c r="P645" s="2">
        <v>29</v>
      </c>
      <c r="Q645" s="2">
        <v>42</v>
      </c>
      <c r="R645" s="2">
        <v>13</v>
      </c>
      <c r="S645" s="2">
        <v>2</v>
      </c>
      <c r="T645" s="2">
        <v>8</v>
      </c>
      <c r="U645" s="45">
        <v>9.346064814814814E-3</v>
      </c>
      <c r="V645" s="45">
        <v>0.2</v>
      </c>
      <c r="W645" s="45">
        <v>7.1423611111111104E-2</v>
      </c>
      <c r="X645" s="2">
        <v>10</v>
      </c>
      <c r="Y645" s="2">
        <v>42</v>
      </c>
      <c r="Z645">
        <v>22</v>
      </c>
    </row>
    <row r="646" spans="1:26" x14ac:dyDescent="0.25">
      <c r="A646" s="1">
        <v>44719</v>
      </c>
      <c r="B646" t="s">
        <v>77</v>
      </c>
      <c r="C646" t="s">
        <v>77</v>
      </c>
      <c r="D646" t="s">
        <v>77</v>
      </c>
      <c r="E646" t="s">
        <v>286</v>
      </c>
      <c r="F646" s="3">
        <v>0</v>
      </c>
      <c r="G646" s="5" t="s">
        <v>77</v>
      </c>
      <c r="H646" s="2">
        <v>0</v>
      </c>
      <c r="I646" s="2">
        <v>0</v>
      </c>
      <c r="J646" s="2">
        <v>0</v>
      </c>
      <c r="K646" s="2">
        <v>23</v>
      </c>
      <c r="L646" s="2">
        <v>3</v>
      </c>
      <c r="M646">
        <v>0</v>
      </c>
      <c r="N646" s="2">
        <v>0</v>
      </c>
      <c r="O646" s="2">
        <v>1</v>
      </c>
      <c r="P646" s="2">
        <v>12</v>
      </c>
      <c r="Q646" s="2">
        <v>16</v>
      </c>
      <c r="R646" s="2">
        <v>4</v>
      </c>
      <c r="S646" s="2">
        <v>1</v>
      </c>
      <c r="T646" s="2">
        <v>5</v>
      </c>
      <c r="U646" s="45">
        <v>6.3888888888888884E-3</v>
      </c>
      <c r="V646" s="45">
        <v>0</v>
      </c>
      <c r="W646" s="45">
        <v>7.4745370370370379E-2</v>
      </c>
      <c r="X646" s="2">
        <v>6</v>
      </c>
      <c r="Y646" s="2">
        <v>16</v>
      </c>
      <c r="Z646">
        <v>9</v>
      </c>
    </row>
    <row r="647" spans="1:26" x14ac:dyDescent="0.25">
      <c r="A647" s="1">
        <v>44719</v>
      </c>
      <c r="B647" t="s">
        <v>77</v>
      </c>
      <c r="C647" t="s">
        <v>77</v>
      </c>
      <c r="D647" t="s">
        <v>77</v>
      </c>
      <c r="E647" t="s">
        <v>276</v>
      </c>
      <c r="F647" s="3">
        <v>0</v>
      </c>
      <c r="G647" s="5" t="s">
        <v>77</v>
      </c>
      <c r="H647" s="2">
        <v>0</v>
      </c>
      <c r="I647" s="2">
        <v>0</v>
      </c>
      <c r="J647" s="2">
        <v>0</v>
      </c>
      <c r="K647" s="2">
        <v>55</v>
      </c>
      <c r="L647" s="2">
        <v>11</v>
      </c>
      <c r="M647">
        <v>0</v>
      </c>
      <c r="N647" s="2">
        <v>0</v>
      </c>
      <c r="O647" s="2">
        <v>7</v>
      </c>
      <c r="P647" s="2">
        <v>27</v>
      </c>
      <c r="Q647" s="2">
        <v>36</v>
      </c>
      <c r="R647" s="2">
        <v>9</v>
      </c>
      <c r="S647" s="2">
        <v>4</v>
      </c>
      <c r="T647" s="2">
        <v>8</v>
      </c>
      <c r="U647" s="45">
        <v>4.4444444444444444E-3</v>
      </c>
      <c r="V647" s="45">
        <v>0.7142857142857143</v>
      </c>
      <c r="W647" s="45">
        <v>0.21622685185185186</v>
      </c>
      <c r="X647" s="2">
        <v>12</v>
      </c>
      <c r="Y647" s="2">
        <v>36</v>
      </c>
      <c r="Z647">
        <v>19</v>
      </c>
    </row>
    <row r="648" spans="1:26" x14ac:dyDescent="0.25">
      <c r="A648" s="1">
        <v>44719</v>
      </c>
      <c r="B648" t="s">
        <v>77</v>
      </c>
      <c r="C648" t="s">
        <v>77</v>
      </c>
      <c r="D648" t="s">
        <v>77</v>
      </c>
      <c r="E648" t="s">
        <v>285</v>
      </c>
      <c r="F648" s="3">
        <v>0</v>
      </c>
      <c r="G648" s="5" t="s">
        <v>77</v>
      </c>
      <c r="H648" s="2">
        <v>0</v>
      </c>
      <c r="I648" s="2">
        <v>0</v>
      </c>
      <c r="J648" s="2">
        <v>0</v>
      </c>
      <c r="K648" s="2">
        <v>48</v>
      </c>
      <c r="L648" s="2">
        <v>7</v>
      </c>
      <c r="M648">
        <v>0</v>
      </c>
      <c r="N648" s="2">
        <v>0</v>
      </c>
      <c r="O648" s="2">
        <v>7</v>
      </c>
      <c r="P648" s="2">
        <v>27</v>
      </c>
      <c r="Q648" s="2">
        <v>35</v>
      </c>
      <c r="R648" s="2">
        <v>8</v>
      </c>
      <c r="S648" s="2">
        <v>3</v>
      </c>
      <c r="T648" s="2">
        <v>3</v>
      </c>
      <c r="U648" s="45">
        <v>4.2129629629629626E-3</v>
      </c>
      <c r="V648" s="45">
        <v>0.7142857142857143</v>
      </c>
      <c r="W648" s="45">
        <v>0.16246527777777778</v>
      </c>
      <c r="X648" s="2">
        <v>6</v>
      </c>
      <c r="Y648" s="2">
        <v>35</v>
      </c>
      <c r="Z648">
        <v>18</v>
      </c>
    </row>
    <row r="649" spans="1:26" x14ac:dyDescent="0.25">
      <c r="A649" s="1">
        <v>44719</v>
      </c>
      <c r="B649" t="s">
        <v>77</v>
      </c>
      <c r="C649" t="s">
        <v>77</v>
      </c>
      <c r="D649" t="s">
        <v>77</v>
      </c>
      <c r="E649" t="s">
        <v>282</v>
      </c>
      <c r="F649" s="3">
        <v>0</v>
      </c>
      <c r="G649" s="5" t="s">
        <v>77</v>
      </c>
      <c r="H649" s="2">
        <v>0</v>
      </c>
      <c r="I649" s="2">
        <v>0</v>
      </c>
      <c r="J649" s="2">
        <v>0</v>
      </c>
      <c r="K649" s="2">
        <v>52</v>
      </c>
      <c r="L649" s="2">
        <v>7</v>
      </c>
      <c r="M649">
        <v>0</v>
      </c>
      <c r="N649" s="2">
        <v>0</v>
      </c>
      <c r="O649" s="2">
        <v>4</v>
      </c>
      <c r="P649" s="2">
        <v>27</v>
      </c>
      <c r="Q649" s="2">
        <v>42</v>
      </c>
      <c r="R649" s="2">
        <v>15</v>
      </c>
      <c r="S649" s="2">
        <v>2</v>
      </c>
      <c r="T649" s="2">
        <v>4</v>
      </c>
      <c r="U649" s="45">
        <v>1.0023148148148149E-2</v>
      </c>
      <c r="V649" s="45">
        <v>0.5</v>
      </c>
      <c r="W649" s="45">
        <v>7.3304398148148153E-2</v>
      </c>
      <c r="X649" s="2">
        <v>6</v>
      </c>
      <c r="Y649" s="2">
        <v>42</v>
      </c>
      <c r="Z649">
        <v>18</v>
      </c>
    </row>
    <row r="650" spans="1:26" x14ac:dyDescent="0.25">
      <c r="A650" s="1">
        <v>44719</v>
      </c>
      <c r="B650" t="s">
        <v>77</v>
      </c>
      <c r="C650" t="s">
        <v>77</v>
      </c>
      <c r="D650" t="s">
        <v>77</v>
      </c>
      <c r="E650" t="s">
        <v>287</v>
      </c>
      <c r="F650" s="3">
        <v>0</v>
      </c>
      <c r="G650" s="5" t="s">
        <v>77</v>
      </c>
      <c r="H650" s="2">
        <v>0</v>
      </c>
      <c r="I650" s="2">
        <v>0</v>
      </c>
      <c r="J650" s="2">
        <v>0</v>
      </c>
      <c r="K650" s="2">
        <v>58</v>
      </c>
      <c r="L650" s="2">
        <v>11</v>
      </c>
      <c r="M650">
        <v>0</v>
      </c>
      <c r="N650" s="2">
        <v>0</v>
      </c>
      <c r="O650" s="2">
        <v>3</v>
      </c>
      <c r="P650" s="2">
        <v>30</v>
      </c>
      <c r="Q650" s="2">
        <v>39</v>
      </c>
      <c r="R650" s="2">
        <v>9</v>
      </c>
      <c r="S650" s="2">
        <v>4</v>
      </c>
      <c r="T650" s="2">
        <v>12</v>
      </c>
      <c r="U650" s="45">
        <v>1.5856481481481482E-2</v>
      </c>
      <c r="V650" s="45">
        <v>0.33333333333333331</v>
      </c>
      <c r="W650" s="45">
        <v>6.3593749999999991E-2</v>
      </c>
      <c r="X650" s="2">
        <v>16</v>
      </c>
      <c r="Y650" s="2">
        <v>39</v>
      </c>
      <c r="Z650">
        <v>24</v>
      </c>
    </row>
    <row r="651" spans="1:26" x14ac:dyDescent="0.25">
      <c r="A651" s="1">
        <v>44719</v>
      </c>
      <c r="B651" t="s">
        <v>77</v>
      </c>
      <c r="C651" t="s">
        <v>77</v>
      </c>
      <c r="D651" t="s">
        <v>77</v>
      </c>
      <c r="E651" t="s">
        <v>284</v>
      </c>
      <c r="F651" s="3">
        <v>0</v>
      </c>
      <c r="G651" s="5" t="s">
        <v>77</v>
      </c>
      <c r="H651" s="2">
        <v>0</v>
      </c>
      <c r="I651" s="2">
        <v>0</v>
      </c>
      <c r="J651" s="2">
        <v>0</v>
      </c>
      <c r="K651" s="2">
        <v>19</v>
      </c>
      <c r="L651" s="2">
        <v>5</v>
      </c>
      <c r="M651">
        <v>0</v>
      </c>
      <c r="N651" s="2">
        <v>0</v>
      </c>
      <c r="O651" s="2">
        <v>3</v>
      </c>
      <c r="P651" s="2">
        <v>7</v>
      </c>
      <c r="Q651" s="2">
        <v>14</v>
      </c>
      <c r="R651" s="2">
        <v>7</v>
      </c>
      <c r="S651" s="2">
        <v>1</v>
      </c>
      <c r="T651" s="2">
        <v>1</v>
      </c>
      <c r="U651" s="45">
        <v>1.6666666666666668E-3</v>
      </c>
      <c r="V651" s="45">
        <v>0.66666666666666663</v>
      </c>
      <c r="W651" s="45">
        <v>0.16744212962962962</v>
      </c>
      <c r="X651" s="2">
        <v>2</v>
      </c>
      <c r="Y651" s="2">
        <v>14</v>
      </c>
      <c r="Z651">
        <v>7</v>
      </c>
    </row>
    <row r="652" spans="1:26" x14ac:dyDescent="0.25">
      <c r="A652" s="1">
        <v>44719</v>
      </c>
      <c r="B652" t="s">
        <v>77</v>
      </c>
      <c r="C652" t="s">
        <v>77</v>
      </c>
      <c r="D652" t="s">
        <v>77</v>
      </c>
      <c r="E652" t="s">
        <v>281</v>
      </c>
      <c r="F652" s="3">
        <v>0</v>
      </c>
      <c r="G652" s="5" t="s">
        <v>77</v>
      </c>
      <c r="H652" s="2">
        <v>0</v>
      </c>
      <c r="I652" s="2">
        <v>0</v>
      </c>
      <c r="J652" s="2">
        <v>0</v>
      </c>
      <c r="K652" s="2">
        <v>15</v>
      </c>
      <c r="L652" s="2">
        <v>3</v>
      </c>
      <c r="M652">
        <v>0</v>
      </c>
      <c r="N652" s="2">
        <v>0</v>
      </c>
      <c r="O652" s="2">
        <v>0</v>
      </c>
      <c r="P652" s="2">
        <v>10</v>
      </c>
      <c r="Q652" s="2">
        <v>12</v>
      </c>
      <c r="R652" s="2">
        <v>2</v>
      </c>
      <c r="S652" s="2">
        <v>1</v>
      </c>
      <c r="T652" s="2">
        <v>2</v>
      </c>
      <c r="U652" s="45" t="s">
        <v>77</v>
      </c>
      <c r="V652" s="45" t="s">
        <v>77</v>
      </c>
      <c r="W652" s="45">
        <v>0.10958333333333335</v>
      </c>
      <c r="X652" s="2">
        <v>3</v>
      </c>
      <c r="Y652" s="2">
        <v>12</v>
      </c>
      <c r="Z652">
        <v>7</v>
      </c>
    </row>
    <row r="653" spans="1:26" x14ac:dyDescent="0.25">
      <c r="A653" s="1">
        <v>44719</v>
      </c>
      <c r="B653" t="s">
        <v>77</v>
      </c>
      <c r="C653" t="s">
        <v>77</v>
      </c>
      <c r="D653" t="s">
        <v>77</v>
      </c>
      <c r="E653" t="s">
        <v>279</v>
      </c>
      <c r="F653" s="3">
        <v>0</v>
      </c>
      <c r="G653" s="5" t="s">
        <v>77</v>
      </c>
      <c r="H653" s="2">
        <v>0</v>
      </c>
      <c r="I653" s="2">
        <v>0</v>
      </c>
      <c r="J653" s="2">
        <v>0</v>
      </c>
      <c r="K653" s="2">
        <v>24</v>
      </c>
      <c r="L653" s="2">
        <v>5</v>
      </c>
      <c r="M653">
        <v>0</v>
      </c>
      <c r="N653" s="2">
        <v>0</v>
      </c>
      <c r="O653" s="2">
        <v>0</v>
      </c>
      <c r="P653" s="2">
        <v>11</v>
      </c>
      <c r="Q653" s="2">
        <v>19</v>
      </c>
      <c r="R653" s="2">
        <v>8</v>
      </c>
      <c r="S653" s="2">
        <v>2</v>
      </c>
      <c r="T653" s="2">
        <v>3</v>
      </c>
      <c r="U653" s="45" t="s">
        <v>77</v>
      </c>
      <c r="V653" s="45" t="s">
        <v>77</v>
      </c>
      <c r="W653" s="45">
        <v>6.5677083333333344E-2</v>
      </c>
      <c r="X653" s="2">
        <v>5</v>
      </c>
      <c r="Y653" s="2">
        <v>19</v>
      </c>
      <c r="Z653">
        <v>12</v>
      </c>
    </row>
    <row r="654" spans="1:26" x14ac:dyDescent="0.25">
      <c r="A654" s="1">
        <v>44719</v>
      </c>
      <c r="B654" t="s">
        <v>77</v>
      </c>
      <c r="C654" t="s">
        <v>77</v>
      </c>
      <c r="D654" t="s">
        <v>77</v>
      </c>
      <c r="E654" t="s">
        <v>275</v>
      </c>
      <c r="F654" s="3">
        <v>0</v>
      </c>
      <c r="G654" s="5" t="s">
        <v>77</v>
      </c>
      <c r="H654" s="2">
        <v>0</v>
      </c>
      <c r="I654" s="2">
        <v>0</v>
      </c>
      <c r="J654" s="2">
        <v>0</v>
      </c>
      <c r="K654" s="2">
        <v>43</v>
      </c>
      <c r="L654" s="2">
        <v>8</v>
      </c>
      <c r="M654">
        <v>0</v>
      </c>
      <c r="N654" s="2">
        <v>0</v>
      </c>
      <c r="O654" s="2">
        <v>6</v>
      </c>
      <c r="P654" s="2">
        <v>31</v>
      </c>
      <c r="Q654" s="2">
        <v>36</v>
      </c>
      <c r="R654" s="2">
        <v>5</v>
      </c>
      <c r="S654" s="2">
        <v>1</v>
      </c>
      <c r="T654" s="2">
        <v>0</v>
      </c>
      <c r="U654" s="45">
        <v>8.4953703703703719E-3</v>
      </c>
      <c r="V654" s="45">
        <v>0.33333333333333331</v>
      </c>
      <c r="W654" s="45">
        <v>0.15640624999999997</v>
      </c>
      <c r="X654" s="2">
        <v>1</v>
      </c>
      <c r="Y654" s="2">
        <v>36</v>
      </c>
      <c r="Z654">
        <v>15</v>
      </c>
    </row>
    <row r="655" spans="1:26" x14ac:dyDescent="0.25">
      <c r="A655" s="1">
        <v>44719</v>
      </c>
      <c r="B655" t="s">
        <v>77</v>
      </c>
      <c r="C655" t="s">
        <v>77</v>
      </c>
      <c r="D655" t="s">
        <v>77</v>
      </c>
      <c r="E655" t="s">
        <v>271</v>
      </c>
      <c r="F655" s="3">
        <v>0</v>
      </c>
      <c r="G655" s="5" t="s">
        <v>77</v>
      </c>
      <c r="H655" s="2">
        <v>0</v>
      </c>
      <c r="I655" s="2">
        <v>0</v>
      </c>
      <c r="J655" s="2">
        <v>0</v>
      </c>
      <c r="K655" s="2">
        <v>50</v>
      </c>
      <c r="L655" s="2">
        <v>11</v>
      </c>
      <c r="M655">
        <v>0</v>
      </c>
      <c r="N655" s="2">
        <v>0</v>
      </c>
      <c r="O655" s="2">
        <v>8</v>
      </c>
      <c r="P655" s="2">
        <v>28</v>
      </c>
      <c r="Q655" s="2">
        <v>37</v>
      </c>
      <c r="R655" s="2">
        <v>9</v>
      </c>
      <c r="S655" s="2">
        <v>2</v>
      </c>
      <c r="T655" s="2">
        <v>3</v>
      </c>
      <c r="U655" s="45">
        <v>4.5949074074074078E-3</v>
      </c>
      <c r="V655" s="45">
        <v>0.75</v>
      </c>
      <c r="W655" s="45">
        <v>0.12416666666666668</v>
      </c>
      <c r="X655" s="2">
        <v>5</v>
      </c>
      <c r="Y655" s="2">
        <v>37</v>
      </c>
      <c r="Z655">
        <v>20</v>
      </c>
    </row>
    <row r="656" spans="1:26" x14ac:dyDescent="0.25">
      <c r="A656" s="1">
        <v>44719</v>
      </c>
      <c r="B656" t="s">
        <v>77</v>
      </c>
      <c r="C656" t="s">
        <v>77</v>
      </c>
      <c r="D656" t="s">
        <v>77</v>
      </c>
      <c r="E656" t="s">
        <v>82</v>
      </c>
      <c r="F656" s="3">
        <v>0</v>
      </c>
      <c r="G656" s="5" t="s">
        <v>77</v>
      </c>
      <c r="H656" s="2">
        <v>0</v>
      </c>
      <c r="I656" s="2">
        <v>0</v>
      </c>
      <c r="J656" s="2">
        <v>0</v>
      </c>
      <c r="K656" s="2">
        <v>6</v>
      </c>
      <c r="L656" s="2">
        <v>0</v>
      </c>
      <c r="M656">
        <v>0</v>
      </c>
      <c r="N656" s="2">
        <v>0</v>
      </c>
      <c r="O656" s="2">
        <v>0</v>
      </c>
      <c r="P656" s="2">
        <v>5</v>
      </c>
      <c r="Q656" s="2">
        <v>6</v>
      </c>
      <c r="R656" s="2">
        <v>1</v>
      </c>
      <c r="S656" s="2">
        <v>0</v>
      </c>
      <c r="T656" s="2">
        <v>0</v>
      </c>
      <c r="U656" s="45" t="s">
        <v>77</v>
      </c>
      <c r="V656" s="45" t="s">
        <v>77</v>
      </c>
      <c r="W656" s="45" t="s">
        <v>77</v>
      </c>
      <c r="X656" s="2">
        <v>0</v>
      </c>
      <c r="Y656" s="2">
        <v>6</v>
      </c>
      <c r="Z656">
        <v>0</v>
      </c>
    </row>
    <row r="657" spans="1:26" x14ac:dyDescent="0.25">
      <c r="A657" s="1">
        <v>44719</v>
      </c>
      <c r="B657" t="s">
        <v>77</v>
      </c>
      <c r="C657" t="s">
        <v>77</v>
      </c>
      <c r="D657" t="s">
        <v>77</v>
      </c>
      <c r="E657" t="s">
        <v>270</v>
      </c>
      <c r="F657" s="3">
        <v>0</v>
      </c>
      <c r="G657" s="5" t="s">
        <v>77</v>
      </c>
      <c r="H657" s="2">
        <v>0</v>
      </c>
      <c r="I657" s="2">
        <v>0</v>
      </c>
      <c r="J657" s="2">
        <v>0</v>
      </c>
      <c r="K657" s="2">
        <v>49</v>
      </c>
      <c r="L657" s="2">
        <v>7</v>
      </c>
      <c r="M657">
        <v>0</v>
      </c>
      <c r="N657" s="2">
        <v>0</v>
      </c>
      <c r="O657" s="2">
        <v>4</v>
      </c>
      <c r="P657" s="2">
        <v>27</v>
      </c>
      <c r="Q657" s="2">
        <v>36</v>
      </c>
      <c r="R657" s="2">
        <v>9</v>
      </c>
      <c r="S657" s="2">
        <v>6</v>
      </c>
      <c r="T657" s="2">
        <v>3</v>
      </c>
      <c r="U657" s="45">
        <v>8.5937500000000007E-3</v>
      </c>
      <c r="V657" s="45">
        <v>0.25</v>
      </c>
      <c r="W657" s="45">
        <v>6.4351851851851855E-2</v>
      </c>
      <c r="X657" s="2">
        <v>9</v>
      </c>
      <c r="Y657" s="2">
        <v>36</v>
      </c>
      <c r="Z657">
        <v>19</v>
      </c>
    </row>
    <row r="658" spans="1:26" x14ac:dyDescent="0.25">
      <c r="A658" s="1">
        <v>44719</v>
      </c>
      <c r="B658" t="s">
        <v>77</v>
      </c>
      <c r="C658" t="s">
        <v>77</v>
      </c>
      <c r="D658" t="s">
        <v>77</v>
      </c>
      <c r="E658" t="s">
        <v>94</v>
      </c>
      <c r="F658" s="3">
        <v>0</v>
      </c>
      <c r="G658" s="5" t="s">
        <v>77</v>
      </c>
      <c r="H658" s="2">
        <v>0</v>
      </c>
      <c r="I658" s="2">
        <v>0</v>
      </c>
      <c r="J658" s="2">
        <v>0</v>
      </c>
      <c r="K658" s="2">
        <v>49</v>
      </c>
      <c r="L658" s="2">
        <v>7</v>
      </c>
      <c r="M658">
        <v>0</v>
      </c>
      <c r="N658" s="2">
        <v>0</v>
      </c>
      <c r="O658" s="2">
        <v>1</v>
      </c>
      <c r="P658" s="2">
        <v>26</v>
      </c>
      <c r="Q658" s="2">
        <v>35</v>
      </c>
      <c r="R658" s="2">
        <v>9</v>
      </c>
      <c r="S658" s="2">
        <v>7</v>
      </c>
      <c r="T658" s="2">
        <v>6</v>
      </c>
      <c r="U658" s="45">
        <v>2.6620370370370374E-3</v>
      </c>
      <c r="V658" s="45">
        <v>1</v>
      </c>
      <c r="W658" s="45">
        <v>7.4687500000000004E-2</v>
      </c>
      <c r="X658" s="2">
        <v>13</v>
      </c>
      <c r="Y658" s="2">
        <v>35</v>
      </c>
      <c r="Z658">
        <v>24</v>
      </c>
    </row>
    <row r="659" spans="1:26" x14ac:dyDescent="0.25">
      <c r="A659" s="1">
        <v>44719</v>
      </c>
      <c r="B659" t="s">
        <v>77</v>
      </c>
      <c r="C659" t="s">
        <v>77</v>
      </c>
      <c r="D659" t="s">
        <v>77</v>
      </c>
      <c r="E659" t="s">
        <v>274</v>
      </c>
      <c r="F659" s="3">
        <v>0</v>
      </c>
      <c r="G659" s="5" t="s">
        <v>77</v>
      </c>
      <c r="H659" s="2">
        <v>0</v>
      </c>
      <c r="I659" s="2">
        <v>0</v>
      </c>
      <c r="J659" s="2">
        <v>0</v>
      </c>
      <c r="K659" s="2">
        <v>77</v>
      </c>
      <c r="L659" s="2">
        <v>14</v>
      </c>
      <c r="M659">
        <v>0</v>
      </c>
      <c r="N659" s="2">
        <v>0</v>
      </c>
      <c r="O659" s="2">
        <v>6</v>
      </c>
      <c r="P659" s="2">
        <v>38</v>
      </c>
      <c r="Q659" s="2">
        <v>54</v>
      </c>
      <c r="R659" s="2">
        <v>16</v>
      </c>
      <c r="S659" s="2">
        <v>7</v>
      </c>
      <c r="T659" s="2">
        <v>10</v>
      </c>
      <c r="U659" s="45">
        <v>6.006944444444445E-3</v>
      </c>
      <c r="V659" s="45">
        <v>0.5</v>
      </c>
      <c r="W659" s="45">
        <v>0.1008101851851852</v>
      </c>
      <c r="X659" s="2">
        <v>17</v>
      </c>
      <c r="Y659" s="2">
        <v>54</v>
      </c>
      <c r="Z659">
        <v>32</v>
      </c>
    </row>
    <row r="660" spans="1:26" x14ac:dyDescent="0.25">
      <c r="A660" s="1">
        <v>44719</v>
      </c>
      <c r="B660" t="s">
        <v>77</v>
      </c>
      <c r="C660" t="s">
        <v>77</v>
      </c>
      <c r="D660" t="s">
        <v>77</v>
      </c>
      <c r="E660" t="s">
        <v>267</v>
      </c>
      <c r="F660" s="3">
        <v>0</v>
      </c>
      <c r="G660" s="5" t="s">
        <v>77</v>
      </c>
      <c r="H660" s="2">
        <v>0</v>
      </c>
      <c r="I660" s="2">
        <v>0</v>
      </c>
      <c r="J660" s="2">
        <v>0</v>
      </c>
      <c r="K660" s="2">
        <v>96</v>
      </c>
      <c r="L660" s="2">
        <v>10</v>
      </c>
      <c r="M660">
        <v>0</v>
      </c>
      <c r="N660" s="2">
        <v>0</v>
      </c>
      <c r="O660" s="2">
        <v>7</v>
      </c>
      <c r="P660" s="2">
        <v>57</v>
      </c>
      <c r="Q660" s="2">
        <v>75</v>
      </c>
      <c r="R660" s="2">
        <v>18</v>
      </c>
      <c r="S660" s="2">
        <v>5</v>
      </c>
      <c r="T660" s="2">
        <v>9</v>
      </c>
      <c r="U660" s="45">
        <v>7.6273148148148142E-3</v>
      </c>
      <c r="V660" s="45">
        <v>0.42857142857142855</v>
      </c>
      <c r="W660" s="45">
        <v>0.13469907407407408</v>
      </c>
      <c r="X660" s="2">
        <v>14</v>
      </c>
      <c r="Y660" s="2">
        <v>75</v>
      </c>
      <c r="Z660">
        <v>29</v>
      </c>
    </row>
    <row r="661" spans="1:26" x14ac:dyDescent="0.25">
      <c r="A661" s="1">
        <v>44719</v>
      </c>
      <c r="B661" t="s">
        <v>77</v>
      </c>
      <c r="C661" t="s">
        <v>77</v>
      </c>
      <c r="D661" t="s">
        <v>77</v>
      </c>
      <c r="E661" t="s">
        <v>278</v>
      </c>
      <c r="F661" s="3">
        <v>0</v>
      </c>
      <c r="G661" s="5" t="s">
        <v>77</v>
      </c>
      <c r="H661" s="2">
        <v>0</v>
      </c>
      <c r="I661" s="2">
        <v>0</v>
      </c>
      <c r="J661" s="2">
        <v>0</v>
      </c>
      <c r="K661" s="2">
        <v>32</v>
      </c>
      <c r="L661" s="2">
        <v>8</v>
      </c>
      <c r="M661">
        <v>0</v>
      </c>
      <c r="N661" s="2">
        <v>0</v>
      </c>
      <c r="O661" s="2">
        <v>3</v>
      </c>
      <c r="P661" s="2">
        <v>15</v>
      </c>
      <c r="Q661" s="2">
        <v>24</v>
      </c>
      <c r="R661" s="2">
        <v>9</v>
      </c>
      <c r="S661" s="2">
        <v>1</v>
      </c>
      <c r="T661" s="2">
        <v>4</v>
      </c>
      <c r="U661" s="45">
        <v>7.8125E-3</v>
      </c>
      <c r="V661" s="45">
        <v>0.33333333333333331</v>
      </c>
      <c r="W661" s="45">
        <v>8.7534722222222236E-2</v>
      </c>
      <c r="X661" s="2">
        <v>5</v>
      </c>
      <c r="Y661" s="2">
        <v>24</v>
      </c>
      <c r="Z661">
        <v>17</v>
      </c>
    </row>
    <row r="662" spans="1:26" x14ac:dyDescent="0.25">
      <c r="A662" s="1">
        <v>44719</v>
      </c>
      <c r="B662" t="s">
        <v>77</v>
      </c>
      <c r="C662" t="s">
        <v>77</v>
      </c>
      <c r="D662" t="s">
        <v>77</v>
      </c>
      <c r="E662" t="s">
        <v>283</v>
      </c>
      <c r="F662" s="3">
        <v>0</v>
      </c>
      <c r="G662" s="5" t="s">
        <v>77</v>
      </c>
      <c r="H662" s="2">
        <v>0</v>
      </c>
      <c r="I662" s="2">
        <v>0</v>
      </c>
      <c r="J662" s="2">
        <v>0</v>
      </c>
      <c r="K662" s="2">
        <v>34</v>
      </c>
      <c r="L662" s="2">
        <v>7</v>
      </c>
      <c r="M662">
        <v>0</v>
      </c>
      <c r="N662" s="2">
        <v>0</v>
      </c>
      <c r="O662" s="2">
        <v>3</v>
      </c>
      <c r="P662" s="2">
        <v>20</v>
      </c>
      <c r="Q662" s="2">
        <v>28</v>
      </c>
      <c r="R662" s="2">
        <v>8</v>
      </c>
      <c r="S662" s="2">
        <v>2</v>
      </c>
      <c r="T662" s="2">
        <v>1</v>
      </c>
      <c r="U662" s="45">
        <v>3.9814814814814817E-3</v>
      </c>
      <c r="V662" s="45">
        <v>1</v>
      </c>
      <c r="W662" s="45">
        <v>0.11281828703703703</v>
      </c>
      <c r="X662" s="2">
        <v>3</v>
      </c>
      <c r="Y662" s="2">
        <v>28</v>
      </c>
      <c r="Z662">
        <v>15</v>
      </c>
    </row>
    <row r="663" spans="1:26" x14ac:dyDescent="0.25">
      <c r="A663" s="1">
        <v>44719</v>
      </c>
      <c r="B663" t="s">
        <v>77</v>
      </c>
      <c r="C663" t="s">
        <v>77</v>
      </c>
      <c r="D663" t="s">
        <v>77</v>
      </c>
      <c r="E663" t="s">
        <v>277</v>
      </c>
      <c r="F663" s="3">
        <v>0</v>
      </c>
      <c r="G663" s="5" t="s">
        <v>77</v>
      </c>
      <c r="H663" s="2">
        <v>0</v>
      </c>
      <c r="I663" s="2">
        <v>0</v>
      </c>
      <c r="J663" s="2">
        <v>0</v>
      </c>
      <c r="K663" s="2">
        <v>48</v>
      </c>
      <c r="L663" s="2">
        <v>4</v>
      </c>
      <c r="M663">
        <v>0</v>
      </c>
      <c r="N663" s="2">
        <v>0</v>
      </c>
      <c r="O663" s="2">
        <v>4</v>
      </c>
      <c r="P663" s="2">
        <v>25</v>
      </c>
      <c r="Q663" s="2">
        <v>35</v>
      </c>
      <c r="R663" s="2">
        <v>10</v>
      </c>
      <c r="S663" s="2">
        <v>0</v>
      </c>
      <c r="T663" s="2">
        <v>9</v>
      </c>
      <c r="U663" s="45">
        <v>5.1793981481481483E-3</v>
      </c>
      <c r="V663" s="45">
        <v>0.5</v>
      </c>
      <c r="W663" s="45">
        <v>0.10505787037037037</v>
      </c>
      <c r="X663" s="2">
        <v>9</v>
      </c>
      <c r="Y663" s="2">
        <v>35</v>
      </c>
      <c r="Z663">
        <v>11</v>
      </c>
    </row>
    <row r="664" spans="1:26" x14ac:dyDescent="0.25">
      <c r="A664" s="1">
        <v>44720</v>
      </c>
      <c r="B664" t="s">
        <v>89</v>
      </c>
      <c r="C664" t="s">
        <v>134</v>
      </c>
      <c r="D664" t="s">
        <v>132</v>
      </c>
      <c r="E664" t="s">
        <v>280</v>
      </c>
      <c r="F664" s="3">
        <v>10.083610333333333</v>
      </c>
      <c r="G664" s="5">
        <v>8.0441738425925946E-2</v>
      </c>
      <c r="H664" s="2">
        <v>1</v>
      </c>
      <c r="I664" s="2">
        <v>0</v>
      </c>
      <c r="J664" s="2">
        <v>0</v>
      </c>
      <c r="K664" s="2">
        <v>4</v>
      </c>
      <c r="L664" s="2">
        <v>4</v>
      </c>
      <c r="M664">
        <v>0</v>
      </c>
      <c r="N664" s="2">
        <v>2</v>
      </c>
      <c r="O664" s="2">
        <v>1</v>
      </c>
      <c r="P664" s="2">
        <v>2</v>
      </c>
      <c r="Q664" s="2">
        <v>3</v>
      </c>
      <c r="R664" s="2">
        <v>1</v>
      </c>
      <c r="S664" s="2">
        <v>0</v>
      </c>
      <c r="T664" s="2">
        <v>0</v>
      </c>
      <c r="U664" s="45">
        <v>8.7615740740740744E-3</v>
      </c>
      <c r="V664" s="45">
        <v>0</v>
      </c>
      <c r="W664" s="45">
        <v>0.11457175925925925</v>
      </c>
      <c r="X664" s="2">
        <v>0</v>
      </c>
      <c r="Y664" s="2">
        <v>3</v>
      </c>
      <c r="Z664">
        <v>4</v>
      </c>
    </row>
    <row r="665" spans="1:26" x14ac:dyDescent="0.25">
      <c r="A665" s="1">
        <v>44720</v>
      </c>
      <c r="B665" t="s">
        <v>89</v>
      </c>
      <c r="C665" t="s">
        <v>152</v>
      </c>
      <c r="D665" t="s">
        <v>132</v>
      </c>
      <c r="E665" t="s">
        <v>280</v>
      </c>
      <c r="F665" s="3">
        <v>0</v>
      </c>
      <c r="G665" s="5">
        <v>4.4994215277777784E-2</v>
      </c>
      <c r="H665" s="2">
        <v>0</v>
      </c>
      <c r="I665" s="2">
        <v>0</v>
      </c>
      <c r="J665" s="2">
        <v>0</v>
      </c>
      <c r="K665" s="2">
        <v>2</v>
      </c>
      <c r="L665" s="2">
        <v>2</v>
      </c>
      <c r="M665">
        <v>0</v>
      </c>
      <c r="N665" s="2">
        <v>0</v>
      </c>
      <c r="O665" s="2">
        <v>1</v>
      </c>
      <c r="P665" s="2">
        <v>1</v>
      </c>
      <c r="Q665" s="2">
        <v>1</v>
      </c>
      <c r="R665" s="2">
        <v>0</v>
      </c>
      <c r="S665" s="2">
        <v>0</v>
      </c>
      <c r="T665" s="2">
        <v>0</v>
      </c>
      <c r="U665" s="45">
        <v>9.0972222222222218E-3</v>
      </c>
      <c r="V665" s="45">
        <v>0</v>
      </c>
      <c r="W665" s="45">
        <v>5.1481481481481489E-2</v>
      </c>
      <c r="X665" s="2">
        <v>0</v>
      </c>
      <c r="Y665" s="2">
        <v>1</v>
      </c>
      <c r="Z665">
        <v>2</v>
      </c>
    </row>
    <row r="666" spans="1:26" x14ac:dyDescent="0.25">
      <c r="A666" s="1">
        <v>44720</v>
      </c>
      <c r="B666" t="s">
        <v>89</v>
      </c>
      <c r="C666" t="s">
        <v>167</v>
      </c>
      <c r="D666" t="s">
        <v>153</v>
      </c>
      <c r="E666" t="s">
        <v>280</v>
      </c>
      <c r="F666" s="3">
        <v>0</v>
      </c>
      <c r="G666" s="5" t="s">
        <v>77</v>
      </c>
      <c r="H666" s="2">
        <v>0</v>
      </c>
      <c r="I666" s="2">
        <v>0</v>
      </c>
      <c r="J666" s="2">
        <v>0</v>
      </c>
      <c r="K666" s="2">
        <v>1</v>
      </c>
      <c r="L666" s="2">
        <v>0</v>
      </c>
      <c r="M666">
        <v>0</v>
      </c>
      <c r="N666" s="2">
        <v>0</v>
      </c>
      <c r="O666" s="2">
        <v>0</v>
      </c>
      <c r="P666" s="2">
        <v>0</v>
      </c>
      <c r="Q666" s="2">
        <v>1</v>
      </c>
      <c r="R666" s="2">
        <v>1</v>
      </c>
      <c r="S666" s="2">
        <v>0</v>
      </c>
      <c r="T666" s="2">
        <v>0</v>
      </c>
      <c r="U666" s="45" t="s">
        <v>77</v>
      </c>
      <c r="V666" s="45" t="s">
        <v>77</v>
      </c>
      <c r="W666" s="45" t="s">
        <v>77</v>
      </c>
      <c r="X666" s="2">
        <v>0</v>
      </c>
      <c r="Y666" s="2">
        <v>1</v>
      </c>
      <c r="Z666">
        <v>0</v>
      </c>
    </row>
    <row r="667" spans="1:26" x14ac:dyDescent="0.25">
      <c r="A667" s="1">
        <v>44720</v>
      </c>
      <c r="B667" t="s">
        <v>89</v>
      </c>
      <c r="C667" t="s">
        <v>134</v>
      </c>
      <c r="D667" t="s">
        <v>132</v>
      </c>
      <c r="E667" t="s">
        <v>272</v>
      </c>
      <c r="F667" s="3">
        <v>18.158609166666672</v>
      </c>
      <c r="G667" s="5">
        <v>6.9804121794871804E-2</v>
      </c>
      <c r="H667" s="2">
        <v>1</v>
      </c>
      <c r="I667" s="2">
        <v>1</v>
      </c>
      <c r="J667" s="2">
        <v>0</v>
      </c>
      <c r="K667" s="2">
        <v>12</v>
      </c>
      <c r="L667" s="2">
        <v>12</v>
      </c>
      <c r="M667">
        <v>1</v>
      </c>
      <c r="N667" s="2">
        <v>7</v>
      </c>
      <c r="O667" s="2">
        <v>0</v>
      </c>
      <c r="P667" s="2">
        <v>8</v>
      </c>
      <c r="Q667" s="2">
        <v>9</v>
      </c>
      <c r="R667" s="2">
        <v>1</v>
      </c>
      <c r="S667" s="2">
        <v>1</v>
      </c>
      <c r="T667" s="2">
        <v>2</v>
      </c>
      <c r="U667" s="45" t="s">
        <v>77</v>
      </c>
      <c r="V667" s="45" t="s">
        <v>77</v>
      </c>
      <c r="W667" s="45">
        <v>5.2152777777777777E-2</v>
      </c>
      <c r="X667" s="2">
        <v>3</v>
      </c>
      <c r="Y667" s="2">
        <v>9</v>
      </c>
      <c r="Z667">
        <v>12</v>
      </c>
    </row>
    <row r="668" spans="1:26" x14ac:dyDescent="0.25">
      <c r="A668" s="1">
        <v>44720</v>
      </c>
      <c r="B668" t="s">
        <v>89</v>
      </c>
      <c r="C668" t="s">
        <v>159</v>
      </c>
      <c r="D668" t="s">
        <v>150</v>
      </c>
      <c r="E668" t="s">
        <v>272</v>
      </c>
      <c r="F668" s="3">
        <v>0</v>
      </c>
      <c r="G668" s="5">
        <v>3.5743055555555549E-2</v>
      </c>
      <c r="H668" s="2">
        <v>0</v>
      </c>
      <c r="I668" s="2">
        <v>0</v>
      </c>
      <c r="J668" s="2">
        <v>0</v>
      </c>
      <c r="K668" s="2">
        <v>5</v>
      </c>
      <c r="L668" s="2">
        <v>5</v>
      </c>
      <c r="M668">
        <v>0</v>
      </c>
      <c r="N668" s="2">
        <v>5</v>
      </c>
      <c r="O668" s="2">
        <v>2</v>
      </c>
      <c r="P668" s="2">
        <v>0</v>
      </c>
      <c r="Q668" s="2">
        <v>2</v>
      </c>
      <c r="R668" s="2">
        <v>2</v>
      </c>
      <c r="S668" s="2">
        <v>0</v>
      </c>
      <c r="T668" s="2">
        <v>1</v>
      </c>
      <c r="U668" s="45">
        <v>7.1180555555555554E-3</v>
      </c>
      <c r="V668" s="45">
        <v>0</v>
      </c>
      <c r="W668" s="45">
        <v>6.9299768518518517E-2</v>
      </c>
      <c r="X668" s="2">
        <v>1</v>
      </c>
      <c r="Y668" s="2">
        <v>2</v>
      </c>
      <c r="Z668">
        <v>5</v>
      </c>
    </row>
    <row r="669" spans="1:26" x14ac:dyDescent="0.25">
      <c r="A669" s="1">
        <v>44720</v>
      </c>
      <c r="B669" t="s">
        <v>89</v>
      </c>
      <c r="C669" t="s">
        <v>134</v>
      </c>
      <c r="D669" t="s">
        <v>132</v>
      </c>
      <c r="E669" t="s">
        <v>279</v>
      </c>
      <c r="F669" s="3">
        <v>8.2063889999999997</v>
      </c>
      <c r="G669" s="5">
        <v>9.5899885416666691E-2</v>
      </c>
      <c r="H669" s="2">
        <v>0</v>
      </c>
      <c r="I669" s="2">
        <v>0</v>
      </c>
      <c r="J669" s="2">
        <v>0</v>
      </c>
      <c r="K669" s="2">
        <v>4</v>
      </c>
      <c r="L669" s="2">
        <v>4</v>
      </c>
      <c r="M669">
        <v>1</v>
      </c>
      <c r="N669" s="2">
        <v>2</v>
      </c>
      <c r="O669" s="2">
        <v>2</v>
      </c>
      <c r="P669" s="2">
        <v>1</v>
      </c>
      <c r="Q669" s="2">
        <v>1</v>
      </c>
      <c r="R669" s="2">
        <v>0</v>
      </c>
      <c r="S669" s="2">
        <v>0</v>
      </c>
      <c r="T669" s="2">
        <v>1</v>
      </c>
      <c r="U669" s="45">
        <v>9.0682870370370379E-3</v>
      </c>
      <c r="V669" s="45">
        <v>0.5</v>
      </c>
      <c r="W669" s="45">
        <v>9.1284722222222212E-2</v>
      </c>
      <c r="X669" s="2">
        <v>1</v>
      </c>
      <c r="Y669" s="2">
        <v>1</v>
      </c>
      <c r="Z669">
        <v>4</v>
      </c>
    </row>
    <row r="670" spans="1:26" x14ac:dyDescent="0.25">
      <c r="A670" s="1">
        <v>44720</v>
      </c>
      <c r="B670" t="s">
        <v>89</v>
      </c>
      <c r="C670" t="s">
        <v>158</v>
      </c>
      <c r="D670" t="s">
        <v>132</v>
      </c>
      <c r="E670" t="s">
        <v>279</v>
      </c>
      <c r="F670" s="3">
        <v>0</v>
      </c>
      <c r="G670" s="5">
        <v>4.5925923611111114E-2</v>
      </c>
      <c r="H670" s="2">
        <v>0</v>
      </c>
      <c r="I670" s="2">
        <v>0</v>
      </c>
      <c r="J670" s="2">
        <v>0</v>
      </c>
      <c r="K670" s="2">
        <v>2</v>
      </c>
      <c r="L670" s="2">
        <v>2</v>
      </c>
      <c r="M670">
        <v>0</v>
      </c>
      <c r="N670" s="2">
        <v>1</v>
      </c>
      <c r="O670" s="2">
        <v>0</v>
      </c>
      <c r="P670" s="2">
        <v>2</v>
      </c>
      <c r="Q670" s="2">
        <v>2</v>
      </c>
      <c r="R670" s="2">
        <v>0</v>
      </c>
      <c r="S670" s="2">
        <v>0</v>
      </c>
      <c r="T670" s="2">
        <v>0</v>
      </c>
      <c r="U670" s="45" t="s">
        <v>77</v>
      </c>
      <c r="V670" s="45" t="s">
        <v>77</v>
      </c>
      <c r="W670" s="45">
        <v>7.6539351851851858E-2</v>
      </c>
      <c r="X670" s="2">
        <v>0</v>
      </c>
      <c r="Y670" s="2">
        <v>2</v>
      </c>
      <c r="Z670">
        <v>2</v>
      </c>
    </row>
    <row r="671" spans="1:26" x14ac:dyDescent="0.25">
      <c r="A671" s="1">
        <v>44720</v>
      </c>
      <c r="B671" t="s">
        <v>89</v>
      </c>
      <c r="C671" t="s">
        <v>152</v>
      </c>
      <c r="D671" t="s">
        <v>132</v>
      </c>
      <c r="E671" t="s">
        <v>279</v>
      </c>
      <c r="F671" s="3">
        <v>0</v>
      </c>
      <c r="G671" s="5">
        <v>2.7021604166666668E-2</v>
      </c>
      <c r="H671" s="2">
        <v>0</v>
      </c>
      <c r="I671" s="2">
        <v>0</v>
      </c>
      <c r="J671" s="2">
        <v>0</v>
      </c>
      <c r="K671" s="2">
        <v>3</v>
      </c>
      <c r="L671" s="2">
        <v>3</v>
      </c>
      <c r="M671">
        <v>0</v>
      </c>
      <c r="N671" s="2">
        <v>2</v>
      </c>
      <c r="O671" s="2">
        <v>0</v>
      </c>
      <c r="P671" s="2">
        <v>2</v>
      </c>
      <c r="Q671" s="2">
        <v>3</v>
      </c>
      <c r="R671" s="2">
        <v>1</v>
      </c>
      <c r="S671" s="2">
        <v>0</v>
      </c>
      <c r="T671" s="2">
        <v>0</v>
      </c>
      <c r="U671" s="45" t="s">
        <v>77</v>
      </c>
      <c r="V671" s="45" t="s">
        <v>77</v>
      </c>
      <c r="W671" s="45">
        <v>0.15642361111111111</v>
      </c>
      <c r="X671" s="2">
        <v>0</v>
      </c>
      <c r="Y671" s="2">
        <v>3</v>
      </c>
      <c r="Z671">
        <v>3</v>
      </c>
    </row>
    <row r="672" spans="1:26" x14ac:dyDescent="0.25">
      <c r="A672" s="1">
        <v>44720</v>
      </c>
      <c r="B672" t="s">
        <v>89</v>
      </c>
      <c r="C672" t="s">
        <v>134</v>
      </c>
      <c r="D672" t="s">
        <v>132</v>
      </c>
      <c r="E672" t="s">
        <v>271</v>
      </c>
      <c r="F672" s="3">
        <v>51.222500000000004</v>
      </c>
      <c r="G672" s="5">
        <v>9.1217847993827164E-2</v>
      </c>
      <c r="H672" s="2">
        <v>4</v>
      </c>
      <c r="I672" s="2">
        <v>3</v>
      </c>
      <c r="J672" s="2">
        <v>0</v>
      </c>
      <c r="K672" s="2">
        <v>22</v>
      </c>
      <c r="L672" s="2">
        <v>22</v>
      </c>
      <c r="M672">
        <v>5</v>
      </c>
      <c r="N672" s="2">
        <v>11</v>
      </c>
      <c r="O672" s="2">
        <v>3</v>
      </c>
      <c r="P672" s="2">
        <v>8</v>
      </c>
      <c r="Q672" s="2">
        <v>12</v>
      </c>
      <c r="R672" s="2">
        <v>4</v>
      </c>
      <c r="S672" s="2">
        <v>1</v>
      </c>
      <c r="T672" s="2">
        <v>6</v>
      </c>
      <c r="U672" s="45">
        <v>3.3101851851851851E-3</v>
      </c>
      <c r="V672" s="45">
        <v>0.66666666666666663</v>
      </c>
      <c r="W672" s="45">
        <v>5.8339120370370368E-2</v>
      </c>
      <c r="X672" s="2">
        <v>7</v>
      </c>
      <c r="Y672" s="2">
        <v>12</v>
      </c>
      <c r="Z672">
        <v>22</v>
      </c>
    </row>
    <row r="673" spans="1:26" x14ac:dyDescent="0.25">
      <c r="A673" s="1">
        <v>44720</v>
      </c>
      <c r="B673" t="s">
        <v>89</v>
      </c>
      <c r="C673" t="s">
        <v>158</v>
      </c>
      <c r="D673" t="s">
        <v>132</v>
      </c>
      <c r="E673" t="s">
        <v>271</v>
      </c>
      <c r="F673" s="3">
        <v>0</v>
      </c>
      <c r="G673" s="5">
        <v>5.4356808531746036E-2</v>
      </c>
      <c r="H673" s="2">
        <v>0</v>
      </c>
      <c r="I673" s="2">
        <v>0</v>
      </c>
      <c r="J673" s="2">
        <v>0</v>
      </c>
      <c r="K673" s="2">
        <v>8</v>
      </c>
      <c r="L673" s="2">
        <v>8</v>
      </c>
      <c r="M673">
        <v>1</v>
      </c>
      <c r="N673" s="2">
        <v>3</v>
      </c>
      <c r="O673" s="2">
        <v>0</v>
      </c>
      <c r="P673" s="2">
        <v>5</v>
      </c>
      <c r="Q673" s="2">
        <v>5</v>
      </c>
      <c r="R673" s="2">
        <v>0</v>
      </c>
      <c r="S673" s="2">
        <v>0</v>
      </c>
      <c r="T673" s="2">
        <v>3</v>
      </c>
      <c r="U673" s="45" t="s">
        <v>77</v>
      </c>
      <c r="V673" s="45" t="s">
        <v>77</v>
      </c>
      <c r="W673" s="45">
        <v>1.4131944444444445E-2</v>
      </c>
      <c r="X673" s="2">
        <v>3</v>
      </c>
      <c r="Y673" s="2">
        <v>5</v>
      </c>
      <c r="Z673">
        <v>8</v>
      </c>
    </row>
    <row r="674" spans="1:26" x14ac:dyDescent="0.25">
      <c r="A674" s="1">
        <v>44720</v>
      </c>
      <c r="B674" t="s">
        <v>89</v>
      </c>
      <c r="C674" t="s">
        <v>134</v>
      </c>
      <c r="D674" t="s">
        <v>132</v>
      </c>
      <c r="E674" t="s">
        <v>278</v>
      </c>
      <c r="F674" s="3">
        <v>26.291944499999996</v>
      </c>
      <c r="G674" s="5">
        <v>8.4986253472222231E-2</v>
      </c>
      <c r="H674" s="2">
        <v>2</v>
      </c>
      <c r="I674" s="2">
        <v>1</v>
      </c>
      <c r="J674" s="2">
        <v>0</v>
      </c>
      <c r="K674" s="2">
        <v>14</v>
      </c>
      <c r="L674" s="2">
        <v>14</v>
      </c>
      <c r="M674">
        <v>0</v>
      </c>
      <c r="N674" s="2">
        <v>3</v>
      </c>
      <c r="O674" s="2">
        <v>4</v>
      </c>
      <c r="P674" s="2">
        <v>7</v>
      </c>
      <c r="Q674" s="2">
        <v>8</v>
      </c>
      <c r="R674" s="2">
        <v>1</v>
      </c>
      <c r="S674" s="2">
        <v>1</v>
      </c>
      <c r="T674" s="2">
        <v>1</v>
      </c>
      <c r="U674" s="45">
        <v>3.0439814814814813E-3</v>
      </c>
      <c r="V674" s="45">
        <v>0.75</v>
      </c>
      <c r="W674" s="45">
        <v>5.1047453703703699E-2</v>
      </c>
      <c r="X674" s="2">
        <v>2</v>
      </c>
      <c r="Y674" s="2">
        <v>8</v>
      </c>
      <c r="Z674">
        <v>14</v>
      </c>
    </row>
    <row r="675" spans="1:26" x14ac:dyDescent="0.25">
      <c r="A675" s="1">
        <v>44720</v>
      </c>
      <c r="B675" t="s">
        <v>89</v>
      </c>
      <c r="C675" t="s">
        <v>152</v>
      </c>
      <c r="D675" t="s">
        <v>132</v>
      </c>
      <c r="E675" t="s">
        <v>278</v>
      </c>
      <c r="F675" s="3">
        <v>0</v>
      </c>
      <c r="G675" s="5">
        <v>5.1542244791666671E-2</v>
      </c>
      <c r="H675" s="2">
        <v>0</v>
      </c>
      <c r="I675" s="2">
        <v>0</v>
      </c>
      <c r="J675" s="2">
        <v>0</v>
      </c>
      <c r="K675" s="2">
        <v>4</v>
      </c>
      <c r="L675" s="2">
        <v>4</v>
      </c>
      <c r="M675">
        <v>0</v>
      </c>
      <c r="N675" s="2">
        <v>3</v>
      </c>
      <c r="O675" s="2">
        <v>0</v>
      </c>
      <c r="P675" s="2">
        <v>1</v>
      </c>
      <c r="Q675" s="2">
        <v>2</v>
      </c>
      <c r="R675" s="2">
        <v>1</v>
      </c>
      <c r="S675" s="2">
        <v>0</v>
      </c>
      <c r="T675" s="2">
        <v>2</v>
      </c>
      <c r="U675" s="45" t="s">
        <v>77</v>
      </c>
      <c r="V675" s="45" t="s">
        <v>77</v>
      </c>
      <c r="W675" s="45">
        <v>0.30429976851851853</v>
      </c>
      <c r="X675" s="2">
        <v>2</v>
      </c>
      <c r="Y675" s="2">
        <v>2</v>
      </c>
      <c r="Z675">
        <v>4</v>
      </c>
    </row>
    <row r="676" spans="1:26" x14ac:dyDescent="0.25">
      <c r="A676" s="1">
        <v>44720</v>
      </c>
      <c r="B676" t="s">
        <v>89</v>
      </c>
      <c r="C676" t="s">
        <v>158</v>
      </c>
      <c r="D676" t="s">
        <v>132</v>
      </c>
      <c r="E676" t="s">
        <v>278</v>
      </c>
      <c r="F676" s="3">
        <v>0</v>
      </c>
      <c r="G676" s="5">
        <v>5.0064815277777779E-2</v>
      </c>
      <c r="H676" s="2">
        <v>0</v>
      </c>
      <c r="I676" s="2">
        <v>0</v>
      </c>
      <c r="J676" s="2">
        <v>0</v>
      </c>
      <c r="K676" s="2">
        <v>5</v>
      </c>
      <c r="L676" s="2">
        <v>5</v>
      </c>
      <c r="M676">
        <v>0</v>
      </c>
      <c r="N676" s="2">
        <v>3</v>
      </c>
      <c r="O676" s="2">
        <v>0</v>
      </c>
      <c r="P676" s="2">
        <v>2</v>
      </c>
      <c r="Q676" s="2">
        <v>3</v>
      </c>
      <c r="R676" s="2">
        <v>1</v>
      </c>
      <c r="S676" s="2">
        <v>0</v>
      </c>
      <c r="T676" s="2">
        <v>2</v>
      </c>
      <c r="U676" s="45" t="s">
        <v>77</v>
      </c>
      <c r="V676" s="45" t="s">
        <v>77</v>
      </c>
      <c r="W676" s="45">
        <v>7.6388888888888895E-2</v>
      </c>
      <c r="X676" s="2">
        <v>2</v>
      </c>
      <c r="Y676" s="2">
        <v>3</v>
      </c>
      <c r="Z676">
        <v>5</v>
      </c>
    </row>
    <row r="677" spans="1:26" x14ac:dyDescent="0.25">
      <c r="A677" s="1">
        <v>44720</v>
      </c>
      <c r="B677" t="s">
        <v>89</v>
      </c>
      <c r="C677" t="s">
        <v>169</v>
      </c>
      <c r="D677" t="s">
        <v>170</v>
      </c>
      <c r="E677" t="s">
        <v>278</v>
      </c>
      <c r="F677" s="3">
        <v>0</v>
      </c>
      <c r="G677" s="5">
        <v>7.3263888888888901E-3</v>
      </c>
      <c r="H677" s="2">
        <v>0</v>
      </c>
      <c r="I677" s="2">
        <v>0</v>
      </c>
      <c r="J677" s="2">
        <v>0</v>
      </c>
      <c r="K677" s="2">
        <v>1</v>
      </c>
      <c r="L677" s="2">
        <v>1</v>
      </c>
      <c r="M677">
        <v>0</v>
      </c>
      <c r="N677" s="2">
        <v>1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1</v>
      </c>
      <c r="U677" s="45" t="s">
        <v>77</v>
      </c>
      <c r="V677" s="45" t="s">
        <v>77</v>
      </c>
      <c r="W677" s="45" t="s">
        <v>77</v>
      </c>
      <c r="X677" s="2">
        <v>1</v>
      </c>
      <c r="Y677" s="2">
        <v>0</v>
      </c>
      <c r="Z677">
        <v>1</v>
      </c>
    </row>
    <row r="678" spans="1:26" x14ac:dyDescent="0.25">
      <c r="A678" s="1">
        <v>44720</v>
      </c>
      <c r="B678" t="s">
        <v>87</v>
      </c>
      <c r="C678" t="s">
        <v>131</v>
      </c>
      <c r="D678" t="s">
        <v>132</v>
      </c>
      <c r="E678" t="s">
        <v>276</v>
      </c>
      <c r="F678" s="3">
        <v>35.005276666666667</v>
      </c>
      <c r="G678" s="5">
        <v>8.9829601466049389E-2</v>
      </c>
      <c r="H678" s="2">
        <v>3</v>
      </c>
      <c r="I678" s="2">
        <v>2</v>
      </c>
      <c r="J678" s="2">
        <v>0</v>
      </c>
      <c r="K678" s="2">
        <v>13</v>
      </c>
      <c r="L678" s="2">
        <v>13</v>
      </c>
      <c r="M678">
        <v>4</v>
      </c>
      <c r="N678" s="2">
        <v>7</v>
      </c>
      <c r="O678" s="2">
        <v>2</v>
      </c>
      <c r="P678" s="2">
        <v>9</v>
      </c>
      <c r="Q678" s="2">
        <v>10</v>
      </c>
      <c r="R678" s="2">
        <v>1</v>
      </c>
      <c r="S678" s="2">
        <v>0</v>
      </c>
      <c r="T678" s="2">
        <v>1</v>
      </c>
      <c r="U678" s="45">
        <v>1.0763888888888889E-2</v>
      </c>
      <c r="V678" s="45">
        <v>0.5</v>
      </c>
      <c r="W678" s="45">
        <v>0.1440451388888889</v>
      </c>
      <c r="X678" s="2">
        <v>1</v>
      </c>
      <c r="Y678" s="2">
        <v>10</v>
      </c>
      <c r="Z678">
        <v>13</v>
      </c>
    </row>
    <row r="679" spans="1:26" x14ac:dyDescent="0.25">
      <c r="A679" s="1">
        <v>44720</v>
      </c>
      <c r="B679" t="s">
        <v>87</v>
      </c>
      <c r="C679" t="s">
        <v>138</v>
      </c>
      <c r="D679" t="s">
        <v>132</v>
      </c>
      <c r="E679" t="s">
        <v>276</v>
      </c>
      <c r="F679" s="3">
        <v>27.481666666666666</v>
      </c>
      <c r="G679" s="5">
        <v>0.12370949097222224</v>
      </c>
      <c r="H679" s="2">
        <v>3</v>
      </c>
      <c r="I679" s="2">
        <v>2</v>
      </c>
      <c r="J679" s="2">
        <v>0</v>
      </c>
      <c r="K679" s="2">
        <v>7</v>
      </c>
      <c r="L679" s="2">
        <v>7</v>
      </c>
      <c r="M679">
        <v>3</v>
      </c>
      <c r="N679" s="2">
        <v>5</v>
      </c>
      <c r="O679" s="2">
        <v>3</v>
      </c>
      <c r="P679" s="2">
        <v>4</v>
      </c>
      <c r="Q679" s="2">
        <v>4</v>
      </c>
      <c r="R679" s="2">
        <v>0</v>
      </c>
      <c r="S679" s="2">
        <v>0</v>
      </c>
      <c r="T679" s="2">
        <v>0</v>
      </c>
      <c r="U679" s="45">
        <v>8.7500000000000008E-3</v>
      </c>
      <c r="V679" s="45">
        <v>0</v>
      </c>
      <c r="W679" s="45">
        <v>0.10934027777777777</v>
      </c>
      <c r="X679" s="2">
        <v>0</v>
      </c>
      <c r="Y679" s="2">
        <v>4</v>
      </c>
      <c r="Z679">
        <v>7</v>
      </c>
    </row>
    <row r="680" spans="1:26" x14ac:dyDescent="0.25">
      <c r="A680" s="1">
        <v>44720</v>
      </c>
      <c r="B680" t="s">
        <v>87</v>
      </c>
      <c r="C680" t="s">
        <v>131</v>
      </c>
      <c r="D680" t="s">
        <v>132</v>
      </c>
      <c r="E680" t="s">
        <v>285</v>
      </c>
      <c r="F680" s="3">
        <v>47.069999166666676</v>
      </c>
      <c r="G680" s="5">
        <v>0.12475217647058827</v>
      </c>
      <c r="H680" s="2">
        <v>5</v>
      </c>
      <c r="I680" s="2">
        <v>3</v>
      </c>
      <c r="J680" s="2">
        <v>0</v>
      </c>
      <c r="K680" s="2">
        <v>16</v>
      </c>
      <c r="L680" s="2">
        <v>15</v>
      </c>
      <c r="M680">
        <v>3</v>
      </c>
      <c r="N680" s="2">
        <v>5</v>
      </c>
      <c r="O680" s="2">
        <v>2</v>
      </c>
      <c r="P680" s="2">
        <v>9</v>
      </c>
      <c r="Q680" s="2">
        <v>10</v>
      </c>
      <c r="R680" s="2">
        <v>1</v>
      </c>
      <c r="S680" s="2">
        <v>0</v>
      </c>
      <c r="T680" s="2">
        <v>4</v>
      </c>
      <c r="U680" s="45">
        <v>1.1631944444444445E-2</v>
      </c>
      <c r="V680" s="45">
        <v>0</v>
      </c>
      <c r="W680" s="45">
        <v>0.1674826388888889</v>
      </c>
      <c r="X680" s="2">
        <v>4</v>
      </c>
      <c r="Y680" s="2">
        <v>10</v>
      </c>
      <c r="Z680">
        <v>16</v>
      </c>
    </row>
    <row r="681" spans="1:26" x14ac:dyDescent="0.25">
      <c r="A681" s="1">
        <v>44720</v>
      </c>
      <c r="B681" t="s">
        <v>87</v>
      </c>
      <c r="C681" t="s">
        <v>139</v>
      </c>
      <c r="D681" t="s">
        <v>132</v>
      </c>
      <c r="E681" t="s">
        <v>285</v>
      </c>
      <c r="F681" s="3">
        <v>4.4519444999999997</v>
      </c>
      <c r="G681" s="5">
        <v>0.19591435416666667</v>
      </c>
      <c r="H681" s="2">
        <v>1</v>
      </c>
      <c r="I681" s="2">
        <v>0</v>
      </c>
      <c r="J681" s="2">
        <v>0</v>
      </c>
      <c r="K681" s="2">
        <v>1</v>
      </c>
      <c r="L681" s="2">
        <v>1</v>
      </c>
      <c r="M681">
        <v>1</v>
      </c>
      <c r="N681" s="2">
        <v>1</v>
      </c>
      <c r="O681" s="2">
        <v>0</v>
      </c>
      <c r="P681" s="2">
        <v>1</v>
      </c>
      <c r="Q681" s="2">
        <v>1</v>
      </c>
      <c r="R681" s="2">
        <v>0</v>
      </c>
      <c r="S681" s="2">
        <v>0</v>
      </c>
      <c r="T681" s="2">
        <v>0</v>
      </c>
      <c r="U681" s="45" t="s">
        <v>77</v>
      </c>
      <c r="V681" s="45" t="s">
        <v>77</v>
      </c>
      <c r="W681" s="45">
        <v>5.3298611111111116E-2</v>
      </c>
      <c r="X681" s="2">
        <v>0</v>
      </c>
      <c r="Y681" s="2">
        <v>1</v>
      </c>
      <c r="Z681">
        <v>1</v>
      </c>
    </row>
    <row r="682" spans="1:26" x14ac:dyDescent="0.25">
      <c r="A682" s="1">
        <v>44720</v>
      </c>
      <c r="B682" t="s">
        <v>87</v>
      </c>
      <c r="C682" t="s">
        <v>131</v>
      </c>
      <c r="D682" t="s">
        <v>132</v>
      </c>
      <c r="E682" t="s">
        <v>282</v>
      </c>
      <c r="F682" s="3">
        <v>29.118611166666668</v>
      </c>
      <c r="G682" s="5">
        <v>0.13126157430555557</v>
      </c>
      <c r="H682" s="2">
        <v>5</v>
      </c>
      <c r="I682" s="2">
        <v>0</v>
      </c>
      <c r="J682" s="2">
        <v>0</v>
      </c>
      <c r="K682" s="2">
        <v>7</v>
      </c>
      <c r="L682" s="2">
        <v>7</v>
      </c>
      <c r="M682">
        <v>1</v>
      </c>
      <c r="N682" s="2">
        <v>2</v>
      </c>
      <c r="O682" s="2">
        <v>1</v>
      </c>
      <c r="P682" s="2">
        <v>5</v>
      </c>
      <c r="Q682" s="2">
        <v>6</v>
      </c>
      <c r="R682" s="2">
        <v>1</v>
      </c>
      <c r="S682" s="2">
        <v>0</v>
      </c>
      <c r="T682" s="2">
        <v>0</v>
      </c>
      <c r="U682" s="45">
        <v>1.1388888888888888E-2</v>
      </c>
      <c r="V682" s="45">
        <v>0</v>
      </c>
      <c r="W682" s="45">
        <v>0.12491898148148148</v>
      </c>
      <c r="X682" s="2">
        <v>0</v>
      </c>
      <c r="Y682" s="2">
        <v>6</v>
      </c>
      <c r="Z682">
        <v>7</v>
      </c>
    </row>
    <row r="683" spans="1:26" x14ac:dyDescent="0.25">
      <c r="A683" s="1">
        <v>44720</v>
      </c>
      <c r="B683" t="s">
        <v>87</v>
      </c>
      <c r="C683" t="s">
        <v>139</v>
      </c>
      <c r="D683" t="s">
        <v>132</v>
      </c>
      <c r="E683" t="s">
        <v>282</v>
      </c>
      <c r="F683" s="3">
        <v>8.3516666666666666</v>
      </c>
      <c r="G683" s="5">
        <v>8.0013888888888884E-2</v>
      </c>
      <c r="H683" s="2">
        <v>0</v>
      </c>
      <c r="I683" s="2">
        <v>0</v>
      </c>
      <c r="J683" s="2">
        <v>0</v>
      </c>
      <c r="K683" s="2">
        <v>4</v>
      </c>
      <c r="L683" s="2">
        <v>4</v>
      </c>
      <c r="M683">
        <v>1</v>
      </c>
      <c r="N683" s="2">
        <v>2</v>
      </c>
      <c r="O683" s="2">
        <v>1</v>
      </c>
      <c r="P683" s="2">
        <v>2</v>
      </c>
      <c r="Q683" s="2">
        <v>2</v>
      </c>
      <c r="R683" s="2">
        <v>0</v>
      </c>
      <c r="S683" s="2">
        <v>0</v>
      </c>
      <c r="T683" s="2">
        <v>1</v>
      </c>
      <c r="U683" s="45">
        <v>3.1481481481481482E-3</v>
      </c>
      <c r="V683" s="45">
        <v>1</v>
      </c>
      <c r="W683" s="45">
        <v>0.11863425925925924</v>
      </c>
      <c r="X683" s="2">
        <v>1</v>
      </c>
      <c r="Y683" s="2">
        <v>2</v>
      </c>
      <c r="Z683">
        <v>4</v>
      </c>
    </row>
    <row r="684" spans="1:26" x14ac:dyDescent="0.25">
      <c r="A684" s="1">
        <v>44720</v>
      </c>
      <c r="B684" t="s">
        <v>87</v>
      </c>
      <c r="C684" t="s">
        <v>138</v>
      </c>
      <c r="D684" t="s">
        <v>132</v>
      </c>
      <c r="E684" t="s">
        <v>287</v>
      </c>
      <c r="F684" s="3">
        <v>45.19972216666666</v>
      </c>
      <c r="G684" s="5">
        <v>0.12003608129084965</v>
      </c>
      <c r="H684" s="2">
        <v>5</v>
      </c>
      <c r="I684" s="2">
        <v>3</v>
      </c>
      <c r="J684" s="2">
        <v>0</v>
      </c>
      <c r="K684" s="2">
        <v>16</v>
      </c>
      <c r="L684" s="2">
        <v>15</v>
      </c>
      <c r="M684">
        <v>4</v>
      </c>
      <c r="N684" s="2">
        <v>7</v>
      </c>
      <c r="O684" s="2">
        <v>1</v>
      </c>
      <c r="P684" s="2">
        <v>13</v>
      </c>
      <c r="Q684" s="2">
        <v>14</v>
      </c>
      <c r="R684" s="2">
        <v>1</v>
      </c>
      <c r="S684" s="2">
        <v>0</v>
      </c>
      <c r="T684" s="2">
        <v>1</v>
      </c>
      <c r="U684" s="45">
        <v>1.462962962962963E-2</v>
      </c>
      <c r="V684" s="45">
        <v>0</v>
      </c>
      <c r="W684" s="45">
        <v>0.12971064814814814</v>
      </c>
      <c r="X684" s="2">
        <v>1</v>
      </c>
      <c r="Y684" s="2">
        <v>14</v>
      </c>
      <c r="Z684">
        <v>16</v>
      </c>
    </row>
    <row r="685" spans="1:26" x14ac:dyDescent="0.25">
      <c r="A685" s="1">
        <v>44720</v>
      </c>
      <c r="B685" t="s">
        <v>87</v>
      </c>
      <c r="C685" t="s">
        <v>139</v>
      </c>
      <c r="D685" t="s">
        <v>132</v>
      </c>
      <c r="E685" t="s">
        <v>287</v>
      </c>
      <c r="F685" s="3">
        <v>0</v>
      </c>
      <c r="G685" s="5">
        <v>4.3506944444444445E-2</v>
      </c>
      <c r="H685" s="2">
        <v>0</v>
      </c>
      <c r="I685" s="2">
        <v>0</v>
      </c>
      <c r="J685" s="2">
        <v>0</v>
      </c>
      <c r="K685" s="2">
        <v>1</v>
      </c>
      <c r="L685" s="2">
        <v>1</v>
      </c>
      <c r="M685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1</v>
      </c>
      <c r="U685" s="45" t="s">
        <v>77</v>
      </c>
      <c r="V685" s="45" t="s">
        <v>77</v>
      </c>
      <c r="W685" s="45" t="s">
        <v>77</v>
      </c>
      <c r="X685" s="2">
        <v>1</v>
      </c>
      <c r="Y685" s="2">
        <v>0</v>
      </c>
      <c r="Z685">
        <v>1</v>
      </c>
    </row>
    <row r="686" spans="1:26" x14ac:dyDescent="0.25">
      <c r="A686" s="1">
        <v>44720</v>
      </c>
      <c r="B686" t="s">
        <v>87</v>
      </c>
      <c r="C686" t="s">
        <v>138</v>
      </c>
      <c r="D686" t="s">
        <v>132</v>
      </c>
      <c r="E686" t="s">
        <v>284</v>
      </c>
      <c r="F686" s="3">
        <v>16.639166666666668</v>
      </c>
      <c r="G686" s="5">
        <v>0.14968981527777778</v>
      </c>
      <c r="H686" s="2">
        <v>1</v>
      </c>
      <c r="I686" s="2">
        <v>1</v>
      </c>
      <c r="J686" s="2">
        <v>0</v>
      </c>
      <c r="K686" s="2">
        <v>6</v>
      </c>
      <c r="L686" s="2">
        <v>6</v>
      </c>
      <c r="M686">
        <v>1</v>
      </c>
      <c r="N686" s="2">
        <v>2</v>
      </c>
      <c r="O686" s="2">
        <v>2</v>
      </c>
      <c r="P686" s="2">
        <v>3</v>
      </c>
      <c r="Q686" s="2">
        <v>4</v>
      </c>
      <c r="R686" s="2">
        <v>1</v>
      </c>
      <c r="S686" s="2">
        <v>0</v>
      </c>
      <c r="T686" s="2">
        <v>0</v>
      </c>
      <c r="U686" s="45">
        <v>7.4131944444444453E-3</v>
      </c>
      <c r="V686" s="45">
        <v>0.5</v>
      </c>
      <c r="W686" s="45">
        <v>0.11939814814814816</v>
      </c>
      <c r="X686" s="2">
        <v>0</v>
      </c>
      <c r="Y686" s="2">
        <v>4</v>
      </c>
      <c r="Z686">
        <v>6</v>
      </c>
    </row>
    <row r="687" spans="1:26" x14ac:dyDescent="0.25">
      <c r="A687" s="1">
        <v>44720</v>
      </c>
      <c r="B687" t="s">
        <v>87</v>
      </c>
      <c r="C687" t="s">
        <v>139</v>
      </c>
      <c r="D687" t="s">
        <v>132</v>
      </c>
      <c r="E687" t="s">
        <v>277</v>
      </c>
      <c r="F687" s="3">
        <v>16.364166666666666</v>
      </c>
      <c r="G687" s="5">
        <v>5.5474537037037044E-2</v>
      </c>
      <c r="H687" s="2">
        <v>0</v>
      </c>
      <c r="I687" s="2">
        <v>0</v>
      </c>
      <c r="J687" s="2">
        <v>0</v>
      </c>
      <c r="K687" s="2">
        <v>19</v>
      </c>
      <c r="L687" s="2">
        <v>19</v>
      </c>
      <c r="M687">
        <v>6</v>
      </c>
      <c r="N687" s="2">
        <v>12</v>
      </c>
      <c r="O687" s="2">
        <v>5</v>
      </c>
      <c r="P687" s="2">
        <v>12</v>
      </c>
      <c r="Q687" s="2">
        <v>12</v>
      </c>
      <c r="R687" s="2">
        <v>0</v>
      </c>
      <c r="S687" s="2">
        <v>1</v>
      </c>
      <c r="T687" s="2">
        <v>1</v>
      </c>
      <c r="U687" s="45">
        <v>8.1828703703703699E-3</v>
      </c>
      <c r="V687" s="45">
        <v>0.2</v>
      </c>
      <c r="W687" s="45">
        <v>9.8964120370370362E-2</v>
      </c>
      <c r="X687" s="2">
        <v>2</v>
      </c>
      <c r="Y687" s="2">
        <v>12</v>
      </c>
      <c r="Z687">
        <v>19</v>
      </c>
    </row>
    <row r="688" spans="1:26" x14ac:dyDescent="0.25">
      <c r="A688" s="1">
        <v>44720</v>
      </c>
      <c r="B688" t="s">
        <v>87</v>
      </c>
      <c r="C688" t="s">
        <v>131</v>
      </c>
      <c r="D688" t="s">
        <v>132</v>
      </c>
      <c r="E688" t="s">
        <v>277</v>
      </c>
      <c r="F688" s="3">
        <v>5.2780554999999998</v>
      </c>
      <c r="G688" s="5">
        <v>0.23033564583333335</v>
      </c>
      <c r="H688" s="2">
        <v>1</v>
      </c>
      <c r="I688" s="2">
        <v>0</v>
      </c>
      <c r="J688" s="2">
        <v>0</v>
      </c>
      <c r="K688" s="2">
        <v>1</v>
      </c>
      <c r="L688" s="2">
        <v>1</v>
      </c>
      <c r="M688">
        <v>0</v>
      </c>
      <c r="N688" s="2">
        <v>0</v>
      </c>
      <c r="O688" s="2">
        <v>0</v>
      </c>
      <c r="P688" s="2">
        <v>1</v>
      </c>
      <c r="Q688" s="2">
        <v>1</v>
      </c>
      <c r="R688" s="2">
        <v>0</v>
      </c>
      <c r="S688" s="2">
        <v>0</v>
      </c>
      <c r="T688" s="2">
        <v>0</v>
      </c>
      <c r="U688" s="45" t="s">
        <v>77</v>
      </c>
      <c r="V688" s="45" t="s">
        <v>77</v>
      </c>
      <c r="W688" s="45">
        <v>0.19538194444444446</v>
      </c>
      <c r="X688" s="2">
        <v>0</v>
      </c>
      <c r="Y688" s="2">
        <v>1</v>
      </c>
      <c r="Z688">
        <v>1</v>
      </c>
    </row>
    <row r="689" spans="1:26" x14ac:dyDescent="0.25">
      <c r="A689" s="1">
        <v>44720</v>
      </c>
      <c r="B689" t="s">
        <v>90</v>
      </c>
      <c r="C689" t="s">
        <v>136</v>
      </c>
      <c r="D689" t="s">
        <v>132</v>
      </c>
      <c r="E689" t="s">
        <v>269</v>
      </c>
      <c r="F689" s="3">
        <v>0.19166666666666665</v>
      </c>
      <c r="G689" s="5">
        <v>1.8402777777777778E-2</v>
      </c>
      <c r="H689" s="2">
        <v>0</v>
      </c>
      <c r="I689" s="2">
        <v>0</v>
      </c>
      <c r="J689" s="2">
        <v>0</v>
      </c>
      <c r="K689" s="2">
        <v>1</v>
      </c>
      <c r="L689" s="2">
        <v>1</v>
      </c>
      <c r="M689">
        <v>0</v>
      </c>
      <c r="N689" s="2">
        <v>1</v>
      </c>
      <c r="O689" s="2">
        <v>0</v>
      </c>
      <c r="P689" s="2">
        <v>1</v>
      </c>
      <c r="Q689" s="2">
        <v>1</v>
      </c>
      <c r="R689" s="2">
        <v>0</v>
      </c>
      <c r="S689" s="2">
        <v>0</v>
      </c>
      <c r="T689" s="2">
        <v>0</v>
      </c>
      <c r="U689" s="45" t="s">
        <v>77</v>
      </c>
      <c r="V689" s="45" t="s">
        <v>77</v>
      </c>
      <c r="W689" s="45">
        <v>3.5763888888888894E-3</v>
      </c>
      <c r="X689" s="2">
        <v>0</v>
      </c>
      <c r="Y689" s="2">
        <v>1</v>
      </c>
      <c r="Z689">
        <v>1</v>
      </c>
    </row>
    <row r="690" spans="1:26" x14ac:dyDescent="0.25">
      <c r="A690" s="1">
        <v>44720</v>
      </c>
      <c r="B690" t="s">
        <v>90</v>
      </c>
      <c r="C690" t="s">
        <v>136</v>
      </c>
      <c r="D690" t="s">
        <v>132</v>
      </c>
      <c r="E690" t="s">
        <v>272</v>
      </c>
      <c r="F690" s="3">
        <v>0.53333333333333333</v>
      </c>
      <c r="G690" s="5">
        <v>3.2638888888888891E-2</v>
      </c>
      <c r="H690" s="2">
        <v>0</v>
      </c>
      <c r="I690" s="2">
        <v>0</v>
      </c>
      <c r="J690" s="2">
        <v>0</v>
      </c>
      <c r="K690" s="2">
        <v>1</v>
      </c>
      <c r="L690" s="2">
        <v>1</v>
      </c>
      <c r="M690">
        <v>0</v>
      </c>
      <c r="N690" s="2">
        <v>1</v>
      </c>
      <c r="O690" s="2">
        <v>0</v>
      </c>
      <c r="P690" s="2">
        <v>0</v>
      </c>
      <c r="Q690" s="2">
        <v>1</v>
      </c>
      <c r="R690" s="2">
        <v>1</v>
      </c>
      <c r="S690" s="2">
        <v>0</v>
      </c>
      <c r="T690" s="2">
        <v>0</v>
      </c>
      <c r="U690" s="45" t="s">
        <v>77</v>
      </c>
      <c r="V690" s="45" t="s">
        <v>77</v>
      </c>
      <c r="W690" s="45">
        <v>9.0393518518518522E-3</v>
      </c>
      <c r="X690" s="2">
        <v>0</v>
      </c>
      <c r="Y690" s="2">
        <v>1</v>
      </c>
      <c r="Z690">
        <v>1</v>
      </c>
    </row>
    <row r="691" spans="1:26" x14ac:dyDescent="0.25">
      <c r="A691" s="1">
        <v>44720</v>
      </c>
      <c r="B691" t="s">
        <v>90</v>
      </c>
      <c r="C691" t="s">
        <v>136</v>
      </c>
      <c r="D691" t="s">
        <v>132</v>
      </c>
      <c r="E691" t="s">
        <v>273</v>
      </c>
      <c r="F691" s="3">
        <v>38.725553833333322</v>
      </c>
      <c r="G691" s="5">
        <v>5.3556053115615621E-2</v>
      </c>
      <c r="H691" s="2">
        <v>1</v>
      </c>
      <c r="I691" s="2">
        <v>0</v>
      </c>
      <c r="J691" s="2">
        <v>0</v>
      </c>
      <c r="K691" s="2">
        <v>34</v>
      </c>
      <c r="L691" s="2">
        <v>33</v>
      </c>
      <c r="M691">
        <v>9</v>
      </c>
      <c r="N691" s="2">
        <v>22</v>
      </c>
      <c r="O691" s="2">
        <v>10</v>
      </c>
      <c r="P691" s="2">
        <v>17</v>
      </c>
      <c r="Q691" s="2">
        <v>22</v>
      </c>
      <c r="R691" s="2">
        <v>5</v>
      </c>
      <c r="S691" s="2">
        <v>1</v>
      </c>
      <c r="T691" s="2">
        <v>1</v>
      </c>
      <c r="U691" s="45">
        <v>4.1724537037037034E-3</v>
      </c>
      <c r="V691" s="45">
        <v>0.7</v>
      </c>
      <c r="W691" s="45">
        <v>7.4548611111111107E-2</v>
      </c>
      <c r="X691" s="2">
        <v>2</v>
      </c>
      <c r="Y691" s="2">
        <v>22</v>
      </c>
      <c r="Z691">
        <v>34</v>
      </c>
    </row>
    <row r="692" spans="1:26" x14ac:dyDescent="0.25">
      <c r="A692" s="1">
        <v>44720</v>
      </c>
      <c r="B692" t="s">
        <v>90</v>
      </c>
      <c r="C692" t="s">
        <v>136</v>
      </c>
      <c r="D692" t="s">
        <v>132</v>
      </c>
      <c r="E692" t="s">
        <v>268</v>
      </c>
      <c r="F692" s="3">
        <v>0</v>
      </c>
      <c r="G692" s="5">
        <v>4.0972222222222222E-2</v>
      </c>
      <c r="H692" s="2">
        <v>0</v>
      </c>
      <c r="I692" s="2">
        <v>0</v>
      </c>
      <c r="J692" s="2">
        <v>0</v>
      </c>
      <c r="K692" s="2">
        <v>1</v>
      </c>
      <c r="L692" s="2">
        <v>1</v>
      </c>
      <c r="M692">
        <v>0</v>
      </c>
      <c r="N692" s="2">
        <v>1</v>
      </c>
      <c r="O692" s="2">
        <v>0</v>
      </c>
      <c r="P692" s="2">
        <v>1</v>
      </c>
      <c r="Q692" s="2">
        <v>1</v>
      </c>
      <c r="R692" s="2">
        <v>0</v>
      </c>
      <c r="S692" s="2">
        <v>0</v>
      </c>
      <c r="T692" s="2">
        <v>0</v>
      </c>
      <c r="U692" s="45" t="s">
        <v>77</v>
      </c>
      <c r="V692" s="45" t="s">
        <v>77</v>
      </c>
      <c r="W692" s="45">
        <v>3.4178240740740745E-2</v>
      </c>
      <c r="X692" s="2">
        <v>0</v>
      </c>
      <c r="Y692" s="2">
        <v>1</v>
      </c>
      <c r="Z692">
        <v>1</v>
      </c>
    </row>
    <row r="693" spans="1:26" x14ac:dyDescent="0.25">
      <c r="A693" s="1">
        <v>44720</v>
      </c>
      <c r="B693" t="s">
        <v>90</v>
      </c>
      <c r="C693" t="s">
        <v>136</v>
      </c>
      <c r="D693" t="s">
        <v>132</v>
      </c>
      <c r="E693" t="s">
        <v>286</v>
      </c>
      <c r="F693" s="3">
        <v>0</v>
      </c>
      <c r="G693" s="5">
        <v>2.2384256944444448E-2</v>
      </c>
      <c r="H693" s="2">
        <v>0</v>
      </c>
      <c r="I693" s="2">
        <v>0</v>
      </c>
      <c r="J693" s="2">
        <v>0</v>
      </c>
      <c r="K693" s="2">
        <v>1</v>
      </c>
      <c r="L693" s="2">
        <v>1</v>
      </c>
      <c r="M693">
        <v>0</v>
      </c>
      <c r="N693" s="2">
        <v>1</v>
      </c>
      <c r="O693" s="2">
        <v>0</v>
      </c>
      <c r="P693" s="2">
        <v>1</v>
      </c>
      <c r="Q693" s="2">
        <v>1</v>
      </c>
      <c r="R693" s="2">
        <v>0</v>
      </c>
      <c r="S693" s="2">
        <v>0</v>
      </c>
      <c r="T693" s="2">
        <v>0</v>
      </c>
      <c r="U693" s="45" t="s">
        <v>77</v>
      </c>
      <c r="V693" s="45" t="s">
        <v>77</v>
      </c>
      <c r="W693" s="45">
        <v>1.1261574074074073E-2</v>
      </c>
      <c r="X693" s="2">
        <v>0</v>
      </c>
      <c r="Y693" s="2">
        <v>1</v>
      </c>
      <c r="Z693">
        <v>1</v>
      </c>
    </row>
    <row r="694" spans="1:26" x14ac:dyDescent="0.25">
      <c r="A694" s="1">
        <v>44720</v>
      </c>
      <c r="B694" t="s">
        <v>90</v>
      </c>
      <c r="C694" t="s">
        <v>136</v>
      </c>
      <c r="D694" t="s">
        <v>132</v>
      </c>
      <c r="E694" t="s">
        <v>281</v>
      </c>
      <c r="F694" s="3">
        <v>0.84500000000000008</v>
      </c>
      <c r="G694" s="5">
        <v>2.8020833333333332E-2</v>
      </c>
      <c r="H694" s="2">
        <v>0</v>
      </c>
      <c r="I694" s="2">
        <v>0</v>
      </c>
      <c r="J694" s="2">
        <v>0</v>
      </c>
      <c r="K694" s="2">
        <v>2</v>
      </c>
      <c r="L694" s="2">
        <v>2</v>
      </c>
      <c r="M694">
        <v>0</v>
      </c>
      <c r="N694" s="2">
        <v>2</v>
      </c>
      <c r="O694" s="2">
        <v>0</v>
      </c>
      <c r="P694" s="2">
        <v>1</v>
      </c>
      <c r="Q694" s="2">
        <v>2</v>
      </c>
      <c r="R694" s="2">
        <v>1</v>
      </c>
      <c r="S694" s="2">
        <v>0</v>
      </c>
      <c r="T694" s="2">
        <v>0</v>
      </c>
      <c r="U694" s="45" t="s">
        <v>77</v>
      </c>
      <c r="V694" s="45" t="s">
        <v>77</v>
      </c>
      <c r="W694" s="45">
        <v>9.2945601851851856E-2</v>
      </c>
      <c r="X694" s="2">
        <v>0</v>
      </c>
      <c r="Y694" s="2">
        <v>2</v>
      </c>
      <c r="Z694">
        <v>2</v>
      </c>
    </row>
    <row r="695" spans="1:26" x14ac:dyDescent="0.25">
      <c r="A695" s="1">
        <v>44720</v>
      </c>
      <c r="B695" t="s">
        <v>90</v>
      </c>
      <c r="C695" t="s">
        <v>136</v>
      </c>
      <c r="D695" t="s">
        <v>132</v>
      </c>
      <c r="E695" t="s">
        <v>279</v>
      </c>
      <c r="F695" s="3">
        <v>0.87666666666666659</v>
      </c>
      <c r="G695" s="5">
        <v>2.8680555555555556E-2</v>
      </c>
      <c r="H695" s="2">
        <v>0</v>
      </c>
      <c r="I695" s="2">
        <v>0</v>
      </c>
      <c r="J695" s="2">
        <v>0</v>
      </c>
      <c r="K695" s="2">
        <v>2</v>
      </c>
      <c r="L695" s="2">
        <v>2</v>
      </c>
      <c r="M695">
        <v>0</v>
      </c>
      <c r="N695" s="2">
        <v>2</v>
      </c>
      <c r="O695" s="2">
        <v>0</v>
      </c>
      <c r="P695" s="2">
        <v>2</v>
      </c>
      <c r="Q695" s="2">
        <v>2</v>
      </c>
      <c r="R695" s="2">
        <v>0</v>
      </c>
      <c r="S695" s="2">
        <v>0</v>
      </c>
      <c r="T695" s="2">
        <v>0</v>
      </c>
      <c r="U695" s="45" t="s">
        <v>77</v>
      </c>
      <c r="V695" s="45" t="s">
        <v>77</v>
      </c>
      <c r="W695" s="45">
        <v>5.2488425925925931E-3</v>
      </c>
      <c r="X695" s="2">
        <v>0</v>
      </c>
      <c r="Y695" s="2">
        <v>2</v>
      </c>
      <c r="Z695">
        <v>2</v>
      </c>
    </row>
    <row r="696" spans="1:26" x14ac:dyDescent="0.25">
      <c r="A696" s="1">
        <v>44720</v>
      </c>
      <c r="B696" t="s">
        <v>90</v>
      </c>
      <c r="C696" t="s">
        <v>136</v>
      </c>
      <c r="D696" t="s">
        <v>132</v>
      </c>
      <c r="E696" t="s">
        <v>275</v>
      </c>
      <c r="F696" s="3">
        <v>0</v>
      </c>
      <c r="G696" s="5">
        <v>5.7754652777777778E-3</v>
      </c>
      <c r="H696" s="2">
        <v>0</v>
      </c>
      <c r="I696" s="2">
        <v>0</v>
      </c>
      <c r="J696" s="2">
        <v>0</v>
      </c>
      <c r="K696" s="2">
        <v>1</v>
      </c>
      <c r="L696" s="2">
        <v>1</v>
      </c>
      <c r="M696">
        <v>1</v>
      </c>
      <c r="N696" s="2">
        <v>1</v>
      </c>
      <c r="O696" s="2">
        <v>0</v>
      </c>
      <c r="P696" s="2">
        <v>1</v>
      </c>
      <c r="Q696" s="2">
        <v>1</v>
      </c>
      <c r="R696" s="2">
        <v>0</v>
      </c>
      <c r="S696" s="2">
        <v>0</v>
      </c>
      <c r="T696" s="2">
        <v>0</v>
      </c>
      <c r="U696" s="45" t="s">
        <v>77</v>
      </c>
      <c r="V696" s="45" t="s">
        <v>77</v>
      </c>
      <c r="W696" s="45">
        <v>0.13954861111111111</v>
      </c>
      <c r="X696" s="2">
        <v>0</v>
      </c>
      <c r="Y696" s="2">
        <v>1</v>
      </c>
      <c r="Z696">
        <v>1</v>
      </c>
    </row>
    <row r="697" spans="1:26" x14ac:dyDescent="0.25">
      <c r="A697" s="1">
        <v>44720</v>
      </c>
      <c r="B697" t="s">
        <v>90</v>
      </c>
      <c r="C697" t="s">
        <v>136</v>
      </c>
      <c r="D697" t="s">
        <v>132</v>
      </c>
      <c r="E697" t="s">
        <v>274</v>
      </c>
      <c r="F697" s="3">
        <v>0.76583333333333337</v>
      </c>
      <c r="G697" s="5">
        <v>2.6371527777777778E-2</v>
      </c>
      <c r="H697" s="2">
        <v>0</v>
      </c>
      <c r="I697" s="2">
        <v>0</v>
      </c>
      <c r="J697" s="2">
        <v>0</v>
      </c>
      <c r="K697" s="2">
        <v>2</v>
      </c>
      <c r="L697" s="2">
        <v>2</v>
      </c>
      <c r="M697">
        <v>0</v>
      </c>
      <c r="N697" s="2">
        <v>2</v>
      </c>
      <c r="O697" s="2">
        <v>0</v>
      </c>
      <c r="P697" s="2">
        <v>0</v>
      </c>
      <c r="Q697" s="2">
        <v>1</v>
      </c>
      <c r="R697" s="2">
        <v>1</v>
      </c>
      <c r="S697" s="2">
        <v>0</v>
      </c>
      <c r="T697" s="2">
        <v>1</v>
      </c>
      <c r="U697" s="45" t="s">
        <v>77</v>
      </c>
      <c r="V697" s="45" t="s">
        <v>77</v>
      </c>
      <c r="W697" s="45">
        <v>0.4264236111111111</v>
      </c>
      <c r="X697" s="2">
        <v>1</v>
      </c>
      <c r="Y697" s="2">
        <v>1</v>
      </c>
      <c r="Z697">
        <v>2</v>
      </c>
    </row>
    <row r="698" spans="1:26" x14ac:dyDescent="0.25">
      <c r="A698" s="1">
        <v>44720</v>
      </c>
      <c r="B698" t="s">
        <v>90</v>
      </c>
      <c r="C698" t="s">
        <v>174</v>
      </c>
      <c r="D698" t="s">
        <v>153</v>
      </c>
      <c r="E698" t="s">
        <v>278</v>
      </c>
      <c r="F698" s="3">
        <v>0</v>
      </c>
      <c r="G698" s="5">
        <v>9.4444444444444445E-3</v>
      </c>
      <c r="H698" s="2">
        <v>0</v>
      </c>
      <c r="I698" s="2">
        <v>0</v>
      </c>
      <c r="J698" s="2">
        <v>0</v>
      </c>
      <c r="K698" s="2">
        <v>1</v>
      </c>
      <c r="L698" s="2">
        <v>1</v>
      </c>
      <c r="M698">
        <v>0</v>
      </c>
      <c r="N698" s="2">
        <v>1</v>
      </c>
      <c r="O698" s="2">
        <v>0</v>
      </c>
      <c r="P698" s="2">
        <v>1</v>
      </c>
      <c r="Q698" s="2">
        <v>1</v>
      </c>
      <c r="R698" s="2">
        <v>0</v>
      </c>
      <c r="S698" s="2">
        <v>0</v>
      </c>
      <c r="T698" s="2">
        <v>0</v>
      </c>
      <c r="U698" s="45" t="s">
        <v>77</v>
      </c>
      <c r="V698" s="45" t="s">
        <v>77</v>
      </c>
      <c r="W698" s="45">
        <v>3.6226851851851854E-3</v>
      </c>
      <c r="X698" s="2">
        <v>0</v>
      </c>
      <c r="Y698" s="2">
        <v>1</v>
      </c>
      <c r="Z698">
        <v>1</v>
      </c>
    </row>
    <row r="699" spans="1:26" x14ac:dyDescent="0.25">
      <c r="A699" s="1">
        <v>44720</v>
      </c>
      <c r="B699" t="s">
        <v>90</v>
      </c>
      <c r="C699" t="s">
        <v>136</v>
      </c>
      <c r="D699" t="s">
        <v>132</v>
      </c>
      <c r="E699" t="s">
        <v>283</v>
      </c>
      <c r="F699" s="3">
        <v>11.268332499999998</v>
      </c>
      <c r="G699" s="5">
        <v>4.5389951388888891E-2</v>
      </c>
      <c r="H699" s="2">
        <v>1</v>
      </c>
      <c r="I699" s="2">
        <v>0</v>
      </c>
      <c r="J699" s="2">
        <v>0</v>
      </c>
      <c r="K699" s="2">
        <v>13</v>
      </c>
      <c r="L699" s="2">
        <v>13</v>
      </c>
      <c r="M699">
        <v>5</v>
      </c>
      <c r="N699" s="2">
        <v>9</v>
      </c>
      <c r="O699" s="2">
        <v>4</v>
      </c>
      <c r="P699" s="2">
        <v>7</v>
      </c>
      <c r="Q699" s="2">
        <v>8</v>
      </c>
      <c r="R699" s="2">
        <v>1</v>
      </c>
      <c r="S699" s="2">
        <v>0</v>
      </c>
      <c r="T699" s="2">
        <v>1</v>
      </c>
      <c r="U699" s="45">
        <v>6.4756944444444445E-3</v>
      </c>
      <c r="V699" s="45">
        <v>0.25</v>
      </c>
      <c r="W699" s="45">
        <v>0.11963541666666667</v>
      </c>
      <c r="X699" s="2">
        <v>1</v>
      </c>
      <c r="Y699" s="2">
        <v>8</v>
      </c>
      <c r="Z699">
        <v>13</v>
      </c>
    </row>
    <row r="700" spans="1:26" x14ac:dyDescent="0.25">
      <c r="A700" s="1">
        <v>44720</v>
      </c>
      <c r="B700" t="s">
        <v>90</v>
      </c>
      <c r="C700" t="s">
        <v>155</v>
      </c>
      <c r="D700" t="s">
        <v>146</v>
      </c>
      <c r="E700" t="s">
        <v>283</v>
      </c>
      <c r="F700" s="3">
        <v>0</v>
      </c>
      <c r="G700" s="5">
        <v>1.2123842013888893E-2</v>
      </c>
      <c r="H700" s="2">
        <v>0</v>
      </c>
      <c r="I700" s="2">
        <v>0</v>
      </c>
      <c r="J700" s="2">
        <v>0</v>
      </c>
      <c r="K700" s="2">
        <v>4</v>
      </c>
      <c r="L700" s="2">
        <v>4</v>
      </c>
      <c r="M700">
        <v>0</v>
      </c>
      <c r="N700" s="2">
        <v>4</v>
      </c>
      <c r="O700" s="2">
        <v>1</v>
      </c>
      <c r="P700" s="2">
        <v>2</v>
      </c>
      <c r="Q700" s="2">
        <v>3</v>
      </c>
      <c r="R700" s="2">
        <v>1</v>
      </c>
      <c r="S700" s="2">
        <v>0</v>
      </c>
      <c r="T700" s="2">
        <v>0</v>
      </c>
      <c r="U700" s="45">
        <v>4.4444444444444444E-3</v>
      </c>
      <c r="V700" s="45">
        <v>1</v>
      </c>
      <c r="W700" s="45">
        <v>0.12660879629629629</v>
      </c>
      <c r="X700" s="2">
        <v>0</v>
      </c>
      <c r="Y700" s="2">
        <v>3</v>
      </c>
      <c r="Z700">
        <v>4</v>
      </c>
    </row>
    <row r="701" spans="1:26" x14ac:dyDescent="0.25">
      <c r="A701" s="1">
        <v>44720</v>
      </c>
      <c r="B701" t="s">
        <v>81</v>
      </c>
      <c r="C701" t="s">
        <v>135</v>
      </c>
      <c r="D701" t="s">
        <v>132</v>
      </c>
      <c r="E701" t="s">
        <v>280</v>
      </c>
      <c r="F701" s="3">
        <v>0</v>
      </c>
      <c r="G701" s="5">
        <v>7.4768506944444448E-3</v>
      </c>
      <c r="H701" s="2">
        <v>0</v>
      </c>
      <c r="I701" s="2">
        <v>0</v>
      </c>
      <c r="J701" s="2">
        <v>0</v>
      </c>
      <c r="K701" s="2">
        <v>1</v>
      </c>
      <c r="L701" s="2">
        <v>1</v>
      </c>
      <c r="M701">
        <v>1</v>
      </c>
      <c r="N701" s="2">
        <v>1</v>
      </c>
      <c r="O701" s="2">
        <v>0</v>
      </c>
      <c r="P701" s="2">
        <v>1</v>
      </c>
      <c r="Q701" s="2">
        <v>1</v>
      </c>
      <c r="R701" s="2">
        <v>0</v>
      </c>
      <c r="S701" s="2">
        <v>0</v>
      </c>
      <c r="T701" s="2">
        <v>0</v>
      </c>
      <c r="U701" s="45" t="s">
        <v>77</v>
      </c>
      <c r="V701" s="45" t="s">
        <v>77</v>
      </c>
      <c r="W701" s="45">
        <v>2.4421296296296296E-3</v>
      </c>
      <c r="X701" s="2">
        <v>0</v>
      </c>
      <c r="Y701" s="2">
        <v>1</v>
      </c>
      <c r="Z701">
        <v>1</v>
      </c>
    </row>
    <row r="702" spans="1:26" x14ac:dyDescent="0.25">
      <c r="A702" s="1">
        <v>44720</v>
      </c>
      <c r="B702" t="s">
        <v>81</v>
      </c>
      <c r="C702" t="s">
        <v>140</v>
      </c>
      <c r="D702" t="s">
        <v>132</v>
      </c>
      <c r="E702" t="s">
        <v>269</v>
      </c>
      <c r="F702" s="3">
        <v>80.071944166666682</v>
      </c>
      <c r="G702" s="5">
        <v>0.23237808055555562</v>
      </c>
      <c r="H702" s="2">
        <v>5</v>
      </c>
      <c r="I702" s="2">
        <v>5</v>
      </c>
      <c r="J702" s="2">
        <v>3</v>
      </c>
      <c r="K702" s="2">
        <v>14</v>
      </c>
      <c r="L702" s="2">
        <v>14</v>
      </c>
      <c r="M702">
        <v>4</v>
      </c>
      <c r="N702" s="2">
        <v>8</v>
      </c>
      <c r="O702" s="2">
        <v>4</v>
      </c>
      <c r="P702" s="2">
        <v>5</v>
      </c>
      <c r="Q702" s="2">
        <v>10</v>
      </c>
      <c r="R702" s="2">
        <v>5</v>
      </c>
      <c r="S702" s="2">
        <v>0</v>
      </c>
      <c r="T702" s="2">
        <v>0</v>
      </c>
      <c r="U702" s="45">
        <v>6.1631944444444451E-3</v>
      </c>
      <c r="V702" s="45">
        <v>0.5</v>
      </c>
      <c r="W702" s="45">
        <v>3.8425925925925926E-2</v>
      </c>
      <c r="X702" s="2">
        <v>0</v>
      </c>
      <c r="Y702" s="2">
        <v>10</v>
      </c>
      <c r="Z702">
        <v>14</v>
      </c>
    </row>
    <row r="703" spans="1:26" x14ac:dyDescent="0.25">
      <c r="A703" s="1">
        <v>44720</v>
      </c>
      <c r="B703" t="s">
        <v>81</v>
      </c>
      <c r="C703" t="s">
        <v>135</v>
      </c>
      <c r="D703" t="s">
        <v>132</v>
      </c>
      <c r="E703" t="s">
        <v>272</v>
      </c>
      <c r="F703" s="3">
        <v>0</v>
      </c>
      <c r="G703" s="5">
        <v>6.805555555555556E-3</v>
      </c>
      <c r="H703" s="2">
        <v>0</v>
      </c>
      <c r="I703" s="2">
        <v>0</v>
      </c>
      <c r="J703" s="2">
        <v>0</v>
      </c>
      <c r="K703" s="2">
        <v>1</v>
      </c>
      <c r="L703" s="2">
        <v>1</v>
      </c>
      <c r="M703">
        <v>1</v>
      </c>
      <c r="N703" s="2">
        <v>1</v>
      </c>
      <c r="O703" s="2">
        <v>1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45">
        <v>8.5532407407407415E-3</v>
      </c>
      <c r="V703" s="45">
        <v>0</v>
      </c>
      <c r="W703" s="45" t="s">
        <v>77</v>
      </c>
      <c r="X703" s="2">
        <v>0</v>
      </c>
      <c r="Y703" s="2">
        <v>0</v>
      </c>
      <c r="Z703">
        <v>1</v>
      </c>
    </row>
    <row r="704" spans="1:26" x14ac:dyDescent="0.25">
      <c r="A704" s="1">
        <v>44720</v>
      </c>
      <c r="B704" t="s">
        <v>81</v>
      </c>
      <c r="C704" t="s">
        <v>141</v>
      </c>
      <c r="D704" t="s">
        <v>132</v>
      </c>
      <c r="E704" t="s">
        <v>273</v>
      </c>
      <c r="F704" s="3">
        <v>0</v>
      </c>
      <c r="G704" s="5">
        <v>3.9351458333333339E-3</v>
      </c>
      <c r="H704" s="2">
        <v>0</v>
      </c>
      <c r="I704" s="2">
        <v>0</v>
      </c>
      <c r="J704" s="2">
        <v>0</v>
      </c>
      <c r="K704" s="2">
        <v>1</v>
      </c>
      <c r="L704" s="2">
        <v>1</v>
      </c>
      <c r="M704">
        <v>1</v>
      </c>
      <c r="N704" s="2">
        <v>1</v>
      </c>
      <c r="O704" s="2">
        <v>1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45">
        <v>4.2824074074074075E-3</v>
      </c>
      <c r="V704" s="45">
        <v>1</v>
      </c>
      <c r="W704" s="45" t="s">
        <v>77</v>
      </c>
      <c r="X704" s="2">
        <v>0</v>
      </c>
      <c r="Y704" s="2">
        <v>0</v>
      </c>
      <c r="Z704">
        <v>1</v>
      </c>
    </row>
    <row r="705" spans="1:26" x14ac:dyDescent="0.25">
      <c r="A705" s="1">
        <v>44720</v>
      </c>
      <c r="B705" t="s">
        <v>81</v>
      </c>
      <c r="C705" t="s">
        <v>135</v>
      </c>
      <c r="D705" t="s">
        <v>132</v>
      </c>
      <c r="E705" t="s">
        <v>281</v>
      </c>
      <c r="F705" s="3">
        <v>45.929165833333322</v>
      </c>
      <c r="G705" s="5">
        <v>0.14575727281746029</v>
      </c>
      <c r="H705" s="2">
        <v>6</v>
      </c>
      <c r="I705" s="2">
        <v>4</v>
      </c>
      <c r="J705" s="2">
        <v>0</v>
      </c>
      <c r="K705" s="2">
        <v>10</v>
      </c>
      <c r="L705" s="2">
        <v>10</v>
      </c>
      <c r="M705">
        <v>3</v>
      </c>
      <c r="N705" s="2">
        <v>5</v>
      </c>
      <c r="O705" s="2">
        <v>1</v>
      </c>
      <c r="P705" s="2">
        <v>6</v>
      </c>
      <c r="Q705" s="2">
        <v>9</v>
      </c>
      <c r="R705" s="2">
        <v>3</v>
      </c>
      <c r="S705" s="2">
        <v>0</v>
      </c>
      <c r="T705" s="2">
        <v>0</v>
      </c>
      <c r="U705" s="45">
        <v>7.2337962962962963E-3</v>
      </c>
      <c r="V705" s="45">
        <v>0</v>
      </c>
      <c r="W705" s="45">
        <v>9.1574074074074086E-2</v>
      </c>
      <c r="X705" s="2">
        <v>0</v>
      </c>
      <c r="Y705" s="2">
        <v>9</v>
      </c>
      <c r="Z705">
        <v>10</v>
      </c>
    </row>
    <row r="706" spans="1:26" x14ac:dyDescent="0.25">
      <c r="A706" s="1">
        <v>44720</v>
      </c>
      <c r="B706" t="s">
        <v>81</v>
      </c>
      <c r="C706" t="s">
        <v>141</v>
      </c>
      <c r="D706" t="s">
        <v>132</v>
      </c>
      <c r="E706" t="s">
        <v>281</v>
      </c>
      <c r="F706" s="3">
        <v>7.7499999999999999E-2</v>
      </c>
      <c r="G706" s="5">
        <v>1.3645833333333333E-2</v>
      </c>
      <c r="H706" s="2">
        <v>0</v>
      </c>
      <c r="I706" s="2">
        <v>0</v>
      </c>
      <c r="J706" s="2">
        <v>0</v>
      </c>
      <c r="K706" s="2">
        <v>1</v>
      </c>
      <c r="L706" s="2">
        <v>1</v>
      </c>
      <c r="M706">
        <v>0</v>
      </c>
      <c r="N706" s="2">
        <v>1</v>
      </c>
      <c r="O706" s="2">
        <v>0</v>
      </c>
      <c r="P706" s="2">
        <v>1</v>
      </c>
      <c r="Q706" s="2">
        <v>1</v>
      </c>
      <c r="R706" s="2">
        <v>0</v>
      </c>
      <c r="S706" s="2">
        <v>0</v>
      </c>
      <c r="T706" s="2">
        <v>0</v>
      </c>
      <c r="U706" s="45" t="s">
        <v>77</v>
      </c>
      <c r="V706" s="45" t="s">
        <v>77</v>
      </c>
      <c r="W706" s="45">
        <v>0.11070601851851852</v>
      </c>
      <c r="X706" s="2">
        <v>0</v>
      </c>
      <c r="Y706" s="2">
        <v>1</v>
      </c>
      <c r="Z706">
        <v>1</v>
      </c>
    </row>
    <row r="707" spans="1:26" x14ac:dyDescent="0.25">
      <c r="A707" s="1">
        <v>44720</v>
      </c>
      <c r="B707" t="s">
        <v>81</v>
      </c>
      <c r="C707" t="s">
        <v>135</v>
      </c>
      <c r="D707" t="s">
        <v>132</v>
      </c>
      <c r="E707" t="s">
        <v>94</v>
      </c>
      <c r="F707" s="3">
        <v>8.1091666666666669</v>
      </c>
      <c r="G707" s="5">
        <v>0.17935763888888889</v>
      </c>
      <c r="H707" s="2">
        <v>1</v>
      </c>
      <c r="I707" s="2">
        <v>1</v>
      </c>
      <c r="J707" s="2">
        <v>0</v>
      </c>
      <c r="K707" s="2">
        <v>1</v>
      </c>
      <c r="L707" s="2">
        <v>1</v>
      </c>
      <c r="M707">
        <v>0</v>
      </c>
      <c r="N707" s="2">
        <v>1</v>
      </c>
      <c r="O707" s="2">
        <v>0</v>
      </c>
      <c r="P707" s="2">
        <v>0</v>
      </c>
      <c r="Q707" s="2">
        <v>1</v>
      </c>
      <c r="R707" s="2">
        <v>1</v>
      </c>
      <c r="S707" s="2">
        <v>0</v>
      </c>
      <c r="T707" s="2">
        <v>0</v>
      </c>
      <c r="U707" s="45" t="s">
        <v>77</v>
      </c>
      <c r="V707" s="45" t="s">
        <v>77</v>
      </c>
      <c r="W707" s="45">
        <v>0.1375925925925926</v>
      </c>
      <c r="X707" s="2">
        <v>0</v>
      </c>
      <c r="Y707" s="2">
        <v>1</v>
      </c>
      <c r="Z707">
        <v>1</v>
      </c>
    </row>
    <row r="708" spans="1:26" x14ac:dyDescent="0.25">
      <c r="A708" s="1">
        <v>44720</v>
      </c>
      <c r="B708" t="s">
        <v>81</v>
      </c>
      <c r="C708" t="s">
        <v>135</v>
      </c>
      <c r="D708" t="s">
        <v>132</v>
      </c>
      <c r="E708" t="s">
        <v>274</v>
      </c>
      <c r="F708" s="3">
        <v>23.095833333333328</v>
      </c>
      <c r="G708" s="5">
        <v>0.12940538194444443</v>
      </c>
      <c r="H708" s="2">
        <v>3</v>
      </c>
      <c r="I708" s="2">
        <v>2</v>
      </c>
      <c r="J708" s="2">
        <v>0</v>
      </c>
      <c r="K708" s="2">
        <v>7</v>
      </c>
      <c r="L708" s="2">
        <v>7</v>
      </c>
      <c r="M708">
        <v>2</v>
      </c>
      <c r="N708" s="2">
        <v>5</v>
      </c>
      <c r="O708" s="2">
        <v>1</v>
      </c>
      <c r="P708" s="2">
        <v>4</v>
      </c>
      <c r="Q708" s="2">
        <v>4</v>
      </c>
      <c r="R708" s="2">
        <v>0</v>
      </c>
      <c r="S708" s="2">
        <v>0</v>
      </c>
      <c r="T708" s="2">
        <v>2</v>
      </c>
      <c r="U708" s="45">
        <v>2.2453703703703705E-2</v>
      </c>
      <c r="V708" s="45">
        <v>0</v>
      </c>
      <c r="W708" s="45">
        <v>0.15481481481481482</v>
      </c>
      <c r="X708" s="2">
        <v>2</v>
      </c>
      <c r="Y708" s="2">
        <v>4</v>
      </c>
      <c r="Z708">
        <v>7</v>
      </c>
    </row>
    <row r="709" spans="1:26" x14ac:dyDescent="0.25">
      <c r="A709" s="1">
        <v>44720</v>
      </c>
      <c r="B709" t="s">
        <v>81</v>
      </c>
      <c r="C709" t="s">
        <v>141</v>
      </c>
      <c r="D709" t="s">
        <v>132</v>
      </c>
      <c r="E709" t="s">
        <v>274</v>
      </c>
      <c r="F709" s="3">
        <v>21.436665000000001</v>
      </c>
      <c r="G709" s="5">
        <v>5.070656415343916E-2</v>
      </c>
      <c r="H709" s="2">
        <v>1</v>
      </c>
      <c r="I709" s="2">
        <v>1</v>
      </c>
      <c r="J709" s="2">
        <v>1</v>
      </c>
      <c r="K709" s="2">
        <v>21</v>
      </c>
      <c r="L709" s="2">
        <v>21</v>
      </c>
      <c r="M709">
        <v>15</v>
      </c>
      <c r="N709" s="2">
        <v>18</v>
      </c>
      <c r="O709" s="2">
        <v>5</v>
      </c>
      <c r="P709" s="2">
        <v>11</v>
      </c>
      <c r="Q709" s="2">
        <v>13</v>
      </c>
      <c r="R709" s="2">
        <v>2</v>
      </c>
      <c r="S709" s="2">
        <v>2</v>
      </c>
      <c r="T709" s="2">
        <v>1</v>
      </c>
      <c r="U709" s="45">
        <v>1.201388888888889E-2</v>
      </c>
      <c r="V709" s="45">
        <v>0.4</v>
      </c>
      <c r="W709" s="45">
        <v>6.3668981481481493E-2</v>
      </c>
      <c r="X709" s="2">
        <v>3</v>
      </c>
      <c r="Y709" s="2">
        <v>13</v>
      </c>
      <c r="Z709">
        <v>21</v>
      </c>
    </row>
    <row r="710" spans="1:26" x14ac:dyDescent="0.25">
      <c r="A710" s="1">
        <v>44720</v>
      </c>
      <c r="B710" t="s">
        <v>81</v>
      </c>
      <c r="C710" t="s">
        <v>140</v>
      </c>
      <c r="D710" t="s">
        <v>132</v>
      </c>
      <c r="E710" t="s">
        <v>283</v>
      </c>
      <c r="F710" s="3">
        <v>1.5130555000000001</v>
      </c>
      <c r="G710" s="5">
        <v>7.3460645833333338E-2</v>
      </c>
      <c r="H710" s="2">
        <v>0</v>
      </c>
      <c r="I710" s="2">
        <v>0</v>
      </c>
      <c r="J710" s="2">
        <v>0</v>
      </c>
      <c r="K710" s="2">
        <v>1</v>
      </c>
      <c r="L710" s="2">
        <v>1</v>
      </c>
      <c r="M710">
        <v>0</v>
      </c>
      <c r="N710" s="2">
        <v>0</v>
      </c>
      <c r="O710" s="2">
        <v>0</v>
      </c>
      <c r="P710" s="2">
        <v>1</v>
      </c>
      <c r="Q710" s="2">
        <v>1</v>
      </c>
      <c r="R710" s="2">
        <v>0</v>
      </c>
      <c r="S710" s="2">
        <v>0</v>
      </c>
      <c r="T710" s="2">
        <v>0</v>
      </c>
      <c r="U710" s="45" t="s">
        <v>77</v>
      </c>
      <c r="V710" s="45" t="s">
        <v>77</v>
      </c>
      <c r="W710" s="45">
        <v>8.1180555555555561E-2</v>
      </c>
      <c r="X710" s="2">
        <v>0</v>
      </c>
      <c r="Y710" s="2">
        <v>1</v>
      </c>
      <c r="Z710">
        <v>1</v>
      </c>
    </row>
    <row r="711" spans="1:26" x14ac:dyDescent="0.25">
      <c r="A711" s="1">
        <v>44720</v>
      </c>
      <c r="B711" t="s">
        <v>76</v>
      </c>
      <c r="C711" t="s">
        <v>137</v>
      </c>
      <c r="D711" t="s">
        <v>132</v>
      </c>
      <c r="E711" t="s">
        <v>268</v>
      </c>
      <c r="F711" s="3">
        <v>115.71611116666668</v>
      </c>
      <c r="G711" s="5">
        <v>0.21963868599033817</v>
      </c>
      <c r="H711" s="2">
        <v>9</v>
      </c>
      <c r="I711" s="2">
        <v>8</v>
      </c>
      <c r="J711" s="2">
        <v>2</v>
      </c>
      <c r="K711" s="2">
        <v>20</v>
      </c>
      <c r="L711" s="2">
        <v>20</v>
      </c>
      <c r="M711">
        <v>5</v>
      </c>
      <c r="N711" s="2">
        <v>9</v>
      </c>
      <c r="O711" s="2">
        <v>4</v>
      </c>
      <c r="P711" s="2">
        <v>11</v>
      </c>
      <c r="Q711" s="2">
        <v>14</v>
      </c>
      <c r="R711" s="2">
        <v>3</v>
      </c>
      <c r="S711" s="2">
        <v>1</v>
      </c>
      <c r="T711" s="2">
        <v>1</v>
      </c>
      <c r="U711" s="45">
        <v>6.3831018518518516E-3</v>
      </c>
      <c r="V711" s="45">
        <v>0.5</v>
      </c>
      <c r="W711" s="45">
        <v>6.7621527777777773E-2</v>
      </c>
      <c r="X711" s="2">
        <v>2</v>
      </c>
      <c r="Y711" s="2">
        <v>14</v>
      </c>
      <c r="Z711">
        <v>20</v>
      </c>
    </row>
    <row r="712" spans="1:26" x14ac:dyDescent="0.25">
      <c r="A712" s="1">
        <v>44720</v>
      </c>
      <c r="B712" t="s">
        <v>76</v>
      </c>
      <c r="C712" t="s">
        <v>145</v>
      </c>
      <c r="D712" t="s">
        <v>146</v>
      </c>
      <c r="E712" t="s">
        <v>268</v>
      </c>
      <c r="F712" s="3">
        <v>18.314999833333331</v>
      </c>
      <c r="G712" s="5">
        <v>9.4967848765432072E-2</v>
      </c>
      <c r="H712" s="2">
        <v>1</v>
      </c>
      <c r="I712" s="2">
        <v>1</v>
      </c>
      <c r="J712" s="2">
        <v>0</v>
      </c>
      <c r="K712" s="2">
        <v>9</v>
      </c>
      <c r="L712" s="2">
        <v>9</v>
      </c>
      <c r="M712">
        <v>1</v>
      </c>
      <c r="N712" s="2">
        <v>3</v>
      </c>
      <c r="O712" s="2">
        <v>1</v>
      </c>
      <c r="P712" s="2">
        <v>8</v>
      </c>
      <c r="Q712" s="2">
        <v>8</v>
      </c>
      <c r="R712" s="2">
        <v>0</v>
      </c>
      <c r="S712" s="2">
        <v>0</v>
      </c>
      <c r="T712" s="2">
        <v>0</v>
      </c>
      <c r="U712" s="45">
        <v>1.5740740740740741E-3</v>
      </c>
      <c r="V712" s="45">
        <v>1</v>
      </c>
      <c r="W712" s="45">
        <v>7.9178240740740743E-2</v>
      </c>
      <c r="X712" s="2">
        <v>0</v>
      </c>
      <c r="Y712" s="2">
        <v>8</v>
      </c>
      <c r="Z712">
        <v>9</v>
      </c>
    </row>
    <row r="713" spans="1:26" x14ac:dyDescent="0.25">
      <c r="A713" s="1">
        <v>44720</v>
      </c>
      <c r="B713" t="s">
        <v>76</v>
      </c>
      <c r="C713" t="s">
        <v>137</v>
      </c>
      <c r="D713" t="s">
        <v>132</v>
      </c>
      <c r="E713" t="s">
        <v>286</v>
      </c>
      <c r="F713" s="3">
        <v>9.6713859999999983</v>
      </c>
      <c r="G713" s="5">
        <v>0.11116027083333332</v>
      </c>
      <c r="H713" s="2">
        <v>1</v>
      </c>
      <c r="I713" s="2">
        <v>1</v>
      </c>
      <c r="J713" s="2">
        <v>0</v>
      </c>
      <c r="K713" s="2">
        <v>3</v>
      </c>
      <c r="L713" s="2">
        <v>3</v>
      </c>
      <c r="M713">
        <v>0</v>
      </c>
      <c r="N713" s="2">
        <v>1</v>
      </c>
      <c r="O713" s="2">
        <v>0</v>
      </c>
      <c r="P713" s="2">
        <v>2</v>
      </c>
      <c r="Q713" s="2">
        <v>2</v>
      </c>
      <c r="R713" s="2">
        <v>0</v>
      </c>
      <c r="S713" s="2">
        <v>0</v>
      </c>
      <c r="T713" s="2">
        <v>1</v>
      </c>
      <c r="U713" s="45" t="s">
        <v>77</v>
      </c>
      <c r="V713" s="45" t="s">
        <v>77</v>
      </c>
      <c r="W713" s="45">
        <v>3.2922453703703704E-2</v>
      </c>
      <c r="X713" s="2">
        <v>1</v>
      </c>
      <c r="Y713" s="2">
        <v>2</v>
      </c>
      <c r="Z713">
        <v>3</v>
      </c>
    </row>
    <row r="714" spans="1:26" x14ac:dyDescent="0.25">
      <c r="A714" s="1">
        <v>44720</v>
      </c>
      <c r="B714" t="s">
        <v>76</v>
      </c>
      <c r="C714" t="s">
        <v>147</v>
      </c>
      <c r="D714" t="s">
        <v>132</v>
      </c>
      <c r="E714" t="s">
        <v>286</v>
      </c>
      <c r="F714" s="3">
        <v>20.7080555</v>
      </c>
      <c r="G714" s="5">
        <v>9.750526073232324E-2</v>
      </c>
      <c r="H714" s="2">
        <v>1</v>
      </c>
      <c r="I714" s="2">
        <v>0</v>
      </c>
      <c r="J714" s="2">
        <v>0</v>
      </c>
      <c r="K714" s="2">
        <v>9</v>
      </c>
      <c r="L714" s="2">
        <v>9</v>
      </c>
      <c r="M714">
        <v>1</v>
      </c>
      <c r="N714" s="2">
        <v>2</v>
      </c>
      <c r="O714" s="2">
        <v>0</v>
      </c>
      <c r="P714" s="2">
        <v>6</v>
      </c>
      <c r="Q714" s="2">
        <v>7</v>
      </c>
      <c r="R714" s="2">
        <v>1</v>
      </c>
      <c r="S714" s="2">
        <v>0</v>
      </c>
      <c r="T714" s="2">
        <v>2</v>
      </c>
      <c r="U714" s="45" t="s">
        <v>77</v>
      </c>
      <c r="V714" s="45" t="s">
        <v>77</v>
      </c>
      <c r="W714" s="45">
        <v>2.1539351851851851E-2</v>
      </c>
      <c r="X714" s="2">
        <v>2</v>
      </c>
      <c r="Y714" s="2">
        <v>7</v>
      </c>
      <c r="Z714">
        <v>9</v>
      </c>
    </row>
    <row r="715" spans="1:26" x14ac:dyDescent="0.25">
      <c r="A715" s="1">
        <v>44720</v>
      </c>
      <c r="B715" t="s">
        <v>76</v>
      </c>
      <c r="C715" t="s">
        <v>147</v>
      </c>
      <c r="D715" t="s">
        <v>132</v>
      </c>
      <c r="E715" t="s">
        <v>287</v>
      </c>
      <c r="F715" s="3">
        <v>1.0352778333333332</v>
      </c>
      <c r="G715" s="5">
        <v>5.3553243055555554E-2</v>
      </c>
      <c r="H715" s="2">
        <v>0</v>
      </c>
      <c r="I715" s="2">
        <v>0</v>
      </c>
      <c r="J715" s="2">
        <v>0</v>
      </c>
      <c r="K715" s="2">
        <v>1</v>
      </c>
      <c r="L715" s="2">
        <v>1</v>
      </c>
      <c r="M715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1</v>
      </c>
      <c r="T715" s="2">
        <v>0</v>
      </c>
      <c r="U715" s="45" t="s">
        <v>77</v>
      </c>
      <c r="V715" s="45" t="s">
        <v>77</v>
      </c>
      <c r="W715" s="45" t="s">
        <v>77</v>
      </c>
      <c r="X715" s="2">
        <v>1</v>
      </c>
      <c r="Y715" s="2">
        <v>0</v>
      </c>
      <c r="Z715">
        <v>1</v>
      </c>
    </row>
    <row r="716" spans="1:26" x14ac:dyDescent="0.25">
      <c r="A716" s="1">
        <v>44720</v>
      </c>
      <c r="B716" t="s">
        <v>76</v>
      </c>
      <c r="C716" t="s">
        <v>144</v>
      </c>
      <c r="D716" t="s">
        <v>132</v>
      </c>
      <c r="E716" t="s">
        <v>270</v>
      </c>
      <c r="F716" s="3">
        <v>27.100555333333332</v>
      </c>
      <c r="G716" s="5">
        <v>6.7858795965608468E-2</v>
      </c>
      <c r="H716" s="2">
        <v>1</v>
      </c>
      <c r="I716" s="2">
        <v>0</v>
      </c>
      <c r="J716" s="2">
        <v>0</v>
      </c>
      <c r="K716" s="2">
        <v>19</v>
      </c>
      <c r="L716" s="2">
        <v>19</v>
      </c>
      <c r="M716">
        <v>3</v>
      </c>
      <c r="N716" s="2">
        <v>7</v>
      </c>
      <c r="O716" s="2">
        <v>3</v>
      </c>
      <c r="P716" s="2">
        <v>13</v>
      </c>
      <c r="Q716" s="2">
        <v>16</v>
      </c>
      <c r="R716" s="2">
        <v>3</v>
      </c>
      <c r="S716" s="2">
        <v>0</v>
      </c>
      <c r="T716" s="2">
        <v>0</v>
      </c>
      <c r="U716" s="45">
        <v>7.9398148148148145E-3</v>
      </c>
      <c r="V716" s="45">
        <v>0.33333333333333331</v>
      </c>
      <c r="W716" s="45">
        <v>5.2285879629629627E-2</v>
      </c>
      <c r="X716" s="2">
        <v>0</v>
      </c>
      <c r="Y716" s="2">
        <v>16</v>
      </c>
      <c r="Z716">
        <v>19</v>
      </c>
    </row>
    <row r="717" spans="1:26" x14ac:dyDescent="0.25">
      <c r="A717" s="1">
        <v>44720</v>
      </c>
      <c r="B717" t="s">
        <v>76</v>
      </c>
      <c r="C717" t="s">
        <v>137</v>
      </c>
      <c r="D717" t="s">
        <v>132</v>
      </c>
      <c r="E717" t="s">
        <v>270</v>
      </c>
      <c r="F717" s="3">
        <v>7.9547221666666665</v>
      </c>
      <c r="G717" s="5">
        <v>0.12089891898148147</v>
      </c>
      <c r="H717" s="2">
        <v>0</v>
      </c>
      <c r="I717" s="2">
        <v>0</v>
      </c>
      <c r="J717" s="2">
        <v>0</v>
      </c>
      <c r="K717" s="2">
        <v>2</v>
      </c>
      <c r="L717" s="2">
        <v>2</v>
      </c>
      <c r="M717">
        <v>0</v>
      </c>
      <c r="N717" s="2">
        <v>0</v>
      </c>
      <c r="O717" s="2">
        <v>1</v>
      </c>
      <c r="P717" s="2">
        <v>1</v>
      </c>
      <c r="Q717" s="2">
        <v>1</v>
      </c>
      <c r="R717" s="2">
        <v>0</v>
      </c>
      <c r="S717" s="2">
        <v>0</v>
      </c>
      <c r="T717" s="2">
        <v>0</v>
      </c>
      <c r="U717" s="45">
        <v>1.1099537037037036E-2</v>
      </c>
      <c r="V717" s="45">
        <v>0</v>
      </c>
      <c r="W717" s="45">
        <v>9.1435185185185185E-4</v>
      </c>
      <c r="X717" s="2">
        <v>0</v>
      </c>
      <c r="Y717" s="2">
        <v>1</v>
      </c>
      <c r="Z717">
        <v>2</v>
      </c>
    </row>
    <row r="718" spans="1:26" x14ac:dyDescent="0.25">
      <c r="A718" s="1">
        <v>44720</v>
      </c>
      <c r="B718" t="s">
        <v>76</v>
      </c>
      <c r="C718" t="s">
        <v>147</v>
      </c>
      <c r="D718" t="s">
        <v>132</v>
      </c>
      <c r="E718" t="s">
        <v>270</v>
      </c>
      <c r="F718" s="3">
        <v>2.1111166666666667E-2</v>
      </c>
      <c r="G718" s="5">
        <v>1.1296298611111113E-2</v>
      </c>
      <c r="H718" s="2">
        <v>0</v>
      </c>
      <c r="I718" s="2">
        <v>0</v>
      </c>
      <c r="J718" s="2">
        <v>0</v>
      </c>
      <c r="K718" s="2">
        <v>1</v>
      </c>
      <c r="L718" s="2">
        <v>1</v>
      </c>
      <c r="M718">
        <v>0</v>
      </c>
      <c r="N718" s="2">
        <v>1</v>
      </c>
      <c r="O718" s="2">
        <v>0</v>
      </c>
      <c r="P718" s="2">
        <v>0</v>
      </c>
      <c r="Q718" s="2">
        <v>1</v>
      </c>
      <c r="R718" s="2">
        <v>1</v>
      </c>
      <c r="S718" s="2">
        <v>0</v>
      </c>
      <c r="T718" s="2">
        <v>0</v>
      </c>
      <c r="U718" s="45" t="s">
        <v>77</v>
      </c>
      <c r="V718" s="45" t="s">
        <v>77</v>
      </c>
      <c r="W718" s="45">
        <v>0.19400462962962964</v>
      </c>
      <c r="X718" s="2">
        <v>0</v>
      </c>
      <c r="Y718" s="2">
        <v>1</v>
      </c>
      <c r="Z718">
        <v>1</v>
      </c>
    </row>
    <row r="719" spans="1:26" x14ac:dyDescent="0.25">
      <c r="A719" s="1">
        <v>44720</v>
      </c>
      <c r="B719" t="s">
        <v>76</v>
      </c>
      <c r="C719" t="s">
        <v>175</v>
      </c>
      <c r="D719" t="s">
        <v>153</v>
      </c>
      <c r="E719" t="s">
        <v>270</v>
      </c>
      <c r="F719" s="3">
        <v>0</v>
      </c>
      <c r="G719" s="5">
        <v>1.4201388888888888E-2</v>
      </c>
      <c r="H719" s="2">
        <v>0</v>
      </c>
      <c r="I719" s="2">
        <v>0</v>
      </c>
      <c r="J719" s="2">
        <v>0</v>
      </c>
      <c r="K719" s="2">
        <v>1</v>
      </c>
      <c r="L719" s="2">
        <v>1</v>
      </c>
      <c r="M719">
        <v>0</v>
      </c>
      <c r="N719" s="2">
        <v>1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1</v>
      </c>
      <c r="U719" s="45" t="s">
        <v>77</v>
      </c>
      <c r="V719" s="45" t="s">
        <v>77</v>
      </c>
      <c r="W719" s="45" t="s">
        <v>77</v>
      </c>
      <c r="X719" s="2">
        <v>1</v>
      </c>
      <c r="Y719" s="2">
        <v>0</v>
      </c>
      <c r="Z719">
        <v>1</v>
      </c>
    </row>
    <row r="720" spans="1:26" x14ac:dyDescent="0.25">
      <c r="A720" s="1">
        <v>44720</v>
      </c>
      <c r="B720" t="s">
        <v>76</v>
      </c>
      <c r="C720" t="s">
        <v>147</v>
      </c>
      <c r="D720" t="s">
        <v>132</v>
      </c>
      <c r="E720" t="s">
        <v>94</v>
      </c>
      <c r="F720" s="3">
        <v>6.1247211666666654</v>
      </c>
      <c r="G720" s="5">
        <v>7.4215845486111098E-2</v>
      </c>
      <c r="H720" s="2">
        <v>0</v>
      </c>
      <c r="I720" s="2">
        <v>0</v>
      </c>
      <c r="J720" s="2">
        <v>0</v>
      </c>
      <c r="K720" s="2">
        <v>4</v>
      </c>
      <c r="L720" s="2">
        <v>3</v>
      </c>
      <c r="M720">
        <v>0</v>
      </c>
      <c r="N720" s="2">
        <v>0</v>
      </c>
      <c r="O720" s="2">
        <v>1</v>
      </c>
      <c r="P720" s="2">
        <v>1</v>
      </c>
      <c r="Q720" s="2">
        <v>3</v>
      </c>
      <c r="R720" s="2">
        <v>2</v>
      </c>
      <c r="S720" s="2">
        <v>0</v>
      </c>
      <c r="T720" s="2">
        <v>0</v>
      </c>
      <c r="U720" s="45">
        <v>3.3194444444444443E-2</v>
      </c>
      <c r="V720" s="45">
        <v>0</v>
      </c>
      <c r="W720" s="45">
        <v>0.10226851851851854</v>
      </c>
      <c r="X720" s="2">
        <v>0</v>
      </c>
      <c r="Y720" s="2">
        <v>3</v>
      </c>
      <c r="Z720">
        <v>4</v>
      </c>
    </row>
    <row r="721" spans="1:26" x14ac:dyDescent="0.25">
      <c r="A721" s="1">
        <v>44720</v>
      </c>
      <c r="B721" t="s">
        <v>82</v>
      </c>
      <c r="C721" t="s">
        <v>178</v>
      </c>
      <c r="D721" t="s">
        <v>77</v>
      </c>
      <c r="E721" t="s">
        <v>269</v>
      </c>
      <c r="F721" s="3">
        <v>0</v>
      </c>
      <c r="G721" s="5" t="s">
        <v>77</v>
      </c>
      <c r="H721" s="2">
        <v>0</v>
      </c>
      <c r="I721" s="2">
        <v>0</v>
      </c>
      <c r="J721" s="2">
        <v>0</v>
      </c>
      <c r="K721" s="2">
        <v>2</v>
      </c>
      <c r="L721" s="2">
        <v>0</v>
      </c>
      <c r="M721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2</v>
      </c>
      <c r="U721" s="45" t="s">
        <v>77</v>
      </c>
      <c r="V721" s="45" t="s">
        <v>77</v>
      </c>
      <c r="W721" s="45" t="s">
        <v>77</v>
      </c>
      <c r="X721" s="2">
        <v>2</v>
      </c>
      <c r="Y721" s="2">
        <v>0</v>
      </c>
      <c r="Z721">
        <v>2</v>
      </c>
    </row>
    <row r="722" spans="1:26" x14ac:dyDescent="0.25">
      <c r="A722" s="1">
        <v>44720</v>
      </c>
      <c r="B722" t="s">
        <v>82</v>
      </c>
      <c r="C722" t="s">
        <v>171</v>
      </c>
      <c r="D722" t="s">
        <v>143</v>
      </c>
      <c r="E722" t="s">
        <v>285</v>
      </c>
      <c r="F722" s="3">
        <v>0</v>
      </c>
      <c r="G722" s="5">
        <v>3.9039354166666672E-2</v>
      </c>
      <c r="H722" s="2">
        <v>0</v>
      </c>
      <c r="I722" s="2">
        <v>0</v>
      </c>
      <c r="J722" s="2">
        <v>0</v>
      </c>
      <c r="K722" s="2">
        <v>1</v>
      </c>
      <c r="L722" s="2">
        <v>1</v>
      </c>
      <c r="M722">
        <v>0</v>
      </c>
      <c r="N722" s="2">
        <v>1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1</v>
      </c>
      <c r="U722" s="45" t="s">
        <v>77</v>
      </c>
      <c r="V722" s="45" t="s">
        <v>77</v>
      </c>
      <c r="W722" s="45" t="s">
        <v>77</v>
      </c>
      <c r="X722" s="2">
        <v>1</v>
      </c>
      <c r="Y722" s="2">
        <v>0</v>
      </c>
      <c r="Z722">
        <v>1</v>
      </c>
    </row>
    <row r="723" spans="1:26" x14ac:dyDescent="0.25">
      <c r="A723" s="1">
        <v>44720</v>
      </c>
      <c r="B723" t="s">
        <v>82</v>
      </c>
      <c r="C723" t="s">
        <v>176</v>
      </c>
      <c r="D723" t="s">
        <v>143</v>
      </c>
      <c r="E723" t="s">
        <v>285</v>
      </c>
      <c r="F723" s="3">
        <v>0</v>
      </c>
      <c r="G723" s="5">
        <v>1.7384256944444443E-2</v>
      </c>
      <c r="H723" s="2">
        <v>0</v>
      </c>
      <c r="I723" s="2">
        <v>0</v>
      </c>
      <c r="J723" s="2">
        <v>0</v>
      </c>
      <c r="K723" s="2">
        <v>1</v>
      </c>
      <c r="L723" s="2">
        <v>1</v>
      </c>
      <c r="M723">
        <v>0</v>
      </c>
      <c r="N723" s="2">
        <v>1</v>
      </c>
      <c r="O723" s="2">
        <v>0</v>
      </c>
      <c r="P723" s="2">
        <v>1</v>
      </c>
      <c r="Q723" s="2">
        <v>1</v>
      </c>
      <c r="R723" s="2">
        <v>0</v>
      </c>
      <c r="S723" s="2">
        <v>0</v>
      </c>
      <c r="T723" s="2">
        <v>0</v>
      </c>
      <c r="U723" s="45" t="s">
        <v>77</v>
      </c>
      <c r="V723" s="45" t="s">
        <v>77</v>
      </c>
      <c r="W723" s="45">
        <v>0.15253472222222222</v>
      </c>
      <c r="X723" s="2">
        <v>0</v>
      </c>
      <c r="Y723" s="2">
        <v>1</v>
      </c>
      <c r="Z723">
        <v>1</v>
      </c>
    </row>
    <row r="724" spans="1:26" x14ac:dyDescent="0.25">
      <c r="A724" s="1">
        <v>44720</v>
      </c>
      <c r="B724" t="s">
        <v>82</v>
      </c>
      <c r="C724" t="s">
        <v>151</v>
      </c>
      <c r="D724" t="s">
        <v>143</v>
      </c>
      <c r="E724" t="s">
        <v>282</v>
      </c>
      <c r="F724" s="3">
        <v>2.1511111666666665</v>
      </c>
      <c r="G724" s="5">
        <v>2.764814861111111E-2</v>
      </c>
      <c r="H724" s="2">
        <v>0</v>
      </c>
      <c r="I724" s="2">
        <v>0</v>
      </c>
      <c r="J724" s="2">
        <v>0</v>
      </c>
      <c r="K724" s="2">
        <v>5</v>
      </c>
      <c r="L724" s="2">
        <v>5</v>
      </c>
      <c r="M724">
        <v>0</v>
      </c>
      <c r="N724" s="2">
        <v>3</v>
      </c>
      <c r="O724" s="2">
        <v>2</v>
      </c>
      <c r="P724" s="2">
        <v>2</v>
      </c>
      <c r="Q724" s="2">
        <v>2</v>
      </c>
      <c r="R724" s="2">
        <v>0</v>
      </c>
      <c r="S724" s="2">
        <v>0</v>
      </c>
      <c r="T724" s="2">
        <v>1</v>
      </c>
      <c r="U724" s="45">
        <v>1.1157407407407408E-2</v>
      </c>
      <c r="V724" s="45">
        <v>0</v>
      </c>
      <c r="W724" s="45">
        <v>0.1110300925925926</v>
      </c>
      <c r="X724" s="2">
        <v>1</v>
      </c>
      <c r="Y724" s="2">
        <v>2</v>
      </c>
      <c r="Z724">
        <v>5</v>
      </c>
    </row>
    <row r="725" spans="1:26" x14ac:dyDescent="0.25">
      <c r="A725" s="1">
        <v>44720</v>
      </c>
      <c r="B725" t="s">
        <v>82</v>
      </c>
      <c r="C725" t="s">
        <v>148</v>
      </c>
      <c r="D725" t="s">
        <v>143</v>
      </c>
      <c r="E725" t="s">
        <v>279</v>
      </c>
      <c r="F725" s="3">
        <v>0.1</v>
      </c>
      <c r="G725" s="5">
        <v>1.4583333333333334E-2</v>
      </c>
      <c r="H725" s="2">
        <v>0</v>
      </c>
      <c r="I725" s="2">
        <v>0</v>
      </c>
      <c r="J725" s="2">
        <v>0</v>
      </c>
      <c r="K725" s="2">
        <v>1</v>
      </c>
      <c r="L725" s="2">
        <v>1</v>
      </c>
      <c r="M725">
        <v>0</v>
      </c>
      <c r="N725" s="2">
        <v>1</v>
      </c>
      <c r="O725" s="2">
        <v>1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45">
        <v>1.1712962962962963E-2</v>
      </c>
      <c r="V725" s="45">
        <v>0</v>
      </c>
      <c r="W725" s="45" t="s">
        <v>77</v>
      </c>
      <c r="X725" s="2">
        <v>0</v>
      </c>
      <c r="Y725" s="2">
        <v>0</v>
      </c>
      <c r="Z725">
        <v>1</v>
      </c>
    </row>
    <row r="726" spans="1:26" x14ac:dyDescent="0.25">
      <c r="A726" s="1">
        <v>44720</v>
      </c>
      <c r="B726" t="s">
        <v>82</v>
      </c>
      <c r="C726" t="s">
        <v>142</v>
      </c>
      <c r="D726" t="s">
        <v>143</v>
      </c>
      <c r="E726" t="s">
        <v>94</v>
      </c>
      <c r="F726" s="3">
        <v>26.019722166666664</v>
      </c>
      <c r="G726" s="5">
        <v>0.15231481458333332</v>
      </c>
      <c r="H726" s="2">
        <v>3</v>
      </c>
      <c r="I726" s="2">
        <v>0</v>
      </c>
      <c r="J726" s="2">
        <v>0</v>
      </c>
      <c r="K726" s="2">
        <v>6</v>
      </c>
      <c r="L726" s="2">
        <v>6</v>
      </c>
      <c r="M726">
        <v>0</v>
      </c>
      <c r="N726" s="2">
        <v>1</v>
      </c>
      <c r="O726" s="2">
        <v>1</v>
      </c>
      <c r="P726" s="2">
        <v>3</v>
      </c>
      <c r="Q726" s="2">
        <v>3</v>
      </c>
      <c r="R726" s="2">
        <v>0</v>
      </c>
      <c r="S726" s="2">
        <v>1</v>
      </c>
      <c r="T726" s="2">
        <v>1</v>
      </c>
      <c r="U726" s="45">
        <v>5.6712962962962967E-4</v>
      </c>
      <c r="V726" s="45">
        <v>1</v>
      </c>
      <c r="W726" s="45">
        <v>3.5243055555555555E-2</v>
      </c>
      <c r="X726" s="2">
        <v>2</v>
      </c>
      <c r="Y726" s="2">
        <v>3</v>
      </c>
      <c r="Z726">
        <v>6</v>
      </c>
    </row>
    <row r="727" spans="1:26" x14ac:dyDescent="0.25">
      <c r="A727" s="1">
        <v>44720</v>
      </c>
      <c r="B727" t="s">
        <v>82</v>
      </c>
      <c r="C727" t="s">
        <v>148</v>
      </c>
      <c r="D727" t="s">
        <v>143</v>
      </c>
      <c r="E727" t="s">
        <v>94</v>
      </c>
      <c r="F727" s="3">
        <v>2.6363888333333332</v>
      </c>
      <c r="G727" s="5">
        <v>2.4454365079365076E-2</v>
      </c>
      <c r="H727" s="2">
        <v>0</v>
      </c>
      <c r="I727" s="2">
        <v>0</v>
      </c>
      <c r="J727" s="2">
        <v>0</v>
      </c>
      <c r="K727" s="2">
        <v>7</v>
      </c>
      <c r="L727" s="2">
        <v>7</v>
      </c>
      <c r="M727">
        <v>2</v>
      </c>
      <c r="N727" s="2">
        <v>6</v>
      </c>
      <c r="O727" s="2">
        <v>1</v>
      </c>
      <c r="P727" s="2">
        <v>3</v>
      </c>
      <c r="Q727" s="2">
        <v>6</v>
      </c>
      <c r="R727" s="2">
        <v>3</v>
      </c>
      <c r="S727" s="2">
        <v>0</v>
      </c>
      <c r="T727" s="2">
        <v>0</v>
      </c>
      <c r="U727" s="45">
        <v>2.449074074074074E-2</v>
      </c>
      <c r="V727" s="45">
        <v>0</v>
      </c>
      <c r="W727" s="45">
        <v>5.2309027777777781E-2</v>
      </c>
      <c r="X727" s="2">
        <v>0</v>
      </c>
      <c r="Y727" s="2">
        <v>6</v>
      </c>
      <c r="Z727">
        <v>7</v>
      </c>
    </row>
    <row r="728" spans="1:26" x14ac:dyDescent="0.25">
      <c r="A728" s="1">
        <v>44720</v>
      </c>
      <c r="B728" t="s">
        <v>82</v>
      </c>
      <c r="C728" t="s">
        <v>154</v>
      </c>
      <c r="D728" t="s">
        <v>143</v>
      </c>
      <c r="E728" t="s">
        <v>94</v>
      </c>
      <c r="F728" s="3">
        <v>0</v>
      </c>
      <c r="G728" s="5">
        <v>5.796872916666667E-2</v>
      </c>
      <c r="H728" s="2">
        <v>0</v>
      </c>
      <c r="I728" s="2">
        <v>0</v>
      </c>
      <c r="J728" s="2">
        <v>0</v>
      </c>
      <c r="K728" s="2">
        <v>2</v>
      </c>
      <c r="L728" s="2">
        <v>2</v>
      </c>
      <c r="M728">
        <v>0</v>
      </c>
      <c r="N728" s="2">
        <v>1</v>
      </c>
      <c r="O728" s="2">
        <v>0</v>
      </c>
      <c r="P728" s="2">
        <v>2</v>
      </c>
      <c r="Q728" s="2">
        <v>2</v>
      </c>
      <c r="R728" s="2">
        <v>0</v>
      </c>
      <c r="S728" s="2">
        <v>0</v>
      </c>
      <c r="T728" s="2">
        <v>0</v>
      </c>
      <c r="U728" s="45" t="s">
        <v>77</v>
      </c>
      <c r="V728" s="45" t="s">
        <v>77</v>
      </c>
      <c r="W728" s="45">
        <v>0.10428819444444445</v>
      </c>
      <c r="X728" s="2">
        <v>0</v>
      </c>
      <c r="Y728" s="2">
        <v>2</v>
      </c>
      <c r="Z728">
        <v>2</v>
      </c>
    </row>
    <row r="729" spans="1:26" x14ac:dyDescent="0.25">
      <c r="A729" s="1">
        <v>44720</v>
      </c>
      <c r="B729" t="s">
        <v>82</v>
      </c>
      <c r="C729" t="s">
        <v>151</v>
      </c>
      <c r="D729" t="s">
        <v>143</v>
      </c>
      <c r="E729" t="s">
        <v>277</v>
      </c>
      <c r="F729" s="3">
        <v>1.5169424999999999</v>
      </c>
      <c r="G729" s="5">
        <v>4.2019635416666666E-2</v>
      </c>
      <c r="H729" s="2">
        <v>0</v>
      </c>
      <c r="I729" s="2">
        <v>0</v>
      </c>
      <c r="J729" s="2">
        <v>0</v>
      </c>
      <c r="K729" s="2">
        <v>1</v>
      </c>
      <c r="L729" s="2">
        <v>1</v>
      </c>
      <c r="M729">
        <v>0</v>
      </c>
      <c r="N729" s="2">
        <v>1</v>
      </c>
      <c r="O729" s="2">
        <v>1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45">
        <v>4.5138888888888892E-4</v>
      </c>
      <c r="V729" s="45">
        <v>1</v>
      </c>
      <c r="W729" s="45" t="s">
        <v>77</v>
      </c>
      <c r="X729" s="2">
        <v>0</v>
      </c>
      <c r="Y729" s="2">
        <v>0</v>
      </c>
      <c r="Z729">
        <v>1</v>
      </c>
    </row>
    <row r="730" spans="1:26" x14ac:dyDescent="0.25">
      <c r="A730" s="1">
        <v>44720</v>
      </c>
      <c r="B730" t="s">
        <v>82</v>
      </c>
      <c r="C730" t="s">
        <v>176</v>
      </c>
      <c r="D730" t="s">
        <v>143</v>
      </c>
      <c r="E730" t="s">
        <v>277</v>
      </c>
      <c r="F730" s="3">
        <v>0</v>
      </c>
      <c r="G730" s="5">
        <v>5.423611111111111E-2</v>
      </c>
      <c r="H730" s="2">
        <v>0</v>
      </c>
      <c r="I730" s="2">
        <v>0</v>
      </c>
      <c r="J730" s="2">
        <v>0</v>
      </c>
      <c r="K730" s="2">
        <v>1</v>
      </c>
      <c r="L730" s="2">
        <v>1</v>
      </c>
      <c r="M730">
        <v>0</v>
      </c>
      <c r="N730" s="2">
        <v>0</v>
      </c>
      <c r="O730" s="2">
        <v>0</v>
      </c>
      <c r="P730" s="2">
        <v>1</v>
      </c>
      <c r="Q730" s="2">
        <v>1</v>
      </c>
      <c r="R730" s="2">
        <v>0</v>
      </c>
      <c r="S730" s="2">
        <v>0</v>
      </c>
      <c r="T730" s="2">
        <v>0</v>
      </c>
      <c r="U730" s="45" t="s">
        <v>77</v>
      </c>
      <c r="V730" s="45" t="s">
        <v>77</v>
      </c>
      <c r="W730" s="45">
        <v>0.15818287037037038</v>
      </c>
      <c r="X730" s="2">
        <v>0</v>
      </c>
      <c r="Y730" s="2">
        <v>1</v>
      </c>
      <c r="Z730">
        <v>1</v>
      </c>
    </row>
    <row r="731" spans="1:26" x14ac:dyDescent="0.25">
      <c r="A731" s="1">
        <v>44720</v>
      </c>
      <c r="B731" t="s">
        <v>80</v>
      </c>
      <c r="C731" t="s">
        <v>133</v>
      </c>
      <c r="D731" t="s">
        <v>132</v>
      </c>
      <c r="E731" t="s">
        <v>269</v>
      </c>
      <c r="F731" s="3">
        <v>0</v>
      </c>
      <c r="G731" s="5">
        <v>4.854166666666667E-2</v>
      </c>
      <c r="H731" s="2">
        <v>0</v>
      </c>
      <c r="I731" s="2">
        <v>0</v>
      </c>
      <c r="J731" s="2">
        <v>0</v>
      </c>
      <c r="K731" s="2">
        <v>1</v>
      </c>
      <c r="L731" s="2">
        <v>1</v>
      </c>
      <c r="M731">
        <v>0</v>
      </c>
      <c r="N731" s="2">
        <v>0</v>
      </c>
      <c r="O731" s="2">
        <v>0</v>
      </c>
      <c r="P731" s="2">
        <v>1</v>
      </c>
      <c r="Q731" s="2">
        <v>1</v>
      </c>
      <c r="R731" s="2">
        <v>0</v>
      </c>
      <c r="S731" s="2">
        <v>0</v>
      </c>
      <c r="T731" s="2">
        <v>0</v>
      </c>
      <c r="U731" s="45" t="s">
        <v>77</v>
      </c>
      <c r="V731" s="45" t="s">
        <v>77</v>
      </c>
      <c r="W731" s="45">
        <v>3.6585648148148145E-2</v>
      </c>
      <c r="X731" s="2">
        <v>0</v>
      </c>
      <c r="Y731" s="2">
        <v>1</v>
      </c>
      <c r="Z731">
        <v>1</v>
      </c>
    </row>
    <row r="732" spans="1:26" x14ac:dyDescent="0.25">
      <c r="A732" s="1">
        <v>44720</v>
      </c>
      <c r="B732" t="s">
        <v>80</v>
      </c>
      <c r="C732" t="s">
        <v>149</v>
      </c>
      <c r="D732" t="s">
        <v>150</v>
      </c>
      <c r="E732" t="s">
        <v>269</v>
      </c>
      <c r="F732" s="3">
        <v>0</v>
      </c>
      <c r="G732" s="5">
        <v>3.0439791666666666E-3</v>
      </c>
      <c r="H732" s="2">
        <v>0</v>
      </c>
      <c r="I732" s="2">
        <v>0</v>
      </c>
      <c r="J732" s="2">
        <v>0</v>
      </c>
      <c r="K732" s="2">
        <v>1</v>
      </c>
      <c r="L732" s="2">
        <v>1</v>
      </c>
      <c r="M732">
        <v>0</v>
      </c>
      <c r="N732" s="2">
        <v>1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1</v>
      </c>
      <c r="U732" s="45" t="s">
        <v>77</v>
      </c>
      <c r="V732" s="45" t="s">
        <v>77</v>
      </c>
      <c r="W732" s="45" t="s">
        <v>77</v>
      </c>
      <c r="X732" s="2">
        <v>1</v>
      </c>
      <c r="Y732" s="2">
        <v>0</v>
      </c>
      <c r="Z732">
        <v>1</v>
      </c>
    </row>
    <row r="733" spans="1:26" x14ac:dyDescent="0.25">
      <c r="A733" s="1">
        <v>44720</v>
      </c>
      <c r="B733" t="s">
        <v>80</v>
      </c>
      <c r="C733" t="s">
        <v>133</v>
      </c>
      <c r="D733" t="s">
        <v>132</v>
      </c>
      <c r="E733" t="s">
        <v>268</v>
      </c>
      <c r="F733" s="3">
        <v>0.35111116666666664</v>
      </c>
      <c r="G733" s="5">
        <v>1.3136576388888889E-2</v>
      </c>
      <c r="H733" s="2">
        <v>0</v>
      </c>
      <c r="I733" s="2">
        <v>0</v>
      </c>
      <c r="J733" s="2">
        <v>0</v>
      </c>
      <c r="K733" s="2">
        <v>2</v>
      </c>
      <c r="L733" s="2">
        <v>2</v>
      </c>
      <c r="M733">
        <v>0</v>
      </c>
      <c r="N733" s="2">
        <v>2</v>
      </c>
      <c r="O733" s="2">
        <v>0</v>
      </c>
      <c r="P733" s="2">
        <v>1</v>
      </c>
      <c r="Q733" s="2">
        <v>1</v>
      </c>
      <c r="R733" s="2">
        <v>0</v>
      </c>
      <c r="S733" s="2">
        <v>0</v>
      </c>
      <c r="T733" s="2">
        <v>1</v>
      </c>
      <c r="U733" s="45" t="s">
        <v>77</v>
      </c>
      <c r="V733" s="45" t="s">
        <v>77</v>
      </c>
      <c r="W733" s="45">
        <v>5.6574074074074075E-2</v>
      </c>
      <c r="X733" s="2">
        <v>1</v>
      </c>
      <c r="Y733" s="2">
        <v>1</v>
      </c>
      <c r="Z733">
        <v>2</v>
      </c>
    </row>
    <row r="734" spans="1:26" x14ac:dyDescent="0.25">
      <c r="A734" s="1">
        <v>44720</v>
      </c>
      <c r="B734" t="s">
        <v>80</v>
      </c>
      <c r="C734" t="s">
        <v>149</v>
      </c>
      <c r="D734" t="s">
        <v>150</v>
      </c>
      <c r="E734" t="s">
        <v>268</v>
      </c>
      <c r="F734" s="3">
        <v>0</v>
      </c>
      <c r="G734" s="5">
        <v>1.9097222222222224E-2</v>
      </c>
      <c r="H734" s="2">
        <v>0</v>
      </c>
      <c r="I734" s="2">
        <v>0</v>
      </c>
      <c r="J734" s="2">
        <v>0</v>
      </c>
      <c r="K734" s="2">
        <v>1</v>
      </c>
      <c r="L734" s="2">
        <v>1</v>
      </c>
      <c r="M734">
        <v>0</v>
      </c>
      <c r="N734" s="2">
        <v>1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1</v>
      </c>
      <c r="U734" s="45" t="s">
        <v>77</v>
      </c>
      <c r="V734" s="45" t="s">
        <v>77</v>
      </c>
      <c r="W734" s="45" t="s">
        <v>77</v>
      </c>
      <c r="X734" s="2">
        <v>1</v>
      </c>
      <c r="Y734" s="2">
        <v>0</v>
      </c>
      <c r="Z734">
        <v>1</v>
      </c>
    </row>
    <row r="735" spans="1:26" x14ac:dyDescent="0.25">
      <c r="A735" s="1">
        <v>44720</v>
      </c>
      <c r="B735" t="s">
        <v>80</v>
      </c>
      <c r="C735" t="s">
        <v>133</v>
      </c>
      <c r="D735" t="s">
        <v>132</v>
      </c>
      <c r="E735" t="s">
        <v>275</v>
      </c>
      <c r="F735" s="3">
        <v>18.471388666666666</v>
      </c>
      <c r="G735" s="5">
        <v>6.1314042592592606E-2</v>
      </c>
      <c r="H735" s="2">
        <v>1</v>
      </c>
      <c r="I735" s="2">
        <v>1</v>
      </c>
      <c r="J735" s="2">
        <v>0</v>
      </c>
      <c r="K735" s="2">
        <v>16</v>
      </c>
      <c r="L735" s="2">
        <v>16</v>
      </c>
      <c r="M735">
        <v>5</v>
      </c>
      <c r="N735" s="2">
        <v>12</v>
      </c>
      <c r="O735" s="2">
        <v>3</v>
      </c>
      <c r="P735" s="2">
        <v>10</v>
      </c>
      <c r="Q735" s="2">
        <v>11</v>
      </c>
      <c r="R735" s="2">
        <v>1</v>
      </c>
      <c r="S735" s="2">
        <v>2</v>
      </c>
      <c r="T735" s="2">
        <v>0</v>
      </c>
      <c r="U735" s="45">
        <v>7.6157407407407415E-3</v>
      </c>
      <c r="V735" s="45">
        <v>0.33333333333333331</v>
      </c>
      <c r="W735" s="45">
        <v>8.5023148148148153E-2</v>
      </c>
      <c r="X735" s="2">
        <v>2</v>
      </c>
      <c r="Y735" s="2">
        <v>11</v>
      </c>
      <c r="Z735">
        <v>16</v>
      </c>
    </row>
    <row r="736" spans="1:26" x14ac:dyDescent="0.25">
      <c r="A736" s="1">
        <v>44720</v>
      </c>
      <c r="B736" t="s">
        <v>80</v>
      </c>
      <c r="C736" t="s">
        <v>149</v>
      </c>
      <c r="D736" t="s">
        <v>150</v>
      </c>
      <c r="E736" t="s">
        <v>275</v>
      </c>
      <c r="F736" s="3">
        <v>0.80027783333333335</v>
      </c>
      <c r="G736" s="5">
        <v>1.9070215277777778E-2</v>
      </c>
      <c r="H736" s="2">
        <v>0</v>
      </c>
      <c r="I736" s="2">
        <v>0</v>
      </c>
      <c r="J736" s="2">
        <v>0</v>
      </c>
      <c r="K736" s="2">
        <v>6</v>
      </c>
      <c r="L736" s="2">
        <v>6</v>
      </c>
      <c r="M736">
        <v>0</v>
      </c>
      <c r="N736" s="2">
        <v>6</v>
      </c>
      <c r="O736" s="2">
        <v>3</v>
      </c>
      <c r="P736" s="2">
        <v>1</v>
      </c>
      <c r="Q736" s="2">
        <v>3</v>
      </c>
      <c r="R736" s="2">
        <v>2</v>
      </c>
      <c r="S736" s="2">
        <v>0</v>
      </c>
      <c r="T736" s="2">
        <v>0</v>
      </c>
      <c r="U736" s="45">
        <v>6.0185185185185185E-3</v>
      </c>
      <c r="V736" s="45">
        <v>0.33333333333333331</v>
      </c>
      <c r="W736" s="45">
        <v>2.1759259259259259E-2</v>
      </c>
      <c r="X736" s="2">
        <v>0</v>
      </c>
      <c r="Y736" s="2">
        <v>3</v>
      </c>
      <c r="Z736">
        <v>6</v>
      </c>
    </row>
    <row r="737" spans="1:26" x14ac:dyDescent="0.25">
      <c r="A737" s="1">
        <v>44720</v>
      </c>
      <c r="B737" t="s">
        <v>80</v>
      </c>
      <c r="C737" t="s">
        <v>133</v>
      </c>
      <c r="D737" t="s">
        <v>132</v>
      </c>
      <c r="E737" t="s">
        <v>94</v>
      </c>
      <c r="F737" s="3">
        <v>1.5155555000000001</v>
      </c>
      <c r="G737" s="5">
        <v>7.3564812500000007E-2</v>
      </c>
      <c r="H737" s="2">
        <v>0</v>
      </c>
      <c r="I737" s="2">
        <v>0</v>
      </c>
      <c r="J737" s="2">
        <v>0</v>
      </c>
      <c r="K737" s="2">
        <v>1</v>
      </c>
      <c r="L737" s="2">
        <v>1</v>
      </c>
      <c r="M737">
        <v>0</v>
      </c>
      <c r="N737" s="2">
        <v>0</v>
      </c>
      <c r="O737" s="2">
        <v>0</v>
      </c>
      <c r="P737" s="2">
        <v>1</v>
      </c>
      <c r="Q737" s="2">
        <v>1</v>
      </c>
      <c r="R737" s="2">
        <v>0</v>
      </c>
      <c r="S737" s="2">
        <v>0</v>
      </c>
      <c r="T737" s="2">
        <v>0</v>
      </c>
      <c r="U737" s="45" t="s">
        <v>77</v>
      </c>
      <c r="V737" s="45" t="s">
        <v>77</v>
      </c>
      <c r="W737" s="45">
        <v>4.4791666666666667E-2</v>
      </c>
      <c r="X737" s="2">
        <v>0</v>
      </c>
      <c r="Y737" s="2">
        <v>1</v>
      </c>
      <c r="Z737">
        <v>1</v>
      </c>
    </row>
    <row r="738" spans="1:26" x14ac:dyDescent="0.25">
      <c r="A738" s="1">
        <v>44720</v>
      </c>
      <c r="B738" t="s">
        <v>80</v>
      </c>
      <c r="C738" t="s">
        <v>149</v>
      </c>
      <c r="D738" t="s">
        <v>150</v>
      </c>
      <c r="E738" t="s">
        <v>94</v>
      </c>
      <c r="F738" s="3">
        <v>0</v>
      </c>
      <c r="G738" s="5">
        <v>2.3750000000000004E-2</v>
      </c>
      <c r="H738" s="2">
        <v>0</v>
      </c>
      <c r="I738" s="2">
        <v>0</v>
      </c>
      <c r="J738" s="2">
        <v>0</v>
      </c>
      <c r="K738" s="2">
        <v>1</v>
      </c>
      <c r="L738" s="2">
        <v>1</v>
      </c>
      <c r="M738">
        <v>0</v>
      </c>
      <c r="N738" s="2">
        <v>1</v>
      </c>
      <c r="O738" s="2">
        <v>0</v>
      </c>
      <c r="P738" s="2">
        <v>1</v>
      </c>
      <c r="Q738" s="2">
        <v>1</v>
      </c>
      <c r="R738" s="2">
        <v>0</v>
      </c>
      <c r="S738" s="2">
        <v>0</v>
      </c>
      <c r="T738" s="2">
        <v>0</v>
      </c>
      <c r="U738" s="45" t="s">
        <v>77</v>
      </c>
      <c r="V738" s="45" t="s">
        <v>77</v>
      </c>
      <c r="W738" s="45">
        <v>2.2858796296296297E-2</v>
      </c>
      <c r="X738" s="2">
        <v>0</v>
      </c>
      <c r="Y738" s="2">
        <v>1</v>
      </c>
      <c r="Z738">
        <v>1</v>
      </c>
    </row>
    <row r="739" spans="1:26" x14ac:dyDescent="0.25">
      <c r="A739" s="1">
        <v>44720</v>
      </c>
      <c r="B739" t="s">
        <v>80</v>
      </c>
      <c r="C739" t="s">
        <v>133</v>
      </c>
      <c r="D739" t="s">
        <v>132</v>
      </c>
      <c r="E739" t="s">
        <v>267</v>
      </c>
      <c r="F739" s="3">
        <v>8.4497215000000008</v>
      </c>
      <c r="G739" s="5">
        <v>3.4707078525641026E-2</v>
      </c>
      <c r="H739" s="2">
        <v>1</v>
      </c>
      <c r="I739" s="2">
        <v>0</v>
      </c>
      <c r="J739" s="2">
        <v>0</v>
      </c>
      <c r="K739" s="2">
        <v>17</v>
      </c>
      <c r="L739" s="2">
        <v>16</v>
      </c>
      <c r="M739">
        <v>10</v>
      </c>
      <c r="N739" s="2">
        <v>14</v>
      </c>
      <c r="O739" s="2">
        <v>5</v>
      </c>
      <c r="P739" s="2">
        <v>9</v>
      </c>
      <c r="Q739" s="2">
        <v>11</v>
      </c>
      <c r="R739" s="2">
        <v>2</v>
      </c>
      <c r="S739" s="2">
        <v>0</v>
      </c>
      <c r="T739" s="2">
        <v>1</v>
      </c>
      <c r="U739" s="45">
        <v>4.2708333333333339E-3</v>
      </c>
      <c r="V739" s="45">
        <v>0.6</v>
      </c>
      <c r="W739" s="45">
        <v>1.9282407407407408E-2</v>
      </c>
      <c r="X739" s="2">
        <v>1</v>
      </c>
      <c r="Y739" s="2">
        <v>11</v>
      </c>
      <c r="Z739">
        <v>17</v>
      </c>
    </row>
    <row r="740" spans="1:26" x14ac:dyDescent="0.25">
      <c r="A740" s="1">
        <v>44720</v>
      </c>
      <c r="B740" t="s">
        <v>80</v>
      </c>
      <c r="C740" t="s">
        <v>149</v>
      </c>
      <c r="D740" t="s">
        <v>150</v>
      </c>
      <c r="E740" t="s">
        <v>267</v>
      </c>
      <c r="F740" s="3">
        <v>0.36749999999999999</v>
      </c>
      <c r="G740" s="5">
        <v>2.9502315972222221E-2</v>
      </c>
      <c r="H740" s="2">
        <v>0</v>
      </c>
      <c r="I740" s="2">
        <v>0</v>
      </c>
      <c r="J740" s="2">
        <v>0</v>
      </c>
      <c r="K740" s="2">
        <v>2</v>
      </c>
      <c r="L740" s="2">
        <v>2</v>
      </c>
      <c r="M740">
        <v>0</v>
      </c>
      <c r="N740" s="2">
        <v>2</v>
      </c>
      <c r="O740" s="2">
        <v>0</v>
      </c>
      <c r="P740" s="2">
        <v>2</v>
      </c>
      <c r="Q740" s="2">
        <v>2</v>
      </c>
      <c r="R740" s="2">
        <v>0</v>
      </c>
      <c r="S740" s="2">
        <v>0</v>
      </c>
      <c r="T740" s="2">
        <v>0</v>
      </c>
      <c r="U740" s="45" t="s">
        <v>77</v>
      </c>
      <c r="V740" s="45" t="s">
        <v>77</v>
      </c>
      <c r="W740" s="45">
        <v>6.0457175925925928E-2</v>
      </c>
      <c r="X740" s="2">
        <v>0</v>
      </c>
      <c r="Y740" s="2">
        <v>2</v>
      </c>
      <c r="Z740">
        <v>2</v>
      </c>
    </row>
    <row r="741" spans="1:26" x14ac:dyDescent="0.25">
      <c r="A741" s="1">
        <v>44720</v>
      </c>
      <c r="B741" t="s">
        <v>77</v>
      </c>
      <c r="C741" t="s">
        <v>77</v>
      </c>
      <c r="D741" t="s">
        <v>77</v>
      </c>
      <c r="E741" t="s">
        <v>280</v>
      </c>
      <c r="F741" s="3">
        <v>0</v>
      </c>
      <c r="G741" s="5" t="s">
        <v>77</v>
      </c>
      <c r="H741" s="2">
        <v>0</v>
      </c>
      <c r="I741" s="2">
        <v>0</v>
      </c>
      <c r="J741" s="2">
        <v>0</v>
      </c>
      <c r="K741" s="2">
        <v>19</v>
      </c>
      <c r="L741" s="2">
        <v>5</v>
      </c>
      <c r="M741">
        <v>0</v>
      </c>
      <c r="N741" s="2">
        <v>0</v>
      </c>
      <c r="O741" s="2">
        <v>2</v>
      </c>
      <c r="P741" s="2">
        <v>12</v>
      </c>
      <c r="Q741" s="2">
        <v>13</v>
      </c>
      <c r="R741" s="2">
        <v>1</v>
      </c>
      <c r="S741" s="2">
        <v>1</v>
      </c>
      <c r="T741" s="2">
        <v>3</v>
      </c>
      <c r="U741" s="45">
        <v>4.7337962962962967E-3</v>
      </c>
      <c r="V741" s="45">
        <v>0.5</v>
      </c>
      <c r="W741" s="45">
        <v>9.1574074074074086E-2</v>
      </c>
      <c r="X741" s="2">
        <v>4</v>
      </c>
      <c r="Y741" s="2">
        <v>13</v>
      </c>
      <c r="Z741">
        <v>10</v>
      </c>
    </row>
    <row r="742" spans="1:26" x14ac:dyDescent="0.25">
      <c r="A742" s="1">
        <v>44720</v>
      </c>
      <c r="B742" t="s">
        <v>77</v>
      </c>
      <c r="C742" t="s">
        <v>77</v>
      </c>
      <c r="D742" t="s">
        <v>77</v>
      </c>
      <c r="E742" t="s">
        <v>269</v>
      </c>
      <c r="F742" s="3">
        <v>0</v>
      </c>
      <c r="G742" s="5" t="s">
        <v>77</v>
      </c>
      <c r="H742" s="2">
        <v>0</v>
      </c>
      <c r="I742" s="2">
        <v>0</v>
      </c>
      <c r="J742" s="2">
        <v>0</v>
      </c>
      <c r="K742" s="2">
        <v>30</v>
      </c>
      <c r="L742" s="2">
        <v>9</v>
      </c>
      <c r="M742">
        <v>0</v>
      </c>
      <c r="N742" s="2">
        <v>0</v>
      </c>
      <c r="O742" s="2">
        <v>3</v>
      </c>
      <c r="P742" s="2">
        <v>14</v>
      </c>
      <c r="Q742" s="2">
        <v>24</v>
      </c>
      <c r="R742" s="2">
        <v>10</v>
      </c>
      <c r="S742" s="2">
        <v>1</v>
      </c>
      <c r="T742" s="2">
        <v>2</v>
      </c>
      <c r="U742" s="45">
        <v>7.083333333333333E-3</v>
      </c>
      <c r="V742" s="45">
        <v>0.33333333333333331</v>
      </c>
      <c r="W742" s="45">
        <v>1.0763888888888889E-2</v>
      </c>
      <c r="X742" s="2">
        <v>3</v>
      </c>
      <c r="Y742" s="2">
        <v>24</v>
      </c>
      <c r="Z742">
        <v>12</v>
      </c>
    </row>
    <row r="743" spans="1:26" x14ac:dyDescent="0.25">
      <c r="A743" s="1">
        <v>44720</v>
      </c>
      <c r="B743" t="s">
        <v>77</v>
      </c>
      <c r="C743" t="s">
        <v>77</v>
      </c>
      <c r="D743" t="s">
        <v>77</v>
      </c>
      <c r="E743" t="s">
        <v>272</v>
      </c>
      <c r="F743" s="3">
        <v>0</v>
      </c>
      <c r="G743" s="5" t="s">
        <v>77</v>
      </c>
      <c r="H743" s="2">
        <v>0</v>
      </c>
      <c r="I743" s="2">
        <v>0</v>
      </c>
      <c r="J743" s="2">
        <v>0</v>
      </c>
      <c r="K743" s="2">
        <v>50</v>
      </c>
      <c r="L743" s="2">
        <v>9</v>
      </c>
      <c r="M743">
        <v>0</v>
      </c>
      <c r="N743" s="2">
        <v>0</v>
      </c>
      <c r="O743" s="2">
        <v>3</v>
      </c>
      <c r="P743" s="2">
        <v>19</v>
      </c>
      <c r="Q743" s="2">
        <v>30</v>
      </c>
      <c r="R743" s="2">
        <v>11</v>
      </c>
      <c r="S743" s="2">
        <v>9</v>
      </c>
      <c r="T743" s="2">
        <v>8</v>
      </c>
      <c r="U743" s="45">
        <v>7.9166666666666673E-3</v>
      </c>
      <c r="V743" s="45">
        <v>0.33333333333333331</v>
      </c>
      <c r="W743" s="45">
        <v>9.0682870370370386E-2</v>
      </c>
      <c r="X743" s="2">
        <v>17</v>
      </c>
      <c r="Y743" s="2">
        <v>30</v>
      </c>
      <c r="Z743">
        <v>24</v>
      </c>
    </row>
    <row r="744" spans="1:26" x14ac:dyDescent="0.25">
      <c r="A744" s="1">
        <v>44720</v>
      </c>
      <c r="B744" t="s">
        <v>77</v>
      </c>
      <c r="C744" t="s">
        <v>77</v>
      </c>
      <c r="D744" t="s">
        <v>77</v>
      </c>
      <c r="E744" t="s">
        <v>273</v>
      </c>
      <c r="F744" s="3">
        <v>0</v>
      </c>
      <c r="G744" s="5" t="s">
        <v>77</v>
      </c>
      <c r="H744" s="2">
        <v>0</v>
      </c>
      <c r="I744" s="2">
        <v>0</v>
      </c>
      <c r="J744" s="2">
        <v>0</v>
      </c>
      <c r="K744" s="2">
        <v>105</v>
      </c>
      <c r="L744" s="2">
        <v>17</v>
      </c>
      <c r="M744">
        <v>0</v>
      </c>
      <c r="N744" s="2">
        <v>0</v>
      </c>
      <c r="O744" s="2">
        <v>17</v>
      </c>
      <c r="P744" s="2">
        <v>52</v>
      </c>
      <c r="Q744" s="2">
        <v>71</v>
      </c>
      <c r="R744" s="2">
        <v>19</v>
      </c>
      <c r="S744" s="2">
        <v>8</v>
      </c>
      <c r="T744" s="2">
        <v>9</v>
      </c>
      <c r="U744" s="45">
        <v>4.5370370370370373E-3</v>
      </c>
      <c r="V744" s="45">
        <v>0.58823529411764708</v>
      </c>
      <c r="W744" s="45">
        <v>5.545138888888889E-2</v>
      </c>
      <c r="X744" s="2">
        <v>17</v>
      </c>
      <c r="Y744" s="2">
        <v>71</v>
      </c>
      <c r="Z744">
        <v>42</v>
      </c>
    </row>
    <row r="745" spans="1:26" x14ac:dyDescent="0.25">
      <c r="A745" s="1">
        <v>44720</v>
      </c>
      <c r="B745" t="s">
        <v>77</v>
      </c>
      <c r="C745" t="s">
        <v>77</v>
      </c>
      <c r="D745" t="s">
        <v>77</v>
      </c>
      <c r="E745" t="s">
        <v>268</v>
      </c>
      <c r="F745" s="3">
        <v>0</v>
      </c>
      <c r="G745" s="5" t="s">
        <v>77</v>
      </c>
      <c r="H745" s="2">
        <v>0</v>
      </c>
      <c r="I745" s="2">
        <v>0</v>
      </c>
      <c r="J745" s="2">
        <v>0</v>
      </c>
      <c r="K745" s="2">
        <v>49</v>
      </c>
      <c r="L745" s="2">
        <v>14</v>
      </c>
      <c r="M745">
        <v>0</v>
      </c>
      <c r="N745" s="2">
        <v>0</v>
      </c>
      <c r="O745" s="2">
        <v>6</v>
      </c>
      <c r="P745" s="2">
        <v>25</v>
      </c>
      <c r="Q745" s="2">
        <v>32</v>
      </c>
      <c r="R745" s="2">
        <v>7</v>
      </c>
      <c r="S745" s="2">
        <v>2</v>
      </c>
      <c r="T745" s="2">
        <v>9</v>
      </c>
      <c r="U745" s="45">
        <v>2.204861111111111E-3</v>
      </c>
      <c r="V745" s="45">
        <v>0.66666666666666663</v>
      </c>
      <c r="W745" s="45">
        <v>8.6741898148148144E-2</v>
      </c>
      <c r="X745" s="2">
        <v>11</v>
      </c>
      <c r="Y745" s="2">
        <v>32</v>
      </c>
      <c r="Z745">
        <v>30</v>
      </c>
    </row>
    <row r="746" spans="1:26" x14ac:dyDescent="0.25">
      <c r="A746" s="1">
        <v>44720</v>
      </c>
      <c r="B746" t="s">
        <v>77</v>
      </c>
      <c r="C746" t="s">
        <v>77</v>
      </c>
      <c r="D746" t="s">
        <v>77</v>
      </c>
      <c r="E746" t="s">
        <v>286</v>
      </c>
      <c r="F746" s="3">
        <v>0</v>
      </c>
      <c r="G746" s="5" t="s">
        <v>77</v>
      </c>
      <c r="H746" s="2">
        <v>0</v>
      </c>
      <c r="I746" s="2">
        <v>0</v>
      </c>
      <c r="J746" s="2">
        <v>0</v>
      </c>
      <c r="K746" s="2">
        <v>13</v>
      </c>
      <c r="L746" s="2">
        <v>3</v>
      </c>
      <c r="M746">
        <v>0</v>
      </c>
      <c r="N746" s="2">
        <v>0</v>
      </c>
      <c r="O746" s="2">
        <v>0</v>
      </c>
      <c r="P746" s="2">
        <v>9</v>
      </c>
      <c r="Q746" s="2">
        <v>10</v>
      </c>
      <c r="R746" s="2">
        <v>1</v>
      </c>
      <c r="S746" s="2">
        <v>1</v>
      </c>
      <c r="T746" s="2">
        <v>2</v>
      </c>
      <c r="U746" s="45" t="s">
        <v>77</v>
      </c>
      <c r="V746" s="45" t="s">
        <v>77</v>
      </c>
      <c r="W746" s="45">
        <v>2.5613425925925925E-2</v>
      </c>
      <c r="X746" s="2">
        <v>3</v>
      </c>
      <c r="Y746" s="2">
        <v>10</v>
      </c>
      <c r="Z746">
        <v>5</v>
      </c>
    </row>
    <row r="747" spans="1:26" x14ac:dyDescent="0.25">
      <c r="A747" s="1">
        <v>44720</v>
      </c>
      <c r="B747" t="s">
        <v>77</v>
      </c>
      <c r="C747" t="s">
        <v>77</v>
      </c>
      <c r="D747" t="s">
        <v>77</v>
      </c>
      <c r="E747" t="s">
        <v>276</v>
      </c>
      <c r="F747" s="3">
        <v>0</v>
      </c>
      <c r="G747" s="5" t="s">
        <v>77</v>
      </c>
      <c r="H747" s="2">
        <v>0</v>
      </c>
      <c r="I747" s="2">
        <v>0</v>
      </c>
      <c r="J747" s="2">
        <v>0</v>
      </c>
      <c r="K747" s="2">
        <v>51</v>
      </c>
      <c r="L747" s="2">
        <v>9</v>
      </c>
      <c r="M747">
        <v>0</v>
      </c>
      <c r="N747" s="2">
        <v>0</v>
      </c>
      <c r="O747" s="2">
        <v>5</v>
      </c>
      <c r="P747" s="2">
        <v>30</v>
      </c>
      <c r="Q747" s="2">
        <v>39</v>
      </c>
      <c r="R747" s="2">
        <v>9</v>
      </c>
      <c r="S747" s="2">
        <v>4</v>
      </c>
      <c r="T747" s="2">
        <v>3</v>
      </c>
      <c r="U747" s="45">
        <v>6.851851851851852E-3</v>
      </c>
      <c r="V747" s="45">
        <v>0.4</v>
      </c>
      <c r="W747" s="45">
        <v>0.15322916666666667</v>
      </c>
      <c r="X747" s="2">
        <v>7</v>
      </c>
      <c r="Y747" s="2">
        <v>39</v>
      </c>
      <c r="Z747">
        <v>15</v>
      </c>
    </row>
    <row r="748" spans="1:26" x14ac:dyDescent="0.25">
      <c r="A748" s="1">
        <v>44720</v>
      </c>
      <c r="B748" t="s">
        <v>77</v>
      </c>
      <c r="C748" t="s">
        <v>77</v>
      </c>
      <c r="D748" t="s">
        <v>77</v>
      </c>
      <c r="E748" t="s">
        <v>285</v>
      </c>
      <c r="F748" s="3">
        <v>0</v>
      </c>
      <c r="G748" s="5" t="s">
        <v>77</v>
      </c>
      <c r="H748" s="2">
        <v>0</v>
      </c>
      <c r="I748" s="2">
        <v>0</v>
      </c>
      <c r="J748" s="2">
        <v>0</v>
      </c>
      <c r="K748" s="2">
        <v>31</v>
      </c>
      <c r="L748" s="2">
        <v>4</v>
      </c>
      <c r="M748">
        <v>0</v>
      </c>
      <c r="N748" s="2">
        <v>0</v>
      </c>
      <c r="O748" s="2">
        <v>3</v>
      </c>
      <c r="P748" s="2">
        <v>15</v>
      </c>
      <c r="Q748" s="2">
        <v>20</v>
      </c>
      <c r="R748" s="2">
        <v>5</v>
      </c>
      <c r="S748" s="2">
        <v>5</v>
      </c>
      <c r="T748" s="2">
        <v>3</v>
      </c>
      <c r="U748" s="45">
        <v>9.9537037037037042E-3</v>
      </c>
      <c r="V748" s="45">
        <v>0.33333333333333331</v>
      </c>
      <c r="W748" s="45">
        <v>0.10936342592592592</v>
      </c>
      <c r="X748" s="2">
        <v>8</v>
      </c>
      <c r="Y748" s="2">
        <v>20</v>
      </c>
      <c r="Z748">
        <v>11</v>
      </c>
    </row>
    <row r="749" spans="1:26" x14ac:dyDescent="0.25">
      <c r="A749" s="1">
        <v>44720</v>
      </c>
      <c r="B749" t="s">
        <v>77</v>
      </c>
      <c r="C749" t="s">
        <v>77</v>
      </c>
      <c r="D749" t="s">
        <v>77</v>
      </c>
      <c r="E749" t="s">
        <v>282</v>
      </c>
      <c r="F749" s="3">
        <v>0</v>
      </c>
      <c r="G749" s="5" t="s">
        <v>77</v>
      </c>
      <c r="H749" s="2">
        <v>0</v>
      </c>
      <c r="I749" s="2">
        <v>0</v>
      </c>
      <c r="J749" s="2">
        <v>0</v>
      </c>
      <c r="K749" s="2">
        <v>39</v>
      </c>
      <c r="L749" s="2">
        <v>6</v>
      </c>
      <c r="M749">
        <v>0</v>
      </c>
      <c r="N749" s="2">
        <v>0</v>
      </c>
      <c r="O749" s="2">
        <v>4</v>
      </c>
      <c r="P749" s="2">
        <v>18</v>
      </c>
      <c r="Q749" s="2">
        <v>24</v>
      </c>
      <c r="R749" s="2">
        <v>6</v>
      </c>
      <c r="S749" s="2">
        <v>6</v>
      </c>
      <c r="T749" s="2">
        <v>5</v>
      </c>
      <c r="U749" s="45">
        <v>4.8379629629629632E-3</v>
      </c>
      <c r="V749" s="45">
        <v>0.5</v>
      </c>
      <c r="W749" s="45">
        <v>7.9965277777777788E-2</v>
      </c>
      <c r="X749" s="2">
        <v>11</v>
      </c>
      <c r="Y749" s="2">
        <v>24</v>
      </c>
      <c r="Z749">
        <v>12</v>
      </c>
    </row>
    <row r="750" spans="1:26" x14ac:dyDescent="0.25">
      <c r="A750" s="1">
        <v>44720</v>
      </c>
      <c r="B750" t="s">
        <v>77</v>
      </c>
      <c r="C750" t="s">
        <v>77</v>
      </c>
      <c r="D750" t="s">
        <v>77</v>
      </c>
      <c r="E750" t="s">
        <v>287</v>
      </c>
      <c r="F750" s="3">
        <v>0</v>
      </c>
      <c r="G750" s="5" t="s">
        <v>77</v>
      </c>
      <c r="H750" s="2">
        <v>0</v>
      </c>
      <c r="I750" s="2">
        <v>0</v>
      </c>
      <c r="J750" s="2">
        <v>0</v>
      </c>
      <c r="K750" s="2">
        <v>48</v>
      </c>
      <c r="L750" s="2">
        <v>10</v>
      </c>
      <c r="M750">
        <v>0</v>
      </c>
      <c r="N750" s="2">
        <v>0</v>
      </c>
      <c r="O750" s="2">
        <v>9</v>
      </c>
      <c r="P750" s="2">
        <v>25</v>
      </c>
      <c r="Q750" s="2">
        <v>31</v>
      </c>
      <c r="R750" s="2">
        <v>6</v>
      </c>
      <c r="S750" s="2">
        <v>2</v>
      </c>
      <c r="T750" s="2">
        <v>6</v>
      </c>
      <c r="U750" s="45">
        <v>7.1759259259259267E-3</v>
      </c>
      <c r="V750" s="45">
        <v>0.33333333333333331</v>
      </c>
      <c r="W750" s="45">
        <v>0.10015046296296297</v>
      </c>
      <c r="X750" s="2">
        <v>8</v>
      </c>
      <c r="Y750" s="2">
        <v>31</v>
      </c>
      <c r="Z750">
        <v>27</v>
      </c>
    </row>
    <row r="751" spans="1:26" x14ac:dyDescent="0.25">
      <c r="A751" s="1">
        <v>44720</v>
      </c>
      <c r="B751" t="s">
        <v>77</v>
      </c>
      <c r="C751" t="s">
        <v>77</v>
      </c>
      <c r="D751" t="s">
        <v>77</v>
      </c>
      <c r="E751" t="s">
        <v>284</v>
      </c>
      <c r="F751" s="3">
        <v>0</v>
      </c>
      <c r="G751" s="5" t="s">
        <v>77</v>
      </c>
      <c r="H751" s="2">
        <v>0</v>
      </c>
      <c r="I751" s="2">
        <v>0</v>
      </c>
      <c r="J751" s="2">
        <v>0</v>
      </c>
      <c r="K751" s="2">
        <v>19</v>
      </c>
      <c r="L751" s="2">
        <v>2</v>
      </c>
      <c r="M751">
        <v>0</v>
      </c>
      <c r="N751" s="2">
        <v>0</v>
      </c>
      <c r="O751" s="2">
        <v>1</v>
      </c>
      <c r="P751" s="2">
        <v>12</v>
      </c>
      <c r="Q751" s="2">
        <v>16</v>
      </c>
      <c r="R751" s="2">
        <v>4</v>
      </c>
      <c r="S751" s="2">
        <v>1</v>
      </c>
      <c r="T751" s="2">
        <v>1</v>
      </c>
      <c r="U751" s="45">
        <v>4.7453703703703704E-4</v>
      </c>
      <c r="V751" s="45">
        <v>1</v>
      </c>
      <c r="W751" s="45">
        <v>0.1049363425925926</v>
      </c>
      <c r="X751" s="2">
        <v>2</v>
      </c>
      <c r="Y751" s="2">
        <v>16</v>
      </c>
      <c r="Z751">
        <v>7</v>
      </c>
    </row>
    <row r="752" spans="1:26" x14ac:dyDescent="0.25">
      <c r="A752" s="1">
        <v>44720</v>
      </c>
      <c r="B752" t="s">
        <v>77</v>
      </c>
      <c r="C752" t="s">
        <v>77</v>
      </c>
      <c r="D752" t="s">
        <v>77</v>
      </c>
      <c r="E752" t="s">
        <v>281</v>
      </c>
      <c r="F752" s="3">
        <v>0</v>
      </c>
      <c r="G752" s="5" t="s">
        <v>77</v>
      </c>
      <c r="H752" s="2">
        <v>0</v>
      </c>
      <c r="I752" s="2">
        <v>0</v>
      </c>
      <c r="J752" s="2">
        <v>0</v>
      </c>
      <c r="K752" s="2">
        <v>21</v>
      </c>
      <c r="L752" s="2">
        <v>7</v>
      </c>
      <c r="M752">
        <v>0</v>
      </c>
      <c r="N752" s="2">
        <v>0</v>
      </c>
      <c r="O752" s="2">
        <v>1</v>
      </c>
      <c r="P752" s="2">
        <v>12</v>
      </c>
      <c r="Q752" s="2">
        <v>19</v>
      </c>
      <c r="R752" s="2">
        <v>7</v>
      </c>
      <c r="S752" s="2">
        <v>0</v>
      </c>
      <c r="T752" s="2">
        <v>1</v>
      </c>
      <c r="U752" s="45">
        <v>7.2337962962962963E-3</v>
      </c>
      <c r="V752" s="45">
        <v>0</v>
      </c>
      <c r="W752" s="45">
        <v>0.14833912037037039</v>
      </c>
      <c r="X752" s="2">
        <v>1</v>
      </c>
      <c r="Y752" s="2">
        <v>19</v>
      </c>
      <c r="Z752">
        <v>11</v>
      </c>
    </row>
    <row r="753" spans="1:26" x14ac:dyDescent="0.25">
      <c r="A753" s="1">
        <v>44720</v>
      </c>
      <c r="B753" t="s">
        <v>77</v>
      </c>
      <c r="C753" t="s">
        <v>77</v>
      </c>
      <c r="D753" t="s">
        <v>77</v>
      </c>
      <c r="E753" t="s">
        <v>279</v>
      </c>
      <c r="F753" s="3">
        <v>0</v>
      </c>
      <c r="G753" s="5" t="s">
        <v>77</v>
      </c>
      <c r="H753" s="2">
        <v>0</v>
      </c>
      <c r="I753" s="2">
        <v>0</v>
      </c>
      <c r="J753" s="2">
        <v>0</v>
      </c>
      <c r="K753" s="2">
        <v>30</v>
      </c>
      <c r="L753" s="2">
        <v>5</v>
      </c>
      <c r="M753">
        <v>0</v>
      </c>
      <c r="N753" s="2">
        <v>0</v>
      </c>
      <c r="O753" s="2">
        <v>4</v>
      </c>
      <c r="P753" s="2">
        <v>15</v>
      </c>
      <c r="Q753" s="2">
        <v>20</v>
      </c>
      <c r="R753" s="2">
        <v>5</v>
      </c>
      <c r="S753" s="2">
        <v>1</v>
      </c>
      <c r="T753" s="2">
        <v>5</v>
      </c>
      <c r="U753" s="45">
        <v>6.8923611111111121E-3</v>
      </c>
      <c r="V753" s="45">
        <v>0.25</v>
      </c>
      <c r="W753" s="45">
        <v>8.3611111111111122E-2</v>
      </c>
      <c r="X753" s="2">
        <v>6</v>
      </c>
      <c r="Y753" s="2">
        <v>20</v>
      </c>
      <c r="Z753">
        <v>16</v>
      </c>
    </row>
    <row r="754" spans="1:26" x14ac:dyDescent="0.25">
      <c r="A754" s="1">
        <v>44720</v>
      </c>
      <c r="B754" t="s">
        <v>77</v>
      </c>
      <c r="C754" t="s">
        <v>77</v>
      </c>
      <c r="D754" t="s">
        <v>77</v>
      </c>
      <c r="E754" t="s">
        <v>275</v>
      </c>
      <c r="F754" s="3">
        <v>0</v>
      </c>
      <c r="G754" s="5" t="s">
        <v>77</v>
      </c>
      <c r="H754" s="2">
        <v>0</v>
      </c>
      <c r="I754" s="2">
        <v>0</v>
      </c>
      <c r="J754" s="2">
        <v>0</v>
      </c>
      <c r="K754" s="2">
        <v>40</v>
      </c>
      <c r="L754" s="2">
        <v>13</v>
      </c>
      <c r="M754">
        <v>0</v>
      </c>
      <c r="N754" s="2">
        <v>0</v>
      </c>
      <c r="O754" s="2">
        <v>7</v>
      </c>
      <c r="P754" s="2">
        <v>23</v>
      </c>
      <c r="Q754" s="2">
        <v>30</v>
      </c>
      <c r="R754" s="2">
        <v>7</v>
      </c>
      <c r="S754" s="2">
        <v>2</v>
      </c>
      <c r="T754" s="2">
        <v>1</v>
      </c>
      <c r="U754" s="45">
        <v>7.6157407407407415E-3</v>
      </c>
      <c r="V754" s="45">
        <v>0.2857142857142857</v>
      </c>
      <c r="W754" s="45">
        <v>0.10924768518518518</v>
      </c>
      <c r="X754" s="2">
        <v>3</v>
      </c>
      <c r="Y754" s="2">
        <v>30</v>
      </c>
      <c r="Z754">
        <v>19</v>
      </c>
    </row>
    <row r="755" spans="1:26" x14ac:dyDescent="0.25">
      <c r="A755" s="1">
        <v>44720</v>
      </c>
      <c r="B755" t="s">
        <v>77</v>
      </c>
      <c r="C755" t="s">
        <v>77</v>
      </c>
      <c r="D755" t="s">
        <v>77</v>
      </c>
      <c r="E755" t="s">
        <v>271</v>
      </c>
      <c r="F755" s="3">
        <v>0</v>
      </c>
      <c r="G755" s="5" t="s">
        <v>77</v>
      </c>
      <c r="H755" s="2">
        <v>0</v>
      </c>
      <c r="I755" s="2">
        <v>0</v>
      </c>
      <c r="J755" s="2">
        <v>0</v>
      </c>
      <c r="K755" s="2">
        <v>52</v>
      </c>
      <c r="L755" s="2">
        <v>12</v>
      </c>
      <c r="M755">
        <v>0</v>
      </c>
      <c r="N755" s="2">
        <v>0</v>
      </c>
      <c r="O755" s="2">
        <v>6</v>
      </c>
      <c r="P755" s="2">
        <v>22</v>
      </c>
      <c r="Q755" s="2">
        <v>34</v>
      </c>
      <c r="R755" s="2">
        <v>12</v>
      </c>
      <c r="S755" s="2">
        <v>3</v>
      </c>
      <c r="T755" s="2">
        <v>9</v>
      </c>
      <c r="U755" s="45">
        <v>3.3101851851851851E-3</v>
      </c>
      <c r="V755" s="45">
        <v>0.8</v>
      </c>
      <c r="W755" s="45">
        <v>5.3206018518518514E-2</v>
      </c>
      <c r="X755" s="2">
        <v>12</v>
      </c>
      <c r="Y755" s="2">
        <v>34</v>
      </c>
      <c r="Z755">
        <v>26</v>
      </c>
    </row>
    <row r="756" spans="1:26" x14ac:dyDescent="0.25">
      <c r="A756" s="1">
        <v>44720</v>
      </c>
      <c r="B756" t="s">
        <v>77</v>
      </c>
      <c r="C756" t="s">
        <v>77</v>
      </c>
      <c r="D756" t="s">
        <v>77</v>
      </c>
      <c r="E756" t="s">
        <v>82</v>
      </c>
      <c r="F756" s="3">
        <v>0</v>
      </c>
      <c r="G756" s="5" t="s">
        <v>77</v>
      </c>
      <c r="H756" s="2">
        <v>0</v>
      </c>
      <c r="I756" s="2">
        <v>0</v>
      </c>
      <c r="J756" s="2">
        <v>0</v>
      </c>
      <c r="K756" s="2">
        <v>3</v>
      </c>
      <c r="L756" s="2">
        <v>0</v>
      </c>
      <c r="M756">
        <v>0</v>
      </c>
      <c r="N756" s="2">
        <v>0</v>
      </c>
      <c r="O756" s="2">
        <v>0</v>
      </c>
      <c r="P756" s="2">
        <v>3</v>
      </c>
      <c r="Q756" s="2">
        <v>3</v>
      </c>
      <c r="R756" s="2">
        <v>0</v>
      </c>
      <c r="S756" s="2">
        <v>0</v>
      </c>
      <c r="T756" s="2">
        <v>0</v>
      </c>
      <c r="U756" s="45" t="s">
        <v>77</v>
      </c>
      <c r="V756" s="45" t="s">
        <v>77</v>
      </c>
      <c r="W756" s="45" t="s">
        <v>77</v>
      </c>
      <c r="X756" s="2">
        <v>0</v>
      </c>
      <c r="Y756" s="2">
        <v>3</v>
      </c>
      <c r="Z756">
        <v>0</v>
      </c>
    </row>
    <row r="757" spans="1:26" x14ac:dyDescent="0.25">
      <c r="A757" s="1">
        <v>44720</v>
      </c>
      <c r="B757" t="s">
        <v>77</v>
      </c>
      <c r="C757" t="s">
        <v>77</v>
      </c>
      <c r="D757" t="s">
        <v>77</v>
      </c>
      <c r="E757" t="s">
        <v>270</v>
      </c>
      <c r="F757" s="3">
        <v>0</v>
      </c>
      <c r="G757" s="5" t="s">
        <v>77</v>
      </c>
      <c r="H757" s="2">
        <v>0</v>
      </c>
      <c r="I757" s="2">
        <v>0</v>
      </c>
      <c r="J757" s="2">
        <v>0</v>
      </c>
      <c r="K757" s="2">
        <v>29</v>
      </c>
      <c r="L757" s="2">
        <v>10</v>
      </c>
      <c r="M757">
        <v>0</v>
      </c>
      <c r="N757" s="2">
        <v>0</v>
      </c>
      <c r="O757" s="2">
        <v>3</v>
      </c>
      <c r="P757" s="2">
        <v>16</v>
      </c>
      <c r="Q757" s="2">
        <v>22</v>
      </c>
      <c r="R757" s="2">
        <v>6</v>
      </c>
      <c r="S757" s="2">
        <v>1</v>
      </c>
      <c r="T757" s="2">
        <v>3</v>
      </c>
      <c r="U757" s="45">
        <v>7.9398148148148145E-3</v>
      </c>
      <c r="V757" s="45">
        <v>0.33333333333333331</v>
      </c>
      <c r="W757" s="45">
        <v>8.6284722222222221E-2</v>
      </c>
      <c r="X757" s="2">
        <v>4</v>
      </c>
      <c r="Y757" s="2">
        <v>22</v>
      </c>
      <c r="Z757">
        <v>18</v>
      </c>
    </row>
    <row r="758" spans="1:26" x14ac:dyDescent="0.25">
      <c r="A758" s="1">
        <v>44720</v>
      </c>
      <c r="B758" t="s">
        <v>77</v>
      </c>
      <c r="C758" t="s">
        <v>77</v>
      </c>
      <c r="D758" t="s">
        <v>77</v>
      </c>
      <c r="E758" t="s">
        <v>94</v>
      </c>
      <c r="F758" s="3">
        <v>0</v>
      </c>
      <c r="G758" s="5" t="s">
        <v>77</v>
      </c>
      <c r="H758" s="2">
        <v>0</v>
      </c>
      <c r="I758" s="2">
        <v>0</v>
      </c>
      <c r="J758" s="2">
        <v>0</v>
      </c>
      <c r="K758" s="2">
        <v>43</v>
      </c>
      <c r="L758" s="2">
        <v>10</v>
      </c>
      <c r="M758">
        <v>0</v>
      </c>
      <c r="N758" s="2">
        <v>0</v>
      </c>
      <c r="O758" s="2">
        <v>5</v>
      </c>
      <c r="P758" s="2">
        <v>22</v>
      </c>
      <c r="Q758" s="2">
        <v>31</v>
      </c>
      <c r="R758" s="2">
        <v>9</v>
      </c>
      <c r="S758" s="2">
        <v>3</v>
      </c>
      <c r="T758" s="2">
        <v>4</v>
      </c>
      <c r="U758" s="45">
        <v>3.425925925925926E-3</v>
      </c>
      <c r="V758" s="45">
        <v>0.6</v>
      </c>
      <c r="W758" s="45">
        <v>5.5532407407407412E-2</v>
      </c>
      <c r="X758" s="2">
        <v>7</v>
      </c>
      <c r="Y758" s="2">
        <v>31</v>
      </c>
      <c r="Z758">
        <v>26</v>
      </c>
    </row>
    <row r="759" spans="1:26" x14ac:dyDescent="0.25">
      <c r="A759" s="1">
        <v>44720</v>
      </c>
      <c r="B759" t="s">
        <v>77</v>
      </c>
      <c r="C759" t="s">
        <v>77</v>
      </c>
      <c r="D759" t="s">
        <v>77</v>
      </c>
      <c r="E759" t="s">
        <v>274</v>
      </c>
      <c r="F759" s="3">
        <v>0</v>
      </c>
      <c r="G759" s="5" t="s">
        <v>77</v>
      </c>
      <c r="H759" s="2">
        <v>0</v>
      </c>
      <c r="I759" s="2">
        <v>0</v>
      </c>
      <c r="J759" s="2">
        <v>0</v>
      </c>
      <c r="K759" s="2">
        <v>56</v>
      </c>
      <c r="L759" s="2">
        <v>11</v>
      </c>
      <c r="M759">
        <v>0</v>
      </c>
      <c r="N759" s="2">
        <v>0</v>
      </c>
      <c r="O759" s="2">
        <v>9</v>
      </c>
      <c r="P759" s="2">
        <v>27</v>
      </c>
      <c r="Q759" s="2">
        <v>40</v>
      </c>
      <c r="R759" s="2">
        <v>13</v>
      </c>
      <c r="S759" s="2">
        <v>4</v>
      </c>
      <c r="T759" s="2">
        <v>3</v>
      </c>
      <c r="U759" s="45">
        <v>7.0949074074074074E-3</v>
      </c>
      <c r="V759" s="45">
        <v>0.33333333333333331</v>
      </c>
      <c r="W759" s="45">
        <v>0.11178819444444445</v>
      </c>
      <c r="X759" s="2">
        <v>7</v>
      </c>
      <c r="Y759" s="2">
        <v>40</v>
      </c>
      <c r="Z759">
        <v>27</v>
      </c>
    </row>
    <row r="760" spans="1:26" x14ac:dyDescent="0.25">
      <c r="A760" s="1">
        <v>44720</v>
      </c>
      <c r="B760" t="s">
        <v>77</v>
      </c>
      <c r="C760" t="s">
        <v>77</v>
      </c>
      <c r="D760" t="s">
        <v>77</v>
      </c>
      <c r="E760" t="s">
        <v>267</v>
      </c>
      <c r="F760" s="3">
        <v>0</v>
      </c>
      <c r="G760" s="5" t="s">
        <v>77</v>
      </c>
      <c r="H760" s="2">
        <v>0</v>
      </c>
      <c r="I760" s="2">
        <v>0</v>
      </c>
      <c r="J760" s="2">
        <v>0</v>
      </c>
      <c r="K760" s="2">
        <v>60</v>
      </c>
      <c r="L760" s="2">
        <v>11</v>
      </c>
      <c r="M760">
        <v>0</v>
      </c>
      <c r="N760" s="2">
        <v>0</v>
      </c>
      <c r="O760" s="2">
        <v>8</v>
      </c>
      <c r="P760" s="2">
        <v>35</v>
      </c>
      <c r="Q760" s="2">
        <v>45</v>
      </c>
      <c r="R760" s="2">
        <v>10</v>
      </c>
      <c r="S760" s="2">
        <v>3</v>
      </c>
      <c r="T760" s="2">
        <v>4</v>
      </c>
      <c r="U760" s="45">
        <v>4.2997685185185187E-3</v>
      </c>
      <c r="V760" s="45">
        <v>0.625</v>
      </c>
      <c r="W760" s="45">
        <v>2.8813657407407409E-2</v>
      </c>
      <c r="X760" s="2">
        <v>7</v>
      </c>
      <c r="Y760" s="2">
        <v>45</v>
      </c>
      <c r="Z760">
        <v>34</v>
      </c>
    </row>
    <row r="761" spans="1:26" x14ac:dyDescent="0.25">
      <c r="A761" s="1">
        <v>44720</v>
      </c>
      <c r="B761" t="s">
        <v>77</v>
      </c>
      <c r="C761" t="s">
        <v>77</v>
      </c>
      <c r="D761" t="s">
        <v>77</v>
      </c>
      <c r="E761" t="s">
        <v>278</v>
      </c>
      <c r="F761" s="3">
        <v>0</v>
      </c>
      <c r="G761" s="5" t="s">
        <v>77</v>
      </c>
      <c r="H761" s="2">
        <v>0</v>
      </c>
      <c r="I761" s="2">
        <v>0</v>
      </c>
      <c r="J761" s="2">
        <v>0</v>
      </c>
      <c r="K761" s="2">
        <v>42</v>
      </c>
      <c r="L761" s="2">
        <v>12</v>
      </c>
      <c r="M761">
        <v>0</v>
      </c>
      <c r="N761" s="2">
        <v>0</v>
      </c>
      <c r="O761" s="2">
        <v>3</v>
      </c>
      <c r="P761" s="2">
        <v>19</v>
      </c>
      <c r="Q761" s="2">
        <v>32</v>
      </c>
      <c r="R761" s="2">
        <v>13</v>
      </c>
      <c r="S761" s="2">
        <v>3</v>
      </c>
      <c r="T761" s="2">
        <v>4</v>
      </c>
      <c r="U761" s="45">
        <v>2.5694444444444445E-3</v>
      </c>
      <c r="V761" s="45">
        <v>0.66666666666666663</v>
      </c>
      <c r="W761" s="45">
        <v>5.3368055555555551E-2</v>
      </c>
      <c r="X761" s="2">
        <v>7</v>
      </c>
      <c r="Y761" s="2">
        <v>32</v>
      </c>
      <c r="Z761">
        <v>20</v>
      </c>
    </row>
    <row r="762" spans="1:26" x14ac:dyDescent="0.25">
      <c r="A762" s="1">
        <v>44720</v>
      </c>
      <c r="B762" t="s">
        <v>77</v>
      </c>
      <c r="C762" t="s">
        <v>77</v>
      </c>
      <c r="D762" t="s">
        <v>77</v>
      </c>
      <c r="E762" t="s">
        <v>283</v>
      </c>
      <c r="F762" s="3">
        <v>0</v>
      </c>
      <c r="G762" s="5" t="s">
        <v>77</v>
      </c>
      <c r="H762" s="2">
        <v>0</v>
      </c>
      <c r="I762" s="2">
        <v>0</v>
      </c>
      <c r="J762" s="2">
        <v>0</v>
      </c>
      <c r="K762" s="2">
        <v>44</v>
      </c>
      <c r="L762" s="2">
        <v>10</v>
      </c>
      <c r="M762">
        <v>0</v>
      </c>
      <c r="N762" s="2">
        <v>0</v>
      </c>
      <c r="O762" s="2">
        <v>5</v>
      </c>
      <c r="P762" s="2">
        <v>23</v>
      </c>
      <c r="Q762" s="2">
        <v>37</v>
      </c>
      <c r="R762" s="2">
        <v>14</v>
      </c>
      <c r="S762" s="2">
        <v>0</v>
      </c>
      <c r="T762" s="2">
        <v>2</v>
      </c>
      <c r="U762" s="45">
        <v>6.4583333333333342E-3</v>
      </c>
      <c r="V762" s="45">
        <v>0.4</v>
      </c>
      <c r="W762" s="45">
        <v>7.9068287037037041E-2</v>
      </c>
      <c r="X762" s="2">
        <v>2</v>
      </c>
      <c r="Y762" s="2">
        <v>37</v>
      </c>
      <c r="Z762">
        <v>19</v>
      </c>
    </row>
    <row r="763" spans="1:26" x14ac:dyDescent="0.25">
      <c r="A763" s="1">
        <v>44720</v>
      </c>
      <c r="B763" t="s">
        <v>77</v>
      </c>
      <c r="C763" t="s">
        <v>77</v>
      </c>
      <c r="D763" t="s">
        <v>77</v>
      </c>
      <c r="E763" t="s">
        <v>277</v>
      </c>
      <c r="F763" s="3">
        <v>0</v>
      </c>
      <c r="G763" s="5" t="s">
        <v>77</v>
      </c>
      <c r="H763" s="2">
        <v>0</v>
      </c>
      <c r="I763" s="2">
        <v>0</v>
      </c>
      <c r="J763" s="2">
        <v>0</v>
      </c>
      <c r="K763" s="2">
        <v>47</v>
      </c>
      <c r="L763" s="2">
        <v>7</v>
      </c>
      <c r="M763">
        <v>0</v>
      </c>
      <c r="N763" s="2">
        <v>0</v>
      </c>
      <c r="O763" s="2">
        <v>8</v>
      </c>
      <c r="P763" s="2">
        <v>23</v>
      </c>
      <c r="Q763" s="2">
        <v>32</v>
      </c>
      <c r="R763" s="2">
        <v>9</v>
      </c>
      <c r="S763" s="2">
        <v>5</v>
      </c>
      <c r="T763" s="2">
        <v>2</v>
      </c>
      <c r="U763" s="45">
        <v>6.1516203703703698E-3</v>
      </c>
      <c r="V763" s="45">
        <v>0.5</v>
      </c>
      <c r="W763" s="45">
        <v>9.5451388888888891E-2</v>
      </c>
      <c r="X763" s="2">
        <v>7</v>
      </c>
      <c r="Y763" s="2">
        <v>32</v>
      </c>
      <c r="Z763">
        <v>21</v>
      </c>
    </row>
    <row r="764" spans="1:26" x14ac:dyDescent="0.25">
      <c r="A764" s="1">
        <v>44721</v>
      </c>
      <c r="B764" t="s">
        <v>89</v>
      </c>
      <c r="C764" t="s">
        <v>134</v>
      </c>
      <c r="D764" t="s">
        <v>132</v>
      </c>
      <c r="E764" t="s">
        <v>280</v>
      </c>
      <c r="F764" s="3">
        <v>5.6430556666666671</v>
      </c>
      <c r="G764" s="5">
        <v>0.11255787103174603</v>
      </c>
      <c r="H764" s="2">
        <v>1</v>
      </c>
      <c r="I764" s="2">
        <v>1</v>
      </c>
      <c r="J764" s="2">
        <v>0</v>
      </c>
      <c r="K764" s="2">
        <v>5</v>
      </c>
      <c r="L764" s="2">
        <v>5</v>
      </c>
      <c r="M764">
        <v>0</v>
      </c>
      <c r="N764" s="2">
        <v>3</v>
      </c>
      <c r="O764" s="2">
        <v>0</v>
      </c>
      <c r="P764" s="2">
        <v>4</v>
      </c>
      <c r="Q764" s="2">
        <v>4</v>
      </c>
      <c r="R764" s="2">
        <v>0</v>
      </c>
      <c r="S764" s="2">
        <v>0</v>
      </c>
      <c r="T764" s="2">
        <v>1</v>
      </c>
      <c r="U764" s="45" t="s">
        <v>77</v>
      </c>
      <c r="V764" s="45" t="s">
        <v>77</v>
      </c>
      <c r="W764" s="45">
        <v>6.1828703703703705E-2</v>
      </c>
      <c r="X764" s="2">
        <v>1</v>
      </c>
      <c r="Y764" s="2">
        <v>4</v>
      </c>
      <c r="Z764">
        <v>5</v>
      </c>
    </row>
    <row r="765" spans="1:26" x14ac:dyDescent="0.25">
      <c r="A765" s="1">
        <v>44721</v>
      </c>
      <c r="B765" t="s">
        <v>89</v>
      </c>
      <c r="C765" t="s">
        <v>152</v>
      </c>
      <c r="D765" t="s">
        <v>132</v>
      </c>
      <c r="E765" t="s">
        <v>280</v>
      </c>
      <c r="F765" s="3">
        <v>0</v>
      </c>
      <c r="G765" s="5">
        <v>4.3595680555555558E-2</v>
      </c>
      <c r="H765" s="2">
        <v>0</v>
      </c>
      <c r="I765" s="2">
        <v>0</v>
      </c>
      <c r="J765" s="2">
        <v>0</v>
      </c>
      <c r="K765" s="2">
        <v>3</v>
      </c>
      <c r="L765" s="2">
        <v>3</v>
      </c>
      <c r="M765">
        <v>0</v>
      </c>
      <c r="N765" s="2">
        <v>2</v>
      </c>
      <c r="O765" s="2">
        <v>1</v>
      </c>
      <c r="P765" s="2">
        <v>1</v>
      </c>
      <c r="Q765" s="2">
        <v>1</v>
      </c>
      <c r="R765" s="2">
        <v>0</v>
      </c>
      <c r="S765" s="2">
        <v>0</v>
      </c>
      <c r="T765" s="2">
        <v>1</v>
      </c>
      <c r="U765" s="45">
        <v>3.5648148148148154E-3</v>
      </c>
      <c r="V765" s="45">
        <v>1</v>
      </c>
      <c r="W765" s="45">
        <v>2.8865740740740744E-2</v>
      </c>
      <c r="X765" s="2">
        <v>1</v>
      </c>
      <c r="Y765" s="2">
        <v>1</v>
      </c>
      <c r="Z765">
        <v>3</v>
      </c>
    </row>
    <row r="766" spans="1:26" x14ac:dyDescent="0.25">
      <c r="A766" s="1">
        <v>44721</v>
      </c>
      <c r="B766" t="s">
        <v>89</v>
      </c>
      <c r="C766" t="s">
        <v>134</v>
      </c>
      <c r="D766" t="s">
        <v>132</v>
      </c>
      <c r="E766" t="s">
        <v>272</v>
      </c>
      <c r="F766" s="3">
        <v>19.433331499999998</v>
      </c>
      <c r="G766" s="5">
        <v>0.12143517361111111</v>
      </c>
      <c r="H766" s="2">
        <v>3</v>
      </c>
      <c r="I766" s="2">
        <v>2</v>
      </c>
      <c r="J766" s="2">
        <v>0</v>
      </c>
      <c r="K766" s="2">
        <v>9</v>
      </c>
      <c r="L766" s="2">
        <v>9</v>
      </c>
      <c r="M766">
        <v>1</v>
      </c>
      <c r="N766" s="2">
        <v>5</v>
      </c>
      <c r="O766" s="2">
        <v>1</v>
      </c>
      <c r="P766" s="2">
        <v>8</v>
      </c>
      <c r="Q766" s="2">
        <v>8</v>
      </c>
      <c r="R766" s="2">
        <v>0</v>
      </c>
      <c r="S766" s="2">
        <v>0</v>
      </c>
      <c r="T766" s="2">
        <v>0</v>
      </c>
      <c r="U766" s="45">
        <v>6.9097222222222216E-3</v>
      </c>
      <c r="V766" s="45">
        <v>0</v>
      </c>
      <c r="W766" s="45">
        <v>8.4513888888888888E-2</v>
      </c>
      <c r="X766" s="2">
        <v>0</v>
      </c>
      <c r="Y766" s="2">
        <v>8</v>
      </c>
      <c r="Z766">
        <v>9</v>
      </c>
    </row>
    <row r="767" spans="1:26" x14ac:dyDescent="0.25">
      <c r="A767" s="1">
        <v>44721</v>
      </c>
      <c r="B767" t="s">
        <v>89</v>
      </c>
      <c r="C767" t="s">
        <v>159</v>
      </c>
      <c r="D767" t="s">
        <v>150</v>
      </c>
      <c r="E767" t="s">
        <v>272</v>
      </c>
      <c r="F767" s="3">
        <v>0</v>
      </c>
      <c r="G767" s="5">
        <v>2.6254630555555557E-2</v>
      </c>
      <c r="H767" s="2">
        <v>0</v>
      </c>
      <c r="I767" s="2">
        <v>0</v>
      </c>
      <c r="J767" s="2">
        <v>0</v>
      </c>
      <c r="K767" s="2">
        <v>5</v>
      </c>
      <c r="L767" s="2">
        <v>5</v>
      </c>
      <c r="M767">
        <v>0</v>
      </c>
      <c r="N767" s="2">
        <v>5</v>
      </c>
      <c r="O767" s="2">
        <v>2</v>
      </c>
      <c r="P767" s="2">
        <v>2</v>
      </c>
      <c r="Q767" s="2">
        <v>2</v>
      </c>
      <c r="R767" s="2">
        <v>0</v>
      </c>
      <c r="S767" s="2">
        <v>0</v>
      </c>
      <c r="T767" s="2">
        <v>1</v>
      </c>
      <c r="U767" s="45">
        <v>7.3032407407407404E-3</v>
      </c>
      <c r="V767" s="45">
        <v>0</v>
      </c>
      <c r="W767" s="45">
        <v>7.8142361111111114E-2</v>
      </c>
      <c r="X767" s="2">
        <v>1</v>
      </c>
      <c r="Y767" s="2">
        <v>2</v>
      </c>
      <c r="Z767">
        <v>5</v>
      </c>
    </row>
    <row r="768" spans="1:26" x14ac:dyDescent="0.25">
      <c r="A768" s="1">
        <v>44721</v>
      </c>
      <c r="B768" t="s">
        <v>89</v>
      </c>
      <c r="C768" t="s">
        <v>257</v>
      </c>
      <c r="D768" t="s">
        <v>153</v>
      </c>
      <c r="E768" t="s">
        <v>272</v>
      </c>
      <c r="F768" s="3">
        <v>0</v>
      </c>
      <c r="G768" s="5">
        <v>4.8032430555555554E-3</v>
      </c>
      <c r="H768" s="2">
        <v>0</v>
      </c>
      <c r="I768" s="2">
        <v>0</v>
      </c>
      <c r="J768" s="2">
        <v>0</v>
      </c>
      <c r="K768" s="2">
        <v>1</v>
      </c>
      <c r="L768" s="2">
        <v>1</v>
      </c>
      <c r="M768">
        <v>0</v>
      </c>
      <c r="N768" s="2">
        <v>1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1</v>
      </c>
      <c r="U768" s="45" t="s">
        <v>77</v>
      </c>
      <c r="V768" s="45" t="s">
        <v>77</v>
      </c>
      <c r="W768" s="45" t="s">
        <v>77</v>
      </c>
      <c r="X768" s="2">
        <v>1</v>
      </c>
      <c r="Y768" s="2">
        <v>0</v>
      </c>
      <c r="Z768">
        <v>1</v>
      </c>
    </row>
    <row r="769" spans="1:26" x14ac:dyDescent="0.25">
      <c r="A769" s="1">
        <v>44721</v>
      </c>
      <c r="B769" t="s">
        <v>89</v>
      </c>
      <c r="C769" t="s">
        <v>134</v>
      </c>
      <c r="D769" t="s">
        <v>132</v>
      </c>
      <c r="E769" t="s">
        <v>273</v>
      </c>
      <c r="F769" s="3">
        <v>0</v>
      </c>
      <c r="G769" s="5">
        <v>0.10716435416666666</v>
      </c>
      <c r="H769" s="2">
        <v>0</v>
      </c>
      <c r="I769" s="2">
        <v>0</v>
      </c>
      <c r="J769" s="2">
        <v>0</v>
      </c>
      <c r="K769" s="2">
        <v>2</v>
      </c>
      <c r="L769" s="2">
        <v>2</v>
      </c>
      <c r="M769">
        <v>0</v>
      </c>
      <c r="N769" s="2">
        <v>0</v>
      </c>
      <c r="O769" s="2">
        <v>0</v>
      </c>
      <c r="P769" s="2">
        <v>2</v>
      </c>
      <c r="Q769" s="2">
        <v>2</v>
      </c>
      <c r="R769" s="2">
        <v>0</v>
      </c>
      <c r="S769" s="2">
        <v>0</v>
      </c>
      <c r="T769" s="2">
        <v>0</v>
      </c>
      <c r="U769" s="45" t="s">
        <v>77</v>
      </c>
      <c r="V769" s="45" t="s">
        <v>77</v>
      </c>
      <c r="W769" s="45">
        <v>0.22181134259259258</v>
      </c>
      <c r="X769" s="2">
        <v>0</v>
      </c>
      <c r="Y769" s="2">
        <v>2</v>
      </c>
      <c r="Z769">
        <v>2</v>
      </c>
    </row>
    <row r="770" spans="1:26" x14ac:dyDescent="0.25">
      <c r="A770" s="1">
        <v>44721</v>
      </c>
      <c r="B770" t="s">
        <v>89</v>
      </c>
      <c r="C770" t="s">
        <v>134</v>
      </c>
      <c r="D770" t="s">
        <v>132</v>
      </c>
      <c r="E770" t="s">
        <v>279</v>
      </c>
      <c r="F770" s="3">
        <v>42.642778</v>
      </c>
      <c r="G770" s="5">
        <v>0.11295443092105263</v>
      </c>
      <c r="H770" s="2">
        <v>5</v>
      </c>
      <c r="I770" s="2">
        <v>2</v>
      </c>
      <c r="J770" s="2">
        <v>0</v>
      </c>
      <c r="K770" s="2">
        <v>14</v>
      </c>
      <c r="L770" s="2">
        <v>14</v>
      </c>
      <c r="M770">
        <v>0</v>
      </c>
      <c r="N770" s="2">
        <v>6</v>
      </c>
      <c r="O770" s="2">
        <v>2</v>
      </c>
      <c r="P770" s="2">
        <v>9</v>
      </c>
      <c r="Q770" s="2">
        <v>11</v>
      </c>
      <c r="R770" s="2">
        <v>2</v>
      </c>
      <c r="S770" s="2">
        <v>1</v>
      </c>
      <c r="T770" s="2">
        <v>0</v>
      </c>
      <c r="U770" s="45">
        <v>1.037037037037037E-2</v>
      </c>
      <c r="V770" s="45">
        <v>0</v>
      </c>
      <c r="W770" s="45">
        <v>5.7407407407407414E-2</v>
      </c>
      <c r="X770" s="2">
        <v>1</v>
      </c>
      <c r="Y770" s="2">
        <v>11</v>
      </c>
      <c r="Z770">
        <v>14</v>
      </c>
    </row>
    <row r="771" spans="1:26" x14ac:dyDescent="0.25">
      <c r="A771" s="1">
        <v>44721</v>
      </c>
      <c r="B771" t="s">
        <v>89</v>
      </c>
      <c r="C771" t="s">
        <v>158</v>
      </c>
      <c r="D771" t="s">
        <v>132</v>
      </c>
      <c r="E771" t="s">
        <v>279</v>
      </c>
      <c r="F771" s="3">
        <v>0</v>
      </c>
      <c r="G771" s="5">
        <v>2.0891201388888891E-2</v>
      </c>
      <c r="H771" s="2">
        <v>0</v>
      </c>
      <c r="I771" s="2">
        <v>0</v>
      </c>
      <c r="J771" s="2">
        <v>0</v>
      </c>
      <c r="K771" s="2">
        <v>1</v>
      </c>
      <c r="L771" s="2">
        <v>1</v>
      </c>
      <c r="M771">
        <v>0</v>
      </c>
      <c r="N771" s="2">
        <v>1</v>
      </c>
      <c r="O771" s="2">
        <v>0</v>
      </c>
      <c r="P771" s="2">
        <v>1</v>
      </c>
      <c r="Q771" s="2">
        <v>1</v>
      </c>
      <c r="R771" s="2">
        <v>0</v>
      </c>
      <c r="S771" s="2">
        <v>0</v>
      </c>
      <c r="T771" s="2">
        <v>0</v>
      </c>
      <c r="U771" s="45" t="s">
        <v>77</v>
      </c>
      <c r="V771" s="45" t="s">
        <v>77</v>
      </c>
      <c r="W771" s="45">
        <v>2.8344907407407412E-2</v>
      </c>
      <c r="X771" s="2">
        <v>0</v>
      </c>
      <c r="Y771" s="2">
        <v>1</v>
      </c>
      <c r="Z771">
        <v>1</v>
      </c>
    </row>
    <row r="772" spans="1:26" x14ac:dyDescent="0.25">
      <c r="A772" s="1">
        <v>44721</v>
      </c>
      <c r="B772" t="s">
        <v>89</v>
      </c>
      <c r="C772" t="s">
        <v>164</v>
      </c>
      <c r="D772" t="s">
        <v>150</v>
      </c>
      <c r="E772" t="s">
        <v>279</v>
      </c>
      <c r="F772" s="3">
        <v>0</v>
      </c>
      <c r="G772" s="5">
        <v>8.4606458333333339E-3</v>
      </c>
      <c r="H772" s="2">
        <v>0</v>
      </c>
      <c r="I772" s="2">
        <v>0</v>
      </c>
      <c r="J772" s="2">
        <v>0</v>
      </c>
      <c r="K772" s="2">
        <v>1</v>
      </c>
      <c r="L772" s="2">
        <v>1</v>
      </c>
      <c r="M772">
        <v>0</v>
      </c>
      <c r="N772" s="2">
        <v>1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1</v>
      </c>
      <c r="U772" s="45" t="s">
        <v>77</v>
      </c>
      <c r="V772" s="45" t="s">
        <v>77</v>
      </c>
      <c r="W772" s="45" t="s">
        <v>77</v>
      </c>
      <c r="X772" s="2">
        <v>1</v>
      </c>
      <c r="Y772" s="2">
        <v>0</v>
      </c>
      <c r="Z772">
        <v>1</v>
      </c>
    </row>
    <row r="773" spans="1:26" x14ac:dyDescent="0.25">
      <c r="A773" s="1">
        <v>44721</v>
      </c>
      <c r="B773" t="s">
        <v>89</v>
      </c>
      <c r="C773" t="s">
        <v>152</v>
      </c>
      <c r="D773" t="s">
        <v>132</v>
      </c>
      <c r="E773" t="s">
        <v>279</v>
      </c>
      <c r="F773" s="3">
        <v>0</v>
      </c>
      <c r="G773" s="5" t="s">
        <v>77</v>
      </c>
      <c r="H773" s="2">
        <v>0</v>
      </c>
      <c r="I773" s="2">
        <v>0</v>
      </c>
      <c r="J773" s="2">
        <v>0</v>
      </c>
      <c r="K773" s="2">
        <v>1</v>
      </c>
      <c r="L773" s="2">
        <v>1</v>
      </c>
      <c r="M773">
        <v>0</v>
      </c>
      <c r="N773" s="2">
        <v>1</v>
      </c>
      <c r="O773" s="2">
        <v>0</v>
      </c>
      <c r="P773" s="2">
        <v>1</v>
      </c>
      <c r="Q773" s="2">
        <v>1</v>
      </c>
      <c r="R773" s="2">
        <v>0</v>
      </c>
      <c r="S773" s="2">
        <v>0</v>
      </c>
      <c r="T773" s="2">
        <v>0</v>
      </c>
      <c r="U773" s="45" t="s">
        <v>77</v>
      </c>
      <c r="V773" s="45" t="s">
        <v>77</v>
      </c>
      <c r="W773" s="45">
        <v>8.5428240740740749E-2</v>
      </c>
      <c r="X773" s="2">
        <v>0</v>
      </c>
      <c r="Y773" s="2">
        <v>1</v>
      </c>
      <c r="Z773">
        <v>1</v>
      </c>
    </row>
    <row r="774" spans="1:26" x14ac:dyDescent="0.25">
      <c r="A774" s="1">
        <v>44721</v>
      </c>
      <c r="B774" t="s">
        <v>89</v>
      </c>
      <c r="C774" t="s">
        <v>134</v>
      </c>
      <c r="D774" t="s">
        <v>132</v>
      </c>
      <c r="E774" t="s">
        <v>271</v>
      </c>
      <c r="F774" s="3">
        <v>58.093053499999996</v>
      </c>
      <c r="G774" s="5">
        <v>0.10711805118312755</v>
      </c>
      <c r="H774" s="2">
        <v>6</v>
      </c>
      <c r="I774" s="2">
        <v>3</v>
      </c>
      <c r="J774" s="2">
        <v>0</v>
      </c>
      <c r="K774" s="2">
        <v>29</v>
      </c>
      <c r="L774" s="2">
        <v>29</v>
      </c>
      <c r="M774">
        <v>0</v>
      </c>
      <c r="N774" s="2">
        <v>13</v>
      </c>
      <c r="O774" s="2">
        <v>6</v>
      </c>
      <c r="P774" s="2">
        <v>15</v>
      </c>
      <c r="Q774" s="2">
        <v>17</v>
      </c>
      <c r="R774" s="2">
        <v>2</v>
      </c>
      <c r="S774" s="2">
        <v>0</v>
      </c>
      <c r="T774" s="2">
        <v>6</v>
      </c>
      <c r="U774" s="45">
        <v>3.0208333333333333E-3</v>
      </c>
      <c r="V774" s="45">
        <v>0.66666666666666663</v>
      </c>
      <c r="W774" s="45">
        <v>9.2581018518518521E-2</v>
      </c>
      <c r="X774" s="2">
        <v>6</v>
      </c>
      <c r="Y774" s="2">
        <v>17</v>
      </c>
      <c r="Z774">
        <v>29</v>
      </c>
    </row>
    <row r="775" spans="1:26" x14ac:dyDescent="0.25">
      <c r="A775" s="1">
        <v>44721</v>
      </c>
      <c r="B775" t="s">
        <v>89</v>
      </c>
      <c r="C775" t="s">
        <v>158</v>
      </c>
      <c r="D775" t="s">
        <v>132</v>
      </c>
      <c r="E775" t="s">
        <v>271</v>
      </c>
      <c r="F775" s="3">
        <v>0</v>
      </c>
      <c r="G775" s="5">
        <v>5.7199074652777786E-2</v>
      </c>
      <c r="H775" s="2">
        <v>0</v>
      </c>
      <c r="I775" s="2">
        <v>0</v>
      </c>
      <c r="J775" s="2">
        <v>0</v>
      </c>
      <c r="K775" s="2">
        <v>8</v>
      </c>
      <c r="L775" s="2">
        <v>8</v>
      </c>
      <c r="M775">
        <v>0</v>
      </c>
      <c r="N775" s="2">
        <v>4</v>
      </c>
      <c r="O775" s="2">
        <v>0</v>
      </c>
      <c r="P775" s="2">
        <v>4</v>
      </c>
      <c r="Q775" s="2">
        <v>5</v>
      </c>
      <c r="R775" s="2">
        <v>1</v>
      </c>
      <c r="S775" s="2">
        <v>1</v>
      </c>
      <c r="T775" s="2">
        <v>2</v>
      </c>
      <c r="U775" s="45" t="s">
        <v>77</v>
      </c>
      <c r="V775" s="45" t="s">
        <v>77</v>
      </c>
      <c r="W775" s="45">
        <v>8.819444444444445E-2</v>
      </c>
      <c r="X775" s="2">
        <v>3</v>
      </c>
      <c r="Y775" s="2">
        <v>5</v>
      </c>
      <c r="Z775">
        <v>8</v>
      </c>
    </row>
    <row r="776" spans="1:26" x14ac:dyDescent="0.25">
      <c r="A776" s="1">
        <v>44721</v>
      </c>
      <c r="B776" t="s">
        <v>89</v>
      </c>
      <c r="C776" t="s">
        <v>159</v>
      </c>
      <c r="D776" t="s">
        <v>150</v>
      </c>
      <c r="E776" t="s">
        <v>271</v>
      </c>
      <c r="F776" s="3">
        <v>0</v>
      </c>
      <c r="G776" s="5" t="s">
        <v>77</v>
      </c>
      <c r="H776" s="2">
        <v>0</v>
      </c>
      <c r="I776" s="2">
        <v>0</v>
      </c>
      <c r="J776" s="2">
        <v>0</v>
      </c>
      <c r="K776" s="2">
        <v>1</v>
      </c>
      <c r="L776" s="2">
        <v>1</v>
      </c>
      <c r="M776">
        <v>0</v>
      </c>
      <c r="N776" s="2">
        <v>0</v>
      </c>
      <c r="O776" s="2">
        <v>0</v>
      </c>
      <c r="P776" s="2">
        <v>0</v>
      </c>
      <c r="Q776" s="2">
        <v>1</v>
      </c>
      <c r="R776" s="2">
        <v>1</v>
      </c>
      <c r="S776" s="2">
        <v>0</v>
      </c>
      <c r="T776" s="2">
        <v>0</v>
      </c>
      <c r="U776" s="45" t="s">
        <v>77</v>
      </c>
      <c r="V776" s="45" t="s">
        <v>77</v>
      </c>
      <c r="W776" s="45">
        <v>9.2581018518518521E-2</v>
      </c>
      <c r="X776" s="2">
        <v>0</v>
      </c>
      <c r="Y776" s="2">
        <v>1</v>
      </c>
      <c r="Z776">
        <v>1</v>
      </c>
    </row>
    <row r="777" spans="1:26" x14ac:dyDescent="0.25">
      <c r="A777" s="1">
        <v>44721</v>
      </c>
      <c r="B777" t="s">
        <v>89</v>
      </c>
      <c r="C777" t="s">
        <v>134</v>
      </c>
      <c r="D777" t="s">
        <v>132</v>
      </c>
      <c r="E777" t="s">
        <v>94</v>
      </c>
      <c r="F777" s="3">
        <v>0.71527783333333339</v>
      </c>
      <c r="G777" s="5">
        <v>4.0219909722222225E-2</v>
      </c>
      <c r="H777" s="2">
        <v>0</v>
      </c>
      <c r="I777" s="2">
        <v>0</v>
      </c>
      <c r="J777" s="2">
        <v>0</v>
      </c>
      <c r="K777" s="2">
        <v>1</v>
      </c>
      <c r="L777" s="2">
        <v>1</v>
      </c>
      <c r="M777">
        <v>0</v>
      </c>
      <c r="N777" s="2">
        <v>1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1</v>
      </c>
      <c r="U777" s="45" t="s">
        <v>77</v>
      </c>
      <c r="V777" s="45" t="s">
        <v>77</v>
      </c>
      <c r="W777" s="45" t="s">
        <v>77</v>
      </c>
      <c r="X777" s="2">
        <v>1</v>
      </c>
      <c r="Y777" s="2">
        <v>0</v>
      </c>
      <c r="Z777">
        <v>1</v>
      </c>
    </row>
    <row r="778" spans="1:26" x14ac:dyDescent="0.25">
      <c r="A778" s="1">
        <v>44721</v>
      </c>
      <c r="B778" t="s">
        <v>89</v>
      </c>
      <c r="C778" t="s">
        <v>134</v>
      </c>
      <c r="D778" t="s">
        <v>132</v>
      </c>
      <c r="E778" t="s">
        <v>278</v>
      </c>
      <c r="F778" s="3">
        <v>38.449722333333327</v>
      </c>
      <c r="G778" s="5">
        <v>9.2981151124338607E-2</v>
      </c>
      <c r="H778" s="2">
        <v>4</v>
      </c>
      <c r="I778" s="2">
        <v>2</v>
      </c>
      <c r="J778" s="2">
        <v>0</v>
      </c>
      <c r="K778" s="2">
        <v>16</v>
      </c>
      <c r="L778" s="2">
        <v>16</v>
      </c>
      <c r="M778">
        <v>1</v>
      </c>
      <c r="N778" s="2">
        <v>8</v>
      </c>
      <c r="O778" s="2">
        <v>4</v>
      </c>
      <c r="P778" s="2">
        <v>10</v>
      </c>
      <c r="Q778" s="2">
        <v>10</v>
      </c>
      <c r="R778" s="2">
        <v>0</v>
      </c>
      <c r="S778" s="2">
        <v>1</v>
      </c>
      <c r="T778" s="2">
        <v>1</v>
      </c>
      <c r="U778" s="45">
        <v>1.045138888888889E-2</v>
      </c>
      <c r="V778" s="45">
        <v>0.25</v>
      </c>
      <c r="W778" s="45">
        <v>5.3935185185185183E-2</v>
      </c>
      <c r="X778" s="2">
        <v>2</v>
      </c>
      <c r="Y778" s="2">
        <v>10</v>
      </c>
      <c r="Z778">
        <v>16</v>
      </c>
    </row>
    <row r="779" spans="1:26" x14ac:dyDescent="0.25">
      <c r="A779" s="1">
        <v>44721</v>
      </c>
      <c r="B779" t="s">
        <v>89</v>
      </c>
      <c r="C779" t="s">
        <v>158</v>
      </c>
      <c r="D779" t="s">
        <v>132</v>
      </c>
      <c r="E779" t="s">
        <v>278</v>
      </c>
      <c r="F779" s="3">
        <v>0</v>
      </c>
      <c r="G779" s="5">
        <v>2.6018517361111111E-2</v>
      </c>
      <c r="H779" s="2">
        <v>0</v>
      </c>
      <c r="I779" s="2">
        <v>0</v>
      </c>
      <c r="J779" s="2">
        <v>0</v>
      </c>
      <c r="K779" s="2">
        <v>4</v>
      </c>
      <c r="L779" s="2">
        <v>4</v>
      </c>
      <c r="M779">
        <v>0</v>
      </c>
      <c r="N779" s="2">
        <v>3</v>
      </c>
      <c r="O779" s="2">
        <v>0</v>
      </c>
      <c r="P779" s="2">
        <v>0</v>
      </c>
      <c r="Q779" s="2">
        <v>1</v>
      </c>
      <c r="R779" s="2">
        <v>1</v>
      </c>
      <c r="S779" s="2">
        <v>0</v>
      </c>
      <c r="T779" s="2">
        <v>3</v>
      </c>
      <c r="U779" s="45" t="s">
        <v>77</v>
      </c>
      <c r="V779" s="45" t="s">
        <v>77</v>
      </c>
      <c r="W779" s="45">
        <v>6.2835648148148154E-2</v>
      </c>
      <c r="X779" s="2">
        <v>3</v>
      </c>
      <c r="Y779" s="2">
        <v>1</v>
      </c>
      <c r="Z779">
        <v>4</v>
      </c>
    </row>
    <row r="780" spans="1:26" x14ac:dyDescent="0.25">
      <c r="A780" s="1">
        <v>44721</v>
      </c>
      <c r="B780" t="s">
        <v>89</v>
      </c>
      <c r="C780" t="s">
        <v>152</v>
      </c>
      <c r="D780" t="s">
        <v>132</v>
      </c>
      <c r="E780" t="s">
        <v>278</v>
      </c>
      <c r="F780" s="3">
        <v>0</v>
      </c>
      <c r="G780" s="5">
        <v>1.8919753472222221E-2</v>
      </c>
      <c r="H780" s="2">
        <v>0</v>
      </c>
      <c r="I780" s="2">
        <v>0</v>
      </c>
      <c r="J780" s="2">
        <v>0</v>
      </c>
      <c r="K780" s="2">
        <v>7</v>
      </c>
      <c r="L780" s="2">
        <v>6</v>
      </c>
      <c r="M780">
        <v>0</v>
      </c>
      <c r="N780" s="2">
        <v>6</v>
      </c>
      <c r="O780" s="2">
        <v>2</v>
      </c>
      <c r="P780" s="2">
        <v>0</v>
      </c>
      <c r="Q780" s="2">
        <v>0</v>
      </c>
      <c r="R780" s="2">
        <v>0</v>
      </c>
      <c r="S780" s="2">
        <v>0</v>
      </c>
      <c r="T780" s="2">
        <v>5</v>
      </c>
      <c r="U780" s="45">
        <v>1.2164351851851852E-2</v>
      </c>
      <c r="V780" s="45">
        <v>0</v>
      </c>
      <c r="W780" s="45" t="s">
        <v>77</v>
      </c>
      <c r="X780" s="2">
        <v>5</v>
      </c>
      <c r="Y780" s="2">
        <v>0</v>
      </c>
      <c r="Z780">
        <v>7</v>
      </c>
    </row>
    <row r="781" spans="1:26" x14ac:dyDescent="0.25">
      <c r="A781" s="1">
        <v>44721</v>
      </c>
      <c r="B781" t="s">
        <v>89</v>
      </c>
      <c r="C781" t="s">
        <v>172</v>
      </c>
      <c r="D781" t="s">
        <v>173</v>
      </c>
      <c r="E781" t="s">
        <v>278</v>
      </c>
      <c r="F781" s="3">
        <v>0</v>
      </c>
      <c r="G781" s="5">
        <v>1.0416666666666668E-2</v>
      </c>
      <c r="H781" s="2">
        <v>0</v>
      </c>
      <c r="I781" s="2">
        <v>0</v>
      </c>
      <c r="J781" s="2">
        <v>0</v>
      </c>
      <c r="K781" s="2">
        <v>1</v>
      </c>
      <c r="L781" s="2">
        <v>1</v>
      </c>
      <c r="M781">
        <v>0</v>
      </c>
      <c r="N781" s="2">
        <v>1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1</v>
      </c>
      <c r="U781" s="45" t="s">
        <v>77</v>
      </c>
      <c r="V781" s="45" t="s">
        <v>77</v>
      </c>
      <c r="W781" s="45" t="s">
        <v>77</v>
      </c>
      <c r="X781" s="2">
        <v>1</v>
      </c>
      <c r="Y781" s="2">
        <v>0</v>
      </c>
      <c r="Z781">
        <v>1</v>
      </c>
    </row>
    <row r="782" spans="1:26" x14ac:dyDescent="0.25">
      <c r="A782" s="1">
        <v>44721</v>
      </c>
      <c r="B782" t="s">
        <v>87</v>
      </c>
      <c r="C782" t="s">
        <v>138</v>
      </c>
      <c r="D782" t="s">
        <v>132</v>
      </c>
      <c r="E782" t="s">
        <v>276</v>
      </c>
      <c r="F782" s="3">
        <v>28.607777833333333</v>
      </c>
      <c r="G782" s="5">
        <v>0.17926422023809521</v>
      </c>
      <c r="H782" s="2">
        <v>3</v>
      </c>
      <c r="I782" s="2">
        <v>2</v>
      </c>
      <c r="J782" s="2">
        <v>0</v>
      </c>
      <c r="K782" s="2">
        <v>5</v>
      </c>
      <c r="L782" s="2">
        <v>5</v>
      </c>
      <c r="M782">
        <v>1</v>
      </c>
      <c r="N782" s="2">
        <v>2</v>
      </c>
      <c r="O782" s="2">
        <v>0</v>
      </c>
      <c r="P782" s="2">
        <v>4</v>
      </c>
      <c r="Q782" s="2">
        <v>5</v>
      </c>
      <c r="R782" s="2">
        <v>1</v>
      </c>
      <c r="S782" s="2">
        <v>0</v>
      </c>
      <c r="T782" s="2">
        <v>0</v>
      </c>
      <c r="U782" s="45" t="s">
        <v>77</v>
      </c>
      <c r="V782" s="45" t="s">
        <v>77</v>
      </c>
      <c r="W782" s="45">
        <v>5.3275462962962969E-2</v>
      </c>
      <c r="X782" s="2">
        <v>0</v>
      </c>
      <c r="Y782" s="2">
        <v>5</v>
      </c>
      <c r="Z782">
        <v>5</v>
      </c>
    </row>
    <row r="783" spans="1:26" x14ac:dyDescent="0.25">
      <c r="A783" s="1">
        <v>44721</v>
      </c>
      <c r="B783" t="s">
        <v>87</v>
      </c>
      <c r="C783" t="s">
        <v>131</v>
      </c>
      <c r="D783" t="s">
        <v>132</v>
      </c>
      <c r="E783" t="s">
        <v>276</v>
      </c>
      <c r="F783" s="3">
        <v>25.202499833333331</v>
      </c>
      <c r="G783" s="5">
        <v>9.7529898726851874E-2</v>
      </c>
      <c r="H783" s="2">
        <v>1</v>
      </c>
      <c r="I783" s="2">
        <v>0</v>
      </c>
      <c r="J783" s="2">
        <v>0</v>
      </c>
      <c r="K783" s="2">
        <v>11</v>
      </c>
      <c r="L783" s="2">
        <v>11</v>
      </c>
      <c r="M783">
        <v>2</v>
      </c>
      <c r="N783" s="2">
        <v>3</v>
      </c>
      <c r="O783" s="2">
        <v>0</v>
      </c>
      <c r="P783" s="2">
        <v>9</v>
      </c>
      <c r="Q783" s="2">
        <v>10</v>
      </c>
      <c r="R783" s="2">
        <v>1</v>
      </c>
      <c r="S783" s="2">
        <v>0</v>
      </c>
      <c r="T783" s="2">
        <v>1</v>
      </c>
      <c r="U783" s="45" t="s">
        <v>77</v>
      </c>
      <c r="V783" s="45" t="s">
        <v>77</v>
      </c>
      <c r="W783" s="45">
        <v>5.7037037037037032E-2</v>
      </c>
      <c r="X783" s="2">
        <v>1</v>
      </c>
      <c r="Y783" s="2">
        <v>10</v>
      </c>
      <c r="Z783">
        <v>11</v>
      </c>
    </row>
    <row r="784" spans="1:26" x14ac:dyDescent="0.25">
      <c r="A784" s="1">
        <v>44721</v>
      </c>
      <c r="B784" t="s">
        <v>87</v>
      </c>
      <c r="C784" t="s">
        <v>131</v>
      </c>
      <c r="D784" t="s">
        <v>132</v>
      </c>
      <c r="E784" t="s">
        <v>285</v>
      </c>
      <c r="F784" s="3">
        <v>33.061109999999999</v>
      </c>
      <c r="G784" s="5">
        <v>9.1448799019607827E-2</v>
      </c>
      <c r="H784" s="2">
        <v>3</v>
      </c>
      <c r="I784" s="2">
        <v>0</v>
      </c>
      <c r="J784" s="2">
        <v>0</v>
      </c>
      <c r="K784" s="2">
        <v>16</v>
      </c>
      <c r="L784" s="2">
        <v>16</v>
      </c>
      <c r="M784">
        <v>2</v>
      </c>
      <c r="N784" s="2">
        <v>7</v>
      </c>
      <c r="O784" s="2">
        <v>5</v>
      </c>
      <c r="P784" s="2">
        <v>9</v>
      </c>
      <c r="Q784" s="2">
        <v>11</v>
      </c>
      <c r="R784" s="2">
        <v>2</v>
      </c>
      <c r="S784" s="2">
        <v>0</v>
      </c>
      <c r="T784" s="2">
        <v>0</v>
      </c>
      <c r="U784" s="45">
        <v>1.0578703703703703E-2</v>
      </c>
      <c r="V784" s="45">
        <v>0</v>
      </c>
      <c r="W784" s="45">
        <v>0.10375000000000001</v>
      </c>
      <c r="X784" s="2">
        <v>0</v>
      </c>
      <c r="Y784" s="2">
        <v>11</v>
      </c>
      <c r="Z784">
        <v>16</v>
      </c>
    </row>
    <row r="785" spans="1:26" x14ac:dyDescent="0.25">
      <c r="A785" s="1">
        <v>44721</v>
      </c>
      <c r="B785" t="s">
        <v>87</v>
      </c>
      <c r="C785" t="s">
        <v>139</v>
      </c>
      <c r="D785" t="s">
        <v>132</v>
      </c>
      <c r="E785" t="s">
        <v>285</v>
      </c>
      <c r="F785" s="3">
        <v>6.2549999999999999</v>
      </c>
      <c r="G785" s="5">
        <v>9.7291666666666665E-2</v>
      </c>
      <c r="H785" s="2">
        <v>0</v>
      </c>
      <c r="I785" s="2">
        <v>0</v>
      </c>
      <c r="J785" s="2">
        <v>0</v>
      </c>
      <c r="K785" s="2">
        <v>3</v>
      </c>
      <c r="L785" s="2">
        <v>3</v>
      </c>
      <c r="M785">
        <v>0</v>
      </c>
      <c r="N785" s="2">
        <v>0</v>
      </c>
      <c r="O785" s="2">
        <v>0</v>
      </c>
      <c r="P785" s="2">
        <v>3</v>
      </c>
      <c r="Q785" s="2">
        <v>3</v>
      </c>
      <c r="R785" s="2">
        <v>0</v>
      </c>
      <c r="S785" s="2">
        <v>0</v>
      </c>
      <c r="T785" s="2">
        <v>0</v>
      </c>
      <c r="U785" s="45" t="s">
        <v>77</v>
      </c>
      <c r="V785" s="45" t="s">
        <v>77</v>
      </c>
      <c r="W785" s="45">
        <v>0.1746412037037037</v>
      </c>
      <c r="X785" s="2">
        <v>0</v>
      </c>
      <c r="Y785" s="2">
        <v>3</v>
      </c>
      <c r="Z785">
        <v>3</v>
      </c>
    </row>
    <row r="786" spans="1:26" x14ac:dyDescent="0.25">
      <c r="A786" s="1">
        <v>44721</v>
      </c>
      <c r="B786" t="s">
        <v>87</v>
      </c>
      <c r="C786" t="s">
        <v>139</v>
      </c>
      <c r="D786" t="s">
        <v>132</v>
      </c>
      <c r="E786" t="s">
        <v>282</v>
      </c>
      <c r="F786" s="3">
        <v>36.136664666666668</v>
      </c>
      <c r="G786" s="5">
        <v>0.11796626388888889</v>
      </c>
      <c r="H786" s="2">
        <v>5</v>
      </c>
      <c r="I786" s="2">
        <v>2</v>
      </c>
      <c r="J786" s="2">
        <v>0</v>
      </c>
      <c r="K786" s="2">
        <v>12</v>
      </c>
      <c r="L786" s="2">
        <v>12</v>
      </c>
      <c r="M786">
        <v>0</v>
      </c>
      <c r="N786" s="2">
        <v>5</v>
      </c>
      <c r="O786" s="2">
        <v>1</v>
      </c>
      <c r="P786" s="2">
        <v>10</v>
      </c>
      <c r="Q786" s="2">
        <v>10</v>
      </c>
      <c r="R786" s="2">
        <v>0</v>
      </c>
      <c r="S786" s="2">
        <v>0</v>
      </c>
      <c r="T786" s="2">
        <v>1</v>
      </c>
      <c r="U786" s="45">
        <v>7.9282407407407409E-3</v>
      </c>
      <c r="V786" s="45">
        <v>0</v>
      </c>
      <c r="W786" s="45">
        <v>8.5410879629629635E-2</v>
      </c>
      <c r="X786" s="2">
        <v>1</v>
      </c>
      <c r="Y786" s="2">
        <v>10</v>
      </c>
      <c r="Z786">
        <v>12</v>
      </c>
    </row>
    <row r="787" spans="1:26" x14ac:dyDescent="0.25">
      <c r="A787" s="1">
        <v>44721</v>
      </c>
      <c r="B787" t="s">
        <v>87</v>
      </c>
      <c r="C787" t="s">
        <v>131</v>
      </c>
      <c r="D787" t="s">
        <v>132</v>
      </c>
      <c r="E787" t="s">
        <v>282</v>
      </c>
      <c r="F787" s="3">
        <v>11.895277666666667</v>
      </c>
      <c r="G787" s="5">
        <v>9.3022761574074075E-2</v>
      </c>
      <c r="H787" s="2">
        <v>1</v>
      </c>
      <c r="I787" s="2">
        <v>0</v>
      </c>
      <c r="J787" s="2">
        <v>0</v>
      </c>
      <c r="K787" s="2">
        <v>6</v>
      </c>
      <c r="L787" s="2">
        <v>6</v>
      </c>
      <c r="M787">
        <v>0</v>
      </c>
      <c r="N787" s="2">
        <v>1</v>
      </c>
      <c r="O787" s="2">
        <v>1</v>
      </c>
      <c r="P787" s="2">
        <v>4</v>
      </c>
      <c r="Q787" s="2">
        <v>4</v>
      </c>
      <c r="R787" s="2">
        <v>0</v>
      </c>
      <c r="S787" s="2">
        <v>0</v>
      </c>
      <c r="T787" s="2">
        <v>1</v>
      </c>
      <c r="U787" s="45">
        <v>2.0833333333333333E-3</v>
      </c>
      <c r="V787" s="45">
        <v>1</v>
      </c>
      <c r="W787" s="45">
        <v>2.1527777777777778E-2</v>
      </c>
      <c r="X787" s="2">
        <v>1</v>
      </c>
      <c r="Y787" s="2">
        <v>4</v>
      </c>
      <c r="Z787">
        <v>6</v>
      </c>
    </row>
    <row r="788" spans="1:26" x14ac:dyDescent="0.25">
      <c r="A788" s="1">
        <v>44721</v>
      </c>
      <c r="B788" t="s">
        <v>87</v>
      </c>
      <c r="C788" t="s">
        <v>138</v>
      </c>
      <c r="D788" t="s">
        <v>132</v>
      </c>
      <c r="E788" t="s">
        <v>287</v>
      </c>
      <c r="F788" s="3">
        <v>59.273887499999994</v>
      </c>
      <c r="G788" s="5">
        <v>0.10621082398504272</v>
      </c>
      <c r="H788" s="2">
        <v>7</v>
      </c>
      <c r="I788" s="2">
        <v>5</v>
      </c>
      <c r="J788" s="2">
        <v>0</v>
      </c>
      <c r="K788" s="2">
        <v>19</v>
      </c>
      <c r="L788" s="2">
        <v>19</v>
      </c>
      <c r="M788">
        <v>3</v>
      </c>
      <c r="N788" s="2">
        <v>9</v>
      </c>
      <c r="O788" s="2">
        <v>4</v>
      </c>
      <c r="P788" s="2">
        <v>14</v>
      </c>
      <c r="Q788" s="2">
        <v>15</v>
      </c>
      <c r="R788" s="2">
        <v>1</v>
      </c>
      <c r="S788" s="2">
        <v>0</v>
      </c>
      <c r="T788" s="2">
        <v>0</v>
      </c>
      <c r="U788" s="45">
        <v>1.0341435185185186E-2</v>
      </c>
      <c r="V788" s="45">
        <v>0</v>
      </c>
      <c r="W788" s="45">
        <v>7.3101851851851848E-2</v>
      </c>
      <c r="X788" s="2">
        <v>0</v>
      </c>
      <c r="Y788" s="2">
        <v>15</v>
      </c>
      <c r="Z788">
        <v>19</v>
      </c>
    </row>
    <row r="789" spans="1:26" x14ac:dyDescent="0.25">
      <c r="A789" s="1">
        <v>44721</v>
      </c>
      <c r="B789" t="s">
        <v>87</v>
      </c>
      <c r="C789" t="s">
        <v>131</v>
      </c>
      <c r="D789" t="s">
        <v>132</v>
      </c>
      <c r="E789" t="s">
        <v>287</v>
      </c>
      <c r="F789" s="3">
        <v>0</v>
      </c>
      <c r="G789" s="5">
        <v>4.376157638888889E-2</v>
      </c>
      <c r="H789" s="2">
        <v>0</v>
      </c>
      <c r="I789" s="2">
        <v>0</v>
      </c>
      <c r="J789" s="2">
        <v>0</v>
      </c>
      <c r="K789" s="2">
        <v>1</v>
      </c>
      <c r="L789" s="2">
        <v>1</v>
      </c>
      <c r="M789">
        <v>0</v>
      </c>
      <c r="N789" s="2">
        <v>0</v>
      </c>
      <c r="O789" s="2">
        <v>0</v>
      </c>
      <c r="P789" s="2">
        <v>1</v>
      </c>
      <c r="Q789" s="2">
        <v>1</v>
      </c>
      <c r="R789" s="2">
        <v>0</v>
      </c>
      <c r="S789" s="2">
        <v>0</v>
      </c>
      <c r="T789" s="2">
        <v>0</v>
      </c>
      <c r="U789" s="45" t="s">
        <v>77</v>
      </c>
      <c r="V789" s="45" t="s">
        <v>77</v>
      </c>
      <c r="W789" s="45">
        <v>3.7037037037037041E-4</v>
      </c>
      <c r="X789" s="2">
        <v>0</v>
      </c>
      <c r="Y789" s="2">
        <v>1</v>
      </c>
      <c r="Z789">
        <v>1</v>
      </c>
    </row>
    <row r="790" spans="1:26" x14ac:dyDescent="0.25">
      <c r="A790" s="1">
        <v>44721</v>
      </c>
      <c r="B790" t="s">
        <v>87</v>
      </c>
      <c r="C790" t="s">
        <v>138</v>
      </c>
      <c r="D790" t="s">
        <v>132</v>
      </c>
      <c r="E790" t="s">
        <v>284</v>
      </c>
      <c r="F790" s="3">
        <v>11.4169445</v>
      </c>
      <c r="G790" s="5">
        <v>0.16654706944444445</v>
      </c>
      <c r="H790" s="2">
        <v>1</v>
      </c>
      <c r="I790" s="2">
        <v>1</v>
      </c>
      <c r="J790" s="2">
        <v>0</v>
      </c>
      <c r="K790" s="2">
        <v>3</v>
      </c>
      <c r="L790" s="2">
        <v>3</v>
      </c>
      <c r="M790">
        <v>1</v>
      </c>
      <c r="N790" s="2">
        <v>1</v>
      </c>
      <c r="O790" s="2">
        <v>1</v>
      </c>
      <c r="P790" s="2">
        <v>2</v>
      </c>
      <c r="Q790" s="2">
        <v>2</v>
      </c>
      <c r="R790" s="2">
        <v>0</v>
      </c>
      <c r="S790" s="2">
        <v>0</v>
      </c>
      <c r="T790" s="2">
        <v>0</v>
      </c>
      <c r="U790" s="45">
        <v>1.0231481481481482E-2</v>
      </c>
      <c r="V790" s="45">
        <v>0</v>
      </c>
      <c r="W790" s="45">
        <v>4.5706018518518521E-2</v>
      </c>
      <c r="X790" s="2">
        <v>0</v>
      </c>
      <c r="Y790" s="2">
        <v>2</v>
      </c>
      <c r="Z790">
        <v>3</v>
      </c>
    </row>
    <row r="791" spans="1:26" x14ac:dyDescent="0.25">
      <c r="A791" s="1">
        <v>44721</v>
      </c>
      <c r="B791" t="s">
        <v>87</v>
      </c>
      <c r="C791" t="s">
        <v>131</v>
      </c>
      <c r="D791" t="s">
        <v>132</v>
      </c>
      <c r="E791" t="s">
        <v>284</v>
      </c>
      <c r="F791" s="3">
        <v>1.3724999999999998</v>
      </c>
      <c r="G791" s="5">
        <v>6.760416666666666E-2</v>
      </c>
      <c r="H791" s="2">
        <v>0</v>
      </c>
      <c r="I791" s="2">
        <v>0</v>
      </c>
      <c r="J791" s="2">
        <v>0</v>
      </c>
      <c r="K791" s="2">
        <v>1</v>
      </c>
      <c r="L791" s="2">
        <v>1</v>
      </c>
      <c r="M791">
        <v>0</v>
      </c>
      <c r="N791" s="2">
        <v>0</v>
      </c>
      <c r="O791" s="2">
        <v>0</v>
      </c>
      <c r="P791" s="2">
        <v>1</v>
      </c>
      <c r="Q791" s="2">
        <v>1</v>
      </c>
      <c r="R791" s="2">
        <v>0</v>
      </c>
      <c r="S791" s="2">
        <v>0</v>
      </c>
      <c r="T791" s="2">
        <v>0</v>
      </c>
      <c r="U791" s="45" t="s">
        <v>77</v>
      </c>
      <c r="V791" s="45" t="s">
        <v>77</v>
      </c>
      <c r="W791" s="45">
        <v>0.16627314814814817</v>
      </c>
      <c r="X791" s="2">
        <v>0</v>
      </c>
      <c r="Y791" s="2">
        <v>1</v>
      </c>
      <c r="Z791">
        <v>1</v>
      </c>
    </row>
    <row r="792" spans="1:26" x14ac:dyDescent="0.25">
      <c r="A792" s="1">
        <v>44721</v>
      </c>
      <c r="B792" t="s">
        <v>87</v>
      </c>
      <c r="C792" t="s">
        <v>139</v>
      </c>
      <c r="D792" t="s">
        <v>132</v>
      </c>
      <c r="E792" t="s">
        <v>277</v>
      </c>
      <c r="F792" s="3">
        <v>14.878054666666666</v>
      </c>
      <c r="G792" s="5">
        <v>4.4408434027777791E-2</v>
      </c>
      <c r="H792" s="2">
        <v>1</v>
      </c>
      <c r="I792" s="2">
        <v>1</v>
      </c>
      <c r="J792" s="2">
        <v>0</v>
      </c>
      <c r="K792" s="2">
        <v>13</v>
      </c>
      <c r="L792" s="2">
        <v>13</v>
      </c>
      <c r="M792">
        <v>2</v>
      </c>
      <c r="N792" s="2">
        <v>10</v>
      </c>
      <c r="O792" s="2">
        <v>0</v>
      </c>
      <c r="P792" s="2">
        <v>12</v>
      </c>
      <c r="Q792" s="2">
        <v>12</v>
      </c>
      <c r="R792" s="2">
        <v>0</v>
      </c>
      <c r="S792" s="2">
        <v>0</v>
      </c>
      <c r="T792" s="2">
        <v>1</v>
      </c>
      <c r="U792" s="45" t="s">
        <v>77</v>
      </c>
      <c r="V792" s="45" t="s">
        <v>77</v>
      </c>
      <c r="W792" s="45">
        <v>4.0879629629629634E-2</v>
      </c>
      <c r="X792" s="2">
        <v>1</v>
      </c>
      <c r="Y792" s="2">
        <v>12</v>
      </c>
      <c r="Z792">
        <v>13</v>
      </c>
    </row>
    <row r="793" spans="1:26" x14ac:dyDescent="0.25">
      <c r="A793" s="1">
        <v>44721</v>
      </c>
      <c r="B793" t="s">
        <v>87</v>
      </c>
      <c r="C793" t="s">
        <v>131</v>
      </c>
      <c r="D793" t="s">
        <v>132</v>
      </c>
      <c r="E793" t="s">
        <v>277</v>
      </c>
      <c r="F793" s="3">
        <v>0</v>
      </c>
      <c r="G793" s="5">
        <v>2.046296527777778E-2</v>
      </c>
      <c r="H793" s="2">
        <v>0</v>
      </c>
      <c r="I793" s="2">
        <v>0</v>
      </c>
      <c r="J793" s="2">
        <v>0</v>
      </c>
      <c r="K793" s="2">
        <v>1</v>
      </c>
      <c r="L793" s="2">
        <v>1</v>
      </c>
      <c r="M793">
        <v>0</v>
      </c>
      <c r="N793" s="2">
        <v>1</v>
      </c>
      <c r="O793" s="2">
        <v>0</v>
      </c>
      <c r="P793" s="2">
        <v>1</v>
      </c>
      <c r="Q793" s="2">
        <v>1</v>
      </c>
      <c r="R793" s="2">
        <v>0</v>
      </c>
      <c r="S793" s="2">
        <v>0</v>
      </c>
      <c r="T793" s="2">
        <v>0</v>
      </c>
      <c r="U793" s="45" t="s">
        <v>77</v>
      </c>
      <c r="V793" s="45" t="s">
        <v>77</v>
      </c>
      <c r="W793" s="45">
        <v>9.6666666666666665E-2</v>
      </c>
      <c r="X793" s="2">
        <v>0</v>
      </c>
      <c r="Y793" s="2">
        <v>1</v>
      </c>
      <c r="Z793">
        <v>1</v>
      </c>
    </row>
    <row r="794" spans="1:26" x14ac:dyDescent="0.25">
      <c r="A794" s="1">
        <v>44721</v>
      </c>
      <c r="B794" t="s">
        <v>87</v>
      </c>
      <c r="C794" t="s">
        <v>344</v>
      </c>
      <c r="D794" t="s">
        <v>345</v>
      </c>
      <c r="E794" t="s">
        <v>277</v>
      </c>
      <c r="F794" s="3">
        <v>0</v>
      </c>
      <c r="G794" s="5">
        <v>3.8541666666666668E-3</v>
      </c>
      <c r="H794" s="2">
        <v>0</v>
      </c>
      <c r="I794" s="2">
        <v>0</v>
      </c>
      <c r="J794" s="2">
        <v>0</v>
      </c>
      <c r="K794" s="2">
        <v>1</v>
      </c>
      <c r="L794" s="2">
        <v>1</v>
      </c>
      <c r="M794">
        <v>0</v>
      </c>
      <c r="N794" s="2">
        <v>1</v>
      </c>
      <c r="O794" s="2">
        <v>0</v>
      </c>
      <c r="P794" s="2">
        <v>1</v>
      </c>
      <c r="Q794" s="2">
        <v>1</v>
      </c>
      <c r="R794" s="2">
        <v>0</v>
      </c>
      <c r="S794" s="2">
        <v>0</v>
      </c>
      <c r="T794" s="2">
        <v>0</v>
      </c>
      <c r="U794" s="45" t="s">
        <v>77</v>
      </c>
      <c r="V794" s="45" t="s">
        <v>77</v>
      </c>
      <c r="W794" s="45">
        <v>0.84493055555555563</v>
      </c>
      <c r="X794" s="2">
        <v>0</v>
      </c>
      <c r="Y794" s="2">
        <v>1</v>
      </c>
      <c r="Z794">
        <v>1</v>
      </c>
    </row>
    <row r="795" spans="1:26" x14ac:dyDescent="0.25">
      <c r="A795" s="1">
        <v>44721</v>
      </c>
      <c r="B795" t="s">
        <v>90</v>
      </c>
      <c r="C795" t="s">
        <v>174</v>
      </c>
      <c r="D795" t="s">
        <v>153</v>
      </c>
      <c r="E795" t="s">
        <v>269</v>
      </c>
      <c r="F795" s="3">
        <v>0</v>
      </c>
      <c r="G795" s="5">
        <v>0</v>
      </c>
      <c r="H795" s="2">
        <v>0</v>
      </c>
      <c r="I795" s="2">
        <v>0</v>
      </c>
      <c r="J795" s="2">
        <v>0</v>
      </c>
      <c r="K795" s="2">
        <v>1</v>
      </c>
      <c r="L795" s="2">
        <v>1</v>
      </c>
      <c r="M795">
        <v>0</v>
      </c>
      <c r="N795" s="2">
        <v>1</v>
      </c>
      <c r="O795" s="2">
        <v>0</v>
      </c>
      <c r="P795" s="2">
        <v>1</v>
      </c>
      <c r="Q795" s="2">
        <v>1</v>
      </c>
      <c r="R795" s="2">
        <v>0</v>
      </c>
      <c r="S795" s="2">
        <v>0</v>
      </c>
      <c r="T795" s="2">
        <v>0</v>
      </c>
      <c r="U795" s="45" t="s">
        <v>77</v>
      </c>
      <c r="V795" s="45" t="s">
        <v>77</v>
      </c>
      <c r="W795" s="45">
        <v>4.9328703703703701E-2</v>
      </c>
      <c r="X795" s="2">
        <v>0</v>
      </c>
      <c r="Y795" s="2">
        <v>1</v>
      </c>
      <c r="Z795">
        <v>1</v>
      </c>
    </row>
    <row r="796" spans="1:26" x14ac:dyDescent="0.25">
      <c r="A796" s="1">
        <v>44721</v>
      </c>
      <c r="B796" t="s">
        <v>90</v>
      </c>
      <c r="C796" t="s">
        <v>136</v>
      </c>
      <c r="D796" t="s">
        <v>132</v>
      </c>
      <c r="E796" t="s">
        <v>273</v>
      </c>
      <c r="F796" s="3">
        <v>41.017220333333327</v>
      </c>
      <c r="G796" s="5">
        <v>5.743087480709877E-2</v>
      </c>
      <c r="H796" s="2">
        <v>0</v>
      </c>
      <c r="I796" s="2">
        <v>0</v>
      </c>
      <c r="J796" s="2">
        <v>0</v>
      </c>
      <c r="K796" s="2">
        <v>39</v>
      </c>
      <c r="L796" s="2">
        <v>39</v>
      </c>
      <c r="M796">
        <v>5</v>
      </c>
      <c r="N796" s="2">
        <v>23</v>
      </c>
      <c r="O796" s="2">
        <v>8</v>
      </c>
      <c r="P796" s="2">
        <v>20</v>
      </c>
      <c r="Q796" s="2">
        <v>26</v>
      </c>
      <c r="R796" s="2">
        <v>6</v>
      </c>
      <c r="S796" s="2">
        <v>0</v>
      </c>
      <c r="T796" s="2">
        <v>5</v>
      </c>
      <c r="U796" s="45">
        <v>5.688657407407407E-3</v>
      </c>
      <c r="V796" s="45">
        <v>0.5</v>
      </c>
      <c r="W796" s="45">
        <v>8.5555555555555565E-2</v>
      </c>
      <c r="X796" s="2">
        <v>5</v>
      </c>
      <c r="Y796" s="2">
        <v>26</v>
      </c>
      <c r="Z796">
        <v>39</v>
      </c>
    </row>
    <row r="797" spans="1:26" x14ac:dyDescent="0.25">
      <c r="A797" s="1">
        <v>44721</v>
      </c>
      <c r="B797" t="s">
        <v>90</v>
      </c>
      <c r="C797" t="s">
        <v>155</v>
      </c>
      <c r="D797" t="s">
        <v>146</v>
      </c>
      <c r="E797" t="s">
        <v>273</v>
      </c>
      <c r="F797" s="3">
        <v>0</v>
      </c>
      <c r="G797" s="5">
        <v>2.8671864583333338E-2</v>
      </c>
      <c r="H797" s="2">
        <v>0</v>
      </c>
      <c r="I797" s="2">
        <v>0</v>
      </c>
      <c r="J797" s="2">
        <v>0</v>
      </c>
      <c r="K797" s="2">
        <v>3</v>
      </c>
      <c r="L797" s="2">
        <v>3</v>
      </c>
      <c r="M797">
        <v>0</v>
      </c>
      <c r="N797" s="2">
        <v>3</v>
      </c>
      <c r="O797" s="2">
        <v>1</v>
      </c>
      <c r="P797" s="2">
        <v>1</v>
      </c>
      <c r="Q797" s="2">
        <v>1</v>
      </c>
      <c r="R797" s="2">
        <v>0</v>
      </c>
      <c r="S797" s="2">
        <v>0</v>
      </c>
      <c r="T797" s="2">
        <v>1</v>
      </c>
      <c r="U797" s="45">
        <v>2.9861111111111113E-3</v>
      </c>
      <c r="V797" s="45">
        <v>1</v>
      </c>
      <c r="W797" s="45">
        <v>6.7233796296296292E-2</v>
      </c>
      <c r="X797" s="2">
        <v>1</v>
      </c>
      <c r="Y797" s="2">
        <v>1</v>
      </c>
      <c r="Z797">
        <v>3</v>
      </c>
    </row>
    <row r="798" spans="1:26" x14ac:dyDescent="0.25">
      <c r="A798" s="1">
        <v>44721</v>
      </c>
      <c r="B798" t="s">
        <v>90</v>
      </c>
      <c r="C798" t="s">
        <v>136</v>
      </c>
      <c r="D798" t="s">
        <v>132</v>
      </c>
      <c r="E798" t="s">
        <v>271</v>
      </c>
      <c r="F798" s="3">
        <v>0.66138883333333331</v>
      </c>
      <c r="G798" s="5">
        <v>3.7974534722222224E-2</v>
      </c>
      <c r="H798" s="2">
        <v>0</v>
      </c>
      <c r="I798" s="2">
        <v>0</v>
      </c>
      <c r="J798" s="2">
        <v>0</v>
      </c>
      <c r="K798" s="2">
        <v>1</v>
      </c>
      <c r="L798" s="2">
        <v>1</v>
      </c>
      <c r="M798">
        <v>0</v>
      </c>
      <c r="N798" s="2">
        <v>1</v>
      </c>
      <c r="O798" s="2">
        <v>0</v>
      </c>
      <c r="P798" s="2">
        <v>1</v>
      </c>
      <c r="Q798" s="2">
        <v>1</v>
      </c>
      <c r="R798" s="2">
        <v>0</v>
      </c>
      <c r="S798" s="2">
        <v>0</v>
      </c>
      <c r="T798" s="2">
        <v>0</v>
      </c>
      <c r="U798" s="45" t="s">
        <v>77</v>
      </c>
      <c r="V798" s="45" t="s">
        <v>77</v>
      </c>
      <c r="W798" s="45">
        <v>0.2088888888888889</v>
      </c>
      <c r="X798" s="2">
        <v>0</v>
      </c>
      <c r="Y798" s="2">
        <v>1</v>
      </c>
      <c r="Z798">
        <v>1</v>
      </c>
    </row>
    <row r="799" spans="1:26" x14ac:dyDescent="0.25">
      <c r="A799" s="1">
        <v>44721</v>
      </c>
      <c r="B799" t="s">
        <v>90</v>
      </c>
      <c r="C799" t="s">
        <v>136</v>
      </c>
      <c r="D799" t="s">
        <v>132</v>
      </c>
      <c r="E799" t="s">
        <v>267</v>
      </c>
      <c r="F799" s="3">
        <v>5.3611166666666668E-2</v>
      </c>
      <c r="G799" s="5">
        <v>1.2650465277777778E-2</v>
      </c>
      <c r="H799" s="2">
        <v>0</v>
      </c>
      <c r="I799" s="2">
        <v>0</v>
      </c>
      <c r="J799" s="2">
        <v>0</v>
      </c>
      <c r="K799" s="2">
        <v>1</v>
      </c>
      <c r="L799" s="2">
        <v>1</v>
      </c>
      <c r="M799">
        <v>0</v>
      </c>
      <c r="N799" s="2">
        <v>1</v>
      </c>
      <c r="O799" s="2">
        <v>1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45">
        <v>1.9444444444444444E-3</v>
      </c>
      <c r="V799" s="45">
        <v>1</v>
      </c>
      <c r="W799" s="45" t="s">
        <v>77</v>
      </c>
      <c r="X799" s="2">
        <v>0</v>
      </c>
      <c r="Y799" s="2">
        <v>0</v>
      </c>
      <c r="Z799">
        <v>1</v>
      </c>
    </row>
    <row r="800" spans="1:26" x14ac:dyDescent="0.25">
      <c r="A800" s="1">
        <v>44721</v>
      </c>
      <c r="B800" t="s">
        <v>90</v>
      </c>
      <c r="C800" t="s">
        <v>163</v>
      </c>
      <c r="D800" t="s">
        <v>153</v>
      </c>
      <c r="E800" t="s">
        <v>278</v>
      </c>
      <c r="F800" s="3">
        <v>0</v>
      </c>
      <c r="G800" s="5" t="s">
        <v>77</v>
      </c>
      <c r="H800" s="2">
        <v>0</v>
      </c>
      <c r="I800" s="2">
        <v>0</v>
      </c>
      <c r="J800" s="2">
        <v>0</v>
      </c>
      <c r="K800" s="2">
        <v>1</v>
      </c>
      <c r="L800" s="2">
        <v>0</v>
      </c>
      <c r="M800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1</v>
      </c>
      <c r="U800" s="45" t="s">
        <v>77</v>
      </c>
      <c r="V800" s="45" t="s">
        <v>77</v>
      </c>
      <c r="W800" s="45" t="s">
        <v>77</v>
      </c>
      <c r="X800" s="2">
        <v>1</v>
      </c>
      <c r="Y800" s="2">
        <v>0</v>
      </c>
      <c r="Z800">
        <v>1</v>
      </c>
    </row>
    <row r="801" spans="1:26" x14ac:dyDescent="0.25">
      <c r="A801" s="1">
        <v>44721</v>
      </c>
      <c r="B801" t="s">
        <v>90</v>
      </c>
      <c r="C801" t="s">
        <v>136</v>
      </c>
      <c r="D801" t="s">
        <v>132</v>
      </c>
      <c r="E801" t="s">
        <v>283</v>
      </c>
      <c r="F801" s="3">
        <v>9.7897213333333326</v>
      </c>
      <c r="G801" s="5">
        <v>4.8375417297979804E-2</v>
      </c>
      <c r="H801" s="2">
        <v>0</v>
      </c>
      <c r="I801" s="2">
        <v>0</v>
      </c>
      <c r="J801" s="2">
        <v>0</v>
      </c>
      <c r="K801" s="2">
        <v>11</v>
      </c>
      <c r="L801" s="2">
        <v>11</v>
      </c>
      <c r="M801">
        <v>3</v>
      </c>
      <c r="N801" s="2">
        <v>7</v>
      </c>
      <c r="O801" s="2">
        <v>4</v>
      </c>
      <c r="P801" s="2">
        <v>4</v>
      </c>
      <c r="Q801" s="2">
        <v>6</v>
      </c>
      <c r="R801" s="2">
        <v>2</v>
      </c>
      <c r="S801" s="2">
        <v>0</v>
      </c>
      <c r="T801" s="2">
        <v>1</v>
      </c>
      <c r="U801" s="45">
        <v>2.9687500000000005E-3</v>
      </c>
      <c r="V801" s="45">
        <v>0.75</v>
      </c>
      <c r="W801" s="45">
        <v>0.1172627314814815</v>
      </c>
      <c r="X801" s="2">
        <v>1</v>
      </c>
      <c r="Y801" s="2">
        <v>6</v>
      </c>
      <c r="Z801">
        <v>11</v>
      </c>
    </row>
    <row r="802" spans="1:26" x14ac:dyDescent="0.25">
      <c r="A802" s="1">
        <v>44721</v>
      </c>
      <c r="B802" t="s">
        <v>90</v>
      </c>
      <c r="C802" t="s">
        <v>155</v>
      </c>
      <c r="D802" t="s">
        <v>146</v>
      </c>
      <c r="E802" t="s">
        <v>283</v>
      </c>
      <c r="F802" s="3">
        <v>0</v>
      </c>
      <c r="G802" s="5">
        <v>3.2523149305555554E-2</v>
      </c>
      <c r="H802" s="2">
        <v>0</v>
      </c>
      <c r="I802" s="2">
        <v>0</v>
      </c>
      <c r="J802" s="2">
        <v>0</v>
      </c>
      <c r="K802" s="2">
        <v>4</v>
      </c>
      <c r="L802" s="2">
        <v>4</v>
      </c>
      <c r="M802">
        <v>0</v>
      </c>
      <c r="N802" s="2">
        <v>3</v>
      </c>
      <c r="O802" s="2">
        <v>0</v>
      </c>
      <c r="P802" s="2">
        <v>2</v>
      </c>
      <c r="Q802" s="2">
        <v>3</v>
      </c>
      <c r="R802" s="2">
        <v>1</v>
      </c>
      <c r="S802" s="2">
        <v>0</v>
      </c>
      <c r="T802" s="2">
        <v>1</v>
      </c>
      <c r="U802" s="45" t="s">
        <v>77</v>
      </c>
      <c r="V802" s="45" t="s">
        <v>77</v>
      </c>
      <c r="W802" s="45">
        <v>9.7083333333333341E-2</v>
      </c>
      <c r="X802" s="2">
        <v>1</v>
      </c>
      <c r="Y802" s="2">
        <v>3</v>
      </c>
      <c r="Z802">
        <v>4</v>
      </c>
    </row>
    <row r="803" spans="1:26" x14ac:dyDescent="0.25">
      <c r="A803" s="1">
        <v>44721</v>
      </c>
      <c r="B803" t="s">
        <v>81</v>
      </c>
      <c r="C803" t="s">
        <v>135</v>
      </c>
      <c r="D803" t="s">
        <v>132</v>
      </c>
      <c r="E803" t="s">
        <v>280</v>
      </c>
      <c r="F803" s="3">
        <v>0.72944449999999994</v>
      </c>
      <c r="G803" s="5">
        <v>4.0810187499999998E-2</v>
      </c>
      <c r="H803" s="2">
        <v>0</v>
      </c>
      <c r="I803" s="2">
        <v>0</v>
      </c>
      <c r="J803" s="2">
        <v>0</v>
      </c>
      <c r="K803" s="2">
        <v>1</v>
      </c>
      <c r="L803" s="2">
        <v>1</v>
      </c>
      <c r="M803">
        <v>0</v>
      </c>
      <c r="N803" s="2">
        <v>1</v>
      </c>
      <c r="O803" s="2">
        <v>0</v>
      </c>
      <c r="P803" s="2">
        <v>0</v>
      </c>
      <c r="Q803" s="2">
        <v>1</v>
      </c>
      <c r="R803" s="2">
        <v>1</v>
      </c>
      <c r="S803" s="2">
        <v>0</v>
      </c>
      <c r="T803" s="2">
        <v>0</v>
      </c>
      <c r="U803" s="45" t="s">
        <v>77</v>
      </c>
      <c r="V803" s="45" t="s">
        <v>77</v>
      </c>
      <c r="W803" s="45">
        <v>0.17842592592592593</v>
      </c>
      <c r="X803" s="2">
        <v>0</v>
      </c>
      <c r="Y803" s="2">
        <v>1</v>
      </c>
      <c r="Z803">
        <v>1</v>
      </c>
    </row>
    <row r="804" spans="1:26" x14ac:dyDescent="0.25">
      <c r="A804" s="1">
        <v>44721</v>
      </c>
      <c r="B804" t="s">
        <v>81</v>
      </c>
      <c r="C804" t="s">
        <v>140</v>
      </c>
      <c r="D804" t="s">
        <v>132</v>
      </c>
      <c r="E804" t="s">
        <v>269</v>
      </c>
      <c r="F804" s="3">
        <v>39.597498166666668</v>
      </c>
      <c r="G804" s="5">
        <v>0.17650251830808084</v>
      </c>
      <c r="H804" s="2">
        <v>4</v>
      </c>
      <c r="I804" s="2">
        <v>2</v>
      </c>
      <c r="J804" s="2">
        <v>1</v>
      </c>
      <c r="K804" s="2">
        <v>12</v>
      </c>
      <c r="L804" s="2">
        <v>12</v>
      </c>
      <c r="M804">
        <v>1</v>
      </c>
      <c r="N804" s="2">
        <v>5</v>
      </c>
      <c r="O804" s="2">
        <v>0</v>
      </c>
      <c r="P804" s="2">
        <v>8</v>
      </c>
      <c r="Q804" s="2">
        <v>9</v>
      </c>
      <c r="R804" s="2">
        <v>1</v>
      </c>
      <c r="S804" s="2">
        <v>2</v>
      </c>
      <c r="T804" s="2">
        <v>1</v>
      </c>
      <c r="U804" s="45" t="s">
        <v>77</v>
      </c>
      <c r="V804" s="45" t="s">
        <v>77</v>
      </c>
      <c r="W804" s="45">
        <v>6.3738425925925921E-2</v>
      </c>
      <c r="X804" s="2">
        <v>3</v>
      </c>
      <c r="Y804" s="2">
        <v>9</v>
      </c>
      <c r="Z804">
        <v>12</v>
      </c>
    </row>
    <row r="805" spans="1:26" x14ac:dyDescent="0.25">
      <c r="A805" s="1">
        <v>44721</v>
      </c>
      <c r="B805" t="s">
        <v>81</v>
      </c>
      <c r="C805" t="s">
        <v>135</v>
      </c>
      <c r="D805" t="s">
        <v>132</v>
      </c>
      <c r="E805" t="s">
        <v>272</v>
      </c>
      <c r="F805" s="3">
        <v>5.2725</v>
      </c>
      <c r="G805" s="5">
        <v>0.12487268518518521</v>
      </c>
      <c r="H805" s="2">
        <v>1</v>
      </c>
      <c r="I805" s="2">
        <v>0</v>
      </c>
      <c r="J805" s="2">
        <v>0</v>
      </c>
      <c r="K805" s="2">
        <v>2</v>
      </c>
      <c r="L805" s="2">
        <v>2</v>
      </c>
      <c r="M805">
        <v>1</v>
      </c>
      <c r="N805" s="2">
        <v>1</v>
      </c>
      <c r="O805" s="2">
        <v>1</v>
      </c>
      <c r="P805" s="2">
        <v>1</v>
      </c>
      <c r="Q805" s="2">
        <v>1</v>
      </c>
      <c r="R805" s="2">
        <v>0</v>
      </c>
      <c r="S805" s="2">
        <v>0</v>
      </c>
      <c r="T805" s="2">
        <v>0</v>
      </c>
      <c r="U805" s="45">
        <v>4.9074074074074072E-3</v>
      </c>
      <c r="V805" s="45">
        <v>1</v>
      </c>
      <c r="W805" s="45">
        <v>0.18781249999999999</v>
      </c>
      <c r="X805" s="2">
        <v>0</v>
      </c>
      <c r="Y805" s="2">
        <v>1</v>
      </c>
      <c r="Z805">
        <v>2</v>
      </c>
    </row>
    <row r="806" spans="1:26" x14ac:dyDescent="0.25">
      <c r="A806" s="1">
        <v>44721</v>
      </c>
      <c r="B806" t="s">
        <v>81</v>
      </c>
      <c r="C806" t="s">
        <v>135</v>
      </c>
      <c r="D806" t="s">
        <v>132</v>
      </c>
      <c r="E806" t="s">
        <v>281</v>
      </c>
      <c r="F806" s="3">
        <v>8.5755555000000001</v>
      </c>
      <c r="G806" s="5">
        <v>5.4713541666666664E-2</v>
      </c>
      <c r="H806" s="2">
        <v>1</v>
      </c>
      <c r="I806" s="2">
        <v>0</v>
      </c>
      <c r="J806" s="2">
        <v>0</v>
      </c>
      <c r="K806" s="2">
        <v>7</v>
      </c>
      <c r="L806" s="2">
        <v>7</v>
      </c>
      <c r="M806">
        <v>0</v>
      </c>
      <c r="N806" s="2">
        <v>5</v>
      </c>
      <c r="O806" s="2">
        <v>4</v>
      </c>
      <c r="P806" s="2">
        <v>1</v>
      </c>
      <c r="Q806" s="2">
        <v>1</v>
      </c>
      <c r="R806" s="2">
        <v>0</v>
      </c>
      <c r="S806" s="2">
        <v>1</v>
      </c>
      <c r="T806" s="2">
        <v>1</v>
      </c>
      <c r="U806" s="45">
        <v>3.3159722222222228E-3</v>
      </c>
      <c r="V806" s="45">
        <v>0.75</v>
      </c>
      <c r="W806" s="45">
        <v>0.21478009259259262</v>
      </c>
      <c r="X806" s="2">
        <v>2</v>
      </c>
      <c r="Y806" s="2">
        <v>1</v>
      </c>
      <c r="Z806">
        <v>7</v>
      </c>
    </row>
    <row r="807" spans="1:26" x14ac:dyDescent="0.25">
      <c r="A807" s="1">
        <v>44721</v>
      </c>
      <c r="B807" t="s">
        <v>81</v>
      </c>
      <c r="C807" t="s">
        <v>140</v>
      </c>
      <c r="D807" t="s">
        <v>132</v>
      </c>
      <c r="E807" t="s">
        <v>275</v>
      </c>
      <c r="F807" s="3">
        <v>5.6308333333333334</v>
      </c>
      <c r="G807" s="5">
        <v>6.9071180555555556E-2</v>
      </c>
      <c r="H807" s="2">
        <v>0</v>
      </c>
      <c r="I807" s="2">
        <v>0</v>
      </c>
      <c r="J807" s="2">
        <v>0</v>
      </c>
      <c r="K807" s="2">
        <v>2</v>
      </c>
      <c r="L807" s="2">
        <v>2</v>
      </c>
      <c r="M807">
        <v>0</v>
      </c>
      <c r="N807" s="2">
        <v>2</v>
      </c>
      <c r="O807" s="2">
        <v>0</v>
      </c>
      <c r="P807" s="2">
        <v>1</v>
      </c>
      <c r="Q807" s="2">
        <v>1</v>
      </c>
      <c r="R807" s="2">
        <v>0</v>
      </c>
      <c r="S807" s="2">
        <v>1</v>
      </c>
      <c r="T807" s="2">
        <v>0</v>
      </c>
      <c r="U807" s="45" t="s">
        <v>77</v>
      </c>
      <c r="V807" s="45" t="s">
        <v>77</v>
      </c>
      <c r="W807" s="45">
        <v>2.4768518518518516E-2</v>
      </c>
      <c r="X807" s="2">
        <v>1</v>
      </c>
      <c r="Y807" s="2">
        <v>1</v>
      </c>
      <c r="Z807">
        <v>2</v>
      </c>
    </row>
    <row r="808" spans="1:26" x14ac:dyDescent="0.25">
      <c r="A808" s="1">
        <v>44721</v>
      </c>
      <c r="B808" t="s">
        <v>81</v>
      </c>
      <c r="C808" t="s">
        <v>135</v>
      </c>
      <c r="D808" t="s">
        <v>132</v>
      </c>
      <c r="E808" t="s">
        <v>94</v>
      </c>
      <c r="F808" s="3">
        <v>6.1777778333333337</v>
      </c>
      <c r="G808" s="5">
        <v>7.4768519097222222E-2</v>
      </c>
      <c r="H808" s="2">
        <v>0</v>
      </c>
      <c r="I808" s="2">
        <v>0</v>
      </c>
      <c r="J808" s="2">
        <v>0</v>
      </c>
      <c r="K808" s="2">
        <v>3</v>
      </c>
      <c r="L808" s="2">
        <v>3</v>
      </c>
      <c r="M808">
        <v>0</v>
      </c>
      <c r="N808" s="2">
        <v>1</v>
      </c>
      <c r="O808" s="2">
        <v>0</v>
      </c>
      <c r="P808" s="2">
        <v>1</v>
      </c>
      <c r="Q808" s="2">
        <v>2</v>
      </c>
      <c r="R808" s="2">
        <v>1</v>
      </c>
      <c r="S808" s="2">
        <v>0</v>
      </c>
      <c r="T808" s="2">
        <v>1</v>
      </c>
      <c r="U808" s="45" t="s">
        <v>77</v>
      </c>
      <c r="V808" s="45" t="s">
        <v>77</v>
      </c>
      <c r="W808" s="45">
        <v>0.1429398148148148</v>
      </c>
      <c r="X808" s="2">
        <v>1</v>
      </c>
      <c r="Y808" s="2">
        <v>2</v>
      </c>
      <c r="Z808">
        <v>3</v>
      </c>
    </row>
    <row r="809" spans="1:26" x14ac:dyDescent="0.25">
      <c r="A809" s="1">
        <v>44721</v>
      </c>
      <c r="B809" t="s">
        <v>81</v>
      </c>
      <c r="C809" t="s">
        <v>141</v>
      </c>
      <c r="D809" t="s">
        <v>132</v>
      </c>
      <c r="E809" t="s">
        <v>274</v>
      </c>
      <c r="F809" s="3">
        <v>69.494443666666669</v>
      </c>
      <c r="G809" s="5">
        <v>0.16264863377192981</v>
      </c>
      <c r="H809" s="2">
        <v>6</v>
      </c>
      <c r="I809" s="2">
        <v>3</v>
      </c>
      <c r="J809" s="2">
        <v>2</v>
      </c>
      <c r="K809" s="2">
        <v>19</v>
      </c>
      <c r="L809" s="2">
        <v>19</v>
      </c>
      <c r="M809">
        <v>4</v>
      </c>
      <c r="N809" s="2">
        <v>10</v>
      </c>
      <c r="O809" s="2">
        <v>5</v>
      </c>
      <c r="P809" s="2">
        <v>12</v>
      </c>
      <c r="Q809" s="2">
        <v>13</v>
      </c>
      <c r="R809" s="2">
        <v>1</v>
      </c>
      <c r="S809" s="2">
        <v>0</v>
      </c>
      <c r="T809" s="2">
        <v>1</v>
      </c>
      <c r="U809" s="45">
        <v>0</v>
      </c>
      <c r="V809" s="45">
        <v>1</v>
      </c>
      <c r="W809" s="45">
        <v>4.8703703703703707E-2</v>
      </c>
      <c r="X809" s="2">
        <v>1</v>
      </c>
      <c r="Y809" s="2">
        <v>13</v>
      </c>
      <c r="Z809">
        <v>19</v>
      </c>
    </row>
    <row r="810" spans="1:26" x14ac:dyDescent="0.25">
      <c r="A810" s="1">
        <v>44721</v>
      </c>
      <c r="B810" t="s">
        <v>81</v>
      </c>
      <c r="C810" t="s">
        <v>135</v>
      </c>
      <c r="D810" t="s">
        <v>132</v>
      </c>
      <c r="E810" t="s">
        <v>274</v>
      </c>
      <c r="F810" s="3">
        <v>6.8147221666666669</v>
      </c>
      <c r="G810" s="5">
        <v>5.339891898148149E-2</v>
      </c>
      <c r="H810" s="2">
        <v>1</v>
      </c>
      <c r="I810" s="2">
        <v>0</v>
      </c>
      <c r="J810" s="2">
        <v>0</v>
      </c>
      <c r="K810" s="2">
        <v>8</v>
      </c>
      <c r="L810" s="2">
        <v>8</v>
      </c>
      <c r="M810">
        <v>7</v>
      </c>
      <c r="N810" s="2">
        <v>6</v>
      </c>
      <c r="O810" s="2">
        <v>0</v>
      </c>
      <c r="P810" s="2">
        <v>4</v>
      </c>
      <c r="Q810" s="2">
        <v>6</v>
      </c>
      <c r="R810" s="2">
        <v>2</v>
      </c>
      <c r="S810" s="2">
        <v>0</v>
      </c>
      <c r="T810" s="2">
        <v>2</v>
      </c>
      <c r="U810" s="45" t="s">
        <v>77</v>
      </c>
      <c r="V810" s="45" t="s">
        <v>77</v>
      </c>
      <c r="W810" s="45">
        <v>3.7112268518518517E-2</v>
      </c>
      <c r="X810" s="2">
        <v>2</v>
      </c>
      <c r="Y810" s="2">
        <v>6</v>
      </c>
      <c r="Z810">
        <v>8</v>
      </c>
    </row>
    <row r="811" spans="1:26" x14ac:dyDescent="0.25">
      <c r="A811" s="1">
        <v>44721</v>
      </c>
      <c r="B811" t="s">
        <v>81</v>
      </c>
      <c r="C811" t="s">
        <v>140</v>
      </c>
      <c r="D811" t="s">
        <v>132</v>
      </c>
      <c r="E811" t="s">
        <v>283</v>
      </c>
      <c r="F811" s="3">
        <v>12.3</v>
      </c>
      <c r="G811" s="5">
        <v>0.34007523263888895</v>
      </c>
      <c r="H811" s="2">
        <v>1</v>
      </c>
      <c r="I811" s="2">
        <v>1</v>
      </c>
      <c r="J811" s="2">
        <v>1</v>
      </c>
      <c r="K811" s="2">
        <v>1</v>
      </c>
      <c r="L811" s="2">
        <v>1</v>
      </c>
      <c r="M811">
        <v>0</v>
      </c>
      <c r="N811" s="2">
        <v>0</v>
      </c>
      <c r="O811" s="2">
        <v>0</v>
      </c>
      <c r="P811" s="2">
        <v>1</v>
      </c>
      <c r="Q811" s="2">
        <v>1</v>
      </c>
      <c r="R811" s="2">
        <v>0</v>
      </c>
      <c r="S811" s="2">
        <v>0</v>
      </c>
      <c r="T811" s="2">
        <v>0</v>
      </c>
      <c r="U811" s="45" t="s">
        <v>77</v>
      </c>
      <c r="V811" s="45" t="s">
        <v>77</v>
      </c>
      <c r="W811" s="45">
        <v>8.819444444444444E-3</v>
      </c>
      <c r="X811" s="2">
        <v>0</v>
      </c>
      <c r="Y811" s="2">
        <v>1</v>
      </c>
      <c r="Z811">
        <v>1</v>
      </c>
    </row>
    <row r="812" spans="1:26" x14ac:dyDescent="0.25">
      <c r="A812" s="1">
        <v>44721</v>
      </c>
      <c r="B812" t="s">
        <v>76</v>
      </c>
      <c r="C812" t="s">
        <v>137</v>
      </c>
      <c r="D812" t="s">
        <v>132</v>
      </c>
      <c r="E812" t="s">
        <v>268</v>
      </c>
      <c r="F812" s="3">
        <v>62.084998166666672</v>
      </c>
      <c r="G812" s="5">
        <v>0.12782564898989898</v>
      </c>
      <c r="H812" s="2">
        <v>6</v>
      </c>
      <c r="I812" s="2">
        <v>2</v>
      </c>
      <c r="J812" s="2">
        <v>0</v>
      </c>
      <c r="K812" s="2">
        <v>15</v>
      </c>
      <c r="L812" s="2">
        <v>15</v>
      </c>
      <c r="M812">
        <v>2</v>
      </c>
      <c r="N812" s="2">
        <v>5</v>
      </c>
      <c r="O812" s="2">
        <v>3</v>
      </c>
      <c r="P812" s="2">
        <v>6</v>
      </c>
      <c r="Q812" s="2">
        <v>9</v>
      </c>
      <c r="R812" s="2">
        <v>3</v>
      </c>
      <c r="S812" s="2">
        <v>2</v>
      </c>
      <c r="T812" s="2">
        <v>1</v>
      </c>
      <c r="U812" s="45">
        <v>4.4791666666666669E-3</v>
      </c>
      <c r="V812" s="45">
        <v>0.66666666666666663</v>
      </c>
      <c r="W812" s="45">
        <v>5.258101851851852E-2</v>
      </c>
      <c r="X812" s="2">
        <v>3</v>
      </c>
      <c r="Y812" s="2">
        <v>9</v>
      </c>
      <c r="Z812">
        <v>15</v>
      </c>
    </row>
    <row r="813" spans="1:26" x14ac:dyDescent="0.25">
      <c r="A813" s="1">
        <v>44721</v>
      </c>
      <c r="B813" t="s">
        <v>76</v>
      </c>
      <c r="C813" t="s">
        <v>145</v>
      </c>
      <c r="D813" t="s">
        <v>146</v>
      </c>
      <c r="E813" t="s">
        <v>268</v>
      </c>
      <c r="F813" s="3">
        <v>15.1075</v>
      </c>
      <c r="G813" s="5">
        <v>9.880455753968255E-2</v>
      </c>
      <c r="H813" s="2">
        <v>1</v>
      </c>
      <c r="I813" s="2">
        <v>1</v>
      </c>
      <c r="J813" s="2">
        <v>0</v>
      </c>
      <c r="K813" s="2">
        <v>8</v>
      </c>
      <c r="L813" s="2">
        <v>8</v>
      </c>
      <c r="M813">
        <v>3</v>
      </c>
      <c r="N813" s="2">
        <v>3</v>
      </c>
      <c r="O813" s="2">
        <v>2</v>
      </c>
      <c r="P813" s="2">
        <v>4</v>
      </c>
      <c r="Q813" s="2">
        <v>5</v>
      </c>
      <c r="R813" s="2">
        <v>1</v>
      </c>
      <c r="S813" s="2">
        <v>0</v>
      </c>
      <c r="T813" s="2">
        <v>1</v>
      </c>
      <c r="U813" s="45">
        <v>4.293981481481482E-3</v>
      </c>
      <c r="V813" s="45">
        <v>1</v>
      </c>
      <c r="W813" s="45">
        <v>0.19891203703703705</v>
      </c>
      <c r="X813" s="2">
        <v>1</v>
      </c>
      <c r="Y813" s="2">
        <v>5</v>
      </c>
      <c r="Z813">
        <v>8</v>
      </c>
    </row>
    <row r="814" spans="1:26" x14ac:dyDescent="0.25">
      <c r="A814" s="1">
        <v>44721</v>
      </c>
      <c r="B814" t="s">
        <v>76</v>
      </c>
      <c r="C814" t="s">
        <v>144</v>
      </c>
      <c r="D814" t="s">
        <v>132</v>
      </c>
      <c r="E814" t="s">
        <v>268</v>
      </c>
      <c r="F814" s="3">
        <v>1.8925000000000001</v>
      </c>
      <c r="G814" s="5">
        <v>6.5182281250000002E-2</v>
      </c>
      <c r="H814" s="2">
        <v>0</v>
      </c>
      <c r="I814" s="2">
        <v>0</v>
      </c>
      <c r="J814" s="2">
        <v>0</v>
      </c>
      <c r="K814" s="2">
        <v>3</v>
      </c>
      <c r="L814" s="2">
        <v>3</v>
      </c>
      <c r="M814">
        <v>1</v>
      </c>
      <c r="N814" s="2">
        <v>2</v>
      </c>
      <c r="O814" s="2">
        <v>0</v>
      </c>
      <c r="P814" s="2">
        <v>3</v>
      </c>
      <c r="Q814" s="2">
        <v>3</v>
      </c>
      <c r="R814" s="2">
        <v>0</v>
      </c>
      <c r="S814" s="2">
        <v>0</v>
      </c>
      <c r="T814" s="2">
        <v>0</v>
      </c>
      <c r="U814" s="45" t="s">
        <v>77</v>
      </c>
      <c r="V814" s="45" t="s">
        <v>77</v>
      </c>
      <c r="W814" s="45">
        <v>8.4305555555555564E-2</v>
      </c>
      <c r="X814" s="2">
        <v>0</v>
      </c>
      <c r="Y814" s="2">
        <v>3</v>
      </c>
      <c r="Z814">
        <v>3</v>
      </c>
    </row>
    <row r="815" spans="1:26" x14ac:dyDescent="0.25">
      <c r="A815" s="1">
        <v>44721</v>
      </c>
      <c r="B815" t="s">
        <v>76</v>
      </c>
      <c r="C815" t="s">
        <v>137</v>
      </c>
      <c r="D815" t="s">
        <v>132</v>
      </c>
      <c r="E815" t="s">
        <v>286</v>
      </c>
      <c r="F815" s="3">
        <v>4.8752778333333326</v>
      </c>
      <c r="G815" s="5">
        <v>6.1200810763888884E-2</v>
      </c>
      <c r="H815" s="2">
        <v>0</v>
      </c>
      <c r="I815" s="2">
        <v>0</v>
      </c>
      <c r="J815" s="2">
        <v>0</v>
      </c>
      <c r="K815" s="2">
        <v>3</v>
      </c>
      <c r="L815" s="2">
        <v>3</v>
      </c>
      <c r="M815">
        <v>0</v>
      </c>
      <c r="N815" s="2">
        <v>1</v>
      </c>
      <c r="O815" s="2">
        <v>0</v>
      </c>
      <c r="P815" s="2">
        <v>1</v>
      </c>
      <c r="Q815" s="2">
        <v>3</v>
      </c>
      <c r="R815" s="2">
        <v>2</v>
      </c>
      <c r="S815" s="2">
        <v>0</v>
      </c>
      <c r="T815" s="2">
        <v>0</v>
      </c>
      <c r="U815" s="45" t="s">
        <v>77</v>
      </c>
      <c r="V815" s="45" t="s">
        <v>77</v>
      </c>
      <c r="W815" s="45">
        <v>3.2986111111111112E-2</v>
      </c>
      <c r="X815" s="2">
        <v>0</v>
      </c>
      <c r="Y815" s="2">
        <v>3</v>
      </c>
      <c r="Z815">
        <v>3</v>
      </c>
    </row>
    <row r="816" spans="1:26" x14ac:dyDescent="0.25">
      <c r="A816" s="1">
        <v>44721</v>
      </c>
      <c r="B816" t="s">
        <v>76</v>
      </c>
      <c r="C816" t="s">
        <v>147</v>
      </c>
      <c r="D816" t="s">
        <v>132</v>
      </c>
      <c r="E816" t="s">
        <v>286</v>
      </c>
      <c r="F816" s="3">
        <v>0.847499</v>
      </c>
      <c r="G816" s="5">
        <v>1.6151613425925925E-2</v>
      </c>
      <c r="H816" s="2">
        <v>0</v>
      </c>
      <c r="I816" s="2">
        <v>0</v>
      </c>
      <c r="J816" s="2">
        <v>0</v>
      </c>
      <c r="K816" s="2">
        <v>7</v>
      </c>
      <c r="L816" s="2">
        <v>7</v>
      </c>
      <c r="M816">
        <v>2</v>
      </c>
      <c r="N816" s="2">
        <v>7</v>
      </c>
      <c r="O816" s="2">
        <v>1</v>
      </c>
      <c r="P816" s="2">
        <v>3</v>
      </c>
      <c r="Q816" s="2">
        <v>5</v>
      </c>
      <c r="R816" s="2">
        <v>2</v>
      </c>
      <c r="S816" s="2">
        <v>0</v>
      </c>
      <c r="T816" s="2">
        <v>1</v>
      </c>
      <c r="U816" s="45">
        <v>1.037037037037037E-2</v>
      </c>
      <c r="V816" s="45">
        <v>0</v>
      </c>
      <c r="W816" s="45">
        <v>2.6168981481481481E-2</v>
      </c>
      <c r="X816" s="2">
        <v>1</v>
      </c>
      <c r="Y816" s="2">
        <v>5</v>
      </c>
      <c r="Z816">
        <v>7</v>
      </c>
    </row>
    <row r="817" spans="1:26" x14ac:dyDescent="0.25">
      <c r="A817" s="1">
        <v>44721</v>
      </c>
      <c r="B817" t="s">
        <v>76</v>
      </c>
      <c r="C817" t="s">
        <v>147</v>
      </c>
      <c r="D817" t="s">
        <v>132</v>
      </c>
      <c r="E817" t="s">
        <v>287</v>
      </c>
      <c r="F817" s="3">
        <v>8.8333333333333333E-2</v>
      </c>
      <c r="G817" s="5">
        <v>1.1371527777777779E-2</v>
      </c>
      <c r="H817" s="2">
        <v>0</v>
      </c>
      <c r="I817" s="2">
        <v>0</v>
      </c>
      <c r="J817" s="2">
        <v>0</v>
      </c>
      <c r="K817" s="2">
        <v>2</v>
      </c>
      <c r="L817" s="2">
        <v>2</v>
      </c>
      <c r="M817">
        <v>1</v>
      </c>
      <c r="N817" s="2">
        <v>2</v>
      </c>
      <c r="O817" s="2">
        <v>1</v>
      </c>
      <c r="P817" s="2">
        <v>1</v>
      </c>
      <c r="Q817" s="2">
        <v>1</v>
      </c>
      <c r="R817" s="2">
        <v>0</v>
      </c>
      <c r="S817" s="2">
        <v>0</v>
      </c>
      <c r="T817" s="2">
        <v>0</v>
      </c>
      <c r="U817" s="45">
        <v>9.6064814814814819E-4</v>
      </c>
      <c r="V817" s="45">
        <v>1</v>
      </c>
      <c r="W817" s="45">
        <v>3.3900462962962966E-2</v>
      </c>
      <c r="X817" s="2">
        <v>0</v>
      </c>
      <c r="Y817" s="2">
        <v>1</v>
      </c>
      <c r="Z817">
        <v>2</v>
      </c>
    </row>
    <row r="818" spans="1:26" x14ac:dyDescent="0.25">
      <c r="A818" s="1">
        <v>44721</v>
      </c>
      <c r="B818" t="s">
        <v>76</v>
      </c>
      <c r="C818" t="s">
        <v>144</v>
      </c>
      <c r="D818" t="s">
        <v>132</v>
      </c>
      <c r="E818" t="s">
        <v>270</v>
      </c>
      <c r="F818" s="3">
        <v>18.114442666666665</v>
      </c>
      <c r="G818" s="5">
        <v>4.5447357789855078E-2</v>
      </c>
      <c r="H818" s="2">
        <v>2</v>
      </c>
      <c r="I818" s="2">
        <v>0</v>
      </c>
      <c r="J818" s="2">
        <v>0</v>
      </c>
      <c r="K818" s="2">
        <v>20</v>
      </c>
      <c r="L818" s="2">
        <v>20</v>
      </c>
      <c r="M818">
        <v>5</v>
      </c>
      <c r="N818" s="2">
        <v>14</v>
      </c>
      <c r="O818" s="2">
        <v>4</v>
      </c>
      <c r="P818" s="2">
        <v>10</v>
      </c>
      <c r="Q818" s="2">
        <v>15</v>
      </c>
      <c r="R818" s="2">
        <v>5</v>
      </c>
      <c r="S818" s="2">
        <v>1</v>
      </c>
      <c r="T818" s="2">
        <v>0</v>
      </c>
      <c r="U818" s="45">
        <v>3.5069444444444445E-3</v>
      </c>
      <c r="V818" s="45">
        <v>0.5</v>
      </c>
      <c r="W818" s="45">
        <v>2.6770833333333334E-2</v>
      </c>
      <c r="X818" s="2">
        <v>1</v>
      </c>
      <c r="Y818" s="2">
        <v>15</v>
      </c>
      <c r="Z818">
        <v>20</v>
      </c>
    </row>
    <row r="819" spans="1:26" x14ac:dyDescent="0.25">
      <c r="A819" s="1">
        <v>44721</v>
      </c>
      <c r="B819" t="s">
        <v>76</v>
      </c>
      <c r="C819" t="s">
        <v>137</v>
      </c>
      <c r="D819" t="s">
        <v>132</v>
      </c>
      <c r="E819" t="s">
        <v>270</v>
      </c>
      <c r="F819" s="3">
        <v>3.5550000000000002</v>
      </c>
      <c r="G819" s="5">
        <v>3.7152777777777778E-2</v>
      </c>
      <c r="H819" s="2">
        <v>0</v>
      </c>
      <c r="I819" s="2">
        <v>0</v>
      </c>
      <c r="J819" s="2">
        <v>0</v>
      </c>
      <c r="K819" s="2">
        <v>5</v>
      </c>
      <c r="L819" s="2">
        <v>5</v>
      </c>
      <c r="M819">
        <v>3</v>
      </c>
      <c r="N819" s="2">
        <v>4</v>
      </c>
      <c r="O819" s="2">
        <v>2</v>
      </c>
      <c r="P819" s="2">
        <v>2</v>
      </c>
      <c r="Q819" s="2">
        <v>2</v>
      </c>
      <c r="R819" s="2">
        <v>0</v>
      </c>
      <c r="S819" s="2">
        <v>0</v>
      </c>
      <c r="T819" s="2">
        <v>1</v>
      </c>
      <c r="U819" s="45">
        <v>9.9305555555555571E-3</v>
      </c>
      <c r="V819" s="45">
        <v>0</v>
      </c>
      <c r="W819" s="45">
        <v>6.1111111111111114E-3</v>
      </c>
      <c r="X819" s="2">
        <v>1</v>
      </c>
      <c r="Y819" s="2">
        <v>2</v>
      </c>
      <c r="Z819">
        <v>5</v>
      </c>
    </row>
    <row r="820" spans="1:26" x14ac:dyDescent="0.25">
      <c r="A820" s="1">
        <v>44721</v>
      </c>
      <c r="B820" t="s">
        <v>76</v>
      </c>
      <c r="C820" t="s">
        <v>147</v>
      </c>
      <c r="D820" t="s">
        <v>132</v>
      </c>
      <c r="E820" t="s">
        <v>94</v>
      </c>
      <c r="F820" s="3">
        <v>6.8611166666666668E-2</v>
      </c>
      <c r="G820" s="5">
        <v>1.1255788194444444E-2</v>
      </c>
      <c r="H820" s="2">
        <v>0</v>
      </c>
      <c r="I820" s="2">
        <v>0</v>
      </c>
      <c r="J820" s="2">
        <v>0</v>
      </c>
      <c r="K820" s="2">
        <v>2</v>
      </c>
      <c r="L820" s="2">
        <v>2</v>
      </c>
      <c r="M820">
        <v>1</v>
      </c>
      <c r="N820" s="2">
        <v>2</v>
      </c>
      <c r="O820" s="2">
        <v>1</v>
      </c>
      <c r="P820" s="2">
        <v>1</v>
      </c>
      <c r="Q820" s="2">
        <v>1</v>
      </c>
      <c r="R820" s="2">
        <v>0</v>
      </c>
      <c r="S820" s="2">
        <v>0</v>
      </c>
      <c r="T820" s="2">
        <v>0</v>
      </c>
      <c r="U820" s="45">
        <v>1.4467592592592594E-3</v>
      </c>
      <c r="V820" s="45">
        <v>1</v>
      </c>
      <c r="W820" s="45">
        <v>0.124375</v>
      </c>
      <c r="X820" s="2">
        <v>0</v>
      </c>
      <c r="Y820" s="2">
        <v>1</v>
      </c>
      <c r="Z820">
        <v>2</v>
      </c>
    </row>
    <row r="821" spans="1:26" x14ac:dyDescent="0.25">
      <c r="A821" s="1">
        <v>44721</v>
      </c>
      <c r="B821" t="s">
        <v>82</v>
      </c>
      <c r="C821" t="s">
        <v>160</v>
      </c>
      <c r="D821" t="s">
        <v>143</v>
      </c>
      <c r="E821" t="s">
        <v>285</v>
      </c>
      <c r="F821" s="3">
        <v>0</v>
      </c>
      <c r="G821" s="5">
        <v>1.4583333333333334E-2</v>
      </c>
      <c r="H821" s="2">
        <v>0</v>
      </c>
      <c r="I821" s="2">
        <v>0</v>
      </c>
      <c r="J821" s="2">
        <v>0</v>
      </c>
      <c r="K821" s="2">
        <v>1</v>
      </c>
      <c r="L821" s="2">
        <v>1</v>
      </c>
      <c r="M821">
        <v>0</v>
      </c>
      <c r="N821" s="2">
        <v>1</v>
      </c>
      <c r="O821" s="2">
        <v>0</v>
      </c>
      <c r="P821" s="2">
        <v>1</v>
      </c>
      <c r="Q821" s="2">
        <v>1</v>
      </c>
      <c r="R821" s="2">
        <v>0</v>
      </c>
      <c r="S821" s="2">
        <v>0</v>
      </c>
      <c r="T821" s="2">
        <v>0</v>
      </c>
      <c r="U821" s="45" t="s">
        <v>77</v>
      </c>
      <c r="V821" s="45" t="s">
        <v>77</v>
      </c>
      <c r="W821" s="45">
        <v>0</v>
      </c>
      <c r="X821" s="2">
        <v>0</v>
      </c>
      <c r="Y821" s="2">
        <v>1</v>
      </c>
      <c r="Z821">
        <v>1</v>
      </c>
    </row>
    <row r="822" spans="1:26" x14ac:dyDescent="0.25">
      <c r="A822" s="1">
        <v>44721</v>
      </c>
      <c r="B822" t="s">
        <v>82</v>
      </c>
      <c r="C822" t="s">
        <v>151</v>
      </c>
      <c r="D822" t="s">
        <v>143</v>
      </c>
      <c r="E822" t="s">
        <v>282</v>
      </c>
      <c r="F822" s="3">
        <v>0.55194449999999995</v>
      </c>
      <c r="G822" s="5">
        <v>1.4458913194444447E-2</v>
      </c>
      <c r="H822" s="2">
        <v>0</v>
      </c>
      <c r="I822" s="2">
        <v>0</v>
      </c>
      <c r="J822" s="2">
        <v>0</v>
      </c>
      <c r="K822" s="2">
        <v>7</v>
      </c>
      <c r="L822" s="2">
        <v>7</v>
      </c>
      <c r="M822">
        <v>3</v>
      </c>
      <c r="N822" s="2">
        <v>7</v>
      </c>
      <c r="O822" s="2">
        <v>2</v>
      </c>
      <c r="P822" s="2">
        <v>4</v>
      </c>
      <c r="Q822" s="2">
        <v>5</v>
      </c>
      <c r="R822" s="2">
        <v>1</v>
      </c>
      <c r="S822" s="2">
        <v>0</v>
      </c>
      <c r="T822" s="2">
        <v>0</v>
      </c>
      <c r="U822" s="45">
        <v>1.7303240740740742E-3</v>
      </c>
      <c r="V822" s="45">
        <v>1</v>
      </c>
      <c r="W822" s="45">
        <v>9.7268518518518518E-2</v>
      </c>
      <c r="X822" s="2">
        <v>0</v>
      </c>
      <c r="Y822" s="2">
        <v>5</v>
      </c>
      <c r="Z822">
        <v>7</v>
      </c>
    </row>
    <row r="823" spans="1:26" x14ac:dyDescent="0.25">
      <c r="A823" s="1">
        <v>44721</v>
      </c>
      <c r="B823" t="s">
        <v>82</v>
      </c>
      <c r="C823" t="s">
        <v>221</v>
      </c>
      <c r="D823" t="s">
        <v>143</v>
      </c>
      <c r="E823" t="s">
        <v>279</v>
      </c>
      <c r="F823" s="3">
        <v>0</v>
      </c>
      <c r="G823" s="5">
        <v>7.5694402777777781E-2</v>
      </c>
      <c r="H823" s="2">
        <v>0</v>
      </c>
      <c r="I823" s="2">
        <v>0</v>
      </c>
      <c r="J823" s="2">
        <v>0</v>
      </c>
      <c r="K823" s="2">
        <v>1</v>
      </c>
      <c r="L823" s="2">
        <v>1</v>
      </c>
      <c r="M823">
        <v>0</v>
      </c>
      <c r="N823" s="2">
        <v>0</v>
      </c>
      <c r="O823" s="2">
        <v>1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45">
        <v>1.4861111111111111E-2</v>
      </c>
      <c r="V823" s="45">
        <v>0</v>
      </c>
      <c r="W823" s="45" t="s">
        <v>77</v>
      </c>
      <c r="X823" s="2">
        <v>0</v>
      </c>
      <c r="Y823" s="2">
        <v>0</v>
      </c>
      <c r="Z823">
        <v>1</v>
      </c>
    </row>
    <row r="824" spans="1:26" x14ac:dyDescent="0.25">
      <c r="A824" s="1">
        <v>44721</v>
      </c>
      <c r="B824" t="s">
        <v>82</v>
      </c>
      <c r="C824" t="s">
        <v>157</v>
      </c>
      <c r="D824" t="s">
        <v>143</v>
      </c>
      <c r="E824" t="s">
        <v>279</v>
      </c>
      <c r="F824" s="3">
        <v>0</v>
      </c>
      <c r="G824" s="5">
        <v>3.4722222222222224E-2</v>
      </c>
      <c r="H824" s="2">
        <v>0</v>
      </c>
      <c r="I824" s="2">
        <v>0</v>
      </c>
      <c r="J824" s="2">
        <v>0</v>
      </c>
      <c r="K824" s="2">
        <v>1</v>
      </c>
      <c r="L824" s="2">
        <v>1</v>
      </c>
      <c r="M824">
        <v>0</v>
      </c>
      <c r="N824" s="2">
        <v>1</v>
      </c>
      <c r="O824" s="2">
        <v>0</v>
      </c>
      <c r="P824" s="2">
        <v>1</v>
      </c>
      <c r="Q824" s="2">
        <v>1</v>
      </c>
      <c r="R824" s="2">
        <v>0</v>
      </c>
      <c r="S824" s="2">
        <v>0</v>
      </c>
      <c r="T824" s="2">
        <v>0</v>
      </c>
      <c r="U824" s="45" t="s">
        <v>77</v>
      </c>
      <c r="V824" s="45" t="s">
        <v>77</v>
      </c>
      <c r="W824" s="45">
        <v>7.4212962962962967E-2</v>
      </c>
      <c r="X824" s="2">
        <v>0</v>
      </c>
      <c r="Y824" s="2">
        <v>1</v>
      </c>
      <c r="Z824">
        <v>1</v>
      </c>
    </row>
    <row r="825" spans="1:26" x14ac:dyDescent="0.25">
      <c r="A825" s="1">
        <v>44721</v>
      </c>
      <c r="B825" t="s">
        <v>82</v>
      </c>
      <c r="C825" t="s">
        <v>142</v>
      </c>
      <c r="D825" t="s">
        <v>143</v>
      </c>
      <c r="E825" t="s">
        <v>94</v>
      </c>
      <c r="F825" s="3">
        <v>8.2216666666666676</v>
      </c>
      <c r="G825" s="5">
        <v>0.12460648148148147</v>
      </c>
      <c r="H825" s="2">
        <v>0</v>
      </c>
      <c r="I825" s="2">
        <v>0</v>
      </c>
      <c r="J825" s="2">
        <v>0</v>
      </c>
      <c r="K825" s="2">
        <v>3</v>
      </c>
      <c r="L825" s="2">
        <v>3</v>
      </c>
      <c r="M825">
        <v>0</v>
      </c>
      <c r="N825" s="2">
        <v>0</v>
      </c>
      <c r="O825" s="2">
        <v>0</v>
      </c>
      <c r="P825" s="2">
        <v>3</v>
      </c>
      <c r="Q825" s="2">
        <v>3</v>
      </c>
      <c r="R825" s="2">
        <v>0</v>
      </c>
      <c r="S825" s="2">
        <v>0</v>
      </c>
      <c r="T825" s="2">
        <v>0</v>
      </c>
      <c r="U825" s="45" t="s">
        <v>77</v>
      </c>
      <c r="V825" s="45" t="s">
        <v>77</v>
      </c>
      <c r="W825" s="45">
        <v>6.4120370370370364E-3</v>
      </c>
      <c r="X825" s="2">
        <v>0</v>
      </c>
      <c r="Y825" s="2">
        <v>3</v>
      </c>
      <c r="Z825">
        <v>3</v>
      </c>
    </row>
    <row r="826" spans="1:26" x14ac:dyDescent="0.25">
      <c r="A826" s="1">
        <v>44721</v>
      </c>
      <c r="B826" t="s">
        <v>82</v>
      </c>
      <c r="C826" t="s">
        <v>148</v>
      </c>
      <c r="D826" t="s">
        <v>143</v>
      </c>
      <c r="E826" t="s">
        <v>94</v>
      </c>
      <c r="F826" s="3">
        <v>0.5130555</v>
      </c>
      <c r="G826" s="5">
        <v>1.6261574074074074E-2</v>
      </c>
      <c r="H826" s="2">
        <v>0</v>
      </c>
      <c r="I826" s="2">
        <v>0</v>
      </c>
      <c r="J826" s="2">
        <v>0</v>
      </c>
      <c r="K826" s="2">
        <v>3</v>
      </c>
      <c r="L826" s="2">
        <v>3</v>
      </c>
      <c r="M826">
        <v>1</v>
      </c>
      <c r="N826" s="2">
        <v>3</v>
      </c>
      <c r="O826" s="2">
        <v>0</v>
      </c>
      <c r="P826" s="2">
        <v>3</v>
      </c>
      <c r="Q826" s="2">
        <v>3</v>
      </c>
      <c r="R826" s="2">
        <v>0</v>
      </c>
      <c r="S826" s="2">
        <v>0</v>
      </c>
      <c r="T826" s="2">
        <v>0</v>
      </c>
      <c r="U826" s="45" t="s">
        <v>77</v>
      </c>
      <c r="V826" s="45" t="s">
        <v>77</v>
      </c>
      <c r="W826" s="45">
        <v>8.8125000000000009E-2</v>
      </c>
      <c r="X826" s="2">
        <v>0</v>
      </c>
      <c r="Y826" s="2">
        <v>3</v>
      </c>
      <c r="Z826">
        <v>3</v>
      </c>
    </row>
    <row r="827" spans="1:26" x14ac:dyDescent="0.25">
      <c r="A827" s="1">
        <v>44721</v>
      </c>
      <c r="B827" t="s">
        <v>82</v>
      </c>
      <c r="C827" t="s">
        <v>154</v>
      </c>
      <c r="D827" t="s">
        <v>143</v>
      </c>
      <c r="E827" t="s">
        <v>94</v>
      </c>
      <c r="F827" s="3">
        <v>0</v>
      </c>
      <c r="G827" s="5">
        <v>3.45023125E-2</v>
      </c>
      <c r="H827" s="2">
        <v>0</v>
      </c>
      <c r="I827" s="2">
        <v>0</v>
      </c>
      <c r="J827" s="2">
        <v>0</v>
      </c>
      <c r="K827" s="2">
        <v>2</v>
      </c>
      <c r="L827" s="2">
        <v>2</v>
      </c>
      <c r="M827">
        <v>0</v>
      </c>
      <c r="N827" s="2">
        <v>1</v>
      </c>
      <c r="O827" s="2">
        <v>0</v>
      </c>
      <c r="P827" s="2">
        <v>2</v>
      </c>
      <c r="Q827" s="2">
        <v>2</v>
      </c>
      <c r="R827" s="2">
        <v>0</v>
      </c>
      <c r="S827" s="2">
        <v>0</v>
      </c>
      <c r="T827" s="2">
        <v>0</v>
      </c>
      <c r="U827" s="45" t="s">
        <v>77</v>
      </c>
      <c r="V827" s="45" t="s">
        <v>77</v>
      </c>
      <c r="W827" s="45">
        <v>1.2395833333333335E-2</v>
      </c>
      <c r="X827" s="2">
        <v>0</v>
      </c>
      <c r="Y827" s="2">
        <v>2</v>
      </c>
      <c r="Z827">
        <v>2</v>
      </c>
    </row>
    <row r="828" spans="1:26" x14ac:dyDescent="0.25">
      <c r="A828" s="1">
        <v>44721</v>
      </c>
      <c r="B828" t="s">
        <v>82</v>
      </c>
      <c r="C828" t="s">
        <v>162</v>
      </c>
      <c r="D828" t="s">
        <v>143</v>
      </c>
      <c r="E828" t="s">
        <v>94</v>
      </c>
      <c r="F828" s="3">
        <v>0</v>
      </c>
      <c r="G828" s="5">
        <v>2.777777777777778E-2</v>
      </c>
      <c r="H828" s="2">
        <v>0</v>
      </c>
      <c r="I828" s="2">
        <v>0</v>
      </c>
      <c r="J828" s="2">
        <v>0</v>
      </c>
      <c r="K828" s="2">
        <v>1</v>
      </c>
      <c r="L828" s="2">
        <v>1</v>
      </c>
      <c r="M828">
        <v>0</v>
      </c>
      <c r="N828" s="2">
        <v>1</v>
      </c>
      <c r="O828" s="2">
        <v>0</v>
      </c>
      <c r="P828" s="2">
        <v>1</v>
      </c>
      <c r="Q828" s="2">
        <v>1</v>
      </c>
      <c r="R828" s="2">
        <v>0</v>
      </c>
      <c r="S828" s="2">
        <v>0</v>
      </c>
      <c r="T828" s="2">
        <v>0</v>
      </c>
      <c r="U828" s="45" t="s">
        <v>77</v>
      </c>
      <c r="V828" s="45" t="s">
        <v>77</v>
      </c>
      <c r="W828" s="45">
        <v>2.6817129629629632E-2</v>
      </c>
      <c r="X828" s="2">
        <v>0</v>
      </c>
      <c r="Y828" s="2">
        <v>1</v>
      </c>
      <c r="Z828">
        <v>1</v>
      </c>
    </row>
    <row r="829" spans="1:26" x14ac:dyDescent="0.25">
      <c r="A829" s="1">
        <v>44721</v>
      </c>
      <c r="B829" t="s">
        <v>82</v>
      </c>
      <c r="C829" t="s">
        <v>161</v>
      </c>
      <c r="D829" t="s">
        <v>77</v>
      </c>
      <c r="E829" t="s">
        <v>277</v>
      </c>
      <c r="F829" s="3">
        <v>0</v>
      </c>
      <c r="G829" s="5">
        <v>3.4722222222222225E-3</v>
      </c>
      <c r="H829" s="2">
        <v>0</v>
      </c>
      <c r="I829" s="2">
        <v>0</v>
      </c>
      <c r="J829" s="2">
        <v>0</v>
      </c>
      <c r="K829" s="2">
        <v>1</v>
      </c>
      <c r="L829" s="2">
        <v>1</v>
      </c>
      <c r="M829">
        <v>0</v>
      </c>
      <c r="N829" s="2">
        <v>1</v>
      </c>
      <c r="O829" s="2">
        <v>0</v>
      </c>
      <c r="P829" s="2">
        <v>0</v>
      </c>
      <c r="Q829" s="2">
        <v>1</v>
      </c>
      <c r="R829" s="2">
        <v>1</v>
      </c>
      <c r="S829" s="2">
        <v>0</v>
      </c>
      <c r="T829" s="2">
        <v>0</v>
      </c>
      <c r="U829" s="45" t="s">
        <v>77</v>
      </c>
      <c r="V829" s="45" t="s">
        <v>77</v>
      </c>
      <c r="W829" s="45">
        <v>0.15200231481481483</v>
      </c>
      <c r="X829" s="2">
        <v>0</v>
      </c>
      <c r="Y829" s="2">
        <v>1</v>
      </c>
      <c r="Z829">
        <v>1</v>
      </c>
    </row>
    <row r="830" spans="1:26" x14ac:dyDescent="0.25">
      <c r="A830" s="1">
        <v>44721</v>
      </c>
      <c r="B830" t="s">
        <v>80</v>
      </c>
      <c r="C830" t="s">
        <v>133</v>
      </c>
      <c r="D830" t="s">
        <v>132</v>
      </c>
      <c r="E830" t="s">
        <v>268</v>
      </c>
      <c r="F830" s="3">
        <v>5.1313888333333333</v>
      </c>
      <c r="G830" s="5">
        <v>8.9972979166666675E-2</v>
      </c>
      <c r="H830" s="2">
        <v>1</v>
      </c>
      <c r="I830" s="2">
        <v>0</v>
      </c>
      <c r="J830" s="2">
        <v>0</v>
      </c>
      <c r="K830" s="2">
        <v>3</v>
      </c>
      <c r="L830" s="2">
        <v>3</v>
      </c>
      <c r="M830">
        <v>1</v>
      </c>
      <c r="N830" s="2">
        <v>2</v>
      </c>
      <c r="O830" s="2">
        <v>0</v>
      </c>
      <c r="P830" s="2">
        <v>3</v>
      </c>
      <c r="Q830" s="2">
        <v>3</v>
      </c>
      <c r="R830" s="2">
        <v>0</v>
      </c>
      <c r="S830" s="2">
        <v>0</v>
      </c>
      <c r="T830" s="2">
        <v>0</v>
      </c>
      <c r="U830" s="45" t="s">
        <v>77</v>
      </c>
      <c r="V830" s="45" t="s">
        <v>77</v>
      </c>
      <c r="W830" s="45">
        <v>3.3472222222222223E-2</v>
      </c>
      <c r="X830" s="2">
        <v>0</v>
      </c>
      <c r="Y830" s="2">
        <v>3</v>
      </c>
      <c r="Z830">
        <v>3</v>
      </c>
    </row>
    <row r="831" spans="1:26" x14ac:dyDescent="0.25">
      <c r="A831" s="1">
        <v>44721</v>
      </c>
      <c r="B831" t="s">
        <v>80</v>
      </c>
      <c r="C831" t="s">
        <v>133</v>
      </c>
      <c r="D831" t="s">
        <v>132</v>
      </c>
      <c r="E831" t="s">
        <v>275</v>
      </c>
      <c r="F831" s="3">
        <v>48.805276666666671</v>
      </c>
      <c r="G831" s="5">
        <v>0.14619752777777781</v>
      </c>
      <c r="H831" s="2">
        <v>5</v>
      </c>
      <c r="I831" s="2">
        <v>4</v>
      </c>
      <c r="J831" s="2">
        <v>1</v>
      </c>
      <c r="K831" s="2">
        <v>16</v>
      </c>
      <c r="L831" s="2">
        <v>16</v>
      </c>
      <c r="M831">
        <v>5</v>
      </c>
      <c r="N831" s="2">
        <v>9</v>
      </c>
      <c r="O831" s="2">
        <v>3</v>
      </c>
      <c r="P831" s="2">
        <v>11</v>
      </c>
      <c r="Q831" s="2">
        <v>12</v>
      </c>
      <c r="R831" s="2">
        <v>1</v>
      </c>
      <c r="S831" s="2">
        <v>0</v>
      </c>
      <c r="T831" s="2">
        <v>1</v>
      </c>
      <c r="U831" s="45">
        <v>3.6226851851851854E-3</v>
      </c>
      <c r="V831" s="45">
        <v>0.66666666666666663</v>
      </c>
      <c r="W831" s="45">
        <v>3.3026620370370373E-2</v>
      </c>
      <c r="X831" s="2">
        <v>1</v>
      </c>
      <c r="Y831" s="2">
        <v>12</v>
      </c>
      <c r="Z831">
        <v>16</v>
      </c>
    </row>
    <row r="832" spans="1:26" x14ac:dyDescent="0.25">
      <c r="A832" s="1">
        <v>44721</v>
      </c>
      <c r="B832" t="s">
        <v>80</v>
      </c>
      <c r="C832" t="s">
        <v>133</v>
      </c>
      <c r="D832" t="s">
        <v>132</v>
      </c>
      <c r="E832" t="s">
        <v>267</v>
      </c>
      <c r="F832" s="3">
        <v>69.175832500000013</v>
      </c>
      <c r="G832" s="5">
        <v>0.14958608763227507</v>
      </c>
      <c r="H832" s="2">
        <v>7</v>
      </c>
      <c r="I832" s="2">
        <v>5</v>
      </c>
      <c r="J832" s="2">
        <v>1</v>
      </c>
      <c r="K832" s="2">
        <v>22</v>
      </c>
      <c r="L832" s="2">
        <v>21</v>
      </c>
      <c r="M832">
        <v>2</v>
      </c>
      <c r="N832" s="2">
        <v>9</v>
      </c>
      <c r="O832" s="2">
        <v>5</v>
      </c>
      <c r="P832" s="2">
        <v>11</v>
      </c>
      <c r="Q832" s="2">
        <v>17</v>
      </c>
      <c r="R832" s="2">
        <v>6</v>
      </c>
      <c r="S832" s="2">
        <v>0</v>
      </c>
      <c r="T832" s="2">
        <v>0</v>
      </c>
      <c r="U832" s="45">
        <v>3.1828703703703702E-3</v>
      </c>
      <c r="V832" s="45">
        <v>1</v>
      </c>
      <c r="W832" s="45">
        <v>6.4994212962962969E-2</v>
      </c>
      <c r="X832" s="2">
        <v>0</v>
      </c>
      <c r="Y832" s="2">
        <v>17</v>
      </c>
      <c r="Z832">
        <v>21</v>
      </c>
    </row>
    <row r="833" spans="1:26" x14ac:dyDescent="0.25">
      <c r="A833" s="1">
        <v>44721</v>
      </c>
      <c r="B833" t="s">
        <v>80</v>
      </c>
      <c r="C833" t="s">
        <v>149</v>
      </c>
      <c r="D833" t="s">
        <v>150</v>
      </c>
      <c r="E833" t="s">
        <v>267</v>
      </c>
      <c r="F833" s="3">
        <v>1.1705554999999999</v>
      </c>
      <c r="G833" s="5">
        <v>4.0329861111111108E-2</v>
      </c>
      <c r="H833" s="2">
        <v>0</v>
      </c>
      <c r="I833" s="2">
        <v>0</v>
      </c>
      <c r="J833" s="2">
        <v>0</v>
      </c>
      <c r="K833" s="2">
        <v>2</v>
      </c>
      <c r="L833" s="2">
        <v>2</v>
      </c>
      <c r="M833">
        <v>0</v>
      </c>
      <c r="N833" s="2">
        <v>1</v>
      </c>
      <c r="O833" s="2">
        <v>0</v>
      </c>
      <c r="P833" s="2">
        <v>2</v>
      </c>
      <c r="Q833" s="2">
        <v>2</v>
      </c>
      <c r="R833" s="2">
        <v>0</v>
      </c>
      <c r="S833" s="2">
        <v>0</v>
      </c>
      <c r="T833" s="2">
        <v>0</v>
      </c>
      <c r="U833" s="45" t="s">
        <v>77</v>
      </c>
      <c r="V833" s="45" t="s">
        <v>77</v>
      </c>
      <c r="W833" s="45">
        <v>0.10963541666666667</v>
      </c>
      <c r="X833" s="2">
        <v>0</v>
      </c>
      <c r="Y833" s="2">
        <v>2</v>
      </c>
      <c r="Z833">
        <v>2</v>
      </c>
    </row>
    <row r="834" spans="1:26" x14ac:dyDescent="0.25">
      <c r="A834" s="1">
        <v>44721</v>
      </c>
      <c r="B834" t="s">
        <v>77</v>
      </c>
      <c r="C834" t="s">
        <v>77</v>
      </c>
      <c r="D834" t="s">
        <v>77</v>
      </c>
      <c r="E834" t="s">
        <v>280</v>
      </c>
      <c r="F834" s="3">
        <v>0</v>
      </c>
      <c r="G834" s="5" t="s">
        <v>77</v>
      </c>
      <c r="H834" s="2">
        <v>0</v>
      </c>
      <c r="I834" s="2">
        <v>0</v>
      </c>
      <c r="J834" s="2">
        <v>0</v>
      </c>
      <c r="K834" s="2">
        <v>21</v>
      </c>
      <c r="L834" s="2">
        <v>3</v>
      </c>
      <c r="M834">
        <v>0</v>
      </c>
      <c r="N834" s="2">
        <v>0</v>
      </c>
      <c r="O834" s="2">
        <v>2</v>
      </c>
      <c r="P834" s="2">
        <v>11</v>
      </c>
      <c r="Q834" s="2">
        <v>16</v>
      </c>
      <c r="R834" s="2">
        <v>5</v>
      </c>
      <c r="S834" s="2">
        <v>2</v>
      </c>
      <c r="T834" s="2">
        <v>1</v>
      </c>
      <c r="U834" s="45">
        <v>4.4733796296296292E-3</v>
      </c>
      <c r="V834" s="45">
        <v>1</v>
      </c>
      <c r="W834" s="45">
        <v>6.3819444444444456E-2</v>
      </c>
      <c r="X834" s="2">
        <v>3</v>
      </c>
      <c r="Y834" s="2">
        <v>16</v>
      </c>
      <c r="Z834">
        <v>10</v>
      </c>
    </row>
    <row r="835" spans="1:26" x14ac:dyDescent="0.25">
      <c r="A835" s="1">
        <v>44721</v>
      </c>
      <c r="B835" t="s">
        <v>77</v>
      </c>
      <c r="C835" t="s">
        <v>77</v>
      </c>
      <c r="D835" t="s">
        <v>77</v>
      </c>
      <c r="E835" t="s">
        <v>269</v>
      </c>
      <c r="F835" s="3">
        <v>0</v>
      </c>
      <c r="G835" s="5" t="s">
        <v>77</v>
      </c>
      <c r="H835" s="2">
        <v>0</v>
      </c>
      <c r="I835" s="2">
        <v>0</v>
      </c>
      <c r="J835" s="2">
        <v>0</v>
      </c>
      <c r="K835" s="2">
        <v>33</v>
      </c>
      <c r="L835" s="2">
        <v>5</v>
      </c>
      <c r="M835">
        <v>0</v>
      </c>
      <c r="N835" s="2">
        <v>0</v>
      </c>
      <c r="O835" s="2">
        <v>1</v>
      </c>
      <c r="P835" s="2">
        <v>22</v>
      </c>
      <c r="Q835" s="2">
        <v>29</v>
      </c>
      <c r="R835" s="2">
        <v>7</v>
      </c>
      <c r="S835" s="2">
        <v>2</v>
      </c>
      <c r="T835" s="2">
        <v>1</v>
      </c>
      <c r="U835" s="45">
        <v>0</v>
      </c>
      <c r="V835" s="45">
        <v>1</v>
      </c>
      <c r="W835" s="45">
        <v>8.1967592592592592E-2</v>
      </c>
      <c r="X835" s="2">
        <v>3</v>
      </c>
      <c r="Y835" s="2">
        <v>29</v>
      </c>
      <c r="Z835">
        <v>15</v>
      </c>
    </row>
    <row r="836" spans="1:26" x14ac:dyDescent="0.25">
      <c r="A836" s="1">
        <v>44721</v>
      </c>
      <c r="B836" t="s">
        <v>77</v>
      </c>
      <c r="C836" t="s">
        <v>77</v>
      </c>
      <c r="D836" t="s">
        <v>77</v>
      </c>
      <c r="E836" t="s">
        <v>272</v>
      </c>
      <c r="F836" s="3">
        <v>0</v>
      </c>
      <c r="G836" s="5" t="s">
        <v>77</v>
      </c>
      <c r="H836" s="2">
        <v>0</v>
      </c>
      <c r="I836" s="2">
        <v>0</v>
      </c>
      <c r="J836" s="2">
        <v>0</v>
      </c>
      <c r="K836" s="2">
        <v>66</v>
      </c>
      <c r="L836" s="2">
        <v>8</v>
      </c>
      <c r="M836">
        <v>0</v>
      </c>
      <c r="N836" s="2">
        <v>0</v>
      </c>
      <c r="O836" s="2">
        <v>7</v>
      </c>
      <c r="P836" s="2">
        <v>32</v>
      </c>
      <c r="Q836" s="2">
        <v>51</v>
      </c>
      <c r="R836" s="2">
        <v>19</v>
      </c>
      <c r="S836" s="2">
        <v>3</v>
      </c>
      <c r="T836" s="2">
        <v>5</v>
      </c>
      <c r="U836" s="45">
        <v>7.1875000000000003E-3</v>
      </c>
      <c r="V836" s="45">
        <v>0.2857142857142857</v>
      </c>
      <c r="W836" s="45">
        <v>7.1979166666666677E-2</v>
      </c>
      <c r="X836" s="2">
        <v>8</v>
      </c>
      <c r="Y836" s="2">
        <v>51</v>
      </c>
      <c r="Z836">
        <v>23</v>
      </c>
    </row>
    <row r="837" spans="1:26" x14ac:dyDescent="0.25">
      <c r="A837" s="1">
        <v>44721</v>
      </c>
      <c r="B837" t="s">
        <v>77</v>
      </c>
      <c r="C837" t="s">
        <v>77</v>
      </c>
      <c r="D837" t="s">
        <v>77</v>
      </c>
      <c r="E837" t="s">
        <v>273</v>
      </c>
      <c r="F837" s="3">
        <v>0</v>
      </c>
      <c r="G837" s="5" t="s">
        <v>77</v>
      </c>
      <c r="H837" s="2">
        <v>0</v>
      </c>
      <c r="I837" s="2">
        <v>0</v>
      </c>
      <c r="J837" s="2">
        <v>0</v>
      </c>
      <c r="K837" s="2">
        <v>119</v>
      </c>
      <c r="L837" s="2">
        <v>22</v>
      </c>
      <c r="M837">
        <v>0</v>
      </c>
      <c r="N837" s="2">
        <v>0</v>
      </c>
      <c r="O837" s="2">
        <v>11</v>
      </c>
      <c r="P837" s="2">
        <v>53</v>
      </c>
      <c r="Q837" s="2">
        <v>84</v>
      </c>
      <c r="R837" s="2">
        <v>31</v>
      </c>
      <c r="S837" s="2">
        <v>8</v>
      </c>
      <c r="T837" s="2">
        <v>16</v>
      </c>
      <c r="U837" s="45">
        <v>5.6770833333333343E-3</v>
      </c>
      <c r="V837" s="45">
        <v>0.5</v>
      </c>
      <c r="W837" s="45">
        <v>6.7233796296296292E-2</v>
      </c>
      <c r="X837" s="2">
        <v>24</v>
      </c>
      <c r="Y837" s="2">
        <v>84</v>
      </c>
      <c r="Z837">
        <v>53</v>
      </c>
    </row>
    <row r="838" spans="1:26" x14ac:dyDescent="0.25">
      <c r="A838" s="1">
        <v>44721</v>
      </c>
      <c r="B838" t="s">
        <v>77</v>
      </c>
      <c r="C838" t="s">
        <v>77</v>
      </c>
      <c r="D838" t="s">
        <v>77</v>
      </c>
      <c r="E838" t="s">
        <v>268</v>
      </c>
      <c r="F838" s="3">
        <v>0</v>
      </c>
      <c r="G838" s="5" t="s">
        <v>77</v>
      </c>
      <c r="H838" s="2">
        <v>0</v>
      </c>
      <c r="I838" s="2">
        <v>0</v>
      </c>
      <c r="J838" s="2">
        <v>0</v>
      </c>
      <c r="K838" s="2">
        <v>48</v>
      </c>
      <c r="L838" s="2">
        <v>10</v>
      </c>
      <c r="M838">
        <v>0</v>
      </c>
      <c r="N838" s="2">
        <v>0</v>
      </c>
      <c r="O838" s="2">
        <v>5</v>
      </c>
      <c r="P838" s="2">
        <v>29</v>
      </c>
      <c r="Q838" s="2">
        <v>37</v>
      </c>
      <c r="R838" s="2">
        <v>8</v>
      </c>
      <c r="S838" s="2">
        <v>0</v>
      </c>
      <c r="T838" s="2">
        <v>6</v>
      </c>
      <c r="U838" s="45">
        <v>3.3217592592592591E-3</v>
      </c>
      <c r="V838" s="45">
        <v>0.8</v>
      </c>
      <c r="W838" s="45">
        <v>6.94212962962963E-2</v>
      </c>
      <c r="X838" s="2">
        <v>6</v>
      </c>
      <c r="Y838" s="2">
        <v>37</v>
      </c>
      <c r="Z838">
        <v>21</v>
      </c>
    </row>
    <row r="839" spans="1:26" x14ac:dyDescent="0.25">
      <c r="A839" s="1">
        <v>44721</v>
      </c>
      <c r="B839" t="s">
        <v>77</v>
      </c>
      <c r="C839" t="s">
        <v>77</v>
      </c>
      <c r="D839" t="s">
        <v>77</v>
      </c>
      <c r="E839" t="s">
        <v>286</v>
      </c>
      <c r="F839" s="3">
        <v>0</v>
      </c>
      <c r="G839" s="5" t="s">
        <v>77</v>
      </c>
      <c r="H839" s="2">
        <v>0</v>
      </c>
      <c r="I839" s="2">
        <v>0</v>
      </c>
      <c r="J839" s="2">
        <v>0</v>
      </c>
      <c r="K839" s="2">
        <v>13</v>
      </c>
      <c r="L839" s="2">
        <v>4</v>
      </c>
      <c r="M839">
        <v>0</v>
      </c>
      <c r="N839" s="2">
        <v>0</v>
      </c>
      <c r="O839" s="2">
        <v>3</v>
      </c>
      <c r="P839" s="2">
        <v>4</v>
      </c>
      <c r="Q839" s="2">
        <v>5</v>
      </c>
      <c r="R839" s="2">
        <v>1</v>
      </c>
      <c r="S839" s="2">
        <v>1</v>
      </c>
      <c r="T839" s="2">
        <v>4</v>
      </c>
      <c r="U839" s="45">
        <v>1.037037037037037E-2</v>
      </c>
      <c r="V839" s="45">
        <v>0.33333333333333331</v>
      </c>
      <c r="W839" s="45">
        <v>9.6886574074074083E-2</v>
      </c>
      <c r="X839" s="2">
        <v>5</v>
      </c>
      <c r="Y839" s="2">
        <v>5</v>
      </c>
      <c r="Z839">
        <v>7</v>
      </c>
    </row>
    <row r="840" spans="1:26" x14ac:dyDescent="0.25">
      <c r="A840" s="1">
        <v>44721</v>
      </c>
      <c r="B840" t="s">
        <v>77</v>
      </c>
      <c r="C840" t="s">
        <v>77</v>
      </c>
      <c r="D840" t="s">
        <v>77</v>
      </c>
      <c r="E840" t="s">
        <v>276</v>
      </c>
      <c r="F840" s="3">
        <v>0</v>
      </c>
      <c r="G840" s="5" t="s">
        <v>77</v>
      </c>
      <c r="H840" s="2">
        <v>0</v>
      </c>
      <c r="I840" s="2">
        <v>0</v>
      </c>
      <c r="J840" s="2">
        <v>0</v>
      </c>
      <c r="K840" s="2">
        <v>51</v>
      </c>
      <c r="L840" s="2">
        <v>4</v>
      </c>
      <c r="M840">
        <v>0</v>
      </c>
      <c r="N840" s="2">
        <v>0</v>
      </c>
      <c r="O840" s="2">
        <v>1</v>
      </c>
      <c r="P840" s="2">
        <v>25</v>
      </c>
      <c r="Q840" s="2">
        <v>45</v>
      </c>
      <c r="R840" s="2">
        <v>20</v>
      </c>
      <c r="S840" s="2">
        <v>3</v>
      </c>
      <c r="T840" s="2">
        <v>2</v>
      </c>
      <c r="U840" s="45">
        <v>8.7152777777777784E-3</v>
      </c>
      <c r="V840" s="45">
        <v>0</v>
      </c>
      <c r="W840" s="45">
        <v>5.6377314814814818E-2</v>
      </c>
      <c r="X840" s="2">
        <v>5</v>
      </c>
      <c r="Y840" s="2">
        <v>45</v>
      </c>
      <c r="Z840">
        <v>20</v>
      </c>
    </row>
    <row r="841" spans="1:26" x14ac:dyDescent="0.25">
      <c r="A841" s="1">
        <v>44721</v>
      </c>
      <c r="B841" t="s">
        <v>77</v>
      </c>
      <c r="C841" t="s">
        <v>77</v>
      </c>
      <c r="D841" t="s">
        <v>77</v>
      </c>
      <c r="E841" t="s">
        <v>285</v>
      </c>
      <c r="F841" s="3">
        <v>0</v>
      </c>
      <c r="G841" s="5" t="s">
        <v>77</v>
      </c>
      <c r="H841" s="2">
        <v>0</v>
      </c>
      <c r="I841" s="2">
        <v>0</v>
      </c>
      <c r="J841" s="2">
        <v>0</v>
      </c>
      <c r="K841" s="2">
        <v>47</v>
      </c>
      <c r="L841" s="2">
        <v>6</v>
      </c>
      <c r="M841">
        <v>0</v>
      </c>
      <c r="N841" s="2">
        <v>0</v>
      </c>
      <c r="O841" s="2">
        <v>2</v>
      </c>
      <c r="P841" s="2">
        <v>20</v>
      </c>
      <c r="Q841" s="2">
        <v>32</v>
      </c>
      <c r="R841" s="2">
        <v>12</v>
      </c>
      <c r="S841" s="2">
        <v>3</v>
      </c>
      <c r="T841" s="2">
        <v>10</v>
      </c>
      <c r="U841" s="45">
        <v>1.0115740740740741E-2</v>
      </c>
      <c r="V841" s="45">
        <v>0</v>
      </c>
      <c r="W841" s="45">
        <v>7.6527777777777778E-2</v>
      </c>
      <c r="X841" s="2">
        <v>13</v>
      </c>
      <c r="Y841" s="2">
        <v>32</v>
      </c>
      <c r="Z841">
        <v>13</v>
      </c>
    </row>
    <row r="842" spans="1:26" x14ac:dyDescent="0.25">
      <c r="A842" s="1">
        <v>44721</v>
      </c>
      <c r="B842" t="s">
        <v>77</v>
      </c>
      <c r="C842" t="s">
        <v>77</v>
      </c>
      <c r="D842" t="s">
        <v>77</v>
      </c>
      <c r="E842" t="s">
        <v>282</v>
      </c>
      <c r="F842" s="3">
        <v>0</v>
      </c>
      <c r="G842" s="5" t="s">
        <v>77</v>
      </c>
      <c r="H842" s="2">
        <v>0</v>
      </c>
      <c r="I842" s="2">
        <v>0</v>
      </c>
      <c r="J842" s="2">
        <v>0</v>
      </c>
      <c r="K842" s="2">
        <v>56</v>
      </c>
      <c r="L842" s="2">
        <v>6</v>
      </c>
      <c r="M842">
        <v>0</v>
      </c>
      <c r="N842" s="2">
        <v>0</v>
      </c>
      <c r="O842" s="2">
        <v>4</v>
      </c>
      <c r="P842" s="2">
        <v>36</v>
      </c>
      <c r="Q842" s="2">
        <v>44</v>
      </c>
      <c r="R842" s="2">
        <v>8</v>
      </c>
      <c r="S842" s="2">
        <v>4</v>
      </c>
      <c r="T842" s="2">
        <v>4</v>
      </c>
      <c r="U842" s="45">
        <v>5.1331018518518522E-3</v>
      </c>
      <c r="V842" s="45">
        <v>0.5</v>
      </c>
      <c r="W842" s="45">
        <v>9.179398148148149E-2</v>
      </c>
      <c r="X842" s="2">
        <v>8</v>
      </c>
      <c r="Y842" s="2">
        <v>44</v>
      </c>
      <c r="Z842">
        <v>21</v>
      </c>
    </row>
    <row r="843" spans="1:26" x14ac:dyDescent="0.25">
      <c r="A843" s="1">
        <v>44721</v>
      </c>
      <c r="B843" t="s">
        <v>77</v>
      </c>
      <c r="C843" t="s">
        <v>77</v>
      </c>
      <c r="D843" t="s">
        <v>77</v>
      </c>
      <c r="E843" t="s">
        <v>287</v>
      </c>
      <c r="F843" s="3">
        <v>0</v>
      </c>
      <c r="G843" s="5" t="s">
        <v>77</v>
      </c>
      <c r="H843" s="2">
        <v>0</v>
      </c>
      <c r="I843" s="2">
        <v>0</v>
      </c>
      <c r="J843" s="2">
        <v>0</v>
      </c>
      <c r="K843" s="2">
        <v>42</v>
      </c>
      <c r="L843" s="2">
        <v>12</v>
      </c>
      <c r="M843">
        <v>0</v>
      </c>
      <c r="N843" s="2">
        <v>1</v>
      </c>
      <c r="O843" s="2">
        <v>4</v>
      </c>
      <c r="P843" s="2">
        <v>25</v>
      </c>
      <c r="Q843" s="2">
        <v>33</v>
      </c>
      <c r="R843" s="2">
        <v>8</v>
      </c>
      <c r="S843" s="2">
        <v>0</v>
      </c>
      <c r="T843" s="2">
        <v>5</v>
      </c>
      <c r="U843" s="45">
        <v>7.563657407407407E-3</v>
      </c>
      <c r="V843" s="45">
        <v>0.25</v>
      </c>
      <c r="W843" s="45">
        <v>6.2280092592592595E-2</v>
      </c>
      <c r="X843" s="2">
        <v>5</v>
      </c>
      <c r="Y843" s="2">
        <v>33</v>
      </c>
      <c r="Z843">
        <v>17</v>
      </c>
    </row>
    <row r="844" spans="1:26" x14ac:dyDescent="0.25">
      <c r="A844" s="1">
        <v>44721</v>
      </c>
      <c r="B844" t="s">
        <v>77</v>
      </c>
      <c r="C844" t="s">
        <v>77</v>
      </c>
      <c r="D844" t="s">
        <v>77</v>
      </c>
      <c r="E844" t="s">
        <v>284</v>
      </c>
      <c r="F844" s="3">
        <v>0</v>
      </c>
      <c r="G844" s="5" t="s">
        <v>77</v>
      </c>
      <c r="H844" s="2">
        <v>0</v>
      </c>
      <c r="I844" s="2">
        <v>0</v>
      </c>
      <c r="J844" s="2">
        <v>0</v>
      </c>
      <c r="K844" s="2">
        <v>23</v>
      </c>
      <c r="L844" s="2">
        <v>3</v>
      </c>
      <c r="M844">
        <v>0</v>
      </c>
      <c r="N844" s="2">
        <v>0</v>
      </c>
      <c r="O844" s="2">
        <v>5</v>
      </c>
      <c r="P844" s="2">
        <v>12</v>
      </c>
      <c r="Q844" s="2">
        <v>17</v>
      </c>
      <c r="R844" s="2">
        <v>5</v>
      </c>
      <c r="S844" s="2">
        <v>0</v>
      </c>
      <c r="T844" s="2">
        <v>1</v>
      </c>
      <c r="U844" s="45">
        <v>1.0231481481481482E-2</v>
      </c>
      <c r="V844" s="45">
        <v>0.4</v>
      </c>
      <c r="W844" s="45">
        <v>9.0868055555555549E-2</v>
      </c>
      <c r="X844" s="2">
        <v>1</v>
      </c>
      <c r="Y844" s="2">
        <v>17</v>
      </c>
      <c r="Z844">
        <v>11</v>
      </c>
    </row>
    <row r="845" spans="1:26" x14ac:dyDescent="0.25">
      <c r="A845" s="1">
        <v>44721</v>
      </c>
      <c r="B845" t="s">
        <v>77</v>
      </c>
      <c r="C845" t="s">
        <v>77</v>
      </c>
      <c r="D845" t="s">
        <v>77</v>
      </c>
      <c r="E845" t="s">
        <v>281</v>
      </c>
      <c r="F845" s="3">
        <v>0</v>
      </c>
      <c r="G845" s="5" t="s">
        <v>77</v>
      </c>
      <c r="H845" s="2">
        <v>0</v>
      </c>
      <c r="I845" s="2">
        <v>0</v>
      </c>
      <c r="J845" s="2">
        <v>0</v>
      </c>
      <c r="K845" s="2">
        <v>19</v>
      </c>
      <c r="L845" s="2">
        <v>5</v>
      </c>
      <c r="M845">
        <v>0</v>
      </c>
      <c r="N845" s="2">
        <v>0</v>
      </c>
      <c r="O845" s="2">
        <v>5</v>
      </c>
      <c r="P845" s="2">
        <v>4</v>
      </c>
      <c r="Q845" s="2">
        <v>9</v>
      </c>
      <c r="R845" s="2">
        <v>5</v>
      </c>
      <c r="S845" s="2">
        <v>2</v>
      </c>
      <c r="T845" s="2">
        <v>3</v>
      </c>
      <c r="U845" s="45">
        <v>3.5532407407407405E-3</v>
      </c>
      <c r="V845" s="45">
        <v>0.6</v>
      </c>
      <c r="W845" s="45">
        <v>7.9583333333333339E-2</v>
      </c>
      <c r="X845" s="2">
        <v>5</v>
      </c>
      <c r="Y845" s="2">
        <v>9</v>
      </c>
      <c r="Z845">
        <v>11</v>
      </c>
    </row>
    <row r="846" spans="1:26" x14ac:dyDescent="0.25">
      <c r="A846" s="1">
        <v>44721</v>
      </c>
      <c r="B846" t="s">
        <v>77</v>
      </c>
      <c r="C846" t="s">
        <v>77</v>
      </c>
      <c r="D846" t="s">
        <v>77</v>
      </c>
      <c r="E846" t="s">
        <v>279</v>
      </c>
      <c r="F846" s="3">
        <v>0</v>
      </c>
      <c r="G846" s="5" t="s">
        <v>77</v>
      </c>
      <c r="H846" s="2">
        <v>0</v>
      </c>
      <c r="I846" s="2">
        <v>0</v>
      </c>
      <c r="J846" s="2">
        <v>0</v>
      </c>
      <c r="K846" s="2">
        <v>28</v>
      </c>
      <c r="L846" s="2">
        <v>11</v>
      </c>
      <c r="M846">
        <v>0</v>
      </c>
      <c r="N846" s="2">
        <v>0</v>
      </c>
      <c r="O846" s="2">
        <v>3</v>
      </c>
      <c r="P846" s="2">
        <v>17</v>
      </c>
      <c r="Q846" s="2">
        <v>23</v>
      </c>
      <c r="R846" s="2">
        <v>6</v>
      </c>
      <c r="S846" s="2">
        <v>0</v>
      </c>
      <c r="T846" s="2">
        <v>2</v>
      </c>
      <c r="U846" s="45">
        <v>9.8263888888888897E-3</v>
      </c>
      <c r="V846" s="45">
        <v>0</v>
      </c>
      <c r="W846" s="45">
        <v>6.0636574074074072E-2</v>
      </c>
      <c r="X846" s="2">
        <v>2</v>
      </c>
      <c r="Y846" s="2">
        <v>23</v>
      </c>
      <c r="Z846">
        <v>15</v>
      </c>
    </row>
    <row r="847" spans="1:26" x14ac:dyDescent="0.25">
      <c r="A847" s="1">
        <v>44721</v>
      </c>
      <c r="B847" t="s">
        <v>77</v>
      </c>
      <c r="C847" t="s">
        <v>77</v>
      </c>
      <c r="D847" t="s">
        <v>77</v>
      </c>
      <c r="E847" t="s">
        <v>275</v>
      </c>
      <c r="F847" s="3">
        <v>0</v>
      </c>
      <c r="G847" s="5" t="s">
        <v>77</v>
      </c>
      <c r="H847" s="2">
        <v>0</v>
      </c>
      <c r="I847" s="2">
        <v>0</v>
      </c>
      <c r="J847" s="2">
        <v>0</v>
      </c>
      <c r="K847" s="2">
        <v>39</v>
      </c>
      <c r="L847" s="2">
        <v>9</v>
      </c>
      <c r="M847">
        <v>0</v>
      </c>
      <c r="N847" s="2">
        <v>0</v>
      </c>
      <c r="O847" s="2">
        <v>3</v>
      </c>
      <c r="P847" s="2">
        <v>24</v>
      </c>
      <c r="Q847" s="2">
        <v>29</v>
      </c>
      <c r="R847" s="2">
        <v>5</v>
      </c>
      <c r="S847" s="2">
        <v>4</v>
      </c>
      <c r="T847" s="2">
        <v>3</v>
      </c>
      <c r="U847" s="45">
        <v>7.8009259259259256E-3</v>
      </c>
      <c r="V847" s="45">
        <v>0.33333333333333331</v>
      </c>
      <c r="W847" s="45">
        <v>2.5138888888888891E-2</v>
      </c>
      <c r="X847" s="2">
        <v>7</v>
      </c>
      <c r="Y847" s="2">
        <v>29</v>
      </c>
      <c r="Z847">
        <v>16</v>
      </c>
    </row>
    <row r="848" spans="1:26" x14ac:dyDescent="0.25">
      <c r="A848" s="1">
        <v>44721</v>
      </c>
      <c r="B848" t="s">
        <v>77</v>
      </c>
      <c r="C848" t="s">
        <v>77</v>
      </c>
      <c r="D848" t="s">
        <v>77</v>
      </c>
      <c r="E848" t="s">
        <v>271</v>
      </c>
      <c r="F848" s="3">
        <v>0</v>
      </c>
      <c r="G848" s="5" t="s">
        <v>77</v>
      </c>
      <c r="H848" s="2">
        <v>0</v>
      </c>
      <c r="I848" s="2">
        <v>0</v>
      </c>
      <c r="J848" s="2">
        <v>0</v>
      </c>
      <c r="K848" s="2">
        <v>47</v>
      </c>
      <c r="L848" s="2">
        <v>13</v>
      </c>
      <c r="M848">
        <v>0</v>
      </c>
      <c r="N848" s="2">
        <v>0</v>
      </c>
      <c r="O848" s="2">
        <v>8</v>
      </c>
      <c r="P848" s="2">
        <v>25</v>
      </c>
      <c r="Q848" s="2">
        <v>33</v>
      </c>
      <c r="R848" s="2">
        <v>8</v>
      </c>
      <c r="S848" s="2">
        <v>1</v>
      </c>
      <c r="T848" s="2">
        <v>5</v>
      </c>
      <c r="U848" s="45">
        <v>3.2407407407407411E-3</v>
      </c>
      <c r="V848" s="45">
        <v>1</v>
      </c>
      <c r="W848" s="45">
        <v>4.7372685185185191E-2</v>
      </c>
      <c r="X848" s="2">
        <v>6</v>
      </c>
      <c r="Y848" s="2">
        <v>33</v>
      </c>
      <c r="Z848">
        <v>20</v>
      </c>
    </row>
    <row r="849" spans="1:26" x14ac:dyDescent="0.25">
      <c r="A849" s="1">
        <v>44721</v>
      </c>
      <c r="B849" t="s">
        <v>77</v>
      </c>
      <c r="C849" t="s">
        <v>77</v>
      </c>
      <c r="D849" t="s">
        <v>77</v>
      </c>
      <c r="E849" t="s">
        <v>82</v>
      </c>
      <c r="F849" s="3">
        <v>0</v>
      </c>
      <c r="G849" s="5" t="s">
        <v>77</v>
      </c>
      <c r="H849" s="2">
        <v>0</v>
      </c>
      <c r="I849" s="2">
        <v>0</v>
      </c>
      <c r="J849" s="2">
        <v>0</v>
      </c>
      <c r="K849" s="2">
        <v>4</v>
      </c>
      <c r="L849" s="2">
        <v>0</v>
      </c>
      <c r="M849">
        <v>0</v>
      </c>
      <c r="N849" s="2">
        <v>0</v>
      </c>
      <c r="O849" s="2">
        <v>1</v>
      </c>
      <c r="P849" s="2">
        <v>3</v>
      </c>
      <c r="Q849" s="2">
        <v>3</v>
      </c>
      <c r="R849" s="2">
        <v>0</v>
      </c>
      <c r="S849" s="2">
        <v>0</v>
      </c>
      <c r="T849" s="2">
        <v>0</v>
      </c>
      <c r="U849" s="45" t="s">
        <v>77</v>
      </c>
      <c r="V849" s="45" t="s">
        <v>77</v>
      </c>
      <c r="W849" s="45" t="s">
        <v>77</v>
      </c>
      <c r="X849" s="2">
        <v>0</v>
      </c>
      <c r="Y849" s="2">
        <v>3</v>
      </c>
      <c r="Z849">
        <v>0</v>
      </c>
    </row>
    <row r="850" spans="1:26" x14ac:dyDescent="0.25">
      <c r="A850" s="1">
        <v>44721</v>
      </c>
      <c r="B850" t="s">
        <v>77</v>
      </c>
      <c r="C850" t="s">
        <v>77</v>
      </c>
      <c r="D850" t="s">
        <v>77</v>
      </c>
      <c r="E850" t="s">
        <v>270</v>
      </c>
      <c r="F850" s="3">
        <v>0</v>
      </c>
      <c r="G850" s="5" t="s">
        <v>77</v>
      </c>
      <c r="H850" s="2">
        <v>0</v>
      </c>
      <c r="I850" s="2">
        <v>0</v>
      </c>
      <c r="J850" s="2">
        <v>0</v>
      </c>
      <c r="K850" s="2">
        <v>45</v>
      </c>
      <c r="L850" s="2">
        <v>10</v>
      </c>
      <c r="M850">
        <v>0</v>
      </c>
      <c r="N850" s="2">
        <v>0</v>
      </c>
      <c r="O850" s="2">
        <v>5</v>
      </c>
      <c r="P850" s="2">
        <v>20</v>
      </c>
      <c r="Q850" s="2">
        <v>31</v>
      </c>
      <c r="R850" s="2">
        <v>11</v>
      </c>
      <c r="S850" s="2">
        <v>2</v>
      </c>
      <c r="T850" s="2">
        <v>7</v>
      </c>
      <c r="U850" s="45">
        <v>9.1898148148148139E-3</v>
      </c>
      <c r="V850" s="45">
        <v>0</v>
      </c>
      <c r="W850" s="45">
        <v>1.5370370370370371E-2</v>
      </c>
      <c r="X850" s="2">
        <v>9</v>
      </c>
      <c r="Y850" s="2">
        <v>31</v>
      </c>
      <c r="Z850">
        <v>25</v>
      </c>
    </row>
    <row r="851" spans="1:26" x14ac:dyDescent="0.25">
      <c r="A851" s="1">
        <v>44721</v>
      </c>
      <c r="B851" t="s">
        <v>77</v>
      </c>
      <c r="C851" t="s">
        <v>77</v>
      </c>
      <c r="D851" t="s">
        <v>77</v>
      </c>
      <c r="E851" t="s">
        <v>94</v>
      </c>
      <c r="F851" s="3">
        <v>0</v>
      </c>
      <c r="G851" s="5" t="s">
        <v>77</v>
      </c>
      <c r="H851" s="2">
        <v>0</v>
      </c>
      <c r="I851" s="2">
        <v>0</v>
      </c>
      <c r="J851" s="2">
        <v>0</v>
      </c>
      <c r="K851" s="2">
        <v>38</v>
      </c>
      <c r="L851" s="2">
        <v>6</v>
      </c>
      <c r="M851">
        <v>0</v>
      </c>
      <c r="N851" s="2">
        <v>0</v>
      </c>
      <c r="O851" s="2">
        <v>0</v>
      </c>
      <c r="P851" s="2">
        <v>18</v>
      </c>
      <c r="Q851" s="2">
        <v>31</v>
      </c>
      <c r="R851" s="2">
        <v>13</v>
      </c>
      <c r="S851" s="2">
        <v>5</v>
      </c>
      <c r="T851" s="2">
        <v>2</v>
      </c>
      <c r="U851" s="45" t="s">
        <v>77</v>
      </c>
      <c r="V851" s="45" t="s">
        <v>77</v>
      </c>
      <c r="W851" s="45">
        <v>5.0740740740740739E-2</v>
      </c>
      <c r="X851" s="2">
        <v>7</v>
      </c>
      <c r="Y851" s="2">
        <v>31</v>
      </c>
      <c r="Z851">
        <v>23</v>
      </c>
    </row>
    <row r="852" spans="1:26" x14ac:dyDescent="0.25">
      <c r="A852" s="1">
        <v>44721</v>
      </c>
      <c r="B852" t="s">
        <v>77</v>
      </c>
      <c r="C852" t="s">
        <v>77</v>
      </c>
      <c r="D852" t="s">
        <v>77</v>
      </c>
      <c r="E852" t="s">
        <v>274</v>
      </c>
      <c r="F852" s="3">
        <v>0</v>
      </c>
      <c r="G852" s="5" t="s">
        <v>77</v>
      </c>
      <c r="H852" s="2">
        <v>0</v>
      </c>
      <c r="I852" s="2">
        <v>0</v>
      </c>
      <c r="J852" s="2">
        <v>0</v>
      </c>
      <c r="K852" s="2">
        <v>66</v>
      </c>
      <c r="L852" s="2">
        <v>10</v>
      </c>
      <c r="M852">
        <v>0</v>
      </c>
      <c r="N852" s="2">
        <v>0</v>
      </c>
      <c r="O852" s="2">
        <v>6</v>
      </c>
      <c r="P852" s="2">
        <v>36</v>
      </c>
      <c r="Q852" s="2">
        <v>47</v>
      </c>
      <c r="R852" s="2">
        <v>11</v>
      </c>
      <c r="S852" s="2">
        <v>1</v>
      </c>
      <c r="T852" s="2">
        <v>12</v>
      </c>
      <c r="U852" s="45">
        <v>0</v>
      </c>
      <c r="V852" s="45">
        <v>1</v>
      </c>
      <c r="W852" s="45">
        <v>6.685763888888889E-2</v>
      </c>
      <c r="X852" s="2">
        <v>13</v>
      </c>
      <c r="Y852" s="2">
        <v>47</v>
      </c>
      <c r="Z852">
        <v>24</v>
      </c>
    </row>
    <row r="853" spans="1:26" x14ac:dyDescent="0.25">
      <c r="A853" s="1">
        <v>44721</v>
      </c>
      <c r="B853" t="s">
        <v>77</v>
      </c>
      <c r="C853" t="s">
        <v>77</v>
      </c>
      <c r="D853" t="s">
        <v>77</v>
      </c>
      <c r="E853" t="s">
        <v>267</v>
      </c>
      <c r="F853" s="3">
        <v>0</v>
      </c>
      <c r="G853" s="5" t="s">
        <v>77</v>
      </c>
      <c r="H853" s="2">
        <v>0</v>
      </c>
      <c r="I853" s="2">
        <v>0</v>
      </c>
      <c r="J853" s="2">
        <v>0</v>
      </c>
      <c r="K853" s="2">
        <v>61</v>
      </c>
      <c r="L853" s="2">
        <v>13</v>
      </c>
      <c r="M853">
        <v>0</v>
      </c>
      <c r="N853" s="2">
        <v>0</v>
      </c>
      <c r="O853" s="2">
        <v>6</v>
      </c>
      <c r="P853" s="2">
        <v>35</v>
      </c>
      <c r="Q853" s="2">
        <v>49</v>
      </c>
      <c r="R853" s="2">
        <v>14</v>
      </c>
      <c r="S853" s="2">
        <v>0</v>
      </c>
      <c r="T853" s="2">
        <v>6</v>
      </c>
      <c r="U853" s="45">
        <v>3.3680555555555556E-3</v>
      </c>
      <c r="V853" s="45">
        <v>0.83333333333333337</v>
      </c>
      <c r="W853" s="45">
        <v>5.6238425925925928E-2</v>
      </c>
      <c r="X853" s="2">
        <v>6</v>
      </c>
      <c r="Y853" s="2">
        <v>49</v>
      </c>
      <c r="Z853">
        <v>23</v>
      </c>
    </row>
    <row r="854" spans="1:26" x14ac:dyDescent="0.25">
      <c r="A854" s="1">
        <v>44721</v>
      </c>
      <c r="B854" t="s">
        <v>77</v>
      </c>
      <c r="C854" t="s">
        <v>77</v>
      </c>
      <c r="D854" t="s">
        <v>77</v>
      </c>
      <c r="E854" t="s">
        <v>278</v>
      </c>
      <c r="F854" s="3">
        <v>0</v>
      </c>
      <c r="G854" s="5" t="s">
        <v>77</v>
      </c>
      <c r="H854" s="2">
        <v>0</v>
      </c>
      <c r="I854" s="2">
        <v>0</v>
      </c>
      <c r="J854" s="2">
        <v>0</v>
      </c>
      <c r="K854" s="2">
        <v>31</v>
      </c>
      <c r="L854" s="2">
        <v>8</v>
      </c>
      <c r="M854">
        <v>0</v>
      </c>
      <c r="N854" s="2">
        <v>0</v>
      </c>
      <c r="O854" s="2">
        <v>5</v>
      </c>
      <c r="P854" s="2">
        <v>13</v>
      </c>
      <c r="Q854" s="2">
        <v>18</v>
      </c>
      <c r="R854" s="2">
        <v>5</v>
      </c>
      <c r="S854" s="2">
        <v>3</v>
      </c>
      <c r="T854" s="2">
        <v>5</v>
      </c>
      <c r="U854" s="45">
        <v>1.2731481481481481E-2</v>
      </c>
      <c r="V854" s="45">
        <v>0.2</v>
      </c>
      <c r="W854" s="45">
        <v>6.4670138888888895E-2</v>
      </c>
      <c r="X854" s="2">
        <v>8</v>
      </c>
      <c r="Y854" s="2">
        <v>18</v>
      </c>
      <c r="Z854">
        <v>21</v>
      </c>
    </row>
    <row r="855" spans="1:26" x14ac:dyDescent="0.25">
      <c r="A855" s="1">
        <v>44721</v>
      </c>
      <c r="B855" t="s">
        <v>77</v>
      </c>
      <c r="C855" t="s">
        <v>77</v>
      </c>
      <c r="D855" t="s">
        <v>77</v>
      </c>
      <c r="E855" t="s">
        <v>283</v>
      </c>
      <c r="F855" s="3">
        <v>0</v>
      </c>
      <c r="G855" s="5" t="s">
        <v>77</v>
      </c>
      <c r="H855" s="2">
        <v>0</v>
      </c>
      <c r="I855" s="2">
        <v>0</v>
      </c>
      <c r="J855" s="2">
        <v>0</v>
      </c>
      <c r="K855" s="2">
        <v>38</v>
      </c>
      <c r="L855" s="2">
        <v>6</v>
      </c>
      <c r="M855">
        <v>0</v>
      </c>
      <c r="N855" s="2">
        <v>0</v>
      </c>
      <c r="O855" s="2">
        <v>3</v>
      </c>
      <c r="P855" s="2">
        <v>22</v>
      </c>
      <c r="Q855" s="2">
        <v>30</v>
      </c>
      <c r="R855" s="2">
        <v>8</v>
      </c>
      <c r="S855" s="2">
        <v>4</v>
      </c>
      <c r="T855" s="2">
        <v>1</v>
      </c>
      <c r="U855" s="45">
        <v>3.0324074074074073E-3</v>
      </c>
      <c r="V855" s="45">
        <v>0.66666666666666663</v>
      </c>
      <c r="W855" s="45">
        <v>4.3356481481481482E-2</v>
      </c>
      <c r="X855" s="2">
        <v>5</v>
      </c>
      <c r="Y855" s="2">
        <v>30</v>
      </c>
      <c r="Z855">
        <v>17</v>
      </c>
    </row>
    <row r="856" spans="1:26" x14ac:dyDescent="0.25">
      <c r="A856" s="1">
        <v>44721</v>
      </c>
      <c r="B856" t="s">
        <v>77</v>
      </c>
      <c r="C856" t="s">
        <v>77</v>
      </c>
      <c r="D856" t="s">
        <v>77</v>
      </c>
      <c r="E856" t="s">
        <v>277</v>
      </c>
      <c r="F856" s="3">
        <v>0</v>
      </c>
      <c r="G856" s="5" t="s">
        <v>77</v>
      </c>
      <c r="H856" s="2">
        <v>0</v>
      </c>
      <c r="I856" s="2">
        <v>0</v>
      </c>
      <c r="J856" s="2">
        <v>0</v>
      </c>
      <c r="K856" s="2">
        <v>41</v>
      </c>
      <c r="L856" s="2">
        <v>6</v>
      </c>
      <c r="M856">
        <v>0</v>
      </c>
      <c r="N856" s="2">
        <v>0</v>
      </c>
      <c r="O856" s="2">
        <v>1</v>
      </c>
      <c r="P856" s="2">
        <v>27</v>
      </c>
      <c r="Q856" s="2">
        <v>35</v>
      </c>
      <c r="R856" s="2">
        <v>8</v>
      </c>
      <c r="S856" s="2">
        <v>0</v>
      </c>
      <c r="T856" s="2">
        <v>5</v>
      </c>
      <c r="U856" s="45">
        <v>1.1956018518518519E-2</v>
      </c>
      <c r="V856" s="45">
        <v>0</v>
      </c>
      <c r="W856" s="45">
        <v>7.6626157407407414E-2</v>
      </c>
      <c r="X856" s="2">
        <v>5</v>
      </c>
      <c r="Y856" s="2">
        <v>35</v>
      </c>
      <c r="Z856">
        <v>21</v>
      </c>
    </row>
    <row r="857" spans="1:26" x14ac:dyDescent="0.25">
      <c r="A857" s="1">
        <v>44722</v>
      </c>
      <c r="B857" t="s">
        <v>89</v>
      </c>
      <c r="C857" t="s">
        <v>134</v>
      </c>
      <c r="D857" t="s">
        <v>132</v>
      </c>
      <c r="E857" t="s">
        <v>280</v>
      </c>
      <c r="F857" s="3">
        <v>0.56472216666666664</v>
      </c>
      <c r="G857" s="5">
        <v>2.0581586805555559E-2</v>
      </c>
      <c r="H857" s="2">
        <v>0</v>
      </c>
      <c r="I857" s="2">
        <v>0</v>
      </c>
      <c r="J857" s="2">
        <v>0</v>
      </c>
      <c r="K857" s="2">
        <v>4</v>
      </c>
      <c r="L857" s="2">
        <v>4</v>
      </c>
      <c r="M857">
        <v>3</v>
      </c>
      <c r="N857" s="2">
        <v>4</v>
      </c>
      <c r="O857" s="2">
        <v>2</v>
      </c>
      <c r="P857" s="2">
        <v>2</v>
      </c>
      <c r="Q857" s="2">
        <v>2</v>
      </c>
      <c r="R857" s="2">
        <v>0</v>
      </c>
      <c r="S857" s="2">
        <v>0</v>
      </c>
      <c r="T857" s="2">
        <v>0</v>
      </c>
      <c r="U857" s="45">
        <v>5.8217592592592592E-3</v>
      </c>
      <c r="V857" s="45">
        <v>0.5</v>
      </c>
      <c r="W857" s="45">
        <v>2.2604166666666665E-2</v>
      </c>
      <c r="X857" s="2">
        <v>0</v>
      </c>
      <c r="Y857" s="2">
        <v>2</v>
      </c>
      <c r="Z857">
        <v>4</v>
      </c>
    </row>
    <row r="858" spans="1:26" x14ac:dyDescent="0.25">
      <c r="A858" s="1">
        <v>44722</v>
      </c>
      <c r="B858" t="s">
        <v>89</v>
      </c>
      <c r="C858" t="s">
        <v>152</v>
      </c>
      <c r="D858" t="s">
        <v>132</v>
      </c>
      <c r="E858" t="s">
        <v>280</v>
      </c>
      <c r="F858" s="3">
        <v>0</v>
      </c>
      <c r="G858" s="5">
        <v>2.5073289351851852E-2</v>
      </c>
      <c r="H858" s="2">
        <v>0</v>
      </c>
      <c r="I858" s="2">
        <v>0</v>
      </c>
      <c r="J858" s="2">
        <v>0</v>
      </c>
      <c r="K858" s="2">
        <v>3</v>
      </c>
      <c r="L858" s="2">
        <v>3</v>
      </c>
      <c r="M858">
        <v>0</v>
      </c>
      <c r="N858" s="2">
        <v>2</v>
      </c>
      <c r="O858" s="2">
        <v>0</v>
      </c>
      <c r="P858" s="2">
        <v>1</v>
      </c>
      <c r="Q858" s="2">
        <v>1</v>
      </c>
      <c r="R858" s="2">
        <v>0</v>
      </c>
      <c r="S858" s="2">
        <v>1</v>
      </c>
      <c r="T858" s="2">
        <v>1</v>
      </c>
      <c r="U858" s="45" t="s">
        <v>77</v>
      </c>
      <c r="V858" s="45" t="s">
        <v>77</v>
      </c>
      <c r="W858" s="45">
        <v>5.0856481481481482E-2</v>
      </c>
      <c r="X858" s="2">
        <v>2</v>
      </c>
      <c r="Y858" s="2">
        <v>1</v>
      </c>
      <c r="Z858">
        <v>3</v>
      </c>
    </row>
    <row r="859" spans="1:26" x14ac:dyDescent="0.25">
      <c r="A859" s="1">
        <v>44722</v>
      </c>
      <c r="B859" t="s">
        <v>89</v>
      </c>
      <c r="C859" t="s">
        <v>134</v>
      </c>
      <c r="D859" t="s">
        <v>132</v>
      </c>
      <c r="E859" t="s">
        <v>272</v>
      </c>
      <c r="F859" s="3">
        <v>9.9027768333333324</v>
      </c>
      <c r="G859" s="5">
        <v>6.3859124503968259E-2</v>
      </c>
      <c r="H859" s="2">
        <v>1</v>
      </c>
      <c r="I859" s="2">
        <v>1</v>
      </c>
      <c r="J859" s="2">
        <v>0</v>
      </c>
      <c r="K859" s="2">
        <v>14</v>
      </c>
      <c r="L859" s="2">
        <v>13</v>
      </c>
      <c r="M859">
        <v>1</v>
      </c>
      <c r="N859" s="2">
        <v>5</v>
      </c>
      <c r="O859" s="2">
        <v>3</v>
      </c>
      <c r="P859" s="2">
        <v>8</v>
      </c>
      <c r="Q859" s="2">
        <v>8</v>
      </c>
      <c r="R859" s="2">
        <v>0</v>
      </c>
      <c r="S859" s="2">
        <v>0</v>
      </c>
      <c r="T859" s="2">
        <v>3</v>
      </c>
      <c r="U859" s="45">
        <v>6.0879629629629634E-3</v>
      </c>
      <c r="V859" s="45">
        <v>0.33333333333333331</v>
      </c>
      <c r="W859" s="45">
        <v>4.1111111111111112E-2</v>
      </c>
      <c r="X859" s="2">
        <v>3</v>
      </c>
      <c r="Y859" s="2">
        <v>8</v>
      </c>
      <c r="Z859">
        <v>14</v>
      </c>
    </row>
    <row r="860" spans="1:26" x14ac:dyDescent="0.25">
      <c r="A860" s="1">
        <v>44722</v>
      </c>
      <c r="B860" t="s">
        <v>89</v>
      </c>
      <c r="C860" t="s">
        <v>159</v>
      </c>
      <c r="D860" t="s">
        <v>150</v>
      </c>
      <c r="E860" t="s">
        <v>272</v>
      </c>
      <c r="F860" s="3">
        <v>0</v>
      </c>
      <c r="G860" s="5">
        <v>4.565393402777778E-2</v>
      </c>
      <c r="H860" s="2">
        <v>0</v>
      </c>
      <c r="I860" s="2">
        <v>0</v>
      </c>
      <c r="J860" s="2">
        <v>0</v>
      </c>
      <c r="K860" s="2">
        <v>4</v>
      </c>
      <c r="L860" s="2">
        <v>4</v>
      </c>
      <c r="M860">
        <v>0</v>
      </c>
      <c r="N860" s="2">
        <v>2</v>
      </c>
      <c r="O860" s="2">
        <v>0</v>
      </c>
      <c r="P860" s="2">
        <v>3</v>
      </c>
      <c r="Q860" s="2">
        <v>3</v>
      </c>
      <c r="R860" s="2">
        <v>0</v>
      </c>
      <c r="S860" s="2">
        <v>0</v>
      </c>
      <c r="T860" s="2">
        <v>1</v>
      </c>
      <c r="U860" s="45" t="s">
        <v>77</v>
      </c>
      <c r="V860" s="45" t="s">
        <v>77</v>
      </c>
      <c r="W860" s="45">
        <v>3.9317129629629632E-2</v>
      </c>
      <c r="X860" s="2">
        <v>1</v>
      </c>
      <c r="Y860" s="2">
        <v>3</v>
      </c>
      <c r="Z860">
        <v>4</v>
      </c>
    </row>
    <row r="861" spans="1:26" x14ac:dyDescent="0.25">
      <c r="A861" s="1">
        <v>44722</v>
      </c>
      <c r="B861" t="s">
        <v>89</v>
      </c>
      <c r="C861" t="s">
        <v>158</v>
      </c>
      <c r="D861" t="s">
        <v>132</v>
      </c>
      <c r="E861" t="s">
        <v>272</v>
      </c>
      <c r="F861" s="3">
        <v>0</v>
      </c>
      <c r="G861" s="5">
        <v>9.872684027777778E-3</v>
      </c>
      <c r="H861" s="2">
        <v>0</v>
      </c>
      <c r="I861" s="2">
        <v>0</v>
      </c>
      <c r="J861" s="2">
        <v>0</v>
      </c>
      <c r="K861" s="2">
        <v>2</v>
      </c>
      <c r="L861" s="2">
        <v>2</v>
      </c>
      <c r="M861">
        <v>0</v>
      </c>
      <c r="N861" s="2">
        <v>2</v>
      </c>
      <c r="O861" s="2">
        <v>0</v>
      </c>
      <c r="P861" s="2">
        <v>1</v>
      </c>
      <c r="Q861" s="2">
        <v>2</v>
      </c>
      <c r="R861" s="2">
        <v>1</v>
      </c>
      <c r="S861" s="2">
        <v>0</v>
      </c>
      <c r="T861" s="2">
        <v>0</v>
      </c>
      <c r="U861" s="45" t="s">
        <v>77</v>
      </c>
      <c r="V861" s="45" t="s">
        <v>77</v>
      </c>
      <c r="W861" s="45">
        <v>8.1035879629629631E-2</v>
      </c>
      <c r="X861" s="2">
        <v>0</v>
      </c>
      <c r="Y861" s="2">
        <v>2</v>
      </c>
      <c r="Z861">
        <v>2</v>
      </c>
    </row>
    <row r="862" spans="1:26" x14ac:dyDescent="0.25">
      <c r="A862" s="1">
        <v>44722</v>
      </c>
      <c r="B862" t="s">
        <v>89</v>
      </c>
      <c r="C862" t="s">
        <v>134</v>
      </c>
      <c r="D862" t="s">
        <v>132</v>
      </c>
      <c r="E862" t="s">
        <v>279</v>
      </c>
      <c r="F862" s="3">
        <v>5.5350001666666664</v>
      </c>
      <c r="G862" s="5">
        <v>3.0275846643518522E-2</v>
      </c>
      <c r="H862" s="2">
        <v>0</v>
      </c>
      <c r="I862" s="2">
        <v>0</v>
      </c>
      <c r="J862" s="2">
        <v>0</v>
      </c>
      <c r="K862" s="2">
        <v>10</v>
      </c>
      <c r="L862" s="2">
        <v>10</v>
      </c>
      <c r="M862">
        <v>4</v>
      </c>
      <c r="N862" s="2">
        <v>8</v>
      </c>
      <c r="O862" s="2">
        <v>2</v>
      </c>
      <c r="P862" s="2">
        <v>4</v>
      </c>
      <c r="Q862" s="2">
        <v>5</v>
      </c>
      <c r="R862" s="2">
        <v>1</v>
      </c>
      <c r="S862" s="2">
        <v>0</v>
      </c>
      <c r="T862" s="2">
        <v>3</v>
      </c>
      <c r="U862" s="45">
        <v>8.9930555555555562E-3</v>
      </c>
      <c r="V862" s="45">
        <v>0</v>
      </c>
      <c r="W862" s="45">
        <v>2.4953703703703704E-2</v>
      </c>
      <c r="X862" s="2">
        <v>3</v>
      </c>
      <c r="Y862" s="2">
        <v>5</v>
      </c>
      <c r="Z862">
        <v>10</v>
      </c>
    </row>
    <row r="863" spans="1:26" x14ac:dyDescent="0.25">
      <c r="A863" s="1">
        <v>44722</v>
      </c>
      <c r="B863" t="s">
        <v>89</v>
      </c>
      <c r="C863" t="s">
        <v>152</v>
      </c>
      <c r="D863" t="s">
        <v>132</v>
      </c>
      <c r="E863" t="s">
        <v>279</v>
      </c>
      <c r="F863" s="3">
        <v>0</v>
      </c>
      <c r="G863" s="5">
        <v>2.1666666666666667E-2</v>
      </c>
      <c r="H863" s="2">
        <v>0</v>
      </c>
      <c r="I863" s="2">
        <v>0</v>
      </c>
      <c r="J863" s="2">
        <v>0</v>
      </c>
      <c r="K863" s="2">
        <v>2</v>
      </c>
      <c r="L863" s="2">
        <v>2</v>
      </c>
      <c r="M863">
        <v>0</v>
      </c>
      <c r="N863" s="2">
        <v>2</v>
      </c>
      <c r="O863" s="2">
        <v>0</v>
      </c>
      <c r="P863" s="2">
        <v>1</v>
      </c>
      <c r="Q863" s="2">
        <v>1</v>
      </c>
      <c r="R863" s="2">
        <v>0</v>
      </c>
      <c r="S863" s="2">
        <v>0</v>
      </c>
      <c r="T863" s="2">
        <v>1</v>
      </c>
      <c r="U863" s="45" t="s">
        <v>77</v>
      </c>
      <c r="V863" s="45" t="s">
        <v>77</v>
      </c>
      <c r="W863" s="45">
        <v>6.4664351851851848E-2</v>
      </c>
      <c r="X863" s="2">
        <v>1</v>
      </c>
      <c r="Y863" s="2">
        <v>1</v>
      </c>
      <c r="Z863">
        <v>2</v>
      </c>
    </row>
    <row r="864" spans="1:26" x14ac:dyDescent="0.25">
      <c r="A864" s="1">
        <v>44722</v>
      </c>
      <c r="B864" t="s">
        <v>89</v>
      </c>
      <c r="C864" t="s">
        <v>158</v>
      </c>
      <c r="D864" t="s">
        <v>132</v>
      </c>
      <c r="E864" t="s">
        <v>279</v>
      </c>
      <c r="F864" s="3">
        <v>0</v>
      </c>
      <c r="G864" s="5">
        <v>1.8449034722222223E-2</v>
      </c>
      <c r="H864" s="2">
        <v>0</v>
      </c>
      <c r="I864" s="2">
        <v>0</v>
      </c>
      <c r="J864" s="2">
        <v>0</v>
      </c>
      <c r="K864" s="2">
        <v>1</v>
      </c>
      <c r="L864" s="2">
        <v>1</v>
      </c>
      <c r="M864">
        <v>0</v>
      </c>
      <c r="N864" s="2">
        <v>1</v>
      </c>
      <c r="O864" s="2">
        <v>0</v>
      </c>
      <c r="P864" s="2">
        <v>1</v>
      </c>
      <c r="Q864" s="2">
        <v>1</v>
      </c>
      <c r="R864" s="2">
        <v>0</v>
      </c>
      <c r="S864" s="2">
        <v>0</v>
      </c>
      <c r="T864" s="2">
        <v>0</v>
      </c>
      <c r="U864" s="45" t="s">
        <v>77</v>
      </c>
      <c r="V864" s="45" t="s">
        <v>77</v>
      </c>
      <c r="W864" s="45">
        <v>8.2685185185185181E-2</v>
      </c>
      <c r="X864" s="2">
        <v>0</v>
      </c>
      <c r="Y864" s="2">
        <v>1</v>
      </c>
      <c r="Z864">
        <v>1</v>
      </c>
    </row>
    <row r="865" spans="1:26" x14ac:dyDescent="0.25">
      <c r="A865" s="1">
        <v>44722</v>
      </c>
      <c r="B865" t="s">
        <v>89</v>
      </c>
      <c r="C865" t="s">
        <v>134</v>
      </c>
      <c r="D865" t="s">
        <v>132</v>
      </c>
      <c r="E865" t="s">
        <v>271</v>
      </c>
      <c r="F865" s="3">
        <v>24.934720500000005</v>
      </c>
      <c r="G865" s="5">
        <v>7.1483490942028965E-2</v>
      </c>
      <c r="H865" s="2">
        <v>4</v>
      </c>
      <c r="I865" s="2">
        <v>0</v>
      </c>
      <c r="J865" s="2">
        <v>0</v>
      </c>
      <c r="K865" s="2">
        <v>22</v>
      </c>
      <c r="L865" s="2">
        <v>22</v>
      </c>
      <c r="M865">
        <v>3</v>
      </c>
      <c r="N865" s="2">
        <v>11</v>
      </c>
      <c r="O865" s="2">
        <v>4</v>
      </c>
      <c r="P865" s="2">
        <v>13</v>
      </c>
      <c r="Q865" s="2">
        <v>16</v>
      </c>
      <c r="R865" s="2">
        <v>3</v>
      </c>
      <c r="S865" s="2">
        <v>0</v>
      </c>
      <c r="T865" s="2">
        <v>2</v>
      </c>
      <c r="U865" s="45">
        <v>2.2743055555555559E-3</v>
      </c>
      <c r="V865" s="45">
        <v>1</v>
      </c>
      <c r="W865" s="45">
        <v>3.1649305555555556E-2</v>
      </c>
      <c r="X865" s="2">
        <v>2</v>
      </c>
      <c r="Y865" s="2">
        <v>16</v>
      </c>
      <c r="Z865">
        <v>22</v>
      </c>
    </row>
    <row r="866" spans="1:26" x14ac:dyDescent="0.25">
      <c r="A866" s="1">
        <v>44722</v>
      </c>
      <c r="B866" t="s">
        <v>89</v>
      </c>
      <c r="C866" t="s">
        <v>158</v>
      </c>
      <c r="D866" t="s">
        <v>132</v>
      </c>
      <c r="E866" t="s">
        <v>271</v>
      </c>
      <c r="F866" s="3">
        <v>0</v>
      </c>
      <c r="G866" s="5">
        <v>5.0364583333333338E-2</v>
      </c>
      <c r="H866" s="2">
        <v>0</v>
      </c>
      <c r="I866" s="2">
        <v>0</v>
      </c>
      <c r="J866" s="2">
        <v>0</v>
      </c>
      <c r="K866" s="2">
        <v>5</v>
      </c>
      <c r="L866" s="2">
        <v>5</v>
      </c>
      <c r="M866">
        <v>0</v>
      </c>
      <c r="N866" s="2">
        <v>3</v>
      </c>
      <c r="O866" s="2">
        <v>1</v>
      </c>
      <c r="P866" s="2">
        <v>1</v>
      </c>
      <c r="Q866" s="2">
        <v>1</v>
      </c>
      <c r="R866" s="2">
        <v>0</v>
      </c>
      <c r="S866" s="2">
        <v>0</v>
      </c>
      <c r="T866" s="2">
        <v>3</v>
      </c>
      <c r="U866" s="45">
        <v>8.3333333333333332E-3</v>
      </c>
      <c r="V866" s="45">
        <v>0</v>
      </c>
      <c r="W866" s="45">
        <v>2.7395833333333338E-2</v>
      </c>
      <c r="X866" s="2">
        <v>3</v>
      </c>
      <c r="Y866" s="2">
        <v>1</v>
      </c>
      <c r="Z866">
        <v>5</v>
      </c>
    </row>
    <row r="867" spans="1:26" x14ac:dyDescent="0.25">
      <c r="A867" s="1">
        <v>44722</v>
      </c>
      <c r="B867" t="s">
        <v>89</v>
      </c>
      <c r="C867" t="s">
        <v>172</v>
      </c>
      <c r="D867" t="s">
        <v>173</v>
      </c>
      <c r="E867" t="s">
        <v>271</v>
      </c>
      <c r="F867" s="3">
        <v>0</v>
      </c>
      <c r="G867" s="5">
        <v>6.9907430555555556E-3</v>
      </c>
      <c r="H867" s="2">
        <v>0</v>
      </c>
      <c r="I867" s="2">
        <v>0</v>
      </c>
      <c r="J867" s="2">
        <v>0</v>
      </c>
      <c r="K867" s="2">
        <v>1</v>
      </c>
      <c r="L867" s="2">
        <v>1</v>
      </c>
      <c r="M867">
        <v>0</v>
      </c>
      <c r="N867" s="2">
        <v>1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1</v>
      </c>
      <c r="U867" s="45" t="s">
        <v>77</v>
      </c>
      <c r="V867" s="45" t="s">
        <v>77</v>
      </c>
      <c r="W867" s="45" t="s">
        <v>77</v>
      </c>
      <c r="X867" s="2">
        <v>1</v>
      </c>
      <c r="Y867" s="2">
        <v>0</v>
      </c>
      <c r="Z867">
        <v>1</v>
      </c>
    </row>
    <row r="868" spans="1:26" x14ac:dyDescent="0.25">
      <c r="A868" s="1">
        <v>44722</v>
      </c>
      <c r="B868" t="s">
        <v>89</v>
      </c>
      <c r="C868" t="s">
        <v>134</v>
      </c>
      <c r="D868" t="s">
        <v>132</v>
      </c>
      <c r="E868" t="s">
        <v>278</v>
      </c>
      <c r="F868" s="3">
        <v>11.271666000000002</v>
      </c>
      <c r="G868" s="5">
        <v>4.8489581845238099E-2</v>
      </c>
      <c r="H868" s="2">
        <v>0</v>
      </c>
      <c r="I868" s="2">
        <v>0</v>
      </c>
      <c r="J868" s="2">
        <v>0</v>
      </c>
      <c r="K868" s="2">
        <v>13</v>
      </c>
      <c r="L868" s="2">
        <v>13</v>
      </c>
      <c r="M868">
        <v>4</v>
      </c>
      <c r="N868" s="2">
        <v>9</v>
      </c>
      <c r="O868" s="2">
        <v>1</v>
      </c>
      <c r="P868" s="2">
        <v>11</v>
      </c>
      <c r="Q868" s="2">
        <v>11</v>
      </c>
      <c r="R868" s="2">
        <v>0</v>
      </c>
      <c r="S868" s="2">
        <v>0</v>
      </c>
      <c r="T868" s="2">
        <v>1</v>
      </c>
      <c r="U868" s="45">
        <v>6.6203703703703702E-3</v>
      </c>
      <c r="V868" s="45">
        <v>0</v>
      </c>
      <c r="W868" s="45">
        <v>2.8958333333333336E-2</v>
      </c>
      <c r="X868" s="2">
        <v>1</v>
      </c>
      <c r="Y868" s="2">
        <v>11</v>
      </c>
      <c r="Z868">
        <v>13</v>
      </c>
    </row>
    <row r="869" spans="1:26" x14ac:dyDescent="0.25">
      <c r="A869" s="1">
        <v>44722</v>
      </c>
      <c r="B869" t="s">
        <v>89</v>
      </c>
      <c r="C869" t="s">
        <v>158</v>
      </c>
      <c r="D869" t="s">
        <v>132</v>
      </c>
      <c r="E869" t="s">
        <v>278</v>
      </c>
      <c r="F869" s="3">
        <v>0</v>
      </c>
      <c r="G869" s="5">
        <v>3.2388115740740749E-2</v>
      </c>
      <c r="H869" s="2">
        <v>0</v>
      </c>
      <c r="I869" s="2">
        <v>0</v>
      </c>
      <c r="J869" s="2">
        <v>0</v>
      </c>
      <c r="K869" s="2">
        <v>3</v>
      </c>
      <c r="L869" s="2">
        <v>3</v>
      </c>
      <c r="M869">
        <v>0</v>
      </c>
      <c r="N869" s="2">
        <v>2</v>
      </c>
      <c r="O869" s="2">
        <v>0</v>
      </c>
      <c r="P869" s="2">
        <v>1</v>
      </c>
      <c r="Q869" s="2">
        <v>1</v>
      </c>
      <c r="R869" s="2">
        <v>0</v>
      </c>
      <c r="S869" s="2">
        <v>0</v>
      </c>
      <c r="T869" s="2">
        <v>2</v>
      </c>
      <c r="U869" s="45" t="s">
        <v>77</v>
      </c>
      <c r="V869" s="45" t="s">
        <v>77</v>
      </c>
      <c r="W869" s="45">
        <v>7.9733796296296303E-2</v>
      </c>
      <c r="X869" s="2">
        <v>2</v>
      </c>
      <c r="Y869" s="2">
        <v>1</v>
      </c>
      <c r="Z869">
        <v>3</v>
      </c>
    </row>
    <row r="870" spans="1:26" x14ac:dyDescent="0.25">
      <c r="A870" s="1">
        <v>44722</v>
      </c>
      <c r="B870" t="s">
        <v>89</v>
      </c>
      <c r="C870" t="s">
        <v>152</v>
      </c>
      <c r="D870" t="s">
        <v>132</v>
      </c>
      <c r="E870" t="s">
        <v>278</v>
      </c>
      <c r="F870" s="3">
        <v>0</v>
      </c>
      <c r="G870" s="5">
        <v>3.0559412037037038E-2</v>
      </c>
      <c r="H870" s="2">
        <v>0</v>
      </c>
      <c r="I870" s="2">
        <v>0</v>
      </c>
      <c r="J870" s="2">
        <v>0</v>
      </c>
      <c r="K870" s="2">
        <v>3</v>
      </c>
      <c r="L870" s="2">
        <v>3</v>
      </c>
      <c r="M870">
        <v>0</v>
      </c>
      <c r="N870" s="2">
        <v>2</v>
      </c>
      <c r="O870" s="2">
        <v>0</v>
      </c>
      <c r="P870" s="2">
        <v>2</v>
      </c>
      <c r="Q870" s="2">
        <v>2</v>
      </c>
      <c r="R870" s="2">
        <v>0</v>
      </c>
      <c r="S870" s="2">
        <v>0</v>
      </c>
      <c r="T870" s="2">
        <v>1</v>
      </c>
      <c r="U870" s="45" t="s">
        <v>77</v>
      </c>
      <c r="V870" s="45" t="s">
        <v>77</v>
      </c>
      <c r="W870" s="45">
        <v>5.2858796296296306E-2</v>
      </c>
      <c r="X870" s="2">
        <v>1</v>
      </c>
      <c r="Y870" s="2">
        <v>2</v>
      </c>
      <c r="Z870">
        <v>3</v>
      </c>
    </row>
    <row r="871" spans="1:26" x14ac:dyDescent="0.25">
      <c r="A871" s="1">
        <v>44722</v>
      </c>
      <c r="B871" t="s">
        <v>89</v>
      </c>
      <c r="C871" t="s">
        <v>164</v>
      </c>
      <c r="D871" t="s">
        <v>150</v>
      </c>
      <c r="E871" t="s">
        <v>278</v>
      </c>
      <c r="F871" s="3">
        <v>0</v>
      </c>
      <c r="G871" s="5">
        <v>3.0254631944444447E-2</v>
      </c>
      <c r="H871" s="2">
        <v>0</v>
      </c>
      <c r="I871" s="2">
        <v>0</v>
      </c>
      <c r="J871" s="2">
        <v>0</v>
      </c>
      <c r="K871" s="2">
        <v>1</v>
      </c>
      <c r="L871" s="2">
        <v>1</v>
      </c>
      <c r="M871">
        <v>0</v>
      </c>
      <c r="N871" s="2">
        <v>1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1</v>
      </c>
      <c r="U871" s="45" t="s">
        <v>77</v>
      </c>
      <c r="V871" s="45" t="s">
        <v>77</v>
      </c>
      <c r="W871" s="45" t="s">
        <v>77</v>
      </c>
      <c r="X871" s="2">
        <v>1</v>
      </c>
      <c r="Y871" s="2">
        <v>0</v>
      </c>
      <c r="Z871">
        <v>1</v>
      </c>
    </row>
    <row r="872" spans="1:26" x14ac:dyDescent="0.25">
      <c r="A872" s="1">
        <v>44722</v>
      </c>
      <c r="B872" t="s">
        <v>89</v>
      </c>
      <c r="C872" t="s">
        <v>159</v>
      </c>
      <c r="D872" t="s">
        <v>150</v>
      </c>
      <c r="E872" t="s">
        <v>278</v>
      </c>
      <c r="F872" s="3">
        <v>0</v>
      </c>
      <c r="G872" s="5">
        <v>1.7037034722222223E-2</v>
      </c>
      <c r="H872" s="2">
        <v>0</v>
      </c>
      <c r="I872" s="2">
        <v>0</v>
      </c>
      <c r="J872" s="2">
        <v>0</v>
      </c>
      <c r="K872" s="2">
        <v>1</v>
      </c>
      <c r="L872" s="2">
        <v>1</v>
      </c>
      <c r="M872">
        <v>0</v>
      </c>
      <c r="N872" s="2">
        <v>1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1</v>
      </c>
      <c r="U872" s="45" t="s">
        <v>77</v>
      </c>
      <c r="V872" s="45" t="s">
        <v>77</v>
      </c>
      <c r="W872" s="45" t="s">
        <v>77</v>
      </c>
      <c r="X872" s="2">
        <v>1</v>
      </c>
      <c r="Y872" s="2">
        <v>0</v>
      </c>
      <c r="Z872">
        <v>1</v>
      </c>
    </row>
    <row r="873" spans="1:26" x14ac:dyDescent="0.25">
      <c r="A873" s="1">
        <v>44722</v>
      </c>
      <c r="B873" t="s">
        <v>87</v>
      </c>
      <c r="C873" t="s">
        <v>131</v>
      </c>
      <c r="D873" t="s">
        <v>132</v>
      </c>
      <c r="E873" t="s">
        <v>276</v>
      </c>
      <c r="F873" s="3">
        <v>48.211942666666673</v>
      </c>
      <c r="G873" s="5">
        <v>0.10599867394179895</v>
      </c>
      <c r="H873" s="2">
        <v>5</v>
      </c>
      <c r="I873" s="2">
        <v>1</v>
      </c>
      <c r="J873" s="2">
        <v>0</v>
      </c>
      <c r="K873" s="2">
        <v>17</v>
      </c>
      <c r="L873" s="2">
        <v>17</v>
      </c>
      <c r="M873">
        <v>2</v>
      </c>
      <c r="N873" s="2">
        <v>6</v>
      </c>
      <c r="O873" s="2">
        <v>2</v>
      </c>
      <c r="P873" s="2">
        <v>13</v>
      </c>
      <c r="Q873" s="2">
        <v>14</v>
      </c>
      <c r="R873" s="2">
        <v>1</v>
      </c>
      <c r="S873" s="2">
        <v>0</v>
      </c>
      <c r="T873" s="2">
        <v>1</v>
      </c>
      <c r="U873" s="45">
        <v>2.604166666666667E-3</v>
      </c>
      <c r="V873" s="45">
        <v>1</v>
      </c>
      <c r="W873" s="45">
        <v>6.9004629629629638E-2</v>
      </c>
      <c r="X873" s="2">
        <v>1</v>
      </c>
      <c r="Y873" s="2">
        <v>14</v>
      </c>
      <c r="Z873">
        <v>17</v>
      </c>
    </row>
    <row r="874" spans="1:26" x14ac:dyDescent="0.25">
      <c r="A874" s="1">
        <v>44722</v>
      </c>
      <c r="B874" t="s">
        <v>87</v>
      </c>
      <c r="C874" t="s">
        <v>138</v>
      </c>
      <c r="D874" t="s">
        <v>132</v>
      </c>
      <c r="E874" t="s">
        <v>276</v>
      </c>
      <c r="F874" s="3">
        <v>12.385555499999999</v>
      </c>
      <c r="G874" s="5">
        <v>8.2652116071428569E-2</v>
      </c>
      <c r="H874" s="2">
        <v>1</v>
      </c>
      <c r="I874" s="2">
        <v>0</v>
      </c>
      <c r="J874" s="2">
        <v>0</v>
      </c>
      <c r="K874" s="2">
        <v>7</v>
      </c>
      <c r="L874" s="2">
        <v>7</v>
      </c>
      <c r="M874">
        <v>2</v>
      </c>
      <c r="N874" s="2">
        <v>4</v>
      </c>
      <c r="O874" s="2">
        <v>0</v>
      </c>
      <c r="P874" s="2">
        <v>6</v>
      </c>
      <c r="Q874" s="2">
        <v>6</v>
      </c>
      <c r="R874" s="2">
        <v>0</v>
      </c>
      <c r="S874" s="2">
        <v>0</v>
      </c>
      <c r="T874" s="2">
        <v>1</v>
      </c>
      <c r="U874" s="45" t="s">
        <v>77</v>
      </c>
      <c r="V874" s="45" t="s">
        <v>77</v>
      </c>
      <c r="W874" s="45">
        <v>2.657986111111111E-2</v>
      </c>
      <c r="X874" s="2">
        <v>1</v>
      </c>
      <c r="Y874" s="2">
        <v>6</v>
      </c>
      <c r="Z874">
        <v>7</v>
      </c>
    </row>
    <row r="875" spans="1:26" x14ac:dyDescent="0.25">
      <c r="A875" s="1">
        <v>44722</v>
      </c>
      <c r="B875" t="s">
        <v>87</v>
      </c>
      <c r="C875" t="s">
        <v>139</v>
      </c>
      <c r="D875" t="s">
        <v>132</v>
      </c>
      <c r="E875" t="s">
        <v>285</v>
      </c>
      <c r="F875" s="3">
        <v>12.126665666666668</v>
      </c>
      <c r="G875" s="5">
        <v>0.13660299826388891</v>
      </c>
      <c r="H875" s="2">
        <v>2</v>
      </c>
      <c r="I875" s="2">
        <v>1</v>
      </c>
      <c r="J875" s="2">
        <v>0</v>
      </c>
      <c r="K875" s="2">
        <v>3</v>
      </c>
      <c r="L875" s="2">
        <v>3</v>
      </c>
      <c r="M875">
        <v>1</v>
      </c>
      <c r="N875" s="2">
        <v>2</v>
      </c>
      <c r="O875" s="2">
        <v>2</v>
      </c>
      <c r="P875" s="2">
        <v>1</v>
      </c>
      <c r="Q875" s="2">
        <v>1</v>
      </c>
      <c r="R875" s="2">
        <v>0</v>
      </c>
      <c r="S875" s="2">
        <v>0</v>
      </c>
      <c r="T875" s="2">
        <v>0</v>
      </c>
      <c r="U875" s="45">
        <v>8.0034722222222208E-3</v>
      </c>
      <c r="V875" s="45">
        <v>0.5</v>
      </c>
      <c r="W875" s="45">
        <v>0.1295138888888889</v>
      </c>
      <c r="X875" s="2">
        <v>0</v>
      </c>
      <c r="Y875" s="2">
        <v>1</v>
      </c>
      <c r="Z875">
        <v>3</v>
      </c>
    </row>
    <row r="876" spans="1:26" x14ac:dyDescent="0.25">
      <c r="A876" s="1">
        <v>44722</v>
      </c>
      <c r="B876" t="s">
        <v>87</v>
      </c>
      <c r="C876" t="s">
        <v>131</v>
      </c>
      <c r="D876" t="s">
        <v>132</v>
      </c>
      <c r="E876" t="s">
        <v>285</v>
      </c>
      <c r="F876" s="3">
        <v>30.832500166666669</v>
      </c>
      <c r="G876" s="5">
        <v>9.6062500462962955E-2</v>
      </c>
      <c r="H876" s="2">
        <v>4</v>
      </c>
      <c r="I876" s="2">
        <v>0</v>
      </c>
      <c r="J876" s="2">
        <v>0</v>
      </c>
      <c r="K876" s="2">
        <v>14</v>
      </c>
      <c r="L876" s="2">
        <v>13</v>
      </c>
      <c r="M876">
        <v>1</v>
      </c>
      <c r="N876" s="2">
        <v>3</v>
      </c>
      <c r="O876" s="2">
        <v>2</v>
      </c>
      <c r="P876" s="2">
        <v>9</v>
      </c>
      <c r="Q876" s="2">
        <v>9</v>
      </c>
      <c r="R876" s="2">
        <v>0</v>
      </c>
      <c r="S876" s="2">
        <v>0</v>
      </c>
      <c r="T876" s="2">
        <v>3</v>
      </c>
      <c r="U876" s="45">
        <v>1.6747685185185185E-2</v>
      </c>
      <c r="V876" s="45">
        <v>0</v>
      </c>
      <c r="W876" s="45">
        <v>2.4837962962962964E-2</v>
      </c>
      <c r="X876" s="2">
        <v>3</v>
      </c>
      <c r="Y876" s="2">
        <v>9</v>
      </c>
      <c r="Z876">
        <v>14</v>
      </c>
    </row>
    <row r="877" spans="1:26" x14ac:dyDescent="0.25">
      <c r="A877" s="1">
        <v>44722</v>
      </c>
      <c r="B877" t="s">
        <v>87</v>
      </c>
      <c r="C877" t="s">
        <v>139</v>
      </c>
      <c r="D877" t="s">
        <v>132</v>
      </c>
      <c r="E877" t="s">
        <v>282</v>
      </c>
      <c r="F877" s="3">
        <v>14.033333499999999</v>
      </c>
      <c r="G877" s="5">
        <v>7.4772377314814814E-2</v>
      </c>
      <c r="H877" s="2">
        <v>2</v>
      </c>
      <c r="I877" s="2">
        <v>0</v>
      </c>
      <c r="J877" s="2">
        <v>0</v>
      </c>
      <c r="K877" s="2">
        <v>9</v>
      </c>
      <c r="L877" s="2">
        <v>9</v>
      </c>
      <c r="M877">
        <v>1</v>
      </c>
      <c r="N877" s="2">
        <v>6</v>
      </c>
      <c r="O877" s="2">
        <v>2</v>
      </c>
      <c r="P877" s="2">
        <v>6</v>
      </c>
      <c r="Q877" s="2">
        <v>7</v>
      </c>
      <c r="R877" s="2">
        <v>1</v>
      </c>
      <c r="S877" s="2">
        <v>0</v>
      </c>
      <c r="T877" s="2">
        <v>0</v>
      </c>
      <c r="U877" s="45">
        <v>7.6678240740740752E-3</v>
      </c>
      <c r="V877" s="45">
        <v>0</v>
      </c>
      <c r="W877" s="45">
        <v>0.13378472222222224</v>
      </c>
      <c r="X877" s="2">
        <v>0</v>
      </c>
      <c r="Y877" s="2">
        <v>7</v>
      </c>
      <c r="Z877">
        <v>9</v>
      </c>
    </row>
    <row r="878" spans="1:26" x14ac:dyDescent="0.25">
      <c r="A878" s="1">
        <v>44722</v>
      </c>
      <c r="B878" t="s">
        <v>87</v>
      </c>
      <c r="C878" t="s">
        <v>131</v>
      </c>
      <c r="D878" t="s">
        <v>132</v>
      </c>
      <c r="E878" t="s">
        <v>282</v>
      </c>
      <c r="F878" s="3">
        <v>4.2747213333333338</v>
      </c>
      <c r="G878" s="5">
        <v>5.4945013888888894E-2</v>
      </c>
      <c r="H878" s="2">
        <v>0</v>
      </c>
      <c r="I878" s="2">
        <v>0</v>
      </c>
      <c r="J878" s="2">
        <v>0</v>
      </c>
      <c r="K878" s="2">
        <v>4</v>
      </c>
      <c r="L878" s="2">
        <v>4</v>
      </c>
      <c r="M878">
        <v>0</v>
      </c>
      <c r="N878" s="2">
        <v>1</v>
      </c>
      <c r="O878" s="2">
        <v>1</v>
      </c>
      <c r="P878" s="2">
        <v>3</v>
      </c>
      <c r="Q878" s="2">
        <v>3</v>
      </c>
      <c r="R878" s="2">
        <v>0</v>
      </c>
      <c r="S878" s="2">
        <v>0</v>
      </c>
      <c r="T878" s="2">
        <v>0</v>
      </c>
      <c r="U878" s="45">
        <v>6.4699074074074077E-3</v>
      </c>
      <c r="V878" s="45">
        <v>0</v>
      </c>
      <c r="W878" s="45">
        <v>3.5046296296296298E-2</v>
      </c>
      <c r="X878" s="2">
        <v>0</v>
      </c>
      <c r="Y878" s="2">
        <v>3</v>
      </c>
      <c r="Z878">
        <v>4</v>
      </c>
    </row>
    <row r="879" spans="1:26" x14ac:dyDescent="0.25">
      <c r="A879" s="1">
        <v>44722</v>
      </c>
      <c r="B879" t="s">
        <v>87</v>
      </c>
      <c r="C879" t="s">
        <v>138</v>
      </c>
      <c r="D879" t="s">
        <v>132</v>
      </c>
      <c r="E879" t="s">
        <v>287</v>
      </c>
      <c r="F879" s="3">
        <v>12.546666666666665</v>
      </c>
      <c r="G879" s="5">
        <v>6.1652777777777779E-2</v>
      </c>
      <c r="H879" s="2">
        <v>0</v>
      </c>
      <c r="I879" s="2">
        <v>0</v>
      </c>
      <c r="J879" s="2">
        <v>0</v>
      </c>
      <c r="K879" s="2">
        <v>10</v>
      </c>
      <c r="L879" s="2">
        <v>10</v>
      </c>
      <c r="M879">
        <v>3</v>
      </c>
      <c r="N879" s="2">
        <v>5</v>
      </c>
      <c r="O879" s="2">
        <v>1</v>
      </c>
      <c r="P879" s="2">
        <v>5</v>
      </c>
      <c r="Q879" s="2">
        <v>6</v>
      </c>
      <c r="R879" s="2">
        <v>1</v>
      </c>
      <c r="S879" s="2">
        <v>1</v>
      </c>
      <c r="T879" s="2">
        <v>2</v>
      </c>
      <c r="U879" s="45">
        <v>3.9004629629629628E-3</v>
      </c>
      <c r="V879" s="45">
        <v>1</v>
      </c>
      <c r="W879" s="45">
        <v>2.9699074074074076E-2</v>
      </c>
      <c r="X879" s="2">
        <v>3</v>
      </c>
      <c r="Y879" s="2">
        <v>6</v>
      </c>
      <c r="Z879">
        <v>10</v>
      </c>
    </row>
    <row r="880" spans="1:26" x14ac:dyDescent="0.25">
      <c r="A880" s="1">
        <v>44722</v>
      </c>
      <c r="B880" t="s">
        <v>87</v>
      </c>
      <c r="C880" t="s">
        <v>131</v>
      </c>
      <c r="D880" t="s">
        <v>132</v>
      </c>
      <c r="E880" t="s">
        <v>287</v>
      </c>
      <c r="F880" s="3">
        <v>3.4211111666666665</v>
      </c>
      <c r="G880" s="5">
        <v>0.15296296527777778</v>
      </c>
      <c r="H880" s="2">
        <v>0</v>
      </c>
      <c r="I880" s="2">
        <v>0</v>
      </c>
      <c r="J880" s="2">
        <v>0</v>
      </c>
      <c r="K880" s="2">
        <v>1</v>
      </c>
      <c r="L880" s="2">
        <v>1</v>
      </c>
      <c r="M880">
        <v>0</v>
      </c>
      <c r="N880" s="2">
        <v>0</v>
      </c>
      <c r="O880" s="2">
        <v>0</v>
      </c>
      <c r="P880" s="2">
        <v>1</v>
      </c>
      <c r="Q880" s="2">
        <v>1</v>
      </c>
      <c r="R880" s="2">
        <v>0</v>
      </c>
      <c r="S880" s="2">
        <v>0</v>
      </c>
      <c r="T880" s="2">
        <v>0</v>
      </c>
      <c r="U880" s="45" t="s">
        <v>77</v>
      </c>
      <c r="V880" s="45" t="s">
        <v>77</v>
      </c>
      <c r="W880" s="45">
        <v>3.770833333333333E-2</v>
      </c>
      <c r="X880" s="2">
        <v>0</v>
      </c>
      <c r="Y880" s="2">
        <v>1</v>
      </c>
      <c r="Z880">
        <v>1</v>
      </c>
    </row>
    <row r="881" spans="1:26" x14ac:dyDescent="0.25">
      <c r="A881" s="1">
        <v>44722</v>
      </c>
      <c r="B881" t="s">
        <v>87</v>
      </c>
      <c r="C881" t="s">
        <v>138</v>
      </c>
      <c r="D881" t="s">
        <v>132</v>
      </c>
      <c r="E881" t="s">
        <v>284</v>
      </c>
      <c r="F881" s="3">
        <v>23.804165833333336</v>
      </c>
      <c r="G881" s="5">
        <v>8.0328205357142871E-2</v>
      </c>
      <c r="H881" s="2">
        <v>2</v>
      </c>
      <c r="I881" s="2">
        <v>0</v>
      </c>
      <c r="J881" s="2">
        <v>0</v>
      </c>
      <c r="K881" s="2">
        <v>12</v>
      </c>
      <c r="L881" s="2">
        <v>12</v>
      </c>
      <c r="M881">
        <v>2</v>
      </c>
      <c r="N881" s="2">
        <v>5</v>
      </c>
      <c r="O881" s="2">
        <v>3</v>
      </c>
      <c r="P881" s="2">
        <v>5</v>
      </c>
      <c r="Q881" s="2">
        <v>9</v>
      </c>
      <c r="R881" s="2">
        <v>4</v>
      </c>
      <c r="S881" s="2">
        <v>0</v>
      </c>
      <c r="T881" s="2">
        <v>0</v>
      </c>
      <c r="U881" s="45">
        <v>1.0520833333333333E-2</v>
      </c>
      <c r="V881" s="45">
        <v>0.33333333333333331</v>
      </c>
      <c r="W881" s="45">
        <v>6.3032407407407412E-2</v>
      </c>
      <c r="X881" s="2">
        <v>0</v>
      </c>
      <c r="Y881" s="2">
        <v>9</v>
      </c>
      <c r="Z881">
        <v>12</v>
      </c>
    </row>
    <row r="882" spans="1:26" x14ac:dyDescent="0.25">
      <c r="A882" s="1">
        <v>44722</v>
      </c>
      <c r="B882" t="s">
        <v>87</v>
      </c>
      <c r="C882" t="s">
        <v>139</v>
      </c>
      <c r="D882" t="s">
        <v>132</v>
      </c>
      <c r="E882" t="s">
        <v>82</v>
      </c>
      <c r="F882" s="3">
        <v>0.14499899999999999</v>
      </c>
      <c r="G882" s="5">
        <v>1.645829166666667E-2</v>
      </c>
      <c r="H882" s="2">
        <v>0</v>
      </c>
      <c r="I882" s="2">
        <v>0</v>
      </c>
      <c r="J882" s="2">
        <v>0</v>
      </c>
      <c r="K882" s="2">
        <v>1</v>
      </c>
      <c r="L882" s="2">
        <v>1</v>
      </c>
      <c r="M882">
        <v>0</v>
      </c>
      <c r="N882" s="2">
        <v>1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1</v>
      </c>
      <c r="U882" s="45" t="s">
        <v>77</v>
      </c>
      <c r="V882" s="45" t="s">
        <v>77</v>
      </c>
      <c r="W882" s="45" t="s">
        <v>77</v>
      </c>
      <c r="X882" s="2">
        <v>1</v>
      </c>
      <c r="Y882" s="2">
        <v>0</v>
      </c>
      <c r="Z882">
        <v>1</v>
      </c>
    </row>
    <row r="883" spans="1:26" x14ac:dyDescent="0.25">
      <c r="A883" s="1">
        <v>44722</v>
      </c>
      <c r="B883" t="s">
        <v>87</v>
      </c>
      <c r="C883" t="s">
        <v>139</v>
      </c>
      <c r="D883" t="s">
        <v>132</v>
      </c>
      <c r="E883" t="s">
        <v>277</v>
      </c>
      <c r="F883" s="3">
        <v>29.890833166666667</v>
      </c>
      <c r="G883" s="5">
        <v>6.3243633969907426E-2</v>
      </c>
      <c r="H883" s="2">
        <v>3</v>
      </c>
      <c r="I883" s="2">
        <v>0</v>
      </c>
      <c r="J883" s="2">
        <v>0</v>
      </c>
      <c r="K883" s="2">
        <v>19</v>
      </c>
      <c r="L883" s="2">
        <v>19</v>
      </c>
      <c r="M883">
        <v>1</v>
      </c>
      <c r="N883" s="2">
        <v>9</v>
      </c>
      <c r="O883" s="2">
        <v>5</v>
      </c>
      <c r="P883" s="2">
        <v>11</v>
      </c>
      <c r="Q883" s="2">
        <v>13</v>
      </c>
      <c r="R883" s="2">
        <v>2</v>
      </c>
      <c r="S883" s="2">
        <v>1</v>
      </c>
      <c r="T883" s="2">
        <v>0</v>
      </c>
      <c r="U883" s="45">
        <v>4.5254629629629629E-3</v>
      </c>
      <c r="V883" s="45">
        <v>0.8</v>
      </c>
      <c r="W883" s="45">
        <v>6.7557870370370365E-2</v>
      </c>
      <c r="X883" s="2">
        <v>1</v>
      </c>
      <c r="Y883" s="2">
        <v>13</v>
      </c>
      <c r="Z883">
        <v>19</v>
      </c>
    </row>
    <row r="884" spans="1:26" x14ac:dyDescent="0.25">
      <c r="A884" s="1">
        <v>44722</v>
      </c>
      <c r="B884" t="s">
        <v>90</v>
      </c>
      <c r="C884" t="s">
        <v>136</v>
      </c>
      <c r="D884" t="s">
        <v>132</v>
      </c>
      <c r="E884" t="s">
        <v>269</v>
      </c>
      <c r="F884" s="3">
        <v>0</v>
      </c>
      <c r="G884" s="5" t="s">
        <v>77</v>
      </c>
      <c r="H884" s="2">
        <v>0</v>
      </c>
      <c r="I884" s="2">
        <v>0</v>
      </c>
      <c r="J884" s="2">
        <v>0</v>
      </c>
      <c r="K884" s="2">
        <v>1</v>
      </c>
      <c r="L884" s="2">
        <v>1</v>
      </c>
      <c r="M884">
        <v>1</v>
      </c>
      <c r="N884" s="2">
        <v>1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1</v>
      </c>
      <c r="U884" s="45" t="s">
        <v>77</v>
      </c>
      <c r="V884" s="45" t="s">
        <v>77</v>
      </c>
      <c r="W884" s="45" t="s">
        <v>77</v>
      </c>
      <c r="X884" s="2">
        <v>1</v>
      </c>
      <c r="Y884" s="2">
        <v>0</v>
      </c>
      <c r="Z884">
        <v>1</v>
      </c>
    </row>
    <row r="885" spans="1:26" x14ac:dyDescent="0.25">
      <c r="A885" s="1">
        <v>44722</v>
      </c>
      <c r="B885" t="s">
        <v>90</v>
      </c>
      <c r="C885" t="s">
        <v>136</v>
      </c>
      <c r="D885" t="s">
        <v>132</v>
      </c>
      <c r="E885" t="s">
        <v>272</v>
      </c>
      <c r="F885" s="3">
        <v>0.24722216666666666</v>
      </c>
      <c r="G885" s="5">
        <v>1.2866511574074075E-2</v>
      </c>
      <c r="H885" s="2">
        <v>0</v>
      </c>
      <c r="I885" s="2">
        <v>0</v>
      </c>
      <c r="J885" s="2">
        <v>0</v>
      </c>
      <c r="K885" s="2">
        <v>3</v>
      </c>
      <c r="L885" s="2">
        <v>3</v>
      </c>
      <c r="M885">
        <v>2</v>
      </c>
      <c r="N885" s="2">
        <v>3</v>
      </c>
      <c r="O885" s="2">
        <v>1</v>
      </c>
      <c r="P885" s="2">
        <v>1</v>
      </c>
      <c r="Q885" s="2">
        <v>2</v>
      </c>
      <c r="R885" s="2">
        <v>1</v>
      </c>
      <c r="S885" s="2">
        <v>0</v>
      </c>
      <c r="T885" s="2">
        <v>0</v>
      </c>
      <c r="U885" s="45">
        <v>5.2314814814814819E-3</v>
      </c>
      <c r="V885" s="45">
        <v>1</v>
      </c>
      <c r="W885" s="45">
        <v>7.0856481481481479E-2</v>
      </c>
      <c r="X885" s="2">
        <v>0</v>
      </c>
      <c r="Y885" s="2">
        <v>2</v>
      </c>
      <c r="Z885">
        <v>3</v>
      </c>
    </row>
    <row r="886" spans="1:26" x14ac:dyDescent="0.25">
      <c r="A886" s="1">
        <v>44722</v>
      </c>
      <c r="B886" t="s">
        <v>90</v>
      </c>
      <c r="C886" t="s">
        <v>136</v>
      </c>
      <c r="D886" t="s">
        <v>132</v>
      </c>
      <c r="E886" t="s">
        <v>273</v>
      </c>
      <c r="F886" s="3">
        <v>34.482498833333331</v>
      </c>
      <c r="G886" s="5">
        <v>4.3328218023255809E-2</v>
      </c>
      <c r="H886" s="2">
        <v>0</v>
      </c>
      <c r="I886" s="2">
        <v>0</v>
      </c>
      <c r="J886" s="2">
        <v>0</v>
      </c>
      <c r="K886" s="2">
        <v>41</v>
      </c>
      <c r="L886" s="2">
        <v>41</v>
      </c>
      <c r="M886">
        <v>6</v>
      </c>
      <c r="N886" s="2">
        <v>28</v>
      </c>
      <c r="O886" s="2">
        <v>8</v>
      </c>
      <c r="P886" s="2">
        <v>26</v>
      </c>
      <c r="Q886" s="2">
        <v>28</v>
      </c>
      <c r="R886" s="2">
        <v>2</v>
      </c>
      <c r="S886" s="2">
        <v>2</v>
      </c>
      <c r="T886" s="2">
        <v>3</v>
      </c>
      <c r="U886" s="45">
        <v>4.0277777777777777E-3</v>
      </c>
      <c r="V886" s="45">
        <v>0.75</v>
      </c>
      <c r="W886" s="45">
        <v>3.6406250000000001E-2</v>
      </c>
      <c r="X886" s="2">
        <v>5</v>
      </c>
      <c r="Y886" s="2">
        <v>28</v>
      </c>
      <c r="Z886">
        <v>41</v>
      </c>
    </row>
    <row r="887" spans="1:26" x14ac:dyDescent="0.25">
      <c r="A887" s="1">
        <v>44722</v>
      </c>
      <c r="B887" t="s">
        <v>90</v>
      </c>
      <c r="C887" t="s">
        <v>155</v>
      </c>
      <c r="D887" t="s">
        <v>146</v>
      </c>
      <c r="E887" t="s">
        <v>273</v>
      </c>
      <c r="F887" s="3">
        <v>0</v>
      </c>
      <c r="G887" s="5">
        <v>4.7424750000000002E-2</v>
      </c>
      <c r="H887" s="2">
        <v>0</v>
      </c>
      <c r="I887" s="2">
        <v>0</v>
      </c>
      <c r="J887" s="2">
        <v>0</v>
      </c>
      <c r="K887" s="2">
        <v>3</v>
      </c>
      <c r="L887" s="2">
        <v>2</v>
      </c>
      <c r="M887">
        <v>0</v>
      </c>
      <c r="N887" s="2">
        <v>1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3</v>
      </c>
      <c r="U887" s="45" t="s">
        <v>77</v>
      </c>
      <c r="V887" s="45" t="s">
        <v>77</v>
      </c>
      <c r="W887" s="45" t="s">
        <v>77</v>
      </c>
      <c r="X887" s="2">
        <v>3</v>
      </c>
      <c r="Y887" s="2">
        <v>0</v>
      </c>
      <c r="Z887">
        <v>3</v>
      </c>
    </row>
    <row r="888" spans="1:26" x14ac:dyDescent="0.25">
      <c r="A888" s="1">
        <v>44722</v>
      </c>
      <c r="B888" t="s">
        <v>90</v>
      </c>
      <c r="C888" t="s">
        <v>136</v>
      </c>
      <c r="D888" t="s">
        <v>132</v>
      </c>
      <c r="E888" t="s">
        <v>283</v>
      </c>
      <c r="F888" s="3">
        <v>8.1549991666666681</v>
      </c>
      <c r="G888" s="5">
        <v>3.457837053571429E-2</v>
      </c>
      <c r="H888" s="2">
        <v>0</v>
      </c>
      <c r="I888" s="2">
        <v>0</v>
      </c>
      <c r="J888" s="2">
        <v>0</v>
      </c>
      <c r="K888" s="2">
        <v>15</v>
      </c>
      <c r="L888" s="2">
        <v>14</v>
      </c>
      <c r="M888">
        <v>3</v>
      </c>
      <c r="N888" s="2">
        <v>9</v>
      </c>
      <c r="O888" s="2">
        <v>3</v>
      </c>
      <c r="P888" s="2">
        <v>8</v>
      </c>
      <c r="Q888" s="2">
        <v>8</v>
      </c>
      <c r="R888" s="2">
        <v>0</v>
      </c>
      <c r="S888" s="2">
        <v>0</v>
      </c>
      <c r="T888" s="2">
        <v>4</v>
      </c>
      <c r="U888" s="45">
        <v>1.0798611111111111E-2</v>
      </c>
      <c r="V888" s="45">
        <v>0</v>
      </c>
      <c r="W888" s="45">
        <v>3.2604166666666663E-2</v>
      </c>
      <c r="X888" s="2">
        <v>4</v>
      </c>
      <c r="Y888" s="2">
        <v>8</v>
      </c>
      <c r="Z888">
        <v>14</v>
      </c>
    </row>
    <row r="889" spans="1:26" x14ac:dyDescent="0.25">
      <c r="A889" s="1">
        <v>44722</v>
      </c>
      <c r="B889" t="s">
        <v>90</v>
      </c>
      <c r="C889" t="s">
        <v>155</v>
      </c>
      <c r="D889" t="s">
        <v>146</v>
      </c>
      <c r="E889" t="s">
        <v>283</v>
      </c>
      <c r="F889" s="3">
        <v>0</v>
      </c>
      <c r="G889" s="5">
        <v>1.4166666666666666E-2</v>
      </c>
      <c r="H889" s="2">
        <v>0</v>
      </c>
      <c r="I889" s="2">
        <v>0</v>
      </c>
      <c r="J889" s="2">
        <v>0</v>
      </c>
      <c r="K889" s="2">
        <v>3</v>
      </c>
      <c r="L889" s="2">
        <v>3</v>
      </c>
      <c r="M889">
        <v>0</v>
      </c>
      <c r="N889" s="2">
        <v>3</v>
      </c>
      <c r="O889" s="2">
        <v>0</v>
      </c>
      <c r="P889" s="2">
        <v>2</v>
      </c>
      <c r="Q889" s="2">
        <v>2</v>
      </c>
      <c r="R889" s="2">
        <v>0</v>
      </c>
      <c r="S889" s="2">
        <v>0</v>
      </c>
      <c r="T889" s="2">
        <v>1</v>
      </c>
      <c r="U889" s="45" t="s">
        <v>77</v>
      </c>
      <c r="V889" s="45" t="s">
        <v>77</v>
      </c>
      <c r="W889" s="45">
        <v>6.2418981481481478E-2</v>
      </c>
      <c r="X889" s="2">
        <v>1</v>
      </c>
      <c r="Y889" s="2">
        <v>2</v>
      </c>
      <c r="Z889">
        <v>3</v>
      </c>
    </row>
    <row r="890" spans="1:26" x14ac:dyDescent="0.25">
      <c r="A890" s="1">
        <v>44722</v>
      </c>
      <c r="B890" t="s">
        <v>81</v>
      </c>
      <c r="C890" t="s">
        <v>135</v>
      </c>
      <c r="D890" t="s">
        <v>132</v>
      </c>
      <c r="E890" t="s">
        <v>280</v>
      </c>
      <c r="F890" s="3">
        <v>0</v>
      </c>
      <c r="G890" s="5">
        <v>5.4166666666666669E-3</v>
      </c>
      <c r="H890" s="2">
        <v>0</v>
      </c>
      <c r="I890" s="2">
        <v>0</v>
      </c>
      <c r="J890" s="2">
        <v>0</v>
      </c>
      <c r="K890" s="2">
        <v>2</v>
      </c>
      <c r="L890" s="2">
        <v>2</v>
      </c>
      <c r="M890">
        <v>2</v>
      </c>
      <c r="N890" s="2">
        <v>2</v>
      </c>
      <c r="O890" s="2">
        <v>1</v>
      </c>
      <c r="P890" s="2">
        <v>1</v>
      </c>
      <c r="Q890" s="2">
        <v>1</v>
      </c>
      <c r="R890" s="2">
        <v>0</v>
      </c>
      <c r="S890" s="2">
        <v>0</v>
      </c>
      <c r="T890" s="2">
        <v>0</v>
      </c>
      <c r="U890" s="45">
        <v>1.0439814814814815E-2</v>
      </c>
      <c r="V890" s="45">
        <v>0</v>
      </c>
      <c r="W890" s="45">
        <v>3.4375000000000005E-3</v>
      </c>
      <c r="X890" s="2">
        <v>0</v>
      </c>
      <c r="Y890" s="2">
        <v>1</v>
      </c>
      <c r="Z890">
        <v>2</v>
      </c>
    </row>
    <row r="891" spans="1:26" x14ac:dyDescent="0.25">
      <c r="A891" s="1">
        <v>44722</v>
      </c>
      <c r="B891" t="s">
        <v>81</v>
      </c>
      <c r="C891" t="s">
        <v>140</v>
      </c>
      <c r="D891" t="s">
        <v>132</v>
      </c>
      <c r="E891" t="s">
        <v>269</v>
      </c>
      <c r="F891" s="3">
        <v>58.136111166666673</v>
      </c>
      <c r="G891" s="5">
        <v>0.1133415300925926</v>
      </c>
      <c r="H891" s="2">
        <v>6</v>
      </c>
      <c r="I891" s="2">
        <v>5</v>
      </c>
      <c r="J891" s="2">
        <v>1</v>
      </c>
      <c r="K891" s="2">
        <v>19</v>
      </c>
      <c r="L891" s="2">
        <v>19</v>
      </c>
      <c r="M891">
        <v>4</v>
      </c>
      <c r="N891" s="2">
        <v>9</v>
      </c>
      <c r="O891" s="2">
        <v>2</v>
      </c>
      <c r="P891" s="2">
        <v>14</v>
      </c>
      <c r="Q891" s="2">
        <v>17</v>
      </c>
      <c r="R891" s="2">
        <v>3</v>
      </c>
      <c r="S891" s="2">
        <v>0</v>
      </c>
      <c r="T891" s="2">
        <v>0</v>
      </c>
      <c r="U891" s="45">
        <v>3.1307870370370374E-3</v>
      </c>
      <c r="V891" s="45">
        <v>1</v>
      </c>
      <c r="W891" s="45">
        <v>5.331018518518519E-2</v>
      </c>
      <c r="X891" s="2">
        <v>0</v>
      </c>
      <c r="Y891" s="2">
        <v>17</v>
      </c>
      <c r="Z891">
        <v>19</v>
      </c>
    </row>
    <row r="892" spans="1:26" x14ac:dyDescent="0.25">
      <c r="A892" s="1">
        <v>44722</v>
      </c>
      <c r="B892" t="s">
        <v>81</v>
      </c>
      <c r="C892" t="s">
        <v>135</v>
      </c>
      <c r="D892" t="s">
        <v>132</v>
      </c>
      <c r="E892" t="s">
        <v>272</v>
      </c>
      <c r="F892" s="3">
        <v>0.28888883333333332</v>
      </c>
      <c r="G892" s="5">
        <v>4.5677072916666672E-2</v>
      </c>
      <c r="H892" s="2">
        <v>0</v>
      </c>
      <c r="I892" s="2">
        <v>0</v>
      </c>
      <c r="J892" s="2">
        <v>0</v>
      </c>
      <c r="K892" s="2">
        <v>4</v>
      </c>
      <c r="L892" s="2">
        <v>4</v>
      </c>
      <c r="M892">
        <v>1</v>
      </c>
      <c r="N892" s="2">
        <v>3</v>
      </c>
      <c r="O892" s="2">
        <v>1</v>
      </c>
      <c r="P892" s="2">
        <v>2</v>
      </c>
      <c r="Q892" s="2">
        <v>2</v>
      </c>
      <c r="R892" s="2">
        <v>0</v>
      </c>
      <c r="S892" s="2">
        <v>0</v>
      </c>
      <c r="T892" s="2">
        <v>1</v>
      </c>
      <c r="U892" s="45">
        <v>4.6643518518518518E-3</v>
      </c>
      <c r="V892" s="45">
        <v>1</v>
      </c>
      <c r="W892" s="45">
        <v>6.9068287037037032E-2</v>
      </c>
      <c r="X892" s="2">
        <v>1</v>
      </c>
      <c r="Y892" s="2">
        <v>2</v>
      </c>
      <c r="Z892">
        <v>4</v>
      </c>
    </row>
    <row r="893" spans="1:26" x14ac:dyDescent="0.25">
      <c r="A893" s="1">
        <v>44722</v>
      </c>
      <c r="B893" t="s">
        <v>81</v>
      </c>
      <c r="C893" t="s">
        <v>141</v>
      </c>
      <c r="D893" t="s">
        <v>132</v>
      </c>
      <c r="E893" t="s">
        <v>273</v>
      </c>
      <c r="F893" s="3">
        <v>2.4883333333333333</v>
      </c>
      <c r="G893" s="5">
        <v>0.11409722222222224</v>
      </c>
      <c r="H893" s="2">
        <v>0</v>
      </c>
      <c r="I893" s="2">
        <v>0</v>
      </c>
      <c r="J893" s="2">
        <v>0</v>
      </c>
      <c r="K893" s="2">
        <v>1</v>
      </c>
      <c r="L893" s="2">
        <v>1</v>
      </c>
      <c r="M893">
        <v>0</v>
      </c>
      <c r="N893" s="2">
        <v>0</v>
      </c>
      <c r="O893" s="2">
        <v>0</v>
      </c>
      <c r="P893" s="2">
        <v>1</v>
      </c>
      <c r="Q893" s="2">
        <v>1</v>
      </c>
      <c r="R893" s="2">
        <v>0</v>
      </c>
      <c r="S893" s="2">
        <v>0</v>
      </c>
      <c r="T893" s="2">
        <v>0</v>
      </c>
      <c r="U893" s="45" t="s">
        <v>77</v>
      </c>
      <c r="V893" s="45" t="s">
        <v>77</v>
      </c>
      <c r="W893" s="45">
        <v>6.7245370370370375E-3</v>
      </c>
      <c r="X893" s="2">
        <v>0</v>
      </c>
      <c r="Y893" s="2">
        <v>1</v>
      </c>
      <c r="Z893">
        <v>1</v>
      </c>
    </row>
    <row r="894" spans="1:26" x14ac:dyDescent="0.25">
      <c r="A894" s="1">
        <v>44722</v>
      </c>
      <c r="B894" t="s">
        <v>81</v>
      </c>
      <c r="C894" t="s">
        <v>135</v>
      </c>
      <c r="D894" t="s">
        <v>132</v>
      </c>
      <c r="E894" t="s">
        <v>281</v>
      </c>
      <c r="F894" s="3">
        <v>7.4041668333333339</v>
      </c>
      <c r="G894" s="5">
        <v>4.0535880555555556E-2</v>
      </c>
      <c r="H894" s="2">
        <v>0</v>
      </c>
      <c r="I894" s="2">
        <v>0</v>
      </c>
      <c r="J894" s="2">
        <v>0</v>
      </c>
      <c r="K894" s="2">
        <v>10</v>
      </c>
      <c r="L894" s="2">
        <v>10</v>
      </c>
      <c r="M894">
        <v>1</v>
      </c>
      <c r="N894" s="2">
        <v>7</v>
      </c>
      <c r="O894" s="2">
        <v>1</v>
      </c>
      <c r="P894" s="2">
        <v>8</v>
      </c>
      <c r="Q894" s="2">
        <v>9</v>
      </c>
      <c r="R894" s="2">
        <v>1</v>
      </c>
      <c r="S894" s="2">
        <v>0</v>
      </c>
      <c r="T894" s="2">
        <v>0</v>
      </c>
      <c r="U894" s="45">
        <v>4.178240740740741E-3</v>
      </c>
      <c r="V894" s="45">
        <v>1</v>
      </c>
      <c r="W894" s="45">
        <v>3.4293981481481481E-2</v>
      </c>
      <c r="X894" s="2">
        <v>0</v>
      </c>
      <c r="Y894" s="2">
        <v>9</v>
      </c>
      <c r="Z894">
        <v>10</v>
      </c>
    </row>
    <row r="895" spans="1:26" x14ac:dyDescent="0.25">
      <c r="A895" s="1">
        <v>44722</v>
      </c>
      <c r="B895" t="s">
        <v>81</v>
      </c>
      <c r="C895" t="s">
        <v>141</v>
      </c>
      <c r="D895" t="s">
        <v>132</v>
      </c>
      <c r="E895" t="s">
        <v>281</v>
      </c>
      <c r="F895" s="3">
        <v>9.1388833333333322E-2</v>
      </c>
      <c r="G895" s="5">
        <v>1.4224534722222222E-2</v>
      </c>
      <c r="H895" s="2">
        <v>0</v>
      </c>
      <c r="I895" s="2">
        <v>0</v>
      </c>
      <c r="J895" s="2">
        <v>0</v>
      </c>
      <c r="K895" s="2">
        <v>1</v>
      </c>
      <c r="L895" s="2">
        <v>1</v>
      </c>
      <c r="M895">
        <v>0</v>
      </c>
      <c r="N895" s="2">
        <v>1</v>
      </c>
      <c r="O895" s="2">
        <v>0</v>
      </c>
      <c r="P895" s="2">
        <v>1</v>
      </c>
      <c r="Q895" s="2">
        <v>1</v>
      </c>
      <c r="R895" s="2">
        <v>0</v>
      </c>
      <c r="S895" s="2">
        <v>0</v>
      </c>
      <c r="T895" s="2">
        <v>0</v>
      </c>
      <c r="U895" s="45" t="s">
        <v>77</v>
      </c>
      <c r="V895" s="45" t="s">
        <v>77</v>
      </c>
      <c r="W895" s="45">
        <v>2.4930555555555556E-2</v>
      </c>
      <c r="X895" s="2">
        <v>0</v>
      </c>
      <c r="Y895" s="2">
        <v>1</v>
      </c>
      <c r="Z895">
        <v>1</v>
      </c>
    </row>
    <row r="896" spans="1:26" x14ac:dyDescent="0.25">
      <c r="A896" s="1">
        <v>44722</v>
      </c>
      <c r="B896" t="s">
        <v>81</v>
      </c>
      <c r="C896" t="s">
        <v>140</v>
      </c>
      <c r="D896" t="s">
        <v>132</v>
      </c>
      <c r="E896" t="s">
        <v>275</v>
      </c>
      <c r="F896" s="3">
        <v>3.293333333333333</v>
      </c>
      <c r="G896" s="5">
        <v>5.6157407407407406E-2</v>
      </c>
      <c r="H896" s="2">
        <v>0</v>
      </c>
      <c r="I896" s="2">
        <v>0</v>
      </c>
      <c r="J896" s="2">
        <v>0</v>
      </c>
      <c r="K896" s="2">
        <v>3</v>
      </c>
      <c r="L896" s="2">
        <v>3</v>
      </c>
      <c r="M896">
        <v>0</v>
      </c>
      <c r="N896" s="2">
        <v>2</v>
      </c>
      <c r="O896" s="2">
        <v>0</v>
      </c>
      <c r="P896" s="2">
        <v>3</v>
      </c>
      <c r="Q896" s="2">
        <v>3</v>
      </c>
      <c r="R896" s="2">
        <v>0</v>
      </c>
      <c r="S896" s="2">
        <v>0</v>
      </c>
      <c r="T896" s="2">
        <v>0</v>
      </c>
      <c r="U896" s="45" t="s">
        <v>77</v>
      </c>
      <c r="V896" s="45" t="s">
        <v>77</v>
      </c>
      <c r="W896" s="45">
        <v>9.432870370370371E-3</v>
      </c>
      <c r="X896" s="2">
        <v>0</v>
      </c>
      <c r="Y896" s="2">
        <v>3</v>
      </c>
      <c r="Z896">
        <v>3</v>
      </c>
    </row>
    <row r="897" spans="1:26" x14ac:dyDescent="0.25">
      <c r="A897" s="1">
        <v>44722</v>
      </c>
      <c r="B897" t="s">
        <v>81</v>
      </c>
      <c r="C897" t="s">
        <v>135</v>
      </c>
      <c r="D897" t="s">
        <v>132</v>
      </c>
      <c r="E897" t="s">
        <v>94</v>
      </c>
      <c r="F897" s="3">
        <v>3.2002778333333328</v>
      </c>
      <c r="G897" s="5">
        <v>7.7089121527777776E-2</v>
      </c>
      <c r="H897" s="2">
        <v>0</v>
      </c>
      <c r="I897" s="2">
        <v>0</v>
      </c>
      <c r="J897" s="2">
        <v>0</v>
      </c>
      <c r="K897" s="2">
        <v>2</v>
      </c>
      <c r="L897" s="2">
        <v>2</v>
      </c>
      <c r="M897">
        <v>0</v>
      </c>
      <c r="N897" s="2">
        <v>0</v>
      </c>
      <c r="O897" s="2">
        <v>0</v>
      </c>
      <c r="P897" s="2">
        <v>2</v>
      </c>
      <c r="Q897" s="2">
        <v>2</v>
      </c>
      <c r="R897" s="2">
        <v>0</v>
      </c>
      <c r="S897" s="2">
        <v>0</v>
      </c>
      <c r="T897" s="2">
        <v>0</v>
      </c>
      <c r="U897" s="45" t="s">
        <v>77</v>
      </c>
      <c r="V897" s="45" t="s">
        <v>77</v>
      </c>
      <c r="W897" s="45">
        <v>2.060185185185185E-2</v>
      </c>
      <c r="X897" s="2">
        <v>0</v>
      </c>
      <c r="Y897" s="2">
        <v>2</v>
      </c>
      <c r="Z897">
        <v>2</v>
      </c>
    </row>
    <row r="898" spans="1:26" x14ac:dyDescent="0.25">
      <c r="A898" s="1">
        <v>44722</v>
      </c>
      <c r="B898" t="s">
        <v>81</v>
      </c>
      <c r="C898" t="s">
        <v>140</v>
      </c>
      <c r="D898" t="s">
        <v>132</v>
      </c>
      <c r="E898" t="s">
        <v>274</v>
      </c>
      <c r="F898" s="3">
        <v>6.9744434999999996</v>
      </c>
      <c r="G898" s="5">
        <v>0.15571757291666669</v>
      </c>
      <c r="H898" s="2">
        <v>1</v>
      </c>
      <c r="I898" s="2">
        <v>1</v>
      </c>
      <c r="J898" s="2">
        <v>0</v>
      </c>
      <c r="K898" s="2">
        <v>1</v>
      </c>
      <c r="L898" s="2">
        <v>1</v>
      </c>
      <c r="M898">
        <v>0</v>
      </c>
      <c r="N898" s="2">
        <v>1</v>
      </c>
      <c r="O898" s="2">
        <v>0</v>
      </c>
      <c r="P898" s="2">
        <v>1</v>
      </c>
      <c r="Q898" s="2">
        <v>1</v>
      </c>
      <c r="R898" s="2">
        <v>0</v>
      </c>
      <c r="S898" s="2">
        <v>0</v>
      </c>
      <c r="T898" s="2">
        <v>0</v>
      </c>
      <c r="U898" s="45" t="s">
        <v>77</v>
      </c>
      <c r="V898" s="45" t="s">
        <v>77</v>
      </c>
      <c r="W898" s="45">
        <v>2.9664351851851855E-2</v>
      </c>
      <c r="X898" s="2">
        <v>0</v>
      </c>
      <c r="Y898" s="2">
        <v>1</v>
      </c>
      <c r="Z898">
        <v>1</v>
      </c>
    </row>
    <row r="899" spans="1:26" x14ac:dyDescent="0.25">
      <c r="A899" s="1">
        <v>44722</v>
      </c>
      <c r="B899" t="s">
        <v>81</v>
      </c>
      <c r="C899" t="s">
        <v>141</v>
      </c>
      <c r="D899" t="s">
        <v>132</v>
      </c>
      <c r="E899" t="s">
        <v>274</v>
      </c>
      <c r="F899" s="3">
        <v>35.394164833333328</v>
      </c>
      <c r="G899" s="5">
        <v>6.6775282051282053E-2</v>
      </c>
      <c r="H899" s="2">
        <v>3</v>
      </c>
      <c r="I899" s="2">
        <v>0</v>
      </c>
      <c r="J899" s="2">
        <v>0</v>
      </c>
      <c r="K899" s="2">
        <v>21</v>
      </c>
      <c r="L899" s="2">
        <v>21</v>
      </c>
      <c r="M899">
        <v>3</v>
      </c>
      <c r="N899" s="2">
        <v>13</v>
      </c>
      <c r="O899" s="2">
        <v>6</v>
      </c>
      <c r="P899" s="2">
        <v>8</v>
      </c>
      <c r="Q899" s="2">
        <v>12</v>
      </c>
      <c r="R899" s="2">
        <v>4</v>
      </c>
      <c r="S899" s="2">
        <v>0</v>
      </c>
      <c r="T899" s="2">
        <v>3</v>
      </c>
      <c r="U899" s="45">
        <v>6.5509259259259262E-3</v>
      </c>
      <c r="V899" s="45">
        <v>0.33333333333333331</v>
      </c>
      <c r="W899" s="45">
        <v>4.1776620370370374E-2</v>
      </c>
      <c r="X899" s="2">
        <v>3</v>
      </c>
      <c r="Y899" s="2">
        <v>12</v>
      </c>
      <c r="Z899">
        <v>21</v>
      </c>
    </row>
    <row r="900" spans="1:26" x14ac:dyDescent="0.25">
      <c r="A900" s="1">
        <v>44722</v>
      </c>
      <c r="B900" t="s">
        <v>81</v>
      </c>
      <c r="C900" t="s">
        <v>135</v>
      </c>
      <c r="D900" t="s">
        <v>132</v>
      </c>
      <c r="E900" t="s">
        <v>274</v>
      </c>
      <c r="F900" s="3">
        <v>6.7872213333333331</v>
      </c>
      <c r="G900" s="5">
        <v>8.3894666666666673E-2</v>
      </c>
      <c r="H900" s="2">
        <v>0</v>
      </c>
      <c r="I900" s="2">
        <v>0</v>
      </c>
      <c r="J900" s="2">
        <v>0</v>
      </c>
      <c r="K900" s="2">
        <v>5</v>
      </c>
      <c r="L900" s="2">
        <v>5</v>
      </c>
      <c r="M900">
        <v>0</v>
      </c>
      <c r="N900" s="2">
        <v>3</v>
      </c>
      <c r="O900" s="2">
        <v>0</v>
      </c>
      <c r="P900" s="2">
        <v>3</v>
      </c>
      <c r="Q900" s="2">
        <v>3</v>
      </c>
      <c r="R900" s="2">
        <v>0</v>
      </c>
      <c r="S900" s="2">
        <v>0</v>
      </c>
      <c r="T900" s="2">
        <v>2</v>
      </c>
      <c r="U900" s="45" t="s">
        <v>77</v>
      </c>
      <c r="V900" s="45" t="s">
        <v>77</v>
      </c>
      <c r="W900" s="45">
        <v>6.9340277777777778E-2</v>
      </c>
      <c r="X900" s="2">
        <v>2</v>
      </c>
      <c r="Y900" s="2">
        <v>3</v>
      </c>
      <c r="Z900">
        <v>5</v>
      </c>
    </row>
    <row r="901" spans="1:26" x14ac:dyDescent="0.25">
      <c r="A901" s="1">
        <v>44722</v>
      </c>
      <c r="B901" t="s">
        <v>76</v>
      </c>
      <c r="C901" t="s">
        <v>137</v>
      </c>
      <c r="D901" t="s">
        <v>132</v>
      </c>
      <c r="E901" t="s">
        <v>268</v>
      </c>
      <c r="F901" s="3">
        <v>109.42499716666669</v>
      </c>
      <c r="G901" s="5">
        <v>0.1676285081417625</v>
      </c>
      <c r="H901" s="2">
        <v>11</v>
      </c>
      <c r="I901" s="2">
        <v>6</v>
      </c>
      <c r="J901" s="2">
        <v>1</v>
      </c>
      <c r="K901" s="2">
        <v>21</v>
      </c>
      <c r="L901" s="2">
        <v>21</v>
      </c>
      <c r="M901">
        <v>1</v>
      </c>
      <c r="N901" s="2">
        <v>6</v>
      </c>
      <c r="O901" s="2">
        <v>1</v>
      </c>
      <c r="P901" s="2">
        <v>13</v>
      </c>
      <c r="Q901" s="2">
        <v>20</v>
      </c>
      <c r="R901" s="2">
        <v>7</v>
      </c>
      <c r="S901" s="2">
        <v>0</v>
      </c>
      <c r="T901" s="2">
        <v>0</v>
      </c>
      <c r="U901" s="45">
        <v>5.0115740740740745E-3</v>
      </c>
      <c r="V901" s="45">
        <v>1</v>
      </c>
      <c r="W901" s="45">
        <v>0.11864583333333335</v>
      </c>
      <c r="X901" s="2">
        <v>0</v>
      </c>
      <c r="Y901" s="2">
        <v>20</v>
      </c>
      <c r="Z901">
        <v>21</v>
      </c>
    </row>
    <row r="902" spans="1:26" x14ac:dyDescent="0.25">
      <c r="A902" s="1">
        <v>44722</v>
      </c>
      <c r="B902" t="s">
        <v>76</v>
      </c>
      <c r="C902" t="s">
        <v>145</v>
      </c>
      <c r="D902" t="s">
        <v>146</v>
      </c>
      <c r="E902" t="s">
        <v>268</v>
      </c>
      <c r="F902" s="3">
        <v>16.008054833333333</v>
      </c>
      <c r="G902" s="5">
        <v>6.5326965277777788E-2</v>
      </c>
      <c r="H902" s="2">
        <v>1</v>
      </c>
      <c r="I902" s="2">
        <v>0</v>
      </c>
      <c r="J902" s="2">
        <v>0</v>
      </c>
      <c r="K902" s="2">
        <v>11</v>
      </c>
      <c r="L902" s="2">
        <v>11</v>
      </c>
      <c r="M902">
        <v>1</v>
      </c>
      <c r="N902" s="2">
        <v>4</v>
      </c>
      <c r="O902" s="2">
        <v>3</v>
      </c>
      <c r="P902" s="2">
        <v>8</v>
      </c>
      <c r="Q902" s="2">
        <v>8</v>
      </c>
      <c r="R902" s="2">
        <v>0</v>
      </c>
      <c r="S902" s="2">
        <v>0</v>
      </c>
      <c r="T902" s="2">
        <v>0</v>
      </c>
      <c r="U902" s="45">
        <v>7.8125E-3</v>
      </c>
      <c r="V902" s="45">
        <v>0.33333333333333331</v>
      </c>
      <c r="W902" s="45">
        <v>6.9311342592592598E-2</v>
      </c>
      <c r="X902" s="2">
        <v>0</v>
      </c>
      <c r="Y902" s="2">
        <v>8</v>
      </c>
      <c r="Z902">
        <v>11</v>
      </c>
    </row>
    <row r="903" spans="1:26" x14ac:dyDescent="0.25">
      <c r="A903" s="1">
        <v>44722</v>
      </c>
      <c r="B903" t="s">
        <v>76</v>
      </c>
      <c r="C903" t="s">
        <v>137</v>
      </c>
      <c r="D903" t="s">
        <v>132</v>
      </c>
      <c r="E903" t="s">
        <v>286</v>
      </c>
      <c r="F903" s="3">
        <v>7.083333333333333</v>
      </c>
      <c r="G903" s="5">
        <v>0.10655864120370372</v>
      </c>
      <c r="H903" s="2">
        <v>0</v>
      </c>
      <c r="I903" s="2">
        <v>0</v>
      </c>
      <c r="J903" s="2">
        <v>0</v>
      </c>
      <c r="K903" s="2">
        <v>3</v>
      </c>
      <c r="L903" s="2">
        <v>3</v>
      </c>
      <c r="M903">
        <v>1</v>
      </c>
      <c r="N903" s="2">
        <v>1</v>
      </c>
      <c r="O903" s="2">
        <v>0</v>
      </c>
      <c r="P903" s="2">
        <v>1</v>
      </c>
      <c r="Q903" s="2">
        <v>3</v>
      </c>
      <c r="R903" s="2">
        <v>2</v>
      </c>
      <c r="S903" s="2">
        <v>0</v>
      </c>
      <c r="T903" s="2">
        <v>0</v>
      </c>
      <c r="U903" s="45" t="s">
        <v>77</v>
      </c>
      <c r="V903" s="45" t="s">
        <v>77</v>
      </c>
      <c r="W903" s="45">
        <v>6.7037037037037034E-2</v>
      </c>
      <c r="X903" s="2">
        <v>0</v>
      </c>
      <c r="Y903" s="2">
        <v>3</v>
      </c>
      <c r="Z903">
        <v>3</v>
      </c>
    </row>
    <row r="904" spans="1:26" x14ac:dyDescent="0.25">
      <c r="A904" s="1">
        <v>44722</v>
      </c>
      <c r="B904" t="s">
        <v>76</v>
      </c>
      <c r="C904" t="s">
        <v>147</v>
      </c>
      <c r="D904" t="s">
        <v>132</v>
      </c>
      <c r="E904" t="s">
        <v>286</v>
      </c>
      <c r="F904" s="3">
        <v>3.2983323333333336</v>
      </c>
      <c r="G904" s="5">
        <v>3.7773140277777777E-2</v>
      </c>
      <c r="H904" s="2">
        <v>0</v>
      </c>
      <c r="I904" s="2">
        <v>0</v>
      </c>
      <c r="J904" s="2">
        <v>0</v>
      </c>
      <c r="K904" s="2">
        <v>5</v>
      </c>
      <c r="L904" s="2">
        <v>5</v>
      </c>
      <c r="M904">
        <v>1</v>
      </c>
      <c r="N904" s="2">
        <v>4</v>
      </c>
      <c r="O904" s="2">
        <v>0</v>
      </c>
      <c r="P904" s="2">
        <v>2</v>
      </c>
      <c r="Q904" s="2">
        <v>4</v>
      </c>
      <c r="R904" s="2">
        <v>2</v>
      </c>
      <c r="S904" s="2">
        <v>0</v>
      </c>
      <c r="T904" s="2">
        <v>1</v>
      </c>
      <c r="U904" s="45" t="s">
        <v>77</v>
      </c>
      <c r="V904" s="45" t="s">
        <v>77</v>
      </c>
      <c r="W904" s="45">
        <v>3.1018518518518518E-2</v>
      </c>
      <c r="X904" s="2">
        <v>1</v>
      </c>
      <c r="Y904" s="2">
        <v>4</v>
      </c>
      <c r="Z904">
        <v>5</v>
      </c>
    </row>
    <row r="905" spans="1:26" x14ac:dyDescent="0.25">
      <c r="A905" s="1">
        <v>44722</v>
      </c>
      <c r="B905" t="s">
        <v>76</v>
      </c>
      <c r="C905" t="s">
        <v>144</v>
      </c>
      <c r="D905" t="s">
        <v>132</v>
      </c>
      <c r="E905" t="s">
        <v>270</v>
      </c>
      <c r="F905" s="3">
        <v>23.934998999999994</v>
      </c>
      <c r="G905" s="5">
        <v>5.7666375578703695E-2</v>
      </c>
      <c r="H905" s="2">
        <v>1</v>
      </c>
      <c r="I905" s="2">
        <v>0</v>
      </c>
      <c r="J905" s="2">
        <v>0</v>
      </c>
      <c r="K905" s="2">
        <v>22</v>
      </c>
      <c r="L905" s="2">
        <v>22</v>
      </c>
      <c r="M905">
        <v>4</v>
      </c>
      <c r="N905" s="2">
        <v>11</v>
      </c>
      <c r="O905" s="2">
        <v>3</v>
      </c>
      <c r="P905" s="2">
        <v>9</v>
      </c>
      <c r="Q905" s="2">
        <v>14</v>
      </c>
      <c r="R905" s="2">
        <v>5</v>
      </c>
      <c r="S905" s="2">
        <v>0</v>
      </c>
      <c r="T905" s="2">
        <v>5</v>
      </c>
      <c r="U905" s="45">
        <v>5.4513888888888884E-3</v>
      </c>
      <c r="V905" s="45">
        <v>0.66666666666666663</v>
      </c>
      <c r="W905" s="45">
        <v>4.131365740740741E-2</v>
      </c>
      <c r="X905" s="2">
        <v>5</v>
      </c>
      <c r="Y905" s="2">
        <v>14</v>
      </c>
      <c r="Z905">
        <v>22</v>
      </c>
    </row>
    <row r="906" spans="1:26" x14ac:dyDescent="0.25">
      <c r="A906" s="1">
        <v>44722</v>
      </c>
      <c r="B906" t="s">
        <v>76</v>
      </c>
      <c r="C906" t="s">
        <v>137</v>
      </c>
      <c r="D906" t="s">
        <v>132</v>
      </c>
      <c r="E906" t="s">
        <v>270</v>
      </c>
      <c r="F906" s="3">
        <v>1.6422221666666668</v>
      </c>
      <c r="G906" s="5">
        <v>1.7018848214285714E-2</v>
      </c>
      <c r="H906" s="2">
        <v>0</v>
      </c>
      <c r="I906" s="2">
        <v>0</v>
      </c>
      <c r="J906" s="2">
        <v>0</v>
      </c>
      <c r="K906" s="2">
        <v>8</v>
      </c>
      <c r="L906" s="2">
        <v>8</v>
      </c>
      <c r="M906">
        <v>4</v>
      </c>
      <c r="N906" s="2">
        <v>7</v>
      </c>
      <c r="O906" s="2">
        <v>1</v>
      </c>
      <c r="P906" s="2">
        <v>1</v>
      </c>
      <c r="Q906" s="2">
        <v>2</v>
      </c>
      <c r="R906" s="2">
        <v>1</v>
      </c>
      <c r="S906" s="2">
        <v>0</v>
      </c>
      <c r="T906" s="2">
        <v>5</v>
      </c>
      <c r="U906" s="45">
        <v>5.0000000000000001E-3</v>
      </c>
      <c r="V906" s="45">
        <v>1</v>
      </c>
      <c r="W906" s="45">
        <v>9.7800925925925937E-3</v>
      </c>
      <c r="X906" s="2">
        <v>5</v>
      </c>
      <c r="Y906" s="2">
        <v>2</v>
      </c>
      <c r="Z906">
        <v>8</v>
      </c>
    </row>
    <row r="907" spans="1:26" x14ac:dyDescent="0.25">
      <c r="A907" s="1">
        <v>44722</v>
      </c>
      <c r="B907" t="s">
        <v>76</v>
      </c>
      <c r="C907" t="s">
        <v>147</v>
      </c>
      <c r="D907" t="s">
        <v>132</v>
      </c>
      <c r="E907" t="s">
        <v>94</v>
      </c>
      <c r="F907" s="3">
        <v>1.3094435</v>
      </c>
      <c r="G907" s="5">
        <v>3.7696739583333333E-2</v>
      </c>
      <c r="H907" s="2">
        <v>0</v>
      </c>
      <c r="I907" s="2">
        <v>0</v>
      </c>
      <c r="J907" s="2">
        <v>0</v>
      </c>
      <c r="K907" s="2">
        <v>2</v>
      </c>
      <c r="L907" s="2">
        <v>2</v>
      </c>
      <c r="M907">
        <v>0</v>
      </c>
      <c r="N907" s="2">
        <v>1</v>
      </c>
      <c r="O907" s="2">
        <v>0</v>
      </c>
      <c r="P907" s="2">
        <v>1</v>
      </c>
      <c r="Q907" s="2">
        <v>2</v>
      </c>
      <c r="R907" s="2">
        <v>1</v>
      </c>
      <c r="S907" s="2">
        <v>0</v>
      </c>
      <c r="T907" s="2">
        <v>0</v>
      </c>
      <c r="U907" s="45" t="s">
        <v>77</v>
      </c>
      <c r="V907" s="45" t="s">
        <v>77</v>
      </c>
      <c r="W907" s="45">
        <v>3.3778935185185183E-2</v>
      </c>
      <c r="X907" s="2">
        <v>0</v>
      </c>
      <c r="Y907" s="2">
        <v>2</v>
      </c>
      <c r="Z907">
        <v>2</v>
      </c>
    </row>
    <row r="908" spans="1:26" x14ac:dyDescent="0.25">
      <c r="A908" s="1">
        <v>44722</v>
      </c>
      <c r="B908" t="s">
        <v>82</v>
      </c>
      <c r="C908" t="s">
        <v>156</v>
      </c>
      <c r="D908" t="s">
        <v>143</v>
      </c>
      <c r="E908" t="s">
        <v>285</v>
      </c>
      <c r="F908" s="3">
        <v>0</v>
      </c>
      <c r="G908" s="5">
        <v>3.563657638888889E-2</v>
      </c>
      <c r="H908" s="2">
        <v>0</v>
      </c>
      <c r="I908" s="2">
        <v>0</v>
      </c>
      <c r="J908" s="2">
        <v>0</v>
      </c>
      <c r="K908" s="2">
        <v>1</v>
      </c>
      <c r="L908" s="2">
        <v>1</v>
      </c>
      <c r="M908">
        <v>0</v>
      </c>
      <c r="N908" s="2">
        <v>1</v>
      </c>
      <c r="O908" s="2">
        <v>0</v>
      </c>
      <c r="P908" s="2">
        <v>1</v>
      </c>
      <c r="Q908" s="2">
        <v>1</v>
      </c>
      <c r="R908" s="2">
        <v>0</v>
      </c>
      <c r="S908" s="2">
        <v>0</v>
      </c>
      <c r="T908" s="2">
        <v>0</v>
      </c>
      <c r="U908" s="45" t="s">
        <v>77</v>
      </c>
      <c r="V908" s="45" t="s">
        <v>77</v>
      </c>
      <c r="W908" s="45">
        <v>0.12381944444444445</v>
      </c>
      <c r="X908" s="2">
        <v>0</v>
      </c>
      <c r="Y908" s="2">
        <v>1</v>
      </c>
      <c r="Z908">
        <v>1</v>
      </c>
    </row>
    <row r="909" spans="1:26" x14ac:dyDescent="0.25">
      <c r="A909" s="1">
        <v>44722</v>
      </c>
      <c r="B909" t="s">
        <v>82</v>
      </c>
      <c r="C909" t="s">
        <v>346</v>
      </c>
      <c r="D909" t="s">
        <v>143</v>
      </c>
      <c r="E909" t="s">
        <v>285</v>
      </c>
      <c r="F909" s="3">
        <v>0</v>
      </c>
      <c r="G909" s="5">
        <v>2.5069444444444446E-2</v>
      </c>
      <c r="H909" s="2">
        <v>0</v>
      </c>
      <c r="I909" s="2">
        <v>0</v>
      </c>
      <c r="J909" s="2">
        <v>0</v>
      </c>
      <c r="K909" s="2">
        <v>1</v>
      </c>
      <c r="L909" s="2">
        <v>1</v>
      </c>
      <c r="M909">
        <v>0</v>
      </c>
      <c r="N909" s="2">
        <v>1</v>
      </c>
      <c r="O909" s="2">
        <v>1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45">
        <v>4.5138888888888892E-4</v>
      </c>
      <c r="V909" s="45">
        <v>1</v>
      </c>
      <c r="W909" s="45" t="s">
        <v>77</v>
      </c>
      <c r="X909" s="2">
        <v>0</v>
      </c>
      <c r="Y909" s="2">
        <v>0</v>
      </c>
      <c r="Z909">
        <v>1</v>
      </c>
    </row>
    <row r="910" spans="1:26" x14ac:dyDescent="0.25">
      <c r="A910" s="1">
        <v>44722</v>
      </c>
      <c r="B910" t="s">
        <v>82</v>
      </c>
      <c r="C910" t="s">
        <v>166</v>
      </c>
      <c r="D910" t="s">
        <v>143</v>
      </c>
      <c r="E910" t="s">
        <v>285</v>
      </c>
      <c r="F910" s="3">
        <v>0</v>
      </c>
      <c r="G910" s="5" t="s">
        <v>77</v>
      </c>
      <c r="H910" s="2">
        <v>0</v>
      </c>
      <c r="I910" s="2">
        <v>0</v>
      </c>
      <c r="J910" s="2">
        <v>0</v>
      </c>
      <c r="K910" s="2">
        <v>1</v>
      </c>
      <c r="L910" s="2">
        <v>0</v>
      </c>
      <c r="M910">
        <v>0</v>
      </c>
      <c r="N910" s="2">
        <v>0</v>
      </c>
      <c r="O910" s="2">
        <v>0</v>
      </c>
      <c r="P910" s="2">
        <v>1</v>
      </c>
      <c r="Q910" s="2">
        <v>1</v>
      </c>
      <c r="R910" s="2">
        <v>0</v>
      </c>
      <c r="S910" s="2">
        <v>0</v>
      </c>
      <c r="T910" s="2">
        <v>0</v>
      </c>
      <c r="U910" s="45" t="s">
        <v>77</v>
      </c>
      <c r="V910" s="45" t="s">
        <v>77</v>
      </c>
      <c r="W910" s="45" t="s">
        <v>77</v>
      </c>
      <c r="X910" s="2">
        <v>0</v>
      </c>
      <c r="Y910" s="2">
        <v>1</v>
      </c>
      <c r="Z910">
        <v>0</v>
      </c>
    </row>
    <row r="911" spans="1:26" x14ac:dyDescent="0.25">
      <c r="A911" s="1">
        <v>44722</v>
      </c>
      <c r="B911" t="s">
        <v>82</v>
      </c>
      <c r="C911" t="s">
        <v>151</v>
      </c>
      <c r="D911" t="s">
        <v>143</v>
      </c>
      <c r="E911" t="s">
        <v>282</v>
      </c>
      <c r="F911" s="3">
        <v>2.4699990000000001</v>
      </c>
      <c r="G911" s="5">
        <v>2.0604418981481482E-2</v>
      </c>
      <c r="H911" s="2">
        <v>0</v>
      </c>
      <c r="I911" s="2">
        <v>0</v>
      </c>
      <c r="J911" s="2">
        <v>0</v>
      </c>
      <c r="K911" s="2">
        <v>10</v>
      </c>
      <c r="L911" s="2">
        <v>10</v>
      </c>
      <c r="M911">
        <v>4</v>
      </c>
      <c r="N911" s="2">
        <v>9</v>
      </c>
      <c r="O911" s="2">
        <v>2</v>
      </c>
      <c r="P911" s="2">
        <v>7</v>
      </c>
      <c r="Q911" s="2">
        <v>8</v>
      </c>
      <c r="R911" s="2">
        <v>1</v>
      </c>
      <c r="S911" s="2">
        <v>0</v>
      </c>
      <c r="T911" s="2">
        <v>0</v>
      </c>
      <c r="U911" s="45">
        <v>3.130787037037037E-3</v>
      </c>
      <c r="V911" s="45">
        <v>1</v>
      </c>
      <c r="W911" s="45">
        <v>7.391203703703704E-2</v>
      </c>
      <c r="X911" s="2">
        <v>0</v>
      </c>
      <c r="Y911" s="2">
        <v>8</v>
      </c>
      <c r="Z911">
        <v>10</v>
      </c>
    </row>
    <row r="912" spans="1:26" x14ac:dyDescent="0.25">
      <c r="A912" s="1">
        <v>44722</v>
      </c>
      <c r="B912" t="s">
        <v>82</v>
      </c>
      <c r="C912" t="s">
        <v>142</v>
      </c>
      <c r="D912" t="s">
        <v>143</v>
      </c>
      <c r="E912" t="s">
        <v>94</v>
      </c>
      <c r="F912" s="3">
        <v>11.234444166666668</v>
      </c>
      <c r="G912" s="5">
        <v>6.8929396701388895E-2</v>
      </c>
      <c r="H912" s="2">
        <v>0</v>
      </c>
      <c r="I912" s="2">
        <v>0</v>
      </c>
      <c r="J912" s="2">
        <v>0</v>
      </c>
      <c r="K912" s="2">
        <v>8</v>
      </c>
      <c r="L912" s="2">
        <v>8</v>
      </c>
      <c r="M912">
        <v>0</v>
      </c>
      <c r="N912" s="2">
        <v>3</v>
      </c>
      <c r="O912" s="2">
        <v>0</v>
      </c>
      <c r="P912" s="2">
        <v>3</v>
      </c>
      <c r="Q912" s="2">
        <v>7</v>
      </c>
      <c r="R912" s="2">
        <v>4</v>
      </c>
      <c r="S912" s="2">
        <v>0</v>
      </c>
      <c r="T912" s="2">
        <v>1</v>
      </c>
      <c r="U912" s="45" t="s">
        <v>77</v>
      </c>
      <c r="V912" s="45" t="s">
        <v>77</v>
      </c>
      <c r="W912" s="45">
        <v>9.628472222222223E-2</v>
      </c>
      <c r="X912" s="2">
        <v>1</v>
      </c>
      <c r="Y912" s="2">
        <v>7</v>
      </c>
      <c r="Z912">
        <v>8</v>
      </c>
    </row>
    <row r="913" spans="1:26" x14ac:dyDescent="0.25">
      <c r="A913" s="1">
        <v>44722</v>
      </c>
      <c r="B913" t="s">
        <v>82</v>
      </c>
      <c r="C913" t="s">
        <v>148</v>
      </c>
      <c r="D913" t="s">
        <v>143</v>
      </c>
      <c r="E913" t="s">
        <v>94</v>
      </c>
      <c r="F913" s="3">
        <v>2.7952768333333333</v>
      </c>
      <c r="G913" s="5">
        <v>2.4484948784722221E-2</v>
      </c>
      <c r="H913" s="2">
        <v>0</v>
      </c>
      <c r="I913" s="2">
        <v>0</v>
      </c>
      <c r="J913" s="2">
        <v>0</v>
      </c>
      <c r="K913" s="2">
        <v>8</v>
      </c>
      <c r="L913" s="2">
        <v>8</v>
      </c>
      <c r="M913">
        <v>2</v>
      </c>
      <c r="N913" s="2">
        <v>6</v>
      </c>
      <c r="O913" s="2">
        <v>1</v>
      </c>
      <c r="P913" s="2">
        <v>5</v>
      </c>
      <c r="Q913" s="2">
        <v>5</v>
      </c>
      <c r="R913" s="2">
        <v>0</v>
      </c>
      <c r="S913" s="2">
        <v>2</v>
      </c>
      <c r="T913" s="2">
        <v>0</v>
      </c>
      <c r="U913" s="45">
        <v>1.170138888888889E-2</v>
      </c>
      <c r="V913" s="45">
        <v>0</v>
      </c>
      <c r="W913" s="45">
        <v>1.1226851851851852E-2</v>
      </c>
      <c r="X913" s="2">
        <v>2</v>
      </c>
      <c r="Y913" s="2">
        <v>5</v>
      </c>
      <c r="Z913">
        <v>8</v>
      </c>
    </row>
    <row r="914" spans="1:26" x14ac:dyDescent="0.25">
      <c r="A914" s="1">
        <v>44722</v>
      </c>
      <c r="B914" t="s">
        <v>82</v>
      </c>
      <c r="C914" t="s">
        <v>154</v>
      </c>
      <c r="D914" t="s">
        <v>143</v>
      </c>
      <c r="E914" t="s">
        <v>94</v>
      </c>
      <c r="F914" s="3">
        <v>0</v>
      </c>
      <c r="G914" s="5">
        <v>7.599537037037038E-2</v>
      </c>
      <c r="H914" s="2">
        <v>1</v>
      </c>
      <c r="I914" s="2">
        <v>0</v>
      </c>
      <c r="J914" s="2">
        <v>0</v>
      </c>
      <c r="K914" s="2">
        <v>2</v>
      </c>
      <c r="L914" s="2">
        <v>2</v>
      </c>
      <c r="M914">
        <v>0</v>
      </c>
      <c r="N914" s="2">
        <v>1</v>
      </c>
      <c r="O914" s="2">
        <v>1</v>
      </c>
      <c r="P914" s="2">
        <v>1</v>
      </c>
      <c r="Q914" s="2">
        <v>1</v>
      </c>
      <c r="R914" s="2">
        <v>0</v>
      </c>
      <c r="S914" s="2">
        <v>0</v>
      </c>
      <c r="T914" s="2">
        <v>0</v>
      </c>
      <c r="U914" s="45">
        <v>1.5972222222222224E-2</v>
      </c>
      <c r="V914" s="45">
        <v>0</v>
      </c>
      <c r="W914" s="45">
        <v>4.7546296296296302E-2</v>
      </c>
      <c r="X914" s="2">
        <v>0</v>
      </c>
      <c r="Y914" s="2">
        <v>1</v>
      </c>
      <c r="Z914">
        <v>2</v>
      </c>
    </row>
    <row r="915" spans="1:26" x14ac:dyDescent="0.25">
      <c r="A915" s="1">
        <v>44722</v>
      </c>
      <c r="B915" t="s">
        <v>94</v>
      </c>
      <c r="C915" t="s">
        <v>180</v>
      </c>
      <c r="D915" t="s">
        <v>153</v>
      </c>
      <c r="E915" t="s">
        <v>94</v>
      </c>
      <c r="F915" s="3">
        <v>0</v>
      </c>
      <c r="G915" s="5">
        <v>2.063657638888889E-2</v>
      </c>
      <c r="H915" s="2">
        <v>0</v>
      </c>
      <c r="I915" s="2">
        <v>0</v>
      </c>
      <c r="J915" s="2">
        <v>0</v>
      </c>
      <c r="K915" s="2">
        <v>1</v>
      </c>
      <c r="L915" s="2">
        <v>1</v>
      </c>
      <c r="M915">
        <v>0</v>
      </c>
      <c r="N915" s="2">
        <v>1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1</v>
      </c>
      <c r="U915" s="45" t="s">
        <v>77</v>
      </c>
      <c r="V915" s="45" t="s">
        <v>77</v>
      </c>
      <c r="W915" s="45" t="s">
        <v>77</v>
      </c>
      <c r="X915" s="2">
        <v>1</v>
      </c>
      <c r="Y915" s="2">
        <v>0</v>
      </c>
      <c r="Z915">
        <v>1</v>
      </c>
    </row>
    <row r="916" spans="1:26" x14ac:dyDescent="0.25">
      <c r="A916" s="1">
        <v>44722</v>
      </c>
      <c r="B916" t="s">
        <v>80</v>
      </c>
      <c r="C916" t="s">
        <v>133</v>
      </c>
      <c r="D916" t="s">
        <v>132</v>
      </c>
      <c r="E916" t="s">
        <v>268</v>
      </c>
      <c r="F916" s="3">
        <v>0.13305549999999999</v>
      </c>
      <c r="G916" s="5">
        <v>1.1041666666666667E-2</v>
      </c>
      <c r="H916" s="2">
        <v>0</v>
      </c>
      <c r="I916" s="2">
        <v>0</v>
      </c>
      <c r="J916" s="2">
        <v>0</v>
      </c>
      <c r="K916" s="2">
        <v>4</v>
      </c>
      <c r="L916" s="2">
        <v>4</v>
      </c>
      <c r="M916">
        <v>2</v>
      </c>
      <c r="N916" s="2">
        <v>4</v>
      </c>
      <c r="O916" s="2">
        <v>3</v>
      </c>
      <c r="P916" s="2">
        <v>1</v>
      </c>
      <c r="Q916" s="2">
        <v>1</v>
      </c>
      <c r="R916" s="2">
        <v>0</v>
      </c>
      <c r="S916" s="2">
        <v>0</v>
      </c>
      <c r="T916" s="2">
        <v>0</v>
      </c>
      <c r="U916" s="45">
        <v>6.2500000000000003E-3</v>
      </c>
      <c r="V916" s="45">
        <v>0.33333333333333331</v>
      </c>
      <c r="W916" s="45">
        <v>0.20149305555555555</v>
      </c>
      <c r="X916" s="2">
        <v>0</v>
      </c>
      <c r="Y916" s="2">
        <v>1</v>
      </c>
      <c r="Z916">
        <v>4</v>
      </c>
    </row>
    <row r="917" spans="1:26" x14ac:dyDescent="0.25">
      <c r="A917" s="1">
        <v>44722</v>
      </c>
      <c r="B917" t="s">
        <v>80</v>
      </c>
      <c r="C917" t="s">
        <v>149</v>
      </c>
      <c r="D917" t="s">
        <v>150</v>
      </c>
      <c r="E917" t="s">
        <v>281</v>
      </c>
      <c r="F917" s="3">
        <v>0</v>
      </c>
      <c r="G917" s="5">
        <v>3.9212965277777782E-2</v>
      </c>
      <c r="H917" s="2">
        <v>0</v>
      </c>
      <c r="I917" s="2">
        <v>0</v>
      </c>
      <c r="J917" s="2">
        <v>0</v>
      </c>
      <c r="K917" s="2">
        <v>1</v>
      </c>
      <c r="L917" s="2">
        <v>1</v>
      </c>
      <c r="M917">
        <v>0</v>
      </c>
      <c r="N917" s="2">
        <v>1</v>
      </c>
      <c r="O917" s="2">
        <v>1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45">
        <v>1.8402777777777777E-3</v>
      </c>
      <c r="V917" s="45">
        <v>1</v>
      </c>
      <c r="W917" s="45" t="s">
        <v>77</v>
      </c>
      <c r="X917" s="2">
        <v>0</v>
      </c>
      <c r="Y917" s="2">
        <v>0</v>
      </c>
      <c r="Z917">
        <v>1</v>
      </c>
    </row>
    <row r="918" spans="1:26" x14ac:dyDescent="0.25">
      <c r="A918" s="1">
        <v>44722</v>
      </c>
      <c r="B918" t="s">
        <v>80</v>
      </c>
      <c r="C918" t="s">
        <v>133</v>
      </c>
      <c r="D918" t="s">
        <v>132</v>
      </c>
      <c r="E918" t="s">
        <v>275</v>
      </c>
      <c r="F918" s="3">
        <v>21.612499</v>
      </c>
      <c r="G918" s="5">
        <v>5.6392359027777783E-2</v>
      </c>
      <c r="H918" s="2">
        <v>0</v>
      </c>
      <c r="I918" s="2">
        <v>0</v>
      </c>
      <c r="J918" s="2">
        <v>0</v>
      </c>
      <c r="K918" s="2">
        <v>24</v>
      </c>
      <c r="L918" s="2">
        <v>24</v>
      </c>
      <c r="M918">
        <v>8</v>
      </c>
      <c r="N918" s="2">
        <v>16</v>
      </c>
      <c r="O918" s="2">
        <v>0</v>
      </c>
      <c r="P918" s="2">
        <v>19</v>
      </c>
      <c r="Q918" s="2">
        <v>24</v>
      </c>
      <c r="R918" s="2">
        <v>5</v>
      </c>
      <c r="S918" s="2">
        <v>0</v>
      </c>
      <c r="T918" s="2">
        <v>0</v>
      </c>
      <c r="U918" s="45" t="s">
        <v>77</v>
      </c>
      <c r="V918" s="45" t="s">
        <v>77</v>
      </c>
      <c r="W918" s="45">
        <v>5.572337962962963E-2</v>
      </c>
      <c r="X918" s="2">
        <v>0</v>
      </c>
      <c r="Y918" s="2">
        <v>24</v>
      </c>
      <c r="Z918">
        <v>24</v>
      </c>
    </row>
    <row r="919" spans="1:26" x14ac:dyDescent="0.25">
      <c r="A919" s="1">
        <v>44722</v>
      </c>
      <c r="B919" t="s">
        <v>80</v>
      </c>
      <c r="C919" t="s">
        <v>133</v>
      </c>
      <c r="D919" t="s">
        <v>132</v>
      </c>
      <c r="E919" t="s">
        <v>270</v>
      </c>
      <c r="F919" s="3">
        <v>1.8055499999999999E-2</v>
      </c>
      <c r="G919" s="5">
        <v>1.1168979166666667E-2</v>
      </c>
      <c r="H919" s="2">
        <v>0</v>
      </c>
      <c r="I919" s="2">
        <v>0</v>
      </c>
      <c r="J919" s="2">
        <v>0</v>
      </c>
      <c r="K919" s="2">
        <v>1</v>
      </c>
      <c r="L919" s="2">
        <v>1</v>
      </c>
      <c r="M919">
        <v>0</v>
      </c>
      <c r="N919" s="2">
        <v>1</v>
      </c>
      <c r="O919" s="2">
        <v>0</v>
      </c>
      <c r="P919" s="2">
        <v>1</v>
      </c>
      <c r="Q919" s="2">
        <v>1</v>
      </c>
      <c r="R919" s="2">
        <v>0</v>
      </c>
      <c r="S919" s="2">
        <v>0</v>
      </c>
      <c r="T919" s="2">
        <v>0</v>
      </c>
      <c r="U919" s="45" t="s">
        <v>77</v>
      </c>
      <c r="V919" s="45" t="s">
        <v>77</v>
      </c>
      <c r="W919" s="45">
        <v>1.8298611111111113E-2</v>
      </c>
      <c r="X919" s="2">
        <v>0</v>
      </c>
      <c r="Y919" s="2">
        <v>1</v>
      </c>
      <c r="Z919">
        <v>1</v>
      </c>
    </row>
    <row r="920" spans="1:26" x14ac:dyDescent="0.25">
      <c r="A920" s="1">
        <v>44722</v>
      </c>
      <c r="B920" t="s">
        <v>80</v>
      </c>
      <c r="C920" t="s">
        <v>133</v>
      </c>
      <c r="D920" t="s">
        <v>132</v>
      </c>
      <c r="E920" t="s">
        <v>94</v>
      </c>
      <c r="F920" s="3">
        <v>1.4013888333333333</v>
      </c>
      <c r="G920" s="5">
        <v>6.8807868055555554E-2</v>
      </c>
      <c r="H920" s="2">
        <v>0</v>
      </c>
      <c r="I920" s="2">
        <v>0</v>
      </c>
      <c r="J920" s="2">
        <v>0</v>
      </c>
      <c r="K920" s="2">
        <v>1</v>
      </c>
      <c r="L920" s="2">
        <v>1</v>
      </c>
      <c r="M920">
        <v>0</v>
      </c>
      <c r="N920" s="2">
        <v>0</v>
      </c>
      <c r="O920" s="2">
        <v>0</v>
      </c>
      <c r="P920" s="2">
        <v>1</v>
      </c>
      <c r="Q920" s="2">
        <v>1</v>
      </c>
      <c r="R920" s="2">
        <v>0</v>
      </c>
      <c r="S920" s="2">
        <v>0</v>
      </c>
      <c r="T920" s="2">
        <v>0</v>
      </c>
      <c r="U920" s="45" t="s">
        <v>77</v>
      </c>
      <c r="V920" s="45" t="s">
        <v>77</v>
      </c>
      <c r="W920" s="45">
        <v>5.7094907407407414E-2</v>
      </c>
      <c r="X920" s="2">
        <v>0</v>
      </c>
      <c r="Y920" s="2">
        <v>1</v>
      </c>
      <c r="Z920">
        <v>1</v>
      </c>
    </row>
    <row r="921" spans="1:26" x14ac:dyDescent="0.25">
      <c r="A921" s="1">
        <v>44722</v>
      </c>
      <c r="B921" t="s">
        <v>80</v>
      </c>
      <c r="C921" t="s">
        <v>133</v>
      </c>
      <c r="D921" t="s">
        <v>132</v>
      </c>
      <c r="E921" t="s">
        <v>267</v>
      </c>
      <c r="F921" s="3">
        <v>66.551106500000003</v>
      </c>
      <c r="G921" s="5">
        <v>9.9063239247311821E-2</v>
      </c>
      <c r="H921" s="2">
        <v>7</v>
      </c>
      <c r="I921" s="2">
        <v>4</v>
      </c>
      <c r="J921" s="2">
        <v>0</v>
      </c>
      <c r="K921" s="2">
        <v>30</v>
      </c>
      <c r="L921" s="2">
        <v>30</v>
      </c>
      <c r="M921">
        <v>9</v>
      </c>
      <c r="N921" s="2">
        <v>15</v>
      </c>
      <c r="O921" s="2">
        <v>7</v>
      </c>
      <c r="P921" s="2">
        <v>18</v>
      </c>
      <c r="Q921" s="2">
        <v>22</v>
      </c>
      <c r="R921" s="2">
        <v>4</v>
      </c>
      <c r="S921" s="2">
        <v>1</v>
      </c>
      <c r="T921" s="2">
        <v>0</v>
      </c>
      <c r="U921" s="45">
        <v>3.5185185185185185E-3</v>
      </c>
      <c r="V921" s="45">
        <v>0.7142857142857143</v>
      </c>
      <c r="W921" s="45">
        <v>5.1012731481481478E-2</v>
      </c>
      <c r="X921" s="2">
        <v>1</v>
      </c>
      <c r="Y921" s="2">
        <v>22</v>
      </c>
      <c r="Z921">
        <v>30</v>
      </c>
    </row>
    <row r="922" spans="1:26" x14ac:dyDescent="0.25">
      <c r="A922" s="1">
        <v>44722</v>
      </c>
      <c r="B922" t="s">
        <v>80</v>
      </c>
      <c r="C922" t="s">
        <v>149</v>
      </c>
      <c r="D922" t="s">
        <v>150</v>
      </c>
      <c r="E922" t="s">
        <v>267</v>
      </c>
      <c r="F922" s="3">
        <v>0.52416666666666667</v>
      </c>
      <c r="G922" s="5">
        <v>2.5069444444444446E-2</v>
      </c>
      <c r="H922" s="2">
        <v>0</v>
      </c>
      <c r="I922" s="2">
        <v>0</v>
      </c>
      <c r="J922" s="2">
        <v>0</v>
      </c>
      <c r="K922" s="2">
        <v>5</v>
      </c>
      <c r="L922" s="2">
        <v>5</v>
      </c>
      <c r="M922">
        <v>0</v>
      </c>
      <c r="N922" s="2">
        <v>5</v>
      </c>
      <c r="O922" s="2">
        <v>0</v>
      </c>
      <c r="P922" s="2">
        <v>2</v>
      </c>
      <c r="Q922" s="2">
        <v>2</v>
      </c>
      <c r="R922" s="2">
        <v>0</v>
      </c>
      <c r="S922" s="2">
        <v>0</v>
      </c>
      <c r="T922" s="2">
        <v>3</v>
      </c>
      <c r="U922" s="45" t="s">
        <v>77</v>
      </c>
      <c r="V922" s="45" t="s">
        <v>77</v>
      </c>
      <c r="W922" s="45">
        <v>0.12634259259259259</v>
      </c>
      <c r="X922" s="2">
        <v>3</v>
      </c>
      <c r="Y922" s="2">
        <v>2</v>
      </c>
      <c r="Z922">
        <v>5</v>
      </c>
    </row>
    <row r="923" spans="1:26" x14ac:dyDescent="0.25">
      <c r="A923" s="1">
        <v>44722</v>
      </c>
      <c r="B923" t="s">
        <v>77</v>
      </c>
      <c r="C923" t="s">
        <v>77</v>
      </c>
      <c r="D923" t="s">
        <v>77</v>
      </c>
      <c r="E923" t="s">
        <v>280</v>
      </c>
      <c r="F923" s="3">
        <v>0</v>
      </c>
      <c r="G923" s="5" t="s">
        <v>77</v>
      </c>
      <c r="H923" s="2">
        <v>0</v>
      </c>
      <c r="I923" s="2">
        <v>0</v>
      </c>
      <c r="J923" s="2">
        <v>0</v>
      </c>
      <c r="K923" s="2">
        <v>25</v>
      </c>
      <c r="L923" s="2">
        <v>5</v>
      </c>
      <c r="M923">
        <v>0</v>
      </c>
      <c r="N923" s="2">
        <v>0</v>
      </c>
      <c r="O923" s="2">
        <v>2</v>
      </c>
      <c r="P923" s="2">
        <v>15</v>
      </c>
      <c r="Q923" s="2">
        <v>20</v>
      </c>
      <c r="R923" s="2">
        <v>5</v>
      </c>
      <c r="S923" s="2">
        <v>1</v>
      </c>
      <c r="T923" s="2">
        <v>2</v>
      </c>
      <c r="U923" s="45">
        <v>8.6863425925925927E-3</v>
      </c>
      <c r="V923" s="45">
        <v>0</v>
      </c>
      <c r="W923" s="45">
        <v>2.5196759259259259E-2</v>
      </c>
      <c r="X923" s="2">
        <v>3</v>
      </c>
      <c r="Y923" s="2">
        <v>20</v>
      </c>
      <c r="Z923">
        <v>12</v>
      </c>
    </row>
    <row r="924" spans="1:26" x14ac:dyDescent="0.25">
      <c r="A924" s="1">
        <v>44722</v>
      </c>
      <c r="B924" t="s">
        <v>77</v>
      </c>
      <c r="C924" t="s">
        <v>77</v>
      </c>
      <c r="D924" t="s">
        <v>77</v>
      </c>
      <c r="E924" t="s">
        <v>269</v>
      </c>
      <c r="F924" s="3">
        <v>0</v>
      </c>
      <c r="G924" s="5" t="s">
        <v>77</v>
      </c>
      <c r="H924" s="2">
        <v>0</v>
      </c>
      <c r="I924" s="2">
        <v>0</v>
      </c>
      <c r="J924" s="2">
        <v>0</v>
      </c>
      <c r="K924" s="2">
        <v>43</v>
      </c>
      <c r="L924" s="2">
        <v>10</v>
      </c>
      <c r="M924">
        <v>0</v>
      </c>
      <c r="N924" s="2">
        <v>0</v>
      </c>
      <c r="O924" s="2">
        <v>3</v>
      </c>
      <c r="P924" s="2">
        <v>25</v>
      </c>
      <c r="Q924" s="2">
        <v>35</v>
      </c>
      <c r="R924" s="2">
        <v>10</v>
      </c>
      <c r="S924" s="2">
        <v>3</v>
      </c>
      <c r="T924" s="2">
        <v>2</v>
      </c>
      <c r="U924" s="45">
        <v>2.6736111111111114E-3</v>
      </c>
      <c r="V924" s="45">
        <v>1</v>
      </c>
      <c r="W924" s="45">
        <v>0.10687500000000001</v>
      </c>
      <c r="X924" s="2">
        <v>5</v>
      </c>
      <c r="Y924" s="2">
        <v>35</v>
      </c>
      <c r="Z924">
        <v>20</v>
      </c>
    </row>
    <row r="925" spans="1:26" x14ac:dyDescent="0.25">
      <c r="A925" s="1">
        <v>44722</v>
      </c>
      <c r="B925" t="s">
        <v>77</v>
      </c>
      <c r="C925" t="s">
        <v>77</v>
      </c>
      <c r="D925" t="s">
        <v>77</v>
      </c>
      <c r="E925" t="s">
        <v>272</v>
      </c>
      <c r="F925" s="3">
        <v>0</v>
      </c>
      <c r="G925" s="5" t="s">
        <v>77</v>
      </c>
      <c r="H925" s="2">
        <v>0</v>
      </c>
      <c r="I925" s="2">
        <v>0</v>
      </c>
      <c r="J925" s="2">
        <v>0</v>
      </c>
      <c r="K925" s="2">
        <v>58</v>
      </c>
      <c r="L925" s="2">
        <v>14</v>
      </c>
      <c r="M925">
        <v>0</v>
      </c>
      <c r="N925" s="2">
        <v>0</v>
      </c>
      <c r="O925" s="2">
        <v>11</v>
      </c>
      <c r="P925" s="2">
        <v>25</v>
      </c>
      <c r="Q925" s="2">
        <v>35</v>
      </c>
      <c r="R925" s="2">
        <v>10</v>
      </c>
      <c r="S925" s="2">
        <v>2</v>
      </c>
      <c r="T925" s="2">
        <v>10</v>
      </c>
      <c r="U925" s="45">
        <v>5.1678240740740738E-3</v>
      </c>
      <c r="V925" s="45">
        <v>0.6</v>
      </c>
      <c r="W925" s="45">
        <v>6.4224537037037038E-2</v>
      </c>
      <c r="X925" s="2">
        <v>12</v>
      </c>
      <c r="Y925" s="2">
        <v>35</v>
      </c>
      <c r="Z925">
        <v>33</v>
      </c>
    </row>
    <row r="926" spans="1:26" x14ac:dyDescent="0.25">
      <c r="A926" s="1">
        <v>44722</v>
      </c>
      <c r="B926" t="s">
        <v>77</v>
      </c>
      <c r="C926" t="s">
        <v>77</v>
      </c>
      <c r="D926" t="s">
        <v>77</v>
      </c>
      <c r="E926" t="s">
        <v>273</v>
      </c>
      <c r="F926" s="3">
        <v>0</v>
      </c>
      <c r="G926" s="5" t="s">
        <v>77</v>
      </c>
      <c r="H926" s="2">
        <v>0</v>
      </c>
      <c r="I926" s="2">
        <v>0</v>
      </c>
      <c r="J926" s="2">
        <v>0</v>
      </c>
      <c r="K926" s="2">
        <v>94</v>
      </c>
      <c r="L926" s="2">
        <v>15</v>
      </c>
      <c r="M926">
        <v>0</v>
      </c>
      <c r="N926" s="2">
        <v>0</v>
      </c>
      <c r="O926" s="2">
        <v>8</v>
      </c>
      <c r="P926" s="2">
        <v>45</v>
      </c>
      <c r="Q926" s="2">
        <v>57</v>
      </c>
      <c r="R926" s="2">
        <v>12</v>
      </c>
      <c r="S926" s="2">
        <v>7</v>
      </c>
      <c r="T926" s="2">
        <v>22</v>
      </c>
      <c r="U926" s="45">
        <v>4.3576388888888892E-3</v>
      </c>
      <c r="V926" s="45">
        <v>0.625</v>
      </c>
      <c r="W926" s="45">
        <v>5.1898148148148152E-2</v>
      </c>
      <c r="X926" s="2">
        <v>29</v>
      </c>
      <c r="Y926" s="2">
        <v>57</v>
      </c>
      <c r="Z926">
        <v>42</v>
      </c>
    </row>
    <row r="927" spans="1:26" x14ac:dyDescent="0.25">
      <c r="A927" s="1">
        <v>44722</v>
      </c>
      <c r="B927" t="s">
        <v>77</v>
      </c>
      <c r="C927" t="s">
        <v>77</v>
      </c>
      <c r="D927" t="s">
        <v>77</v>
      </c>
      <c r="E927" t="s">
        <v>268</v>
      </c>
      <c r="F927" s="3">
        <v>0</v>
      </c>
      <c r="G927" s="5" t="s">
        <v>77</v>
      </c>
      <c r="H927" s="2">
        <v>0</v>
      </c>
      <c r="I927" s="2">
        <v>0</v>
      </c>
      <c r="J927" s="2">
        <v>0</v>
      </c>
      <c r="K927" s="2">
        <v>59</v>
      </c>
      <c r="L927" s="2">
        <v>12</v>
      </c>
      <c r="M927">
        <v>0</v>
      </c>
      <c r="N927" s="2">
        <v>0</v>
      </c>
      <c r="O927" s="2">
        <v>8</v>
      </c>
      <c r="P927" s="2">
        <v>25</v>
      </c>
      <c r="Q927" s="2">
        <v>40</v>
      </c>
      <c r="R927" s="2">
        <v>15</v>
      </c>
      <c r="S927" s="2">
        <v>3</v>
      </c>
      <c r="T927" s="2">
        <v>8</v>
      </c>
      <c r="U927" s="45">
        <v>7.0312500000000002E-3</v>
      </c>
      <c r="V927" s="45">
        <v>0.375</v>
      </c>
      <c r="W927" s="45">
        <v>0.10513888888888889</v>
      </c>
      <c r="X927" s="2">
        <v>11</v>
      </c>
      <c r="Y927" s="2">
        <v>40</v>
      </c>
      <c r="Z927">
        <v>27</v>
      </c>
    </row>
    <row r="928" spans="1:26" x14ac:dyDescent="0.25">
      <c r="A928" s="1">
        <v>44722</v>
      </c>
      <c r="B928" t="s">
        <v>77</v>
      </c>
      <c r="C928" t="s">
        <v>77</v>
      </c>
      <c r="D928" t="s">
        <v>77</v>
      </c>
      <c r="E928" t="s">
        <v>286</v>
      </c>
      <c r="F928" s="3">
        <v>0</v>
      </c>
      <c r="G928" s="5" t="s">
        <v>77</v>
      </c>
      <c r="H928" s="2">
        <v>0</v>
      </c>
      <c r="I928" s="2">
        <v>0</v>
      </c>
      <c r="J928" s="2">
        <v>0</v>
      </c>
      <c r="K928" s="2">
        <v>11</v>
      </c>
      <c r="L928" s="2">
        <v>2</v>
      </c>
      <c r="M928">
        <v>0</v>
      </c>
      <c r="N928" s="2">
        <v>0</v>
      </c>
      <c r="O928" s="2">
        <v>0</v>
      </c>
      <c r="P928" s="2">
        <v>5</v>
      </c>
      <c r="Q928" s="2">
        <v>9</v>
      </c>
      <c r="R928" s="2">
        <v>4</v>
      </c>
      <c r="S928" s="2">
        <v>1</v>
      </c>
      <c r="T928" s="2">
        <v>1</v>
      </c>
      <c r="U928" s="45" t="s">
        <v>77</v>
      </c>
      <c r="V928" s="45" t="s">
        <v>77</v>
      </c>
      <c r="W928" s="45">
        <v>6.1406250000000009E-2</v>
      </c>
      <c r="X928" s="2">
        <v>2</v>
      </c>
      <c r="Y928" s="2">
        <v>9</v>
      </c>
      <c r="Z928">
        <v>8</v>
      </c>
    </row>
    <row r="929" spans="1:26" x14ac:dyDescent="0.25">
      <c r="A929" s="1">
        <v>44722</v>
      </c>
      <c r="B929" t="s">
        <v>77</v>
      </c>
      <c r="C929" t="s">
        <v>77</v>
      </c>
      <c r="D929" t="s">
        <v>77</v>
      </c>
      <c r="E929" t="s">
        <v>276</v>
      </c>
      <c r="F929" s="3">
        <v>0</v>
      </c>
      <c r="G929" s="5" t="s">
        <v>77</v>
      </c>
      <c r="H929" s="2">
        <v>0</v>
      </c>
      <c r="I929" s="2">
        <v>0</v>
      </c>
      <c r="J929" s="2">
        <v>0</v>
      </c>
      <c r="K929" s="2">
        <v>48</v>
      </c>
      <c r="L929" s="2">
        <v>9</v>
      </c>
      <c r="M929">
        <v>0</v>
      </c>
      <c r="N929" s="2">
        <v>0</v>
      </c>
      <c r="O929" s="2">
        <v>2</v>
      </c>
      <c r="P929" s="2">
        <v>20</v>
      </c>
      <c r="Q929" s="2">
        <v>36</v>
      </c>
      <c r="R929" s="2">
        <v>16</v>
      </c>
      <c r="S929" s="2">
        <v>4</v>
      </c>
      <c r="T929" s="2">
        <v>6</v>
      </c>
      <c r="U929" s="45">
        <v>2.604166666666667E-3</v>
      </c>
      <c r="V929" s="45">
        <v>1</v>
      </c>
      <c r="W929" s="45">
        <v>4.594907407407408E-2</v>
      </c>
      <c r="X929" s="2">
        <v>10</v>
      </c>
      <c r="Y929" s="2">
        <v>36</v>
      </c>
      <c r="Z929">
        <v>20</v>
      </c>
    </row>
    <row r="930" spans="1:26" x14ac:dyDescent="0.25">
      <c r="A930" s="1">
        <v>44722</v>
      </c>
      <c r="B930" t="s">
        <v>77</v>
      </c>
      <c r="C930" t="s">
        <v>77</v>
      </c>
      <c r="D930" t="s">
        <v>77</v>
      </c>
      <c r="E930" t="s">
        <v>285</v>
      </c>
      <c r="F930" s="3">
        <v>0</v>
      </c>
      <c r="G930" s="5" t="s">
        <v>77</v>
      </c>
      <c r="H930" s="2">
        <v>0</v>
      </c>
      <c r="I930" s="2">
        <v>0</v>
      </c>
      <c r="J930" s="2">
        <v>0</v>
      </c>
      <c r="K930" s="2">
        <v>37</v>
      </c>
      <c r="L930" s="2">
        <v>7</v>
      </c>
      <c r="M930">
        <v>0</v>
      </c>
      <c r="N930" s="2">
        <v>0</v>
      </c>
      <c r="O930" s="2">
        <v>6</v>
      </c>
      <c r="P930" s="2">
        <v>17</v>
      </c>
      <c r="Q930" s="2">
        <v>22</v>
      </c>
      <c r="R930" s="2">
        <v>5</v>
      </c>
      <c r="S930" s="2">
        <v>1</v>
      </c>
      <c r="T930" s="2">
        <v>8</v>
      </c>
      <c r="U930" s="45">
        <v>5.7291666666666671E-3</v>
      </c>
      <c r="V930" s="45">
        <v>0.5</v>
      </c>
      <c r="W930" s="45">
        <v>5.6435185185185185E-2</v>
      </c>
      <c r="X930" s="2">
        <v>9</v>
      </c>
      <c r="Y930" s="2">
        <v>22</v>
      </c>
      <c r="Z930">
        <v>18</v>
      </c>
    </row>
    <row r="931" spans="1:26" x14ac:dyDescent="0.25">
      <c r="A931" s="1">
        <v>44722</v>
      </c>
      <c r="B931" t="s">
        <v>77</v>
      </c>
      <c r="C931" t="s">
        <v>77</v>
      </c>
      <c r="D931" t="s">
        <v>77</v>
      </c>
      <c r="E931" t="s">
        <v>282</v>
      </c>
      <c r="F931" s="3">
        <v>0</v>
      </c>
      <c r="G931" s="5" t="s">
        <v>77</v>
      </c>
      <c r="H931" s="2">
        <v>0</v>
      </c>
      <c r="I931" s="2">
        <v>0</v>
      </c>
      <c r="J931" s="2">
        <v>0</v>
      </c>
      <c r="K931" s="2">
        <v>47</v>
      </c>
      <c r="L931" s="2">
        <v>7</v>
      </c>
      <c r="M931">
        <v>0</v>
      </c>
      <c r="N931" s="2">
        <v>0</v>
      </c>
      <c r="O931" s="2">
        <v>3</v>
      </c>
      <c r="P931" s="2">
        <v>27</v>
      </c>
      <c r="Q931" s="2">
        <v>38</v>
      </c>
      <c r="R931" s="2">
        <v>11</v>
      </c>
      <c r="S931" s="2">
        <v>0</v>
      </c>
      <c r="T931" s="2">
        <v>6</v>
      </c>
      <c r="U931" s="45">
        <v>6.4699074074074077E-3</v>
      </c>
      <c r="V931" s="45">
        <v>0.33333333333333331</v>
      </c>
      <c r="W931" s="45">
        <v>8.4988425925925926E-2</v>
      </c>
      <c r="X931" s="2">
        <v>6</v>
      </c>
      <c r="Y931" s="2">
        <v>38</v>
      </c>
      <c r="Z931">
        <v>17</v>
      </c>
    </row>
    <row r="932" spans="1:26" x14ac:dyDescent="0.25">
      <c r="A932" s="1">
        <v>44722</v>
      </c>
      <c r="B932" t="s">
        <v>77</v>
      </c>
      <c r="C932" t="s">
        <v>77</v>
      </c>
      <c r="D932" t="s">
        <v>77</v>
      </c>
      <c r="E932" t="s">
        <v>287</v>
      </c>
      <c r="F932" s="3">
        <v>0</v>
      </c>
      <c r="G932" s="5" t="s">
        <v>77</v>
      </c>
      <c r="H932" s="2">
        <v>0</v>
      </c>
      <c r="I932" s="2">
        <v>0</v>
      </c>
      <c r="J932" s="2">
        <v>0</v>
      </c>
      <c r="K932" s="2">
        <v>37</v>
      </c>
      <c r="L932" s="2">
        <v>5</v>
      </c>
      <c r="M932">
        <v>0</v>
      </c>
      <c r="N932" s="2">
        <v>0</v>
      </c>
      <c r="O932" s="2">
        <v>4</v>
      </c>
      <c r="P932" s="2">
        <v>13</v>
      </c>
      <c r="Q932" s="2">
        <v>23</v>
      </c>
      <c r="R932" s="2">
        <v>10</v>
      </c>
      <c r="S932" s="2">
        <v>2</v>
      </c>
      <c r="T932" s="2">
        <v>8</v>
      </c>
      <c r="U932" s="45">
        <v>6.168981481481481E-3</v>
      </c>
      <c r="V932" s="45">
        <v>0.5</v>
      </c>
      <c r="W932" s="45">
        <v>3.5902777777777783E-2</v>
      </c>
      <c r="X932" s="2">
        <v>10</v>
      </c>
      <c r="Y932" s="2">
        <v>23</v>
      </c>
      <c r="Z932">
        <v>21</v>
      </c>
    </row>
    <row r="933" spans="1:26" x14ac:dyDescent="0.25">
      <c r="A933" s="1">
        <v>44722</v>
      </c>
      <c r="B933" t="s">
        <v>77</v>
      </c>
      <c r="C933" t="s">
        <v>77</v>
      </c>
      <c r="D933" t="s">
        <v>77</v>
      </c>
      <c r="E933" t="s">
        <v>284</v>
      </c>
      <c r="F933" s="3">
        <v>0</v>
      </c>
      <c r="G933" s="5" t="s">
        <v>77</v>
      </c>
      <c r="H933" s="2">
        <v>0</v>
      </c>
      <c r="I933" s="2">
        <v>0</v>
      </c>
      <c r="J933" s="2">
        <v>0</v>
      </c>
      <c r="K933" s="2">
        <v>20</v>
      </c>
      <c r="L933" s="2">
        <v>4</v>
      </c>
      <c r="M933">
        <v>0</v>
      </c>
      <c r="N933" s="2">
        <v>0</v>
      </c>
      <c r="O933" s="2">
        <v>3</v>
      </c>
      <c r="P933" s="2">
        <v>10</v>
      </c>
      <c r="Q933" s="2">
        <v>15</v>
      </c>
      <c r="R933" s="2">
        <v>5</v>
      </c>
      <c r="S933" s="2">
        <v>1</v>
      </c>
      <c r="T933" s="2">
        <v>1</v>
      </c>
      <c r="U933" s="45">
        <v>1.5358796296296297E-2</v>
      </c>
      <c r="V933" s="45">
        <v>0.33333333333333331</v>
      </c>
      <c r="W933" s="45">
        <v>5.7332175925925932E-2</v>
      </c>
      <c r="X933" s="2">
        <v>2</v>
      </c>
      <c r="Y933" s="2">
        <v>15</v>
      </c>
      <c r="Z933">
        <v>10</v>
      </c>
    </row>
    <row r="934" spans="1:26" x14ac:dyDescent="0.25">
      <c r="A934" s="1">
        <v>44722</v>
      </c>
      <c r="B934" t="s">
        <v>77</v>
      </c>
      <c r="C934" t="s">
        <v>77</v>
      </c>
      <c r="D934" t="s">
        <v>77</v>
      </c>
      <c r="E934" t="s">
        <v>281</v>
      </c>
      <c r="F934" s="3">
        <v>0</v>
      </c>
      <c r="G934" s="5" t="s">
        <v>77</v>
      </c>
      <c r="H934" s="2">
        <v>0</v>
      </c>
      <c r="I934" s="2">
        <v>0</v>
      </c>
      <c r="J934" s="2">
        <v>0</v>
      </c>
      <c r="K934" s="2">
        <v>14</v>
      </c>
      <c r="L934" s="2">
        <v>4</v>
      </c>
      <c r="M934">
        <v>0</v>
      </c>
      <c r="N934" s="2">
        <v>0</v>
      </c>
      <c r="O934" s="2">
        <v>1</v>
      </c>
      <c r="P934" s="2">
        <v>10</v>
      </c>
      <c r="Q934" s="2">
        <v>10</v>
      </c>
      <c r="R934" s="2">
        <v>0</v>
      </c>
      <c r="S934" s="2">
        <v>0</v>
      </c>
      <c r="T934" s="2">
        <v>3</v>
      </c>
      <c r="U934" s="45">
        <v>4.178240740740741E-3</v>
      </c>
      <c r="V934" s="45">
        <v>1</v>
      </c>
      <c r="W934" s="45">
        <v>1.9166666666666669E-2</v>
      </c>
      <c r="X934" s="2">
        <v>3</v>
      </c>
      <c r="Y934" s="2">
        <v>10</v>
      </c>
      <c r="Z934">
        <v>8</v>
      </c>
    </row>
    <row r="935" spans="1:26" x14ac:dyDescent="0.25">
      <c r="A935" s="1">
        <v>44722</v>
      </c>
      <c r="B935" t="s">
        <v>77</v>
      </c>
      <c r="C935" t="s">
        <v>77</v>
      </c>
      <c r="D935" t="s">
        <v>77</v>
      </c>
      <c r="E935" t="s">
        <v>279</v>
      </c>
      <c r="F935" s="3">
        <v>0</v>
      </c>
      <c r="G935" s="5" t="s">
        <v>77</v>
      </c>
      <c r="H935" s="2">
        <v>0</v>
      </c>
      <c r="I935" s="2">
        <v>0</v>
      </c>
      <c r="J935" s="2">
        <v>0</v>
      </c>
      <c r="K935" s="2">
        <v>22</v>
      </c>
      <c r="L935" s="2">
        <v>5</v>
      </c>
      <c r="M935">
        <v>0</v>
      </c>
      <c r="N935" s="2">
        <v>0</v>
      </c>
      <c r="O935" s="2">
        <v>1</v>
      </c>
      <c r="P935" s="2">
        <v>10</v>
      </c>
      <c r="Q935" s="2">
        <v>15</v>
      </c>
      <c r="R935" s="2">
        <v>5</v>
      </c>
      <c r="S935" s="2">
        <v>0</v>
      </c>
      <c r="T935" s="2">
        <v>6</v>
      </c>
      <c r="U935" s="45">
        <v>7.6504629629629639E-3</v>
      </c>
      <c r="V935" s="45">
        <v>0</v>
      </c>
      <c r="W935" s="45">
        <v>5.5081018518518515E-2</v>
      </c>
      <c r="X935" s="2">
        <v>6</v>
      </c>
      <c r="Y935" s="2">
        <v>15</v>
      </c>
      <c r="Z935">
        <v>10</v>
      </c>
    </row>
    <row r="936" spans="1:26" x14ac:dyDescent="0.25">
      <c r="A936" s="1">
        <v>44722</v>
      </c>
      <c r="B936" t="s">
        <v>77</v>
      </c>
      <c r="C936" t="s">
        <v>77</v>
      </c>
      <c r="D936" t="s">
        <v>77</v>
      </c>
      <c r="E936" t="s">
        <v>275</v>
      </c>
      <c r="F936" s="3">
        <v>0</v>
      </c>
      <c r="G936" s="5" t="s">
        <v>77</v>
      </c>
      <c r="H936" s="2">
        <v>0</v>
      </c>
      <c r="I936" s="2">
        <v>0</v>
      </c>
      <c r="J936" s="2">
        <v>0</v>
      </c>
      <c r="K936" s="2">
        <v>48</v>
      </c>
      <c r="L936" s="2">
        <v>12</v>
      </c>
      <c r="M936">
        <v>0</v>
      </c>
      <c r="N936" s="2">
        <v>0</v>
      </c>
      <c r="O936" s="2">
        <v>1</v>
      </c>
      <c r="P936" s="2">
        <v>33</v>
      </c>
      <c r="Q936" s="2">
        <v>38</v>
      </c>
      <c r="R936" s="2">
        <v>5</v>
      </c>
      <c r="S936" s="2">
        <v>2</v>
      </c>
      <c r="T936" s="2">
        <v>7</v>
      </c>
      <c r="U936" s="45">
        <v>3.2523148148148151E-3</v>
      </c>
      <c r="V936" s="45">
        <v>1</v>
      </c>
      <c r="W936" s="45">
        <v>5.2731481481481483E-2</v>
      </c>
      <c r="X936" s="2">
        <v>9</v>
      </c>
      <c r="Y936" s="2">
        <v>38</v>
      </c>
      <c r="Z936">
        <v>27</v>
      </c>
    </row>
    <row r="937" spans="1:26" x14ac:dyDescent="0.25">
      <c r="A937" s="1">
        <v>44722</v>
      </c>
      <c r="B937" t="s">
        <v>77</v>
      </c>
      <c r="C937" t="s">
        <v>77</v>
      </c>
      <c r="D937" t="s">
        <v>77</v>
      </c>
      <c r="E937" t="s">
        <v>271</v>
      </c>
      <c r="F937" s="3">
        <v>0</v>
      </c>
      <c r="G937" s="5" t="s">
        <v>77</v>
      </c>
      <c r="H937" s="2">
        <v>0</v>
      </c>
      <c r="I937" s="2">
        <v>0</v>
      </c>
      <c r="J937" s="2">
        <v>0</v>
      </c>
      <c r="K937" s="2">
        <v>46</v>
      </c>
      <c r="L937" s="2">
        <v>13</v>
      </c>
      <c r="M937">
        <v>0</v>
      </c>
      <c r="N937" s="2">
        <v>0</v>
      </c>
      <c r="O937" s="2">
        <v>6</v>
      </c>
      <c r="P937" s="2">
        <v>24</v>
      </c>
      <c r="Q937" s="2">
        <v>31</v>
      </c>
      <c r="R937" s="2">
        <v>7</v>
      </c>
      <c r="S937" s="2">
        <v>3</v>
      </c>
      <c r="T937" s="2">
        <v>6</v>
      </c>
      <c r="U937" s="45">
        <v>3.859953703703704E-3</v>
      </c>
      <c r="V937" s="45">
        <v>0.83333333333333337</v>
      </c>
      <c r="W937" s="45">
        <v>2.8883101851851854E-2</v>
      </c>
      <c r="X937" s="2">
        <v>9</v>
      </c>
      <c r="Y937" s="2">
        <v>31</v>
      </c>
      <c r="Z937">
        <v>24</v>
      </c>
    </row>
    <row r="938" spans="1:26" x14ac:dyDescent="0.25">
      <c r="A938" s="1">
        <v>44722</v>
      </c>
      <c r="B938" t="s">
        <v>77</v>
      </c>
      <c r="C938" t="s">
        <v>77</v>
      </c>
      <c r="D938" t="s">
        <v>77</v>
      </c>
      <c r="E938" t="s">
        <v>82</v>
      </c>
      <c r="F938" s="3">
        <v>0</v>
      </c>
      <c r="G938" s="5" t="s">
        <v>77</v>
      </c>
      <c r="H938" s="2">
        <v>0</v>
      </c>
      <c r="I938" s="2">
        <v>0</v>
      </c>
      <c r="J938" s="2">
        <v>0</v>
      </c>
      <c r="K938" s="2">
        <v>2</v>
      </c>
      <c r="L938" s="2">
        <v>0</v>
      </c>
      <c r="M938">
        <v>0</v>
      </c>
      <c r="N938" s="2">
        <v>0</v>
      </c>
      <c r="O938" s="2">
        <v>0</v>
      </c>
      <c r="P938" s="2">
        <v>2</v>
      </c>
      <c r="Q938" s="2">
        <v>2</v>
      </c>
      <c r="R938" s="2">
        <v>0</v>
      </c>
      <c r="S938" s="2">
        <v>0</v>
      </c>
      <c r="T938" s="2">
        <v>0</v>
      </c>
      <c r="U938" s="45" t="s">
        <v>77</v>
      </c>
      <c r="V938" s="45" t="s">
        <v>77</v>
      </c>
      <c r="W938" s="45" t="s">
        <v>77</v>
      </c>
      <c r="X938" s="2">
        <v>0</v>
      </c>
      <c r="Y938" s="2">
        <v>2</v>
      </c>
      <c r="Z938">
        <v>0</v>
      </c>
    </row>
    <row r="939" spans="1:26" x14ac:dyDescent="0.25">
      <c r="A939" s="1">
        <v>44722</v>
      </c>
      <c r="B939" t="s">
        <v>77</v>
      </c>
      <c r="C939" t="s">
        <v>77</v>
      </c>
      <c r="D939" t="s">
        <v>77</v>
      </c>
      <c r="E939" t="s">
        <v>270</v>
      </c>
      <c r="F939" s="3">
        <v>0</v>
      </c>
      <c r="G939" s="5" t="s">
        <v>77</v>
      </c>
      <c r="H939" s="2">
        <v>0</v>
      </c>
      <c r="I939" s="2">
        <v>0</v>
      </c>
      <c r="J939" s="2">
        <v>0</v>
      </c>
      <c r="K939" s="2">
        <v>46</v>
      </c>
      <c r="L939" s="2">
        <v>7</v>
      </c>
      <c r="M939">
        <v>0</v>
      </c>
      <c r="N939" s="2">
        <v>0</v>
      </c>
      <c r="O939" s="2">
        <v>4</v>
      </c>
      <c r="P939" s="2">
        <v>20</v>
      </c>
      <c r="Q939" s="2">
        <v>30</v>
      </c>
      <c r="R939" s="2">
        <v>10</v>
      </c>
      <c r="S939" s="2">
        <v>3</v>
      </c>
      <c r="T939" s="2">
        <v>9</v>
      </c>
      <c r="U939" s="45">
        <v>4.6064814814814814E-3</v>
      </c>
      <c r="V939" s="45">
        <v>0.75</v>
      </c>
      <c r="W939" s="45">
        <v>5.8559027777777779E-2</v>
      </c>
      <c r="X939" s="2">
        <v>12</v>
      </c>
      <c r="Y939" s="2">
        <v>30</v>
      </c>
      <c r="Z939">
        <v>24</v>
      </c>
    </row>
    <row r="940" spans="1:26" x14ac:dyDescent="0.25">
      <c r="A940" s="1">
        <v>44722</v>
      </c>
      <c r="B940" t="s">
        <v>77</v>
      </c>
      <c r="C940" t="s">
        <v>77</v>
      </c>
      <c r="D940" t="s">
        <v>77</v>
      </c>
      <c r="E940" t="s">
        <v>94</v>
      </c>
      <c r="F940" s="3">
        <v>0</v>
      </c>
      <c r="G940" s="5" t="s">
        <v>77</v>
      </c>
      <c r="H940" s="2">
        <v>0</v>
      </c>
      <c r="I940" s="2">
        <v>0</v>
      </c>
      <c r="J940" s="2">
        <v>0</v>
      </c>
      <c r="K940" s="2">
        <v>36</v>
      </c>
      <c r="L940" s="2">
        <v>9</v>
      </c>
      <c r="M940">
        <v>0</v>
      </c>
      <c r="N940" s="2">
        <v>0</v>
      </c>
      <c r="O940" s="2">
        <v>2</v>
      </c>
      <c r="P940" s="2">
        <v>18</v>
      </c>
      <c r="Q940" s="2">
        <v>30</v>
      </c>
      <c r="R940" s="2">
        <v>12</v>
      </c>
      <c r="S940" s="2">
        <v>2</v>
      </c>
      <c r="T940" s="2">
        <v>2</v>
      </c>
      <c r="U940" s="45">
        <v>1.5173611111111113E-2</v>
      </c>
      <c r="V940" s="45">
        <v>0</v>
      </c>
      <c r="W940" s="45">
        <v>3.2500000000000001E-2</v>
      </c>
      <c r="X940" s="2">
        <v>4</v>
      </c>
      <c r="Y940" s="2">
        <v>30</v>
      </c>
      <c r="Z940">
        <v>20</v>
      </c>
    </row>
    <row r="941" spans="1:26" x14ac:dyDescent="0.25">
      <c r="A941" s="1">
        <v>44722</v>
      </c>
      <c r="B941" t="s">
        <v>77</v>
      </c>
      <c r="C941" t="s">
        <v>77</v>
      </c>
      <c r="D941" t="s">
        <v>77</v>
      </c>
      <c r="E941" t="s">
        <v>274</v>
      </c>
      <c r="F941" s="3">
        <v>0</v>
      </c>
      <c r="G941" s="5" t="s">
        <v>77</v>
      </c>
      <c r="H941" s="2">
        <v>0</v>
      </c>
      <c r="I941" s="2">
        <v>0</v>
      </c>
      <c r="J941" s="2">
        <v>0</v>
      </c>
      <c r="K941" s="2">
        <v>55</v>
      </c>
      <c r="L941" s="2">
        <v>9</v>
      </c>
      <c r="M941">
        <v>0</v>
      </c>
      <c r="N941" s="2">
        <v>0</v>
      </c>
      <c r="O941" s="2">
        <v>4</v>
      </c>
      <c r="P941" s="2">
        <v>31</v>
      </c>
      <c r="Q941" s="2">
        <v>44</v>
      </c>
      <c r="R941" s="2">
        <v>13</v>
      </c>
      <c r="S941" s="2">
        <v>1</v>
      </c>
      <c r="T941" s="2">
        <v>6</v>
      </c>
      <c r="U941" s="45">
        <v>4.1666666666666666E-3</v>
      </c>
      <c r="V941" s="45">
        <v>0.5</v>
      </c>
      <c r="W941" s="45">
        <v>5.2922453703703715E-2</v>
      </c>
      <c r="X941" s="2">
        <v>7</v>
      </c>
      <c r="Y941" s="2">
        <v>44</v>
      </c>
      <c r="Z941">
        <v>26</v>
      </c>
    </row>
    <row r="942" spans="1:26" x14ac:dyDescent="0.25">
      <c r="A942" s="1">
        <v>44722</v>
      </c>
      <c r="B942" t="s">
        <v>77</v>
      </c>
      <c r="C942" t="s">
        <v>77</v>
      </c>
      <c r="D942" t="s">
        <v>77</v>
      </c>
      <c r="E942" t="s">
        <v>267</v>
      </c>
      <c r="F942" s="3">
        <v>0</v>
      </c>
      <c r="G942" s="5" t="s">
        <v>77</v>
      </c>
      <c r="H942" s="2">
        <v>0</v>
      </c>
      <c r="I942" s="2">
        <v>0</v>
      </c>
      <c r="J942" s="2">
        <v>0</v>
      </c>
      <c r="K942" s="2">
        <v>66</v>
      </c>
      <c r="L942" s="2">
        <v>12</v>
      </c>
      <c r="M942">
        <v>0</v>
      </c>
      <c r="N942" s="2">
        <v>0</v>
      </c>
      <c r="O942" s="2">
        <v>8</v>
      </c>
      <c r="P942" s="2">
        <v>34</v>
      </c>
      <c r="Q942" s="2">
        <v>48</v>
      </c>
      <c r="R942" s="2">
        <v>14</v>
      </c>
      <c r="S942" s="2">
        <v>3</v>
      </c>
      <c r="T942" s="2">
        <v>7</v>
      </c>
      <c r="U942" s="45">
        <v>3.4664351851851857E-3</v>
      </c>
      <c r="V942" s="45">
        <v>0.625</v>
      </c>
      <c r="W942" s="45">
        <v>8.9971064814814816E-2</v>
      </c>
      <c r="X942" s="2">
        <v>10</v>
      </c>
      <c r="Y942" s="2">
        <v>48</v>
      </c>
      <c r="Z942">
        <v>34</v>
      </c>
    </row>
    <row r="943" spans="1:26" x14ac:dyDescent="0.25">
      <c r="A943" s="1">
        <v>44722</v>
      </c>
      <c r="B943" t="s">
        <v>77</v>
      </c>
      <c r="C943" t="s">
        <v>77</v>
      </c>
      <c r="D943" t="s">
        <v>77</v>
      </c>
      <c r="E943" t="s">
        <v>278</v>
      </c>
      <c r="F943" s="3">
        <v>0</v>
      </c>
      <c r="G943" s="5" t="s">
        <v>77</v>
      </c>
      <c r="H943" s="2">
        <v>0</v>
      </c>
      <c r="I943" s="2">
        <v>0</v>
      </c>
      <c r="J943" s="2">
        <v>0</v>
      </c>
      <c r="K943" s="2">
        <v>31</v>
      </c>
      <c r="L943" s="2">
        <v>9</v>
      </c>
      <c r="M943">
        <v>0</v>
      </c>
      <c r="N943" s="2">
        <v>0</v>
      </c>
      <c r="O943" s="2">
        <v>1</v>
      </c>
      <c r="P943" s="2">
        <v>20</v>
      </c>
      <c r="Q943" s="2">
        <v>27</v>
      </c>
      <c r="R943" s="2">
        <v>7</v>
      </c>
      <c r="S943" s="2">
        <v>0</v>
      </c>
      <c r="T943" s="2">
        <v>3</v>
      </c>
      <c r="U943" s="45">
        <v>6.6203703703703702E-3</v>
      </c>
      <c r="V943" s="45">
        <v>0</v>
      </c>
      <c r="W943" s="45">
        <v>3.5833333333333335E-2</v>
      </c>
      <c r="X943" s="2">
        <v>3</v>
      </c>
      <c r="Y943" s="2">
        <v>27</v>
      </c>
      <c r="Z943">
        <v>16</v>
      </c>
    </row>
    <row r="944" spans="1:26" x14ac:dyDescent="0.25">
      <c r="A944" s="1">
        <v>44722</v>
      </c>
      <c r="B944" t="s">
        <v>77</v>
      </c>
      <c r="C944" t="s">
        <v>77</v>
      </c>
      <c r="D944" t="s">
        <v>77</v>
      </c>
      <c r="E944" t="s">
        <v>283</v>
      </c>
      <c r="F944" s="3">
        <v>0</v>
      </c>
      <c r="G944" s="5" t="s">
        <v>77</v>
      </c>
      <c r="H944" s="2">
        <v>0</v>
      </c>
      <c r="I944" s="2">
        <v>0</v>
      </c>
      <c r="J944" s="2">
        <v>0</v>
      </c>
      <c r="K944" s="2">
        <v>40</v>
      </c>
      <c r="L944" s="2">
        <v>5</v>
      </c>
      <c r="M944">
        <v>0</v>
      </c>
      <c r="N944" s="2">
        <v>0</v>
      </c>
      <c r="O944" s="2">
        <v>5</v>
      </c>
      <c r="P944" s="2">
        <v>22</v>
      </c>
      <c r="Q944" s="2">
        <v>32</v>
      </c>
      <c r="R944" s="2">
        <v>10</v>
      </c>
      <c r="S944" s="2">
        <v>2</v>
      </c>
      <c r="T944" s="2">
        <v>1</v>
      </c>
      <c r="U944" s="45">
        <v>8.4722222222222213E-3</v>
      </c>
      <c r="V944" s="45">
        <v>0.2</v>
      </c>
      <c r="W944" s="45">
        <v>2.6967592592592595E-2</v>
      </c>
      <c r="X944" s="2">
        <v>3</v>
      </c>
      <c r="Y944" s="2">
        <v>32</v>
      </c>
      <c r="Z944">
        <v>19</v>
      </c>
    </row>
    <row r="945" spans="1:26" x14ac:dyDescent="0.25">
      <c r="A945" s="1">
        <v>44722</v>
      </c>
      <c r="B945" t="s">
        <v>77</v>
      </c>
      <c r="C945" t="s">
        <v>77</v>
      </c>
      <c r="D945" t="s">
        <v>77</v>
      </c>
      <c r="E945" t="s">
        <v>277</v>
      </c>
      <c r="F945" s="3">
        <v>0</v>
      </c>
      <c r="G945" s="5" t="s">
        <v>77</v>
      </c>
      <c r="H945" s="2">
        <v>0</v>
      </c>
      <c r="I945" s="2">
        <v>0</v>
      </c>
      <c r="J945" s="2">
        <v>0</v>
      </c>
      <c r="K945" s="2">
        <v>41</v>
      </c>
      <c r="L945" s="2">
        <v>8</v>
      </c>
      <c r="M945">
        <v>0</v>
      </c>
      <c r="N945" s="2">
        <v>0</v>
      </c>
      <c r="O945" s="2">
        <v>2</v>
      </c>
      <c r="P945" s="2">
        <v>27</v>
      </c>
      <c r="Q945" s="2">
        <v>33</v>
      </c>
      <c r="R945" s="2">
        <v>6</v>
      </c>
      <c r="S945" s="2">
        <v>1</v>
      </c>
      <c r="T945" s="2">
        <v>5</v>
      </c>
      <c r="U945" s="45">
        <v>4.0509259259259266E-3</v>
      </c>
      <c r="V945" s="45">
        <v>1</v>
      </c>
      <c r="W945" s="45">
        <v>5.2777777777777778E-2</v>
      </c>
      <c r="X945" s="2">
        <v>6</v>
      </c>
      <c r="Y945" s="2">
        <v>33</v>
      </c>
      <c r="Z945">
        <v>21</v>
      </c>
    </row>
    <row r="946" spans="1:26" x14ac:dyDescent="0.25">
      <c r="A946" s="1">
        <v>44723</v>
      </c>
      <c r="B946" t="s">
        <v>89</v>
      </c>
      <c r="C946" t="s">
        <v>134</v>
      </c>
      <c r="D946" t="s">
        <v>132</v>
      </c>
      <c r="E946" t="s">
        <v>280</v>
      </c>
      <c r="F946" s="3">
        <v>6.7822213333333323</v>
      </c>
      <c r="G946" s="5">
        <v>4.2167820833333335E-2</v>
      </c>
      <c r="H946" s="2">
        <v>0</v>
      </c>
      <c r="I946" s="2">
        <v>0</v>
      </c>
      <c r="J946" s="2">
        <v>0</v>
      </c>
      <c r="K946" s="2">
        <v>8</v>
      </c>
      <c r="L946" s="2">
        <v>8</v>
      </c>
      <c r="M946">
        <v>1</v>
      </c>
      <c r="N946" s="2">
        <v>7</v>
      </c>
      <c r="O946" s="2">
        <v>0</v>
      </c>
      <c r="P946" s="2">
        <v>7</v>
      </c>
      <c r="Q946" s="2">
        <v>8</v>
      </c>
      <c r="R946" s="2">
        <v>1</v>
      </c>
      <c r="S946" s="2">
        <v>0</v>
      </c>
      <c r="T946" s="2">
        <v>0</v>
      </c>
      <c r="U946" s="45" t="s">
        <v>77</v>
      </c>
      <c r="V946" s="45" t="s">
        <v>77</v>
      </c>
      <c r="W946" s="45">
        <v>4.3119212962962963E-2</v>
      </c>
      <c r="X946" s="2">
        <v>0</v>
      </c>
      <c r="Y946" s="2">
        <v>8</v>
      </c>
      <c r="Z946">
        <v>8</v>
      </c>
    </row>
    <row r="947" spans="1:26" x14ac:dyDescent="0.25">
      <c r="A947" s="1">
        <v>44723</v>
      </c>
      <c r="B947" t="s">
        <v>89</v>
      </c>
      <c r="C947" t="s">
        <v>152</v>
      </c>
      <c r="D947" t="s">
        <v>132</v>
      </c>
      <c r="E947" t="s">
        <v>280</v>
      </c>
      <c r="F947" s="3">
        <v>0</v>
      </c>
      <c r="G947" s="5">
        <v>3.6408164351851846E-2</v>
      </c>
      <c r="H947" s="2">
        <v>0</v>
      </c>
      <c r="I947" s="2">
        <v>0</v>
      </c>
      <c r="J947" s="2">
        <v>0</v>
      </c>
      <c r="K947" s="2">
        <v>3</v>
      </c>
      <c r="L947" s="2">
        <v>3</v>
      </c>
      <c r="M947">
        <v>0</v>
      </c>
      <c r="N947" s="2">
        <v>2</v>
      </c>
      <c r="O947" s="2">
        <v>0</v>
      </c>
      <c r="P947" s="2">
        <v>0</v>
      </c>
      <c r="Q947" s="2">
        <v>2</v>
      </c>
      <c r="R947" s="2">
        <v>2</v>
      </c>
      <c r="S947" s="2">
        <v>0</v>
      </c>
      <c r="T947" s="2">
        <v>1</v>
      </c>
      <c r="U947" s="45" t="s">
        <v>77</v>
      </c>
      <c r="V947" s="45" t="s">
        <v>77</v>
      </c>
      <c r="W947" s="45">
        <v>0.12857060185185185</v>
      </c>
      <c r="X947" s="2">
        <v>1</v>
      </c>
      <c r="Y947" s="2">
        <v>2</v>
      </c>
      <c r="Z947">
        <v>3</v>
      </c>
    </row>
    <row r="948" spans="1:26" x14ac:dyDescent="0.25">
      <c r="A948" s="1">
        <v>44723</v>
      </c>
      <c r="B948" t="s">
        <v>89</v>
      </c>
      <c r="C948" t="s">
        <v>134</v>
      </c>
      <c r="D948" t="s">
        <v>132</v>
      </c>
      <c r="E948" t="s">
        <v>272</v>
      </c>
      <c r="F948" s="3">
        <v>6.6080544999999997</v>
      </c>
      <c r="G948" s="5">
        <v>3.8518514583333337E-2</v>
      </c>
      <c r="H948" s="2">
        <v>0</v>
      </c>
      <c r="I948" s="2">
        <v>0</v>
      </c>
      <c r="J948" s="2">
        <v>0</v>
      </c>
      <c r="K948" s="2">
        <v>10</v>
      </c>
      <c r="L948" s="2">
        <v>10</v>
      </c>
      <c r="M948">
        <v>3</v>
      </c>
      <c r="N948" s="2">
        <v>8</v>
      </c>
      <c r="O948" s="2">
        <v>2</v>
      </c>
      <c r="P948" s="2">
        <v>5</v>
      </c>
      <c r="Q948" s="2">
        <v>7</v>
      </c>
      <c r="R948" s="2">
        <v>2</v>
      </c>
      <c r="S948" s="2">
        <v>0</v>
      </c>
      <c r="T948" s="2">
        <v>1</v>
      </c>
      <c r="U948" s="45">
        <v>4.4097222222222229E-3</v>
      </c>
      <c r="V948" s="45">
        <v>0.5</v>
      </c>
      <c r="W948" s="45">
        <v>1.9444444444444445E-2</v>
      </c>
      <c r="X948" s="2">
        <v>1</v>
      </c>
      <c r="Y948" s="2">
        <v>7</v>
      </c>
      <c r="Z948">
        <v>10</v>
      </c>
    </row>
    <row r="949" spans="1:26" x14ac:dyDescent="0.25">
      <c r="A949" s="1">
        <v>44723</v>
      </c>
      <c r="B949" t="s">
        <v>89</v>
      </c>
      <c r="C949" t="s">
        <v>159</v>
      </c>
      <c r="D949" t="s">
        <v>150</v>
      </c>
      <c r="E949" t="s">
        <v>272</v>
      </c>
      <c r="F949" s="3">
        <v>0</v>
      </c>
      <c r="G949" s="5">
        <v>2.9104937500000001E-2</v>
      </c>
      <c r="H949" s="2">
        <v>0</v>
      </c>
      <c r="I949" s="2">
        <v>0</v>
      </c>
      <c r="J949" s="2">
        <v>0</v>
      </c>
      <c r="K949" s="2">
        <v>3</v>
      </c>
      <c r="L949" s="2">
        <v>3</v>
      </c>
      <c r="M949">
        <v>0</v>
      </c>
      <c r="N949" s="2">
        <v>2</v>
      </c>
      <c r="O949" s="2">
        <v>0</v>
      </c>
      <c r="P949" s="2">
        <v>2</v>
      </c>
      <c r="Q949" s="2">
        <v>3</v>
      </c>
      <c r="R949" s="2">
        <v>1</v>
      </c>
      <c r="S949" s="2">
        <v>0</v>
      </c>
      <c r="T949" s="2">
        <v>0</v>
      </c>
      <c r="U949" s="45" t="s">
        <v>77</v>
      </c>
      <c r="V949" s="45" t="s">
        <v>77</v>
      </c>
      <c r="W949" s="45">
        <v>4.7858796296296302E-2</v>
      </c>
      <c r="X949" s="2">
        <v>0</v>
      </c>
      <c r="Y949" s="2">
        <v>3</v>
      </c>
      <c r="Z949">
        <v>3</v>
      </c>
    </row>
    <row r="950" spans="1:26" x14ac:dyDescent="0.25">
      <c r="A950" s="1">
        <v>44723</v>
      </c>
      <c r="B950" t="s">
        <v>89</v>
      </c>
      <c r="C950" t="s">
        <v>134</v>
      </c>
      <c r="D950" t="s">
        <v>132</v>
      </c>
      <c r="E950" t="s">
        <v>279</v>
      </c>
      <c r="F950" s="3">
        <v>9.9758329999999997</v>
      </c>
      <c r="G950" s="5">
        <v>5.2791661111111117E-2</v>
      </c>
      <c r="H950" s="2">
        <v>1</v>
      </c>
      <c r="I950" s="2">
        <v>0</v>
      </c>
      <c r="J950" s="2">
        <v>0</v>
      </c>
      <c r="K950" s="2">
        <v>10</v>
      </c>
      <c r="L950" s="2">
        <v>9</v>
      </c>
      <c r="M950">
        <v>1</v>
      </c>
      <c r="N950" s="2">
        <v>6</v>
      </c>
      <c r="O950" s="2">
        <v>3</v>
      </c>
      <c r="P950" s="2">
        <v>5</v>
      </c>
      <c r="Q950" s="2">
        <v>5</v>
      </c>
      <c r="R950" s="2">
        <v>0</v>
      </c>
      <c r="S950" s="2">
        <v>0</v>
      </c>
      <c r="T950" s="2">
        <v>2</v>
      </c>
      <c r="U950" s="45">
        <v>1.2534722222222223E-2</v>
      </c>
      <c r="V950" s="45">
        <v>0.33333333333333331</v>
      </c>
      <c r="W950" s="45">
        <v>4.5972222222222227E-2</v>
      </c>
      <c r="X950" s="2">
        <v>2</v>
      </c>
      <c r="Y950" s="2">
        <v>5</v>
      </c>
      <c r="Z950">
        <v>10</v>
      </c>
    </row>
    <row r="951" spans="1:26" x14ac:dyDescent="0.25">
      <c r="A951" s="1">
        <v>44723</v>
      </c>
      <c r="B951" t="s">
        <v>89</v>
      </c>
      <c r="C951" t="s">
        <v>158</v>
      </c>
      <c r="D951" t="s">
        <v>132</v>
      </c>
      <c r="E951" t="s">
        <v>279</v>
      </c>
      <c r="F951" s="3">
        <v>0</v>
      </c>
      <c r="G951" s="5">
        <v>3.9197532407407407E-2</v>
      </c>
      <c r="H951" s="2">
        <v>0</v>
      </c>
      <c r="I951" s="2">
        <v>0</v>
      </c>
      <c r="J951" s="2">
        <v>0</v>
      </c>
      <c r="K951" s="2">
        <v>3</v>
      </c>
      <c r="L951" s="2">
        <v>3</v>
      </c>
      <c r="M951">
        <v>0</v>
      </c>
      <c r="N951" s="2">
        <v>2</v>
      </c>
      <c r="O951" s="2">
        <v>0</v>
      </c>
      <c r="P951" s="2">
        <v>2</v>
      </c>
      <c r="Q951" s="2">
        <v>2</v>
      </c>
      <c r="R951" s="2">
        <v>0</v>
      </c>
      <c r="S951" s="2">
        <v>0</v>
      </c>
      <c r="T951" s="2">
        <v>1</v>
      </c>
      <c r="U951" s="45" t="s">
        <v>77</v>
      </c>
      <c r="V951" s="45" t="s">
        <v>77</v>
      </c>
      <c r="W951" s="45">
        <v>2.0370370370370372E-2</v>
      </c>
      <c r="X951" s="2">
        <v>1</v>
      </c>
      <c r="Y951" s="2">
        <v>2</v>
      </c>
      <c r="Z951">
        <v>3</v>
      </c>
    </row>
    <row r="952" spans="1:26" x14ac:dyDescent="0.25">
      <c r="A952" s="1">
        <v>44723</v>
      </c>
      <c r="B952" t="s">
        <v>89</v>
      </c>
      <c r="C952" t="s">
        <v>152</v>
      </c>
      <c r="D952" t="s">
        <v>132</v>
      </c>
      <c r="E952" t="s">
        <v>279</v>
      </c>
      <c r="F952" s="3">
        <v>0</v>
      </c>
      <c r="G952" s="5">
        <v>3.4143541666666667E-3</v>
      </c>
      <c r="H952" s="2">
        <v>0</v>
      </c>
      <c r="I952" s="2">
        <v>0</v>
      </c>
      <c r="J952" s="2">
        <v>0</v>
      </c>
      <c r="K952" s="2">
        <v>1</v>
      </c>
      <c r="L952" s="2">
        <v>1</v>
      </c>
      <c r="M952">
        <v>0</v>
      </c>
      <c r="N952" s="2">
        <v>1</v>
      </c>
      <c r="O952" s="2">
        <v>0</v>
      </c>
      <c r="P952" s="2">
        <v>1</v>
      </c>
      <c r="Q952" s="2">
        <v>1</v>
      </c>
      <c r="R952" s="2">
        <v>0</v>
      </c>
      <c r="S952" s="2">
        <v>0</v>
      </c>
      <c r="T952" s="2">
        <v>0</v>
      </c>
      <c r="U952" s="45" t="s">
        <v>77</v>
      </c>
      <c r="V952" s="45" t="s">
        <v>77</v>
      </c>
      <c r="W952" s="45">
        <v>4.5972222222222227E-2</v>
      </c>
      <c r="X952" s="2">
        <v>0</v>
      </c>
      <c r="Y952" s="2">
        <v>1</v>
      </c>
      <c r="Z952">
        <v>1</v>
      </c>
    </row>
    <row r="953" spans="1:26" x14ac:dyDescent="0.25">
      <c r="A953" s="1">
        <v>44723</v>
      </c>
      <c r="B953" t="s">
        <v>89</v>
      </c>
      <c r="C953" t="s">
        <v>134</v>
      </c>
      <c r="D953" t="s">
        <v>132</v>
      </c>
      <c r="E953" t="s">
        <v>271</v>
      </c>
      <c r="F953" s="3">
        <v>15.941387833333332</v>
      </c>
      <c r="G953" s="5">
        <v>5.2020396701388895E-2</v>
      </c>
      <c r="H953" s="2">
        <v>0</v>
      </c>
      <c r="I953" s="2">
        <v>0</v>
      </c>
      <c r="J953" s="2">
        <v>0</v>
      </c>
      <c r="K953" s="2">
        <v>18</v>
      </c>
      <c r="L953" s="2">
        <v>16</v>
      </c>
      <c r="M953">
        <v>3</v>
      </c>
      <c r="N953" s="2">
        <v>8</v>
      </c>
      <c r="O953" s="2">
        <v>4</v>
      </c>
      <c r="P953" s="2">
        <v>9</v>
      </c>
      <c r="Q953" s="2">
        <v>12</v>
      </c>
      <c r="R953" s="2">
        <v>3</v>
      </c>
      <c r="S953" s="2">
        <v>1</v>
      </c>
      <c r="T953" s="2">
        <v>1</v>
      </c>
      <c r="U953" s="45">
        <v>4.84375E-3</v>
      </c>
      <c r="V953" s="45">
        <v>0.5</v>
      </c>
      <c r="W953" s="45">
        <v>3.8570601851851856E-2</v>
      </c>
      <c r="X953" s="2">
        <v>2</v>
      </c>
      <c r="Y953" s="2">
        <v>12</v>
      </c>
      <c r="Z953">
        <v>18</v>
      </c>
    </row>
    <row r="954" spans="1:26" x14ac:dyDescent="0.25">
      <c r="A954" s="1">
        <v>44723</v>
      </c>
      <c r="B954" t="s">
        <v>89</v>
      </c>
      <c r="C954" t="s">
        <v>158</v>
      </c>
      <c r="D954" t="s">
        <v>132</v>
      </c>
      <c r="E954" t="s">
        <v>271</v>
      </c>
      <c r="F954" s="3">
        <v>0</v>
      </c>
      <c r="G954" s="5">
        <v>2.1961805555555557E-2</v>
      </c>
      <c r="H954" s="2">
        <v>0</v>
      </c>
      <c r="I954" s="2">
        <v>0</v>
      </c>
      <c r="J954" s="2">
        <v>0</v>
      </c>
      <c r="K954" s="2">
        <v>5</v>
      </c>
      <c r="L954" s="2">
        <v>5</v>
      </c>
      <c r="M954">
        <v>0</v>
      </c>
      <c r="N954" s="2">
        <v>4</v>
      </c>
      <c r="O954" s="2">
        <v>1</v>
      </c>
      <c r="P954" s="2">
        <v>2</v>
      </c>
      <c r="Q954" s="2">
        <v>3</v>
      </c>
      <c r="R954" s="2">
        <v>1</v>
      </c>
      <c r="S954" s="2">
        <v>0</v>
      </c>
      <c r="T954" s="2">
        <v>1</v>
      </c>
      <c r="U954" s="45">
        <v>3.0671296296296302E-3</v>
      </c>
      <c r="V954" s="45">
        <v>1</v>
      </c>
      <c r="W954" s="45">
        <v>1.2974537037037038E-2</v>
      </c>
      <c r="X954" s="2">
        <v>1</v>
      </c>
      <c r="Y954" s="2">
        <v>3</v>
      </c>
      <c r="Z954">
        <v>5</v>
      </c>
    </row>
    <row r="955" spans="1:26" x14ac:dyDescent="0.25">
      <c r="A955" s="1">
        <v>44723</v>
      </c>
      <c r="B955" t="s">
        <v>89</v>
      </c>
      <c r="C955" t="s">
        <v>134</v>
      </c>
      <c r="D955" t="s">
        <v>132</v>
      </c>
      <c r="E955" t="s">
        <v>278</v>
      </c>
      <c r="F955" s="3">
        <v>23.887498333333337</v>
      </c>
      <c r="G955" s="5">
        <v>6.8440219362745108E-2</v>
      </c>
      <c r="H955" s="2">
        <v>2</v>
      </c>
      <c r="I955" s="2">
        <v>2</v>
      </c>
      <c r="J955" s="2">
        <v>0</v>
      </c>
      <c r="K955" s="2">
        <v>14</v>
      </c>
      <c r="L955" s="2">
        <v>14</v>
      </c>
      <c r="M955">
        <v>1</v>
      </c>
      <c r="N955" s="2">
        <v>10</v>
      </c>
      <c r="O955" s="2">
        <v>1</v>
      </c>
      <c r="P955" s="2">
        <v>11</v>
      </c>
      <c r="Q955" s="2">
        <v>13</v>
      </c>
      <c r="R955" s="2">
        <v>2</v>
      </c>
      <c r="S955" s="2">
        <v>0</v>
      </c>
      <c r="T955" s="2">
        <v>0</v>
      </c>
      <c r="U955" s="45">
        <v>3.6111111111111114E-3</v>
      </c>
      <c r="V955" s="45">
        <v>1</v>
      </c>
      <c r="W955" s="45">
        <v>2.3750000000000004E-2</v>
      </c>
      <c r="X955" s="2">
        <v>0</v>
      </c>
      <c r="Y955" s="2">
        <v>13</v>
      </c>
      <c r="Z955">
        <v>14</v>
      </c>
    </row>
    <row r="956" spans="1:26" x14ac:dyDescent="0.25">
      <c r="A956" s="1">
        <v>44723</v>
      </c>
      <c r="B956" t="s">
        <v>89</v>
      </c>
      <c r="C956" t="s">
        <v>152</v>
      </c>
      <c r="D956" t="s">
        <v>132</v>
      </c>
      <c r="E956" t="s">
        <v>278</v>
      </c>
      <c r="F956" s="3">
        <v>0</v>
      </c>
      <c r="G956" s="5">
        <v>1.5096444444444444E-2</v>
      </c>
      <c r="H956" s="2">
        <v>0</v>
      </c>
      <c r="I956" s="2">
        <v>0</v>
      </c>
      <c r="J956" s="2">
        <v>0</v>
      </c>
      <c r="K956" s="2">
        <v>6</v>
      </c>
      <c r="L956" s="2">
        <v>6</v>
      </c>
      <c r="M956">
        <v>0</v>
      </c>
      <c r="N956" s="2">
        <v>6</v>
      </c>
      <c r="O956" s="2">
        <v>0</v>
      </c>
      <c r="P956" s="2">
        <v>0</v>
      </c>
      <c r="Q956" s="2">
        <v>1</v>
      </c>
      <c r="R956" s="2">
        <v>1</v>
      </c>
      <c r="S956" s="2">
        <v>0</v>
      </c>
      <c r="T956" s="2">
        <v>5</v>
      </c>
      <c r="U956" s="45" t="s">
        <v>77</v>
      </c>
      <c r="V956" s="45" t="s">
        <v>77</v>
      </c>
      <c r="W956" s="45">
        <v>3.5532407407407408E-2</v>
      </c>
      <c r="X956" s="2">
        <v>5</v>
      </c>
      <c r="Y956" s="2">
        <v>1</v>
      </c>
      <c r="Z956">
        <v>6</v>
      </c>
    </row>
    <row r="957" spans="1:26" x14ac:dyDescent="0.25">
      <c r="A957" s="1">
        <v>44723</v>
      </c>
      <c r="B957" t="s">
        <v>87</v>
      </c>
      <c r="C957" t="s">
        <v>131</v>
      </c>
      <c r="D957" t="s">
        <v>132</v>
      </c>
      <c r="E957" t="s">
        <v>276</v>
      </c>
      <c r="F957" s="3">
        <v>32.104164833333328</v>
      </c>
      <c r="G957" s="5">
        <v>5.8262231398809518E-2</v>
      </c>
      <c r="H957" s="2">
        <v>2</v>
      </c>
      <c r="I957" s="2">
        <v>0</v>
      </c>
      <c r="J957" s="2">
        <v>0</v>
      </c>
      <c r="K957" s="2">
        <v>24</v>
      </c>
      <c r="L957" s="2">
        <v>24</v>
      </c>
      <c r="M957">
        <v>4</v>
      </c>
      <c r="N957" s="2">
        <v>12</v>
      </c>
      <c r="O957" s="2">
        <v>2</v>
      </c>
      <c r="P957" s="2">
        <v>15</v>
      </c>
      <c r="Q957" s="2">
        <v>21</v>
      </c>
      <c r="R957" s="2">
        <v>6</v>
      </c>
      <c r="S957" s="2">
        <v>1</v>
      </c>
      <c r="T957" s="2">
        <v>0</v>
      </c>
      <c r="U957" s="45">
        <v>5.2141203703703698E-3</v>
      </c>
      <c r="V957" s="45">
        <v>0.5</v>
      </c>
      <c r="W957" s="45">
        <v>5.2615740740740741E-2</v>
      </c>
      <c r="X957" s="2">
        <v>1</v>
      </c>
      <c r="Y957" s="2">
        <v>21</v>
      </c>
      <c r="Z957">
        <v>24</v>
      </c>
    </row>
    <row r="958" spans="1:26" x14ac:dyDescent="0.25">
      <c r="A958" s="1">
        <v>44723</v>
      </c>
      <c r="B958" t="s">
        <v>87</v>
      </c>
      <c r="C958" t="s">
        <v>138</v>
      </c>
      <c r="D958" t="s">
        <v>132</v>
      </c>
      <c r="E958" t="s">
        <v>276</v>
      </c>
      <c r="F958" s="3">
        <v>9.4588889999999992</v>
      </c>
      <c r="G958" s="5">
        <v>0.10593750173611112</v>
      </c>
      <c r="H958" s="2">
        <v>2</v>
      </c>
      <c r="I958" s="2">
        <v>0</v>
      </c>
      <c r="J958" s="2">
        <v>0</v>
      </c>
      <c r="K958" s="2">
        <v>3</v>
      </c>
      <c r="L958" s="2">
        <v>3</v>
      </c>
      <c r="M958">
        <v>1</v>
      </c>
      <c r="N958" s="2">
        <v>2</v>
      </c>
      <c r="O958" s="2">
        <v>0</v>
      </c>
      <c r="P958" s="2">
        <v>3</v>
      </c>
      <c r="Q958" s="2">
        <v>3</v>
      </c>
      <c r="R958" s="2">
        <v>0</v>
      </c>
      <c r="S958" s="2">
        <v>0</v>
      </c>
      <c r="T958" s="2">
        <v>0</v>
      </c>
      <c r="U958" s="45" t="s">
        <v>77</v>
      </c>
      <c r="V958" s="45" t="s">
        <v>77</v>
      </c>
      <c r="W958" s="45">
        <v>6.475694444444445E-2</v>
      </c>
      <c r="X958" s="2">
        <v>0</v>
      </c>
      <c r="Y958" s="2">
        <v>3</v>
      </c>
      <c r="Z958">
        <v>3</v>
      </c>
    </row>
    <row r="959" spans="1:26" x14ac:dyDescent="0.25">
      <c r="A959" s="1">
        <v>44723</v>
      </c>
      <c r="B959" t="s">
        <v>87</v>
      </c>
      <c r="C959" t="s">
        <v>131</v>
      </c>
      <c r="D959" t="s">
        <v>132</v>
      </c>
      <c r="E959" t="s">
        <v>285</v>
      </c>
      <c r="F959" s="3">
        <v>11.149721333333334</v>
      </c>
      <c r="G959" s="5">
        <v>3.5769030864197526E-2</v>
      </c>
      <c r="H959" s="2">
        <v>1</v>
      </c>
      <c r="I959" s="2">
        <v>0</v>
      </c>
      <c r="J959" s="2">
        <v>0</v>
      </c>
      <c r="K959" s="2">
        <v>16</v>
      </c>
      <c r="L959" s="2">
        <v>16</v>
      </c>
      <c r="M959">
        <v>2</v>
      </c>
      <c r="N959" s="2">
        <v>12</v>
      </c>
      <c r="O959" s="2">
        <v>4</v>
      </c>
      <c r="P959" s="2">
        <v>11</v>
      </c>
      <c r="Q959" s="2">
        <v>12</v>
      </c>
      <c r="R959" s="2">
        <v>1</v>
      </c>
      <c r="S959" s="2">
        <v>0</v>
      </c>
      <c r="T959" s="2">
        <v>0</v>
      </c>
      <c r="U959" s="45">
        <v>3.0324074074074077E-3</v>
      </c>
      <c r="V959" s="45">
        <v>0.75</v>
      </c>
      <c r="W959" s="45">
        <v>2.5358796296296296E-2</v>
      </c>
      <c r="X959" s="2">
        <v>0</v>
      </c>
      <c r="Y959" s="2">
        <v>12</v>
      </c>
      <c r="Z959">
        <v>16</v>
      </c>
    </row>
    <row r="960" spans="1:26" x14ac:dyDescent="0.25">
      <c r="A960" s="1">
        <v>44723</v>
      </c>
      <c r="B960" t="s">
        <v>87</v>
      </c>
      <c r="C960" t="s">
        <v>139</v>
      </c>
      <c r="D960" t="s">
        <v>132</v>
      </c>
      <c r="E960" t="s">
        <v>285</v>
      </c>
      <c r="F960" s="3">
        <v>1.0169444999999999</v>
      </c>
      <c r="G960" s="5">
        <v>5.278935416666667E-2</v>
      </c>
      <c r="H960" s="2">
        <v>0</v>
      </c>
      <c r="I960" s="2">
        <v>0</v>
      </c>
      <c r="J960" s="2">
        <v>0</v>
      </c>
      <c r="K960" s="2">
        <v>1</v>
      </c>
      <c r="L960" s="2">
        <v>1</v>
      </c>
      <c r="M960">
        <v>0</v>
      </c>
      <c r="N960" s="2">
        <v>0</v>
      </c>
      <c r="O960" s="2">
        <v>0</v>
      </c>
      <c r="P960" s="2">
        <v>1</v>
      </c>
      <c r="Q960" s="2">
        <v>1</v>
      </c>
      <c r="R960" s="2">
        <v>0</v>
      </c>
      <c r="S960" s="2">
        <v>0</v>
      </c>
      <c r="T960" s="2">
        <v>0</v>
      </c>
      <c r="U960" s="45" t="s">
        <v>77</v>
      </c>
      <c r="V960" s="45" t="s">
        <v>77</v>
      </c>
      <c r="W960" s="45">
        <v>4.2453703703703702E-2</v>
      </c>
      <c r="X960" s="2">
        <v>0</v>
      </c>
      <c r="Y960" s="2">
        <v>1</v>
      </c>
      <c r="Z960">
        <v>1</v>
      </c>
    </row>
    <row r="961" spans="1:26" x14ac:dyDescent="0.25">
      <c r="A961" s="1">
        <v>44723</v>
      </c>
      <c r="B961" t="s">
        <v>87</v>
      </c>
      <c r="C961" t="s">
        <v>131</v>
      </c>
      <c r="D961" t="s">
        <v>132</v>
      </c>
      <c r="E961" t="s">
        <v>282</v>
      </c>
      <c r="F961" s="3">
        <v>9.6</v>
      </c>
      <c r="G961" s="5">
        <v>6.7559523809523792E-2</v>
      </c>
      <c r="H961" s="2">
        <v>0</v>
      </c>
      <c r="I961" s="2">
        <v>0</v>
      </c>
      <c r="J961" s="2">
        <v>0</v>
      </c>
      <c r="K961" s="2">
        <v>6</v>
      </c>
      <c r="L961" s="2">
        <v>6</v>
      </c>
      <c r="M961">
        <v>0</v>
      </c>
      <c r="N961" s="2">
        <v>1</v>
      </c>
      <c r="O961" s="2">
        <v>2</v>
      </c>
      <c r="P961" s="2">
        <v>4</v>
      </c>
      <c r="Q961" s="2">
        <v>4</v>
      </c>
      <c r="R961" s="2">
        <v>0</v>
      </c>
      <c r="S961" s="2">
        <v>0</v>
      </c>
      <c r="T961" s="2">
        <v>0</v>
      </c>
      <c r="U961" s="45">
        <v>8.6053240740740743E-3</v>
      </c>
      <c r="V961" s="45">
        <v>0</v>
      </c>
      <c r="W961" s="45">
        <v>2.9947916666666668E-2</v>
      </c>
      <c r="X961" s="2">
        <v>0</v>
      </c>
      <c r="Y961" s="2">
        <v>4</v>
      </c>
      <c r="Z961">
        <v>6</v>
      </c>
    </row>
    <row r="962" spans="1:26" x14ac:dyDescent="0.25">
      <c r="A962" s="1">
        <v>44723</v>
      </c>
      <c r="B962" t="s">
        <v>87</v>
      </c>
      <c r="C962" t="s">
        <v>139</v>
      </c>
      <c r="D962" t="s">
        <v>132</v>
      </c>
      <c r="E962" t="s">
        <v>282</v>
      </c>
      <c r="F962" s="3">
        <v>7.4205545000000006</v>
      </c>
      <c r="G962" s="5">
        <v>4.4771085648148155E-2</v>
      </c>
      <c r="H962" s="2">
        <v>0</v>
      </c>
      <c r="I962" s="2">
        <v>0</v>
      </c>
      <c r="J962" s="2">
        <v>0</v>
      </c>
      <c r="K962" s="2">
        <v>10</v>
      </c>
      <c r="L962" s="2">
        <v>10</v>
      </c>
      <c r="M962">
        <v>2</v>
      </c>
      <c r="N962" s="2">
        <v>6</v>
      </c>
      <c r="O962" s="2">
        <v>0</v>
      </c>
      <c r="P962" s="2">
        <v>6</v>
      </c>
      <c r="Q962" s="2">
        <v>9</v>
      </c>
      <c r="R962" s="2">
        <v>3</v>
      </c>
      <c r="S962" s="2">
        <v>0</v>
      </c>
      <c r="T962" s="2">
        <v>1</v>
      </c>
      <c r="U962" s="45" t="s">
        <v>77</v>
      </c>
      <c r="V962" s="45" t="s">
        <v>77</v>
      </c>
      <c r="W962" s="45">
        <v>3.770833333333333E-2</v>
      </c>
      <c r="X962" s="2">
        <v>1</v>
      </c>
      <c r="Y962" s="2">
        <v>9</v>
      </c>
      <c r="Z962">
        <v>10</v>
      </c>
    </row>
    <row r="963" spans="1:26" x14ac:dyDescent="0.25">
      <c r="A963" s="1">
        <v>44723</v>
      </c>
      <c r="B963" t="s">
        <v>87</v>
      </c>
      <c r="C963" t="s">
        <v>138</v>
      </c>
      <c r="D963" t="s">
        <v>132</v>
      </c>
      <c r="E963" t="s">
        <v>287</v>
      </c>
      <c r="F963" s="3">
        <v>20.879165833333332</v>
      </c>
      <c r="G963" s="5">
        <v>5.2201964236111113E-2</v>
      </c>
      <c r="H963" s="2">
        <v>2</v>
      </c>
      <c r="I963" s="2">
        <v>0</v>
      </c>
      <c r="J963" s="2">
        <v>0</v>
      </c>
      <c r="K963" s="2">
        <v>20</v>
      </c>
      <c r="L963" s="2">
        <v>20</v>
      </c>
      <c r="M963">
        <v>6</v>
      </c>
      <c r="N963" s="2">
        <v>11</v>
      </c>
      <c r="O963" s="2">
        <v>4</v>
      </c>
      <c r="P963" s="2">
        <v>10</v>
      </c>
      <c r="Q963" s="2">
        <v>16</v>
      </c>
      <c r="R963" s="2">
        <v>6</v>
      </c>
      <c r="S963" s="2">
        <v>0</v>
      </c>
      <c r="T963" s="2">
        <v>0</v>
      </c>
      <c r="U963" s="45">
        <v>9.3344907407407404E-3</v>
      </c>
      <c r="V963" s="45">
        <v>0.25</v>
      </c>
      <c r="W963" s="45">
        <v>3.8217592592592595E-2</v>
      </c>
      <c r="X963" s="2">
        <v>0</v>
      </c>
      <c r="Y963" s="2">
        <v>16</v>
      </c>
      <c r="Z963">
        <v>20</v>
      </c>
    </row>
    <row r="964" spans="1:26" x14ac:dyDescent="0.25">
      <c r="A964" s="1">
        <v>44723</v>
      </c>
      <c r="B964" t="s">
        <v>87</v>
      </c>
      <c r="C964" t="s">
        <v>138</v>
      </c>
      <c r="D964" t="s">
        <v>132</v>
      </c>
      <c r="E964" t="s">
        <v>284</v>
      </c>
      <c r="F964" s="3">
        <v>35.72805566666667</v>
      </c>
      <c r="G964" s="5">
        <v>8.5808449305555576E-2</v>
      </c>
      <c r="H964" s="2">
        <v>4</v>
      </c>
      <c r="I964" s="2">
        <v>1</v>
      </c>
      <c r="J964" s="2">
        <v>0</v>
      </c>
      <c r="K964" s="2">
        <v>17</v>
      </c>
      <c r="L964" s="2">
        <v>17</v>
      </c>
      <c r="M964">
        <v>1</v>
      </c>
      <c r="N964" s="2">
        <v>10</v>
      </c>
      <c r="O964" s="2">
        <v>3</v>
      </c>
      <c r="P964" s="2">
        <v>10</v>
      </c>
      <c r="Q964" s="2">
        <v>10</v>
      </c>
      <c r="R964" s="2">
        <v>0</v>
      </c>
      <c r="S964" s="2">
        <v>1</v>
      </c>
      <c r="T964" s="2">
        <v>3</v>
      </c>
      <c r="U964" s="45">
        <v>1.0555555555555556E-2</v>
      </c>
      <c r="V964" s="45">
        <v>0.33333333333333331</v>
      </c>
      <c r="W964" s="45">
        <v>4.9207175925925925E-2</v>
      </c>
      <c r="X964" s="2">
        <v>4</v>
      </c>
      <c r="Y964" s="2">
        <v>10</v>
      </c>
      <c r="Z964">
        <v>17</v>
      </c>
    </row>
    <row r="965" spans="1:26" x14ac:dyDescent="0.25">
      <c r="A965" s="1">
        <v>44723</v>
      </c>
      <c r="B965" t="s">
        <v>87</v>
      </c>
      <c r="C965" t="s">
        <v>139</v>
      </c>
      <c r="D965" t="s">
        <v>132</v>
      </c>
      <c r="E965" t="s">
        <v>277</v>
      </c>
      <c r="F965" s="3">
        <v>19.810277666666664</v>
      </c>
      <c r="G965" s="5">
        <v>4.584088134057971E-2</v>
      </c>
      <c r="H965" s="2">
        <v>0</v>
      </c>
      <c r="I965" s="2">
        <v>0</v>
      </c>
      <c r="J965" s="2">
        <v>0</v>
      </c>
      <c r="K965" s="2">
        <v>19</v>
      </c>
      <c r="L965" s="2">
        <v>19</v>
      </c>
      <c r="M965">
        <v>3</v>
      </c>
      <c r="N965" s="2">
        <v>11</v>
      </c>
      <c r="O965" s="2">
        <v>2</v>
      </c>
      <c r="P965" s="2">
        <v>14</v>
      </c>
      <c r="Q965" s="2">
        <v>15</v>
      </c>
      <c r="R965" s="2">
        <v>1</v>
      </c>
      <c r="S965" s="2">
        <v>1</v>
      </c>
      <c r="T965" s="2">
        <v>1</v>
      </c>
      <c r="U965" s="45">
        <v>6.9212962962962969E-3</v>
      </c>
      <c r="V965" s="45">
        <v>0.5</v>
      </c>
      <c r="W965" s="45">
        <v>5.8796296296296305E-2</v>
      </c>
      <c r="X965" s="2">
        <v>2</v>
      </c>
      <c r="Y965" s="2">
        <v>15</v>
      </c>
      <c r="Z965">
        <v>19</v>
      </c>
    </row>
    <row r="966" spans="1:26" x14ac:dyDescent="0.25">
      <c r="A966" s="1">
        <v>44723</v>
      </c>
      <c r="B966" t="s">
        <v>87</v>
      </c>
      <c r="C966" t="s">
        <v>131</v>
      </c>
      <c r="D966" t="s">
        <v>132</v>
      </c>
      <c r="E966" t="s">
        <v>277</v>
      </c>
      <c r="F966" s="3">
        <v>0</v>
      </c>
      <c r="G966" s="5">
        <v>2.7500000000000004E-2</v>
      </c>
      <c r="H966" s="2">
        <v>0</v>
      </c>
      <c r="I966" s="2">
        <v>0</v>
      </c>
      <c r="J966" s="2">
        <v>0</v>
      </c>
      <c r="K966" s="2">
        <v>1</v>
      </c>
      <c r="L966" s="2">
        <v>1</v>
      </c>
      <c r="M966">
        <v>0</v>
      </c>
      <c r="N966" s="2">
        <v>1</v>
      </c>
      <c r="O966" s="2">
        <v>0</v>
      </c>
      <c r="P966" s="2">
        <v>1</v>
      </c>
      <c r="Q966" s="2">
        <v>1</v>
      </c>
      <c r="R966" s="2">
        <v>0</v>
      </c>
      <c r="S966" s="2">
        <v>0</v>
      </c>
      <c r="T966" s="2">
        <v>0</v>
      </c>
      <c r="U966" s="45" t="s">
        <v>77</v>
      </c>
      <c r="V966" s="45" t="s">
        <v>77</v>
      </c>
      <c r="W966" s="45">
        <v>5.2430555555555555E-3</v>
      </c>
      <c r="X966" s="2">
        <v>0</v>
      </c>
      <c r="Y966" s="2">
        <v>1</v>
      </c>
      <c r="Z966">
        <v>1</v>
      </c>
    </row>
    <row r="967" spans="1:26" x14ac:dyDescent="0.25">
      <c r="A967" s="1">
        <v>44723</v>
      </c>
      <c r="B967" t="s">
        <v>90</v>
      </c>
      <c r="C967" t="s">
        <v>136</v>
      </c>
      <c r="D967" t="s">
        <v>132</v>
      </c>
      <c r="E967" t="s">
        <v>272</v>
      </c>
      <c r="F967" s="3">
        <v>0.94611116666666673</v>
      </c>
      <c r="G967" s="5">
        <v>2.3557099537037038E-2</v>
      </c>
      <c r="H967" s="2">
        <v>0</v>
      </c>
      <c r="I967" s="2">
        <v>0</v>
      </c>
      <c r="J967" s="2">
        <v>0</v>
      </c>
      <c r="K967" s="2">
        <v>3</v>
      </c>
      <c r="L967" s="2">
        <v>3</v>
      </c>
      <c r="M967">
        <v>0</v>
      </c>
      <c r="N967" s="2">
        <v>3</v>
      </c>
      <c r="O967" s="2">
        <v>1</v>
      </c>
      <c r="P967" s="2">
        <v>1</v>
      </c>
      <c r="Q967" s="2">
        <v>2</v>
      </c>
      <c r="R967" s="2">
        <v>1</v>
      </c>
      <c r="S967" s="2">
        <v>0</v>
      </c>
      <c r="T967" s="2">
        <v>0</v>
      </c>
      <c r="U967" s="45">
        <v>7.3263888888888901E-3</v>
      </c>
      <c r="V967" s="45">
        <v>0</v>
      </c>
      <c r="W967" s="45">
        <v>9.0277777777777787E-3</v>
      </c>
      <c r="X967" s="2">
        <v>0</v>
      </c>
      <c r="Y967" s="2">
        <v>2</v>
      </c>
      <c r="Z967">
        <v>3</v>
      </c>
    </row>
    <row r="968" spans="1:26" x14ac:dyDescent="0.25">
      <c r="A968" s="1">
        <v>44723</v>
      </c>
      <c r="B968" t="s">
        <v>90</v>
      </c>
      <c r="C968" t="s">
        <v>136</v>
      </c>
      <c r="D968" t="s">
        <v>132</v>
      </c>
      <c r="E968" t="s">
        <v>273</v>
      </c>
      <c r="F968" s="3">
        <v>53.1197205</v>
      </c>
      <c r="G968" s="5">
        <v>5.9132457098765433E-2</v>
      </c>
      <c r="H968" s="2">
        <v>2</v>
      </c>
      <c r="I968" s="2">
        <v>0</v>
      </c>
      <c r="J968" s="2">
        <v>0</v>
      </c>
      <c r="K968" s="2">
        <v>47</v>
      </c>
      <c r="L968" s="2">
        <v>47</v>
      </c>
      <c r="M968">
        <v>11</v>
      </c>
      <c r="N968" s="2">
        <v>30</v>
      </c>
      <c r="O968" s="2">
        <v>10</v>
      </c>
      <c r="P968" s="2">
        <v>25</v>
      </c>
      <c r="Q968" s="2">
        <v>34</v>
      </c>
      <c r="R968" s="2">
        <v>9</v>
      </c>
      <c r="S968" s="2">
        <v>1</v>
      </c>
      <c r="T968" s="2">
        <v>2</v>
      </c>
      <c r="U968" s="45">
        <v>3.3912037037037036E-3</v>
      </c>
      <c r="V968" s="45">
        <v>0.6</v>
      </c>
      <c r="W968" s="45">
        <v>4.5839120370370363E-2</v>
      </c>
      <c r="X968" s="2">
        <v>3</v>
      </c>
      <c r="Y968" s="2">
        <v>34</v>
      </c>
      <c r="Z968">
        <v>47</v>
      </c>
    </row>
    <row r="969" spans="1:26" x14ac:dyDescent="0.25">
      <c r="A969" s="1">
        <v>44723</v>
      </c>
      <c r="B969" t="s">
        <v>90</v>
      </c>
      <c r="C969" t="s">
        <v>155</v>
      </c>
      <c r="D969" t="s">
        <v>146</v>
      </c>
      <c r="E969" t="s">
        <v>273</v>
      </c>
      <c r="F969" s="3">
        <v>0</v>
      </c>
      <c r="G969" s="5">
        <v>2.2696760416666666E-2</v>
      </c>
      <c r="H969" s="2">
        <v>0</v>
      </c>
      <c r="I969" s="2">
        <v>0</v>
      </c>
      <c r="J969" s="2">
        <v>0</v>
      </c>
      <c r="K969" s="2">
        <v>2</v>
      </c>
      <c r="L969" s="2">
        <v>2</v>
      </c>
      <c r="M969">
        <v>0</v>
      </c>
      <c r="N969" s="2">
        <v>2</v>
      </c>
      <c r="O969" s="2">
        <v>0</v>
      </c>
      <c r="P969" s="2">
        <v>1</v>
      </c>
      <c r="Q969" s="2">
        <v>2</v>
      </c>
      <c r="R969" s="2">
        <v>1</v>
      </c>
      <c r="S969" s="2">
        <v>0</v>
      </c>
      <c r="T969" s="2">
        <v>0</v>
      </c>
      <c r="U969" s="45" t="s">
        <v>77</v>
      </c>
      <c r="V969" s="45" t="s">
        <v>77</v>
      </c>
      <c r="W969" s="45">
        <v>0.24320023148148148</v>
      </c>
      <c r="X969" s="2">
        <v>0</v>
      </c>
      <c r="Y969" s="2">
        <v>2</v>
      </c>
      <c r="Z969">
        <v>2</v>
      </c>
    </row>
    <row r="970" spans="1:26" x14ac:dyDescent="0.25">
      <c r="A970" s="1">
        <v>44723</v>
      </c>
      <c r="B970" t="s">
        <v>90</v>
      </c>
      <c r="C970" t="s">
        <v>136</v>
      </c>
      <c r="D970" t="s">
        <v>132</v>
      </c>
      <c r="E970" t="s">
        <v>271</v>
      </c>
      <c r="F970" s="3">
        <v>0.2583333333333333</v>
      </c>
      <c r="G970" s="5">
        <v>2.1180555555555557E-2</v>
      </c>
      <c r="H970" s="2">
        <v>0</v>
      </c>
      <c r="I970" s="2">
        <v>0</v>
      </c>
      <c r="J970" s="2">
        <v>0</v>
      </c>
      <c r="K970" s="2">
        <v>1</v>
      </c>
      <c r="L970" s="2">
        <v>1</v>
      </c>
      <c r="M970">
        <v>0</v>
      </c>
      <c r="N970" s="2">
        <v>1</v>
      </c>
      <c r="O970" s="2">
        <v>1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45">
        <v>1.3425925925925927E-3</v>
      </c>
      <c r="V970" s="45">
        <v>1</v>
      </c>
      <c r="W970" s="45" t="s">
        <v>77</v>
      </c>
      <c r="X970" s="2">
        <v>0</v>
      </c>
      <c r="Y970" s="2">
        <v>0</v>
      </c>
      <c r="Z970">
        <v>1</v>
      </c>
    </row>
    <row r="971" spans="1:26" x14ac:dyDescent="0.25">
      <c r="A971" s="1">
        <v>44723</v>
      </c>
      <c r="B971" t="s">
        <v>90</v>
      </c>
      <c r="C971" t="s">
        <v>136</v>
      </c>
      <c r="D971" t="s">
        <v>132</v>
      </c>
      <c r="E971" t="s">
        <v>267</v>
      </c>
      <c r="F971" s="3">
        <v>0.3930555</v>
      </c>
      <c r="G971" s="5">
        <v>2.6793979166666666E-2</v>
      </c>
      <c r="H971" s="2">
        <v>0</v>
      </c>
      <c r="I971" s="2">
        <v>0</v>
      </c>
      <c r="J971" s="2">
        <v>0</v>
      </c>
      <c r="K971" s="2">
        <v>1</v>
      </c>
      <c r="L971" s="2">
        <v>1</v>
      </c>
      <c r="M971">
        <v>0</v>
      </c>
      <c r="N971" s="2">
        <v>1</v>
      </c>
      <c r="O971" s="2">
        <v>0</v>
      </c>
      <c r="P971" s="2">
        <v>0</v>
      </c>
      <c r="Q971" s="2">
        <v>1</v>
      </c>
      <c r="R971" s="2">
        <v>1</v>
      </c>
      <c r="S971" s="2">
        <v>0</v>
      </c>
      <c r="T971" s="2">
        <v>0</v>
      </c>
      <c r="U971" s="45" t="s">
        <v>77</v>
      </c>
      <c r="V971" s="45" t="s">
        <v>77</v>
      </c>
      <c r="W971" s="45">
        <v>6.1030092592592601E-2</v>
      </c>
      <c r="X971" s="2">
        <v>0</v>
      </c>
      <c r="Y971" s="2">
        <v>1</v>
      </c>
      <c r="Z971">
        <v>1</v>
      </c>
    </row>
    <row r="972" spans="1:26" x14ac:dyDescent="0.25">
      <c r="A972" s="1">
        <v>44723</v>
      </c>
      <c r="B972" t="s">
        <v>90</v>
      </c>
      <c r="C972" t="s">
        <v>136</v>
      </c>
      <c r="D972" t="s">
        <v>132</v>
      </c>
      <c r="E972" t="s">
        <v>278</v>
      </c>
      <c r="F972" s="3">
        <v>0</v>
      </c>
      <c r="G972" s="5" t="s">
        <v>77</v>
      </c>
      <c r="H972" s="2">
        <v>0</v>
      </c>
      <c r="I972" s="2">
        <v>0</v>
      </c>
      <c r="J972" s="2">
        <v>0</v>
      </c>
      <c r="K972" s="2">
        <v>1</v>
      </c>
      <c r="L972" s="2">
        <v>0</v>
      </c>
      <c r="M972">
        <v>0</v>
      </c>
      <c r="N972" s="2">
        <v>0</v>
      </c>
      <c r="O972" s="2">
        <v>0</v>
      </c>
      <c r="P972" s="2">
        <v>1</v>
      </c>
      <c r="Q972" s="2">
        <v>1</v>
      </c>
      <c r="R972" s="2">
        <v>0</v>
      </c>
      <c r="S972" s="2">
        <v>0</v>
      </c>
      <c r="T972" s="2">
        <v>0</v>
      </c>
      <c r="U972" s="45" t="s">
        <v>77</v>
      </c>
      <c r="V972" s="45" t="s">
        <v>77</v>
      </c>
      <c r="W972" s="45">
        <v>5.6944444444444438E-3</v>
      </c>
      <c r="X972" s="2">
        <v>0</v>
      </c>
      <c r="Y972" s="2">
        <v>1</v>
      </c>
      <c r="Z972">
        <v>1</v>
      </c>
    </row>
    <row r="973" spans="1:26" x14ac:dyDescent="0.25">
      <c r="A973" s="1">
        <v>44723</v>
      </c>
      <c r="B973" t="s">
        <v>90</v>
      </c>
      <c r="C973" t="s">
        <v>136</v>
      </c>
      <c r="D973" t="s">
        <v>132</v>
      </c>
      <c r="E973" t="s">
        <v>283</v>
      </c>
      <c r="F973" s="3">
        <v>6.5930556666666673</v>
      </c>
      <c r="G973" s="5">
        <v>4.0587706018518528E-2</v>
      </c>
      <c r="H973" s="2">
        <v>0</v>
      </c>
      <c r="I973" s="2">
        <v>0</v>
      </c>
      <c r="J973" s="2">
        <v>0</v>
      </c>
      <c r="K973" s="2">
        <v>8</v>
      </c>
      <c r="L973" s="2">
        <v>8</v>
      </c>
      <c r="M973">
        <v>1</v>
      </c>
      <c r="N973" s="2">
        <v>4</v>
      </c>
      <c r="O973" s="2">
        <v>0</v>
      </c>
      <c r="P973" s="2">
        <v>5</v>
      </c>
      <c r="Q973" s="2">
        <v>8</v>
      </c>
      <c r="R973" s="2">
        <v>3</v>
      </c>
      <c r="S973" s="2">
        <v>0</v>
      </c>
      <c r="T973" s="2">
        <v>0</v>
      </c>
      <c r="U973" s="45" t="s">
        <v>77</v>
      </c>
      <c r="V973" s="45" t="s">
        <v>77</v>
      </c>
      <c r="W973" s="45">
        <v>7.3906250000000007E-2</v>
      </c>
      <c r="X973" s="2">
        <v>0</v>
      </c>
      <c r="Y973" s="2">
        <v>8</v>
      </c>
      <c r="Z973">
        <v>8</v>
      </c>
    </row>
    <row r="974" spans="1:26" x14ac:dyDescent="0.25">
      <c r="A974" s="1">
        <v>44723</v>
      </c>
      <c r="B974" t="s">
        <v>90</v>
      </c>
      <c r="C974" t="s">
        <v>155</v>
      </c>
      <c r="D974" t="s">
        <v>146</v>
      </c>
      <c r="E974" t="s">
        <v>283</v>
      </c>
      <c r="F974" s="3">
        <v>0</v>
      </c>
      <c r="G974" s="5">
        <v>1.7689815277777781E-2</v>
      </c>
      <c r="H974" s="2">
        <v>0</v>
      </c>
      <c r="I974" s="2">
        <v>0</v>
      </c>
      <c r="J974" s="2">
        <v>0</v>
      </c>
      <c r="K974" s="2">
        <v>6</v>
      </c>
      <c r="L974" s="2">
        <v>6</v>
      </c>
      <c r="M974">
        <v>0</v>
      </c>
      <c r="N974" s="2">
        <v>6</v>
      </c>
      <c r="O974" s="2">
        <v>2</v>
      </c>
      <c r="P974" s="2">
        <v>3</v>
      </c>
      <c r="Q974" s="2">
        <v>4</v>
      </c>
      <c r="R974" s="2">
        <v>1</v>
      </c>
      <c r="S974" s="2">
        <v>0</v>
      </c>
      <c r="T974" s="2">
        <v>0</v>
      </c>
      <c r="U974" s="45">
        <v>1.125E-2</v>
      </c>
      <c r="V974" s="45">
        <v>0</v>
      </c>
      <c r="W974" s="45">
        <v>7.1857638888888895E-2</v>
      </c>
      <c r="X974" s="2">
        <v>0</v>
      </c>
      <c r="Y974" s="2">
        <v>4</v>
      </c>
      <c r="Z974">
        <v>6</v>
      </c>
    </row>
    <row r="975" spans="1:26" x14ac:dyDescent="0.25">
      <c r="A975" s="1">
        <v>44723</v>
      </c>
      <c r="B975" t="s">
        <v>81</v>
      </c>
      <c r="C975" t="s">
        <v>141</v>
      </c>
      <c r="D975" t="s">
        <v>132</v>
      </c>
      <c r="E975" t="s">
        <v>269</v>
      </c>
      <c r="F975" s="3">
        <v>4.4683333333333328</v>
      </c>
      <c r="G975" s="5">
        <v>0.10350694444444444</v>
      </c>
      <c r="H975" s="2">
        <v>1</v>
      </c>
      <c r="I975" s="2">
        <v>0</v>
      </c>
      <c r="J975" s="2">
        <v>0</v>
      </c>
      <c r="K975" s="2">
        <v>1</v>
      </c>
      <c r="L975" s="2">
        <v>1</v>
      </c>
      <c r="M975">
        <v>0</v>
      </c>
      <c r="N975" s="2">
        <v>1</v>
      </c>
      <c r="O975" s="2">
        <v>0</v>
      </c>
      <c r="P975" s="2">
        <v>1</v>
      </c>
      <c r="Q975" s="2">
        <v>1</v>
      </c>
      <c r="R975" s="2">
        <v>0</v>
      </c>
      <c r="S975" s="2">
        <v>0</v>
      </c>
      <c r="T975" s="2">
        <v>0</v>
      </c>
      <c r="U975" s="45" t="s">
        <v>77</v>
      </c>
      <c r="V975" s="45" t="s">
        <v>77</v>
      </c>
      <c r="W975" s="45">
        <v>0.16468750000000001</v>
      </c>
      <c r="X975" s="2">
        <v>0</v>
      </c>
      <c r="Y975" s="2">
        <v>1</v>
      </c>
      <c r="Z975">
        <v>1</v>
      </c>
    </row>
    <row r="976" spans="1:26" x14ac:dyDescent="0.25">
      <c r="A976" s="1">
        <v>44723</v>
      </c>
      <c r="B976" t="s">
        <v>81</v>
      </c>
      <c r="C976" t="s">
        <v>140</v>
      </c>
      <c r="D976" t="s">
        <v>132</v>
      </c>
      <c r="E976" t="s">
        <v>269</v>
      </c>
      <c r="F976" s="3">
        <v>2.1194445000000002</v>
      </c>
      <c r="G976" s="5">
        <v>1.7999614583333334E-2</v>
      </c>
      <c r="H976" s="2">
        <v>0</v>
      </c>
      <c r="I976" s="2">
        <v>0</v>
      </c>
      <c r="J976" s="2">
        <v>0</v>
      </c>
      <c r="K976" s="2">
        <v>13</v>
      </c>
      <c r="L976" s="2">
        <v>12</v>
      </c>
      <c r="M976">
        <v>5</v>
      </c>
      <c r="N976" s="2">
        <v>12</v>
      </c>
      <c r="O976" s="2">
        <v>4</v>
      </c>
      <c r="P976" s="2">
        <v>8</v>
      </c>
      <c r="Q976" s="2">
        <v>9</v>
      </c>
      <c r="R976" s="2">
        <v>1</v>
      </c>
      <c r="S976" s="2">
        <v>0</v>
      </c>
      <c r="T976" s="2">
        <v>0</v>
      </c>
      <c r="U976" s="45">
        <v>9.618055555555555E-3</v>
      </c>
      <c r="V976" s="45">
        <v>0.25</v>
      </c>
      <c r="W976" s="45">
        <v>0.18024884259259261</v>
      </c>
      <c r="X976" s="2">
        <v>0</v>
      </c>
      <c r="Y976" s="2">
        <v>9</v>
      </c>
      <c r="Z976">
        <v>12</v>
      </c>
    </row>
    <row r="977" spans="1:26" x14ac:dyDescent="0.25">
      <c r="A977" s="1">
        <v>44723</v>
      </c>
      <c r="B977" t="s">
        <v>81</v>
      </c>
      <c r="C977" t="s">
        <v>135</v>
      </c>
      <c r="D977" t="s">
        <v>132</v>
      </c>
      <c r="E977" t="s">
        <v>272</v>
      </c>
      <c r="F977" s="3">
        <v>5.2650000000000006</v>
      </c>
      <c r="G977" s="5">
        <v>8.278935185185185E-2</v>
      </c>
      <c r="H977" s="2">
        <v>1</v>
      </c>
      <c r="I977" s="2">
        <v>0</v>
      </c>
      <c r="J977" s="2">
        <v>0</v>
      </c>
      <c r="K977" s="2">
        <v>4</v>
      </c>
      <c r="L977" s="2">
        <v>4</v>
      </c>
      <c r="M977">
        <v>2</v>
      </c>
      <c r="N977" s="2">
        <v>2</v>
      </c>
      <c r="O977" s="2">
        <v>2</v>
      </c>
      <c r="P977" s="2">
        <v>2</v>
      </c>
      <c r="Q977" s="2">
        <v>2</v>
      </c>
      <c r="R977" s="2">
        <v>0</v>
      </c>
      <c r="S977" s="2">
        <v>0</v>
      </c>
      <c r="T977" s="2">
        <v>0</v>
      </c>
      <c r="U977" s="45">
        <v>6.6898148148148151E-3</v>
      </c>
      <c r="V977" s="45">
        <v>0</v>
      </c>
      <c r="W977" s="45">
        <v>6.5625000000000003E-2</v>
      </c>
      <c r="X977" s="2">
        <v>0</v>
      </c>
      <c r="Y977" s="2">
        <v>2</v>
      </c>
      <c r="Z977">
        <v>4</v>
      </c>
    </row>
    <row r="978" spans="1:26" x14ac:dyDescent="0.25">
      <c r="A978" s="1">
        <v>44723</v>
      </c>
      <c r="B978" t="s">
        <v>81</v>
      </c>
      <c r="C978" t="s">
        <v>141</v>
      </c>
      <c r="D978" t="s">
        <v>132</v>
      </c>
      <c r="E978" t="s">
        <v>273</v>
      </c>
      <c r="F978" s="3">
        <v>0</v>
      </c>
      <c r="G978" s="5" t="s">
        <v>77</v>
      </c>
      <c r="H978" s="2">
        <v>0</v>
      </c>
      <c r="I978" s="2">
        <v>0</v>
      </c>
      <c r="J978" s="2">
        <v>0</v>
      </c>
      <c r="K978" s="2">
        <v>1</v>
      </c>
      <c r="L978" s="2">
        <v>1</v>
      </c>
      <c r="M978">
        <v>1</v>
      </c>
      <c r="N978" s="2">
        <v>1</v>
      </c>
      <c r="O978" s="2">
        <v>0</v>
      </c>
      <c r="P978" s="2">
        <v>1</v>
      </c>
      <c r="Q978" s="2">
        <v>1</v>
      </c>
      <c r="R978" s="2">
        <v>0</v>
      </c>
      <c r="S978" s="2">
        <v>0</v>
      </c>
      <c r="T978" s="2">
        <v>0</v>
      </c>
      <c r="U978" s="45" t="s">
        <v>77</v>
      </c>
      <c r="V978" s="45" t="s">
        <v>77</v>
      </c>
      <c r="W978" s="45">
        <v>0.10817129629629631</v>
      </c>
      <c r="X978" s="2">
        <v>0</v>
      </c>
      <c r="Y978" s="2">
        <v>1</v>
      </c>
      <c r="Z978">
        <v>1</v>
      </c>
    </row>
    <row r="979" spans="1:26" x14ac:dyDescent="0.25">
      <c r="A979" s="1">
        <v>44723</v>
      </c>
      <c r="B979" t="s">
        <v>81</v>
      </c>
      <c r="C979" t="s">
        <v>135</v>
      </c>
      <c r="D979" t="s">
        <v>132</v>
      </c>
      <c r="E979" t="s">
        <v>281</v>
      </c>
      <c r="F979" s="3">
        <v>14.651665666666668</v>
      </c>
      <c r="G979" s="5">
        <v>7.381207512626263E-2</v>
      </c>
      <c r="H979" s="2">
        <v>0</v>
      </c>
      <c r="I979" s="2">
        <v>0</v>
      </c>
      <c r="J979" s="2">
        <v>0</v>
      </c>
      <c r="K979" s="2">
        <v>10</v>
      </c>
      <c r="L979" s="2">
        <v>10</v>
      </c>
      <c r="M979">
        <v>1</v>
      </c>
      <c r="N979" s="2">
        <v>4</v>
      </c>
      <c r="O979" s="2">
        <v>0</v>
      </c>
      <c r="P979" s="2">
        <v>8</v>
      </c>
      <c r="Q979" s="2">
        <v>10</v>
      </c>
      <c r="R979" s="2">
        <v>2</v>
      </c>
      <c r="S979" s="2">
        <v>0</v>
      </c>
      <c r="T979" s="2">
        <v>0</v>
      </c>
      <c r="U979" s="45" t="s">
        <v>77</v>
      </c>
      <c r="V979" s="45" t="s">
        <v>77</v>
      </c>
      <c r="W979" s="45">
        <v>2.238425925925926E-2</v>
      </c>
      <c r="X979" s="2">
        <v>0</v>
      </c>
      <c r="Y979" s="2">
        <v>10</v>
      </c>
      <c r="Z979">
        <v>10</v>
      </c>
    </row>
    <row r="980" spans="1:26" x14ac:dyDescent="0.25">
      <c r="A980" s="1">
        <v>44723</v>
      </c>
      <c r="B980" t="s">
        <v>81</v>
      </c>
      <c r="C980" t="s">
        <v>141</v>
      </c>
      <c r="D980" t="s">
        <v>132</v>
      </c>
      <c r="E980" t="s">
        <v>281</v>
      </c>
      <c r="F980" s="3">
        <v>0.21083333333333334</v>
      </c>
      <c r="G980" s="5">
        <v>1.1921295138888888E-2</v>
      </c>
      <c r="H980" s="2">
        <v>0</v>
      </c>
      <c r="I980" s="2">
        <v>0</v>
      </c>
      <c r="J980" s="2">
        <v>0</v>
      </c>
      <c r="K980" s="2">
        <v>2</v>
      </c>
      <c r="L980" s="2">
        <v>2</v>
      </c>
      <c r="M980">
        <v>1</v>
      </c>
      <c r="N980" s="2">
        <v>2</v>
      </c>
      <c r="O980" s="2">
        <v>0</v>
      </c>
      <c r="P980" s="2">
        <v>1</v>
      </c>
      <c r="Q980" s="2">
        <v>1</v>
      </c>
      <c r="R980" s="2">
        <v>0</v>
      </c>
      <c r="S980" s="2">
        <v>0</v>
      </c>
      <c r="T980" s="2">
        <v>1</v>
      </c>
      <c r="U980" s="45" t="s">
        <v>77</v>
      </c>
      <c r="V980" s="45" t="s">
        <v>77</v>
      </c>
      <c r="W980" s="45">
        <v>8.3564814814814814E-2</v>
      </c>
      <c r="X980" s="2">
        <v>1</v>
      </c>
      <c r="Y980" s="2">
        <v>1</v>
      </c>
      <c r="Z980">
        <v>2</v>
      </c>
    </row>
    <row r="981" spans="1:26" x14ac:dyDescent="0.25">
      <c r="A981" s="1">
        <v>44723</v>
      </c>
      <c r="B981" t="s">
        <v>81</v>
      </c>
      <c r="C981" t="s">
        <v>135</v>
      </c>
      <c r="D981" t="s">
        <v>132</v>
      </c>
      <c r="E981" t="s">
        <v>94</v>
      </c>
      <c r="F981" s="3">
        <v>16.699165833333332</v>
      </c>
      <c r="G981" s="5">
        <v>0.1098164632936508</v>
      </c>
      <c r="H981" s="2">
        <v>1</v>
      </c>
      <c r="I981" s="2">
        <v>1</v>
      </c>
      <c r="J981" s="2">
        <v>0</v>
      </c>
      <c r="K981" s="2">
        <v>4</v>
      </c>
      <c r="L981" s="2">
        <v>4</v>
      </c>
      <c r="M981">
        <v>0</v>
      </c>
      <c r="N981" s="2">
        <v>2</v>
      </c>
      <c r="O981" s="2">
        <v>0</v>
      </c>
      <c r="P981" s="2">
        <v>2</v>
      </c>
      <c r="Q981" s="2">
        <v>4</v>
      </c>
      <c r="R981" s="2">
        <v>2</v>
      </c>
      <c r="S981" s="2">
        <v>0</v>
      </c>
      <c r="T981" s="2">
        <v>0</v>
      </c>
      <c r="U981" s="45" t="s">
        <v>77</v>
      </c>
      <c r="V981" s="45" t="s">
        <v>77</v>
      </c>
      <c r="W981" s="45">
        <v>0.16692708333333334</v>
      </c>
      <c r="X981" s="2">
        <v>0</v>
      </c>
      <c r="Y981" s="2">
        <v>4</v>
      </c>
      <c r="Z981">
        <v>4</v>
      </c>
    </row>
    <row r="982" spans="1:26" x14ac:dyDescent="0.25">
      <c r="A982" s="1">
        <v>44723</v>
      </c>
      <c r="B982" t="s">
        <v>81</v>
      </c>
      <c r="C982" t="s">
        <v>141</v>
      </c>
      <c r="D982" t="s">
        <v>132</v>
      </c>
      <c r="E982" t="s">
        <v>274</v>
      </c>
      <c r="F982" s="3">
        <v>13.571111000000002</v>
      </c>
      <c r="G982" s="5">
        <v>3.2930755132850244E-2</v>
      </c>
      <c r="H982" s="2">
        <v>1</v>
      </c>
      <c r="I982" s="2">
        <v>0</v>
      </c>
      <c r="J982" s="2">
        <v>0</v>
      </c>
      <c r="K982" s="2">
        <v>22</v>
      </c>
      <c r="L982" s="2">
        <v>22</v>
      </c>
      <c r="M982">
        <v>12</v>
      </c>
      <c r="N982" s="2">
        <v>19</v>
      </c>
      <c r="O982" s="2">
        <v>4</v>
      </c>
      <c r="P982" s="2">
        <v>14</v>
      </c>
      <c r="Q982" s="2">
        <v>17</v>
      </c>
      <c r="R982" s="2">
        <v>3</v>
      </c>
      <c r="S982" s="2">
        <v>0</v>
      </c>
      <c r="T982" s="2">
        <v>1</v>
      </c>
      <c r="U982" s="45">
        <v>6.8981481481481489E-3</v>
      </c>
      <c r="V982" s="45">
        <v>0.5</v>
      </c>
      <c r="W982" s="45">
        <v>5.7256944444444451E-2</v>
      </c>
      <c r="X982" s="2">
        <v>1</v>
      </c>
      <c r="Y982" s="2">
        <v>17</v>
      </c>
      <c r="Z982">
        <v>22</v>
      </c>
    </row>
    <row r="983" spans="1:26" x14ac:dyDescent="0.25">
      <c r="A983" s="1">
        <v>44723</v>
      </c>
      <c r="B983" t="s">
        <v>81</v>
      </c>
      <c r="C983" t="s">
        <v>135</v>
      </c>
      <c r="D983" t="s">
        <v>132</v>
      </c>
      <c r="E983" t="s">
        <v>274</v>
      </c>
      <c r="F983" s="3">
        <v>5.3774991666666674</v>
      </c>
      <c r="G983" s="5">
        <v>3.2606477777777781E-2</v>
      </c>
      <c r="H983" s="2">
        <v>0</v>
      </c>
      <c r="I983" s="2">
        <v>0</v>
      </c>
      <c r="J983" s="2">
        <v>0</v>
      </c>
      <c r="K983" s="2">
        <v>11</v>
      </c>
      <c r="L983" s="2">
        <v>11</v>
      </c>
      <c r="M983">
        <v>2</v>
      </c>
      <c r="N983" s="2">
        <v>8</v>
      </c>
      <c r="O983" s="2">
        <v>2</v>
      </c>
      <c r="P983" s="2">
        <v>7</v>
      </c>
      <c r="Q983" s="2">
        <v>9</v>
      </c>
      <c r="R983" s="2">
        <v>2</v>
      </c>
      <c r="S983" s="2">
        <v>0</v>
      </c>
      <c r="T983" s="2">
        <v>0</v>
      </c>
      <c r="U983" s="45">
        <v>2.1122685185185185E-3</v>
      </c>
      <c r="V983" s="45">
        <v>1</v>
      </c>
      <c r="W983" s="45">
        <v>4.1493055555555554E-2</v>
      </c>
      <c r="X983" s="2">
        <v>0</v>
      </c>
      <c r="Y983" s="2">
        <v>9</v>
      </c>
      <c r="Z983">
        <v>11</v>
      </c>
    </row>
    <row r="984" spans="1:26" x14ac:dyDescent="0.25">
      <c r="A984" s="1">
        <v>44723</v>
      </c>
      <c r="B984" t="s">
        <v>76</v>
      </c>
      <c r="C984" t="s">
        <v>137</v>
      </c>
      <c r="D984" t="s">
        <v>132</v>
      </c>
      <c r="E984" t="s">
        <v>268</v>
      </c>
      <c r="F984" s="3">
        <v>81.468885166666681</v>
      </c>
      <c r="G984" s="5">
        <v>0.15206066116898151</v>
      </c>
      <c r="H984" s="2">
        <v>9</v>
      </c>
      <c r="I984" s="2">
        <v>7</v>
      </c>
      <c r="J984" s="2">
        <v>0</v>
      </c>
      <c r="K984" s="2">
        <v>22</v>
      </c>
      <c r="L984" s="2">
        <v>22</v>
      </c>
      <c r="M984">
        <v>4</v>
      </c>
      <c r="N984" s="2">
        <v>9</v>
      </c>
      <c r="O984" s="2">
        <v>9</v>
      </c>
      <c r="P984" s="2">
        <v>10</v>
      </c>
      <c r="Q984" s="2">
        <v>13</v>
      </c>
      <c r="R984" s="2">
        <v>3</v>
      </c>
      <c r="S984" s="2">
        <v>0</v>
      </c>
      <c r="T984" s="2">
        <v>0</v>
      </c>
      <c r="U984" s="45">
        <v>1.0497685185185186E-2</v>
      </c>
      <c r="V984" s="45">
        <v>0.33333333333333331</v>
      </c>
      <c r="W984" s="45">
        <v>0.13362268518518519</v>
      </c>
      <c r="X984" s="2">
        <v>0</v>
      </c>
      <c r="Y984" s="2">
        <v>13</v>
      </c>
      <c r="Z984">
        <v>22</v>
      </c>
    </row>
    <row r="985" spans="1:26" x14ac:dyDescent="0.25">
      <c r="A985" s="1">
        <v>44723</v>
      </c>
      <c r="B985" t="s">
        <v>76</v>
      </c>
      <c r="C985" t="s">
        <v>145</v>
      </c>
      <c r="D985" t="s">
        <v>146</v>
      </c>
      <c r="E985" t="s">
        <v>268</v>
      </c>
      <c r="F985" s="3">
        <v>25.974722333333329</v>
      </c>
      <c r="G985" s="5">
        <v>0.130560699845679</v>
      </c>
      <c r="H985" s="2">
        <v>3</v>
      </c>
      <c r="I985" s="2">
        <v>1</v>
      </c>
      <c r="J985" s="2">
        <v>0</v>
      </c>
      <c r="K985" s="2">
        <v>9</v>
      </c>
      <c r="L985" s="2">
        <v>9</v>
      </c>
      <c r="M985">
        <v>2</v>
      </c>
      <c r="N985" s="2">
        <v>5</v>
      </c>
      <c r="O985" s="2">
        <v>1</v>
      </c>
      <c r="P985" s="2">
        <v>8</v>
      </c>
      <c r="Q985" s="2">
        <v>8</v>
      </c>
      <c r="R985" s="2">
        <v>0</v>
      </c>
      <c r="S985" s="2">
        <v>0</v>
      </c>
      <c r="T985" s="2">
        <v>0</v>
      </c>
      <c r="U985" s="45">
        <v>3.7847222222222223E-3</v>
      </c>
      <c r="V985" s="45">
        <v>1</v>
      </c>
      <c r="W985" s="45">
        <v>0.21994791666666669</v>
      </c>
      <c r="X985" s="2">
        <v>0</v>
      </c>
      <c r="Y985" s="2">
        <v>8</v>
      </c>
      <c r="Z985">
        <v>9</v>
      </c>
    </row>
    <row r="986" spans="1:26" x14ac:dyDescent="0.25">
      <c r="A986" s="1">
        <v>44723</v>
      </c>
      <c r="B986" t="s">
        <v>76</v>
      </c>
      <c r="C986" t="s">
        <v>147</v>
      </c>
      <c r="D986" t="s">
        <v>132</v>
      </c>
      <c r="E986" t="s">
        <v>286</v>
      </c>
      <c r="F986" s="3">
        <v>6.8824998333333332</v>
      </c>
      <c r="G986" s="5">
        <v>5.8211804398148145E-2</v>
      </c>
      <c r="H986" s="2">
        <v>0</v>
      </c>
      <c r="I986" s="2">
        <v>0</v>
      </c>
      <c r="J986" s="2">
        <v>0</v>
      </c>
      <c r="K986" s="2">
        <v>5</v>
      </c>
      <c r="L986" s="2">
        <v>5</v>
      </c>
      <c r="M986">
        <v>0</v>
      </c>
      <c r="N986" s="2">
        <v>3</v>
      </c>
      <c r="O986" s="2">
        <v>0</v>
      </c>
      <c r="P986" s="2">
        <v>4</v>
      </c>
      <c r="Q986" s="2">
        <v>4</v>
      </c>
      <c r="R986" s="2">
        <v>0</v>
      </c>
      <c r="S986" s="2">
        <v>0</v>
      </c>
      <c r="T986" s="2">
        <v>1</v>
      </c>
      <c r="U986" s="45" t="s">
        <v>77</v>
      </c>
      <c r="V986" s="45" t="s">
        <v>77</v>
      </c>
      <c r="W986" s="45">
        <v>9.436342592592592E-2</v>
      </c>
      <c r="X986" s="2">
        <v>1</v>
      </c>
      <c r="Y986" s="2">
        <v>4</v>
      </c>
      <c r="Z986">
        <v>5</v>
      </c>
    </row>
    <row r="987" spans="1:26" x14ac:dyDescent="0.25">
      <c r="A987" s="1">
        <v>44723</v>
      </c>
      <c r="B987" t="s">
        <v>76</v>
      </c>
      <c r="C987" t="s">
        <v>137</v>
      </c>
      <c r="D987" t="s">
        <v>132</v>
      </c>
      <c r="E987" t="s">
        <v>286</v>
      </c>
      <c r="F987" s="3">
        <v>3.4819445</v>
      </c>
      <c r="G987" s="5">
        <v>0.15549768750000001</v>
      </c>
      <c r="H987" s="2">
        <v>0</v>
      </c>
      <c r="I987" s="2">
        <v>0</v>
      </c>
      <c r="J987" s="2">
        <v>0</v>
      </c>
      <c r="K987" s="2">
        <v>1</v>
      </c>
      <c r="L987" s="2">
        <v>1</v>
      </c>
      <c r="M987">
        <v>0</v>
      </c>
      <c r="N987" s="2">
        <v>0</v>
      </c>
      <c r="O987" s="2">
        <v>0</v>
      </c>
      <c r="P987" s="2">
        <v>1</v>
      </c>
      <c r="Q987" s="2">
        <v>1</v>
      </c>
      <c r="R987" s="2">
        <v>0</v>
      </c>
      <c r="S987" s="2">
        <v>0</v>
      </c>
      <c r="T987" s="2">
        <v>0</v>
      </c>
      <c r="U987" s="45" t="s">
        <v>77</v>
      </c>
      <c r="V987" s="45" t="s">
        <v>77</v>
      </c>
      <c r="W987" s="45">
        <v>9.6215277777777788E-2</v>
      </c>
      <c r="X987" s="2">
        <v>0</v>
      </c>
      <c r="Y987" s="2">
        <v>1</v>
      </c>
      <c r="Z987">
        <v>1</v>
      </c>
    </row>
    <row r="988" spans="1:26" x14ac:dyDescent="0.25">
      <c r="A988" s="1">
        <v>44723</v>
      </c>
      <c r="B988" t="s">
        <v>76</v>
      </c>
      <c r="C988" t="s">
        <v>147</v>
      </c>
      <c r="D988" t="s">
        <v>132</v>
      </c>
      <c r="E988" t="s">
        <v>287</v>
      </c>
      <c r="F988" s="3">
        <v>1.9424999999999999</v>
      </c>
      <c r="G988" s="5">
        <v>5.0885416666666662E-2</v>
      </c>
      <c r="H988" s="2">
        <v>0</v>
      </c>
      <c r="I988" s="2">
        <v>0</v>
      </c>
      <c r="J988" s="2">
        <v>0</v>
      </c>
      <c r="K988" s="2">
        <v>2</v>
      </c>
      <c r="L988" s="2">
        <v>2</v>
      </c>
      <c r="M988">
        <v>0</v>
      </c>
      <c r="N988" s="2">
        <v>1</v>
      </c>
      <c r="O988" s="2">
        <v>0</v>
      </c>
      <c r="P988" s="2">
        <v>1</v>
      </c>
      <c r="Q988" s="2">
        <v>1</v>
      </c>
      <c r="R988" s="2">
        <v>0</v>
      </c>
      <c r="S988" s="2">
        <v>0</v>
      </c>
      <c r="T988" s="2">
        <v>1</v>
      </c>
      <c r="U988" s="45" t="s">
        <v>77</v>
      </c>
      <c r="V988" s="45" t="s">
        <v>77</v>
      </c>
      <c r="W988" s="45">
        <v>1.7685185185185186E-2</v>
      </c>
      <c r="X988" s="2">
        <v>1</v>
      </c>
      <c r="Y988" s="2">
        <v>1</v>
      </c>
      <c r="Z988">
        <v>2</v>
      </c>
    </row>
    <row r="989" spans="1:26" x14ac:dyDescent="0.25">
      <c r="A989" s="1">
        <v>44723</v>
      </c>
      <c r="B989" t="s">
        <v>76</v>
      </c>
      <c r="C989" t="s">
        <v>137</v>
      </c>
      <c r="D989" t="s">
        <v>132</v>
      </c>
      <c r="E989" t="s">
        <v>275</v>
      </c>
      <c r="F989" s="3">
        <v>3.472499</v>
      </c>
      <c r="G989" s="5">
        <v>0.15510412500000001</v>
      </c>
      <c r="H989" s="2">
        <v>0</v>
      </c>
      <c r="I989" s="2">
        <v>0</v>
      </c>
      <c r="J989" s="2">
        <v>0</v>
      </c>
      <c r="K989" s="2">
        <v>1</v>
      </c>
      <c r="L989" s="2">
        <v>1</v>
      </c>
      <c r="M989">
        <v>0</v>
      </c>
      <c r="N989" s="2">
        <v>0</v>
      </c>
      <c r="O989" s="2">
        <v>0</v>
      </c>
      <c r="P989" s="2">
        <v>1</v>
      </c>
      <c r="Q989" s="2">
        <v>1</v>
      </c>
      <c r="R989" s="2">
        <v>0</v>
      </c>
      <c r="S989" s="2">
        <v>0</v>
      </c>
      <c r="T989" s="2">
        <v>0</v>
      </c>
      <c r="U989" s="45" t="s">
        <v>77</v>
      </c>
      <c r="V989" s="45" t="s">
        <v>77</v>
      </c>
      <c r="W989" s="45">
        <v>7.6249999999999998E-2</v>
      </c>
      <c r="X989" s="2">
        <v>0</v>
      </c>
      <c r="Y989" s="2">
        <v>1</v>
      </c>
      <c r="Z989">
        <v>1</v>
      </c>
    </row>
    <row r="990" spans="1:26" x14ac:dyDescent="0.25">
      <c r="A990" s="1">
        <v>44723</v>
      </c>
      <c r="B990" t="s">
        <v>76</v>
      </c>
      <c r="C990" t="s">
        <v>137</v>
      </c>
      <c r="D990" t="s">
        <v>132</v>
      </c>
      <c r="E990" t="s">
        <v>270</v>
      </c>
      <c r="F990" s="3">
        <v>20.902777833333332</v>
      </c>
      <c r="G990" s="5">
        <v>0.13396990773809522</v>
      </c>
      <c r="H990" s="2">
        <v>2</v>
      </c>
      <c r="I990" s="2">
        <v>2</v>
      </c>
      <c r="J990" s="2">
        <v>0</v>
      </c>
      <c r="K990" s="2">
        <v>4</v>
      </c>
      <c r="L990" s="2">
        <v>4</v>
      </c>
      <c r="M990">
        <v>1</v>
      </c>
      <c r="N990" s="2">
        <v>3</v>
      </c>
      <c r="O990" s="2">
        <v>2</v>
      </c>
      <c r="P990" s="2">
        <v>2</v>
      </c>
      <c r="Q990" s="2">
        <v>2</v>
      </c>
      <c r="R990" s="2">
        <v>0</v>
      </c>
      <c r="S990" s="2">
        <v>0</v>
      </c>
      <c r="T990" s="2">
        <v>0</v>
      </c>
      <c r="U990" s="45">
        <v>9.1319444444444443E-3</v>
      </c>
      <c r="V990" s="45">
        <v>0.5</v>
      </c>
      <c r="W990" s="45">
        <v>5.2517361111111112E-2</v>
      </c>
      <c r="X990" s="2">
        <v>0</v>
      </c>
      <c r="Y990" s="2">
        <v>2</v>
      </c>
      <c r="Z990">
        <v>4</v>
      </c>
    </row>
    <row r="991" spans="1:26" x14ac:dyDescent="0.25">
      <c r="A991" s="1">
        <v>44723</v>
      </c>
      <c r="B991" t="s">
        <v>76</v>
      </c>
      <c r="C991" t="s">
        <v>144</v>
      </c>
      <c r="D991" t="s">
        <v>132</v>
      </c>
      <c r="E991" t="s">
        <v>270</v>
      </c>
      <c r="F991" s="3">
        <v>23.384721166666672</v>
      </c>
      <c r="G991" s="5">
        <v>6.1581381578947367E-2</v>
      </c>
      <c r="H991" s="2">
        <v>1</v>
      </c>
      <c r="I991" s="2">
        <v>0</v>
      </c>
      <c r="J991" s="2">
        <v>0</v>
      </c>
      <c r="K991" s="2">
        <v>16</v>
      </c>
      <c r="L991" s="2">
        <v>16</v>
      </c>
      <c r="M991">
        <v>1</v>
      </c>
      <c r="N991" s="2">
        <v>9</v>
      </c>
      <c r="O991" s="2">
        <v>1</v>
      </c>
      <c r="P991" s="2">
        <v>10</v>
      </c>
      <c r="Q991" s="2">
        <v>15</v>
      </c>
      <c r="R991" s="2">
        <v>5</v>
      </c>
      <c r="S991" s="2">
        <v>0</v>
      </c>
      <c r="T991" s="2">
        <v>0</v>
      </c>
      <c r="U991" s="45">
        <v>9.8032407407407408E-3</v>
      </c>
      <c r="V991" s="45">
        <v>0</v>
      </c>
      <c r="W991" s="45">
        <v>6.9062499999999999E-2</v>
      </c>
      <c r="X991" s="2">
        <v>0</v>
      </c>
      <c r="Y991" s="2">
        <v>15</v>
      </c>
      <c r="Z991">
        <v>16</v>
      </c>
    </row>
    <row r="992" spans="1:26" x14ac:dyDescent="0.25">
      <c r="A992" s="1">
        <v>44723</v>
      </c>
      <c r="B992" t="s">
        <v>76</v>
      </c>
      <c r="C992" t="s">
        <v>147</v>
      </c>
      <c r="D992" t="s">
        <v>132</v>
      </c>
      <c r="E992" t="s">
        <v>94</v>
      </c>
      <c r="F992" s="3">
        <v>3.0497221666666667</v>
      </c>
      <c r="G992" s="5">
        <v>5.2102622685185188E-2</v>
      </c>
      <c r="H992" s="2">
        <v>0</v>
      </c>
      <c r="I992" s="2">
        <v>0</v>
      </c>
      <c r="J992" s="2">
        <v>0</v>
      </c>
      <c r="K992" s="2">
        <v>3</v>
      </c>
      <c r="L992" s="2">
        <v>3</v>
      </c>
      <c r="M992">
        <v>1</v>
      </c>
      <c r="N992" s="2">
        <v>2</v>
      </c>
      <c r="O992" s="2">
        <v>1</v>
      </c>
      <c r="P992" s="2">
        <v>1</v>
      </c>
      <c r="Q992" s="2">
        <v>2</v>
      </c>
      <c r="R992" s="2">
        <v>1</v>
      </c>
      <c r="S992" s="2">
        <v>0</v>
      </c>
      <c r="T992" s="2">
        <v>0</v>
      </c>
      <c r="U992" s="45">
        <v>8.4259259259259253E-3</v>
      </c>
      <c r="V992" s="45">
        <v>0</v>
      </c>
      <c r="W992" s="45">
        <v>3.5746527777777773E-2</v>
      </c>
      <c r="X992" s="2">
        <v>0</v>
      </c>
      <c r="Y992" s="2">
        <v>2</v>
      </c>
      <c r="Z992">
        <v>3</v>
      </c>
    </row>
    <row r="993" spans="1:26" x14ac:dyDescent="0.25">
      <c r="A993" s="1">
        <v>44723</v>
      </c>
      <c r="B993" t="s">
        <v>82</v>
      </c>
      <c r="C993" t="s">
        <v>165</v>
      </c>
      <c r="D993" t="s">
        <v>77</v>
      </c>
      <c r="E993" t="s">
        <v>273</v>
      </c>
      <c r="F993" s="3">
        <v>0</v>
      </c>
      <c r="G993" s="5">
        <v>7.2685208333333343E-3</v>
      </c>
      <c r="H993" s="2">
        <v>0</v>
      </c>
      <c r="I993" s="2">
        <v>0</v>
      </c>
      <c r="J993" s="2">
        <v>0</v>
      </c>
      <c r="K993" s="2">
        <v>1</v>
      </c>
      <c r="L993" s="2">
        <v>1</v>
      </c>
      <c r="M993">
        <v>0</v>
      </c>
      <c r="N993" s="2">
        <v>1</v>
      </c>
      <c r="O993" s="2">
        <v>1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45">
        <v>9.1435185185185185E-4</v>
      </c>
      <c r="V993" s="45">
        <v>1</v>
      </c>
      <c r="W993" s="45" t="s">
        <v>77</v>
      </c>
      <c r="X993" s="2">
        <v>0</v>
      </c>
      <c r="Y993" s="2">
        <v>0</v>
      </c>
      <c r="Z993">
        <v>1</v>
      </c>
    </row>
    <row r="994" spans="1:26" x14ac:dyDescent="0.25">
      <c r="A994" s="1">
        <v>44723</v>
      </c>
      <c r="B994" t="s">
        <v>82</v>
      </c>
      <c r="C994" t="s">
        <v>166</v>
      </c>
      <c r="D994" t="s">
        <v>143</v>
      </c>
      <c r="E994" t="s">
        <v>285</v>
      </c>
      <c r="F994" s="3">
        <v>0</v>
      </c>
      <c r="G994" s="5">
        <v>2.1435187500000001E-2</v>
      </c>
      <c r="H994" s="2">
        <v>0</v>
      </c>
      <c r="I994" s="2">
        <v>0</v>
      </c>
      <c r="J994" s="2">
        <v>0</v>
      </c>
      <c r="K994" s="2">
        <v>1</v>
      </c>
      <c r="L994" s="2">
        <v>1</v>
      </c>
      <c r="M994">
        <v>0</v>
      </c>
      <c r="N994" s="2">
        <v>1</v>
      </c>
      <c r="O994" s="2">
        <v>0</v>
      </c>
      <c r="P994" s="2">
        <v>1</v>
      </c>
      <c r="Q994" s="2">
        <v>1</v>
      </c>
      <c r="R994" s="2">
        <v>0</v>
      </c>
      <c r="S994" s="2">
        <v>0</v>
      </c>
      <c r="T994" s="2">
        <v>0</v>
      </c>
      <c r="U994" s="45" t="s">
        <v>77</v>
      </c>
      <c r="V994" s="45" t="s">
        <v>77</v>
      </c>
      <c r="W994" s="45">
        <v>4.8252314814814817E-2</v>
      </c>
      <c r="X994" s="2">
        <v>0</v>
      </c>
      <c r="Y994" s="2">
        <v>1</v>
      </c>
      <c r="Z994">
        <v>1</v>
      </c>
    </row>
    <row r="995" spans="1:26" x14ac:dyDescent="0.25">
      <c r="A995" s="1">
        <v>44723</v>
      </c>
      <c r="B995" t="s">
        <v>82</v>
      </c>
      <c r="C995" t="s">
        <v>151</v>
      </c>
      <c r="D995" t="s">
        <v>143</v>
      </c>
      <c r="E995" t="s">
        <v>282</v>
      </c>
      <c r="F995" s="3">
        <v>1.0191646666666665</v>
      </c>
      <c r="G995" s="5">
        <v>1.5904419642857145E-2</v>
      </c>
      <c r="H995" s="2">
        <v>0</v>
      </c>
      <c r="I995" s="2">
        <v>0</v>
      </c>
      <c r="J995" s="2">
        <v>0</v>
      </c>
      <c r="K995" s="2">
        <v>7</v>
      </c>
      <c r="L995" s="2">
        <v>7</v>
      </c>
      <c r="M995">
        <v>1</v>
      </c>
      <c r="N995" s="2">
        <v>7</v>
      </c>
      <c r="O995" s="2">
        <v>1</v>
      </c>
      <c r="P995" s="2">
        <v>4</v>
      </c>
      <c r="Q995" s="2">
        <v>6</v>
      </c>
      <c r="R995" s="2">
        <v>2</v>
      </c>
      <c r="S995" s="2">
        <v>0</v>
      </c>
      <c r="T995" s="2">
        <v>0</v>
      </c>
      <c r="U995" s="45">
        <v>6.7361111111111111E-3</v>
      </c>
      <c r="V995" s="45">
        <v>0</v>
      </c>
      <c r="W995" s="45">
        <v>7.2222222222222229E-2</v>
      </c>
      <c r="X995" s="2">
        <v>0</v>
      </c>
      <c r="Y995" s="2">
        <v>6</v>
      </c>
      <c r="Z995">
        <v>7</v>
      </c>
    </row>
    <row r="996" spans="1:26" x14ac:dyDescent="0.25">
      <c r="A996" s="1">
        <v>44723</v>
      </c>
      <c r="B996" t="s">
        <v>82</v>
      </c>
      <c r="C996" t="s">
        <v>156</v>
      </c>
      <c r="D996" t="s">
        <v>143</v>
      </c>
      <c r="E996" t="s">
        <v>287</v>
      </c>
      <c r="F996" s="3">
        <v>0</v>
      </c>
      <c r="G996" s="5">
        <v>2.4305534722222227E-2</v>
      </c>
      <c r="H996" s="2">
        <v>0</v>
      </c>
      <c r="I996" s="2">
        <v>0</v>
      </c>
      <c r="J996" s="2">
        <v>0</v>
      </c>
      <c r="K996" s="2">
        <v>2</v>
      </c>
      <c r="L996" s="2">
        <v>2</v>
      </c>
      <c r="M996">
        <v>0</v>
      </c>
      <c r="N996" s="2">
        <v>2</v>
      </c>
      <c r="O996" s="2">
        <v>1</v>
      </c>
      <c r="P996" s="2">
        <v>1</v>
      </c>
      <c r="Q996" s="2">
        <v>1</v>
      </c>
      <c r="R996" s="2">
        <v>0</v>
      </c>
      <c r="S996" s="2">
        <v>0</v>
      </c>
      <c r="T996" s="2">
        <v>0</v>
      </c>
      <c r="U996" s="45">
        <v>3.019675925925926E-2</v>
      </c>
      <c r="V996" s="45">
        <v>0</v>
      </c>
      <c r="W996" s="45">
        <v>2.2222222222222223E-2</v>
      </c>
      <c r="X996" s="2">
        <v>0</v>
      </c>
      <c r="Y996" s="2">
        <v>1</v>
      </c>
      <c r="Z996">
        <v>2</v>
      </c>
    </row>
    <row r="997" spans="1:26" x14ac:dyDescent="0.25">
      <c r="A997" s="1">
        <v>44723</v>
      </c>
      <c r="B997" t="s">
        <v>82</v>
      </c>
      <c r="C997" t="s">
        <v>347</v>
      </c>
      <c r="D997" t="s">
        <v>143</v>
      </c>
      <c r="E997" t="s">
        <v>82</v>
      </c>
      <c r="F997" s="3">
        <v>0</v>
      </c>
      <c r="G997" s="5">
        <v>4.027777777777778E-2</v>
      </c>
      <c r="H997" s="2">
        <v>0</v>
      </c>
      <c r="I997" s="2">
        <v>0</v>
      </c>
      <c r="J997" s="2">
        <v>0</v>
      </c>
      <c r="K997" s="2">
        <v>1</v>
      </c>
      <c r="L997" s="2">
        <v>1</v>
      </c>
      <c r="M997">
        <v>0</v>
      </c>
      <c r="N997" s="2">
        <v>1</v>
      </c>
      <c r="O997" s="2">
        <v>1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45">
        <v>2.0034722222222225E-2</v>
      </c>
      <c r="V997" s="45" t="s">
        <v>77</v>
      </c>
      <c r="W997" s="45" t="s">
        <v>77</v>
      </c>
      <c r="X997" s="2">
        <v>0</v>
      </c>
      <c r="Y997" s="2">
        <v>0</v>
      </c>
      <c r="Z997">
        <v>1</v>
      </c>
    </row>
    <row r="998" spans="1:26" x14ac:dyDescent="0.25">
      <c r="A998" s="1">
        <v>44723</v>
      </c>
      <c r="B998" t="s">
        <v>82</v>
      </c>
      <c r="C998" t="s">
        <v>142</v>
      </c>
      <c r="D998" t="s">
        <v>143</v>
      </c>
      <c r="E998" t="s">
        <v>94</v>
      </c>
      <c r="F998" s="3">
        <v>2.5908323333333336</v>
      </c>
      <c r="G998" s="5">
        <v>2.8408557870370367E-2</v>
      </c>
      <c r="H998" s="2">
        <v>0</v>
      </c>
      <c r="I998" s="2">
        <v>0</v>
      </c>
      <c r="J998" s="2">
        <v>0</v>
      </c>
      <c r="K998" s="2">
        <v>6</v>
      </c>
      <c r="L998" s="2">
        <v>6</v>
      </c>
      <c r="M998">
        <v>0</v>
      </c>
      <c r="N998" s="2">
        <v>5</v>
      </c>
      <c r="O998" s="2">
        <v>0</v>
      </c>
      <c r="P998" s="2">
        <v>4</v>
      </c>
      <c r="Q998" s="2">
        <v>6</v>
      </c>
      <c r="R998" s="2">
        <v>2</v>
      </c>
      <c r="S998" s="2">
        <v>0</v>
      </c>
      <c r="T998" s="2">
        <v>0</v>
      </c>
      <c r="U998" s="45" t="s">
        <v>77</v>
      </c>
      <c r="V998" s="45" t="s">
        <v>77</v>
      </c>
      <c r="W998" s="45">
        <v>2.5491898148148145E-2</v>
      </c>
      <c r="X998" s="2">
        <v>0</v>
      </c>
      <c r="Y998" s="2">
        <v>6</v>
      </c>
      <c r="Z998">
        <v>6</v>
      </c>
    </row>
    <row r="999" spans="1:26" x14ac:dyDescent="0.25">
      <c r="A999" s="1">
        <v>44723</v>
      </c>
      <c r="B999" t="s">
        <v>82</v>
      </c>
      <c r="C999" t="s">
        <v>148</v>
      </c>
      <c r="D999" t="s">
        <v>143</v>
      </c>
      <c r="E999" t="s">
        <v>94</v>
      </c>
      <c r="F999" s="3">
        <v>0.72499899999999995</v>
      </c>
      <c r="G999" s="5">
        <v>1.6750567708333334E-2</v>
      </c>
      <c r="H999" s="2">
        <v>0</v>
      </c>
      <c r="I999" s="2">
        <v>0</v>
      </c>
      <c r="J999" s="2">
        <v>0</v>
      </c>
      <c r="K999" s="2">
        <v>4</v>
      </c>
      <c r="L999" s="2">
        <v>4</v>
      </c>
      <c r="M999">
        <v>1</v>
      </c>
      <c r="N999" s="2">
        <v>4</v>
      </c>
      <c r="O999" s="2">
        <v>1</v>
      </c>
      <c r="P999" s="2">
        <v>2</v>
      </c>
      <c r="Q999" s="2">
        <v>3</v>
      </c>
      <c r="R999" s="2">
        <v>1</v>
      </c>
      <c r="S999" s="2">
        <v>0</v>
      </c>
      <c r="T999" s="2">
        <v>0</v>
      </c>
      <c r="U999" s="45">
        <v>4.4791666666666669E-3</v>
      </c>
      <c r="V999" s="45">
        <v>1</v>
      </c>
      <c r="W999" s="45">
        <v>0.25637731481481485</v>
      </c>
      <c r="X999" s="2">
        <v>0</v>
      </c>
      <c r="Y999" s="2">
        <v>3</v>
      </c>
      <c r="Z999">
        <v>4</v>
      </c>
    </row>
    <row r="1000" spans="1:26" x14ac:dyDescent="0.25">
      <c r="A1000" s="1">
        <v>44723</v>
      </c>
      <c r="B1000" t="s">
        <v>82</v>
      </c>
      <c r="C1000" t="s">
        <v>157</v>
      </c>
      <c r="D1000" t="s">
        <v>143</v>
      </c>
      <c r="E1000" t="s">
        <v>267</v>
      </c>
      <c r="F1000" s="3">
        <v>0</v>
      </c>
      <c r="G1000" s="5">
        <v>2.2083333333333333E-2</v>
      </c>
      <c r="H1000" s="2">
        <v>0</v>
      </c>
      <c r="I1000" s="2">
        <v>0</v>
      </c>
      <c r="J1000" s="2">
        <v>0</v>
      </c>
      <c r="K1000" s="2">
        <v>1</v>
      </c>
      <c r="L1000" s="2">
        <v>1</v>
      </c>
      <c r="M1000">
        <v>0</v>
      </c>
      <c r="N1000" s="2">
        <v>1</v>
      </c>
      <c r="O1000" s="2">
        <v>1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45">
        <v>4.0509259259259264E-4</v>
      </c>
      <c r="V1000" s="45">
        <v>1</v>
      </c>
      <c r="W1000" s="45" t="s">
        <v>77</v>
      </c>
      <c r="X1000" s="2">
        <v>0</v>
      </c>
      <c r="Y1000" s="2">
        <v>0</v>
      </c>
      <c r="Z1000">
        <v>1</v>
      </c>
    </row>
    <row r="1001" spans="1:26" x14ac:dyDescent="0.25">
      <c r="A1001" s="1">
        <v>44723</v>
      </c>
      <c r="B1001" t="s">
        <v>82</v>
      </c>
      <c r="C1001" t="s">
        <v>160</v>
      </c>
      <c r="D1001" t="s">
        <v>143</v>
      </c>
      <c r="E1001" t="s">
        <v>277</v>
      </c>
      <c r="F1001" s="3">
        <v>0</v>
      </c>
      <c r="G1001" s="5">
        <v>4.5138888888888888E-2</v>
      </c>
      <c r="H1001" s="2">
        <v>0</v>
      </c>
      <c r="I1001" s="2">
        <v>0</v>
      </c>
      <c r="J1001" s="2">
        <v>0</v>
      </c>
      <c r="K1001" s="2">
        <v>1</v>
      </c>
      <c r="L1001" s="2">
        <v>1</v>
      </c>
      <c r="M1001">
        <v>0</v>
      </c>
      <c r="N1001" s="2">
        <v>0</v>
      </c>
      <c r="O1001" s="2">
        <v>1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45">
        <v>3.7268518518518519E-3</v>
      </c>
      <c r="V1001" s="45">
        <v>1</v>
      </c>
      <c r="W1001" s="45" t="s">
        <v>77</v>
      </c>
      <c r="X1001" s="2">
        <v>0</v>
      </c>
      <c r="Y1001" s="2">
        <v>0</v>
      </c>
      <c r="Z1001">
        <v>1</v>
      </c>
    </row>
    <row r="1002" spans="1:26" x14ac:dyDescent="0.25">
      <c r="A1002" s="1">
        <v>44723</v>
      </c>
      <c r="B1002" t="s">
        <v>82</v>
      </c>
      <c r="C1002" t="s">
        <v>162</v>
      </c>
      <c r="D1002" t="s">
        <v>143</v>
      </c>
      <c r="E1002" t="s">
        <v>277</v>
      </c>
      <c r="F1002" s="3">
        <v>0</v>
      </c>
      <c r="G1002" s="5">
        <v>2.4016201388888887E-2</v>
      </c>
      <c r="H1002" s="2">
        <v>0</v>
      </c>
      <c r="I1002" s="2">
        <v>0</v>
      </c>
      <c r="J1002" s="2">
        <v>0</v>
      </c>
      <c r="K1002" s="2">
        <v>1</v>
      </c>
      <c r="L1002" s="2">
        <v>1</v>
      </c>
      <c r="M1002">
        <v>0</v>
      </c>
      <c r="N1002" s="2">
        <v>1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1</v>
      </c>
      <c r="U1002" s="45" t="s">
        <v>77</v>
      </c>
      <c r="V1002" s="45" t="s">
        <v>77</v>
      </c>
      <c r="W1002" s="45" t="s">
        <v>77</v>
      </c>
      <c r="X1002" s="2">
        <v>1</v>
      </c>
      <c r="Y1002" s="2">
        <v>0</v>
      </c>
      <c r="Z1002">
        <v>1</v>
      </c>
    </row>
    <row r="1003" spans="1:26" x14ac:dyDescent="0.25">
      <c r="A1003" s="1">
        <v>44723</v>
      </c>
      <c r="B1003" t="s">
        <v>82</v>
      </c>
      <c r="C1003" t="s">
        <v>233</v>
      </c>
      <c r="D1003" t="s">
        <v>143</v>
      </c>
      <c r="E1003" t="s">
        <v>277</v>
      </c>
      <c r="F1003" s="3">
        <v>0</v>
      </c>
      <c r="G1003" s="5">
        <v>1.5081020833333335E-2</v>
      </c>
      <c r="H1003" s="2">
        <v>0</v>
      </c>
      <c r="I1003" s="2">
        <v>0</v>
      </c>
      <c r="J1003" s="2">
        <v>0</v>
      </c>
      <c r="K1003" s="2">
        <v>1</v>
      </c>
      <c r="L1003" s="2">
        <v>1</v>
      </c>
      <c r="M1003">
        <v>0</v>
      </c>
      <c r="N1003" s="2">
        <v>1</v>
      </c>
      <c r="O1003" s="2">
        <v>0</v>
      </c>
      <c r="P1003" s="2">
        <v>1</v>
      </c>
      <c r="Q1003" s="2">
        <v>1</v>
      </c>
      <c r="R1003" s="2">
        <v>0</v>
      </c>
      <c r="S1003" s="2">
        <v>0</v>
      </c>
      <c r="T1003" s="2">
        <v>0</v>
      </c>
      <c r="U1003" s="45" t="s">
        <v>77</v>
      </c>
      <c r="V1003" s="45" t="s">
        <v>77</v>
      </c>
      <c r="W1003" s="45">
        <v>7.6597222222222219E-2</v>
      </c>
      <c r="X1003" s="2">
        <v>0</v>
      </c>
      <c r="Y1003" s="2">
        <v>1</v>
      </c>
      <c r="Z1003">
        <v>1</v>
      </c>
    </row>
    <row r="1004" spans="1:26" x14ac:dyDescent="0.25">
      <c r="A1004" s="1">
        <v>44723</v>
      </c>
      <c r="B1004" t="s">
        <v>80</v>
      </c>
      <c r="C1004" t="s">
        <v>133</v>
      </c>
      <c r="D1004" t="s">
        <v>132</v>
      </c>
      <c r="E1004" t="s">
        <v>273</v>
      </c>
      <c r="F1004" s="3">
        <v>5.0833333333333328E-2</v>
      </c>
      <c r="G1004" s="5">
        <v>1.2534722222222223E-2</v>
      </c>
      <c r="H1004" s="2">
        <v>0</v>
      </c>
      <c r="I1004" s="2">
        <v>0</v>
      </c>
      <c r="J1004" s="2">
        <v>0</v>
      </c>
      <c r="K1004" s="2">
        <v>1</v>
      </c>
      <c r="L1004" s="2">
        <v>1</v>
      </c>
      <c r="M1004">
        <v>0</v>
      </c>
      <c r="N1004" s="2">
        <v>1</v>
      </c>
      <c r="O1004" s="2">
        <v>0</v>
      </c>
      <c r="P1004" s="2">
        <v>1</v>
      </c>
      <c r="Q1004" s="2">
        <v>1</v>
      </c>
      <c r="R1004" s="2">
        <v>0</v>
      </c>
      <c r="S1004" s="2">
        <v>0</v>
      </c>
      <c r="T1004" s="2">
        <v>0</v>
      </c>
      <c r="U1004" s="45" t="s">
        <v>77</v>
      </c>
      <c r="V1004" s="45" t="s">
        <v>77</v>
      </c>
      <c r="W1004" s="45">
        <v>1.96875E-2</v>
      </c>
      <c r="X1004" s="2">
        <v>0</v>
      </c>
      <c r="Y1004" s="2">
        <v>1</v>
      </c>
      <c r="Z1004">
        <v>1</v>
      </c>
    </row>
    <row r="1005" spans="1:26" x14ac:dyDescent="0.25">
      <c r="A1005" s="1">
        <v>44723</v>
      </c>
      <c r="B1005" t="s">
        <v>80</v>
      </c>
      <c r="C1005" t="s">
        <v>133</v>
      </c>
      <c r="D1005" t="s">
        <v>132</v>
      </c>
      <c r="E1005" t="s">
        <v>268</v>
      </c>
      <c r="F1005" s="3">
        <v>1.9041666666666666</v>
      </c>
      <c r="G1005" s="5">
        <v>5.0086805555555558E-2</v>
      </c>
      <c r="H1005" s="2">
        <v>0</v>
      </c>
      <c r="I1005" s="2">
        <v>0</v>
      </c>
      <c r="J1005" s="2">
        <v>0</v>
      </c>
      <c r="K1005" s="2">
        <v>2</v>
      </c>
      <c r="L1005" s="2">
        <v>2</v>
      </c>
      <c r="M1005">
        <v>0</v>
      </c>
      <c r="N1005" s="2">
        <v>0</v>
      </c>
      <c r="O1005" s="2">
        <v>0</v>
      </c>
      <c r="P1005" s="2">
        <v>1</v>
      </c>
      <c r="Q1005" s="2">
        <v>1</v>
      </c>
      <c r="R1005" s="2">
        <v>0</v>
      </c>
      <c r="S1005" s="2">
        <v>0</v>
      </c>
      <c r="T1005" s="2">
        <v>1</v>
      </c>
      <c r="U1005" s="45" t="s">
        <v>77</v>
      </c>
      <c r="V1005" s="45" t="s">
        <v>77</v>
      </c>
      <c r="W1005" s="45">
        <v>7.0613425925925927E-2</v>
      </c>
      <c r="X1005" s="2">
        <v>1</v>
      </c>
      <c r="Y1005" s="2">
        <v>1</v>
      </c>
      <c r="Z1005">
        <v>2</v>
      </c>
    </row>
    <row r="1006" spans="1:26" x14ac:dyDescent="0.25">
      <c r="A1006" s="1">
        <v>44723</v>
      </c>
      <c r="B1006" t="s">
        <v>80</v>
      </c>
      <c r="C1006" t="s">
        <v>133</v>
      </c>
      <c r="D1006" t="s">
        <v>132</v>
      </c>
      <c r="E1006" t="s">
        <v>281</v>
      </c>
      <c r="F1006" s="3">
        <v>0.10416666666666667</v>
      </c>
      <c r="G1006" s="5">
        <v>1.4756944444444446E-2</v>
      </c>
      <c r="H1006" s="2">
        <v>0</v>
      </c>
      <c r="I1006" s="2">
        <v>0</v>
      </c>
      <c r="J1006" s="2">
        <v>0</v>
      </c>
      <c r="K1006" s="2">
        <v>1</v>
      </c>
      <c r="L1006" s="2">
        <v>1</v>
      </c>
      <c r="M1006">
        <v>0</v>
      </c>
      <c r="N1006" s="2">
        <v>1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1</v>
      </c>
      <c r="U1006" s="45" t="s">
        <v>77</v>
      </c>
      <c r="V1006" s="45" t="s">
        <v>77</v>
      </c>
      <c r="W1006" s="45" t="s">
        <v>77</v>
      </c>
      <c r="X1006" s="2">
        <v>1</v>
      </c>
      <c r="Y1006" s="2">
        <v>0</v>
      </c>
      <c r="Z1006">
        <v>1</v>
      </c>
    </row>
    <row r="1007" spans="1:26" x14ac:dyDescent="0.25">
      <c r="A1007" s="1">
        <v>44723</v>
      </c>
      <c r="B1007" t="s">
        <v>80</v>
      </c>
      <c r="C1007" t="s">
        <v>133</v>
      </c>
      <c r="D1007" t="s">
        <v>132</v>
      </c>
      <c r="E1007" t="s">
        <v>275</v>
      </c>
      <c r="F1007" s="3">
        <v>33.445832333333328</v>
      </c>
      <c r="G1007" s="5">
        <v>9.7443573784722223E-2</v>
      </c>
      <c r="H1007" s="2">
        <v>5</v>
      </c>
      <c r="I1007" s="2">
        <v>3</v>
      </c>
      <c r="J1007" s="2">
        <v>0</v>
      </c>
      <c r="K1007" s="2">
        <v>17</v>
      </c>
      <c r="L1007" s="2">
        <v>17</v>
      </c>
      <c r="M1007">
        <v>2</v>
      </c>
      <c r="N1007" s="2">
        <v>11</v>
      </c>
      <c r="O1007" s="2">
        <v>4</v>
      </c>
      <c r="P1007" s="2">
        <v>9</v>
      </c>
      <c r="Q1007" s="2">
        <v>12</v>
      </c>
      <c r="R1007" s="2">
        <v>3</v>
      </c>
      <c r="S1007" s="2">
        <v>0</v>
      </c>
      <c r="T1007" s="2">
        <v>1</v>
      </c>
      <c r="U1007" s="45">
        <v>5.4224537037037045E-3</v>
      </c>
      <c r="V1007" s="45">
        <v>0.5</v>
      </c>
      <c r="W1007" s="45">
        <v>0.10445023148148148</v>
      </c>
      <c r="X1007" s="2">
        <v>1</v>
      </c>
      <c r="Y1007" s="2">
        <v>12</v>
      </c>
      <c r="Z1007">
        <v>17</v>
      </c>
    </row>
    <row r="1008" spans="1:26" x14ac:dyDescent="0.25">
      <c r="A1008" s="1">
        <v>44723</v>
      </c>
      <c r="B1008" t="s">
        <v>80</v>
      </c>
      <c r="C1008" t="s">
        <v>149</v>
      </c>
      <c r="D1008" t="s">
        <v>150</v>
      </c>
      <c r="E1008" t="s">
        <v>275</v>
      </c>
      <c r="F1008" s="3">
        <v>0</v>
      </c>
      <c r="G1008" s="5">
        <v>1.8975694444444448E-2</v>
      </c>
      <c r="H1008" s="2">
        <v>0</v>
      </c>
      <c r="I1008" s="2">
        <v>0</v>
      </c>
      <c r="J1008" s="2">
        <v>0</v>
      </c>
      <c r="K1008" s="2">
        <v>2</v>
      </c>
      <c r="L1008" s="2">
        <v>2</v>
      </c>
      <c r="M1008">
        <v>0</v>
      </c>
      <c r="N1008" s="2">
        <v>2</v>
      </c>
      <c r="O1008" s="2">
        <v>0</v>
      </c>
      <c r="P1008" s="2">
        <v>2</v>
      </c>
      <c r="Q1008" s="2">
        <v>2</v>
      </c>
      <c r="R1008" s="2">
        <v>0</v>
      </c>
      <c r="S1008" s="2">
        <v>0</v>
      </c>
      <c r="T1008" s="2">
        <v>0</v>
      </c>
      <c r="U1008" s="45" t="s">
        <v>77</v>
      </c>
      <c r="V1008" s="45" t="s">
        <v>77</v>
      </c>
      <c r="W1008" s="45">
        <v>0.15444444444444444</v>
      </c>
      <c r="X1008" s="2">
        <v>0</v>
      </c>
      <c r="Y1008" s="2">
        <v>2</v>
      </c>
      <c r="Z1008">
        <v>2</v>
      </c>
    </row>
    <row r="1009" spans="1:26" x14ac:dyDescent="0.25">
      <c r="A1009" s="1">
        <v>44723</v>
      </c>
      <c r="B1009" t="s">
        <v>80</v>
      </c>
      <c r="C1009" t="s">
        <v>133</v>
      </c>
      <c r="D1009" t="s">
        <v>132</v>
      </c>
      <c r="E1009" t="s">
        <v>94</v>
      </c>
      <c r="F1009" s="3">
        <v>3.4052778333333329</v>
      </c>
      <c r="G1009" s="5">
        <v>5.5034722222222221E-2</v>
      </c>
      <c r="H1009" s="2">
        <v>0</v>
      </c>
      <c r="I1009" s="2">
        <v>0</v>
      </c>
      <c r="J1009" s="2">
        <v>0</v>
      </c>
      <c r="K1009" s="2">
        <v>4</v>
      </c>
      <c r="L1009" s="2">
        <v>4</v>
      </c>
      <c r="M1009">
        <v>2</v>
      </c>
      <c r="N1009" s="2">
        <v>3</v>
      </c>
      <c r="O1009" s="2">
        <v>2</v>
      </c>
      <c r="P1009" s="2">
        <v>2</v>
      </c>
      <c r="Q1009" s="2">
        <v>2</v>
      </c>
      <c r="R1009" s="2">
        <v>0</v>
      </c>
      <c r="S1009" s="2">
        <v>0</v>
      </c>
      <c r="T1009" s="2">
        <v>0</v>
      </c>
      <c r="U1009" s="45">
        <v>1.6782407407407408E-3</v>
      </c>
      <c r="V1009" s="45">
        <v>1</v>
      </c>
      <c r="W1009" s="45">
        <v>0.12083912037037037</v>
      </c>
      <c r="X1009" s="2">
        <v>0</v>
      </c>
      <c r="Y1009" s="2">
        <v>2</v>
      </c>
      <c r="Z1009">
        <v>4</v>
      </c>
    </row>
    <row r="1010" spans="1:26" x14ac:dyDescent="0.25">
      <c r="A1010" s="1">
        <v>44723</v>
      </c>
      <c r="B1010" t="s">
        <v>80</v>
      </c>
      <c r="C1010" t="s">
        <v>133</v>
      </c>
      <c r="D1010" t="s">
        <v>132</v>
      </c>
      <c r="E1010" t="s">
        <v>267</v>
      </c>
      <c r="F1010" s="3">
        <v>36.767499000000001</v>
      </c>
      <c r="G1010" s="5">
        <v>0.10045819485294119</v>
      </c>
      <c r="H1010" s="2">
        <v>3</v>
      </c>
      <c r="I1010" s="2">
        <v>2</v>
      </c>
      <c r="J1010" s="2">
        <v>1</v>
      </c>
      <c r="K1010" s="2">
        <v>19</v>
      </c>
      <c r="L1010" s="2">
        <v>19</v>
      </c>
      <c r="M1010">
        <v>5</v>
      </c>
      <c r="N1010" s="2">
        <v>15</v>
      </c>
      <c r="O1010" s="2">
        <v>9</v>
      </c>
      <c r="P1010" s="2">
        <v>8</v>
      </c>
      <c r="Q1010" s="2">
        <v>10</v>
      </c>
      <c r="R1010" s="2">
        <v>2</v>
      </c>
      <c r="S1010" s="2">
        <v>0</v>
      </c>
      <c r="T1010" s="2">
        <v>0</v>
      </c>
      <c r="U1010" s="45">
        <v>3.5648148148148154E-3</v>
      </c>
      <c r="V1010" s="45">
        <v>0.66666666666666663</v>
      </c>
      <c r="W1010" s="45">
        <v>9.060185185185185E-2</v>
      </c>
      <c r="X1010" s="2">
        <v>0</v>
      </c>
      <c r="Y1010" s="2">
        <v>10</v>
      </c>
      <c r="Z1010">
        <v>19</v>
      </c>
    </row>
    <row r="1011" spans="1:26" x14ac:dyDescent="0.25">
      <c r="A1011" s="1">
        <v>44723</v>
      </c>
      <c r="B1011" t="s">
        <v>80</v>
      </c>
      <c r="C1011" t="s">
        <v>149</v>
      </c>
      <c r="D1011" t="s">
        <v>150</v>
      </c>
      <c r="E1011" t="s">
        <v>267</v>
      </c>
      <c r="F1011" s="3">
        <v>0.38694450000000002</v>
      </c>
      <c r="G1011" s="5">
        <v>2.2595486111111111E-2</v>
      </c>
      <c r="H1011" s="2">
        <v>0</v>
      </c>
      <c r="I1011" s="2">
        <v>0</v>
      </c>
      <c r="J1011" s="2">
        <v>0</v>
      </c>
      <c r="K1011" s="2">
        <v>4</v>
      </c>
      <c r="L1011" s="2">
        <v>4</v>
      </c>
      <c r="M1011">
        <v>0</v>
      </c>
      <c r="N1011" s="2">
        <v>3</v>
      </c>
      <c r="O1011" s="2">
        <v>0</v>
      </c>
      <c r="P1011" s="2">
        <v>4</v>
      </c>
      <c r="Q1011" s="2">
        <v>4</v>
      </c>
      <c r="R1011" s="2">
        <v>0</v>
      </c>
      <c r="S1011" s="2">
        <v>0</v>
      </c>
      <c r="T1011" s="2">
        <v>0</v>
      </c>
      <c r="U1011" s="45" t="s">
        <v>77</v>
      </c>
      <c r="V1011" s="45" t="s">
        <v>77</v>
      </c>
      <c r="W1011" s="45">
        <v>6.9519675925925936E-2</v>
      </c>
      <c r="X1011" s="2">
        <v>0</v>
      </c>
      <c r="Y1011" s="2">
        <v>4</v>
      </c>
      <c r="Z1011">
        <v>4</v>
      </c>
    </row>
    <row r="1012" spans="1:26" x14ac:dyDescent="0.25">
      <c r="A1012" s="1">
        <v>44723</v>
      </c>
      <c r="B1012" t="s">
        <v>77</v>
      </c>
      <c r="C1012" t="s">
        <v>77</v>
      </c>
      <c r="D1012" t="s">
        <v>77</v>
      </c>
      <c r="E1012" t="s">
        <v>280</v>
      </c>
      <c r="F1012" s="3">
        <v>0</v>
      </c>
      <c r="G1012" s="5" t="s">
        <v>77</v>
      </c>
      <c r="H1012" s="2">
        <v>0</v>
      </c>
      <c r="I1012" s="2">
        <v>0</v>
      </c>
      <c r="J1012" s="2">
        <v>0</v>
      </c>
      <c r="K1012" s="2">
        <v>19</v>
      </c>
      <c r="L1012" s="2">
        <v>4</v>
      </c>
      <c r="M1012">
        <v>0</v>
      </c>
      <c r="N1012" s="2">
        <v>0</v>
      </c>
      <c r="O1012" s="2">
        <v>1</v>
      </c>
      <c r="P1012" s="2">
        <v>14</v>
      </c>
      <c r="Q1012" s="2">
        <v>17</v>
      </c>
      <c r="R1012" s="2">
        <v>3</v>
      </c>
      <c r="S1012" s="2">
        <v>0</v>
      </c>
      <c r="T1012" s="2">
        <v>1</v>
      </c>
      <c r="U1012" s="45">
        <v>5.2199074074074075E-3</v>
      </c>
      <c r="V1012" s="45">
        <v>1</v>
      </c>
      <c r="W1012" s="45">
        <v>4.8871527777777778E-2</v>
      </c>
      <c r="X1012" s="2">
        <v>1</v>
      </c>
      <c r="Y1012" s="2">
        <v>17</v>
      </c>
      <c r="Z1012">
        <v>13</v>
      </c>
    </row>
    <row r="1013" spans="1:26" x14ac:dyDescent="0.25">
      <c r="A1013" s="1">
        <v>44723</v>
      </c>
      <c r="B1013" t="s">
        <v>77</v>
      </c>
      <c r="C1013" t="s">
        <v>77</v>
      </c>
      <c r="D1013" t="s">
        <v>77</v>
      </c>
      <c r="E1013" t="s">
        <v>269</v>
      </c>
      <c r="F1013" s="3">
        <v>0</v>
      </c>
      <c r="G1013" s="5" t="s">
        <v>77</v>
      </c>
      <c r="H1013" s="2">
        <v>0</v>
      </c>
      <c r="I1013" s="2">
        <v>0</v>
      </c>
      <c r="J1013" s="2">
        <v>0</v>
      </c>
      <c r="K1013" s="2">
        <v>45</v>
      </c>
      <c r="L1013" s="2">
        <v>10</v>
      </c>
      <c r="M1013">
        <v>0</v>
      </c>
      <c r="N1013" s="2">
        <v>0</v>
      </c>
      <c r="O1013" s="2">
        <v>6</v>
      </c>
      <c r="P1013" s="2">
        <v>29</v>
      </c>
      <c r="Q1013" s="2">
        <v>37</v>
      </c>
      <c r="R1013" s="2">
        <v>8</v>
      </c>
      <c r="S1013" s="2">
        <v>0</v>
      </c>
      <c r="T1013" s="2">
        <v>2</v>
      </c>
      <c r="U1013" s="45">
        <v>6.9328703703703714E-3</v>
      </c>
      <c r="V1013" s="45">
        <v>0.5</v>
      </c>
      <c r="W1013" s="45">
        <v>0.11449074074074075</v>
      </c>
      <c r="X1013" s="2">
        <v>2</v>
      </c>
      <c r="Y1013" s="2">
        <v>37</v>
      </c>
      <c r="Z1013">
        <v>22</v>
      </c>
    </row>
    <row r="1014" spans="1:26" x14ac:dyDescent="0.25">
      <c r="A1014" s="1">
        <v>44723</v>
      </c>
      <c r="B1014" t="s">
        <v>77</v>
      </c>
      <c r="C1014" t="s">
        <v>77</v>
      </c>
      <c r="D1014" t="s">
        <v>77</v>
      </c>
      <c r="E1014" t="s">
        <v>272</v>
      </c>
      <c r="F1014" s="3">
        <v>0</v>
      </c>
      <c r="G1014" s="5" t="s">
        <v>77</v>
      </c>
      <c r="H1014" s="2">
        <v>0</v>
      </c>
      <c r="I1014" s="2">
        <v>0</v>
      </c>
      <c r="J1014" s="2">
        <v>0</v>
      </c>
      <c r="K1014" s="2">
        <v>54</v>
      </c>
      <c r="L1014" s="2">
        <v>13</v>
      </c>
      <c r="M1014">
        <v>0</v>
      </c>
      <c r="N1014" s="2">
        <v>0</v>
      </c>
      <c r="O1014" s="2">
        <v>7</v>
      </c>
      <c r="P1014" s="2">
        <v>23</v>
      </c>
      <c r="Q1014" s="2">
        <v>39</v>
      </c>
      <c r="R1014" s="2">
        <v>16</v>
      </c>
      <c r="S1014" s="2">
        <v>3</v>
      </c>
      <c r="T1014" s="2">
        <v>5</v>
      </c>
      <c r="U1014" s="45">
        <v>6.851851851851852E-3</v>
      </c>
      <c r="V1014" s="45">
        <v>0.14285714285714285</v>
      </c>
      <c r="W1014" s="45">
        <v>2.2442129629629628E-2</v>
      </c>
      <c r="X1014" s="2">
        <v>8</v>
      </c>
      <c r="Y1014" s="2">
        <v>39</v>
      </c>
      <c r="Z1014">
        <v>34</v>
      </c>
    </row>
    <row r="1015" spans="1:26" x14ac:dyDescent="0.25">
      <c r="A1015" s="1">
        <v>44723</v>
      </c>
      <c r="B1015" t="s">
        <v>77</v>
      </c>
      <c r="C1015" t="s">
        <v>77</v>
      </c>
      <c r="D1015" t="s">
        <v>77</v>
      </c>
      <c r="E1015" t="s">
        <v>273</v>
      </c>
      <c r="F1015" s="3">
        <v>0</v>
      </c>
      <c r="G1015" s="5" t="s">
        <v>77</v>
      </c>
      <c r="H1015" s="2">
        <v>0</v>
      </c>
      <c r="I1015" s="2">
        <v>0</v>
      </c>
      <c r="J1015" s="2">
        <v>0</v>
      </c>
      <c r="K1015" s="2">
        <v>117</v>
      </c>
      <c r="L1015" s="2">
        <v>26</v>
      </c>
      <c r="M1015">
        <v>0</v>
      </c>
      <c r="N1015" s="2">
        <v>0</v>
      </c>
      <c r="O1015" s="2">
        <v>12</v>
      </c>
      <c r="P1015" s="2">
        <v>60</v>
      </c>
      <c r="Q1015" s="2">
        <v>89</v>
      </c>
      <c r="R1015" s="2">
        <v>29</v>
      </c>
      <c r="S1015" s="2">
        <v>2</v>
      </c>
      <c r="T1015" s="2">
        <v>14</v>
      </c>
      <c r="U1015" s="45">
        <v>4.6469907407407406E-3</v>
      </c>
      <c r="V1015" s="45">
        <v>0.5</v>
      </c>
      <c r="W1015" s="45">
        <v>4.2818287037037037E-2</v>
      </c>
      <c r="X1015" s="2">
        <v>16</v>
      </c>
      <c r="Y1015" s="2">
        <v>89</v>
      </c>
      <c r="Z1015">
        <v>60</v>
      </c>
    </row>
    <row r="1016" spans="1:26" x14ac:dyDescent="0.25">
      <c r="A1016" s="1">
        <v>44723</v>
      </c>
      <c r="B1016" t="s">
        <v>77</v>
      </c>
      <c r="C1016" t="s">
        <v>77</v>
      </c>
      <c r="D1016" t="s">
        <v>77</v>
      </c>
      <c r="E1016" t="s">
        <v>268</v>
      </c>
      <c r="F1016" s="3">
        <v>0</v>
      </c>
      <c r="G1016" s="5" t="s">
        <v>77</v>
      </c>
      <c r="H1016" s="2">
        <v>0</v>
      </c>
      <c r="I1016" s="2">
        <v>0</v>
      </c>
      <c r="J1016" s="2">
        <v>0</v>
      </c>
      <c r="K1016" s="2">
        <v>64</v>
      </c>
      <c r="L1016" s="2">
        <v>10</v>
      </c>
      <c r="M1016">
        <v>0</v>
      </c>
      <c r="N1016" s="2">
        <v>0</v>
      </c>
      <c r="O1016" s="2">
        <v>9</v>
      </c>
      <c r="P1016" s="2">
        <v>31</v>
      </c>
      <c r="Q1016" s="2">
        <v>41</v>
      </c>
      <c r="R1016" s="2">
        <v>10</v>
      </c>
      <c r="S1016" s="2">
        <v>4</v>
      </c>
      <c r="T1016" s="2">
        <v>10</v>
      </c>
      <c r="U1016" s="45">
        <v>1.154513888888889E-2</v>
      </c>
      <c r="V1016" s="45">
        <v>0.25</v>
      </c>
      <c r="W1016" s="45">
        <v>0.25859953703703703</v>
      </c>
      <c r="X1016" s="2">
        <v>14</v>
      </c>
      <c r="Y1016" s="2">
        <v>41</v>
      </c>
      <c r="Z1016">
        <v>25</v>
      </c>
    </row>
    <row r="1017" spans="1:26" x14ac:dyDescent="0.25">
      <c r="A1017" s="1">
        <v>44723</v>
      </c>
      <c r="B1017" t="s">
        <v>77</v>
      </c>
      <c r="C1017" t="s">
        <v>77</v>
      </c>
      <c r="D1017" t="s">
        <v>77</v>
      </c>
      <c r="E1017" t="s">
        <v>286</v>
      </c>
      <c r="F1017" s="3">
        <v>0</v>
      </c>
      <c r="G1017" s="5" t="s">
        <v>77</v>
      </c>
      <c r="H1017" s="2">
        <v>0</v>
      </c>
      <c r="I1017" s="2">
        <v>0</v>
      </c>
      <c r="J1017" s="2">
        <v>0</v>
      </c>
      <c r="K1017" s="2">
        <v>19</v>
      </c>
      <c r="L1017" s="2">
        <v>0</v>
      </c>
      <c r="M1017">
        <v>0</v>
      </c>
      <c r="N1017" s="2">
        <v>0</v>
      </c>
      <c r="O1017" s="2">
        <v>2</v>
      </c>
      <c r="P1017" s="2">
        <v>7</v>
      </c>
      <c r="Q1017" s="2">
        <v>11</v>
      </c>
      <c r="R1017" s="2">
        <v>4</v>
      </c>
      <c r="S1017" s="2">
        <v>3</v>
      </c>
      <c r="T1017" s="2">
        <v>3</v>
      </c>
      <c r="U1017" s="45">
        <v>1.1041666666666667E-2</v>
      </c>
      <c r="V1017" s="45">
        <v>0</v>
      </c>
      <c r="W1017" s="45">
        <v>8.3993055555555557E-2</v>
      </c>
      <c r="X1017" s="2">
        <v>6</v>
      </c>
      <c r="Y1017" s="2">
        <v>11</v>
      </c>
      <c r="Z1017">
        <v>4</v>
      </c>
    </row>
    <row r="1018" spans="1:26" x14ac:dyDescent="0.25">
      <c r="A1018" s="1">
        <v>44723</v>
      </c>
      <c r="B1018" t="s">
        <v>77</v>
      </c>
      <c r="C1018" t="s">
        <v>77</v>
      </c>
      <c r="D1018" t="s">
        <v>77</v>
      </c>
      <c r="E1018" t="s">
        <v>276</v>
      </c>
      <c r="F1018" s="3">
        <v>0</v>
      </c>
      <c r="G1018" s="5" t="s">
        <v>77</v>
      </c>
      <c r="H1018" s="2">
        <v>0</v>
      </c>
      <c r="I1018" s="2">
        <v>0</v>
      </c>
      <c r="J1018" s="2">
        <v>0</v>
      </c>
      <c r="K1018" s="2">
        <v>40</v>
      </c>
      <c r="L1018" s="2">
        <v>12</v>
      </c>
      <c r="M1018">
        <v>0</v>
      </c>
      <c r="N1018" s="2">
        <v>0</v>
      </c>
      <c r="O1018" s="2">
        <v>2</v>
      </c>
      <c r="P1018" s="2">
        <v>17</v>
      </c>
      <c r="Q1018" s="2">
        <v>30</v>
      </c>
      <c r="R1018" s="2">
        <v>13</v>
      </c>
      <c r="S1018" s="2">
        <v>4</v>
      </c>
      <c r="T1018" s="2">
        <v>4</v>
      </c>
      <c r="U1018" s="45">
        <v>5.2141203703703698E-3</v>
      </c>
      <c r="V1018" s="45">
        <v>0.5</v>
      </c>
      <c r="W1018" s="45">
        <v>5.016203703703704E-2</v>
      </c>
      <c r="X1018" s="2">
        <v>8</v>
      </c>
      <c r="Y1018" s="2">
        <v>30</v>
      </c>
      <c r="Z1018">
        <v>25</v>
      </c>
    </row>
    <row r="1019" spans="1:26" x14ac:dyDescent="0.25">
      <c r="A1019" s="1">
        <v>44723</v>
      </c>
      <c r="B1019" t="s">
        <v>77</v>
      </c>
      <c r="C1019" t="s">
        <v>77</v>
      </c>
      <c r="D1019" t="s">
        <v>77</v>
      </c>
      <c r="E1019" t="s">
        <v>285</v>
      </c>
      <c r="F1019" s="3">
        <v>0</v>
      </c>
      <c r="G1019" s="5" t="s">
        <v>77</v>
      </c>
      <c r="H1019" s="2">
        <v>0</v>
      </c>
      <c r="I1019" s="2">
        <v>0</v>
      </c>
      <c r="J1019" s="2">
        <v>0</v>
      </c>
      <c r="K1019" s="2">
        <v>37</v>
      </c>
      <c r="L1019" s="2">
        <v>7</v>
      </c>
      <c r="M1019">
        <v>0</v>
      </c>
      <c r="N1019" s="2">
        <v>0</v>
      </c>
      <c r="O1019" s="2">
        <v>3</v>
      </c>
      <c r="P1019" s="2">
        <v>22</v>
      </c>
      <c r="Q1019" s="2">
        <v>25</v>
      </c>
      <c r="R1019" s="2">
        <v>3</v>
      </c>
      <c r="S1019" s="2">
        <v>3</v>
      </c>
      <c r="T1019" s="2">
        <v>6</v>
      </c>
      <c r="U1019" s="45">
        <v>5.0405092592592593E-3</v>
      </c>
      <c r="V1019" s="45">
        <v>0.5</v>
      </c>
      <c r="W1019" s="45">
        <v>3.7905092592592587E-2</v>
      </c>
      <c r="X1019" s="2">
        <v>9</v>
      </c>
      <c r="Y1019" s="2">
        <v>25</v>
      </c>
      <c r="Z1019">
        <v>20</v>
      </c>
    </row>
    <row r="1020" spans="1:26" x14ac:dyDescent="0.25">
      <c r="A1020" s="1">
        <v>44723</v>
      </c>
      <c r="B1020" t="s">
        <v>77</v>
      </c>
      <c r="C1020" t="s">
        <v>77</v>
      </c>
      <c r="D1020" t="s">
        <v>77</v>
      </c>
      <c r="E1020" t="s">
        <v>282</v>
      </c>
      <c r="F1020" s="3">
        <v>0</v>
      </c>
      <c r="G1020" s="5" t="s">
        <v>77</v>
      </c>
      <c r="H1020" s="2">
        <v>0</v>
      </c>
      <c r="I1020" s="2">
        <v>0</v>
      </c>
      <c r="J1020" s="2">
        <v>0</v>
      </c>
      <c r="K1020" s="2">
        <v>41</v>
      </c>
      <c r="L1020" s="2">
        <v>11</v>
      </c>
      <c r="M1020">
        <v>0</v>
      </c>
      <c r="N1020" s="2">
        <v>0</v>
      </c>
      <c r="O1020" s="2">
        <v>3</v>
      </c>
      <c r="P1020" s="2">
        <v>19</v>
      </c>
      <c r="Q1020" s="2">
        <v>31</v>
      </c>
      <c r="R1020" s="2">
        <v>12</v>
      </c>
      <c r="S1020" s="2">
        <v>2</v>
      </c>
      <c r="T1020" s="2">
        <v>5</v>
      </c>
      <c r="U1020" s="45">
        <v>7.0949074074074074E-3</v>
      </c>
      <c r="V1020" s="45">
        <v>0</v>
      </c>
      <c r="W1020" s="45">
        <v>4.5410879629629627E-2</v>
      </c>
      <c r="X1020" s="2">
        <v>7</v>
      </c>
      <c r="Y1020" s="2">
        <v>31</v>
      </c>
      <c r="Z1020">
        <v>28</v>
      </c>
    </row>
    <row r="1021" spans="1:26" x14ac:dyDescent="0.25">
      <c r="A1021" s="1">
        <v>44723</v>
      </c>
      <c r="B1021" t="s">
        <v>77</v>
      </c>
      <c r="C1021" t="s">
        <v>77</v>
      </c>
      <c r="D1021" t="s">
        <v>77</v>
      </c>
      <c r="E1021" t="s">
        <v>287</v>
      </c>
      <c r="F1021" s="3">
        <v>0</v>
      </c>
      <c r="G1021" s="5" t="s">
        <v>77</v>
      </c>
      <c r="H1021" s="2">
        <v>0</v>
      </c>
      <c r="I1021" s="2">
        <v>0</v>
      </c>
      <c r="J1021" s="2">
        <v>0</v>
      </c>
      <c r="K1021" s="2">
        <v>44</v>
      </c>
      <c r="L1021" s="2">
        <v>12</v>
      </c>
      <c r="M1021">
        <v>0</v>
      </c>
      <c r="N1021" s="2">
        <v>0</v>
      </c>
      <c r="O1021" s="2">
        <v>6</v>
      </c>
      <c r="P1021" s="2">
        <v>22</v>
      </c>
      <c r="Q1021" s="2">
        <v>28</v>
      </c>
      <c r="R1021" s="2">
        <v>6</v>
      </c>
      <c r="S1021" s="2">
        <v>4</v>
      </c>
      <c r="T1021" s="2">
        <v>6</v>
      </c>
      <c r="U1021" s="45">
        <v>1.2581018518518519E-2</v>
      </c>
      <c r="V1021" s="45">
        <v>0.16666666666666666</v>
      </c>
      <c r="W1021" s="45">
        <v>5.8530092592592592E-2</v>
      </c>
      <c r="X1021" s="2">
        <v>10</v>
      </c>
      <c r="Y1021" s="2">
        <v>28</v>
      </c>
      <c r="Z1021">
        <v>22</v>
      </c>
    </row>
    <row r="1022" spans="1:26" x14ac:dyDescent="0.25">
      <c r="A1022" s="1">
        <v>44723</v>
      </c>
      <c r="B1022" t="s">
        <v>77</v>
      </c>
      <c r="C1022" t="s">
        <v>77</v>
      </c>
      <c r="D1022" t="s">
        <v>77</v>
      </c>
      <c r="E1022" t="s">
        <v>284</v>
      </c>
      <c r="F1022" s="3">
        <v>0</v>
      </c>
      <c r="G1022" s="5" t="s">
        <v>77</v>
      </c>
      <c r="H1022" s="2">
        <v>0</v>
      </c>
      <c r="I1022" s="2">
        <v>0</v>
      </c>
      <c r="J1022" s="2">
        <v>0</v>
      </c>
      <c r="K1022" s="2">
        <v>26</v>
      </c>
      <c r="L1022" s="2">
        <v>7</v>
      </c>
      <c r="M1022">
        <v>0</v>
      </c>
      <c r="N1022" s="2">
        <v>0</v>
      </c>
      <c r="O1022" s="2">
        <v>2</v>
      </c>
      <c r="P1022" s="2">
        <v>15</v>
      </c>
      <c r="Q1022" s="2">
        <v>18</v>
      </c>
      <c r="R1022" s="2">
        <v>3</v>
      </c>
      <c r="S1022" s="2">
        <v>3</v>
      </c>
      <c r="T1022" s="2">
        <v>3</v>
      </c>
      <c r="U1022" s="45">
        <v>1.0555555555555556E-2</v>
      </c>
      <c r="V1022" s="45">
        <v>0</v>
      </c>
      <c r="W1022" s="45">
        <v>6.1886574074074073E-2</v>
      </c>
      <c r="X1022" s="2">
        <v>6</v>
      </c>
      <c r="Y1022" s="2">
        <v>18</v>
      </c>
      <c r="Z1022">
        <v>13</v>
      </c>
    </row>
    <row r="1023" spans="1:26" x14ac:dyDescent="0.25">
      <c r="A1023" s="1">
        <v>44723</v>
      </c>
      <c r="B1023" t="s">
        <v>77</v>
      </c>
      <c r="C1023" t="s">
        <v>77</v>
      </c>
      <c r="D1023" t="s">
        <v>77</v>
      </c>
      <c r="E1023" t="s">
        <v>281</v>
      </c>
      <c r="F1023" s="3">
        <v>0</v>
      </c>
      <c r="G1023" s="5" t="s">
        <v>77</v>
      </c>
      <c r="H1023" s="2">
        <v>0</v>
      </c>
      <c r="I1023" s="2">
        <v>0</v>
      </c>
      <c r="J1023" s="2">
        <v>0</v>
      </c>
      <c r="K1023" s="2">
        <v>19</v>
      </c>
      <c r="L1023" s="2">
        <v>5</v>
      </c>
      <c r="M1023">
        <v>0</v>
      </c>
      <c r="N1023" s="2">
        <v>0</v>
      </c>
      <c r="O1023" s="2">
        <v>0</v>
      </c>
      <c r="P1023" s="2">
        <v>10</v>
      </c>
      <c r="Q1023" s="2">
        <v>14</v>
      </c>
      <c r="R1023" s="2">
        <v>4</v>
      </c>
      <c r="S1023" s="2">
        <v>1</v>
      </c>
      <c r="T1023" s="2">
        <v>4</v>
      </c>
      <c r="U1023" s="45" t="s">
        <v>77</v>
      </c>
      <c r="V1023" s="45" t="s">
        <v>77</v>
      </c>
      <c r="W1023" s="45">
        <v>7.6701388888888888E-2</v>
      </c>
      <c r="X1023" s="2">
        <v>5</v>
      </c>
      <c r="Y1023" s="2">
        <v>14</v>
      </c>
      <c r="Z1023">
        <v>10</v>
      </c>
    </row>
    <row r="1024" spans="1:26" x14ac:dyDescent="0.25">
      <c r="A1024" s="1">
        <v>44723</v>
      </c>
      <c r="B1024" t="s">
        <v>77</v>
      </c>
      <c r="C1024" t="s">
        <v>77</v>
      </c>
      <c r="D1024" t="s">
        <v>77</v>
      </c>
      <c r="E1024" t="s">
        <v>279</v>
      </c>
      <c r="F1024" s="3">
        <v>0</v>
      </c>
      <c r="G1024" s="5" t="s">
        <v>77</v>
      </c>
      <c r="H1024" s="2">
        <v>0</v>
      </c>
      <c r="I1024" s="2">
        <v>0</v>
      </c>
      <c r="J1024" s="2">
        <v>0</v>
      </c>
      <c r="K1024" s="2">
        <v>29</v>
      </c>
      <c r="L1024" s="2">
        <v>6</v>
      </c>
      <c r="M1024">
        <v>0</v>
      </c>
      <c r="N1024" s="2">
        <v>0</v>
      </c>
      <c r="O1024" s="2">
        <v>3</v>
      </c>
      <c r="P1024" s="2">
        <v>10</v>
      </c>
      <c r="Q1024" s="2">
        <v>22</v>
      </c>
      <c r="R1024" s="2">
        <v>12</v>
      </c>
      <c r="S1024" s="2">
        <v>1</v>
      </c>
      <c r="T1024" s="2">
        <v>3</v>
      </c>
      <c r="U1024" s="45">
        <v>5.0115740740740745E-3</v>
      </c>
      <c r="V1024" s="45">
        <v>0.66666666666666663</v>
      </c>
      <c r="W1024" s="45">
        <v>4.1186342592592594E-2</v>
      </c>
      <c r="X1024" s="2">
        <v>4</v>
      </c>
      <c r="Y1024" s="2">
        <v>22</v>
      </c>
      <c r="Z1024">
        <v>14</v>
      </c>
    </row>
    <row r="1025" spans="1:26" x14ac:dyDescent="0.25">
      <c r="A1025" s="1">
        <v>44723</v>
      </c>
      <c r="B1025" t="s">
        <v>77</v>
      </c>
      <c r="C1025" t="s">
        <v>77</v>
      </c>
      <c r="D1025" t="s">
        <v>77</v>
      </c>
      <c r="E1025" t="s">
        <v>275</v>
      </c>
      <c r="F1025" s="3">
        <v>0</v>
      </c>
      <c r="G1025" s="5" t="s">
        <v>77</v>
      </c>
      <c r="H1025" s="2">
        <v>0</v>
      </c>
      <c r="I1025" s="2">
        <v>0</v>
      </c>
      <c r="J1025" s="2">
        <v>0</v>
      </c>
      <c r="K1025" s="2">
        <v>40</v>
      </c>
      <c r="L1025" s="2">
        <v>11</v>
      </c>
      <c r="M1025">
        <v>0</v>
      </c>
      <c r="N1025" s="2">
        <v>0</v>
      </c>
      <c r="O1025" s="2">
        <v>4</v>
      </c>
      <c r="P1025" s="2">
        <v>21</v>
      </c>
      <c r="Q1025" s="2">
        <v>27</v>
      </c>
      <c r="R1025" s="2">
        <v>6</v>
      </c>
      <c r="S1025" s="2">
        <v>3</v>
      </c>
      <c r="T1025" s="2">
        <v>6</v>
      </c>
      <c r="U1025" s="45">
        <v>5.4224537037037045E-3</v>
      </c>
      <c r="V1025" s="45">
        <v>0.5</v>
      </c>
      <c r="W1025" s="45">
        <v>0.11795138888888888</v>
      </c>
      <c r="X1025" s="2">
        <v>9</v>
      </c>
      <c r="Y1025" s="2">
        <v>27</v>
      </c>
      <c r="Z1025">
        <v>16</v>
      </c>
    </row>
    <row r="1026" spans="1:26" x14ac:dyDescent="0.25">
      <c r="A1026" s="1">
        <v>44723</v>
      </c>
      <c r="B1026" t="s">
        <v>77</v>
      </c>
      <c r="C1026" t="s">
        <v>77</v>
      </c>
      <c r="D1026" t="s">
        <v>77</v>
      </c>
      <c r="E1026" t="s">
        <v>271</v>
      </c>
      <c r="F1026" s="3">
        <v>0</v>
      </c>
      <c r="G1026" s="5" t="s">
        <v>77</v>
      </c>
      <c r="H1026" s="2">
        <v>0</v>
      </c>
      <c r="I1026" s="2">
        <v>0</v>
      </c>
      <c r="J1026" s="2">
        <v>0</v>
      </c>
      <c r="K1026" s="2">
        <v>63</v>
      </c>
      <c r="L1026" s="2">
        <v>15</v>
      </c>
      <c r="M1026">
        <v>0</v>
      </c>
      <c r="N1026" s="2">
        <v>0</v>
      </c>
      <c r="O1026" s="2">
        <v>8</v>
      </c>
      <c r="P1026" s="2">
        <v>29</v>
      </c>
      <c r="Q1026" s="2">
        <v>44</v>
      </c>
      <c r="R1026" s="2">
        <v>15</v>
      </c>
      <c r="S1026" s="2">
        <v>4</v>
      </c>
      <c r="T1026" s="2">
        <v>7</v>
      </c>
      <c r="U1026" s="45">
        <v>3.0671296296296302E-3</v>
      </c>
      <c r="V1026" s="45">
        <v>0.75</v>
      </c>
      <c r="W1026" s="45">
        <v>2.5480324074074072E-2</v>
      </c>
      <c r="X1026" s="2">
        <v>11</v>
      </c>
      <c r="Y1026" s="2">
        <v>44</v>
      </c>
      <c r="Z1026">
        <v>33</v>
      </c>
    </row>
    <row r="1027" spans="1:26" x14ac:dyDescent="0.25">
      <c r="A1027" s="1">
        <v>44723</v>
      </c>
      <c r="B1027" t="s">
        <v>77</v>
      </c>
      <c r="C1027" t="s">
        <v>77</v>
      </c>
      <c r="D1027" t="s">
        <v>77</v>
      </c>
      <c r="E1027" t="s">
        <v>82</v>
      </c>
      <c r="F1027" s="3">
        <v>0</v>
      </c>
      <c r="G1027" s="5" t="s">
        <v>77</v>
      </c>
      <c r="H1027" s="2">
        <v>0</v>
      </c>
      <c r="I1027" s="2">
        <v>0</v>
      </c>
      <c r="J1027" s="2">
        <v>0</v>
      </c>
      <c r="K1027" s="2">
        <v>3</v>
      </c>
      <c r="L1027" s="2">
        <v>0</v>
      </c>
      <c r="M1027">
        <v>0</v>
      </c>
      <c r="N1027" s="2">
        <v>0</v>
      </c>
      <c r="O1027" s="2">
        <v>0</v>
      </c>
      <c r="P1027" s="2">
        <v>3</v>
      </c>
      <c r="Q1027" s="2">
        <v>3</v>
      </c>
      <c r="R1027" s="2">
        <v>0</v>
      </c>
      <c r="S1027" s="2">
        <v>0</v>
      </c>
      <c r="T1027" s="2">
        <v>0</v>
      </c>
      <c r="U1027" s="45" t="s">
        <v>77</v>
      </c>
      <c r="V1027" s="45" t="s">
        <v>77</v>
      </c>
      <c r="W1027" s="45" t="s">
        <v>77</v>
      </c>
      <c r="X1027" s="2">
        <v>0</v>
      </c>
      <c r="Y1027" s="2">
        <v>3</v>
      </c>
      <c r="Z1027">
        <v>0</v>
      </c>
    </row>
    <row r="1028" spans="1:26" x14ac:dyDescent="0.25">
      <c r="A1028" s="1">
        <v>44723</v>
      </c>
      <c r="B1028" t="s">
        <v>77</v>
      </c>
      <c r="C1028" t="s">
        <v>77</v>
      </c>
      <c r="D1028" t="s">
        <v>77</v>
      </c>
      <c r="E1028" t="s">
        <v>270</v>
      </c>
      <c r="F1028" s="3">
        <v>0</v>
      </c>
      <c r="G1028" s="5" t="s">
        <v>77</v>
      </c>
      <c r="H1028" s="2">
        <v>0</v>
      </c>
      <c r="I1028" s="2">
        <v>0</v>
      </c>
      <c r="J1028" s="2">
        <v>0</v>
      </c>
      <c r="K1028" s="2">
        <v>49</v>
      </c>
      <c r="L1028" s="2">
        <v>8</v>
      </c>
      <c r="M1028">
        <v>0</v>
      </c>
      <c r="N1028" s="2">
        <v>0</v>
      </c>
      <c r="O1028" s="2">
        <v>5</v>
      </c>
      <c r="P1028" s="2">
        <v>28</v>
      </c>
      <c r="Q1028" s="2">
        <v>39</v>
      </c>
      <c r="R1028" s="2">
        <v>11</v>
      </c>
      <c r="S1028" s="2">
        <v>2</v>
      </c>
      <c r="T1028" s="2">
        <v>3</v>
      </c>
      <c r="U1028" s="45">
        <v>1.5717592592592592E-2</v>
      </c>
      <c r="V1028" s="45">
        <v>0</v>
      </c>
      <c r="W1028" s="45">
        <v>4.1631944444444451E-2</v>
      </c>
      <c r="X1028" s="2">
        <v>5</v>
      </c>
      <c r="Y1028" s="2">
        <v>39</v>
      </c>
      <c r="Z1028">
        <v>26</v>
      </c>
    </row>
    <row r="1029" spans="1:26" x14ac:dyDescent="0.25">
      <c r="A1029" s="1">
        <v>44723</v>
      </c>
      <c r="B1029" t="s">
        <v>77</v>
      </c>
      <c r="C1029" t="s">
        <v>77</v>
      </c>
      <c r="D1029" t="s">
        <v>77</v>
      </c>
      <c r="E1029" t="s">
        <v>94</v>
      </c>
      <c r="F1029" s="3">
        <v>0</v>
      </c>
      <c r="G1029" s="5" t="s">
        <v>77</v>
      </c>
      <c r="H1029" s="2">
        <v>0</v>
      </c>
      <c r="I1029" s="2">
        <v>0</v>
      </c>
      <c r="J1029" s="2">
        <v>0</v>
      </c>
      <c r="K1029" s="2">
        <v>50</v>
      </c>
      <c r="L1029" s="2">
        <v>9</v>
      </c>
      <c r="M1029">
        <v>0</v>
      </c>
      <c r="N1029" s="2">
        <v>0</v>
      </c>
      <c r="O1029" s="2">
        <v>4</v>
      </c>
      <c r="P1029" s="2">
        <v>27</v>
      </c>
      <c r="Q1029" s="2">
        <v>37</v>
      </c>
      <c r="R1029" s="2">
        <v>10</v>
      </c>
      <c r="S1029" s="2">
        <v>2</v>
      </c>
      <c r="T1029" s="2">
        <v>7</v>
      </c>
      <c r="U1029" s="45">
        <v>3.3449074074074076E-3</v>
      </c>
      <c r="V1029" s="45">
        <v>0.75</v>
      </c>
      <c r="W1029" s="45">
        <v>8.2824074074074078E-2</v>
      </c>
      <c r="X1029" s="2">
        <v>9</v>
      </c>
      <c r="Y1029" s="2">
        <v>37</v>
      </c>
      <c r="Z1029">
        <v>25</v>
      </c>
    </row>
    <row r="1030" spans="1:26" x14ac:dyDescent="0.25">
      <c r="A1030" s="1">
        <v>44723</v>
      </c>
      <c r="B1030" t="s">
        <v>77</v>
      </c>
      <c r="C1030" t="s">
        <v>77</v>
      </c>
      <c r="D1030" t="s">
        <v>77</v>
      </c>
      <c r="E1030" t="s">
        <v>274</v>
      </c>
      <c r="F1030" s="3">
        <v>0</v>
      </c>
      <c r="G1030" s="5" t="s">
        <v>77</v>
      </c>
      <c r="H1030" s="2">
        <v>0</v>
      </c>
      <c r="I1030" s="2">
        <v>0</v>
      </c>
      <c r="J1030" s="2">
        <v>0</v>
      </c>
      <c r="K1030" s="2">
        <v>66</v>
      </c>
      <c r="L1030" s="2">
        <v>16</v>
      </c>
      <c r="M1030">
        <v>0</v>
      </c>
      <c r="N1030" s="2">
        <v>0</v>
      </c>
      <c r="O1030" s="2">
        <v>8</v>
      </c>
      <c r="P1030" s="2">
        <v>32</v>
      </c>
      <c r="Q1030" s="2">
        <v>46</v>
      </c>
      <c r="R1030" s="2">
        <v>14</v>
      </c>
      <c r="S1030" s="2">
        <v>6</v>
      </c>
      <c r="T1030" s="2">
        <v>6</v>
      </c>
      <c r="U1030" s="45">
        <v>2.6331018518518517E-3</v>
      </c>
      <c r="V1030" s="45">
        <v>0.625</v>
      </c>
      <c r="W1030" s="45">
        <v>3.8587962962962963E-2</v>
      </c>
      <c r="X1030" s="2">
        <v>12</v>
      </c>
      <c r="Y1030" s="2">
        <v>46</v>
      </c>
      <c r="Z1030">
        <v>35</v>
      </c>
    </row>
    <row r="1031" spans="1:26" x14ac:dyDescent="0.25">
      <c r="A1031" s="1">
        <v>44723</v>
      </c>
      <c r="B1031" t="s">
        <v>77</v>
      </c>
      <c r="C1031" t="s">
        <v>77</v>
      </c>
      <c r="D1031" t="s">
        <v>77</v>
      </c>
      <c r="E1031" t="s">
        <v>267</v>
      </c>
      <c r="F1031" s="3">
        <v>0</v>
      </c>
      <c r="G1031" s="5" t="s">
        <v>77</v>
      </c>
      <c r="H1031" s="2">
        <v>0</v>
      </c>
      <c r="I1031" s="2">
        <v>0</v>
      </c>
      <c r="J1031" s="2">
        <v>0</v>
      </c>
      <c r="K1031" s="2">
        <v>97</v>
      </c>
      <c r="L1031" s="2">
        <v>13</v>
      </c>
      <c r="M1031">
        <v>0</v>
      </c>
      <c r="N1031" s="2">
        <v>0</v>
      </c>
      <c r="O1031" s="2">
        <v>5</v>
      </c>
      <c r="P1031" s="2">
        <v>59</v>
      </c>
      <c r="Q1031" s="2">
        <v>75</v>
      </c>
      <c r="R1031" s="2">
        <v>16</v>
      </c>
      <c r="S1031" s="2">
        <v>6</v>
      </c>
      <c r="T1031" s="2">
        <v>11</v>
      </c>
      <c r="U1031" s="45">
        <v>3.5648148148148154E-3</v>
      </c>
      <c r="V1031" s="45">
        <v>0.6</v>
      </c>
      <c r="W1031" s="45">
        <v>0.11042824074074076</v>
      </c>
      <c r="X1031" s="2">
        <v>17</v>
      </c>
      <c r="Y1031" s="2">
        <v>75</v>
      </c>
      <c r="Z1031">
        <v>35</v>
      </c>
    </row>
    <row r="1032" spans="1:26" x14ac:dyDescent="0.25">
      <c r="A1032" s="1">
        <v>44723</v>
      </c>
      <c r="B1032" t="s">
        <v>77</v>
      </c>
      <c r="C1032" t="s">
        <v>77</v>
      </c>
      <c r="D1032" t="s">
        <v>77</v>
      </c>
      <c r="E1032" t="s">
        <v>278</v>
      </c>
      <c r="F1032" s="3">
        <v>0</v>
      </c>
      <c r="G1032" s="5" t="s">
        <v>77</v>
      </c>
      <c r="H1032" s="2">
        <v>0</v>
      </c>
      <c r="I1032" s="2">
        <v>0</v>
      </c>
      <c r="J1032" s="2">
        <v>0</v>
      </c>
      <c r="K1032" s="2">
        <v>25</v>
      </c>
      <c r="L1032" s="2">
        <v>9</v>
      </c>
      <c r="M1032">
        <v>0</v>
      </c>
      <c r="N1032" s="2">
        <v>0</v>
      </c>
      <c r="O1032" s="2">
        <v>1</v>
      </c>
      <c r="P1032" s="2">
        <v>15</v>
      </c>
      <c r="Q1032" s="2">
        <v>19</v>
      </c>
      <c r="R1032" s="2">
        <v>4</v>
      </c>
      <c r="S1032" s="2">
        <v>1</v>
      </c>
      <c r="T1032" s="2">
        <v>4</v>
      </c>
      <c r="U1032" s="45">
        <v>3.6111111111111114E-3</v>
      </c>
      <c r="V1032" s="45">
        <v>1</v>
      </c>
      <c r="W1032" s="45">
        <v>2.7986111111111111E-2</v>
      </c>
      <c r="X1032" s="2">
        <v>5</v>
      </c>
      <c r="Y1032" s="2">
        <v>19</v>
      </c>
      <c r="Z1032">
        <v>19</v>
      </c>
    </row>
    <row r="1033" spans="1:26" x14ac:dyDescent="0.25">
      <c r="A1033" s="1">
        <v>44723</v>
      </c>
      <c r="B1033" t="s">
        <v>77</v>
      </c>
      <c r="C1033" t="s">
        <v>77</v>
      </c>
      <c r="D1033" t="s">
        <v>77</v>
      </c>
      <c r="E1033" t="s">
        <v>283</v>
      </c>
      <c r="F1033" s="3">
        <v>0</v>
      </c>
      <c r="G1033" s="5" t="s">
        <v>77</v>
      </c>
      <c r="H1033" s="2">
        <v>0</v>
      </c>
      <c r="I1033" s="2">
        <v>0</v>
      </c>
      <c r="J1033" s="2">
        <v>0</v>
      </c>
      <c r="K1033" s="2">
        <v>42</v>
      </c>
      <c r="L1033" s="2">
        <v>5</v>
      </c>
      <c r="M1033">
        <v>0</v>
      </c>
      <c r="N1033" s="2">
        <v>0</v>
      </c>
      <c r="O1033" s="2">
        <v>4</v>
      </c>
      <c r="P1033" s="2">
        <v>22</v>
      </c>
      <c r="Q1033" s="2">
        <v>34</v>
      </c>
      <c r="R1033" s="2">
        <v>12</v>
      </c>
      <c r="S1033" s="2">
        <v>0</v>
      </c>
      <c r="T1033" s="2">
        <v>4</v>
      </c>
      <c r="U1033" s="45">
        <v>8.1828703703703699E-3</v>
      </c>
      <c r="V1033" s="45">
        <v>0.5</v>
      </c>
      <c r="W1033" s="45">
        <v>3.9756944444444449E-2</v>
      </c>
      <c r="X1033" s="2">
        <v>4</v>
      </c>
      <c r="Y1033" s="2">
        <v>34</v>
      </c>
      <c r="Z1033">
        <v>20</v>
      </c>
    </row>
    <row r="1034" spans="1:26" x14ac:dyDescent="0.25">
      <c r="A1034" s="1">
        <v>44723</v>
      </c>
      <c r="B1034" t="s">
        <v>77</v>
      </c>
      <c r="C1034" t="s">
        <v>77</v>
      </c>
      <c r="D1034" t="s">
        <v>77</v>
      </c>
      <c r="E1034" t="s">
        <v>277</v>
      </c>
      <c r="F1034" s="3">
        <v>0</v>
      </c>
      <c r="G1034" s="5" t="s">
        <v>77</v>
      </c>
      <c r="H1034" s="2">
        <v>0</v>
      </c>
      <c r="I1034" s="2">
        <v>0</v>
      </c>
      <c r="J1034" s="2">
        <v>0</v>
      </c>
      <c r="K1034" s="2">
        <v>37</v>
      </c>
      <c r="L1034" s="2">
        <v>9</v>
      </c>
      <c r="M1034">
        <v>0</v>
      </c>
      <c r="N1034" s="2">
        <v>0</v>
      </c>
      <c r="O1034" s="2">
        <v>3</v>
      </c>
      <c r="P1034" s="2">
        <v>23</v>
      </c>
      <c r="Q1034" s="2">
        <v>28</v>
      </c>
      <c r="R1034" s="2">
        <v>5</v>
      </c>
      <c r="S1034" s="2">
        <v>1</v>
      </c>
      <c r="T1034" s="2">
        <v>5</v>
      </c>
      <c r="U1034" s="45">
        <v>5.5208333333333333E-3</v>
      </c>
      <c r="V1034" s="45">
        <v>0.66666666666666663</v>
      </c>
      <c r="W1034" s="45">
        <v>6.4108796296296303E-2</v>
      </c>
      <c r="X1034" s="2">
        <v>6</v>
      </c>
      <c r="Y1034" s="2">
        <v>28</v>
      </c>
      <c r="Z1034">
        <v>18</v>
      </c>
    </row>
    <row r="1035" spans="1:26" x14ac:dyDescent="0.25">
      <c r="A1035" s="1">
        <v>44724</v>
      </c>
      <c r="B1035" t="s">
        <v>89</v>
      </c>
      <c r="C1035" t="s">
        <v>134</v>
      </c>
      <c r="D1035" t="s">
        <v>132</v>
      </c>
      <c r="E1035" t="s">
        <v>280</v>
      </c>
      <c r="F1035" s="3">
        <v>5.4072223333333334</v>
      </c>
      <c r="G1035" s="5">
        <v>6.640972361111111E-2</v>
      </c>
      <c r="H1035" s="2">
        <v>1</v>
      </c>
      <c r="I1035" s="2">
        <v>0</v>
      </c>
      <c r="J1035" s="2">
        <v>0</v>
      </c>
      <c r="K1035" s="2">
        <v>5</v>
      </c>
      <c r="L1035" s="2">
        <v>5</v>
      </c>
      <c r="M1035">
        <v>1</v>
      </c>
      <c r="N1035" s="2">
        <v>3</v>
      </c>
      <c r="O1035" s="2">
        <v>0</v>
      </c>
      <c r="P1035" s="2">
        <v>4</v>
      </c>
      <c r="Q1035" s="2">
        <v>4</v>
      </c>
      <c r="R1035" s="2">
        <v>0</v>
      </c>
      <c r="S1035" s="2">
        <v>0</v>
      </c>
      <c r="T1035" s="2">
        <v>1</v>
      </c>
      <c r="U1035" s="45" t="s">
        <v>77</v>
      </c>
      <c r="V1035" s="45" t="s">
        <v>77</v>
      </c>
      <c r="W1035" s="45">
        <v>2.0370370370370372E-2</v>
      </c>
      <c r="X1035" s="2">
        <v>1</v>
      </c>
      <c r="Y1035" s="2">
        <v>4</v>
      </c>
      <c r="Z1035">
        <v>5</v>
      </c>
    </row>
    <row r="1036" spans="1:26" x14ac:dyDescent="0.25">
      <c r="A1036" s="1">
        <v>44724</v>
      </c>
      <c r="B1036" t="s">
        <v>89</v>
      </c>
      <c r="C1036" t="s">
        <v>152</v>
      </c>
      <c r="D1036" t="s">
        <v>132</v>
      </c>
      <c r="E1036" t="s">
        <v>280</v>
      </c>
      <c r="F1036" s="3">
        <v>0</v>
      </c>
      <c r="G1036" s="5">
        <v>2.7569430555555559E-2</v>
      </c>
      <c r="H1036" s="2">
        <v>0</v>
      </c>
      <c r="I1036" s="2">
        <v>0</v>
      </c>
      <c r="J1036" s="2">
        <v>0</v>
      </c>
      <c r="K1036" s="2">
        <v>3</v>
      </c>
      <c r="L1036" s="2">
        <v>3</v>
      </c>
      <c r="M1036">
        <v>0</v>
      </c>
      <c r="N1036" s="2">
        <v>3</v>
      </c>
      <c r="O1036" s="2">
        <v>0</v>
      </c>
      <c r="P1036" s="2">
        <v>3</v>
      </c>
      <c r="Q1036" s="2">
        <v>3</v>
      </c>
      <c r="R1036" s="2">
        <v>0</v>
      </c>
      <c r="S1036" s="2">
        <v>0</v>
      </c>
      <c r="T1036" s="2">
        <v>0</v>
      </c>
      <c r="U1036" s="45" t="s">
        <v>77</v>
      </c>
      <c r="V1036" s="45" t="s">
        <v>77</v>
      </c>
      <c r="W1036" s="45">
        <v>9.1759259259259263E-2</v>
      </c>
      <c r="X1036" s="2">
        <v>0</v>
      </c>
      <c r="Y1036" s="2">
        <v>3</v>
      </c>
      <c r="Z1036">
        <v>3</v>
      </c>
    </row>
    <row r="1037" spans="1:26" x14ac:dyDescent="0.25">
      <c r="A1037" s="1">
        <v>44724</v>
      </c>
      <c r="B1037" t="s">
        <v>89</v>
      </c>
      <c r="C1037" t="s">
        <v>134</v>
      </c>
      <c r="D1037" t="s">
        <v>132</v>
      </c>
      <c r="E1037" t="s">
        <v>272</v>
      </c>
      <c r="F1037" s="3">
        <v>17.624444333333333</v>
      </c>
      <c r="G1037" s="5">
        <v>0.10391589429012345</v>
      </c>
      <c r="H1037" s="2">
        <v>2</v>
      </c>
      <c r="I1037" s="2">
        <v>1</v>
      </c>
      <c r="J1037" s="2">
        <v>0</v>
      </c>
      <c r="K1037" s="2">
        <v>8</v>
      </c>
      <c r="L1037" s="2">
        <v>8</v>
      </c>
      <c r="M1037">
        <v>1</v>
      </c>
      <c r="N1037" s="2">
        <v>4</v>
      </c>
      <c r="O1037" s="2">
        <v>0</v>
      </c>
      <c r="P1037" s="2">
        <v>6</v>
      </c>
      <c r="Q1037" s="2">
        <v>7</v>
      </c>
      <c r="R1037" s="2">
        <v>1</v>
      </c>
      <c r="S1037" s="2">
        <v>0</v>
      </c>
      <c r="T1037" s="2">
        <v>1</v>
      </c>
      <c r="U1037" s="45" t="s">
        <v>77</v>
      </c>
      <c r="V1037" s="45" t="s">
        <v>77</v>
      </c>
      <c r="W1037" s="45">
        <v>3.8553240740740742E-2</v>
      </c>
      <c r="X1037" s="2">
        <v>1</v>
      </c>
      <c r="Y1037" s="2">
        <v>7</v>
      </c>
      <c r="Z1037">
        <v>8</v>
      </c>
    </row>
    <row r="1038" spans="1:26" x14ac:dyDescent="0.25">
      <c r="A1038" s="1">
        <v>44724</v>
      </c>
      <c r="B1038" t="s">
        <v>89</v>
      </c>
      <c r="C1038" t="s">
        <v>159</v>
      </c>
      <c r="D1038" t="s">
        <v>150</v>
      </c>
      <c r="E1038" t="s">
        <v>272</v>
      </c>
      <c r="F1038" s="3">
        <v>0</v>
      </c>
      <c r="G1038" s="5">
        <v>2.7939806712962964E-2</v>
      </c>
      <c r="H1038" s="2">
        <v>0</v>
      </c>
      <c r="I1038" s="2">
        <v>0</v>
      </c>
      <c r="J1038" s="2">
        <v>0</v>
      </c>
      <c r="K1038" s="2">
        <v>7</v>
      </c>
      <c r="L1038" s="2">
        <v>7</v>
      </c>
      <c r="M1038">
        <v>0</v>
      </c>
      <c r="N1038" s="2">
        <v>6</v>
      </c>
      <c r="O1038" s="2">
        <v>1</v>
      </c>
      <c r="P1038" s="2">
        <v>5</v>
      </c>
      <c r="Q1038" s="2">
        <v>5</v>
      </c>
      <c r="R1038" s="2">
        <v>0</v>
      </c>
      <c r="S1038" s="2">
        <v>0</v>
      </c>
      <c r="T1038" s="2">
        <v>1</v>
      </c>
      <c r="U1038" s="45">
        <v>6.9444444444444449E-3</v>
      </c>
      <c r="V1038" s="45">
        <v>0</v>
      </c>
      <c r="W1038" s="45">
        <v>9.9687500000000012E-2</v>
      </c>
      <c r="X1038" s="2">
        <v>1</v>
      </c>
      <c r="Y1038" s="2">
        <v>5</v>
      </c>
      <c r="Z1038">
        <v>7</v>
      </c>
    </row>
    <row r="1039" spans="1:26" x14ac:dyDescent="0.25">
      <c r="A1039" s="1">
        <v>44724</v>
      </c>
      <c r="B1039" t="s">
        <v>89</v>
      </c>
      <c r="C1039" t="s">
        <v>134</v>
      </c>
      <c r="D1039" t="s">
        <v>132</v>
      </c>
      <c r="E1039" t="s">
        <v>279</v>
      </c>
      <c r="F1039" s="3">
        <v>21.326387833333335</v>
      </c>
      <c r="G1039" s="5">
        <v>6.0844326388888904E-2</v>
      </c>
      <c r="H1039" s="2">
        <v>2</v>
      </c>
      <c r="I1039" s="2">
        <v>0</v>
      </c>
      <c r="J1039" s="2">
        <v>0</v>
      </c>
      <c r="K1039" s="2">
        <v>16</v>
      </c>
      <c r="L1039" s="2">
        <v>16</v>
      </c>
      <c r="M1039">
        <v>1</v>
      </c>
      <c r="N1039" s="2">
        <v>9</v>
      </c>
      <c r="O1039" s="2">
        <v>2</v>
      </c>
      <c r="P1039" s="2">
        <v>6</v>
      </c>
      <c r="Q1039" s="2">
        <v>8</v>
      </c>
      <c r="R1039" s="2">
        <v>2</v>
      </c>
      <c r="S1039" s="2">
        <v>1</v>
      </c>
      <c r="T1039" s="2">
        <v>5</v>
      </c>
      <c r="U1039" s="45">
        <v>1.0410879629629631E-2</v>
      </c>
      <c r="V1039" s="45">
        <v>0</v>
      </c>
      <c r="W1039" s="45">
        <v>3.8831018518518522E-2</v>
      </c>
      <c r="X1039" s="2">
        <v>6</v>
      </c>
      <c r="Y1039" s="2">
        <v>8</v>
      </c>
      <c r="Z1039">
        <v>16</v>
      </c>
    </row>
    <row r="1040" spans="1:26" x14ac:dyDescent="0.25">
      <c r="A1040" s="1">
        <v>44724</v>
      </c>
      <c r="B1040" t="s">
        <v>89</v>
      </c>
      <c r="C1040" t="s">
        <v>158</v>
      </c>
      <c r="D1040" t="s">
        <v>132</v>
      </c>
      <c r="E1040" t="s">
        <v>279</v>
      </c>
      <c r="F1040" s="3">
        <v>0</v>
      </c>
      <c r="G1040" s="5">
        <v>3.7337965277777781E-2</v>
      </c>
      <c r="H1040" s="2">
        <v>0</v>
      </c>
      <c r="I1040" s="2">
        <v>0</v>
      </c>
      <c r="J1040" s="2">
        <v>0</v>
      </c>
      <c r="K1040" s="2">
        <v>1</v>
      </c>
      <c r="L1040" s="2">
        <v>1</v>
      </c>
      <c r="M1040">
        <v>0</v>
      </c>
      <c r="N1040" s="2">
        <v>1</v>
      </c>
      <c r="O1040" s="2">
        <v>0</v>
      </c>
      <c r="P1040" s="2">
        <v>1</v>
      </c>
      <c r="Q1040" s="2">
        <v>1</v>
      </c>
      <c r="R1040" s="2">
        <v>0</v>
      </c>
      <c r="S1040" s="2">
        <v>0</v>
      </c>
      <c r="T1040" s="2">
        <v>0</v>
      </c>
      <c r="U1040" s="45" t="s">
        <v>77</v>
      </c>
      <c r="V1040" s="45" t="s">
        <v>77</v>
      </c>
      <c r="W1040" s="45">
        <v>4.9652777777777785E-3</v>
      </c>
      <c r="X1040" s="2">
        <v>0</v>
      </c>
      <c r="Y1040" s="2">
        <v>1</v>
      </c>
      <c r="Z1040">
        <v>1</v>
      </c>
    </row>
    <row r="1041" spans="1:26" x14ac:dyDescent="0.25">
      <c r="A1041" s="1">
        <v>44724</v>
      </c>
      <c r="B1041" t="s">
        <v>89</v>
      </c>
      <c r="C1041" t="s">
        <v>134</v>
      </c>
      <c r="D1041" t="s">
        <v>132</v>
      </c>
      <c r="E1041" t="s">
        <v>271</v>
      </c>
      <c r="F1041" s="3">
        <v>19.272777666666666</v>
      </c>
      <c r="G1041" s="5">
        <v>5.8511208333333349E-2</v>
      </c>
      <c r="H1041" s="2">
        <v>1</v>
      </c>
      <c r="I1041" s="2">
        <v>0</v>
      </c>
      <c r="J1041" s="2">
        <v>0</v>
      </c>
      <c r="K1041" s="2">
        <v>21</v>
      </c>
      <c r="L1041" s="2">
        <v>21</v>
      </c>
      <c r="M1041">
        <v>1</v>
      </c>
      <c r="N1041" s="2">
        <v>12</v>
      </c>
      <c r="O1041" s="2">
        <v>5</v>
      </c>
      <c r="P1041" s="2">
        <v>11</v>
      </c>
      <c r="Q1041" s="2">
        <v>13</v>
      </c>
      <c r="R1041" s="2">
        <v>2</v>
      </c>
      <c r="S1041" s="2">
        <v>1</v>
      </c>
      <c r="T1041" s="2">
        <v>2</v>
      </c>
      <c r="U1041" s="45">
        <v>2.488425925925926E-3</v>
      </c>
      <c r="V1041" s="45">
        <v>0.8</v>
      </c>
      <c r="W1041" s="45">
        <v>5.7546296296296297E-2</v>
      </c>
      <c r="X1041" s="2">
        <v>3</v>
      </c>
      <c r="Y1041" s="2">
        <v>13</v>
      </c>
      <c r="Z1041">
        <v>21</v>
      </c>
    </row>
    <row r="1042" spans="1:26" x14ac:dyDescent="0.25">
      <c r="A1042" s="1">
        <v>44724</v>
      </c>
      <c r="B1042" t="s">
        <v>89</v>
      </c>
      <c r="C1042" t="s">
        <v>158</v>
      </c>
      <c r="D1042" t="s">
        <v>132</v>
      </c>
      <c r="E1042" t="s">
        <v>271</v>
      </c>
      <c r="F1042" s="3">
        <v>0</v>
      </c>
      <c r="G1042" s="5">
        <v>7.1626156250000003E-2</v>
      </c>
      <c r="H1042" s="2">
        <v>0</v>
      </c>
      <c r="I1042" s="2">
        <v>0</v>
      </c>
      <c r="J1042" s="2">
        <v>0</v>
      </c>
      <c r="K1042" s="2">
        <v>2</v>
      </c>
      <c r="L1042" s="2">
        <v>2</v>
      </c>
      <c r="M1042">
        <v>0</v>
      </c>
      <c r="N1042" s="2">
        <v>0</v>
      </c>
      <c r="O1042" s="2">
        <v>0</v>
      </c>
      <c r="P1042" s="2">
        <v>1</v>
      </c>
      <c r="Q1042" s="2">
        <v>1</v>
      </c>
      <c r="R1042" s="2">
        <v>0</v>
      </c>
      <c r="S1042" s="2">
        <v>0</v>
      </c>
      <c r="T1042" s="2">
        <v>1</v>
      </c>
      <c r="U1042" s="45" t="s">
        <v>77</v>
      </c>
      <c r="V1042" s="45" t="s">
        <v>77</v>
      </c>
      <c r="W1042" s="45">
        <v>6.267361111111111E-2</v>
      </c>
      <c r="X1042" s="2">
        <v>1</v>
      </c>
      <c r="Y1042" s="2">
        <v>1</v>
      </c>
      <c r="Z1042">
        <v>2</v>
      </c>
    </row>
    <row r="1043" spans="1:26" x14ac:dyDescent="0.25">
      <c r="A1043" s="1">
        <v>44724</v>
      </c>
      <c r="B1043" t="s">
        <v>89</v>
      </c>
      <c r="C1043" t="s">
        <v>134</v>
      </c>
      <c r="D1043" t="s">
        <v>132</v>
      </c>
      <c r="E1043" t="s">
        <v>278</v>
      </c>
      <c r="F1043" s="3">
        <v>14.187777666666667</v>
      </c>
      <c r="G1043" s="5">
        <v>6.6186868686868683E-2</v>
      </c>
      <c r="H1043" s="2">
        <v>1</v>
      </c>
      <c r="I1043" s="2">
        <v>0</v>
      </c>
      <c r="J1043" s="2">
        <v>0</v>
      </c>
      <c r="K1043" s="2">
        <v>8</v>
      </c>
      <c r="L1043" s="2">
        <v>8</v>
      </c>
      <c r="M1043">
        <v>1</v>
      </c>
      <c r="N1043" s="2">
        <v>4</v>
      </c>
      <c r="O1043" s="2">
        <v>2</v>
      </c>
      <c r="P1043" s="2">
        <v>4</v>
      </c>
      <c r="Q1043" s="2">
        <v>5</v>
      </c>
      <c r="R1043" s="2">
        <v>1</v>
      </c>
      <c r="S1043" s="2">
        <v>0</v>
      </c>
      <c r="T1043" s="2">
        <v>1</v>
      </c>
      <c r="U1043" s="45">
        <v>1.684027777777778E-3</v>
      </c>
      <c r="V1043" s="45">
        <v>1</v>
      </c>
      <c r="W1043" s="45">
        <v>3.6423611111111115E-2</v>
      </c>
      <c r="X1043" s="2">
        <v>1</v>
      </c>
      <c r="Y1043" s="2">
        <v>5</v>
      </c>
      <c r="Z1043">
        <v>8</v>
      </c>
    </row>
    <row r="1044" spans="1:26" x14ac:dyDescent="0.25">
      <c r="A1044" s="1">
        <v>44724</v>
      </c>
      <c r="B1044" t="s">
        <v>89</v>
      </c>
      <c r="C1044" t="s">
        <v>158</v>
      </c>
      <c r="D1044" t="s">
        <v>132</v>
      </c>
      <c r="E1044" t="s">
        <v>278</v>
      </c>
      <c r="F1044" s="3">
        <v>0</v>
      </c>
      <c r="G1044" s="5">
        <v>3.0839100694444444E-2</v>
      </c>
      <c r="H1044" s="2">
        <v>0</v>
      </c>
      <c r="I1044" s="2">
        <v>0</v>
      </c>
      <c r="J1044" s="2">
        <v>0</v>
      </c>
      <c r="K1044" s="2">
        <v>3</v>
      </c>
      <c r="L1044" s="2">
        <v>3</v>
      </c>
      <c r="M1044">
        <v>0</v>
      </c>
      <c r="N1044" s="2">
        <v>2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3</v>
      </c>
      <c r="U1044" s="45" t="s">
        <v>77</v>
      </c>
      <c r="V1044" s="45" t="s">
        <v>77</v>
      </c>
      <c r="W1044" s="45" t="s">
        <v>77</v>
      </c>
      <c r="X1044" s="2">
        <v>3</v>
      </c>
      <c r="Y1044" s="2">
        <v>0</v>
      </c>
      <c r="Z1044">
        <v>3</v>
      </c>
    </row>
    <row r="1045" spans="1:26" x14ac:dyDescent="0.25">
      <c r="A1045" s="1">
        <v>44724</v>
      </c>
      <c r="B1045" t="s">
        <v>89</v>
      </c>
      <c r="C1045" t="s">
        <v>159</v>
      </c>
      <c r="D1045" t="s">
        <v>150</v>
      </c>
      <c r="E1045" t="s">
        <v>278</v>
      </c>
      <c r="F1045" s="3">
        <v>0</v>
      </c>
      <c r="G1045" s="5">
        <v>2.9756944444444447E-2</v>
      </c>
      <c r="H1045" s="2">
        <v>0</v>
      </c>
      <c r="I1045" s="2">
        <v>0</v>
      </c>
      <c r="J1045" s="2">
        <v>0</v>
      </c>
      <c r="K1045" s="2">
        <v>1</v>
      </c>
      <c r="L1045" s="2">
        <v>1</v>
      </c>
      <c r="M1045">
        <v>0</v>
      </c>
      <c r="N1045" s="2">
        <v>1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1</v>
      </c>
      <c r="U1045" s="45" t="s">
        <v>77</v>
      </c>
      <c r="V1045" s="45" t="s">
        <v>77</v>
      </c>
      <c r="W1045" s="45" t="s">
        <v>77</v>
      </c>
      <c r="X1045" s="2">
        <v>1</v>
      </c>
      <c r="Y1045" s="2">
        <v>0</v>
      </c>
      <c r="Z1045">
        <v>1</v>
      </c>
    </row>
    <row r="1046" spans="1:26" x14ac:dyDescent="0.25">
      <c r="A1046" s="1">
        <v>44724</v>
      </c>
      <c r="B1046" t="s">
        <v>89</v>
      </c>
      <c r="C1046" t="s">
        <v>179</v>
      </c>
      <c r="D1046" t="s">
        <v>170</v>
      </c>
      <c r="E1046" t="s">
        <v>278</v>
      </c>
      <c r="F1046" s="3">
        <v>0</v>
      </c>
      <c r="G1046" s="5">
        <v>1.3136576388888889E-2</v>
      </c>
      <c r="H1046" s="2">
        <v>0</v>
      </c>
      <c r="I1046" s="2">
        <v>0</v>
      </c>
      <c r="J1046" s="2">
        <v>0</v>
      </c>
      <c r="K1046" s="2">
        <v>1</v>
      </c>
      <c r="L1046" s="2">
        <v>1</v>
      </c>
      <c r="M1046">
        <v>0</v>
      </c>
      <c r="N1046" s="2">
        <v>1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1</v>
      </c>
      <c r="U1046" s="45" t="s">
        <v>77</v>
      </c>
      <c r="V1046" s="45" t="s">
        <v>77</v>
      </c>
      <c r="W1046" s="45" t="s">
        <v>77</v>
      </c>
      <c r="X1046" s="2">
        <v>1</v>
      </c>
      <c r="Y1046" s="2">
        <v>0</v>
      </c>
      <c r="Z1046">
        <v>1</v>
      </c>
    </row>
    <row r="1047" spans="1:26" x14ac:dyDescent="0.25">
      <c r="A1047" s="1">
        <v>44724</v>
      </c>
      <c r="B1047" t="s">
        <v>89</v>
      </c>
      <c r="C1047" t="s">
        <v>152</v>
      </c>
      <c r="D1047" t="s">
        <v>132</v>
      </c>
      <c r="E1047" t="s">
        <v>278</v>
      </c>
      <c r="F1047" s="3">
        <v>0</v>
      </c>
      <c r="G1047" s="5">
        <v>9.6006944444444447E-3</v>
      </c>
      <c r="H1047" s="2">
        <v>0</v>
      </c>
      <c r="I1047" s="2">
        <v>0</v>
      </c>
      <c r="J1047" s="2">
        <v>0</v>
      </c>
      <c r="K1047" s="2">
        <v>2</v>
      </c>
      <c r="L1047" s="2">
        <v>2</v>
      </c>
      <c r="M1047">
        <v>0</v>
      </c>
      <c r="N1047" s="2">
        <v>2</v>
      </c>
      <c r="O1047" s="2">
        <v>0</v>
      </c>
      <c r="P1047" s="2">
        <v>1</v>
      </c>
      <c r="Q1047" s="2">
        <v>1</v>
      </c>
      <c r="R1047" s="2">
        <v>0</v>
      </c>
      <c r="S1047" s="2">
        <v>0</v>
      </c>
      <c r="T1047" s="2">
        <v>1</v>
      </c>
      <c r="U1047" s="45" t="s">
        <v>77</v>
      </c>
      <c r="V1047" s="45" t="s">
        <v>77</v>
      </c>
      <c r="W1047" s="45">
        <v>0.24767361111111111</v>
      </c>
      <c r="X1047" s="2">
        <v>1</v>
      </c>
      <c r="Y1047" s="2">
        <v>1</v>
      </c>
      <c r="Z1047">
        <v>2</v>
      </c>
    </row>
    <row r="1048" spans="1:26" x14ac:dyDescent="0.25">
      <c r="A1048" s="1">
        <v>44724</v>
      </c>
      <c r="B1048" t="s">
        <v>89</v>
      </c>
      <c r="C1048" t="s">
        <v>164</v>
      </c>
      <c r="D1048" t="s">
        <v>150</v>
      </c>
      <c r="E1048" t="s">
        <v>278</v>
      </c>
      <c r="F1048" s="3">
        <v>0</v>
      </c>
      <c r="G1048" s="5" t="s">
        <v>77</v>
      </c>
      <c r="H1048" s="2">
        <v>0</v>
      </c>
      <c r="I1048" s="2">
        <v>0</v>
      </c>
      <c r="J1048" s="2">
        <v>0</v>
      </c>
      <c r="K1048" s="2">
        <v>1</v>
      </c>
      <c r="L1048" s="2">
        <v>1</v>
      </c>
      <c r="M1048">
        <v>0</v>
      </c>
      <c r="N1048" s="2">
        <v>1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1</v>
      </c>
      <c r="U1048" s="45" t="s">
        <v>77</v>
      </c>
      <c r="V1048" s="45" t="s">
        <v>77</v>
      </c>
      <c r="W1048" s="45" t="s">
        <v>77</v>
      </c>
      <c r="X1048" s="2">
        <v>1</v>
      </c>
      <c r="Y1048" s="2">
        <v>0</v>
      </c>
      <c r="Z1048">
        <v>1</v>
      </c>
    </row>
    <row r="1049" spans="1:26" x14ac:dyDescent="0.25">
      <c r="A1049" s="1">
        <v>44724</v>
      </c>
      <c r="B1049" t="s">
        <v>87</v>
      </c>
      <c r="C1049" t="s">
        <v>131</v>
      </c>
      <c r="D1049" t="s">
        <v>132</v>
      </c>
      <c r="E1049" t="s">
        <v>276</v>
      </c>
      <c r="F1049" s="3">
        <v>64.783054666666658</v>
      </c>
      <c r="G1049" s="5">
        <v>0.10647445312499999</v>
      </c>
      <c r="H1049" s="2">
        <v>8</v>
      </c>
      <c r="I1049" s="2">
        <v>4</v>
      </c>
      <c r="J1049" s="2">
        <v>0</v>
      </c>
      <c r="K1049" s="2">
        <v>24</v>
      </c>
      <c r="L1049" s="2">
        <v>24</v>
      </c>
      <c r="M1049">
        <v>4</v>
      </c>
      <c r="N1049" s="2">
        <v>11</v>
      </c>
      <c r="O1049" s="2">
        <v>1</v>
      </c>
      <c r="P1049" s="2">
        <v>15</v>
      </c>
      <c r="Q1049" s="2">
        <v>23</v>
      </c>
      <c r="R1049" s="2">
        <v>8</v>
      </c>
      <c r="S1049" s="2">
        <v>0</v>
      </c>
      <c r="T1049" s="2">
        <v>0</v>
      </c>
      <c r="U1049" s="45">
        <v>1.050925925925926E-2</v>
      </c>
      <c r="V1049" s="45">
        <v>0</v>
      </c>
      <c r="W1049" s="45">
        <v>3.6180555555555556E-2</v>
      </c>
      <c r="X1049" s="2">
        <v>0</v>
      </c>
      <c r="Y1049" s="2">
        <v>23</v>
      </c>
      <c r="Z1049">
        <v>24</v>
      </c>
    </row>
    <row r="1050" spans="1:26" x14ac:dyDescent="0.25">
      <c r="A1050" s="1">
        <v>44724</v>
      </c>
      <c r="B1050" t="s">
        <v>87</v>
      </c>
      <c r="C1050" t="s">
        <v>138</v>
      </c>
      <c r="D1050" t="s">
        <v>132</v>
      </c>
      <c r="E1050" t="s">
        <v>276</v>
      </c>
      <c r="F1050" s="3">
        <v>7.6386111666666672</v>
      </c>
      <c r="G1050" s="5">
        <v>7.2319444444444464E-2</v>
      </c>
      <c r="H1050" s="2">
        <v>0</v>
      </c>
      <c r="I1050" s="2">
        <v>0</v>
      </c>
      <c r="J1050" s="2">
        <v>0</v>
      </c>
      <c r="K1050" s="2">
        <v>4</v>
      </c>
      <c r="L1050" s="2">
        <v>4</v>
      </c>
      <c r="M1050">
        <v>1</v>
      </c>
      <c r="N1050" s="2">
        <v>2</v>
      </c>
      <c r="O1050" s="2">
        <v>0</v>
      </c>
      <c r="P1050" s="2">
        <v>3</v>
      </c>
      <c r="Q1050" s="2">
        <v>4</v>
      </c>
      <c r="R1050" s="2">
        <v>1</v>
      </c>
      <c r="S1050" s="2">
        <v>0</v>
      </c>
      <c r="T1050" s="2">
        <v>0</v>
      </c>
      <c r="U1050" s="45" t="s">
        <v>77</v>
      </c>
      <c r="V1050" s="45" t="s">
        <v>77</v>
      </c>
      <c r="W1050" s="45">
        <v>7.7743055555555565E-2</v>
      </c>
      <c r="X1050" s="2">
        <v>0</v>
      </c>
      <c r="Y1050" s="2">
        <v>4</v>
      </c>
      <c r="Z1050">
        <v>4</v>
      </c>
    </row>
    <row r="1051" spans="1:26" x14ac:dyDescent="0.25">
      <c r="A1051" s="1">
        <v>44724</v>
      </c>
      <c r="B1051" t="s">
        <v>87</v>
      </c>
      <c r="C1051" t="s">
        <v>139</v>
      </c>
      <c r="D1051" t="s">
        <v>132</v>
      </c>
      <c r="E1051" t="s">
        <v>276</v>
      </c>
      <c r="F1051" s="3">
        <v>1.4877778333333334</v>
      </c>
      <c r="G1051" s="5">
        <v>7.2407409722222232E-2</v>
      </c>
      <c r="H1051" s="2">
        <v>0</v>
      </c>
      <c r="I1051" s="2">
        <v>0</v>
      </c>
      <c r="J1051" s="2">
        <v>0</v>
      </c>
      <c r="K1051" s="2">
        <v>1</v>
      </c>
      <c r="L1051" s="2">
        <v>1</v>
      </c>
      <c r="M1051">
        <v>0</v>
      </c>
      <c r="N1051" s="2">
        <v>0</v>
      </c>
      <c r="O1051" s="2">
        <v>0</v>
      </c>
      <c r="P1051" s="2">
        <v>1</v>
      </c>
      <c r="Q1051" s="2">
        <v>1</v>
      </c>
      <c r="R1051" s="2">
        <v>0</v>
      </c>
      <c r="S1051" s="2">
        <v>0</v>
      </c>
      <c r="T1051" s="2">
        <v>0</v>
      </c>
      <c r="U1051" s="45" t="s">
        <v>77</v>
      </c>
      <c r="V1051" s="45" t="s">
        <v>77</v>
      </c>
      <c r="W1051" s="45">
        <v>7.3182870370370384E-2</v>
      </c>
      <c r="X1051" s="2">
        <v>0</v>
      </c>
      <c r="Y1051" s="2">
        <v>1</v>
      </c>
      <c r="Z1051">
        <v>1</v>
      </c>
    </row>
    <row r="1052" spans="1:26" x14ac:dyDescent="0.25">
      <c r="A1052" s="1">
        <v>44724</v>
      </c>
      <c r="B1052" t="s">
        <v>87</v>
      </c>
      <c r="C1052" t="s">
        <v>131</v>
      </c>
      <c r="D1052" t="s">
        <v>132</v>
      </c>
      <c r="E1052" t="s">
        <v>285</v>
      </c>
      <c r="F1052" s="3">
        <v>21.154722</v>
      </c>
      <c r="G1052" s="5">
        <v>6.7990739814814821E-2</v>
      </c>
      <c r="H1052" s="2">
        <v>2</v>
      </c>
      <c r="I1052" s="2">
        <v>0</v>
      </c>
      <c r="J1052" s="2">
        <v>0</v>
      </c>
      <c r="K1052" s="2">
        <v>13</v>
      </c>
      <c r="L1052" s="2">
        <v>13</v>
      </c>
      <c r="M1052">
        <v>2</v>
      </c>
      <c r="N1052" s="2">
        <v>7</v>
      </c>
      <c r="O1052" s="2">
        <v>3</v>
      </c>
      <c r="P1052" s="2">
        <v>10</v>
      </c>
      <c r="Q1052" s="2">
        <v>10</v>
      </c>
      <c r="R1052" s="2">
        <v>0</v>
      </c>
      <c r="S1052" s="2">
        <v>0</v>
      </c>
      <c r="T1052" s="2">
        <v>0</v>
      </c>
      <c r="U1052" s="45">
        <v>4.386574074074074E-3</v>
      </c>
      <c r="V1052" s="45">
        <v>0.66666666666666663</v>
      </c>
      <c r="W1052" s="45">
        <v>0.10581018518518519</v>
      </c>
      <c r="X1052" s="2">
        <v>0</v>
      </c>
      <c r="Y1052" s="2">
        <v>10</v>
      </c>
      <c r="Z1052">
        <v>13</v>
      </c>
    </row>
    <row r="1053" spans="1:26" x14ac:dyDescent="0.25">
      <c r="A1053" s="1">
        <v>44724</v>
      </c>
      <c r="B1053" t="s">
        <v>87</v>
      </c>
      <c r="C1053" t="s">
        <v>139</v>
      </c>
      <c r="D1053" t="s">
        <v>132</v>
      </c>
      <c r="E1053" t="s">
        <v>285</v>
      </c>
      <c r="F1053" s="3">
        <v>2.5611109999999999</v>
      </c>
      <c r="G1053" s="5">
        <v>6.3773145833333322E-2</v>
      </c>
      <c r="H1053" s="2">
        <v>0</v>
      </c>
      <c r="I1053" s="2">
        <v>0</v>
      </c>
      <c r="J1053" s="2">
        <v>0</v>
      </c>
      <c r="K1053" s="2">
        <v>2</v>
      </c>
      <c r="L1053" s="2">
        <v>2</v>
      </c>
      <c r="M1053">
        <v>0</v>
      </c>
      <c r="N1053" s="2">
        <v>1</v>
      </c>
      <c r="O1053" s="2">
        <v>0</v>
      </c>
      <c r="P1053" s="2">
        <v>2</v>
      </c>
      <c r="Q1053" s="2">
        <v>2</v>
      </c>
      <c r="R1053" s="2">
        <v>0</v>
      </c>
      <c r="S1053" s="2">
        <v>0</v>
      </c>
      <c r="T1053" s="2">
        <v>0</v>
      </c>
      <c r="U1053" s="45" t="s">
        <v>77</v>
      </c>
      <c r="V1053" s="45" t="s">
        <v>77</v>
      </c>
      <c r="W1053" s="45">
        <v>0.10726851851851853</v>
      </c>
      <c r="X1053" s="2">
        <v>0</v>
      </c>
      <c r="Y1053" s="2">
        <v>2</v>
      </c>
      <c r="Z1053">
        <v>2</v>
      </c>
    </row>
    <row r="1054" spans="1:26" x14ac:dyDescent="0.25">
      <c r="A1054" s="1">
        <v>44724</v>
      </c>
      <c r="B1054" t="s">
        <v>87</v>
      </c>
      <c r="C1054" t="s">
        <v>131</v>
      </c>
      <c r="D1054" t="s">
        <v>132</v>
      </c>
      <c r="E1054" t="s">
        <v>282</v>
      </c>
      <c r="F1054" s="3">
        <v>22.542777833333336</v>
      </c>
      <c r="G1054" s="5">
        <v>7.2447531018518529E-2</v>
      </c>
      <c r="H1054" s="2">
        <v>3</v>
      </c>
      <c r="I1054" s="2">
        <v>0</v>
      </c>
      <c r="J1054" s="2">
        <v>0</v>
      </c>
      <c r="K1054" s="2">
        <v>14</v>
      </c>
      <c r="L1054" s="2">
        <v>13</v>
      </c>
      <c r="M1054">
        <v>2</v>
      </c>
      <c r="N1054" s="2">
        <v>8</v>
      </c>
      <c r="O1054" s="2">
        <v>3</v>
      </c>
      <c r="P1054" s="2">
        <v>10</v>
      </c>
      <c r="Q1054" s="2">
        <v>10</v>
      </c>
      <c r="R1054" s="2">
        <v>0</v>
      </c>
      <c r="S1054" s="2">
        <v>0</v>
      </c>
      <c r="T1054" s="2">
        <v>1</v>
      </c>
      <c r="U1054" s="45">
        <v>1.2106481481481482E-2</v>
      </c>
      <c r="V1054" s="45">
        <v>0</v>
      </c>
      <c r="W1054" s="45">
        <v>0.1125462962962963</v>
      </c>
      <c r="X1054" s="2">
        <v>1</v>
      </c>
      <c r="Y1054" s="2">
        <v>10</v>
      </c>
      <c r="Z1054">
        <v>14</v>
      </c>
    </row>
    <row r="1055" spans="1:26" x14ac:dyDescent="0.25">
      <c r="A1055" s="1">
        <v>44724</v>
      </c>
      <c r="B1055" t="s">
        <v>87</v>
      </c>
      <c r="C1055" t="s">
        <v>139</v>
      </c>
      <c r="D1055" t="s">
        <v>132</v>
      </c>
      <c r="E1055" t="s">
        <v>282</v>
      </c>
      <c r="F1055" s="3">
        <v>9.1261111666666661</v>
      </c>
      <c r="G1055" s="5">
        <v>7.287615740740741E-2</v>
      </c>
      <c r="H1055" s="2">
        <v>2</v>
      </c>
      <c r="I1055" s="2">
        <v>0</v>
      </c>
      <c r="J1055" s="2">
        <v>0</v>
      </c>
      <c r="K1055" s="2">
        <v>5</v>
      </c>
      <c r="L1055" s="2">
        <v>5</v>
      </c>
      <c r="M1055">
        <v>1</v>
      </c>
      <c r="N1055" s="2">
        <v>3</v>
      </c>
      <c r="O1055" s="2">
        <v>1</v>
      </c>
      <c r="P1055" s="2">
        <v>4</v>
      </c>
      <c r="Q1055" s="2">
        <v>4</v>
      </c>
      <c r="R1055" s="2">
        <v>0</v>
      </c>
      <c r="S1055" s="2">
        <v>0</v>
      </c>
      <c r="T1055" s="2">
        <v>0</v>
      </c>
      <c r="U1055" s="45">
        <v>7.789351851851852E-3</v>
      </c>
      <c r="V1055" s="45">
        <v>0</v>
      </c>
      <c r="W1055" s="45">
        <v>4.0781249999999998E-2</v>
      </c>
      <c r="X1055" s="2">
        <v>0</v>
      </c>
      <c r="Y1055" s="2">
        <v>4</v>
      </c>
      <c r="Z1055">
        <v>5</v>
      </c>
    </row>
    <row r="1056" spans="1:26" x14ac:dyDescent="0.25">
      <c r="A1056" s="1">
        <v>44724</v>
      </c>
      <c r="B1056" t="s">
        <v>87</v>
      </c>
      <c r="C1056" t="s">
        <v>138</v>
      </c>
      <c r="D1056" t="s">
        <v>132</v>
      </c>
      <c r="E1056" t="s">
        <v>287</v>
      </c>
      <c r="F1056" s="3">
        <v>8.7688870000000012</v>
      </c>
      <c r="G1056" s="5">
        <v>3.3552461111111112E-2</v>
      </c>
      <c r="H1056" s="2">
        <v>0</v>
      </c>
      <c r="I1056" s="2">
        <v>0</v>
      </c>
      <c r="J1056" s="2">
        <v>0</v>
      </c>
      <c r="K1056" s="2">
        <v>13</v>
      </c>
      <c r="L1056" s="2">
        <v>13</v>
      </c>
      <c r="M1056">
        <v>4</v>
      </c>
      <c r="N1056" s="2">
        <v>9</v>
      </c>
      <c r="O1056" s="2">
        <v>2</v>
      </c>
      <c r="P1056" s="2">
        <v>9</v>
      </c>
      <c r="Q1056" s="2">
        <v>11</v>
      </c>
      <c r="R1056" s="2">
        <v>2</v>
      </c>
      <c r="S1056" s="2">
        <v>0</v>
      </c>
      <c r="T1056" s="2">
        <v>0</v>
      </c>
      <c r="U1056" s="45">
        <v>3.6516203703703702E-3</v>
      </c>
      <c r="V1056" s="45">
        <v>1</v>
      </c>
      <c r="W1056" s="45">
        <v>8.7974537037037046E-2</v>
      </c>
      <c r="X1056" s="2">
        <v>0</v>
      </c>
      <c r="Y1056" s="2">
        <v>11</v>
      </c>
      <c r="Z1056">
        <v>13</v>
      </c>
    </row>
    <row r="1057" spans="1:26" x14ac:dyDescent="0.25">
      <c r="A1057" s="1">
        <v>44724</v>
      </c>
      <c r="B1057" t="s">
        <v>87</v>
      </c>
      <c r="C1057" t="s">
        <v>131</v>
      </c>
      <c r="D1057" t="s">
        <v>132</v>
      </c>
      <c r="E1057" t="s">
        <v>287</v>
      </c>
      <c r="F1057" s="3">
        <v>0</v>
      </c>
      <c r="G1057" s="5">
        <v>1.9965236111111111E-2</v>
      </c>
      <c r="H1057" s="2">
        <v>0</v>
      </c>
      <c r="I1057" s="2">
        <v>0</v>
      </c>
      <c r="J1057" s="2">
        <v>0</v>
      </c>
      <c r="K1057" s="2">
        <v>1</v>
      </c>
      <c r="L1057" s="2">
        <v>1</v>
      </c>
      <c r="M1057">
        <v>0</v>
      </c>
      <c r="N1057" s="2">
        <v>1</v>
      </c>
      <c r="O1057" s="2">
        <v>1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45">
        <v>8.6805555555555562E-4</v>
      </c>
      <c r="V1057" s="45">
        <v>1</v>
      </c>
      <c r="W1057" s="45" t="s">
        <v>77</v>
      </c>
      <c r="X1057" s="2">
        <v>0</v>
      </c>
      <c r="Y1057" s="2">
        <v>0</v>
      </c>
      <c r="Z1057">
        <v>1</v>
      </c>
    </row>
    <row r="1058" spans="1:26" x14ac:dyDescent="0.25">
      <c r="A1058" s="1">
        <v>44724</v>
      </c>
      <c r="B1058" t="s">
        <v>87</v>
      </c>
      <c r="C1058" t="s">
        <v>138</v>
      </c>
      <c r="D1058" t="s">
        <v>132</v>
      </c>
      <c r="E1058" t="s">
        <v>284</v>
      </c>
      <c r="F1058" s="3">
        <v>23.303611</v>
      </c>
      <c r="G1058" s="5">
        <v>6.3178369212962965E-2</v>
      </c>
      <c r="H1058" s="2">
        <v>2</v>
      </c>
      <c r="I1058" s="2">
        <v>0</v>
      </c>
      <c r="J1058" s="2">
        <v>0</v>
      </c>
      <c r="K1058" s="2">
        <v>17</v>
      </c>
      <c r="L1058" s="2">
        <v>17</v>
      </c>
      <c r="M1058">
        <v>4</v>
      </c>
      <c r="N1058" s="2">
        <v>12</v>
      </c>
      <c r="O1058" s="2">
        <v>0</v>
      </c>
      <c r="P1058" s="2">
        <v>12</v>
      </c>
      <c r="Q1058" s="2">
        <v>15</v>
      </c>
      <c r="R1058" s="2">
        <v>3</v>
      </c>
      <c r="S1058" s="2">
        <v>0</v>
      </c>
      <c r="T1058" s="2">
        <v>2</v>
      </c>
      <c r="U1058" s="45" t="s">
        <v>77</v>
      </c>
      <c r="V1058" s="45" t="s">
        <v>77</v>
      </c>
      <c r="W1058" s="45">
        <v>8.5254629629629639E-2</v>
      </c>
      <c r="X1058" s="2">
        <v>2</v>
      </c>
      <c r="Y1058" s="2">
        <v>15</v>
      </c>
      <c r="Z1058">
        <v>17</v>
      </c>
    </row>
    <row r="1059" spans="1:26" x14ac:dyDescent="0.25">
      <c r="A1059" s="1">
        <v>44724</v>
      </c>
      <c r="B1059" t="s">
        <v>87</v>
      </c>
      <c r="C1059" t="s">
        <v>139</v>
      </c>
      <c r="D1059" t="s">
        <v>132</v>
      </c>
      <c r="E1059" t="s">
        <v>277</v>
      </c>
      <c r="F1059" s="3">
        <v>18.591110999999998</v>
      </c>
      <c r="G1059" s="5">
        <v>4.4521778409090905E-2</v>
      </c>
      <c r="H1059" s="2">
        <v>0</v>
      </c>
      <c r="I1059" s="2">
        <v>0</v>
      </c>
      <c r="J1059" s="2">
        <v>0</v>
      </c>
      <c r="K1059" s="2">
        <v>18</v>
      </c>
      <c r="L1059" s="2">
        <v>18</v>
      </c>
      <c r="M1059">
        <v>5</v>
      </c>
      <c r="N1059" s="2">
        <v>13</v>
      </c>
      <c r="O1059" s="2">
        <v>5</v>
      </c>
      <c r="P1059" s="2">
        <v>10</v>
      </c>
      <c r="Q1059" s="2">
        <v>11</v>
      </c>
      <c r="R1059" s="2">
        <v>1</v>
      </c>
      <c r="S1059" s="2">
        <v>1</v>
      </c>
      <c r="T1059" s="2">
        <v>1</v>
      </c>
      <c r="U1059" s="45">
        <v>5.5671296296296302E-3</v>
      </c>
      <c r="V1059" s="45">
        <v>0.4</v>
      </c>
      <c r="W1059" s="45">
        <v>3.2476851851851854E-2</v>
      </c>
      <c r="X1059" s="2">
        <v>2</v>
      </c>
      <c r="Y1059" s="2">
        <v>11</v>
      </c>
      <c r="Z1059">
        <v>18</v>
      </c>
    </row>
    <row r="1060" spans="1:26" x14ac:dyDescent="0.25">
      <c r="A1060" s="1">
        <v>44724</v>
      </c>
      <c r="B1060" t="s">
        <v>87</v>
      </c>
      <c r="C1060" t="s">
        <v>131</v>
      </c>
      <c r="D1060" t="s">
        <v>132</v>
      </c>
      <c r="E1060" t="s">
        <v>277</v>
      </c>
      <c r="F1060" s="3">
        <v>8.5833333333333345E-2</v>
      </c>
      <c r="G1060" s="5">
        <v>1.3993055555555555E-2</v>
      </c>
      <c r="H1060" s="2">
        <v>0</v>
      </c>
      <c r="I1060" s="2">
        <v>0</v>
      </c>
      <c r="J1060" s="2">
        <v>0</v>
      </c>
      <c r="K1060" s="2">
        <v>1</v>
      </c>
      <c r="L1060" s="2">
        <v>1</v>
      </c>
      <c r="M1060">
        <v>0</v>
      </c>
      <c r="N1060" s="2">
        <v>1</v>
      </c>
      <c r="O1060" s="2">
        <v>0</v>
      </c>
      <c r="P1060" s="2">
        <v>1</v>
      </c>
      <c r="Q1060" s="2">
        <v>1</v>
      </c>
      <c r="R1060" s="2">
        <v>0</v>
      </c>
      <c r="S1060" s="2">
        <v>0</v>
      </c>
      <c r="T1060" s="2">
        <v>0</v>
      </c>
      <c r="U1060" s="45" t="s">
        <v>77</v>
      </c>
      <c r="V1060" s="45" t="s">
        <v>77</v>
      </c>
      <c r="W1060" s="45">
        <v>0.26167824074074075</v>
      </c>
      <c r="X1060" s="2">
        <v>0</v>
      </c>
      <c r="Y1060" s="2">
        <v>1</v>
      </c>
      <c r="Z1060">
        <v>1</v>
      </c>
    </row>
    <row r="1061" spans="1:26" x14ac:dyDescent="0.25">
      <c r="A1061" s="1">
        <v>44724</v>
      </c>
      <c r="B1061" t="s">
        <v>90</v>
      </c>
      <c r="C1061" t="s">
        <v>136</v>
      </c>
      <c r="D1061" t="s">
        <v>132</v>
      </c>
      <c r="E1061" t="s">
        <v>272</v>
      </c>
      <c r="F1061" s="3">
        <v>0.65611116666666669</v>
      </c>
      <c r="G1061" s="5">
        <v>3.7754631944444443E-2</v>
      </c>
      <c r="H1061" s="2">
        <v>0</v>
      </c>
      <c r="I1061" s="2">
        <v>0</v>
      </c>
      <c r="J1061" s="2">
        <v>0</v>
      </c>
      <c r="K1061" s="2">
        <v>1</v>
      </c>
      <c r="L1061" s="2">
        <v>1</v>
      </c>
      <c r="M1061">
        <v>0</v>
      </c>
      <c r="N1061" s="2">
        <v>1</v>
      </c>
      <c r="O1061" s="2">
        <v>1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45">
        <v>2.5231481481481481E-3</v>
      </c>
      <c r="V1061" s="45">
        <v>1</v>
      </c>
      <c r="W1061" s="45" t="s">
        <v>77</v>
      </c>
      <c r="X1061" s="2">
        <v>0</v>
      </c>
      <c r="Y1061" s="2">
        <v>0</v>
      </c>
      <c r="Z1061">
        <v>1</v>
      </c>
    </row>
    <row r="1062" spans="1:26" x14ac:dyDescent="0.25">
      <c r="A1062" s="1">
        <v>44724</v>
      </c>
      <c r="B1062" t="s">
        <v>90</v>
      </c>
      <c r="C1062" t="s">
        <v>136</v>
      </c>
      <c r="D1062" t="s">
        <v>132</v>
      </c>
      <c r="E1062" t="s">
        <v>273</v>
      </c>
      <c r="F1062" s="3">
        <v>49.320553499999988</v>
      </c>
      <c r="G1062" s="5">
        <v>5.5635800617283959E-2</v>
      </c>
      <c r="H1062" s="2">
        <v>2</v>
      </c>
      <c r="I1062" s="2">
        <v>0</v>
      </c>
      <c r="J1062" s="2">
        <v>0</v>
      </c>
      <c r="K1062" s="2">
        <v>43</v>
      </c>
      <c r="L1062" s="2">
        <v>43</v>
      </c>
      <c r="M1062">
        <v>5</v>
      </c>
      <c r="N1062" s="2">
        <v>27</v>
      </c>
      <c r="O1062" s="2">
        <v>12</v>
      </c>
      <c r="P1062" s="2">
        <v>20</v>
      </c>
      <c r="Q1062" s="2">
        <v>28</v>
      </c>
      <c r="R1062" s="2">
        <v>8</v>
      </c>
      <c r="S1062" s="2">
        <v>0</v>
      </c>
      <c r="T1062" s="2">
        <v>3</v>
      </c>
      <c r="U1062" s="45">
        <v>4.5254629629629629E-3</v>
      </c>
      <c r="V1062" s="45">
        <v>0.75</v>
      </c>
      <c r="W1062" s="45">
        <v>6.4878472222222233E-2</v>
      </c>
      <c r="X1062" s="2">
        <v>3</v>
      </c>
      <c r="Y1062" s="2">
        <v>28</v>
      </c>
      <c r="Z1062">
        <v>43</v>
      </c>
    </row>
    <row r="1063" spans="1:26" x14ac:dyDescent="0.25">
      <c r="A1063" s="1">
        <v>44724</v>
      </c>
      <c r="B1063" t="s">
        <v>90</v>
      </c>
      <c r="C1063" t="s">
        <v>155</v>
      </c>
      <c r="D1063" t="s">
        <v>146</v>
      </c>
      <c r="E1063" t="s">
        <v>273</v>
      </c>
      <c r="F1063" s="3">
        <v>0</v>
      </c>
      <c r="G1063" s="5">
        <v>1.7609951388888892E-2</v>
      </c>
      <c r="H1063" s="2">
        <v>0</v>
      </c>
      <c r="I1063" s="2">
        <v>0</v>
      </c>
      <c r="J1063" s="2">
        <v>0</v>
      </c>
      <c r="K1063" s="2">
        <v>2</v>
      </c>
      <c r="L1063" s="2">
        <v>2</v>
      </c>
      <c r="M1063">
        <v>0</v>
      </c>
      <c r="N1063" s="2">
        <v>2</v>
      </c>
      <c r="O1063" s="2">
        <v>1</v>
      </c>
      <c r="P1063" s="2">
        <v>1</v>
      </c>
      <c r="Q1063" s="2">
        <v>1</v>
      </c>
      <c r="R1063" s="2">
        <v>0</v>
      </c>
      <c r="S1063" s="2">
        <v>0</v>
      </c>
      <c r="T1063" s="2">
        <v>0</v>
      </c>
      <c r="U1063" s="45">
        <v>4.7453703703703704E-4</v>
      </c>
      <c r="V1063" s="45">
        <v>1</v>
      </c>
      <c r="W1063" s="45">
        <v>0.11969907407407408</v>
      </c>
      <c r="X1063" s="2">
        <v>0</v>
      </c>
      <c r="Y1063" s="2">
        <v>1</v>
      </c>
      <c r="Z1063">
        <v>2</v>
      </c>
    </row>
    <row r="1064" spans="1:26" x14ac:dyDescent="0.25">
      <c r="A1064" s="1">
        <v>44724</v>
      </c>
      <c r="B1064" t="s">
        <v>90</v>
      </c>
      <c r="C1064" t="s">
        <v>136</v>
      </c>
      <c r="D1064" t="s">
        <v>132</v>
      </c>
      <c r="E1064" t="s">
        <v>286</v>
      </c>
      <c r="F1064" s="3">
        <v>0.27250000000000002</v>
      </c>
      <c r="G1064" s="5">
        <v>2.1770833333333336E-2</v>
      </c>
      <c r="H1064" s="2">
        <v>0</v>
      </c>
      <c r="I1064" s="2">
        <v>0</v>
      </c>
      <c r="J1064" s="2">
        <v>0</v>
      </c>
      <c r="K1064" s="2">
        <v>1</v>
      </c>
      <c r="L1064" s="2">
        <v>1</v>
      </c>
      <c r="M1064">
        <v>0</v>
      </c>
      <c r="N1064" s="2">
        <v>1</v>
      </c>
      <c r="O1064" s="2">
        <v>0</v>
      </c>
      <c r="P1064" s="2">
        <v>1</v>
      </c>
      <c r="Q1064" s="2">
        <v>1</v>
      </c>
      <c r="R1064" s="2">
        <v>0</v>
      </c>
      <c r="S1064" s="2">
        <v>0</v>
      </c>
      <c r="T1064" s="2">
        <v>0</v>
      </c>
      <c r="U1064" s="45" t="s">
        <v>77</v>
      </c>
      <c r="V1064" s="45" t="s">
        <v>77</v>
      </c>
      <c r="W1064" s="45">
        <v>0.10464120370370371</v>
      </c>
      <c r="X1064" s="2">
        <v>0</v>
      </c>
      <c r="Y1064" s="2">
        <v>1</v>
      </c>
      <c r="Z1064">
        <v>1</v>
      </c>
    </row>
    <row r="1065" spans="1:26" x14ac:dyDescent="0.25">
      <c r="A1065" s="1">
        <v>44724</v>
      </c>
      <c r="B1065" t="s">
        <v>90</v>
      </c>
      <c r="C1065" t="s">
        <v>136</v>
      </c>
      <c r="D1065" t="s">
        <v>132</v>
      </c>
      <c r="E1065" t="s">
        <v>279</v>
      </c>
      <c r="F1065" s="3">
        <v>2.3327778333333331</v>
      </c>
      <c r="G1065" s="5">
        <v>0.10761574305555556</v>
      </c>
      <c r="H1065" s="2">
        <v>0</v>
      </c>
      <c r="I1065" s="2">
        <v>0</v>
      </c>
      <c r="J1065" s="2">
        <v>0</v>
      </c>
      <c r="K1065" s="2">
        <v>1</v>
      </c>
      <c r="L1065" s="2">
        <v>1</v>
      </c>
      <c r="M1065">
        <v>0</v>
      </c>
      <c r="N1065" s="2">
        <v>0</v>
      </c>
      <c r="O1065" s="2">
        <v>0</v>
      </c>
      <c r="P1065" s="2">
        <v>1</v>
      </c>
      <c r="Q1065" s="2">
        <v>1</v>
      </c>
      <c r="R1065" s="2">
        <v>0</v>
      </c>
      <c r="S1065" s="2">
        <v>0</v>
      </c>
      <c r="T1065" s="2">
        <v>0</v>
      </c>
      <c r="U1065" s="45" t="s">
        <v>77</v>
      </c>
      <c r="V1065" s="45" t="s">
        <v>77</v>
      </c>
      <c r="W1065" s="45">
        <v>7.3622685185185194E-2</v>
      </c>
      <c r="X1065" s="2">
        <v>0</v>
      </c>
      <c r="Y1065" s="2">
        <v>1</v>
      </c>
      <c r="Z1065">
        <v>1</v>
      </c>
    </row>
    <row r="1066" spans="1:26" x14ac:dyDescent="0.25">
      <c r="A1066" s="1">
        <v>44724</v>
      </c>
      <c r="B1066" t="s">
        <v>90</v>
      </c>
      <c r="C1066" t="s">
        <v>136</v>
      </c>
      <c r="D1066" t="s">
        <v>132</v>
      </c>
      <c r="E1066" t="s">
        <v>271</v>
      </c>
      <c r="F1066" s="3">
        <v>0.4836111666666667</v>
      </c>
      <c r="G1066" s="5">
        <v>3.0567131944444444E-2</v>
      </c>
      <c r="H1066" s="2">
        <v>0</v>
      </c>
      <c r="I1066" s="2">
        <v>0</v>
      </c>
      <c r="J1066" s="2">
        <v>0</v>
      </c>
      <c r="K1066" s="2">
        <v>1</v>
      </c>
      <c r="L1066" s="2">
        <v>1</v>
      </c>
      <c r="M1066">
        <v>0</v>
      </c>
      <c r="N1066" s="2">
        <v>1</v>
      </c>
      <c r="O1066" s="2">
        <v>1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45">
        <v>2.3958333333333336E-3</v>
      </c>
      <c r="V1066" s="45">
        <v>1</v>
      </c>
      <c r="W1066" s="45" t="s">
        <v>77</v>
      </c>
      <c r="X1066" s="2">
        <v>0</v>
      </c>
      <c r="Y1066" s="2">
        <v>0</v>
      </c>
      <c r="Z1066">
        <v>1</v>
      </c>
    </row>
    <row r="1067" spans="1:26" x14ac:dyDescent="0.25">
      <c r="A1067" s="1">
        <v>44724</v>
      </c>
      <c r="B1067" t="s">
        <v>90</v>
      </c>
      <c r="C1067" t="s">
        <v>136</v>
      </c>
      <c r="D1067" t="s">
        <v>132</v>
      </c>
      <c r="E1067" t="s">
        <v>274</v>
      </c>
      <c r="F1067" s="3">
        <v>2.9272213333333337</v>
      </c>
      <c r="G1067" s="5">
        <v>3.5782400000000006E-2</v>
      </c>
      <c r="H1067" s="2">
        <v>0</v>
      </c>
      <c r="I1067" s="2">
        <v>0</v>
      </c>
      <c r="J1067" s="2">
        <v>0</v>
      </c>
      <c r="K1067" s="2">
        <v>7</v>
      </c>
      <c r="L1067" s="2">
        <v>7</v>
      </c>
      <c r="M1067">
        <v>1</v>
      </c>
      <c r="N1067" s="2">
        <v>4</v>
      </c>
      <c r="O1067" s="2">
        <v>3</v>
      </c>
      <c r="P1067" s="2">
        <v>4</v>
      </c>
      <c r="Q1067" s="2">
        <v>4</v>
      </c>
      <c r="R1067" s="2">
        <v>0</v>
      </c>
      <c r="S1067" s="2">
        <v>0</v>
      </c>
      <c r="T1067" s="2">
        <v>0</v>
      </c>
      <c r="U1067" s="45">
        <v>3.1250000000000001E-4</v>
      </c>
      <c r="V1067" s="45">
        <v>0.66666666666666663</v>
      </c>
      <c r="W1067" s="45">
        <v>1.683449074074074E-2</v>
      </c>
      <c r="X1067" s="2">
        <v>0</v>
      </c>
      <c r="Y1067" s="2">
        <v>4</v>
      </c>
      <c r="Z1067">
        <v>7</v>
      </c>
    </row>
    <row r="1068" spans="1:26" x14ac:dyDescent="0.25">
      <c r="A1068" s="1">
        <v>44724</v>
      </c>
      <c r="B1068" t="s">
        <v>90</v>
      </c>
      <c r="C1068" t="s">
        <v>174</v>
      </c>
      <c r="D1068" t="s">
        <v>153</v>
      </c>
      <c r="E1068" t="s">
        <v>274</v>
      </c>
      <c r="F1068" s="3">
        <v>0</v>
      </c>
      <c r="G1068" s="5">
        <v>1.6203701388888891E-2</v>
      </c>
      <c r="H1068" s="2">
        <v>0</v>
      </c>
      <c r="I1068" s="2">
        <v>0</v>
      </c>
      <c r="J1068" s="2">
        <v>0</v>
      </c>
      <c r="K1068" s="2">
        <v>1</v>
      </c>
      <c r="L1068" s="2">
        <v>1</v>
      </c>
      <c r="M1068">
        <v>0</v>
      </c>
      <c r="N1068" s="2">
        <v>1</v>
      </c>
      <c r="O1068" s="2">
        <v>0</v>
      </c>
      <c r="P1068" s="2">
        <v>1</v>
      </c>
      <c r="Q1068" s="2">
        <v>1</v>
      </c>
      <c r="R1068" s="2">
        <v>0</v>
      </c>
      <c r="S1068" s="2">
        <v>0</v>
      </c>
      <c r="T1068" s="2">
        <v>0</v>
      </c>
      <c r="U1068" s="45" t="s">
        <v>77</v>
      </c>
      <c r="V1068" s="45" t="s">
        <v>77</v>
      </c>
      <c r="W1068" s="45">
        <v>7.4710648148148151E-2</v>
      </c>
      <c r="X1068" s="2">
        <v>0</v>
      </c>
      <c r="Y1068" s="2">
        <v>1</v>
      </c>
      <c r="Z1068">
        <v>1</v>
      </c>
    </row>
    <row r="1069" spans="1:26" x14ac:dyDescent="0.25">
      <c r="A1069" s="1">
        <v>44724</v>
      </c>
      <c r="B1069" t="s">
        <v>90</v>
      </c>
      <c r="C1069" t="s">
        <v>136</v>
      </c>
      <c r="D1069" t="s">
        <v>132</v>
      </c>
      <c r="E1069" t="s">
        <v>267</v>
      </c>
      <c r="F1069" s="3">
        <v>1.2713888333333334</v>
      </c>
      <c r="G1069" s="5">
        <v>2.7375578125000005E-2</v>
      </c>
      <c r="H1069" s="2">
        <v>0</v>
      </c>
      <c r="I1069" s="2">
        <v>0</v>
      </c>
      <c r="J1069" s="2">
        <v>0</v>
      </c>
      <c r="K1069" s="2">
        <v>4</v>
      </c>
      <c r="L1069" s="2">
        <v>4</v>
      </c>
      <c r="M1069">
        <v>0</v>
      </c>
      <c r="N1069" s="2">
        <v>4</v>
      </c>
      <c r="O1069" s="2">
        <v>0</v>
      </c>
      <c r="P1069" s="2">
        <v>3</v>
      </c>
      <c r="Q1069" s="2">
        <v>3</v>
      </c>
      <c r="R1069" s="2">
        <v>0</v>
      </c>
      <c r="S1069" s="2">
        <v>0</v>
      </c>
      <c r="T1069" s="2">
        <v>1</v>
      </c>
      <c r="U1069" s="45" t="s">
        <v>77</v>
      </c>
      <c r="V1069" s="45" t="s">
        <v>77</v>
      </c>
      <c r="W1069" s="45">
        <v>8.2939814814814827E-2</v>
      </c>
      <c r="X1069" s="2">
        <v>1</v>
      </c>
      <c r="Y1069" s="2">
        <v>3</v>
      </c>
      <c r="Z1069">
        <v>4</v>
      </c>
    </row>
    <row r="1070" spans="1:26" x14ac:dyDescent="0.25">
      <c r="A1070" s="1">
        <v>44724</v>
      </c>
      <c r="B1070" t="s">
        <v>90</v>
      </c>
      <c r="C1070" t="s">
        <v>136</v>
      </c>
      <c r="D1070" t="s">
        <v>132</v>
      </c>
      <c r="E1070" t="s">
        <v>283</v>
      </c>
      <c r="F1070" s="3">
        <v>14.093611166666664</v>
      </c>
      <c r="G1070" s="5">
        <v>7.5664866512345691E-2</v>
      </c>
      <c r="H1070" s="2">
        <v>2</v>
      </c>
      <c r="I1070" s="2">
        <v>0</v>
      </c>
      <c r="J1070" s="2">
        <v>0</v>
      </c>
      <c r="K1070" s="2">
        <v>9</v>
      </c>
      <c r="L1070" s="2">
        <v>7</v>
      </c>
      <c r="M1070">
        <v>0</v>
      </c>
      <c r="N1070" s="2">
        <v>4</v>
      </c>
      <c r="O1070" s="2">
        <v>3</v>
      </c>
      <c r="P1070" s="2">
        <v>4</v>
      </c>
      <c r="Q1070" s="2">
        <v>5</v>
      </c>
      <c r="R1070" s="2">
        <v>1</v>
      </c>
      <c r="S1070" s="2">
        <v>0</v>
      </c>
      <c r="T1070" s="2">
        <v>1</v>
      </c>
      <c r="U1070" s="45">
        <v>3.2407407407407411E-3</v>
      </c>
      <c r="V1070" s="45">
        <v>0.66666666666666663</v>
      </c>
      <c r="W1070" s="45">
        <v>7.7615740740740749E-2</v>
      </c>
      <c r="X1070" s="2">
        <v>1</v>
      </c>
      <c r="Y1070" s="2">
        <v>5</v>
      </c>
      <c r="Z1070">
        <v>9</v>
      </c>
    </row>
    <row r="1071" spans="1:26" x14ac:dyDescent="0.25">
      <c r="A1071" s="1">
        <v>44724</v>
      </c>
      <c r="B1071" t="s">
        <v>90</v>
      </c>
      <c r="C1071" t="s">
        <v>155</v>
      </c>
      <c r="D1071" t="s">
        <v>146</v>
      </c>
      <c r="E1071" t="s">
        <v>283</v>
      </c>
      <c r="F1071" s="3">
        <v>0</v>
      </c>
      <c r="G1071" s="5">
        <v>3.770833333333333E-2</v>
      </c>
      <c r="H1071" s="2">
        <v>0</v>
      </c>
      <c r="I1071" s="2">
        <v>0</v>
      </c>
      <c r="J1071" s="2">
        <v>0</v>
      </c>
      <c r="K1071" s="2">
        <v>1</v>
      </c>
      <c r="L1071" s="2">
        <v>1</v>
      </c>
      <c r="M1071">
        <v>0</v>
      </c>
      <c r="N1071" s="2">
        <v>1</v>
      </c>
      <c r="O1071" s="2">
        <v>0</v>
      </c>
      <c r="P1071" s="2">
        <v>1</v>
      </c>
      <c r="Q1071" s="2">
        <v>1</v>
      </c>
      <c r="R1071" s="2">
        <v>0</v>
      </c>
      <c r="S1071" s="2">
        <v>0</v>
      </c>
      <c r="T1071" s="2">
        <v>0</v>
      </c>
      <c r="U1071" s="45" t="s">
        <v>77</v>
      </c>
      <c r="V1071" s="45" t="s">
        <v>77</v>
      </c>
      <c r="W1071" s="45">
        <v>9.4409722222222214E-2</v>
      </c>
      <c r="X1071" s="2">
        <v>0</v>
      </c>
      <c r="Y1071" s="2">
        <v>1</v>
      </c>
      <c r="Z1071">
        <v>1</v>
      </c>
    </row>
    <row r="1072" spans="1:26" x14ac:dyDescent="0.25">
      <c r="A1072" s="1">
        <v>44724</v>
      </c>
      <c r="B1072" t="s">
        <v>81</v>
      </c>
      <c r="C1072" t="s">
        <v>140</v>
      </c>
      <c r="D1072" t="s">
        <v>132</v>
      </c>
      <c r="E1072" t="s">
        <v>269</v>
      </c>
      <c r="F1072" s="3">
        <v>47.580832500000007</v>
      </c>
      <c r="G1072" s="5">
        <v>0.14935030370370372</v>
      </c>
      <c r="H1072" s="2">
        <v>4</v>
      </c>
      <c r="I1072" s="2">
        <v>4</v>
      </c>
      <c r="J1072" s="2">
        <v>2</v>
      </c>
      <c r="K1072" s="2">
        <v>13</v>
      </c>
      <c r="L1072" s="2">
        <v>13</v>
      </c>
      <c r="M1072">
        <v>2</v>
      </c>
      <c r="N1072" s="2">
        <v>7</v>
      </c>
      <c r="O1072" s="2">
        <v>3</v>
      </c>
      <c r="P1072" s="2">
        <v>9</v>
      </c>
      <c r="Q1072" s="2">
        <v>9</v>
      </c>
      <c r="R1072" s="2">
        <v>0</v>
      </c>
      <c r="S1072" s="2">
        <v>1</v>
      </c>
      <c r="T1072" s="2">
        <v>0</v>
      </c>
      <c r="U1072" s="45">
        <v>6.5277777777777782E-3</v>
      </c>
      <c r="V1072" s="45">
        <v>0.33333333333333331</v>
      </c>
      <c r="W1072" s="45">
        <v>5.7476851851851855E-2</v>
      </c>
      <c r="X1072" s="2">
        <v>1</v>
      </c>
      <c r="Y1072" s="2">
        <v>9</v>
      </c>
      <c r="Z1072">
        <v>13</v>
      </c>
    </row>
    <row r="1073" spans="1:26" x14ac:dyDescent="0.25">
      <c r="A1073" s="1">
        <v>44724</v>
      </c>
      <c r="B1073" t="s">
        <v>81</v>
      </c>
      <c r="C1073" t="s">
        <v>135</v>
      </c>
      <c r="D1073" t="s">
        <v>132</v>
      </c>
      <c r="E1073" t="s">
        <v>272</v>
      </c>
      <c r="F1073" s="3">
        <v>0.75194433333333333</v>
      </c>
      <c r="G1073" s="5">
        <v>2.2407405092592595E-2</v>
      </c>
      <c r="H1073" s="2">
        <v>0</v>
      </c>
      <c r="I1073" s="2">
        <v>0</v>
      </c>
      <c r="J1073" s="2">
        <v>0</v>
      </c>
      <c r="K1073" s="2">
        <v>3</v>
      </c>
      <c r="L1073" s="2">
        <v>3</v>
      </c>
      <c r="M1073">
        <v>0</v>
      </c>
      <c r="N1073" s="2">
        <v>3</v>
      </c>
      <c r="O1073" s="2">
        <v>2</v>
      </c>
      <c r="P1073" s="2">
        <v>1</v>
      </c>
      <c r="Q1073" s="2">
        <v>1</v>
      </c>
      <c r="R1073" s="2">
        <v>0</v>
      </c>
      <c r="S1073" s="2">
        <v>0</v>
      </c>
      <c r="T1073" s="2">
        <v>0</v>
      </c>
      <c r="U1073" s="45">
        <v>6.2789351851851851E-3</v>
      </c>
      <c r="V1073" s="45">
        <v>0.5</v>
      </c>
      <c r="W1073" s="45">
        <v>0.25989583333333333</v>
      </c>
      <c r="X1073" s="2">
        <v>0</v>
      </c>
      <c r="Y1073" s="2">
        <v>1</v>
      </c>
      <c r="Z1073">
        <v>3</v>
      </c>
    </row>
    <row r="1074" spans="1:26" x14ac:dyDescent="0.25">
      <c r="A1074" s="1">
        <v>44724</v>
      </c>
      <c r="B1074" t="s">
        <v>81</v>
      </c>
      <c r="C1074" t="s">
        <v>135</v>
      </c>
      <c r="D1074" t="s">
        <v>132</v>
      </c>
      <c r="E1074" t="s">
        <v>281</v>
      </c>
      <c r="F1074" s="3">
        <v>15.018052666666664</v>
      </c>
      <c r="G1074" s="5">
        <v>9.9809837301587309E-2</v>
      </c>
      <c r="H1074" s="2">
        <v>1</v>
      </c>
      <c r="I1074" s="2">
        <v>1</v>
      </c>
      <c r="J1074" s="2">
        <v>0</v>
      </c>
      <c r="K1074" s="2">
        <v>5</v>
      </c>
      <c r="L1074" s="2">
        <v>5</v>
      </c>
      <c r="M1074">
        <v>0</v>
      </c>
      <c r="N1074" s="2">
        <v>2</v>
      </c>
      <c r="O1074" s="2">
        <v>1</v>
      </c>
      <c r="P1074" s="2">
        <v>4</v>
      </c>
      <c r="Q1074" s="2">
        <v>4</v>
      </c>
      <c r="R1074" s="2">
        <v>0</v>
      </c>
      <c r="S1074" s="2">
        <v>0</v>
      </c>
      <c r="T1074" s="2">
        <v>0</v>
      </c>
      <c r="U1074" s="45">
        <v>0</v>
      </c>
      <c r="V1074" s="45">
        <v>1</v>
      </c>
      <c r="W1074" s="45">
        <v>3.0202546296296297E-2</v>
      </c>
      <c r="X1074" s="2">
        <v>0</v>
      </c>
      <c r="Y1074" s="2">
        <v>4</v>
      </c>
      <c r="Z1074">
        <v>5</v>
      </c>
    </row>
    <row r="1075" spans="1:26" x14ac:dyDescent="0.25">
      <c r="A1075" s="1">
        <v>44724</v>
      </c>
      <c r="B1075" t="s">
        <v>81</v>
      </c>
      <c r="C1075" t="s">
        <v>141</v>
      </c>
      <c r="D1075" t="s">
        <v>132</v>
      </c>
      <c r="E1075" t="s">
        <v>281</v>
      </c>
      <c r="F1075" s="3">
        <v>0</v>
      </c>
      <c r="G1075" s="5">
        <v>7.9050902777777782E-3</v>
      </c>
      <c r="H1075" s="2">
        <v>0</v>
      </c>
      <c r="I1075" s="2">
        <v>0</v>
      </c>
      <c r="J1075" s="2">
        <v>0</v>
      </c>
      <c r="K1075" s="2">
        <v>1</v>
      </c>
      <c r="L1075" s="2">
        <v>1</v>
      </c>
      <c r="M1075">
        <v>1</v>
      </c>
      <c r="N1075" s="2">
        <v>1</v>
      </c>
      <c r="O1075" s="2">
        <v>0</v>
      </c>
      <c r="P1075" s="2">
        <v>0</v>
      </c>
      <c r="Q1075" s="2">
        <v>1</v>
      </c>
      <c r="R1075" s="2">
        <v>1</v>
      </c>
      <c r="S1075" s="2">
        <v>0</v>
      </c>
      <c r="T1075" s="2">
        <v>0</v>
      </c>
      <c r="U1075" s="45" t="s">
        <v>77</v>
      </c>
      <c r="V1075" s="45" t="s">
        <v>77</v>
      </c>
      <c r="W1075" s="45">
        <v>0.15476851851851853</v>
      </c>
      <c r="X1075" s="2">
        <v>0</v>
      </c>
      <c r="Y1075" s="2">
        <v>1</v>
      </c>
      <c r="Z1075">
        <v>1</v>
      </c>
    </row>
    <row r="1076" spans="1:26" x14ac:dyDescent="0.25">
      <c r="A1076" s="1">
        <v>44724</v>
      </c>
      <c r="B1076" t="s">
        <v>81</v>
      </c>
      <c r="C1076" t="s">
        <v>140</v>
      </c>
      <c r="D1076" t="s">
        <v>132</v>
      </c>
      <c r="E1076" t="s">
        <v>275</v>
      </c>
      <c r="F1076" s="3">
        <v>33.220554666666665</v>
      </c>
      <c r="G1076" s="5">
        <v>0.28725462222222226</v>
      </c>
      <c r="H1076" s="2">
        <v>3</v>
      </c>
      <c r="I1076" s="2">
        <v>2</v>
      </c>
      <c r="J1076" s="2">
        <v>0</v>
      </c>
      <c r="K1076" s="2">
        <v>4</v>
      </c>
      <c r="L1076" s="2">
        <v>4</v>
      </c>
      <c r="M1076">
        <v>0</v>
      </c>
      <c r="N1076" s="2">
        <v>0</v>
      </c>
      <c r="O1076" s="2">
        <v>2</v>
      </c>
      <c r="P1076" s="2">
        <v>1</v>
      </c>
      <c r="Q1076" s="2">
        <v>2</v>
      </c>
      <c r="R1076" s="2">
        <v>1</v>
      </c>
      <c r="S1076" s="2">
        <v>0</v>
      </c>
      <c r="T1076" s="2">
        <v>0</v>
      </c>
      <c r="U1076" s="45">
        <v>8.8541666666666664E-3</v>
      </c>
      <c r="V1076" s="45">
        <v>0</v>
      </c>
      <c r="W1076" s="45">
        <v>0.45975115740740746</v>
      </c>
      <c r="X1076" s="2">
        <v>0</v>
      </c>
      <c r="Y1076" s="2">
        <v>2</v>
      </c>
      <c r="Z1076">
        <v>4</v>
      </c>
    </row>
    <row r="1077" spans="1:26" x14ac:dyDescent="0.25">
      <c r="A1077" s="1">
        <v>44724</v>
      </c>
      <c r="B1077" t="s">
        <v>81</v>
      </c>
      <c r="C1077" t="s">
        <v>135</v>
      </c>
      <c r="D1077" t="s">
        <v>132</v>
      </c>
      <c r="E1077" t="s">
        <v>274</v>
      </c>
      <c r="F1077" s="3">
        <v>30.178611</v>
      </c>
      <c r="G1077" s="5">
        <v>0.10714298397435898</v>
      </c>
      <c r="H1077" s="2">
        <v>3</v>
      </c>
      <c r="I1077" s="2">
        <v>1</v>
      </c>
      <c r="J1077" s="2">
        <v>0</v>
      </c>
      <c r="K1077" s="2">
        <v>13</v>
      </c>
      <c r="L1077" s="2">
        <v>13</v>
      </c>
      <c r="M1077">
        <v>4</v>
      </c>
      <c r="N1077" s="2">
        <v>8</v>
      </c>
      <c r="O1077" s="2">
        <v>2</v>
      </c>
      <c r="P1077" s="2">
        <v>8</v>
      </c>
      <c r="Q1077" s="2">
        <v>11</v>
      </c>
      <c r="R1077" s="2">
        <v>3</v>
      </c>
      <c r="S1077" s="2">
        <v>0</v>
      </c>
      <c r="T1077" s="2">
        <v>0</v>
      </c>
      <c r="U1077" s="45">
        <v>6.099537037037037E-3</v>
      </c>
      <c r="V1077" s="45">
        <v>0.5</v>
      </c>
      <c r="W1077" s="45">
        <v>4.9224537037037046E-2</v>
      </c>
      <c r="X1077" s="2">
        <v>0</v>
      </c>
      <c r="Y1077" s="2">
        <v>11</v>
      </c>
      <c r="Z1077">
        <v>13</v>
      </c>
    </row>
    <row r="1078" spans="1:26" x14ac:dyDescent="0.25">
      <c r="A1078" s="1">
        <v>44724</v>
      </c>
      <c r="B1078" t="s">
        <v>81</v>
      </c>
      <c r="C1078" t="s">
        <v>141</v>
      </c>
      <c r="D1078" t="s">
        <v>132</v>
      </c>
      <c r="E1078" t="s">
        <v>274</v>
      </c>
      <c r="F1078" s="3">
        <v>24.058054666666663</v>
      </c>
      <c r="G1078" s="5">
        <v>4.8954956018518521E-2</v>
      </c>
      <c r="H1078" s="2">
        <v>2</v>
      </c>
      <c r="I1078" s="2">
        <v>1</v>
      </c>
      <c r="J1078" s="2">
        <v>0</v>
      </c>
      <c r="K1078" s="2">
        <v>24</v>
      </c>
      <c r="L1078" s="2">
        <v>24</v>
      </c>
      <c r="M1078">
        <v>16</v>
      </c>
      <c r="N1078" s="2">
        <v>19</v>
      </c>
      <c r="O1078" s="2">
        <v>4</v>
      </c>
      <c r="P1078" s="2">
        <v>15</v>
      </c>
      <c r="Q1078" s="2">
        <v>19</v>
      </c>
      <c r="R1078" s="2">
        <v>4</v>
      </c>
      <c r="S1078" s="2">
        <v>1</v>
      </c>
      <c r="T1078" s="2">
        <v>0</v>
      </c>
      <c r="U1078" s="45">
        <v>8.0497685185185169E-3</v>
      </c>
      <c r="V1078" s="45">
        <v>0</v>
      </c>
      <c r="W1078" s="45">
        <v>5.2835648148148145E-2</v>
      </c>
      <c r="X1078" s="2">
        <v>1</v>
      </c>
      <c r="Y1078" s="2">
        <v>19</v>
      </c>
      <c r="Z1078">
        <v>24</v>
      </c>
    </row>
    <row r="1079" spans="1:26" x14ac:dyDescent="0.25">
      <c r="A1079" s="1">
        <v>44724</v>
      </c>
      <c r="B1079" t="s">
        <v>81</v>
      </c>
      <c r="C1079" t="s">
        <v>140</v>
      </c>
      <c r="D1079" t="s">
        <v>132</v>
      </c>
      <c r="E1079" t="s">
        <v>283</v>
      </c>
      <c r="F1079" s="3">
        <v>27.671665666666669</v>
      </c>
      <c r="G1079" s="5">
        <v>0.17512896230158731</v>
      </c>
      <c r="H1079" s="2">
        <v>2</v>
      </c>
      <c r="I1079" s="2">
        <v>1</v>
      </c>
      <c r="J1079" s="2">
        <v>1</v>
      </c>
      <c r="K1079" s="2">
        <v>6</v>
      </c>
      <c r="L1079" s="2">
        <v>6</v>
      </c>
      <c r="M1079">
        <v>0</v>
      </c>
      <c r="N1079" s="2">
        <v>1</v>
      </c>
      <c r="O1079" s="2">
        <v>0</v>
      </c>
      <c r="P1079" s="2">
        <v>5</v>
      </c>
      <c r="Q1079" s="2">
        <v>6</v>
      </c>
      <c r="R1079" s="2">
        <v>1</v>
      </c>
      <c r="S1079" s="2">
        <v>0</v>
      </c>
      <c r="T1079" s="2">
        <v>0</v>
      </c>
      <c r="U1079" s="45" t="s">
        <v>77</v>
      </c>
      <c r="V1079" s="45" t="s">
        <v>77</v>
      </c>
      <c r="W1079" s="45">
        <v>6.9780092592592588E-2</v>
      </c>
      <c r="X1079" s="2">
        <v>0</v>
      </c>
      <c r="Y1079" s="2">
        <v>6</v>
      </c>
      <c r="Z1079">
        <v>6</v>
      </c>
    </row>
    <row r="1080" spans="1:26" x14ac:dyDescent="0.25">
      <c r="A1080" s="1">
        <v>44724</v>
      </c>
      <c r="B1080" t="s">
        <v>76</v>
      </c>
      <c r="C1080" t="s">
        <v>137</v>
      </c>
      <c r="D1080" t="s">
        <v>132</v>
      </c>
      <c r="E1080" t="s">
        <v>268</v>
      </c>
      <c r="F1080" s="3">
        <v>57.720276166666665</v>
      </c>
      <c r="G1080" s="5">
        <v>0.14402841705246913</v>
      </c>
      <c r="H1080" s="2">
        <v>4</v>
      </c>
      <c r="I1080" s="2">
        <v>3</v>
      </c>
      <c r="J1080" s="2">
        <v>0</v>
      </c>
      <c r="K1080" s="2">
        <v>16</v>
      </c>
      <c r="L1080" s="2">
        <v>15</v>
      </c>
      <c r="M1080">
        <v>0</v>
      </c>
      <c r="N1080" s="2">
        <v>4</v>
      </c>
      <c r="O1080" s="2">
        <v>4</v>
      </c>
      <c r="P1080" s="2">
        <v>12</v>
      </c>
      <c r="Q1080" s="2">
        <v>12</v>
      </c>
      <c r="R1080" s="2">
        <v>0</v>
      </c>
      <c r="S1080" s="2">
        <v>0</v>
      </c>
      <c r="T1080" s="2">
        <v>0</v>
      </c>
      <c r="U1080" s="45">
        <v>2.1203703703703707E-2</v>
      </c>
      <c r="V1080" s="45">
        <v>0</v>
      </c>
      <c r="W1080" s="45">
        <v>6.835648148148149E-2</v>
      </c>
      <c r="X1080" s="2">
        <v>0</v>
      </c>
      <c r="Y1080" s="2">
        <v>12</v>
      </c>
      <c r="Z1080">
        <v>15</v>
      </c>
    </row>
    <row r="1081" spans="1:26" x14ac:dyDescent="0.25">
      <c r="A1081" s="1">
        <v>44724</v>
      </c>
      <c r="B1081" t="s">
        <v>76</v>
      </c>
      <c r="C1081" t="s">
        <v>145</v>
      </c>
      <c r="D1081" t="s">
        <v>146</v>
      </c>
      <c r="E1081" t="s">
        <v>268</v>
      </c>
      <c r="F1081" s="3">
        <v>6.7161111666666669</v>
      </c>
      <c r="G1081" s="5">
        <v>0.15033564930555557</v>
      </c>
      <c r="H1081" s="2">
        <v>0</v>
      </c>
      <c r="I1081" s="2">
        <v>0</v>
      </c>
      <c r="J1081" s="2">
        <v>0</v>
      </c>
      <c r="K1081" s="2">
        <v>2</v>
      </c>
      <c r="L1081" s="2">
        <v>2</v>
      </c>
      <c r="M1081">
        <v>0</v>
      </c>
      <c r="N1081" s="2">
        <v>0</v>
      </c>
      <c r="O1081" s="2">
        <v>0</v>
      </c>
      <c r="P1081" s="2">
        <v>1</v>
      </c>
      <c r="Q1081" s="2">
        <v>2</v>
      </c>
      <c r="R1081" s="2">
        <v>1</v>
      </c>
      <c r="S1081" s="2">
        <v>0</v>
      </c>
      <c r="T1081" s="2">
        <v>0</v>
      </c>
      <c r="U1081" s="45" t="s">
        <v>77</v>
      </c>
      <c r="V1081" s="45" t="s">
        <v>77</v>
      </c>
      <c r="W1081" s="45">
        <v>6.0792824074074082E-2</v>
      </c>
      <c r="X1081" s="2">
        <v>0</v>
      </c>
      <c r="Y1081" s="2">
        <v>2</v>
      </c>
      <c r="Z1081">
        <v>2</v>
      </c>
    </row>
    <row r="1082" spans="1:26" x14ac:dyDescent="0.25">
      <c r="A1082" s="1">
        <v>44724</v>
      </c>
      <c r="B1082" t="s">
        <v>76</v>
      </c>
      <c r="C1082" t="s">
        <v>137</v>
      </c>
      <c r="D1082" t="s">
        <v>132</v>
      </c>
      <c r="E1082" t="s">
        <v>286</v>
      </c>
      <c r="F1082" s="3">
        <v>6.0108323333333331</v>
      </c>
      <c r="G1082" s="5">
        <v>7.1200800347222232E-2</v>
      </c>
      <c r="H1082" s="2">
        <v>1</v>
      </c>
      <c r="I1082" s="2">
        <v>1</v>
      </c>
      <c r="J1082" s="2">
        <v>0</v>
      </c>
      <c r="K1082" s="2">
        <v>4</v>
      </c>
      <c r="L1082" s="2">
        <v>4</v>
      </c>
      <c r="M1082">
        <v>2</v>
      </c>
      <c r="N1082" s="2">
        <v>3</v>
      </c>
      <c r="O1082" s="2">
        <v>1</v>
      </c>
      <c r="P1082" s="2">
        <v>2</v>
      </c>
      <c r="Q1082" s="2">
        <v>3</v>
      </c>
      <c r="R1082" s="2">
        <v>1</v>
      </c>
      <c r="S1082" s="2">
        <v>0</v>
      </c>
      <c r="T1082" s="2">
        <v>0</v>
      </c>
      <c r="U1082" s="45">
        <v>1.9641203703703706E-2</v>
      </c>
      <c r="V1082" s="45">
        <v>0</v>
      </c>
      <c r="W1082" s="45">
        <v>0.14799768518518519</v>
      </c>
      <c r="X1082" s="2">
        <v>0</v>
      </c>
      <c r="Y1082" s="2">
        <v>3</v>
      </c>
      <c r="Z1082">
        <v>4</v>
      </c>
    </row>
    <row r="1083" spans="1:26" x14ac:dyDescent="0.25">
      <c r="A1083" s="1">
        <v>44724</v>
      </c>
      <c r="B1083" t="s">
        <v>76</v>
      </c>
      <c r="C1083" t="s">
        <v>147</v>
      </c>
      <c r="D1083" t="s">
        <v>132</v>
      </c>
      <c r="E1083" t="s">
        <v>286</v>
      </c>
      <c r="F1083" s="3">
        <v>9.2499993333333332</v>
      </c>
      <c r="G1083" s="5">
        <v>4.6843431818181826E-2</v>
      </c>
      <c r="H1083" s="2">
        <v>0</v>
      </c>
      <c r="I1083" s="2">
        <v>0</v>
      </c>
      <c r="J1083" s="2">
        <v>0</v>
      </c>
      <c r="K1083" s="2">
        <v>10</v>
      </c>
      <c r="L1083" s="2">
        <v>10</v>
      </c>
      <c r="M1083">
        <v>0</v>
      </c>
      <c r="N1083" s="2">
        <v>6</v>
      </c>
      <c r="O1083" s="2">
        <v>1</v>
      </c>
      <c r="P1083" s="2">
        <v>6</v>
      </c>
      <c r="Q1083" s="2">
        <v>8</v>
      </c>
      <c r="R1083" s="2">
        <v>2</v>
      </c>
      <c r="S1083" s="2">
        <v>1</v>
      </c>
      <c r="T1083" s="2">
        <v>0</v>
      </c>
      <c r="U1083" s="45">
        <v>3.7152777777777778E-3</v>
      </c>
      <c r="V1083" s="45">
        <v>1</v>
      </c>
      <c r="W1083" s="45">
        <v>3.8773148148148147E-2</v>
      </c>
      <c r="X1083" s="2">
        <v>1</v>
      </c>
      <c r="Y1083" s="2">
        <v>8</v>
      </c>
      <c r="Z1083">
        <v>10</v>
      </c>
    </row>
    <row r="1084" spans="1:26" x14ac:dyDescent="0.25">
      <c r="A1084" s="1">
        <v>44724</v>
      </c>
      <c r="B1084" t="s">
        <v>76</v>
      </c>
      <c r="C1084" t="s">
        <v>137</v>
      </c>
      <c r="D1084" t="s">
        <v>132</v>
      </c>
      <c r="E1084" t="s">
        <v>285</v>
      </c>
      <c r="F1084" s="3">
        <v>0.49972216666666663</v>
      </c>
      <c r="G1084" s="5">
        <v>4.1660878472222225E-2</v>
      </c>
      <c r="H1084" s="2">
        <v>0</v>
      </c>
      <c r="I1084" s="2">
        <v>0</v>
      </c>
      <c r="J1084" s="2">
        <v>0</v>
      </c>
      <c r="K1084" s="2">
        <v>1</v>
      </c>
      <c r="L1084" s="2">
        <v>1</v>
      </c>
      <c r="M1084">
        <v>0</v>
      </c>
      <c r="N1084" s="2">
        <v>1</v>
      </c>
      <c r="O1084" s="2">
        <v>0</v>
      </c>
      <c r="P1084" s="2">
        <v>1</v>
      </c>
      <c r="Q1084" s="2">
        <v>1</v>
      </c>
      <c r="R1084" s="2">
        <v>0</v>
      </c>
      <c r="S1084" s="2">
        <v>0</v>
      </c>
      <c r="T1084" s="2">
        <v>0</v>
      </c>
      <c r="U1084" s="45" t="s">
        <v>77</v>
      </c>
      <c r="V1084" s="45" t="s">
        <v>77</v>
      </c>
      <c r="W1084" s="45">
        <v>9.5451388888888891E-2</v>
      </c>
      <c r="X1084" s="2">
        <v>0</v>
      </c>
      <c r="Y1084" s="2">
        <v>1</v>
      </c>
      <c r="Z1084">
        <v>1</v>
      </c>
    </row>
    <row r="1085" spans="1:26" x14ac:dyDescent="0.25">
      <c r="A1085" s="1">
        <v>44724</v>
      </c>
      <c r="B1085" t="s">
        <v>76</v>
      </c>
      <c r="C1085" t="s">
        <v>147</v>
      </c>
      <c r="D1085" t="s">
        <v>132</v>
      </c>
      <c r="E1085" t="s">
        <v>287</v>
      </c>
      <c r="F1085" s="3">
        <v>5.7058333333333335</v>
      </c>
      <c r="G1085" s="5">
        <v>0.12928819444444445</v>
      </c>
      <c r="H1085" s="2">
        <v>0</v>
      </c>
      <c r="I1085" s="2">
        <v>0</v>
      </c>
      <c r="J1085" s="2">
        <v>0</v>
      </c>
      <c r="K1085" s="2">
        <v>2</v>
      </c>
      <c r="L1085" s="2">
        <v>2</v>
      </c>
      <c r="M1085">
        <v>0</v>
      </c>
      <c r="N1085" s="2">
        <v>0</v>
      </c>
      <c r="O1085" s="2">
        <v>0</v>
      </c>
      <c r="P1085" s="2">
        <v>2</v>
      </c>
      <c r="Q1085" s="2">
        <v>2</v>
      </c>
      <c r="R1085" s="2">
        <v>0</v>
      </c>
      <c r="S1085" s="2">
        <v>0</v>
      </c>
      <c r="T1085" s="2">
        <v>0</v>
      </c>
      <c r="U1085" s="45" t="s">
        <v>77</v>
      </c>
      <c r="V1085" s="45" t="s">
        <v>77</v>
      </c>
      <c r="W1085" s="45">
        <v>2.6747685185185187E-2</v>
      </c>
      <c r="X1085" s="2">
        <v>0</v>
      </c>
      <c r="Y1085" s="2">
        <v>2</v>
      </c>
      <c r="Z1085">
        <v>2</v>
      </c>
    </row>
    <row r="1086" spans="1:26" x14ac:dyDescent="0.25">
      <c r="A1086" s="1">
        <v>44724</v>
      </c>
      <c r="B1086" t="s">
        <v>76</v>
      </c>
      <c r="C1086" t="s">
        <v>144</v>
      </c>
      <c r="D1086" t="s">
        <v>132</v>
      </c>
      <c r="E1086" t="s">
        <v>270</v>
      </c>
      <c r="F1086" s="3">
        <v>50.148887833333333</v>
      </c>
      <c r="G1086" s="5">
        <v>0.10528093244949495</v>
      </c>
      <c r="H1086" s="2">
        <v>6</v>
      </c>
      <c r="I1086" s="2">
        <v>2</v>
      </c>
      <c r="J1086" s="2">
        <v>0</v>
      </c>
      <c r="K1086" s="2">
        <v>20</v>
      </c>
      <c r="L1086" s="2">
        <v>20</v>
      </c>
      <c r="M1086">
        <v>1</v>
      </c>
      <c r="N1086" s="2">
        <v>6</v>
      </c>
      <c r="O1086" s="2">
        <v>5</v>
      </c>
      <c r="P1086" s="2">
        <v>12</v>
      </c>
      <c r="Q1086" s="2">
        <v>14</v>
      </c>
      <c r="R1086" s="2">
        <v>2</v>
      </c>
      <c r="S1086" s="2">
        <v>0</v>
      </c>
      <c r="T1086" s="2">
        <v>1</v>
      </c>
      <c r="U1086" s="45">
        <v>4.9074074074074072E-3</v>
      </c>
      <c r="V1086" s="45">
        <v>0.6</v>
      </c>
      <c r="W1086" s="45">
        <v>0.10369791666666667</v>
      </c>
      <c r="X1086" s="2">
        <v>1</v>
      </c>
      <c r="Y1086" s="2">
        <v>14</v>
      </c>
      <c r="Z1086">
        <v>20</v>
      </c>
    </row>
    <row r="1087" spans="1:26" x14ac:dyDescent="0.25">
      <c r="A1087" s="1">
        <v>44724</v>
      </c>
      <c r="B1087" t="s">
        <v>76</v>
      </c>
      <c r="C1087" t="s">
        <v>137</v>
      </c>
      <c r="D1087" t="s">
        <v>132</v>
      </c>
      <c r="E1087" t="s">
        <v>270</v>
      </c>
      <c r="F1087" s="3">
        <v>2.4336111666666667</v>
      </c>
      <c r="G1087" s="5">
        <v>4.1631932870370376E-2</v>
      </c>
      <c r="H1087" s="2">
        <v>0</v>
      </c>
      <c r="I1087" s="2">
        <v>0</v>
      </c>
      <c r="J1087" s="2">
        <v>0</v>
      </c>
      <c r="K1087" s="2">
        <v>3</v>
      </c>
      <c r="L1087" s="2">
        <v>3</v>
      </c>
      <c r="M1087">
        <v>2</v>
      </c>
      <c r="N1087" s="2">
        <v>2</v>
      </c>
      <c r="O1087" s="2">
        <v>0</v>
      </c>
      <c r="P1087" s="2">
        <v>1</v>
      </c>
      <c r="Q1087" s="2">
        <v>1</v>
      </c>
      <c r="R1087" s="2">
        <v>0</v>
      </c>
      <c r="S1087" s="2">
        <v>1</v>
      </c>
      <c r="T1087" s="2">
        <v>1</v>
      </c>
      <c r="U1087" s="45" t="s">
        <v>77</v>
      </c>
      <c r="V1087" s="45" t="s">
        <v>77</v>
      </c>
      <c r="W1087" s="45">
        <v>1.0729166666666666E-2</v>
      </c>
      <c r="X1087" s="2">
        <v>2</v>
      </c>
      <c r="Y1087" s="2">
        <v>1</v>
      </c>
      <c r="Z1087">
        <v>3</v>
      </c>
    </row>
    <row r="1088" spans="1:26" x14ac:dyDescent="0.25">
      <c r="A1088" s="1">
        <v>44724</v>
      </c>
      <c r="B1088" t="s">
        <v>76</v>
      </c>
      <c r="C1088" t="s">
        <v>147</v>
      </c>
      <c r="D1088" t="s">
        <v>132</v>
      </c>
      <c r="E1088" t="s">
        <v>94</v>
      </c>
      <c r="F1088" s="3">
        <v>2.2638888333333336</v>
      </c>
      <c r="G1088" s="5">
        <v>3.4516782986111112E-2</v>
      </c>
      <c r="H1088" s="2">
        <v>0</v>
      </c>
      <c r="I1088" s="2">
        <v>0</v>
      </c>
      <c r="J1088" s="2">
        <v>0</v>
      </c>
      <c r="K1088" s="2">
        <v>4</v>
      </c>
      <c r="L1088" s="2">
        <v>4</v>
      </c>
      <c r="M1088">
        <v>0</v>
      </c>
      <c r="N1088" s="2">
        <v>3</v>
      </c>
      <c r="O1088" s="2">
        <v>2</v>
      </c>
      <c r="P1088" s="2">
        <v>2</v>
      </c>
      <c r="Q1088" s="2">
        <v>2</v>
      </c>
      <c r="R1088" s="2">
        <v>0</v>
      </c>
      <c r="S1088" s="2">
        <v>0</v>
      </c>
      <c r="T1088" s="2">
        <v>0</v>
      </c>
      <c r="U1088" s="45">
        <v>7.4074074074074086E-3</v>
      </c>
      <c r="V1088" s="45">
        <v>0</v>
      </c>
      <c r="W1088" s="45">
        <v>2.3790509259259261E-2</v>
      </c>
      <c r="X1088" s="2">
        <v>0</v>
      </c>
      <c r="Y1088" s="2">
        <v>2</v>
      </c>
      <c r="Z1088">
        <v>4</v>
      </c>
    </row>
    <row r="1089" spans="1:26" x14ac:dyDescent="0.25">
      <c r="A1089" s="1">
        <v>44724</v>
      </c>
      <c r="B1089" t="s">
        <v>82</v>
      </c>
      <c r="C1089" t="s">
        <v>151</v>
      </c>
      <c r="D1089" t="s">
        <v>143</v>
      </c>
      <c r="E1089" t="s">
        <v>285</v>
      </c>
      <c r="F1089" s="3">
        <v>0</v>
      </c>
      <c r="G1089" s="5" t="s">
        <v>77</v>
      </c>
      <c r="H1089" s="2">
        <v>0</v>
      </c>
      <c r="I1089" s="2">
        <v>0</v>
      </c>
      <c r="J1089" s="2">
        <v>0</v>
      </c>
      <c r="K1089" s="2">
        <v>1</v>
      </c>
      <c r="L1089" s="2">
        <v>1</v>
      </c>
      <c r="M1089">
        <v>1</v>
      </c>
      <c r="N1089" s="2">
        <v>1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1</v>
      </c>
      <c r="U1089" s="45" t="s">
        <v>77</v>
      </c>
      <c r="V1089" s="45" t="s">
        <v>77</v>
      </c>
      <c r="W1089" s="45" t="s">
        <v>77</v>
      </c>
      <c r="X1089" s="2">
        <v>1</v>
      </c>
      <c r="Y1089" s="2">
        <v>0</v>
      </c>
      <c r="Z1089">
        <v>1</v>
      </c>
    </row>
    <row r="1090" spans="1:26" x14ac:dyDescent="0.25">
      <c r="A1090" s="1">
        <v>44724</v>
      </c>
      <c r="B1090" t="s">
        <v>82</v>
      </c>
      <c r="C1090" t="s">
        <v>151</v>
      </c>
      <c r="D1090" t="s">
        <v>143</v>
      </c>
      <c r="E1090" t="s">
        <v>282</v>
      </c>
      <c r="F1090" s="3">
        <v>1.8419435000000002</v>
      </c>
      <c r="G1090" s="5">
        <v>1.894418287037037E-2</v>
      </c>
      <c r="H1090" s="2">
        <v>0</v>
      </c>
      <c r="I1090" s="2">
        <v>0</v>
      </c>
      <c r="J1090" s="2">
        <v>0</v>
      </c>
      <c r="K1090" s="2">
        <v>9</v>
      </c>
      <c r="L1090" s="2">
        <v>9</v>
      </c>
      <c r="M1090">
        <v>0</v>
      </c>
      <c r="N1090" s="2">
        <v>9</v>
      </c>
      <c r="O1090" s="2">
        <v>0</v>
      </c>
      <c r="P1090" s="2">
        <v>8</v>
      </c>
      <c r="Q1090" s="2">
        <v>9</v>
      </c>
      <c r="R1090" s="2">
        <v>1</v>
      </c>
      <c r="S1090" s="2">
        <v>0</v>
      </c>
      <c r="T1090" s="2">
        <v>0</v>
      </c>
      <c r="U1090" s="45" t="s">
        <v>77</v>
      </c>
      <c r="V1090" s="45" t="s">
        <v>77</v>
      </c>
      <c r="W1090" s="45">
        <v>0.11848379629629631</v>
      </c>
      <c r="X1090" s="2">
        <v>0</v>
      </c>
      <c r="Y1090" s="2">
        <v>9</v>
      </c>
      <c r="Z1090">
        <v>9</v>
      </c>
    </row>
    <row r="1091" spans="1:26" x14ac:dyDescent="0.25">
      <c r="A1091" s="1">
        <v>44724</v>
      </c>
      <c r="B1091" t="s">
        <v>82</v>
      </c>
      <c r="C1091" t="s">
        <v>156</v>
      </c>
      <c r="D1091" t="s">
        <v>143</v>
      </c>
      <c r="E1091" t="s">
        <v>287</v>
      </c>
      <c r="F1091" s="3">
        <v>0</v>
      </c>
      <c r="G1091" s="5">
        <v>1.0416666666666668E-2</v>
      </c>
      <c r="H1091" s="2">
        <v>0</v>
      </c>
      <c r="I1091" s="2">
        <v>0</v>
      </c>
      <c r="J1091" s="2">
        <v>0</v>
      </c>
      <c r="K1091" s="2">
        <v>1</v>
      </c>
      <c r="L1091" s="2">
        <v>1</v>
      </c>
      <c r="M1091">
        <v>0</v>
      </c>
      <c r="N1091" s="2">
        <v>1</v>
      </c>
      <c r="O1091" s="2">
        <v>0</v>
      </c>
      <c r="P1091" s="2">
        <v>1</v>
      </c>
      <c r="Q1091" s="2">
        <v>1</v>
      </c>
      <c r="R1091" s="2">
        <v>0</v>
      </c>
      <c r="S1091" s="2">
        <v>0</v>
      </c>
      <c r="T1091" s="2">
        <v>0</v>
      </c>
      <c r="U1091" s="45" t="s">
        <v>77</v>
      </c>
      <c r="V1091" s="45" t="s">
        <v>77</v>
      </c>
      <c r="W1091" s="45">
        <v>1.4201388888888888E-2</v>
      </c>
      <c r="X1091" s="2">
        <v>0</v>
      </c>
      <c r="Y1091" s="2">
        <v>1</v>
      </c>
      <c r="Z1091">
        <v>1</v>
      </c>
    </row>
    <row r="1092" spans="1:26" x14ac:dyDescent="0.25">
      <c r="A1092" s="1">
        <v>44724</v>
      </c>
      <c r="B1092" t="s">
        <v>82</v>
      </c>
      <c r="C1092" t="s">
        <v>142</v>
      </c>
      <c r="D1092" t="s">
        <v>143</v>
      </c>
      <c r="E1092" t="s">
        <v>94</v>
      </c>
      <c r="F1092" s="3">
        <v>4.9658333333333333</v>
      </c>
      <c r="G1092" s="5">
        <v>3.4380782118055557E-2</v>
      </c>
      <c r="H1092" s="2">
        <v>0</v>
      </c>
      <c r="I1092" s="2">
        <v>0</v>
      </c>
      <c r="J1092" s="2">
        <v>0</v>
      </c>
      <c r="K1092" s="2">
        <v>8</v>
      </c>
      <c r="L1092" s="2">
        <v>8</v>
      </c>
      <c r="M1092">
        <v>2</v>
      </c>
      <c r="N1092" s="2">
        <v>7</v>
      </c>
      <c r="O1092" s="2">
        <v>1</v>
      </c>
      <c r="P1092" s="2">
        <v>4</v>
      </c>
      <c r="Q1092" s="2">
        <v>5</v>
      </c>
      <c r="R1092" s="2">
        <v>1</v>
      </c>
      <c r="S1092" s="2">
        <v>0</v>
      </c>
      <c r="T1092" s="2">
        <v>2</v>
      </c>
      <c r="U1092" s="45">
        <v>4.9768518518518521E-3</v>
      </c>
      <c r="V1092" s="45">
        <v>1</v>
      </c>
      <c r="W1092" s="45">
        <v>1.6481481481481482E-2</v>
      </c>
      <c r="X1092" s="2">
        <v>2</v>
      </c>
      <c r="Y1092" s="2">
        <v>5</v>
      </c>
      <c r="Z1092">
        <v>8</v>
      </c>
    </row>
    <row r="1093" spans="1:26" x14ac:dyDescent="0.25">
      <c r="A1093" s="1">
        <v>44724</v>
      </c>
      <c r="B1093" t="s">
        <v>82</v>
      </c>
      <c r="C1093" t="s">
        <v>148</v>
      </c>
      <c r="D1093" t="s">
        <v>143</v>
      </c>
      <c r="E1093" t="s">
        <v>94</v>
      </c>
      <c r="F1093" s="3">
        <v>1.5997213333333331</v>
      </c>
      <c r="G1093" s="5">
        <v>2.7080430555555559E-2</v>
      </c>
      <c r="H1093" s="2">
        <v>0</v>
      </c>
      <c r="I1093" s="2">
        <v>0</v>
      </c>
      <c r="J1093" s="2">
        <v>0</v>
      </c>
      <c r="K1093" s="2">
        <v>4</v>
      </c>
      <c r="L1093" s="2">
        <v>4</v>
      </c>
      <c r="M1093">
        <v>0</v>
      </c>
      <c r="N1093" s="2">
        <v>3</v>
      </c>
      <c r="O1093" s="2">
        <v>1</v>
      </c>
      <c r="P1093" s="2">
        <v>2</v>
      </c>
      <c r="Q1093" s="2">
        <v>2</v>
      </c>
      <c r="R1093" s="2">
        <v>0</v>
      </c>
      <c r="S1093" s="2">
        <v>0</v>
      </c>
      <c r="T1093" s="2">
        <v>1</v>
      </c>
      <c r="U1093" s="45">
        <v>2.8124999999999999E-3</v>
      </c>
      <c r="V1093" s="45">
        <v>1</v>
      </c>
      <c r="W1093" s="45">
        <v>3.3443287037037035E-2</v>
      </c>
      <c r="X1093" s="2">
        <v>1</v>
      </c>
      <c r="Y1093" s="2">
        <v>2</v>
      </c>
      <c r="Z1093">
        <v>4</v>
      </c>
    </row>
    <row r="1094" spans="1:26" x14ac:dyDescent="0.25">
      <c r="A1094" s="1">
        <v>44724</v>
      </c>
      <c r="B1094" t="s">
        <v>82</v>
      </c>
      <c r="C1094" t="s">
        <v>154</v>
      </c>
      <c r="D1094" t="s">
        <v>143</v>
      </c>
      <c r="E1094" t="s">
        <v>94</v>
      </c>
      <c r="F1094" s="3">
        <v>0</v>
      </c>
      <c r="G1094" s="5">
        <v>6.226854166666667E-3</v>
      </c>
      <c r="H1094" s="2">
        <v>0</v>
      </c>
      <c r="I1094" s="2">
        <v>0</v>
      </c>
      <c r="J1094" s="2">
        <v>0</v>
      </c>
      <c r="K1094" s="2">
        <v>1</v>
      </c>
      <c r="L1094" s="2">
        <v>1</v>
      </c>
      <c r="M1094">
        <v>0</v>
      </c>
      <c r="N1094" s="2">
        <v>1</v>
      </c>
      <c r="O1094" s="2">
        <v>0</v>
      </c>
      <c r="P1094" s="2">
        <v>0</v>
      </c>
      <c r="Q1094" s="2">
        <v>1</v>
      </c>
      <c r="R1094" s="2">
        <v>1</v>
      </c>
      <c r="S1094" s="2">
        <v>0</v>
      </c>
      <c r="T1094" s="2">
        <v>0</v>
      </c>
      <c r="U1094" s="45" t="s">
        <v>77</v>
      </c>
      <c r="V1094" s="45" t="s">
        <v>77</v>
      </c>
      <c r="W1094" s="45">
        <v>7.8356481481481489E-3</v>
      </c>
      <c r="X1094" s="2">
        <v>0</v>
      </c>
      <c r="Y1094" s="2">
        <v>1</v>
      </c>
      <c r="Z1094">
        <v>1</v>
      </c>
    </row>
    <row r="1095" spans="1:26" x14ac:dyDescent="0.25">
      <c r="A1095" s="1">
        <v>44724</v>
      </c>
      <c r="B1095" t="s">
        <v>82</v>
      </c>
      <c r="C1095" t="s">
        <v>161</v>
      </c>
      <c r="D1095" t="s">
        <v>77</v>
      </c>
      <c r="E1095" t="s">
        <v>277</v>
      </c>
      <c r="F1095" s="3">
        <v>0</v>
      </c>
      <c r="G1095" s="5">
        <v>2.6793979166666666E-2</v>
      </c>
      <c r="H1095" s="2">
        <v>0</v>
      </c>
      <c r="I1095" s="2">
        <v>0</v>
      </c>
      <c r="J1095" s="2">
        <v>0</v>
      </c>
      <c r="K1095" s="2">
        <v>1</v>
      </c>
      <c r="L1095" s="2">
        <v>1</v>
      </c>
      <c r="M1095">
        <v>0</v>
      </c>
      <c r="N1095" s="2">
        <v>1</v>
      </c>
      <c r="O1095" s="2">
        <v>0</v>
      </c>
      <c r="P1095" s="2">
        <v>1</v>
      </c>
      <c r="Q1095" s="2">
        <v>1</v>
      </c>
      <c r="R1095" s="2">
        <v>0</v>
      </c>
      <c r="S1095" s="2">
        <v>0</v>
      </c>
      <c r="T1095" s="2">
        <v>0</v>
      </c>
      <c r="U1095" s="45" t="s">
        <v>77</v>
      </c>
      <c r="V1095" s="45" t="s">
        <v>77</v>
      </c>
      <c r="W1095" s="45">
        <v>0.16388888888888889</v>
      </c>
      <c r="X1095" s="2">
        <v>0</v>
      </c>
      <c r="Y1095" s="2">
        <v>1</v>
      </c>
      <c r="Z1095">
        <v>1</v>
      </c>
    </row>
    <row r="1096" spans="1:26" x14ac:dyDescent="0.25">
      <c r="A1096" s="1">
        <v>44724</v>
      </c>
      <c r="B1096" t="s">
        <v>80</v>
      </c>
      <c r="C1096" t="s">
        <v>133</v>
      </c>
      <c r="D1096" t="s">
        <v>132</v>
      </c>
      <c r="E1096" t="s">
        <v>269</v>
      </c>
      <c r="F1096" s="3">
        <v>0.69444449999999991</v>
      </c>
      <c r="G1096" s="5">
        <v>4.3090277777777776E-2</v>
      </c>
      <c r="H1096" s="2">
        <v>0</v>
      </c>
      <c r="I1096" s="2">
        <v>0</v>
      </c>
      <c r="J1096" s="2">
        <v>0</v>
      </c>
      <c r="K1096" s="2">
        <v>2</v>
      </c>
      <c r="L1096" s="2">
        <v>2</v>
      </c>
      <c r="M1096">
        <v>0</v>
      </c>
      <c r="N1096" s="2">
        <v>1</v>
      </c>
      <c r="O1096" s="2">
        <v>2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45">
        <v>3.1886574074074074E-3</v>
      </c>
      <c r="V1096" s="45">
        <v>0.5</v>
      </c>
      <c r="W1096" s="45" t="s">
        <v>77</v>
      </c>
      <c r="X1096" s="2">
        <v>0</v>
      </c>
      <c r="Y1096" s="2">
        <v>0</v>
      </c>
      <c r="Z1096">
        <v>2</v>
      </c>
    </row>
    <row r="1097" spans="1:26" x14ac:dyDescent="0.25">
      <c r="A1097" s="1">
        <v>44724</v>
      </c>
      <c r="B1097" t="s">
        <v>80</v>
      </c>
      <c r="C1097" t="s">
        <v>133</v>
      </c>
      <c r="D1097" t="s">
        <v>132</v>
      </c>
      <c r="E1097" t="s">
        <v>268</v>
      </c>
      <c r="F1097" s="3">
        <v>0.16555549999999999</v>
      </c>
      <c r="G1097" s="5">
        <v>1.7314812500000002E-2</v>
      </c>
      <c r="H1097" s="2">
        <v>0</v>
      </c>
      <c r="I1097" s="2">
        <v>0</v>
      </c>
      <c r="J1097" s="2">
        <v>0</v>
      </c>
      <c r="K1097" s="2">
        <v>2</v>
      </c>
      <c r="L1097" s="2">
        <v>2</v>
      </c>
      <c r="M1097">
        <v>1</v>
      </c>
      <c r="N1097" s="2">
        <v>2</v>
      </c>
      <c r="O1097" s="2">
        <v>0</v>
      </c>
      <c r="P1097" s="2">
        <v>1</v>
      </c>
      <c r="Q1097" s="2">
        <v>2</v>
      </c>
      <c r="R1097" s="2">
        <v>1</v>
      </c>
      <c r="S1097" s="2">
        <v>0</v>
      </c>
      <c r="T1097" s="2">
        <v>0</v>
      </c>
      <c r="U1097" s="45" t="s">
        <v>77</v>
      </c>
      <c r="V1097" s="45" t="s">
        <v>77</v>
      </c>
      <c r="W1097" s="45">
        <v>0.10063078703703704</v>
      </c>
      <c r="X1097" s="2">
        <v>0</v>
      </c>
      <c r="Y1097" s="2">
        <v>2</v>
      </c>
      <c r="Z1097">
        <v>2</v>
      </c>
    </row>
    <row r="1098" spans="1:26" x14ac:dyDescent="0.25">
      <c r="A1098" s="1">
        <v>44724</v>
      </c>
      <c r="B1098" t="s">
        <v>80</v>
      </c>
      <c r="C1098" t="s">
        <v>133</v>
      </c>
      <c r="D1098" t="s">
        <v>132</v>
      </c>
      <c r="E1098" t="s">
        <v>275</v>
      </c>
      <c r="F1098" s="3">
        <v>44.951388999999999</v>
      </c>
      <c r="G1098" s="5">
        <v>0.1127601100146199</v>
      </c>
      <c r="H1098" s="2">
        <v>4</v>
      </c>
      <c r="I1098" s="2">
        <v>3</v>
      </c>
      <c r="J1098" s="2">
        <v>1</v>
      </c>
      <c r="K1098" s="2">
        <v>17</v>
      </c>
      <c r="L1098" s="2">
        <v>17</v>
      </c>
      <c r="M1098">
        <v>4</v>
      </c>
      <c r="N1098" s="2">
        <v>12</v>
      </c>
      <c r="O1098" s="2">
        <v>5</v>
      </c>
      <c r="P1098" s="2">
        <v>11</v>
      </c>
      <c r="Q1098" s="2">
        <v>12</v>
      </c>
      <c r="R1098" s="2">
        <v>1</v>
      </c>
      <c r="S1098" s="2">
        <v>0</v>
      </c>
      <c r="T1098" s="2">
        <v>0</v>
      </c>
      <c r="U1098" s="45">
        <v>5.8564814814814816E-3</v>
      </c>
      <c r="V1098" s="45">
        <v>0.4</v>
      </c>
      <c r="W1098" s="45">
        <v>0.11736111111111111</v>
      </c>
      <c r="X1098" s="2">
        <v>0</v>
      </c>
      <c r="Y1098" s="2">
        <v>12</v>
      </c>
      <c r="Z1098">
        <v>17</v>
      </c>
    </row>
    <row r="1099" spans="1:26" x14ac:dyDescent="0.25">
      <c r="A1099" s="1">
        <v>44724</v>
      </c>
      <c r="B1099" t="s">
        <v>80</v>
      </c>
      <c r="C1099" t="s">
        <v>149</v>
      </c>
      <c r="D1099" t="s">
        <v>150</v>
      </c>
      <c r="E1099" t="s">
        <v>275</v>
      </c>
      <c r="F1099" s="3">
        <v>0.38194450000000002</v>
      </c>
      <c r="G1099" s="5">
        <v>2.6331020833333336E-2</v>
      </c>
      <c r="H1099" s="2">
        <v>0</v>
      </c>
      <c r="I1099" s="2">
        <v>0</v>
      </c>
      <c r="J1099" s="2">
        <v>0</v>
      </c>
      <c r="K1099" s="2">
        <v>1</v>
      </c>
      <c r="L1099" s="2">
        <v>1</v>
      </c>
      <c r="M1099">
        <v>0</v>
      </c>
      <c r="N1099" s="2">
        <v>1</v>
      </c>
      <c r="O1099" s="2">
        <v>0</v>
      </c>
      <c r="P1099" s="2">
        <v>1</v>
      </c>
      <c r="Q1099" s="2">
        <v>1</v>
      </c>
      <c r="R1099" s="2">
        <v>0</v>
      </c>
      <c r="S1099" s="2">
        <v>0</v>
      </c>
      <c r="T1099" s="2">
        <v>0</v>
      </c>
      <c r="U1099" s="45" t="s">
        <v>77</v>
      </c>
      <c r="V1099" s="45" t="s">
        <v>77</v>
      </c>
      <c r="W1099" s="45">
        <v>5.5023148148148154E-2</v>
      </c>
      <c r="X1099" s="2">
        <v>0</v>
      </c>
      <c r="Y1099" s="2">
        <v>1</v>
      </c>
      <c r="Z1099">
        <v>1</v>
      </c>
    </row>
    <row r="1100" spans="1:26" x14ac:dyDescent="0.25">
      <c r="A1100" s="1">
        <v>44724</v>
      </c>
      <c r="B1100" t="s">
        <v>80</v>
      </c>
      <c r="C1100" t="s">
        <v>229</v>
      </c>
      <c r="D1100" t="s">
        <v>150</v>
      </c>
      <c r="E1100" t="s">
        <v>275</v>
      </c>
      <c r="F1100" s="3">
        <v>0</v>
      </c>
      <c r="G1100" s="5" t="s">
        <v>77</v>
      </c>
      <c r="H1100" s="2">
        <v>0</v>
      </c>
      <c r="I1100" s="2">
        <v>0</v>
      </c>
      <c r="J1100" s="2">
        <v>0</v>
      </c>
      <c r="K1100" s="2">
        <v>1</v>
      </c>
      <c r="L1100" s="2">
        <v>1</v>
      </c>
      <c r="M1100">
        <v>0</v>
      </c>
      <c r="N1100" s="2">
        <v>1</v>
      </c>
      <c r="O1100" s="2">
        <v>0</v>
      </c>
      <c r="P1100" s="2">
        <v>0</v>
      </c>
      <c r="Q1100" s="2">
        <v>1</v>
      </c>
      <c r="R1100" s="2">
        <v>1</v>
      </c>
      <c r="S1100" s="2">
        <v>0</v>
      </c>
      <c r="T1100" s="2">
        <v>0</v>
      </c>
      <c r="U1100" s="45" t="s">
        <v>77</v>
      </c>
      <c r="V1100" s="45" t="s">
        <v>77</v>
      </c>
      <c r="W1100" s="45">
        <v>0.26261574074074079</v>
      </c>
      <c r="X1100" s="2">
        <v>0</v>
      </c>
      <c r="Y1100" s="2">
        <v>1</v>
      </c>
      <c r="Z1100">
        <v>1</v>
      </c>
    </row>
    <row r="1101" spans="1:26" x14ac:dyDescent="0.25">
      <c r="A1101" s="1">
        <v>44724</v>
      </c>
      <c r="B1101" t="s">
        <v>80</v>
      </c>
      <c r="C1101" t="s">
        <v>133</v>
      </c>
      <c r="D1101" t="s">
        <v>132</v>
      </c>
      <c r="E1101" t="s">
        <v>270</v>
      </c>
      <c r="F1101" s="3">
        <v>2.4263888333333332</v>
      </c>
      <c r="G1101" s="5">
        <v>5.0343363425925929E-2</v>
      </c>
      <c r="H1101" s="2">
        <v>0</v>
      </c>
      <c r="I1101" s="2">
        <v>0</v>
      </c>
      <c r="J1101" s="2">
        <v>0</v>
      </c>
      <c r="K1101" s="2">
        <v>3</v>
      </c>
      <c r="L1101" s="2">
        <v>3</v>
      </c>
      <c r="M1101">
        <v>0</v>
      </c>
      <c r="N1101" s="2">
        <v>2</v>
      </c>
      <c r="O1101" s="2">
        <v>0</v>
      </c>
      <c r="P1101" s="2">
        <v>3</v>
      </c>
      <c r="Q1101" s="2">
        <v>3</v>
      </c>
      <c r="R1101" s="2">
        <v>0</v>
      </c>
      <c r="S1101" s="2">
        <v>0</v>
      </c>
      <c r="T1101" s="2">
        <v>0</v>
      </c>
      <c r="U1101" s="45" t="s">
        <v>77</v>
      </c>
      <c r="V1101" s="45" t="s">
        <v>77</v>
      </c>
      <c r="W1101" s="45">
        <v>3.288194444444445E-2</v>
      </c>
      <c r="X1101" s="2">
        <v>0</v>
      </c>
      <c r="Y1101" s="2">
        <v>3</v>
      </c>
      <c r="Z1101">
        <v>3</v>
      </c>
    </row>
    <row r="1102" spans="1:26" x14ac:dyDescent="0.25">
      <c r="A1102" s="1">
        <v>44724</v>
      </c>
      <c r="B1102" t="s">
        <v>80</v>
      </c>
      <c r="C1102" t="s">
        <v>133</v>
      </c>
      <c r="D1102" t="s">
        <v>132</v>
      </c>
      <c r="E1102" t="s">
        <v>94</v>
      </c>
      <c r="F1102" s="3">
        <v>4.7019444999999997</v>
      </c>
      <c r="G1102" s="5">
        <v>0.10837384375</v>
      </c>
      <c r="H1102" s="2">
        <v>1</v>
      </c>
      <c r="I1102" s="2">
        <v>0</v>
      </c>
      <c r="J1102" s="2">
        <v>0</v>
      </c>
      <c r="K1102" s="2">
        <v>2</v>
      </c>
      <c r="L1102" s="2">
        <v>2</v>
      </c>
      <c r="M1102">
        <v>0</v>
      </c>
      <c r="N1102" s="2">
        <v>1</v>
      </c>
      <c r="O1102" s="2">
        <v>1</v>
      </c>
      <c r="P1102" s="2">
        <v>1</v>
      </c>
      <c r="Q1102" s="2">
        <v>1</v>
      </c>
      <c r="R1102" s="2">
        <v>0</v>
      </c>
      <c r="S1102" s="2">
        <v>0</v>
      </c>
      <c r="T1102" s="2">
        <v>0</v>
      </c>
      <c r="U1102" s="45">
        <v>8.3333333333333332E-3</v>
      </c>
      <c r="V1102" s="45">
        <v>0</v>
      </c>
      <c r="W1102" s="45">
        <v>2.5173611111111112E-2</v>
      </c>
      <c r="X1102" s="2">
        <v>0</v>
      </c>
      <c r="Y1102" s="2">
        <v>1</v>
      </c>
      <c r="Z1102">
        <v>2</v>
      </c>
    </row>
    <row r="1103" spans="1:26" x14ac:dyDescent="0.25">
      <c r="A1103" s="1">
        <v>44724</v>
      </c>
      <c r="B1103" t="s">
        <v>80</v>
      </c>
      <c r="C1103" t="s">
        <v>133</v>
      </c>
      <c r="D1103" t="s">
        <v>132</v>
      </c>
      <c r="E1103" t="s">
        <v>267</v>
      </c>
      <c r="F1103" s="3">
        <v>54.866388000000008</v>
      </c>
      <c r="G1103" s="5">
        <v>0.13041727375730994</v>
      </c>
      <c r="H1103" s="2">
        <v>4</v>
      </c>
      <c r="I1103" s="2">
        <v>4</v>
      </c>
      <c r="J1103" s="2">
        <v>0</v>
      </c>
      <c r="K1103" s="2">
        <v>23</v>
      </c>
      <c r="L1103" s="2">
        <v>23</v>
      </c>
      <c r="M1103">
        <v>6</v>
      </c>
      <c r="N1103" s="2">
        <v>15</v>
      </c>
      <c r="O1103" s="2">
        <v>3</v>
      </c>
      <c r="P1103" s="2">
        <v>18</v>
      </c>
      <c r="Q1103" s="2">
        <v>20</v>
      </c>
      <c r="R1103" s="2">
        <v>2</v>
      </c>
      <c r="S1103" s="2">
        <v>0</v>
      </c>
      <c r="T1103" s="2">
        <v>0</v>
      </c>
      <c r="U1103" s="45">
        <v>4.7337962962962967E-3</v>
      </c>
      <c r="V1103" s="45">
        <v>0.66666666666666663</v>
      </c>
      <c r="W1103" s="45">
        <v>4.1041666666666664E-2</v>
      </c>
      <c r="X1103" s="2">
        <v>0</v>
      </c>
      <c r="Y1103" s="2">
        <v>20</v>
      </c>
      <c r="Z1103">
        <v>23</v>
      </c>
    </row>
    <row r="1104" spans="1:26" x14ac:dyDescent="0.25">
      <c r="A1104" s="1">
        <v>44724</v>
      </c>
      <c r="B1104" t="s">
        <v>80</v>
      </c>
      <c r="C1104" t="s">
        <v>149</v>
      </c>
      <c r="D1104" t="s">
        <v>150</v>
      </c>
      <c r="E1104" t="s">
        <v>267</v>
      </c>
      <c r="F1104" s="3">
        <v>0.37638883333333334</v>
      </c>
      <c r="G1104" s="5">
        <v>2.609953472222222E-2</v>
      </c>
      <c r="H1104" s="2">
        <v>0</v>
      </c>
      <c r="I1104" s="2">
        <v>0</v>
      </c>
      <c r="J1104" s="2">
        <v>0</v>
      </c>
      <c r="K1104" s="2">
        <v>1</v>
      </c>
      <c r="L1104" s="2">
        <v>1</v>
      </c>
      <c r="M1104">
        <v>0</v>
      </c>
      <c r="N1104" s="2">
        <v>1</v>
      </c>
      <c r="O1104" s="2">
        <v>0</v>
      </c>
      <c r="P1104" s="2">
        <v>1</v>
      </c>
      <c r="Q1104" s="2">
        <v>1</v>
      </c>
      <c r="R1104" s="2">
        <v>0</v>
      </c>
      <c r="S1104" s="2">
        <v>0</v>
      </c>
      <c r="T1104" s="2">
        <v>0</v>
      </c>
      <c r="U1104" s="45" t="s">
        <v>77</v>
      </c>
      <c r="V1104" s="45" t="s">
        <v>77</v>
      </c>
      <c r="W1104" s="45">
        <v>0.29731481481481481</v>
      </c>
      <c r="X1104" s="2">
        <v>0</v>
      </c>
      <c r="Y1104" s="2">
        <v>1</v>
      </c>
      <c r="Z1104">
        <v>1</v>
      </c>
    </row>
    <row r="1105" spans="1:26" x14ac:dyDescent="0.25">
      <c r="A1105" s="1">
        <v>44724</v>
      </c>
      <c r="B1105" t="s">
        <v>80</v>
      </c>
      <c r="C1105" t="s">
        <v>133</v>
      </c>
      <c r="D1105" t="s">
        <v>132</v>
      </c>
      <c r="E1105" t="s">
        <v>278</v>
      </c>
      <c r="F1105" s="3">
        <v>0.01</v>
      </c>
      <c r="G1105" s="5">
        <v>1.0833333333333334E-2</v>
      </c>
      <c r="H1105" s="2">
        <v>0</v>
      </c>
      <c r="I1105" s="2">
        <v>0</v>
      </c>
      <c r="J1105" s="2">
        <v>0</v>
      </c>
      <c r="K1105" s="2">
        <v>1</v>
      </c>
      <c r="L1105" s="2">
        <v>1</v>
      </c>
      <c r="M1105">
        <v>0</v>
      </c>
      <c r="N1105" s="2">
        <v>1</v>
      </c>
      <c r="O1105" s="2">
        <v>0</v>
      </c>
      <c r="P1105" s="2">
        <v>1</v>
      </c>
      <c r="Q1105" s="2">
        <v>1</v>
      </c>
      <c r="R1105" s="2">
        <v>0</v>
      </c>
      <c r="S1105" s="2">
        <v>0</v>
      </c>
      <c r="T1105" s="2">
        <v>0</v>
      </c>
      <c r="U1105" s="45" t="s">
        <v>77</v>
      </c>
      <c r="V1105" s="45" t="s">
        <v>77</v>
      </c>
      <c r="W1105" s="45">
        <v>5.1631944444444446E-2</v>
      </c>
      <c r="X1105" s="2">
        <v>0</v>
      </c>
      <c r="Y1105" s="2">
        <v>1</v>
      </c>
      <c r="Z1105">
        <v>1</v>
      </c>
    </row>
    <row r="1106" spans="1:26" x14ac:dyDescent="0.25">
      <c r="A1106" s="1">
        <v>44724</v>
      </c>
      <c r="B1106" t="s">
        <v>77</v>
      </c>
      <c r="C1106" t="s">
        <v>77</v>
      </c>
      <c r="D1106" t="s">
        <v>77</v>
      </c>
      <c r="E1106" t="s">
        <v>280</v>
      </c>
      <c r="F1106" s="3">
        <v>0</v>
      </c>
      <c r="G1106" s="5" t="s">
        <v>77</v>
      </c>
      <c r="H1106" s="2">
        <v>0</v>
      </c>
      <c r="I1106" s="2">
        <v>0</v>
      </c>
      <c r="J1106" s="2">
        <v>0</v>
      </c>
      <c r="K1106" s="2">
        <v>22</v>
      </c>
      <c r="L1106" s="2">
        <v>4</v>
      </c>
      <c r="M1106">
        <v>0</v>
      </c>
      <c r="N1106" s="2">
        <v>0</v>
      </c>
      <c r="O1106" s="2">
        <v>0</v>
      </c>
      <c r="P1106" s="2">
        <v>18</v>
      </c>
      <c r="Q1106" s="2">
        <v>20</v>
      </c>
      <c r="R1106" s="2">
        <v>2</v>
      </c>
      <c r="S1106" s="2">
        <v>1</v>
      </c>
      <c r="T1106" s="2">
        <v>1</v>
      </c>
      <c r="U1106" s="45" t="s">
        <v>77</v>
      </c>
      <c r="V1106" s="45" t="s">
        <v>77</v>
      </c>
      <c r="W1106" s="45">
        <v>5.9745370370370372E-2</v>
      </c>
      <c r="X1106" s="2">
        <v>2</v>
      </c>
      <c r="Y1106" s="2">
        <v>20</v>
      </c>
      <c r="Z1106">
        <v>9</v>
      </c>
    </row>
    <row r="1107" spans="1:26" x14ac:dyDescent="0.25">
      <c r="A1107" s="1">
        <v>44724</v>
      </c>
      <c r="B1107" t="s">
        <v>77</v>
      </c>
      <c r="C1107" t="s">
        <v>77</v>
      </c>
      <c r="D1107" t="s">
        <v>77</v>
      </c>
      <c r="E1107" t="s">
        <v>269</v>
      </c>
      <c r="F1107" s="3">
        <v>0</v>
      </c>
      <c r="G1107" s="5" t="s">
        <v>77</v>
      </c>
      <c r="H1107" s="2">
        <v>0</v>
      </c>
      <c r="I1107" s="2">
        <v>0</v>
      </c>
      <c r="J1107" s="2">
        <v>0</v>
      </c>
      <c r="K1107" s="2">
        <v>39</v>
      </c>
      <c r="L1107" s="2">
        <v>8</v>
      </c>
      <c r="M1107">
        <v>0</v>
      </c>
      <c r="N1107" s="2">
        <v>0</v>
      </c>
      <c r="O1107" s="2">
        <v>8</v>
      </c>
      <c r="P1107" s="2">
        <v>16</v>
      </c>
      <c r="Q1107" s="2">
        <v>25</v>
      </c>
      <c r="R1107" s="2">
        <v>9</v>
      </c>
      <c r="S1107" s="2">
        <v>2</v>
      </c>
      <c r="T1107" s="2">
        <v>4</v>
      </c>
      <c r="U1107" s="45">
        <v>6.8402777777777793E-3</v>
      </c>
      <c r="V1107" s="45">
        <v>0.25</v>
      </c>
      <c r="W1107" s="45">
        <v>0.16192129629629629</v>
      </c>
      <c r="X1107" s="2">
        <v>6</v>
      </c>
      <c r="Y1107" s="2">
        <v>25</v>
      </c>
      <c r="Z1107">
        <v>20</v>
      </c>
    </row>
    <row r="1108" spans="1:26" x14ac:dyDescent="0.25">
      <c r="A1108" s="1">
        <v>44724</v>
      </c>
      <c r="B1108" t="s">
        <v>77</v>
      </c>
      <c r="C1108" t="s">
        <v>77</v>
      </c>
      <c r="D1108" t="s">
        <v>77</v>
      </c>
      <c r="E1108" t="s">
        <v>272</v>
      </c>
      <c r="F1108" s="3">
        <v>0</v>
      </c>
      <c r="G1108" s="5" t="s">
        <v>77</v>
      </c>
      <c r="H1108" s="2">
        <v>0</v>
      </c>
      <c r="I1108" s="2">
        <v>0</v>
      </c>
      <c r="J1108" s="2">
        <v>0</v>
      </c>
      <c r="K1108" s="2">
        <v>39</v>
      </c>
      <c r="L1108" s="2">
        <v>8</v>
      </c>
      <c r="M1108">
        <v>0</v>
      </c>
      <c r="N1108" s="2">
        <v>0</v>
      </c>
      <c r="O1108" s="2">
        <v>4</v>
      </c>
      <c r="P1108" s="2">
        <v>22</v>
      </c>
      <c r="Q1108" s="2">
        <v>28</v>
      </c>
      <c r="R1108" s="2">
        <v>6</v>
      </c>
      <c r="S1108" s="2">
        <v>0</v>
      </c>
      <c r="T1108" s="2">
        <v>7</v>
      </c>
      <c r="U1108" s="45">
        <v>6.1111111111111114E-3</v>
      </c>
      <c r="V1108" s="45">
        <v>0.5</v>
      </c>
      <c r="W1108" s="45">
        <v>4.4930555555555557E-2</v>
      </c>
      <c r="X1108" s="2">
        <v>7</v>
      </c>
      <c r="Y1108" s="2">
        <v>28</v>
      </c>
      <c r="Z1108">
        <v>23</v>
      </c>
    </row>
    <row r="1109" spans="1:26" x14ac:dyDescent="0.25">
      <c r="A1109" s="1">
        <v>44724</v>
      </c>
      <c r="B1109" t="s">
        <v>77</v>
      </c>
      <c r="C1109" t="s">
        <v>77</v>
      </c>
      <c r="D1109" t="s">
        <v>77</v>
      </c>
      <c r="E1109" t="s">
        <v>273</v>
      </c>
      <c r="F1109" s="3">
        <v>0</v>
      </c>
      <c r="G1109" s="5" t="s">
        <v>77</v>
      </c>
      <c r="H1109" s="2">
        <v>0</v>
      </c>
      <c r="I1109" s="2">
        <v>0</v>
      </c>
      <c r="J1109" s="2">
        <v>0</v>
      </c>
      <c r="K1109" s="2">
        <v>117</v>
      </c>
      <c r="L1109" s="2">
        <v>23</v>
      </c>
      <c r="M1109">
        <v>0</v>
      </c>
      <c r="N1109" s="2">
        <v>0</v>
      </c>
      <c r="O1109" s="2">
        <v>15</v>
      </c>
      <c r="P1109" s="2">
        <v>67</v>
      </c>
      <c r="Q1109" s="2">
        <v>88</v>
      </c>
      <c r="R1109" s="2">
        <v>21</v>
      </c>
      <c r="S1109" s="2">
        <v>3</v>
      </c>
      <c r="T1109" s="2">
        <v>11</v>
      </c>
      <c r="U1109" s="45">
        <v>3.4953703703703705E-3</v>
      </c>
      <c r="V1109" s="45">
        <v>0.8</v>
      </c>
      <c r="W1109" s="45">
        <v>4.6770833333333331E-2</v>
      </c>
      <c r="X1109" s="2">
        <v>14</v>
      </c>
      <c r="Y1109" s="2">
        <v>88</v>
      </c>
      <c r="Z1109">
        <v>64</v>
      </c>
    </row>
    <row r="1110" spans="1:26" x14ac:dyDescent="0.25">
      <c r="A1110" s="1">
        <v>44724</v>
      </c>
      <c r="B1110" t="s">
        <v>77</v>
      </c>
      <c r="C1110" t="s">
        <v>77</v>
      </c>
      <c r="D1110" t="s">
        <v>77</v>
      </c>
      <c r="E1110" t="s">
        <v>268</v>
      </c>
      <c r="F1110" s="3">
        <v>0</v>
      </c>
      <c r="G1110" s="5" t="s">
        <v>77</v>
      </c>
      <c r="H1110" s="2">
        <v>0</v>
      </c>
      <c r="I1110" s="2">
        <v>0</v>
      </c>
      <c r="J1110" s="2">
        <v>0</v>
      </c>
      <c r="K1110" s="2">
        <v>51</v>
      </c>
      <c r="L1110" s="2">
        <v>6</v>
      </c>
      <c r="M1110">
        <v>0</v>
      </c>
      <c r="N1110" s="2">
        <v>0</v>
      </c>
      <c r="O1110" s="2">
        <v>5</v>
      </c>
      <c r="P1110" s="2">
        <v>28</v>
      </c>
      <c r="Q1110" s="2">
        <v>39</v>
      </c>
      <c r="R1110" s="2">
        <v>11</v>
      </c>
      <c r="S1110" s="2">
        <v>1</v>
      </c>
      <c r="T1110" s="2">
        <v>6</v>
      </c>
      <c r="U1110" s="45">
        <v>9.4675925925925934E-3</v>
      </c>
      <c r="V1110" s="45">
        <v>0.2</v>
      </c>
      <c r="W1110" s="45">
        <v>7.3240740740740745E-2</v>
      </c>
      <c r="X1110" s="2">
        <v>7</v>
      </c>
      <c r="Y1110" s="2">
        <v>39</v>
      </c>
      <c r="Z1110">
        <v>23</v>
      </c>
    </row>
    <row r="1111" spans="1:26" x14ac:dyDescent="0.25">
      <c r="A1111" s="1">
        <v>44724</v>
      </c>
      <c r="B1111" t="s">
        <v>77</v>
      </c>
      <c r="C1111" t="s">
        <v>77</v>
      </c>
      <c r="D1111" t="s">
        <v>77</v>
      </c>
      <c r="E1111" t="s">
        <v>286</v>
      </c>
      <c r="F1111" s="3">
        <v>0</v>
      </c>
      <c r="G1111" s="5" t="s">
        <v>77</v>
      </c>
      <c r="H1111" s="2">
        <v>0</v>
      </c>
      <c r="I1111" s="2">
        <v>0</v>
      </c>
      <c r="J1111" s="2">
        <v>0</v>
      </c>
      <c r="K1111" s="2">
        <v>23</v>
      </c>
      <c r="L1111" s="2">
        <v>5</v>
      </c>
      <c r="M1111">
        <v>0</v>
      </c>
      <c r="N1111" s="2">
        <v>0</v>
      </c>
      <c r="O1111" s="2">
        <v>5</v>
      </c>
      <c r="P1111" s="2">
        <v>14</v>
      </c>
      <c r="Q1111" s="2">
        <v>16</v>
      </c>
      <c r="R1111" s="2">
        <v>2</v>
      </c>
      <c r="S1111" s="2">
        <v>2</v>
      </c>
      <c r="T1111" s="2">
        <v>0</v>
      </c>
      <c r="U1111" s="45">
        <v>7.037037037037037E-3</v>
      </c>
      <c r="V1111" s="45">
        <v>0.5</v>
      </c>
      <c r="W1111" s="45">
        <v>9.507523148148149E-2</v>
      </c>
      <c r="X1111" s="2">
        <v>2</v>
      </c>
      <c r="Y1111" s="2">
        <v>16</v>
      </c>
      <c r="Z1111">
        <v>14</v>
      </c>
    </row>
    <row r="1112" spans="1:26" x14ac:dyDescent="0.25">
      <c r="A1112" s="1">
        <v>44724</v>
      </c>
      <c r="B1112" t="s">
        <v>77</v>
      </c>
      <c r="C1112" t="s">
        <v>77</v>
      </c>
      <c r="D1112" t="s">
        <v>77</v>
      </c>
      <c r="E1112" t="s">
        <v>276</v>
      </c>
      <c r="F1112" s="3">
        <v>0</v>
      </c>
      <c r="G1112" s="5" t="s">
        <v>77</v>
      </c>
      <c r="H1112" s="2">
        <v>0</v>
      </c>
      <c r="I1112" s="2">
        <v>0</v>
      </c>
      <c r="J1112" s="2">
        <v>0</v>
      </c>
      <c r="K1112" s="2">
        <v>34</v>
      </c>
      <c r="L1112" s="2">
        <v>14</v>
      </c>
      <c r="M1112">
        <v>0</v>
      </c>
      <c r="N1112" s="2">
        <v>0</v>
      </c>
      <c r="O1112" s="2">
        <v>1</v>
      </c>
      <c r="P1112" s="2">
        <v>20</v>
      </c>
      <c r="Q1112" s="2">
        <v>26</v>
      </c>
      <c r="R1112" s="2">
        <v>6</v>
      </c>
      <c r="S1112" s="2">
        <v>1</v>
      </c>
      <c r="T1112" s="2">
        <v>6</v>
      </c>
      <c r="U1112" s="45">
        <v>1.050925925925926E-2</v>
      </c>
      <c r="V1112" s="45">
        <v>0</v>
      </c>
      <c r="W1112" s="45">
        <v>3.5856481481481482E-2</v>
      </c>
      <c r="X1112" s="2">
        <v>7</v>
      </c>
      <c r="Y1112" s="2">
        <v>26</v>
      </c>
      <c r="Z1112">
        <v>20</v>
      </c>
    </row>
    <row r="1113" spans="1:26" x14ac:dyDescent="0.25">
      <c r="A1113" s="1">
        <v>44724</v>
      </c>
      <c r="B1113" t="s">
        <v>77</v>
      </c>
      <c r="C1113" t="s">
        <v>77</v>
      </c>
      <c r="D1113" t="s">
        <v>77</v>
      </c>
      <c r="E1113" t="s">
        <v>285</v>
      </c>
      <c r="F1113" s="3">
        <v>0</v>
      </c>
      <c r="G1113" s="5" t="s">
        <v>77</v>
      </c>
      <c r="H1113" s="2">
        <v>0</v>
      </c>
      <c r="I1113" s="2">
        <v>0</v>
      </c>
      <c r="J1113" s="2">
        <v>0</v>
      </c>
      <c r="K1113" s="2">
        <v>41</v>
      </c>
      <c r="L1113" s="2">
        <v>8</v>
      </c>
      <c r="M1113">
        <v>0</v>
      </c>
      <c r="N1113" s="2">
        <v>0</v>
      </c>
      <c r="O1113" s="2">
        <v>5</v>
      </c>
      <c r="P1113" s="2">
        <v>21</v>
      </c>
      <c r="Q1113" s="2">
        <v>31</v>
      </c>
      <c r="R1113" s="2">
        <v>10</v>
      </c>
      <c r="S1113" s="2">
        <v>2</v>
      </c>
      <c r="T1113" s="2">
        <v>3</v>
      </c>
      <c r="U1113" s="45">
        <v>4.386574074074074E-3</v>
      </c>
      <c r="V1113" s="45">
        <v>0.6</v>
      </c>
      <c r="W1113" s="45">
        <v>9.67650462962963E-2</v>
      </c>
      <c r="X1113" s="2">
        <v>5</v>
      </c>
      <c r="Y1113" s="2">
        <v>31</v>
      </c>
      <c r="Z1113">
        <v>23</v>
      </c>
    </row>
    <row r="1114" spans="1:26" x14ac:dyDescent="0.25">
      <c r="A1114" s="1">
        <v>44724</v>
      </c>
      <c r="B1114" t="s">
        <v>77</v>
      </c>
      <c r="C1114" t="s">
        <v>77</v>
      </c>
      <c r="D1114" t="s">
        <v>77</v>
      </c>
      <c r="E1114" t="s">
        <v>282</v>
      </c>
      <c r="F1114" s="3">
        <v>0</v>
      </c>
      <c r="G1114" s="5" t="s">
        <v>77</v>
      </c>
      <c r="H1114" s="2">
        <v>0</v>
      </c>
      <c r="I1114" s="2">
        <v>0</v>
      </c>
      <c r="J1114" s="2">
        <v>0</v>
      </c>
      <c r="K1114" s="2">
        <v>68</v>
      </c>
      <c r="L1114" s="2">
        <v>16</v>
      </c>
      <c r="M1114">
        <v>0</v>
      </c>
      <c r="N1114" s="2">
        <v>0</v>
      </c>
      <c r="O1114" s="2">
        <v>1</v>
      </c>
      <c r="P1114" s="2">
        <v>39</v>
      </c>
      <c r="Q1114" s="2">
        <v>56</v>
      </c>
      <c r="R1114" s="2">
        <v>17</v>
      </c>
      <c r="S1114" s="2">
        <v>1</v>
      </c>
      <c r="T1114" s="2">
        <v>10</v>
      </c>
      <c r="U1114" s="45">
        <v>7.789351851851852E-3</v>
      </c>
      <c r="V1114" s="45">
        <v>0</v>
      </c>
      <c r="W1114" s="45">
        <v>0.11375578703703704</v>
      </c>
      <c r="X1114" s="2">
        <v>11</v>
      </c>
      <c r="Y1114" s="2">
        <v>56</v>
      </c>
      <c r="Z1114">
        <v>29</v>
      </c>
    </row>
    <row r="1115" spans="1:26" x14ac:dyDescent="0.25">
      <c r="A1115" s="1">
        <v>44724</v>
      </c>
      <c r="B1115" t="s">
        <v>77</v>
      </c>
      <c r="C1115" t="s">
        <v>77</v>
      </c>
      <c r="D1115" t="s">
        <v>77</v>
      </c>
      <c r="E1115" t="s">
        <v>287</v>
      </c>
      <c r="F1115" s="3">
        <v>0</v>
      </c>
      <c r="G1115" s="5" t="s">
        <v>77</v>
      </c>
      <c r="H1115" s="2">
        <v>0</v>
      </c>
      <c r="I1115" s="2">
        <v>0</v>
      </c>
      <c r="J1115" s="2">
        <v>0</v>
      </c>
      <c r="K1115" s="2">
        <v>54</v>
      </c>
      <c r="L1115" s="2">
        <v>11</v>
      </c>
      <c r="M1115">
        <v>0</v>
      </c>
      <c r="N1115" s="2">
        <v>0</v>
      </c>
      <c r="O1115" s="2">
        <v>2</v>
      </c>
      <c r="P1115" s="2">
        <v>36</v>
      </c>
      <c r="Q1115" s="2">
        <v>45</v>
      </c>
      <c r="R1115" s="2">
        <v>9</v>
      </c>
      <c r="S1115" s="2">
        <v>3</v>
      </c>
      <c r="T1115" s="2">
        <v>4</v>
      </c>
      <c r="U1115" s="45">
        <v>2.8645833333333336E-3</v>
      </c>
      <c r="V1115" s="45">
        <v>1</v>
      </c>
      <c r="W1115" s="45">
        <v>4.3015046296296294E-2</v>
      </c>
      <c r="X1115" s="2">
        <v>7</v>
      </c>
      <c r="Y1115" s="2">
        <v>45</v>
      </c>
      <c r="Z1115">
        <v>28</v>
      </c>
    </row>
    <row r="1116" spans="1:26" x14ac:dyDescent="0.25">
      <c r="A1116" s="1">
        <v>44724</v>
      </c>
      <c r="B1116" t="s">
        <v>77</v>
      </c>
      <c r="C1116" t="s">
        <v>77</v>
      </c>
      <c r="D1116" t="s">
        <v>77</v>
      </c>
      <c r="E1116" t="s">
        <v>284</v>
      </c>
      <c r="F1116" s="3">
        <v>0</v>
      </c>
      <c r="G1116" s="5" t="s">
        <v>77</v>
      </c>
      <c r="H1116" s="2">
        <v>0</v>
      </c>
      <c r="I1116" s="2">
        <v>0</v>
      </c>
      <c r="J1116" s="2">
        <v>0</v>
      </c>
      <c r="K1116" s="2">
        <v>19</v>
      </c>
      <c r="L1116" s="2">
        <v>6</v>
      </c>
      <c r="M1116">
        <v>0</v>
      </c>
      <c r="N1116" s="2">
        <v>0</v>
      </c>
      <c r="O1116" s="2">
        <v>1</v>
      </c>
      <c r="P1116" s="2">
        <v>11</v>
      </c>
      <c r="Q1116" s="2">
        <v>13</v>
      </c>
      <c r="R1116" s="2">
        <v>2</v>
      </c>
      <c r="S1116" s="2">
        <v>2</v>
      </c>
      <c r="T1116" s="2">
        <v>3</v>
      </c>
      <c r="U1116" s="45">
        <v>1.1076388888888889E-2</v>
      </c>
      <c r="V1116" s="45">
        <v>0</v>
      </c>
      <c r="W1116" s="45">
        <v>0.15075231481481483</v>
      </c>
      <c r="X1116" s="2">
        <v>5</v>
      </c>
      <c r="Y1116" s="2">
        <v>13</v>
      </c>
      <c r="Z1116">
        <v>9</v>
      </c>
    </row>
    <row r="1117" spans="1:26" x14ac:dyDescent="0.25">
      <c r="A1117" s="1">
        <v>44724</v>
      </c>
      <c r="B1117" t="s">
        <v>77</v>
      </c>
      <c r="C1117" t="s">
        <v>77</v>
      </c>
      <c r="D1117" t="s">
        <v>77</v>
      </c>
      <c r="E1117" t="s">
        <v>281</v>
      </c>
      <c r="F1117" s="3">
        <v>0</v>
      </c>
      <c r="G1117" s="5" t="s">
        <v>77</v>
      </c>
      <c r="H1117" s="2">
        <v>0</v>
      </c>
      <c r="I1117" s="2">
        <v>0</v>
      </c>
      <c r="J1117" s="2">
        <v>0</v>
      </c>
      <c r="K1117" s="2">
        <v>28</v>
      </c>
      <c r="L1117" s="2">
        <v>3</v>
      </c>
      <c r="M1117">
        <v>0</v>
      </c>
      <c r="N1117" s="2">
        <v>0</v>
      </c>
      <c r="O1117" s="2">
        <v>2</v>
      </c>
      <c r="P1117" s="2">
        <v>15</v>
      </c>
      <c r="Q1117" s="2">
        <v>19</v>
      </c>
      <c r="R1117" s="2">
        <v>4</v>
      </c>
      <c r="S1117" s="2">
        <v>3</v>
      </c>
      <c r="T1117" s="2">
        <v>4</v>
      </c>
      <c r="U1117" s="45">
        <v>4.0682870370370369E-3</v>
      </c>
      <c r="V1117" s="45">
        <v>0.5</v>
      </c>
      <c r="W1117" s="45">
        <v>3.8518518518518521E-2</v>
      </c>
      <c r="X1117" s="2">
        <v>7</v>
      </c>
      <c r="Y1117" s="2">
        <v>19</v>
      </c>
      <c r="Z1117">
        <v>14</v>
      </c>
    </row>
    <row r="1118" spans="1:26" x14ac:dyDescent="0.25">
      <c r="A1118" s="1">
        <v>44724</v>
      </c>
      <c r="B1118" t="s">
        <v>77</v>
      </c>
      <c r="C1118" t="s">
        <v>77</v>
      </c>
      <c r="D1118" t="s">
        <v>77</v>
      </c>
      <c r="E1118" t="s">
        <v>279</v>
      </c>
      <c r="F1118" s="3">
        <v>0</v>
      </c>
      <c r="G1118" s="5" t="s">
        <v>77</v>
      </c>
      <c r="H1118" s="2">
        <v>0</v>
      </c>
      <c r="I1118" s="2">
        <v>0</v>
      </c>
      <c r="J1118" s="2">
        <v>0</v>
      </c>
      <c r="K1118" s="2">
        <v>19</v>
      </c>
      <c r="L1118" s="2">
        <v>6</v>
      </c>
      <c r="M1118">
        <v>0</v>
      </c>
      <c r="N1118" s="2">
        <v>0</v>
      </c>
      <c r="O1118" s="2">
        <v>2</v>
      </c>
      <c r="P1118" s="2">
        <v>8</v>
      </c>
      <c r="Q1118" s="2">
        <v>13</v>
      </c>
      <c r="R1118" s="2">
        <v>5</v>
      </c>
      <c r="S1118" s="2">
        <v>1</v>
      </c>
      <c r="T1118" s="2">
        <v>3</v>
      </c>
      <c r="U1118" s="45">
        <v>1.0410879629629631E-2</v>
      </c>
      <c r="V1118" s="45">
        <v>0</v>
      </c>
      <c r="W1118" s="45">
        <v>2.478009259259259E-2</v>
      </c>
      <c r="X1118" s="2">
        <v>4</v>
      </c>
      <c r="Y1118" s="2">
        <v>13</v>
      </c>
      <c r="Z1118">
        <v>10</v>
      </c>
    </row>
    <row r="1119" spans="1:26" x14ac:dyDescent="0.25">
      <c r="A1119" s="1">
        <v>44724</v>
      </c>
      <c r="B1119" t="s">
        <v>77</v>
      </c>
      <c r="C1119" t="s">
        <v>77</v>
      </c>
      <c r="D1119" t="s">
        <v>77</v>
      </c>
      <c r="E1119" t="s">
        <v>275</v>
      </c>
      <c r="F1119" s="3">
        <v>0</v>
      </c>
      <c r="G1119" s="5" t="s">
        <v>77</v>
      </c>
      <c r="H1119" s="2">
        <v>0</v>
      </c>
      <c r="I1119" s="2">
        <v>0</v>
      </c>
      <c r="J1119" s="2">
        <v>0</v>
      </c>
      <c r="K1119" s="2">
        <v>55</v>
      </c>
      <c r="L1119" s="2">
        <v>10</v>
      </c>
      <c r="M1119">
        <v>0</v>
      </c>
      <c r="N1119" s="2">
        <v>0</v>
      </c>
      <c r="O1119" s="2">
        <v>7</v>
      </c>
      <c r="P1119" s="2">
        <v>25</v>
      </c>
      <c r="Q1119" s="2">
        <v>38</v>
      </c>
      <c r="R1119" s="2">
        <v>13</v>
      </c>
      <c r="S1119" s="2">
        <v>3</v>
      </c>
      <c r="T1119" s="2">
        <v>7</v>
      </c>
      <c r="U1119" s="45">
        <v>8.2291666666666659E-3</v>
      </c>
      <c r="V1119" s="45">
        <v>0.14285714285714285</v>
      </c>
      <c r="W1119" s="45">
        <v>0.12475694444444445</v>
      </c>
      <c r="X1119" s="2">
        <v>10</v>
      </c>
      <c r="Y1119" s="2">
        <v>38</v>
      </c>
      <c r="Z1119">
        <v>19</v>
      </c>
    </row>
    <row r="1120" spans="1:26" x14ac:dyDescent="0.25">
      <c r="A1120" s="1">
        <v>44724</v>
      </c>
      <c r="B1120" t="s">
        <v>77</v>
      </c>
      <c r="C1120" t="s">
        <v>77</v>
      </c>
      <c r="D1120" t="s">
        <v>77</v>
      </c>
      <c r="E1120" t="s">
        <v>271</v>
      </c>
      <c r="F1120" s="3">
        <v>0</v>
      </c>
      <c r="G1120" s="5" t="s">
        <v>77</v>
      </c>
      <c r="H1120" s="2">
        <v>0</v>
      </c>
      <c r="I1120" s="2">
        <v>0</v>
      </c>
      <c r="J1120" s="2">
        <v>0</v>
      </c>
      <c r="K1120" s="2">
        <v>45</v>
      </c>
      <c r="L1120" s="2">
        <v>11</v>
      </c>
      <c r="M1120">
        <v>0</v>
      </c>
      <c r="N1120" s="2">
        <v>0</v>
      </c>
      <c r="O1120" s="2">
        <v>8</v>
      </c>
      <c r="P1120" s="2">
        <v>24</v>
      </c>
      <c r="Q1120" s="2">
        <v>33</v>
      </c>
      <c r="R1120" s="2">
        <v>9</v>
      </c>
      <c r="S1120" s="2">
        <v>1</v>
      </c>
      <c r="T1120" s="2">
        <v>3</v>
      </c>
      <c r="U1120" s="45">
        <v>2.5057870370370373E-3</v>
      </c>
      <c r="V1120" s="45">
        <v>0.875</v>
      </c>
      <c r="W1120" s="45">
        <v>5.4722222222222235E-2</v>
      </c>
      <c r="X1120" s="2">
        <v>4</v>
      </c>
      <c r="Y1120" s="2">
        <v>33</v>
      </c>
      <c r="Z1120">
        <v>22</v>
      </c>
    </row>
    <row r="1121" spans="1:26" x14ac:dyDescent="0.25">
      <c r="A1121" s="1">
        <v>44724</v>
      </c>
      <c r="B1121" t="s">
        <v>77</v>
      </c>
      <c r="C1121" t="s">
        <v>77</v>
      </c>
      <c r="D1121" t="s">
        <v>77</v>
      </c>
      <c r="E1121" t="s">
        <v>82</v>
      </c>
      <c r="F1121" s="3">
        <v>0</v>
      </c>
      <c r="G1121" s="5" t="s">
        <v>77</v>
      </c>
      <c r="H1121" s="2">
        <v>0</v>
      </c>
      <c r="I1121" s="2">
        <v>0</v>
      </c>
      <c r="J1121" s="2">
        <v>0</v>
      </c>
      <c r="K1121" s="2">
        <v>2</v>
      </c>
      <c r="L1121" s="2">
        <v>0</v>
      </c>
      <c r="M1121">
        <v>0</v>
      </c>
      <c r="N1121" s="2">
        <v>0</v>
      </c>
      <c r="O1121" s="2">
        <v>0</v>
      </c>
      <c r="P1121" s="2">
        <v>2</v>
      </c>
      <c r="Q1121" s="2">
        <v>2</v>
      </c>
      <c r="R1121" s="2">
        <v>0</v>
      </c>
      <c r="S1121" s="2">
        <v>0</v>
      </c>
      <c r="T1121" s="2">
        <v>0</v>
      </c>
      <c r="U1121" s="45" t="s">
        <v>77</v>
      </c>
      <c r="V1121" s="45" t="s">
        <v>77</v>
      </c>
      <c r="W1121" s="45" t="s">
        <v>77</v>
      </c>
      <c r="X1121" s="2">
        <v>0</v>
      </c>
      <c r="Y1121" s="2">
        <v>2</v>
      </c>
      <c r="Z1121">
        <v>0</v>
      </c>
    </row>
    <row r="1122" spans="1:26" x14ac:dyDescent="0.25">
      <c r="A1122" s="1">
        <v>44724</v>
      </c>
      <c r="B1122" t="s">
        <v>77</v>
      </c>
      <c r="C1122" t="s">
        <v>77</v>
      </c>
      <c r="D1122" t="s">
        <v>77</v>
      </c>
      <c r="E1122" t="s">
        <v>270</v>
      </c>
      <c r="F1122" s="3">
        <v>0</v>
      </c>
      <c r="G1122" s="5" t="s">
        <v>77</v>
      </c>
      <c r="H1122" s="2">
        <v>0</v>
      </c>
      <c r="I1122" s="2">
        <v>0</v>
      </c>
      <c r="J1122" s="2">
        <v>0</v>
      </c>
      <c r="K1122" s="2">
        <v>50</v>
      </c>
      <c r="L1122" s="2">
        <v>9</v>
      </c>
      <c r="M1122">
        <v>0</v>
      </c>
      <c r="N1122" s="2">
        <v>0</v>
      </c>
      <c r="O1122" s="2">
        <v>11</v>
      </c>
      <c r="P1122" s="2">
        <v>21</v>
      </c>
      <c r="Q1122" s="2">
        <v>29</v>
      </c>
      <c r="R1122" s="2">
        <v>8</v>
      </c>
      <c r="S1122" s="2">
        <v>4</v>
      </c>
      <c r="T1122" s="2">
        <v>6</v>
      </c>
      <c r="U1122" s="45">
        <v>4.9074074074074072E-3</v>
      </c>
      <c r="V1122" s="45">
        <v>0.54545454545454541</v>
      </c>
      <c r="W1122" s="45">
        <v>0.10697916666666668</v>
      </c>
      <c r="X1122" s="2">
        <v>10</v>
      </c>
      <c r="Y1122" s="2">
        <v>29</v>
      </c>
      <c r="Z1122">
        <v>26</v>
      </c>
    </row>
    <row r="1123" spans="1:26" x14ac:dyDescent="0.25">
      <c r="A1123" s="1">
        <v>44724</v>
      </c>
      <c r="B1123" t="s">
        <v>77</v>
      </c>
      <c r="C1123" t="s">
        <v>77</v>
      </c>
      <c r="D1123" t="s">
        <v>77</v>
      </c>
      <c r="E1123" t="s">
        <v>94</v>
      </c>
      <c r="F1123" s="3">
        <v>0</v>
      </c>
      <c r="G1123" s="5" t="s">
        <v>77</v>
      </c>
      <c r="H1123" s="2">
        <v>0</v>
      </c>
      <c r="I1123" s="2">
        <v>0</v>
      </c>
      <c r="J1123" s="2">
        <v>0</v>
      </c>
      <c r="K1123" s="2">
        <v>43</v>
      </c>
      <c r="L1123" s="2">
        <v>10</v>
      </c>
      <c r="M1123">
        <v>0</v>
      </c>
      <c r="N1123" s="2">
        <v>0</v>
      </c>
      <c r="O1123" s="2">
        <v>4</v>
      </c>
      <c r="P1123" s="2">
        <v>14</v>
      </c>
      <c r="Q1123" s="2">
        <v>25</v>
      </c>
      <c r="R1123" s="2">
        <v>11</v>
      </c>
      <c r="S1123" s="2">
        <v>2</v>
      </c>
      <c r="T1123" s="2">
        <v>12</v>
      </c>
      <c r="U1123" s="45">
        <v>7.2222222222222228E-3</v>
      </c>
      <c r="V1123" s="45">
        <v>0.25</v>
      </c>
      <c r="W1123" s="45">
        <v>4.4866898148148149E-2</v>
      </c>
      <c r="X1123" s="2">
        <v>14</v>
      </c>
      <c r="Y1123" s="2">
        <v>25</v>
      </c>
      <c r="Z1123">
        <v>18</v>
      </c>
    </row>
    <row r="1124" spans="1:26" x14ac:dyDescent="0.25">
      <c r="A1124" s="1">
        <v>44724</v>
      </c>
      <c r="B1124" t="s">
        <v>77</v>
      </c>
      <c r="C1124" t="s">
        <v>77</v>
      </c>
      <c r="D1124" t="s">
        <v>77</v>
      </c>
      <c r="E1124" t="s">
        <v>274</v>
      </c>
      <c r="F1124" s="3">
        <v>0</v>
      </c>
      <c r="G1124" s="5" t="s">
        <v>77</v>
      </c>
      <c r="H1124" s="2">
        <v>0</v>
      </c>
      <c r="I1124" s="2">
        <v>0</v>
      </c>
      <c r="J1124" s="2">
        <v>0</v>
      </c>
      <c r="K1124" s="2">
        <v>66</v>
      </c>
      <c r="L1124" s="2">
        <v>17</v>
      </c>
      <c r="M1124">
        <v>0</v>
      </c>
      <c r="N1124" s="2">
        <v>0</v>
      </c>
      <c r="O1124" s="2">
        <v>11</v>
      </c>
      <c r="P1124" s="2">
        <v>35</v>
      </c>
      <c r="Q1124" s="2">
        <v>49</v>
      </c>
      <c r="R1124" s="2">
        <v>14</v>
      </c>
      <c r="S1124" s="2">
        <v>2</v>
      </c>
      <c r="T1124" s="2">
        <v>4</v>
      </c>
      <c r="U1124" s="45">
        <v>7.7777777777777776E-3</v>
      </c>
      <c r="V1124" s="45">
        <v>0.36363636363636365</v>
      </c>
      <c r="W1124" s="45">
        <v>4.4895833333333336E-2</v>
      </c>
      <c r="X1124" s="2">
        <v>6</v>
      </c>
      <c r="Y1124" s="2">
        <v>49</v>
      </c>
      <c r="Z1124">
        <v>36</v>
      </c>
    </row>
    <row r="1125" spans="1:26" x14ac:dyDescent="0.25">
      <c r="A1125" s="1">
        <v>44724</v>
      </c>
      <c r="B1125" t="s">
        <v>77</v>
      </c>
      <c r="C1125" t="s">
        <v>77</v>
      </c>
      <c r="D1125" t="s">
        <v>77</v>
      </c>
      <c r="E1125" t="s">
        <v>267</v>
      </c>
      <c r="F1125" s="3">
        <v>0</v>
      </c>
      <c r="G1125" s="5" t="s">
        <v>77</v>
      </c>
      <c r="H1125" s="2">
        <v>0</v>
      </c>
      <c r="I1125" s="2">
        <v>0</v>
      </c>
      <c r="J1125" s="2">
        <v>0</v>
      </c>
      <c r="K1125" s="2">
        <v>71</v>
      </c>
      <c r="L1125" s="2">
        <v>9</v>
      </c>
      <c r="M1125">
        <v>0</v>
      </c>
      <c r="N1125" s="2">
        <v>0</v>
      </c>
      <c r="O1125" s="2">
        <v>7</v>
      </c>
      <c r="P1125" s="2">
        <v>38</v>
      </c>
      <c r="Q1125" s="2">
        <v>49</v>
      </c>
      <c r="R1125" s="2">
        <v>11</v>
      </c>
      <c r="S1125" s="2">
        <v>6</v>
      </c>
      <c r="T1125" s="2">
        <v>9</v>
      </c>
      <c r="U1125" s="45">
        <v>5.5787037037037038E-3</v>
      </c>
      <c r="V1125" s="45">
        <v>0.42857142857142855</v>
      </c>
      <c r="W1125" s="45">
        <v>3.8483796296296294E-2</v>
      </c>
      <c r="X1125" s="2">
        <v>15</v>
      </c>
      <c r="Y1125" s="2">
        <v>49</v>
      </c>
      <c r="Z1125">
        <v>31</v>
      </c>
    </row>
    <row r="1126" spans="1:26" x14ac:dyDescent="0.25">
      <c r="A1126" s="1">
        <v>44724</v>
      </c>
      <c r="B1126" t="s">
        <v>77</v>
      </c>
      <c r="C1126" t="s">
        <v>348</v>
      </c>
      <c r="D1126" t="s">
        <v>77</v>
      </c>
      <c r="E1126" t="s">
        <v>278</v>
      </c>
      <c r="F1126" s="3">
        <v>0</v>
      </c>
      <c r="G1126" s="5">
        <v>1.8553243055555557E-2</v>
      </c>
      <c r="H1126" s="2">
        <v>0</v>
      </c>
      <c r="I1126" s="2">
        <v>0</v>
      </c>
      <c r="J1126" s="2">
        <v>0</v>
      </c>
      <c r="K1126" s="2">
        <v>1</v>
      </c>
      <c r="L1126" s="2">
        <v>1</v>
      </c>
      <c r="M1126">
        <v>0</v>
      </c>
      <c r="N1126" s="2">
        <v>1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1</v>
      </c>
      <c r="U1126" s="45" t="s">
        <v>77</v>
      </c>
      <c r="V1126" s="45" t="s">
        <v>77</v>
      </c>
      <c r="W1126" s="45" t="s">
        <v>77</v>
      </c>
      <c r="X1126" s="2">
        <v>1</v>
      </c>
      <c r="Y1126" s="2">
        <v>0</v>
      </c>
      <c r="Z1126">
        <v>1</v>
      </c>
    </row>
    <row r="1127" spans="1:26" x14ac:dyDescent="0.25">
      <c r="A1127" s="1">
        <v>44724</v>
      </c>
      <c r="B1127" t="s">
        <v>77</v>
      </c>
      <c r="C1127" t="s">
        <v>77</v>
      </c>
      <c r="D1127" t="s">
        <v>77</v>
      </c>
      <c r="E1127" t="s">
        <v>278</v>
      </c>
      <c r="F1127" s="3">
        <v>0</v>
      </c>
      <c r="G1127" s="5">
        <v>3.4722222222222225E-3</v>
      </c>
      <c r="H1127" s="2">
        <v>0</v>
      </c>
      <c r="I1127" s="2">
        <v>0</v>
      </c>
      <c r="J1127" s="2">
        <v>0</v>
      </c>
      <c r="K1127" s="2">
        <v>23</v>
      </c>
      <c r="L1127" s="2">
        <v>5</v>
      </c>
      <c r="M1127">
        <v>0</v>
      </c>
      <c r="N1127" s="2">
        <v>1</v>
      </c>
      <c r="O1127" s="2">
        <v>2</v>
      </c>
      <c r="P1127" s="2">
        <v>11</v>
      </c>
      <c r="Q1127" s="2">
        <v>17</v>
      </c>
      <c r="R1127" s="2">
        <v>6</v>
      </c>
      <c r="S1127" s="2">
        <v>3</v>
      </c>
      <c r="T1127" s="2">
        <v>1</v>
      </c>
      <c r="U1127" s="45">
        <v>6.0879629629629634E-3</v>
      </c>
      <c r="V1127" s="45">
        <v>0.5</v>
      </c>
      <c r="W1127" s="45">
        <v>3.1793981481481479E-2</v>
      </c>
      <c r="X1127" s="2">
        <v>4</v>
      </c>
      <c r="Y1127" s="2">
        <v>17</v>
      </c>
      <c r="Z1127">
        <v>14</v>
      </c>
    </row>
    <row r="1128" spans="1:26" x14ac:dyDescent="0.25">
      <c r="A1128" s="1">
        <v>44724</v>
      </c>
      <c r="B1128" t="s">
        <v>77</v>
      </c>
      <c r="C1128" t="s">
        <v>77</v>
      </c>
      <c r="D1128" t="s">
        <v>77</v>
      </c>
      <c r="E1128" t="s">
        <v>283</v>
      </c>
      <c r="F1128" s="3">
        <v>0</v>
      </c>
      <c r="G1128" s="5" t="s">
        <v>77</v>
      </c>
      <c r="H1128" s="2">
        <v>0</v>
      </c>
      <c r="I1128" s="2">
        <v>0</v>
      </c>
      <c r="J1128" s="2">
        <v>0</v>
      </c>
      <c r="K1128" s="2">
        <v>42</v>
      </c>
      <c r="L1128" s="2">
        <v>10</v>
      </c>
      <c r="M1128">
        <v>0</v>
      </c>
      <c r="N1128" s="2">
        <v>0</v>
      </c>
      <c r="O1128" s="2">
        <v>5</v>
      </c>
      <c r="P1128" s="2">
        <v>23</v>
      </c>
      <c r="Q1128" s="2">
        <v>30</v>
      </c>
      <c r="R1128" s="2">
        <v>7</v>
      </c>
      <c r="S1128" s="2">
        <v>0</v>
      </c>
      <c r="T1128" s="2">
        <v>7</v>
      </c>
      <c r="U1128" s="45">
        <v>3.2407407407407411E-3</v>
      </c>
      <c r="V1128" s="45">
        <v>0.8</v>
      </c>
      <c r="W1128" s="45">
        <v>6.5896990740740749E-2</v>
      </c>
      <c r="X1128" s="2">
        <v>7</v>
      </c>
      <c r="Y1128" s="2">
        <v>30</v>
      </c>
      <c r="Z1128">
        <v>23</v>
      </c>
    </row>
    <row r="1129" spans="1:26" x14ac:dyDescent="0.25">
      <c r="A1129" s="1">
        <v>44724</v>
      </c>
      <c r="B1129" t="s">
        <v>77</v>
      </c>
      <c r="C1129" t="s">
        <v>77</v>
      </c>
      <c r="D1129" t="s">
        <v>77</v>
      </c>
      <c r="E1129" t="s">
        <v>277</v>
      </c>
      <c r="F1129" s="3">
        <v>0</v>
      </c>
      <c r="G1129" s="5" t="s">
        <v>77</v>
      </c>
      <c r="H1129" s="2">
        <v>0</v>
      </c>
      <c r="I1129" s="2">
        <v>0</v>
      </c>
      <c r="J1129" s="2">
        <v>0</v>
      </c>
      <c r="K1129" s="2">
        <v>47</v>
      </c>
      <c r="L1129" s="2">
        <v>8</v>
      </c>
      <c r="M1129">
        <v>0</v>
      </c>
      <c r="N1129" s="2">
        <v>0</v>
      </c>
      <c r="O1129" s="2">
        <v>3</v>
      </c>
      <c r="P1129" s="2">
        <v>26</v>
      </c>
      <c r="Q1129" s="2">
        <v>35</v>
      </c>
      <c r="R1129" s="2">
        <v>9</v>
      </c>
      <c r="S1129" s="2">
        <v>3</v>
      </c>
      <c r="T1129" s="2">
        <v>6</v>
      </c>
      <c r="U1129" s="45">
        <v>7.5578703703703702E-3</v>
      </c>
      <c r="V1129" s="45">
        <v>0</v>
      </c>
      <c r="W1129" s="45">
        <v>8.4664351851851852E-2</v>
      </c>
      <c r="X1129" s="2">
        <v>9</v>
      </c>
      <c r="Y1129" s="2">
        <v>35</v>
      </c>
      <c r="Z1129">
        <v>19</v>
      </c>
    </row>
    <row r="1130" spans="1:26" x14ac:dyDescent="0.25">
      <c r="A1130" s="1">
        <v>44725</v>
      </c>
      <c r="B1130" t="s">
        <v>89</v>
      </c>
      <c r="C1130" t="s">
        <v>134</v>
      </c>
      <c r="D1130" t="s">
        <v>132</v>
      </c>
      <c r="E1130" t="s">
        <v>280</v>
      </c>
      <c r="F1130" s="3">
        <v>19.205554500000002</v>
      </c>
      <c r="G1130" s="5">
        <v>8.6552370225694425E-2</v>
      </c>
      <c r="H1130" s="2">
        <v>0</v>
      </c>
      <c r="I1130" s="2">
        <v>0</v>
      </c>
      <c r="J1130" s="2">
        <v>0</v>
      </c>
      <c r="K1130" s="2">
        <v>13</v>
      </c>
      <c r="L1130" s="2">
        <v>13</v>
      </c>
      <c r="M1130">
        <v>0</v>
      </c>
      <c r="N1130" s="2">
        <v>2</v>
      </c>
      <c r="O1130" s="2">
        <v>3</v>
      </c>
      <c r="P1130" s="2">
        <v>6</v>
      </c>
      <c r="Q1130" s="2">
        <v>8</v>
      </c>
      <c r="R1130" s="2">
        <v>2</v>
      </c>
      <c r="S1130" s="2">
        <v>1</v>
      </c>
      <c r="T1130" s="2">
        <v>1</v>
      </c>
      <c r="U1130" s="45">
        <v>3.2986111111111111E-3</v>
      </c>
      <c r="V1130" s="45">
        <v>1</v>
      </c>
      <c r="W1130" s="45">
        <v>5.7141203703703708E-2</v>
      </c>
      <c r="X1130" s="2">
        <v>2</v>
      </c>
      <c r="Y1130" s="2">
        <v>8</v>
      </c>
      <c r="Z1130">
        <v>13</v>
      </c>
    </row>
    <row r="1131" spans="1:26" x14ac:dyDescent="0.25">
      <c r="A1131" s="1">
        <v>44725</v>
      </c>
      <c r="B1131" t="s">
        <v>89</v>
      </c>
      <c r="C1131" t="s">
        <v>152</v>
      </c>
      <c r="D1131" t="s">
        <v>132</v>
      </c>
      <c r="E1131" t="s">
        <v>280</v>
      </c>
      <c r="F1131" s="3">
        <v>0</v>
      </c>
      <c r="G1131" s="5">
        <v>2.9852431423611114E-2</v>
      </c>
      <c r="H1131" s="2">
        <v>0</v>
      </c>
      <c r="I1131" s="2">
        <v>0</v>
      </c>
      <c r="J1131" s="2">
        <v>0</v>
      </c>
      <c r="K1131" s="2">
        <v>8</v>
      </c>
      <c r="L1131" s="2">
        <v>8</v>
      </c>
      <c r="M1131">
        <v>0</v>
      </c>
      <c r="N1131" s="2">
        <v>5</v>
      </c>
      <c r="O1131" s="2">
        <v>1</v>
      </c>
      <c r="P1131" s="2">
        <v>4</v>
      </c>
      <c r="Q1131" s="2">
        <v>4</v>
      </c>
      <c r="R1131" s="2">
        <v>0</v>
      </c>
      <c r="S1131" s="2">
        <v>0</v>
      </c>
      <c r="T1131" s="2">
        <v>3</v>
      </c>
      <c r="U1131" s="45">
        <v>1.0300925925925926E-3</v>
      </c>
      <c r="V1131" s="45">
        <v>1</v>
      </c>
      <c r="W1131" s="45">
        <v>9.8767361111111132E-2</v>
      </c>
      <c r="X1131" s="2">
        <v>3</v>
      </c>
      <c r="Y1131" s="2">
        <v>4</v>
      </c>
      <c r="Z1131">
        <v>8</v>
      </c>
    </row>
    <row r="1132" spans="1:26" x14ac:dyDescent="0.25">
      <c r="A1132" s="1">
        <v>44725</v>
      </c>
      <c r="B1132" t="s">
        <v>89</v>
      </c>
      <c r="C1132" t="s">
        <v>134</v>
      </c>
      <c r="D1132" t="s">
        <v>132</v>
      </c>
      <c r="E1132" t="s">
        <v>269</v>
      </c>
      <c r="F1132" s="3">
        <v>0.31777783333333331</v>
      </c>
      <c r="G1132" s="5">
        <v>2.3657409722222224E-2</v>
      </c>
      <c r="H1132" s="2">
        <v>0</v>
      </c>
      <c r="I1132" s="2">
        <v>0</v>
      </c>
      <c r="J1132" s="2">
        <v>0</v>
      </c>
      <c r="K1132" s="2">
        <v>1</v>
      </c>
      <c r="L1132" s="2">
        <v>1</v>
      </c>
      <c r="M1132">
        <v>0</v>
      </c>
      <c r="N1132" s="2">
        <v>1</v>
      </c>
      <c r="O1132" s="2">
        <v>1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45">
        <v>3.0092592592592595E-4</v>
      </c>
      <c r="V1132" s="45">
        <v>1</v>
      </c>
      <c r="W1132" s="45" t="s">
        <v>77</v>
      </c>
      <c r="X1132" s="2">
        <v>0</v>
      </c>
      <c r="Y1132" s="2">
        <v>0</v>
      </c>
      <c r="Z1132">
        <v>1</v>
      </c>
    </row>
    <row r="1133" spans="1:26" x14ac:dyDescent="0.25">
      <c r="A1133" s="1">
        <v>44725</v>
      </c>
      <c r="B1133" t="s">
        <v>89</v>
      </c>
      <c r="C1133" t="s">
        <v>134</v>
      </c>
      <c r="D1133" t="s">
        <v>132</v>
      </c>
      <c r="E1133" t="s">
        <v>272</v>
      </c>
      <c r="F1133" s="3">
        <v>13.631942333333335</v>
      </c>
      <c r="G1133" s="5">
        <v>5.4326593434343436E-2</v>
      </c>
      <c r="H1133" s="2">
        <v>1</v>
      </c>
      <c r="I1133" s="2">
        <v>1</v>
      </c>
      <c r="J1133" s="2">
        <v>0</v>
      </c>
      <c r="K1133" s="2">
        <v>20</v>
      </c>
      <c r="L1133" s="2">
        <v>20</v>
      </c>
      <c r="M1133">
        <v>1</v>
      </c>
      <c r="N1133" s="2">
        <v>13</v>
      </c>
      <c r="O1133" s="2">
        <v>4</v>
      </c>
      <c r="P1133" s="2">
        <v>11</v>
      </c>
      <c r="Q1133" s="2">
        <v>12</v>
      </c>
      <c r="R1133" s="2">
        <v>1</v>
      </c>
      <c r="S1133" s="2">
        <v>0</v>
      </c>
      <c r="T1133" s="2">
        <v>4</v>
      </c>
      <c r="U1133" s="45">
        <v>5.185185185185185E-3</v>
      </c>
      <c r="V1133" s="45">
        <v>0.5</v>
      </c>
      <c r="W1133" s="45">
        <v>5.8396990740740742E-2</v>
      </c>
      <c r="X1133" s="2">
        <v>4</v>
      </c>
      <c r="Y1133" s="2">
        <v>12</v>
      </c>
      <c r="Z1133">
        <v>20</v>
      </c>
    </row>
    <row r="1134" spans="1:26" x14ac:dyDescent="0.25">
      <c r="A1134" s="1">
        <v>44725</v>
      </c>
      <c r="B1134" t="s">
        <v>89</v>
      </c>
      <c r="C1134" t="s">
        <v>159</v>
      </c>
      <c r="D1134" t="s">
        <v>150</v>
      </c>
      <c r="E1134" t="s">
        <v>272</v>
      </c>
      <c r="F1134" s="3">
        <v>0</v>
      </c>
      <c r="G1134" s="5">
        <v>2.1607142857142856E-2</v>
      </c>
      <c r="H1134" s="2">
        <v>0</v>
      </c>
      <c r="I1134" s="2">
        <v>0</v>
      </c>
      <c r="J1134" s="2">
        <v>0</v>
      </c>
      <c r="K1134" s="2">
        <v>8</v>
      </c>
      <c r="L1134" s="2">
        <v>8</v>
      </c>
      <c r="M1134">
        <v>0</v>
      </c>
      <c r="N1134" s="2">
        <v>7</v>
      </c>
      <c r="O1134" s="2">
        <v>1</v>
      </c>
      <c r="P1134" s="2">
        <v>7</v>
      </c>
      <c r="Q1134" s="2">
        <v>7</v>
      </c>
      <c r="R1134" s="2">
        <v>0</v>
      </c>
      <c r="S1134" s="2">
        <v>0</v>
      </c>
      <c r="T1134" s="2">
        <v>0</v>
      </c>
      <c r="U1134" s="45">
        <v>6.1805555555555563E-3</v>
      </c>
      <c r="V1134" s="45">
        <v>0</v>
      </c>
      <c r="W1134" s="45">
        <v>5.7199074074074069E-2</v>
      </c>
      <c r="X1134" s="2">
        <v>0</v>
      </c>
      <c r="Y1134" s="2">
        <v>7</v>
      </c>
      <c r="Z1134">
        <v>8</v>
      </c>
    </row>
    <row r="1135" spans="1:26" x14ac:dyDescent="0.25">
      <c r="A1135" s="1">
        <v>44725</v>
      </c>
      <c r="B1135" t="s">
        <v>89</v>
      </c>
      <c r="C1135" t="s">
        <v>158</v>
      </c>
      <c r="D1135" t="s">
        <v>132</v>
      </c>
      <c r="E1135" t="s">
        <v>272</v>
      </c>
      <c r="F1135" s="3">
        <v>0</v>
      </c>
      <c r="G1135" s="5">
        <v>1.4976854166666666E-2</v>
      </c>
      <c r="H1135" s="2">
        <v>0</v>
      </c>
      <c r="I1135" s="2">
        <v>0</v>
      </c>
      <c r="J1135" s="2">
        <v>0</v>
      </c>
      <c r="K1135" s="2">
        <v>1</v>
      </c>
      <c r="L1135" s="2">
        <v>1</v>
      </c>
      <c r="M1135">
        <v>0</v>
      </c>
      <c r="N1135" s="2">
        <v>1</v>
      </c>
      <c r="O1135" s="2">
        <v>0</v>
      </c>
      <c r="P1135" s="2">
        <v>1</v>
      </c>
      <c r="Q1135" s="2">
        <v>1</v>
      </c>
      <c r="R1135" s="2">
        <v>0</v>
      </c>
      <c r="S1135" s="2">
        <v>0</v>
      </c>
      <c r="T1135" s="2">
        <v>0</v>
      </c>
      <c r="U1135" s="45" t="s">
        <v>77</v>
      </c>
      <c r="V1135" s="45" t="s">
        <v>77</v>
      </c>
      <c r="W1135" s="45">
        <v>6.0451388888888888E-2</v>
      </c>
      <c r="X1135" s="2">
        <v>0</v>
      </c>
      <c r="Y1135" s="2">
        <v>1</v>
      </c>
      <c r="Z1135">
        <v>1</v>
      </c>
    </row>
    <row r="1136" spans="1:26" x14ac:dyDescent="0.25">
      <c r="A1136" s="1">
        <v>44725</v>
      </c>
      <c r="B1136" t="s">
        <v>89</v>
      </c>
      <c r="C1136" t="s">
        <v>134</v>
      </c>
      <c r="D1136" t="s">
        <v>132</v>
      </c>
      <c r="E1136" t="s">
        <v>279</v>
      </c>
      <c r="F1136" s="3">
        <v>13.625554499999998</v>
      </c>
      <c r="G1136" s="5">
        <v>7.1178622685185169E-2</v>
      </c>
      <c r="H1136" s="2">
        <v>1</v>
      </c>
      <c r="I1136" s="2">
        <v>0</v>
      </c>
      <c r="J1136" s="2">
        <v>0</v>
      </c>
      <c r="K1136" s="2">
        <v>12</v>
      </c>
      <c r="L1136" s="2">
        <v>12</v>
      </c>
      <c r="M1136">
        <v>2</v>
      </c>
      <c r="N1136" s="2">
        <v>6</v>
      </c>
      <c r="O1136" s="2">
        <v>1</v>
      </c>
      <c r="P1136" s="2">
        <v>7</v>
      </c>
      <c r="Q1136" s="2">
        <v>9</v>
      </c>
      <c r="R1136" s="2">
        <v>2</v>
      </c>
      <c r="S1136" s="2">
        <v>0</v>
      </c>
      <c r="T1136" s="2">
        <v>2</v>
      </c>
      <c r="U1136" s="45">
        <v>7.1759259259259267E-3</v>
      </c>
      <c r="V1136" s="45">
        <v>0</v>
      </c>
      <c r="W1136" s="45">
        <v>7.0069444444444448E-2</v>
      </c>
      <c r="X1136" s="2">
        <v>2</v>
      </c>
      <c r="Y1136" s="2">
        <v>9</v>
      </c>
      <c r="Z1136">
        <v>12</v>
      </c>
    </row>
    <row r="1137" spans="1:26" x14ac:dyDescent="0.25">
      <c r="A1137" s="1">
        <v>44725</v>
      </c>
      <c r="B1137" t="s">
        <v>89</v>
      </c>
      <c r="C1137" t="s">
        <v>158</v>
      </c>
      <c r="D1137" t="s">
        <v>132</v>
      </c>
      <c r="E1137" t="s">
        <v>279</v>
      </c>
      <c r="F1137" s="3">
        <v>0</v>
      </c>
      <c r="G1137" s="5">
        <v>5.2175923611111112E-2</v>
      </c>
      <c r="H1137" s="2">
        <v>0</v>
      </c>
      <c r="I1137" s="2">
        <v>0</v>
      </c>
      <c r="J1137" s="2">
        <v>0</v>
      </c>
      <c r="K1137" s="2">
        <v>1</v>
      </c>
      <c r="L1137" s="2">
        <v>1</v>
      </c>
      <c r="M1137">
        <v>0</v>
      </c>
      <c r="N1137" s="2">
        <v>0</v>
      </c>
      <c r="O1137" s="2">
        <v>0</v>
      </c>
      <c r="P1137" s="2">
        <v>1</v>
      </c>
      <c r="Q1137" s="2">
        <v>1</v>
      </c>
      <c r="R1137" s="2">
        <v>0</v>
      </c>
      <c r="S1137" s="2">
        <v>0</v>
      </c>
      <c r="T1137" s="2">
        <v>0</v>
      </c>
      <c r="U1137" s="45" t="s">
        <v>77</v>
      </c>
      <c r="V1137" s="45" t="s">
        <v>77</v>
      </c>
      <c r="W1137" s="45">
        <v>0.12665509259259258</v>
      </c>
      <c r="X1137" s="2">
        <v>0</v>
      </c>
      <c r="Y1137" s="2">
        <v>1</v>
      </c>
      <c r="Z1137">
        <v>1</v>
      </c>
    </row>
    <row r="1138" spans="1:26" x14ac:dyDescent="0.25">
      <c r="A1138" s="1">
        <v>44725</v>
      </c>
      <c r="B1138" t="s">
        <v>89</v>
      </c>
      <c r="C1138" t="s">
        <v>152</v>
      </c>
      <c r="D1138" t="s">
        <v>132</v>
      </c>
      <c r="E1138" t="s">
        <v>279</v>
      </c>
      <c r="F1138" s="3">
        <v>0</v>
      </c>
      <c r="G1138" s="5">
        <v>3.7002312500000002E-2</v>
      </c>
      <c r="H1138" s="2">
        <v>0</v>
      </c>
      <c r="I1138" s="2">
        <v>0</v>
      </c>
      <c r="J1138" s="2">
        <v>0</v>
      </c>
      <c r="K1138" s="2">
        <v>2</v>
      </c>
      <c r="L1138" s="2">
        <v>2</v>
      </c>
      <c r="M1138">
        <v>0</v>
      </c>
      <c r="N1138" s="2">
        <v>1</v>
      </c>
      <c r="O1138" s="2">
        <v>0</v>
      </c>
      <c r="P1138" s="2">
        <v>2</v>
      </c>
      <c r="Q1138" s="2">
        <v>2</v>
      </c>
      <c r="R1138" s="2">
        <v>0</v>
      </c>
      <c r="S1138" s="2">
        <v>0</v>
      </c>
      <c r="T1138" s="2">
        <v>0</v>
      </c>
      <c r="U1138" s="45" t="s">
        <v>77</v>
      </c>
      <c r="V1138" s="45" t="s">
        <v>77</v>
      </c>
      <c r="W1138" s="45">
        <v>7.4890046296296295E-2</v>
      </c>
      <c r="X1138" s="2">
        <v>0</v>
      </c>
      <c r="Y1138" s="2">
        <v>2</v>
      </c>
      <c r="Z1138">
        <v>2</v>
      </c>
    </row>
    <row r="1139" spans="1:26" x14ac:dyDescent="0.25">
      <c r="A1139" s="1">
        <v>44725</v>
      </c>
      <c r="B1139" t="s">
        <v>89</v>
      </c>
      <c r="C1139" t="s">
        <v>164</v>
      </c>
      <c r="D1139" t="s">
        <v>150</v>
      </c>
      <c r="E1139" t="s">
        <v>279</v>
      </c>
      <c r="F1139" s="3">
        <v>0</v>
      </c>
      <c r="G1139" s="5">
        <v>4.6298611111111106E-5</v>
      </c>
      <c r="H1139" s="2">
        <v>0</v>
      </c>
      <c r="I1139" s="2">
        <v>0</v>
      </c>
      <c r="J1139" s="2">
        <v>0</v>
      </c>
      <c r="K1139" s="2">
        <v>1</v>
      </c>
      <c r="L1139" s="2">
        <v>1</v>
      </c>
      <c r="M1139">
        <v>0</v>
      </c>
      <c r="N1139" s="2">
        <v>1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1</v>
      </c>
      <c r="U1139" s="45" t="s">
        <v>77</v>
      </c>
      <c r="V1139" s="45" t="s">
        <v>77</v>
      </c>
      <c r="W1139" s="45" t="s">
        <v>77</v>
      </c>
      <c r="X1139" s="2">
        <v>1</v>
      </c>
      <c r="Y1139" s="2">
        <v>0</v>
      </c>
      <c r="Z1139">
        <v>1</v>
      </c>
    </row>
    <row r="1140" spans="1:26" x14ac:dyDescent="0.25">
      <c r="A1140" s="1">
        <v>44725</v>
      </c>
      <c r="B1140" t="s">
        <v>89</v>
      </c>
      <c r="C1140" t="s">
        <v>134</v>
      </c>
      <c r="D1140" t="s">
        <v>132</v>
      </c>
      <c r="E1140" t="s">
        <v>271</v>
      </c>
      <c r="F1140" s="3">
        <v>19.213611</v>
      </c>
      <c r="G1140" s="5">
        <v>5.2055974431818176E-2</v>
      </c>
      <c r="H1140" s="2">
        <v>0</v>
      </c>
      <c r="I1140" s="2">
        <v>0</v>
      </c>
      <c r="J1140" s="2">
        <v>0</v>
      </c>
      <c r="K1140" s="2">
        <v>18</v>
      </c>
      <c r="L1140" s="2">
        <v>18</v>
      </c>
      <c r="M1140">
        <v>3</v>
      </c>
      <c r="N1140" s="2">
        <v>11</v>
      </c>
      <c r="O1140" s="2">
        <v>5</v>
      </c>
      <c r="P1140" s="2">
        <v>9</v>
      </c>
      <c r="Q1140" s="2">
        <v>9</v>
      </c>
      <c r="R1140" s="2">
        <v>0</v>
      </c>
      <c r="S1140" s="2">
        <v>2</v>
      </c>
      <c r="T1140" s="2">
        <v>2</v>
      </c>
      <c r="U1140" s="45">
        <v>4.2592592592592595E-3</v>
      </c>
      <c r="V1140" s="45">
        <v>0.8</v>
      </c>
      <c r="W1140" s="45">
        <v>0.17702546296296295</v>
      </c>
      <c r="X1140" s="2">
        <v>4</v>
      </c>
      <c r="Y1140" s="2">
        <v>9</v>
      </c>
      <c r="Z1140">
        <v>18</v>
      </c>
    </row>
    <row r="1141" spans="1:26" x14ac:dyDescent="0.25">
      <c r="A1141" s="1">
        <v>44725</v>
      </c>
      <c r="B1141" t="s">
        <v>89</v>
      </c>
      <c r="C1141" t="s">
        <v>158</v>
      </c>
      <c r="D1141" t="s">
        <v>132</v>
      </c>
      <c r="E1141" t="s">
        <v>271</v>
      </c>
      <c r="F1141" s="3">
        <v>0</v>
      </c>
      <c r="G1141" s="5">
        <v>3.8939815277777783E-2</v>
      </c>
      <c r="H1141" s="2">
        <v>0</v>
      </c>
      <c r="I1141" s="2">
        <v>0</v>
      </c>
      <c r="J1141" s="2">
        <v>0</v>
      </c>
      <c r="K1141" s="2">
        <v>5</v>
      </c>
      <c r="L1141" s="2">
        <v>5</v>
      </c>
      <c r="M1141">
        <v>0</v>
      </c>
      <c r="N1141" s="2">
        <v>4</v>
      </c>
      <c r="O1141" s="2">
        <v>0</v>
      </c>
      <c r="P1141" s="2">
        <v>3</v>
      </c>
      <c r="Q1141" s="2">
        <v>3</v>
      </c>
      <c r="R1141" s="2">
        <v>0</v>
      </c>
      <c r="S1141" s="2">
        <v>0</v>
      </c>
      <c r="T1141" s="2">
        <v>2</v>
      </c>
      <c r="U1141" s="45" t="s">
        <v>77</v>
      </c>
      <c r="V1141" s="45" t="s">
        <v>77</v>
      </c>
      <c r="W1141" s="45">
        <v>9.8287037037037034E-2</v>
      </c>
      <c r="X1141" s="2">
        <v>2</v>
      </c>
      <c r="Y1141" s="2">
        <v>3</v>
      </c>
      <c r="Z1141">
        <v>5</v>
      </c>
    </row>
    <row r="1142" spans="1:26" x14ac:dyDescent="0.25">
      <c r="A1142" s="1">
        <v>44725</v>
      </c>
      <c r="B1142" t="s">
        <v>89</v>
      </c>
      <c r="C1142" t="s">
        <v>134</v>
      </c>
      <c r="D1142" t="s">
        <v>132</v>
      </c>
      <c r="E1142" t="s">
        <v>82</v>
      </c>
      <c r="F1142" s="3">
        <v>0</v>
      </c>
      <c r="G1142" s="5">
        <v>8.7384236111111117E-3</v>
      </c>
      <c r="H1142" s="2">
        <v>0</v>
      </c>
      <c r="I1142" s="2">
        <v>0</v>
      </c>
      <c r="J1142" s="2">
        <v>0</v>
      </c>
      <c r="K1142" s="2">
        <v>1</v>
      </c>
      <c r="L1142" s="2">
        <v>1</v>
      </c>
      <c r="M1142">
        <v>1</v>
      </c>
      <c r="N1142" s="2">
        <v>1</v>
      </c>
      <c r="O1142" s="2">
        <v>1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45">
        <v>2.9224537037037038E-2</v>
      </c>
      <c r="V1142" s="45" t="s">
        <v>77</v>
      </c>
      <c r="W1142" s="45" t="s">
        <v>77</v>
      </c>
      <c r="X1142" s="2">
        <v>0</v>
      </c>
      <c r="Y1142" s="2">
        <v>0</v>
      </c>
      <c r="Z1142">
        <v>1</v>
      </c>
    </row>
    <row r="1143" spans="1:26" x14ac:dyDescent="0.25">
      <c r="A1143" s="1">
        <v>44725</v>
      </c>
      <c r="B1143" t="s">
        <v>89</v>
      </c>
      <c r="C1143" t="s">
        <v>134</v>
      </c>
      <c r="D1143" t="s">
        <v>132</v>
      </c>
      <c r="E1143" t="s">
        <v>278</v>
      </c>
      <c r="F1143" s="3">
        <v>9.5824989999999985</v>
      </c>
      <c r="G1143" s="5">
        <v>7.9782980902777786E-2</v>
      </c>
      <c r="H1143" s="2">
        <v>0</v>
      </c>
      <c r="I1143" s="2">
        <v>0</v>
      </c>
      <c r="J1143" s="2">
        <v>0</v>
      </c>
      <c r="K1143" s="2">
        <v>9</v>
      </c>
      <c r="L1143" s="2">
        <v>9</v>
      </c>
      <c r="M1143">
        <v>0</v>
      </c>
      <c r="N1143" s="2">
        <v>4</v>
      </c>
      <c r="O1143" s="2">
        <v>4</v>
      </c>
      <c r="P1143" s="2">
        <v>5</v>
      </c>
      <c r="Q1143" s="2">
        <v>5</v>
      </c>
      <c r="R1143" s="2">
        <v>0</v>
      </c>
      <c r="S1143" s="2">
        <v>0</v>
      </c>
      <c r="T1143" s="2">
        <v>0</v>
      </c>
      <c r="U1143" s="45">
        <v>5.7060185185185191E-3</v>
      </c>
      <c r="V1143" s="45">
        <v>0.5</v>
      </c>
      <c r="W1143" s="45">
        <v>1.1099537037037036E-2</v>
      </c>
      <c r="X1143" s="2">
        <v>0</v>
      </c>
      <c r="Y1143" s="2">
        <v>5</v>
      </c>
      <c r="Z1143">
        <v>9</v>
      </c>
    </row>
    <row r="1144" spans="1:26" x14ac:dyDescent="0.25">
      <c r="A1144" s="1">
        <v>44725</v>
      </c>
      <c r="B1144" t="s">
        <v>89</v>
      </c>
      <c r="C1144" t="s">
        <v>152</v>
      </c>
      <c r="D1144" t="s">
        <v>132</v>
      </c>
      <c r="E1144" t="s">
        <v>278</v>
      </c>
      <c r="F1144" s="3">
        <v>0</v>
      </c>
      <c r="G1144" s="5">
        <v>1.5968914682539682E-2</v>
      </c>
      <c r="H1144" s="2">
        <v>0</v>
      </c>
      <c r="I1144" s="2">
        <v>0</v>
      </c>
      <c r="J1144" s="2">
        <v>0</v>
      </c>
      <c r="K1144" s="2">
        <v>7</v>
      </c>
      <c r="L1144" s="2">
        <v>7</v>
      </c>
      <c r="M1144">
        <v>0</v>
      </c>
      <c r="N1144" s="2">
        <v>6</v>
      </c>
      <c r="O1144" s="2">
        <v>0</v>
      </c>
      <c r="P1144" s="2">
        <v>1</v>
      </c>
      <c r="Q1144" s="2">
        <v>1</v>
      </c>
      <c r="R1144" s="2">
        <v>0</v>
      </c>
      <c r="S1144" s="2">
        <v>0</v>
      </c>
      <c r="T1144" s="2">
        <v>6</v>
      </c>
      <c r="U1144" s="45" t="s">
        <v>77</v>
      </c>
      <c r="V1144" s="45" t="s">
        <v>77</v>
      </c>
      <c r="W1144" s="45">
        <v>2.372685185185185E-2</v>
      </c>
      <c r="X1144" s="2">
        <v>6</v>
      </c>
      <c r="Y1144" s="2">
        <v>1</v>
      </c>
      <c r="Z1144">
        <v>7</v>
      </c>
    </row>
    <row r="1145" spans="1:26" x14ac:dyDescent="0.25">
      <c r="A1145" s="1">
        <v>44725</v>
      </c>
      <c r="B1145" t="s">
        <v>89</v>
      </c>
      <c r="C1145" t="s">
        <v>158</v>
      </c>
      <c r="D1145" t="s">
        <v>132</v>
      </c>
      <c r="E1145" t="s">
        <v>278</v>
      </c>
      <c r="F1145" s="3">
        <v>0</v>
      </c>
      <c r="G1145" s="5">
        <v>1.4768518055555555E-2</v>
      </c>
      <c r="H1145" s="2">
        <v>0</v>
      </c>
      <c r="I1145" s="2">
        <v>0</v>
      </c>
      <c r="J1145" s="2">
        <v>0</v>
      </c>
      <c r="K1145" s="2">
        <v>6</v>
      </c>
      <c r="L1145" s="2">
        <v>5</v>
      </c>
      <c r="M1145">
        <v>0</v>
      </c>
      <c r="N1145" s="2">
        <v>5</v>
      </c>
      <c r="O1145" s="2">
        <v>0</v>
      </c>
      <c r="P1145" s="2">
        <v>1</v>
      </c>
      <c r="Q1145" s="2">
        <v>1</v>
      </c>
      <c r="R1145" s="2">
        <v>0</v>
      </c>
      <c r="S1145" s="2">
        <v>0</v>
      </c>
      <c r="T1145" s="2">
        <v>5</v>
      </c>
      <c r="U1145" s="45" t="s">
        <v>77</v>
      </c>
      <c r="V1145" s="45" t="s">
        <v>77</v>
      </c>
      <c r="W1145" s="45">
        <v>1.255787037037037E-2</v>
      </c>
      <c r="X1145" s="2">
        <v>5</v>
      </c>
      <c r="Y1145" s="2">
        <v>1</v>
      </c>
      <c r="Z1145">
        <v>6</v>
      </c>
    </row>
    <row r="1146" spans="1:26" x14ac:dyDescent="0.25">
      <c r="A1146" s="1">
        <v>44725</v>
      </c>
      <c r="B1146" t="s">
        <v>89</v>
      </c>
      <c r="C1146" t="s">
        <v>169</v>
      </c>
      <c r="D1146" t="s">
        <v>170</v>
      </c>
      <c r="E1146" t="s">
        <v>278</v>
      </c>
      <c r="F1146" s="3">
        <v>0</v>
      </c>
      <c r="G1146" s="5">
        <v>7.013888888888889E-3</v>
      </c>
      <c r="H1146" s="2">
        <v>0</v>
      </c>
      <c r="I1146" s="2">
        <v>0</v>
      </c>
      <c r="J1146" s="2">
        <v>0</v>
      </c>
      <c r="K1146" s="2">
        <v>1</v>
      </c>
      <c r="L1146" s="2">
        <v>1</v>
      </c>
      <c r="M1146">
        <v>0</v>
      </c>
      <c r="N1146" s="2">
        <v>1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1</v>
      </c>
      <c r="U1146" s="45" t="s">
        <v>77</v>
      </c>
      <c r="V1146" s="45" t="s">
        <v>77</v>
      </c>
      <c r="W1146" s="45" t="s">
        <v>77</v>
      </c>
      <c r="X1146" s="2">
        <v>1</v>
      </c>
      <c r="Y1146" s="2">
        <v>0</v>
      </c>
      <c r="Z1146">
        <v>1</v>
      </c>
    </row>
    <row r="1147" spans="1:26" x14ac:dyDescent="0.25">
      <c r="A1147" s="1">
        <v>44725</v>
      </c>
      <c r="B1147" t="s">
        <v>87</v>
      </c>
      <c r="C1147" t="s">
        <v>131</v>
      </c>
      <c r="D1147" t="s">
        <v>132</v>
      </c>
      <c r="E1147" t="s">
        <v>276</v>
      </c>
      <c r="F1147" s="3">
        <v>72.851387166666669</v>
      </c>
      <c r="G1147" s="5">
        <v>0.16908198940058483</v>
      </c>
      <c r="H1147" s="2">
        <v>6</v>
      </c>
      <c r="I1147" s="2">
        <v>6</v>
      </c>
      <c r="J1147" s="2">
        <v>0</v>
      </c>
      <c r="K1147" s="2">
        <v>18</v>
      </c>
      <c r="L1147" s="2">
        <v>18</v>
      </c>
      <c r="M1147">
        <v>5</v>
      </c>
      <c r="N1147" s="2">
        <v>10</v>
      </c>
      <c r="O1147" s="2">
        <v>3</v>
      </c>
      <c r="P1147" s="2">
        <v>10</v>
      </c>
      <c r="Q1147" s="2">
        <v>11</v>
      </c>
      <c r="R1147" s="2">
        <v>1</v>
      </c>
      <c r="S1147" s="2">
        <v>2</v>
      </c>
      <c r="T1147" s="2">
        <v>2</v>
      </c>
      <c r="U1147" s="45">
        <v>5.8449074074074072E-3</v>
      </c>
      <c r="V1147" s="45">
        <v>0.33333333333333331</v>
      </c>
      <c r="W1147" s="45">
        <v>0.15979166666666667</v>
      </c>
      <c r="X1147" s="2">
        <v>4</v>
      </c>
      <c r="Y1147" s="2">
        <v>11</v>
      </c>
      <c r="Z1147">
        <v>18</v>
      </c>
    </row>
    <row r="1148" spans="1:26" x14ac:dyDescent="0.25">
      <c r="A1148" s="1">
        <v>44725</v>
      </c>
      <c r="B1148" t="s">
        <v>87</v>
      </c>
      <c r="C1148" t="s">
        <v>138</v>
      </c>
      <c r="D1148" t="s">
        <v>132</v>
      </c>
      <c r="E1148" t="s">
        <v>276</v>
      </c>
      <c r="F1148" s="3">
        <v>1.6025</v>
      </c>
      <c r="G1148" s="5">
        <v>4.3802083333333339E-2</v>
      </c>
      <c r="H1148" s="2">
        <v>0</v>
      </c>
      <c r="I1148" s="2">
        <v>0</v>
      </c>
      <c r="J1148" s="2">
        <v>0</v>
      </c>
      <c r="K1148" s="2">
        <v>2</v>
      </c>
      <c r="L1148" s="2">
        <v>2</v>
      </c>
      <c r="M1148">
        <v>0</v>
      </c>
      <c r="N1148" s="2">
        <v>1</v>
      </c>
      <c r="O1148" s="2">
        <v>0</v>
      </c>
      <c r="P1148" s="2">
        <v>2</v>
      </c>
      <c r="Q1148" s="2">
        <v>2</v>
      </c>
      <c r="R1148" s="2">
        <v>0</v>
      </c>
      <c r="S1148" s="2">
        <v>0</v>
      </c>
      <c r="T1148" s="2">
        <v>0</v>
      </c>
      <c r="U1148" s="45" t="s">
        <v>77</v>
      </c>
      <c r="V1148" s="45" t="s">
        <v>77</v>
      </c>
      <c r="W1148" s="45">
        <v>0.13371527777777778</v>
      </c>
      <c r="X1148" s="2">
        <v>0</v>
      </c>
      <c r="Y1148" s="2">
        <v>2</v>
      </c>
      <c r="Z1148">
        <v>2</v>
      </c>
    </row>
    <row r="1149" spans="1:26" x14ac:dyDescent="0.25">
      <c r="A1149" s="1">
        <v>44725</v>
      </c>
      <c r="B1149" t="s">
        <v>87</v>
      </c>
      <c r="C1149" t="s">
        <v>131</v>
      </c>
      <c r="D1149" t="s">
        <v>132</v>
      </c>
      <c r="E1149" t="s">
        <v>285</v>
      </c>
      <c r="F1149" s="3">
        <v>43.215555333333327</v>
      </c>
      <c r="G1149" s="5">
        <v>0.10039930312499998</v>
      </c>
      <c r="H1149" s="2">
        <v>3</v>
      </c>
      <c r="I1149" s="2">
        <v>2</v>
      </c>
      <c r="J1149" s="2">
        <v>0</v>
      </c>
      <c r="K1149" s="2">
        <v>16</v>
      </c>
      <c r="L1149" s="2">
        <v>16</v>
      </c>
      <c r="M1149">
        <v>1</v>
      </c>
      <c r="N1149" s="2">
        <v>8</v>
      </c>
      <c r="O1149" s="2">
        <v>1</v>
      </c>
      <c r="P1149" s="2">
        <v>15</v>
      </c>
      <c r="Q1149" s="2">
        <v>15</v>
      </c>
      <c r="R1149" s="2">
        <v>0</v>
      </c>
      <c r="S1149" s="2">
        <v>0</v>
      </c>
      <c r="T1149" s="2">
        <v>0</v>
      </c>
      <c r="U1149" s="45">
        <v>7.7546296296296295E-3</v>
      </c>
      <c r="V1149" s="45">
        <v>0</v>
      </c>
      <c r="W1149" s="45">
        <v>6.7627314814814821E-2</v>
      </c>
      <c r="X1149" s="2">
        <v>0</v>
      </c>
      <c r="Y1149" s="2">
        <v>15</v>
      </c>
      <c r="Z1149">
        <v>16</v>
      </c>
    </row>
    <row r="1150" spans="1:26" x14ac:dyDescent="0.25">
      <c r="A1150" s="1">
        <v>44725</v>
      </c>
      <c r="B1150" t="s">
        <v>87</v>
      </c>
      <c r="C1150" t="s">
        <v>139</v>
      </c>
      <c r="D1150" t="s">
        <v>132</v>
      </c>
      <c r="E1150" t="s">
        <v>282</v>
      </c>
      <c r="F1150" s="3">
        <v>23.824443666666667</v>
      </c>
      <c r="G1150" s="5">
        <v>0.10066077146464646</v>
      </c>
      <c r="H1150" s="2">
        <v>2</v>
      </c>
      <c r="I1150" s="2">
        <v>1</v>
      </c>
      <c r="J1150" s="2">
        <v>0</v>
      </c>
      <c r="K1150" s="2">
        <v>9</v>
      </c>
      <c r="L1150" s="2">
        <v>9</v>
      </c>
      <c r="M1150">
        <v>2</v>
      </c>
      <c r="N1150" s="2">
        <v>5</v>
      </c>
      <c r="O1150" s="2">
        <v>0</v>
      </c>
      <c r="P1150" s="2">
        <v>7</v>
      </c>
      <c r="Q1150" s="2">
        <v>7</v>
      </c>
      <c r="R1150" s="2">
        <v>0</v>
      </c>
      <c r="S1150" s="2">
        <v>0</v>
      </c>
      <c r="T1150" s="2">
        <v>2</v>
      </c>
      <c r="U1150" s="45" t="s">
        <v>77</v>
      </c>
      <c r="V1150" s="45" t="s">
        <v>77</v>
      </c>
      <c r="W1150" s="45">
        <v>7.3217592592592598E-2</v>
      </c>
      <c r="X1150" s="2">
        <v>2</v>
      </c>
      <c r="Y1150" s="2">
        <v>7</v>
      </c>
      <c r="Z1150">
        <v>9</v>
      </c>
    </row>
    <row r="1151" spans="1:26" x14ac:dyDescent="0.25">
      <c r="A1151" s="1">
        <v>44725</v>
      </c>
      <c r="B1151" t="s">
        <v>87</v>
      </c>
      <c r="C1151" t="s">
        <v>131</v>
      </c>
      <c r="D1151" t="s">
        <v>132</v>
      </c>
      <c r="E1151" t="s">
        <v>282</v>
      </c>
      <c r="F1151" s="3">
        <v>17.488611166666665</v>
      </c>
      <c r="G1151" s="5">
        <v>8.2334487499999998E-2</v>
      </c>
      <c r="H1151" s="2">
        <v>1</v>
      </c>
      <c r="I1151" s="2">
        <v>1</v>
      </c>
      <c r="J1151" s="2">
        <v>0</v>
      </c>
      <c r="K1151" s="2">
        <v>8</v>
      </c>
      <c r="L1151" s="2">
        <v>7</v>
      </c>
      <c r="M1151">
        <v>3</v>
      </c>
      <c r="N1151" s="2">
        <v>5</v>
      </c>
      <c r="O1151" s="2">
        <v>2</v>
      </c>
      <c r="P1151" s="2">
        <v>5</v>
      </c>
      <c r="Q1151" s="2">
        <v>6</v>
      </c>
      <c r="R1151" s="2">
        <v>1</v>
      </c>
      <c r="S1151" s="2">
        <v>0</v>
      </c>
      <c r="T1151" s="2">
        <v>0</v>
      </c>
      <c r="U1151" s="45">
        <v>1.7280092592592593E-2</v>
      </c>
      <c r="V1151" s="45">
        <v>0</v>
      </c>
      <c r="W1151" s="45">
        <v>0.10250578703703705</v>
      </c>
      <c r="X1151" s="2">
        <v>0</v>
      </c>
      <c r="Y1151" s="2">
        <v>6</v>
      </c>
      <c r="Z1151">
        <v>8</v>
      </c>
    </row>
    <row r="1152" spans="1:26" x14ac:dyDescent="0.25">
      <c r="A1152" s="1">
        <v>44725</v>
      </c>
      <c r="B1152" t="s">
        <v>87</v>
      </c>
      <c r="C1152" t="s">
        <v>138</v>
      </c>
      <c r="D1152" t="s">
        <v>132</v>
      </c>
      <c r="E1152" t="s">
        <v>287</v>
      </c>
      <c r="F1152" s="3">
        <v>68.305276500000005</v>
      </c>
      <c r="G1152" s="5">
        <v>9.6152144991582505E-2</v>
      </c>
      <c r="H1152" s="2">
        <v>7</v>
      </c>
      <c r="I1152" s="2">
        <v>4</v>
      </c>
      <c r="J1152" s="2">
        <v>0</v>
      </c>
      <c r="K1152" s="2">
        <v>28</v>
      </c>
      <c r="L1152" s="2">
        <v>27</v>
      </c>
      <c r="M1152">
        <v>4</v>
      </c>
      <c r="N1152" s="2">
        <v>16</v>
      </c>
      <c r="O1152" s="2">
        <v>4</v>
      </c>
      <c r="P1152" s="2">
        <v>17</v>
      </c>
      <c r="Q1152" s="2">
        <v>20</v>
      </c>
      <c r="R1152" s="2">
        <v>3</v>
      </c>
      <c r="S1152" s="2">
        <v>2</v>
      </c>
      <c r="T1152" s="2">
        <v>2</v>
      </c>
      <c r="U1152" s="45">
        <v>3.3738425925925928E-3</v>
      </c>
      <c r="V1152" s="45">
        <v>0.75</v>
      </c>
      <c r="W1152" s="45">
        <v>7.0925925925925934E-2</v>
      </c>
      <c r="X1152" s="2">
        <v>4</v>
      </c>
      <c r="Y1152" s="2">
        <v>20</v>
      </c>
      <c r="Z1152">
        <v>27</v>
      </c>
    </row>
    <row r="1153" spans="1:26" x14ac:dyDescent="0.25">
      <c r="A1153" s="1">
        <v>44725</v>
      </c>
      <c r="B1153" t="s">
        <v>87</v>
      </c>
      <c r="C1153" t="s">
        <v>138</v>
      </c>
      <c r="D1153" t="s">
        <v>132</v>
      </c>
      <c r="E1153" t="s">
        <v>284</v>
      </c>
      <c r="F1153" s="3">
        <v>29.975554499999998</v>
      </c>
      <c r="G1153" s="5">
        <v>0.1348935138888889</v>
      </c>
      <c r="H1153" s="2">
        <v>4</v>
      </c>
      <c r="I1153" s="2">
        <v>3</v>
      </c>
      <c r="J1153" s="2">
        <v>0</v>
      </c>
      <c r="K1153" s="2">
        <v>10</v>
      </c>
      <c r="L1153" s="2">
        <v>10</v>
      </c>
      <c r="M1153">
        <v>2</v>
      </c>
      <c r="N1153" s="2">
        <v>5</v>
      </c>
      <c r="O1153" s="2">
        <v>2</v>
      </c>
      <c r="P1153" s="2">
        <v>7</v>
      </c>
      <c r="Q1153" s="2">
        <v>8</v>
      </c>
      <c r="R1153" s="2">
        <v>1</v>
      </c>
      <c r="S1153" s="2">
        <v>0</v>
      </c>
      <c r="T1153" s="2">
        <v>0</v>
      </c>
      <c r="U1153" s="45">
        <v>1.458912037037037E-2</v>
      </c>
      <c r="V1153" s="45">
        <v>0</v>
      </c>
      <c r="W1153" s="45">
        <v>0.13961805555555556</v>
      </c>
      <c r="X1153" s="2">
        <v>0</v>
      </c>
      <c r="Y1153" s="2">
        <v>8</v>
      </c>
      <c r="Z1153">
        <v>10</v>
      </c>
    </row>
    <row r="1154" spans="1:26" x14ac:dyDescent="0.25">
      <c r="A1154" s="1">
        <v>44725</v>
      </c>
      <c r="B1154" t="s">
        <v>87</v>
      </c>
      <c r="C1154" t="s">
        <v>139</v>
      </c>
      <c r="D1154" t="s">
        <v>132</v>
      </c>
      <c r="E1154" t="s">
        <v>277</v>
      </c>
      <c r="F1154" s="3">
        <v>50.620277999999999</v>
      </c>
      <c r="G1154" s="5">
        <v>9.8299093749999997E-2</v>
      </c>
      <c r="H1154" s="2">
        <v>5</v>
      </c>
      <c r="I1154" s="2">
        <v>3</v>
      </c>
      <c r="J1154" s="2">
        <v>0</v>
      </c>
      <c r="K1154" s="2">
        <v>22</v>
      </c>
      <c r="L1154" s="2">
        <v>22</v>
      </c>
      <c r="M1154">
        <v>1</v>
      </c>
      <c r="N1154" s="2">
        <v>11</v>
      </c>
      <c r="O1154" s="2">
        <v>7</v>
      </c>
      <c r="P1154" s="2">
        <v>14</v>
      </c>
      <c r="Q1154" s="2">
        <v>14</v>
      </c>
      <c r="R1154" s="2">
        <v>0</v>
      </c>
      <c r="S1154" s="2">
        <v>0</v>
      </c>
      <c r="T1154" s="2">
        <v>1</v>
      </c>
      <c r="U1154" s="45">
        <v>4.7569444444444447E-3</v>
      </c>
      <c r="V1154" s="45">
        <v>0.7142857142857143</v>
      </c>
      <c r="W1154" s="45">
        <v>0.10543981481481481</v>
      </c>
      <c r="X1154" s="2">
        <v>1</v>
      </c>
      <c r="Y1154" s="2">
        <v>14</v>
      </c>
      <c r="Z1154">
        <v>22</v>
      </c>
    </row>
    <row r="1155" spans="1:26" x14ac:dyDescent="0.25">
      <c r="A1155" s="1">
        <v>44725</v>
      </c>
      <c r="B1155" t="s">
        <v>87</v>
      </c>
      <c r="C1155" t="s">
        <v>131</v>
      </c>
      <c r="D1155" t="s">
        <v>132</v>
      </c>
      <c r="E1155" t="s">
        <v>277</v>
      </c>
      <c r="F1155" s="3">
        <v>0.52888883333333325</v>
      </c>
      <c r="G1155" s="5">
        <v>1.8269673611111113E-2</v>
      </c>
      <c r="H1155" s="2">
        <v>0</v>
      </c>
      <c r="I1155" s="2">
        <v>0</v>
      </c>
      <c r="J1155" s="2">
        <v>0</v>
      </c>
      <c r="K1155" s="2">
        <v>2</v>
      </c>
      <c r="L1155" s="2">
        <v>2</v>
      </c>
      <c r="M1155">
        <v>1</v>
      </c>
      <c r="N1155" s="2">
        <v>2</v>
      </c>
      <c r="O1155" s="2">
        <v>1</v>
      </c>
      <c r="P1155" s="2">
        <v>1</v>
      </c>
      <c r="Q1155" s="2">
        <v>1</v>
      </c>
      <c r="R1155" s="2">
        <v>0</v>
      </c>
      <c r="S1155" s="2">
        <v>0</v>
      </c>
      <c r="T1155" s="2">
        <v>0</v>
      </c>
      <c r="U1155" s="45">
        <v>3.9930555555555561E-3</v>
      </c>
      <c r="V1155" s="45">
        <v>1</v>
      </c>
      <c r="W1155" s="45">
        <v>0.16016203703703705</v>
      </c>
      <c r="X1155" s="2">
        <v>0</v>
      </c>
      <c r="Y1155" s="2">
        <v>1</v>
      </c>
      <c r="Z1155">
        <v>2</v>
      </c>
    </row>
    <row r="1156" spans="1:26" x14ac:dyDescent="0.25">
      <c r="A1156" s="1">
        <v>44725</v>
      </c>
      <c r="B1156" t="s">
        <v>90</v>
      </c>
      <c r="C1156" t="s">
        <v>136</v>
      </c>
      <c r="D1156" t="s">
        <v>132</v>
      </c>
      <c r="E1156" t="s">
        <v>272</v>
      </c>
      <c r="F1156" s="3">
        <v>3.0833333333333334E-2</v>
      </c>
      <c r="G1156" s="5">
        <v>1.170138888888889E-2</v>
      </c>
      <c r="H1156" s="2">
        <v>0</v>
      </c>
      <c r="I1156" s="2">
        <v>0</v>
      </c>
      <c r="J1156" s="2">
        <v>0</v>
      </c>
      <c r="K1156" s="2">
        <v>1</v>
      </c>
      <c r="L1156" s="2">
        <v>1</v>
      </c>
      <c r="M1156">
        <v>0</v>
      </c>
      <c r="N1156" s="2">
        <v>1</v>
      </c>
      <c r="O1156" s="2">
        <v>0</v>
      </c>
      <c r="P1156" s="2">
        <v>1</v>
      </c>
      <c r="Q1156" s="2">
        <v>1</v>
      </c>
      <c r="R1156" s="2">
        <v>0</v>
      </c>
      <c r="S1156" s="2">
        <v>0</v>
      </c>
      <c r="T1156" s="2">
        <v>0</v>
      </c>
      <c r="U1156" s="45" t="s">
        <v>77</v>
      </c>
      <c r="V1156" s="45" t="s">
        <v>77</v>
      </c>
      <c r="W1156" s="45">
        <v>5.842592592592593E-2</v>
      </c>
      <c r="X1156" s="2">
        <v>0</v>
      </c>
      <c r="Y1156" s="2">
        <v>1</v>
      </c>
      <c r="Z1156">
        <v>1</v>
      </c>
    </row>
    <row r="1157" spans="1:26" x14ac:dyDescent="0.25">
      <c r="A1157" s="1">
        <v>44725</v>
      </c>
      <c r="B1157" t="s">
        <v>90</v>
      </c>
      <c r="C1157" t="s">
        <v>136</v>
      </c>
      <c r="D1157" t="s">
        <v>132</v>
      </c>
      <c r="E1157" t="s">
        <v>273</v>
      </c>
      <c r="F1157" s="3">
        <v>124.20972116666665</v>
      </c>
      <c r="G1157" s="5">
        <v>0.1136708325</v>
      </c>
      <c r="H1157" s="2">
        <v>16</v>
      </c>
      <c r="I1157" s="2">
        <v>8</v>
      </c>
      <c r="J1157" s="2">
        <v>0</v>
      </c>
      <c r="K1157" s="2">
        <v>48</v>
      </c>
      <c r="L1157" s="2">
        <v>48</v>
      </c>
      <c r="M1157">
        <v>10</v>
      </c>
      <c r="N1157" s="2">
        <v>24</v>
      </c>
      <c r="O1157" s="2">
        <v>14</v>
      </c>
      <c r="P1157" s="2">
        <v>27</v>
      </c>
      <c r="Q1157" s="2">
        <v>30</v>
      </c>
      <c r="R1157" s="2">
        <v>3</v>
      </c>
      <c r="S1157" s="2">
        <v>1</v>
      </c>
      <c r="T1157" s="2">
        <v>3</v>
      </c>
      <c r="U1157" s="45">
        <v>5.3182870370370372E-3</v>
      </c>
      <c r="V1157" s="45">
        <v>0.5</v>
      </c>
      <c r="W1157" s="45">
        <v>0.1244675925925926</v>
      </c>
      <c r="X1157" s="2">
        <v>4</v>
      </c>
      <c r="Y1157" s="2">
        <v>30</v>
      </c>
      <c r="Z1157">
        <v>48</v>
      </c>
    </row>
    <row r="1158" spans="1:26" x14ac:dyDescent="0.25">
      <c r="A1158" s="1">
        <v>44725</v>
      </c>
      <c r="B1158" t="s">
        <v>90</v>
      </c>
      <c r="C1158" t="s">
        <v>155</v>
      </c>
      <c r="D1158" t="s">
        <v>146</v>
      </c>
      <c r="E1158" t="s">
        <v>273</v>
      </c>
      <c r="F1158" s="3">
        <v>0</v>
      </c>
      <c r="G1158" s="5">
        <v>0.10582752604166668</v>
      </c>
      <c r="H1158" s="2">
        <v>1</v>
      </c>
      <c r="I1158" s="2">
        <v>0</v>
      </c>
      <c r="J1158" s="2">
        <v>0</v>
      </c>
      <c r="K1158" s="2">
        <v>4</v>
      </c>
      <c r="L1158" s="2">
        <v>4</v>
      </c>
      <c r="M1158">
        <v>0</v>
      </c>
      <c r="N1158" s="2">
        <v>2</v>
      </c>
      <c r="O1158" s="2">
        <v>1</v>
      </c>
      <c r="P1158" s="2">
        <v>3</v>
      </c>
      <c r="Q1158" s="2">
        <v>3</v>
      </c>
      <c r="R1158" s="2">
        <v>0</v>
      </c>
      <c r="S1158" s="2">
        <v>0</v>
      </c>
      <c r="T1158" s="2">
        <v>0</v>
      </c>
      <c r="U1158" s="45">
        <v>4.0625000000000001E-3</v>
      </c>
      <c r="V1158" s="45">
        <v>1</v>
      </c>
      <c r="W1158" s="45">
        <v>0.13940972222222223</v>
      </c>
      <c r="X1158" s="2">
        <v>0</v>
      </c>
      <c r="Y1158" s="2">
        <v>3</v>
      </c>
      <c r="Z1158">
        <v>4</v>
      </c>
    </row>
    <row r="1159" spans="1:26" x14ac:dyDescent="0.25">
      <c r="A1159" s="1">
        <v>44725</v>
      </c>
      <c r="B1159" t="s">
        <v>90</v>
      </c>
      <c r="C1159" t="s">
        <v>136</v>
      </c>
      <c r="D1159" t="s">
        <v>132</v>
      </c>
      <c r="E1159" t="s">
        <v>281</v>
      </c>
      <c r="F1159" s="3">
        <v>0</v>
      </c>
      <c r="G1159" s="5">
        <v>8.7615763888888882E-3</v>
      </c>
      <c r="H1159" s="2">
        <v>0</v>
      </c>
      <c r="I1159" s="2">
        <v>0</v>
      </c>
      <c r="J1159" s="2">
        <v>0</v>
      </c>
      <c r="K1159" s="2">
        <v>1</v>
      </c>
      <c r="L1159" s="2">
        <v>1</v>
      </c>
      <c r="M1159">
        <v>1</v>
      </c>
      <c r="N1159" s="2">
        <v>1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1</v>
      </c>
      <c r="U1159" s="45" t="s">
        <v>77</v>
      </c>
      <c r="V1159" s="45" t="s">
        <v>77</v>
      </c>
      <c r="W1159" s="45" t="s">
        <v>77</v>
      </c>
      <c r="X1159" s="2">
        <v>1</v>
      </c>
      <c r="Y1159" s="2">
        <v>0</v>
      </c>
      <c r="Z1159">
        <v>1</v>
      </c>
    </row>
    <row r="1160" spans="1:26" x14ac:dyDescent="0.25">
      <c r="A1160" s="1">
        <v>44725</v>
      </c>
      <c r="B1160" t="s">
        <v>90</v>
      </c>
      <c r="C1160" t="s">
        <v>136</v>
      </c>
      <c r="D1160" t="s">
        <v>132</v>
      </c>
      <c r="E1160" t="s">
        <v>271</v>
      </c>
      <c r="F1160" s="3">
        <v>4.8524999999999991</v>
      </c>
      <c r="G1160" s="5">
        <v>0.21260416666666665</v>
      </c>
      <c r="H1160" s="2">
        <v>1</v>
      </c>
      <c r="I1160" s="2">
        <v>0</v>
      </c>
      <c r="J1160" s="2">
        <v>0</v>
      </c>
      <c r="K1160" s="2">
        <v>1</v>
      </c>
      <c r="L1160" s="2">
        <v>1</v>
      </c>
      <c r="M1160">
        <v>0</v>
      </c>
      <c r="N1160" s="2">
        <v>0</v>
      </c>
      <c r="O1160" s="2">
        <v>0</v>
      </c>
      <c r="P1160" s="2">
        <v>1</v>
      </c>
      <c r="Q1160" s="2">
        <v>1</v>
      </c>
      <c r="R1160" s="2">
        <v>0</v>
      </c>
      <c r="S1160" s="2">
        <v>0</v>
      </c>
      <c r="T1160" s="2">
        <v>0</v>
      </c>
      <c r="U1160" s="45" t="s">
        <v>77</v>
      </c>
      <c r="V1160" s="45" t="s">
        <v>77</v>
      </c>
      <c r="W1160" s="45">
        <v>0.30254629629629631</v>
      </c>
      <c r="X1160" s="2">
        <v>0</v>
      </c>
      <c r="Y1160" s="2">
        <v>1</v>
      </c>
      <c r="Z1160">
        <v>1</v>
      </c>
    </row>
    <row r="1161" spans="1:26" x14ac:dyDescent="0.25">
      <c r="A1161" s="1">
        <v>44725</v>
      </c>
      <c r="B1161" t="s">
        <v>90</v>
      </c>
      <c r="C1161" t="s">
        <v>136</v>
      </c>
      <c r="D1161" t="s">
        <v>132</v>
      </c>
      <c r="E1161" t="s">
        <v>274</v>
      </c>
      <c r="F1161" s="3">
        <v>1.1522221666666668</v>
      </c>
      <c r="G1161" s="5">
        <v>3.4421295138888891E-2</v>
      </c>
      <c r="H1161" s="2">
        <v>0</v>
      </c>
      <c r="I1161" s="2">
        <v>0</v>
      </c>
      <c r="J1161" s="2">
        <v>0</v>
      </c>
      <c r="K1161" s="2">
        <v>1</v>
      </c>
      <c r="L1161" s="2">
        <v>1</v>
      </c>
      <c r="M1161">
        <v>0</v>
      </c>
      <c r="N1161" s="2">
        <v>1</v>
      </c>
      <c r="O1161" s="2">
        <v>0</v>
      </c>
      <c r="P1161" s="2">
        <v>0</v>
      </c>
      <c r="Q1161" s="2">
        <v>1</v>
      </c>
      <c r="R1161" s="2">
        <v>1</v>
      </c>
      <c r="S1161" s="2">
        <v>0</v>
      </c>
      <c r="T1161" s="2">
        <v>0</v>
      </c>
      <c r="U1161" s="45" t="s">
        <v>77</v>
      </c>
      <c r="V1161" s="45" t="s">
        <v>77</v>
      </c>
      <c r="W1161" s="45">
        <v>1.8645833333333334E-2</v>
      </c>
      <c r="X1161" s="2">
        <v>0</v>
      </c>
      <c r="Y1161" s="2">
        <v>1</v>
      </c>
      <c r="Z1161">
        <v>1</v>
      </c>
    </row>
    <row r="1162" spans="1:26" x14ac:dyDescent="0.25">
      <c r="A1162" s="1">
        <v>44725</v>
      </c>
      <c r="B1162" t="s">
        <v>90</v>
      </c>
      <c r="C1162" t="s">
        <v>136</v>
      </c>
      <c r="D1162" t="s">
        <v>132</v>
      </c>
      <c r="E1162" t="s">
        <v>267</v>
      </c>
      <c r="F1162" s="3">
        <v>1.2638888333333334</v>
      </c>
      <c r="G1162" s="5">
        <v>3.229166666666667E-2</v>
      </c>
      <c r="H1162" s="2">
        <v>0</v>
      </c>
      <c r="I1162" s="2">
        <v>0</v>
      </c>
      <c r="J1162" s="2">
        <v>0</v>
      </c>
      <c r="K1162" s="2">
        <v>2</v>
      </c>
      <c r="L1162" s="2">
        <v>2</v>
      </c>
      <c r="M1162">
        <v>1</v>
      </c>
      <c r="N1162" s="2">
        <v>1</v>
      </c>
      <c r="O1162" s="2">
        <v>0</v>
      </c>
      <c r="P1162" s="2">
        <v>2</v>
      </c>
      <c r="Q1162" s="2">
        <v>2</v>
      </c>
      <c r="R1162" s="2">
        <v>0</v>
      </c>
      <c r="S1162" s="2">
        <v>0</v>
      </c>
      <c r="T1162" s="2">
        <v>0</v>
      </c>
      <c r="U1162" s="45" t="s">
        <v>77</v>
      </c>
      <c r="V1162" s="45" t="s">
        <v>77</v>
      </c>
      <c r="W1162" s="45">
        <v>7.3802083333333338E-2</v>
      </c>
      <c r="X1162" s="2">
        <v>0</v>
      </c>
      <c r="Y1162" s="2">
        <v>2</v>
      </c>
      <c r="Z1162">
        <v>2</v>
      </c>
    </row>
    <row r="1163" spans="1:26" x14ac:dyDescent="0.25">
      <c r="A1163" s="1">
        <v>44725</v>
      </c>
      <c r="B1163" t="s">
        <v>90</v>
      </c>
      <c r="C1163" t="s">
        <v>136</v>
      </c>
      <c r="D1163" t="s">
        <v>132</v>
      </c>
      <c r="E1163" t="s">
        <v>283</v>
      </c>
      <c r="F1163" s="3">
        <v>25.199721333333336</v>
      </c>
      <c r="G1163" s="5">
        <v>0.16041500793650795</v>
      </c>
      <c r="H1163" s="2">
        <v>4</v>
      </c>
      <c r="I1163" s="2">
        <v>2</v>
      </c>
      <c r="J1163" s="2">
        <v>0</v>
      </c>
      <c r="K1163" s="2">
        <v>8</v>
      </c>
      <c r="L1163" s="2">
        <v>7</v>
      </c>
      <c r="M1163">
        <v>1</v>
      </c>
      <c r="N1163" s="2">
        <v>3</v>
      </c>
      <c r="O1163" s="2">
        <v>0</v>
      </c>
      <c r="P1163" s="2">
        <v>5</v>
      </c>
      <c r="Q1163" s="2">
        <v>5</v>
      </c>
      <c r="R1163" s="2">
        <v>0</v>
      </c>
      <c r="S1163" s="2">
        <v>0</v>
      </c>
      <c r="T1163" s="2">
        <v>3</v>
      </c>
      <c r="U1163" s="45" t="s">
        <v>77</v>
      </c>
      <c r="V1163" s="45" t="s">
        <v>77</v>
      </c>
      <c r="W1163" s="45">
        <v>0.12371527777777779</v>
      </c>
      <c r="X1163" s="2">
        <v>3</v>
      </c>
      <c r="Y1163" s="2">
        <v>5</v>
      </c>
      <c r="Z1163">
        <v>8</v>
      </c>
    </row>
    <row r="1164" spans="1:26" x14ac:dyDescent="0.25">
      <c r="A1164" s="1">
        <v>44725</v>
      </c>
      <c r="B1164" t="s">
        <v>90</v>
      </c>
      <c r="C1164" t="s">
        <v>155</v>
      </c>
      <c r="D1164" t="s">
        <v>146</v>
      </c>
      <c r="E1164" t="s">
        <v>283</v>
      </c>
      <c r="F1164" s="3">
        <v>0</v>
      </c>
      <c r="G1164" s="5">
        <v>9.2789354166666671E-2</v>
      </c>
      <c r="H1164" s="2">
        <v>0</v>
      </c>
      <c r="I1164" s="2">
        <v>0</v>
      </c>
      <c r="J1164" s="2">
        <v>0</v>
      </c>
      <c r="K1164" s="2">
        <v>1</v>
      </c>
      <c r="L1164" s="2">
        <v>1</v>
      </c>
      <c r="M1164">
        <v>0</v>
      </c>
      <c r="N1164" s="2">
        <v>0</v>
      </c>
      <c r="O1164" s="2">
        <v>0</v>
      </c>
      <c r="P1164" s="2">
        <v>1</v>
      </c>
      <c r="Q1164" s="2">
        <v>1</v>
      </c>
      <c r="R1164" s="2">
        <v>0</v>
      </c>
      <c r="S1164" s="2">
        <v>0</v>
      </c>
      <c r="T1164" s="2">
        <v>0</v>
      </c>
      <c r="U1164" s="45" t="s">
        <v>77</v>
      </c>
      <c r="V1164" s="45" t="s">
        <v>77</v>
      </c>
      <c r="W1164" s="45">
        <v>8.8877314814814826E-2</v>
      </c>
      <c r="X1164" s="2">
        <v>0</v>
      </c>
      <c r="Y1164" s="2">
        <v>1</v>
      </c>
      <c r="Z1164">
        <v>1</v>
      </c>
    </row>
    <row r="1165" spans="1:26" x14ac:dyDescent="0.25">
      <c r="A1165" s="1">
        <v>44725</v>
      </c>
      <c r="B1165" t="s">
        <v>81</v>
      </c>
      <c r="C1165" t="s">
        <v>140</v>
      </c>
      <c r="D1165" t="s">
        <v>132</v>
      </c>
      <c r="E1165" t="s">
        <v>269</v>
      </c>
      <c r="F1165" s="3">
        <v>43.501110166666663</v>
      </c>
      <c r="G1165" s="5">
        <v>0.12152838084795321</v>
      </c>
      <c r="H1165" s="2">
        <v>5</v>
      </c>
      <c r="I1165" s="2">
        <v>1</v>
      </c>
      <c r="J1165" s="2">
        <v>1</v>
      </c>
      <c r="K1165" s="2">
        <v>13</v>
      </c>
      <c r="L1165" s="2">
        <v>13</v>
      </c>
      <c r="M1165">
        <v>0</v>
      </c>
      <c r="N1165" s="2">
        <v>5</v>
      </c>
      <c r="O1165" s="2">
        <v>3</v>
      </c>
      <c r="P1165" s="2">
        <v>8</v>
      </c>
      <c r="Q1165" s="2">
        <v>8</v>
      </c>
      <c r="R1165" s="2">
        <v>0</v>
      </c>
      <c r="S1165" s="2">
        <v>0</v>
      </c>
      <c r="T1165" s="2">
        <v>2</v>
      </c>
      <c r="U1165" s="45">
        <v>3.7037037037037038E-3</v>
      </c>
      <c r="V1165" s="45">
        <v>1</v>
      </c>
      <c r="W1165" s="45">
        <v>0.13135416666666669</v>
      </c>
      <c r="X1165" s="2">
        <v>2</v>
      </c>
      <c r="Y1165" s="2">
        <v>8</v>
      </c>
      <c r="Z1165">
        <v>13</v>
      </c>
    </row>
    <row r="1166" spans="1:26" x14ac:dyDescent="0.25">
      <c r="A1166" s="1">
        <v>44725</v>
      </c>
      <c r="B1166" t="s">
        <v>81</v>
      </c>
      <c r="C1166" t="s">
        <v>135</v>
      </c>
      <c r="D1166" t="s">
        <v>132</v>
      </c>
      <c r="E1166" t="s">
        <v>272</v>
      </c>
      <c r="F1166" s="3">
        <v>21.045554499999998</v>
      </c>
      <c r="G1166" s="5">
        <v>0.15656635069444444</v>
      </c>
      <c r="H1166" s="2">
        <v>2</v>
      </c>
      <c r="I1166" s="2">
        <v>1</v>
      </c>
      <c r="J1166" s="2">
        <v>0</v>
      </c>
      <c r="K1166" s="2">
        <v>4</v>
      </c>
      <c r="L1166" s="2">
        <v>4</v>
      </c>
      <c r="M1166">
        <v>0</v>
      </c>
      <c r="N1166" s="2">
        <v>1</v>
      </c>
      <c r="O1166" s="2">
        <v>1</v>
      </c>
      <c r="P1166" s="2">
        <v>2</v>
      </c>
      <c r="Q1166" s="2">
        <v>3</v>
      </c>
      <c r="R1166" s="2">
        <v>1</v>
      </c>
      <c r="S1166" s="2">
        <v>0</v>
      </c>
      <c r="T1166" s="2">
        <v>0</v>
      </c>
      <c r="U1166" s="45">
        <v>8.0671296296296307E-3</v>
      </c>
      <c r="V1166" s="45">
        <v>0</v>
      </c>
      <c r="W1166" s="45">
        <v>3.4467592592592591E-2</v>
      </c>
      <c r="X1166" s="2">
        <v>0</v>
      </c>
      <c r="Y1166" s="2">
        <v>3</v>
      </c>
      <c r="Z1166">
        <v>4</v>
      </c>
    </row>
    <row r="1167" spans="1:26" x14ac:dyDescent="0.25">
      <c r="A1167" s="1">
        <v>44725</v>
      </c>
      <c r="B1167" t="s">
        <v>81</v>
      </c>
      <c r="C1167" t="s">
        <v>140</v>
      </c>
      <c r="D1167" t="s">
        <v>132</v>
      </c>
      <c r="E1167" t="s">
        <v>273</v>
      </c>
      <c r="F1167" s="3">
        <v>0.15583333333333332</v>
      </c>
      <c r="G1167" s="5">
        <v>1.6909722222222225E-2</v>
      </c>
      <c r="H1167" s="2">
        <v>0</v>
      </c>
      <c r="I1167" s="2">
        <v>0</v>
      </c>
      <c r="J1167" s="2">
        <v>0</v>
      </c>
      <c r="K1167" s="2">
        <v>1</v>
      </c>
      <c r="L1167" s="2">
        <v>1</v>
      </c>
      <c r="M1167">
        <v>0</v>
      </c>
      <c r="N1167" s="2">
        <v>1</v>
      </c>
      <c r="O1167" s="2">
        <v>0</v>
      </c>
      <c r="P1167" s="2">
        <v>0</v>
      </c>
      <c r="Q1167" s="2">
        <v>1</v>
      </c>
      <c r="R1167" s="2">
        <v>1</v>
      </c>
      <c r="S1167" s="2">
        <v>0</v>
      </c>
      <c r="T1167" s="2">
        <v>0</v>
      </c>
      <c r="U1167" s="45" t="s">
        <v>77</v>
      </c>
      <c r="V1167" s="45" t="s">
        <v>77</v>
      </c>
      <c r="W1167" s="45">
        <v>0.72894675925925934</v>
      </c>
      <c r="X1167" s="2">
        <v>0</v>
      </c>
      <c r="Y1167" s="2">
        <v>1</v>
      </c>
      <c r="Z1167">
        <v>1</v>
      </c>
    </row>
    <row r="1168" spans="1:26" x14ac:dyDescent="0.25">
      <c r="A1168" s="1">
        <v>44725</v>
      </c>
      <c r="B1168" t="s">
        <v>81</v>
      </c>
      <c r="C1168" t="s">
        <v>135</v>
      </c>
      <c r="D1168" t="s">
        <v>132</v>
      </c>
      <c r="E1168" t="s">
        <v>281</v>
      </c>
      <c r="F1168" s="3">
        <v>19.3191655</v>
      </c>
      <c r="G1168" s="5">
        <v>0.11006220486111112</v>
      </c>
      <c r="H1168" s="2">
        <v>2</v>
      </c>
      <c r="I1168" s="2">
        <v>2</v>
      </c>
      <c r="J1168" s="2">
        <v>0</v>
      </c>
      <c r="K1168" s="2">
        <v>6</v>
      </c>
      <c r="L1168" s="2">
        <v>6</v>
      </c>
      <c r="M1168">
        <v>3</v>
      </c>
      <c r="N1168" s="2">
        <v>5</v>
      </c>
      <c r="O1168" s="2">
        <v>1</v>
      </c>
      <c r="P1168" s="2">
        <v>2</v>
      </c>
      <c r="Q1168" s="2">
        <v>3</v>
      </c>
      <c r="R1168" s="2">
        <v>1</v>
      </c>
      <c r="S1168" s="2">
        <v>0</v>
      </c>
      <c r="T1168" s="2">
        <v>2</v>
      </c>
      <c r="U1168" s="45">
        <v>5.9953703703703705E-3</v>
      </c>
      <c r="V1168" s="45">
        <v>0</v>
      </c>
      <c r="W1168" s="45">
        <v>3.0983796296296297E-2</v>
      </c>
      <c r="X1168" s="2">
        <v>2</v>
      </c>
      <c r="Y1168" s="2">
        <v>3</v>
      </c>
      <c r="Z1168">
        <v>6</v>
      </c>
    </row>
    <row r="1169" spans="1:26" x14ac:dyDescent="0.25">
      <c r="A1169" s="1">
        <v>44725</v>
      </c>
      <c r="B1169" t="s">
        <v>81</v>
      </c>
      <c r="C1169" t="s">
        <v>141</v>
      </c>
      <c r="D1169" t="s">
        <v>132</v>
      </c>
      <c r="E1169" t="s">
        <v>281</v>
      </c>
      <c r="F1169" s="3">
        <v>0.34305550000000001</v>
      </c>
      <c r="G1169" s="5">
        <v>2.4710645833333333E-2</v>
      </c>
      <c r="H1169" s="2">
        <v>0</v>
      </c>
      <c r="I1169" s="2">
        <v>0</v>
      </c>
      <c r="J1169" s="2">
        <v>0</v>
      </c>
      <c r="K1169" s="2">
        <v>1</v>
      </c>
      <c r="L1169" s="2">
        <v>1</v>
      </c>
      <c r="M1169">
        <v>0</v>
      </c>
      <c r="N1169" s="2">
        <v>1</v>
      </c>
      <c r="O1169" s="2">
        <v>0</v>
      </c>
      <c r="P1169" s="2">
        <v>0</v>
      </c>
      <c r="Q1169" s="2">
        <v>0</v>
      </c>
      <c r="R1169" s="2">
        <v>0</v>
      </c>
      <c r="S1169" s="2">
        <v>1</v>
      </c>
      <c r="T1169" s="2">
        <v>0</v>
      </c>
      <c r="U1169" s="45" t="s">
        <v>77</v>
      </c>
      <c r="V1169" s="45" t="s">
        <v>77</v>
      </c>
      <c r="W1169" s="45" t="s">
        <v>77</v>
      </c>
      <c r="X1169" s="2">
        <v>1</v>
      </c>
      <c r="Y1169" s="2">
        <v>0</v>
      </c>
      <c r="Z1169">
        <v>1</v>
      </c>
    </row>
    <row r="1170" spans="1:26" x14ac:dyDescent="0.25">
      <c r="A1170" s="1">
        <v>44725</v>
      </c>
      <c r="B1170" t="s">
        <v>81</v>
      </c>
      <c r="C1170" t="s">
        <v>135</v>
      </c>
      <c r="D1170" t="s">
        <v>132</v>
      </c>
      <c r="E1170" t="s">
        <v>94</v>
      </c>
      <c r="F1170" s="3">
        <v>2.9447213333333333</v>
      </c>
      <c r="G1170" s="5">
        <v>5.1315574074074069E-2</v>
      </c>
      <c r="H1170" s="2">
        <v>0</v>
      </c>
      <c r="I1170" s="2">
        <v>0</v>
      </c>
      <c r="J1170" s="2">
        <v>0</v>
      </c>
      <c r="K1170" s="2">
        <v>2</v>
      </c>
      <c r="L1170" s="2">
        <v>2</v>
      </c>
      <c r="M1170">
        <v>0</v>
      </c>
      <c r="N1170" s="2">
        <v>1</v>
      </c>
      <c r="O1170" s="2">
        <v>0</v>
      </c>
      <c r="P1170" s="2">
        <v>1</v>
      </c>
      <c r="Q1170" s="2">
        <v>1</v>
      </c>
      <c r="R1170" s="2">
        <v>0</v>
      </c>
      <c r="S1170" s="2">
        <v>0</v>
      </c>
      <c r="T1170" s="2">
        <v>1</v>
      </c>
      <c r="U1170" s="45" t="s">
        <v>77</v>
      </c>
      <c r="V1170" s="45" t="s">
        <v>77</v>
      </c>
      <c r="W1170" s="45">
        <v>4.9733796296296297E-2</v>
      </c>
      <c r="X1170" s="2">
        <v>1</v>
      </c>
      <c r="Y1170" s="2">
        <v>1</v>
      </c>
      <c r="Z1170">
        <v>2</v>
      </c>
    </row>
    <row r="1171" spans="1:26" x14ac:dyDescent="0.25">
      <c r="A1171" s="1">
        <v>44725</v>
      </c>
      <c r="B1171" t="s">
        <v>81</v>
      </c>
      <c r="C1171" t="s">
        <v>141</v>
      </c>
      <c r="D1171" t="s">
        <v>132</v>
      </c>
      <c r="E1171" t="s">
        <v>274</v>
      </c>
      <c r="F1171" s="3">
        <v>71.852774833333342</v>
      </c>
      <c r="G1171" s="5">
        <v>0.1002265664983165</v>
      </c>
      <c r="H1171" s="2">
        <v>8</v>
      </c>
      <c r="I1171" s="2">
        <v>3</v>
      </c>
      <c r="J1171" s="2">
        <v>0</v>
      </c>
      <c r="K1171" s="2">
        <v>22</v>
      </c>
      <c r="L1171" s="2">
        <v>22</v>
      </c>
      <c r="M1171">
        <v>8</v>
      </c>
      <c r="N1171" s="2">
        <v>12</v>
      </c>
      <c r="O1171" s="2">
        <v>5</v>
      </c>
      <c r="P1171" s="2">
        <v>14</v>
      </c>
      <c r="Q1171" s="2">
        <v>15</v>
      </c>
      <c r="R1171" s="2">
        <v>1</v>
      </c>
      <c r="S1171" s="2">
        <v>0</v>
      </c>
      <c r="T1171" s="2">
        <v>2</v>
      </c>
      <c r="U1171" s="45">
        <v>2.615740740740741E-3</v>
      </c>
      <c r="V1171" s="45">
        <v>0.8</v>
      </c>
      <c r="W1171" s="45">
        <v>4.777777777777778E-2</v>
      </c>
      <c r="X1171" s="2">
        <v>2</v>
      </c>
      <c r="Y1171" s="2">
        <v>15</v>
      </c>
      <c r="Z1171">
        <v>22</v>
      </c>
    </row>
    <row r="1172" spans="1:26" x14ac:dyDescent="0.25">
      <c r="A1172" s="1">
        <v>44725</v>
      </c>
      <c r="B1172" t="s">
        <v>81</v>
      </c>
      <c r="C1172" t="s">
        <v>135</v>
      </c>
      <c r="D1172" t="s">
        <v>132</v>
      </c>
      <c r="E1172" t="s">
        <v>274</v>
      </c>
      <c r="F1172" s="3">
        <v>21.350555666666668</v>
      </c>
      <c r="G1172" s="5">
        <v>9.1289983585858575E-2</v>
      </c>
      <c r="H1172" s="2">
        <v>2</v>
      </c>
      <c r="I1172" s="2">
        <v>1</v>
      </c>
      <c r="J1172" s="2">
        <v>0</v>
      </c>
      <c r="K1172" s="2">
        <v>7</v>
      </c>
      <c r="L1172" s="2">
        <v>7</v>
      </c>
      <c r="M1172">
        <v>0</v>
      </c>
      <c r="N1172" s="2">
        <v>3</v>
      </c>
      <c r="O1172" s="2">
        <v>0</v>
      </c>
      <c r="P1172" s="2">
        <v>2</v>
      </c>
      <c r="Q1172" s="2">
        <v>5</v>
      </c>
      <c r="R1172" s="2">
        <v>3</v>
      </c>
      <c r="S1172" s="2">
        <v>1</v>
      </c>
      <c r="T1172" s="2">
        <v>1</v>
      </c>
      <c r="U1172" s="45" t="s">
        <v>77</v>
      </c>
      <c r="V1172" s="45" t="s">
        <v>77</v>
      </c>
      <c r="W1172" s="45">
        <v>1.8113425925925925E-2</v>
      </c>
      <c r="X1172" s="2">
        <v>2</v>
      </c>
      <c r="Y1172" s="2">
        <v>5</v>
      </c>
      <c r="Z1172">
        <v>7</v>
      </c>
    </row>
    <row r="1173" spans="1:26" x14ac:dyDescent="0.25">
      <c r="A1173" s="1">
        <v>44725</v>
      </c>
      <c r="B1173" t="s">
        <v>81</v>
      </c>
      <c r="C1173" t="s">
        <v>140</v>
      </c>
      <c r="D1173" t="s">
        <v>132</v>
      </c>
      <c r="E1173" t="s">
        <v>283</v>
      </c>
      <c r="F1173" s="3">
        <v>1.1602778333333332</v>
      </c>
      <c r="G1173" s="5">
        <v>2.5621143518518519E-2</v>
      </c>
      <c r="H1173" s="2">
        <v>0</v>
      </c>
      <c r="I1173" s="2">
        <v>0</v>
      </c>
      <c r="J1173" s="2">
        <v>0</v>
      </c>
      <c r="K1173" s="2">
        <v>2</v>
      </c>
      <c r="L1173" s="2">
        <v>2</v>
      </c>
      <c r="M1173">
        <v>0</v>
      </c>
      <c r="N1173" s="2">
        <v>2</v>
      </c>
      <c r="O1173" s="2">
        <v>1</v>
      </c>
      <c r="P1173" s="2">
        <v>0</v>
      </c>
      <c r="Q1173" s="2">
        <v>0</v>
      </c>
      <c r="R1173" s="2">
        <v>0</v>
      </c>
      <c r="S1173" s="2">
        <v>0</v>
      </c>
      <c r="T1173" s="2">
        <v>1</v>
      </c>
      <c r="U1173" s="45">
        <v>1.068287037037037E-2</v>
      </c>
      <c r="V1173" s="45">
        <v>0</v>
      </c>
      <c r="W1173" s="45" t="s">
        <v>77</v>
      </c>
      <c r="X1173" s="2">
        <v>1</v>
      </c>
      <c r="Y1173" s="2">
        <v>0</v>
      </c>
      <c r="Z1173">
        <v>2</v>
      </c>
    </row>
    <row r="1174" spans="1:26" x14ac:dyDescent="0.25">
      <c r="A1174" s="1">
        <v>44725</v>
      </c>
      <c r="B1174" t="s">
        <v>76</v>
      </c>
      <c r="C1174" t="s">
        <v>137</v>
      </c>
      <c r="D1174" t="s">
        <v>132</v>
      </c>
      <c r="E1174" t="s">
        <v>268</v>
      </c>
      <c r="F1174" s="3">
        <v>78.344442166666653</v>
      </c>
      <c r="G1174" s="5">
        <v>0.16586198842592592</v>
      </c>
      <c r="H1174" s="2">
        <v>6</v>
      </c>
      <c r="I1174" s="2">
        <v>4</v>
      </c>
      <c r="J1174" s="2">
        <v>0</v>
      </c>
      <c r="K1174" s="2">
        <v>15</v>
      </c>
      <c r="L1174" s="2">
        <v>15</v>
      </c>
      <c r="M1174">
        <v>0</v>
      </c>
      <c r="N1174" s="2">
        <v>5</v>
      </c>
      <c r="O1174" s="2">
        <v>1</v>
      </c>
      <c r="P1174" s="2">
        <v>11</v>
      </c>
      <c r="Q1174" s="2">
        <v>12</v>
      </c>
      <c r="R1174" s="2">
        <v>1</v>
      </c>
      <c r="S1174" s="2">
        <v>0</v>
      </c>
      <c r="T1174" s="2">
        <v>2</v>
      </c>
      <c r="U1174" s="45">
        <v>4.9652777777777785E-3</v>
      </c>
      <c r="V1174" s="45">
        <v>1</v>
      </c>
      <c r="W1174" s="45">
        <v>0.10582754629629629</v>
      </c>
      <c r="X1174" s="2">
        <v>2</v>
      </c>
      <c r="Y1174" s="2">
        <v>12</v>
      </c>
      <c r="Z1174">
        <v>15</v>
      </c>
    </row>
    <row r="1175" spans="1:26" x14ac:dyDescent="0.25">
      <c r="A1175" s="1">
        <v>44725</v>
      </c>
      <c r="B1175" t="s">
        <v>76</v>
      </c>
      <c r="C1175" t="s">
        <v>145</v>
      </c>
      <c r="D1175" t="s">
        <v>146</v>
      </c>
      <c r="E1175" t="s">
        <v>268</v>
      </c>
      <c r="F1175" s="3">
        <v>2.7236111666666667</v>
      </c>
      <c r="G1175" s="5">
        <v>2.1614573784722226E-2</v>
      </c>
      <c r="H1175" s="2">
        <v>0</v>
      </c>
      <c r="I1175" s="2">
        <v>0</v>
      </c>
      <c r="J1175" s="2">
        <v>0</v>
      </c>
      <c r="K1175" s="2">
        <v>9</v>
      </c>
      <c r="L1175" s="2">
        <v>8</v>
      </c>
      <c r="M1175">
        <v>5</v>
      </c>
      <c r="N1175" s="2">
        <v>7</v>
      </c>
      <c r="O1175" s="2">
        <v>1</v>
      </c>
      <c r="P1175" s="2">
        <v>5</v>
      </c>
      <c r="Q1175" s="2">
        <v>6</v>
      </c>
      <c r="R1175" s="2">
        <v>1</v>
      </c>
      <c r="S1175" s="2">
        <v>0</v>
      </c>
      <c r="T1175" s="2">
        <v>2</v>
      </c>
      <c r="U1175" s="45">
        <v>9.0393518518518522E-3</v>
      </c>
      <c r="V1175" s="45">
        <v>0</v>
      </c>
      <c r="W1175" s="45">
        <v>7.9293981481481493E-2</v>
      </c>
      <c r="X1175" s="2">
        <v>2</v>
      </c>
      <c r="Y1175" s="2">
        <v>6</v>
      </c>
      <c r="Z1175">
        <v>9</v>
      </c>
    </row>
    <row r="1176" spans="1:26" x14ac:dyDescent="0.25">
      <c r="A1176" s="1">
        <v>44725</v>
      </c>
      <c r="B1176" t="s">
        <v>76</v>
      </c>
      <c r="C1176" t="s">
        <v>137</v>
      </c>
      <c r="D1176" t="s">
        <v>132</v>
      </c>
      <c r="E1176" t="s">
        <v>286</v>
      </c>
      <c r="F1176" s="3">
        <v>8.6966656666666662</v>
      </c>
      <c r="G1176" s="5">
        <v>0.13120368981481481</v>
      </c>
      <c r="H1176" s="2">
        <v>1</v>
      </c>
      <c r="I1176" s="2">
        <v>0</v>
      </c>
      <c r="J1176" s="2">
        <v>0</v>
      </c>
      <c r="K1176" s="2">
        <v>1</v>
      </c>
      <c r="L1176" s="2">
        <v>1</v>
      </c>
      <c r="M1176">
        <v>1</v>
      </c>
      <c r="N1176" s="2">
        <v>1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1</v>
      </c>
      <c r="U1176" s="45" t="s">
        <v>77</v>
      </c>
      <c r="V1176" s="45" t="s">
        <v>77</v>
      </c>
      <c r="W1176" s="45" t="s">
        <v>77</v>
      </c>
      <c r="X1176" s="2">
        <v>1</v>
      </c>
      <c r="Y1176" s="2">
        <v>0</v>
      </c>
      <c r="Z1176">
        <v>1</v>
      </c>
    </row>
    <row r="1177" spans="1:26" x14ac:dyDescent="0.25">
      <c r="A1177" s="1">
        <v>44725</v>
      </c>
      <c r="B1177" t="s">
        <v>76</v>
      </c>
      <c r="C1177" t="s">
        <v>147</v>
      </c>
      <c r="D1177" t="s">
        <v>132</v>
      </c>
      <c r="E1177" t="s">
        <v>286</v>
      </c>
      <c r="F1177" s="3">
        <v>0.81722216666666647</v>
      </c>
      <c r="G1177" s="5">
        <v>2.0536263888888889E-2</v>
      </c>
      <c r="H1177" s="2">
        <v>0</v>
      </c>
      <c r="I1177" s="2">
        <v>0</v>
      </c>
      <c r="J1177" s="2">
        <v>0</v>
      </c>
      <c r="K1177" s="2">
        <v>3</v>
      </c>
      <c r="L1177" s="2">
        <v>3</v>
      </c>
      <c r="M1177">
        <v>1</v>
      </c>
      <c r="N1177" s="2">
        <v>3</v>
      </c>
      <c r="O1177" s="2">
        <v>1</v>
      </c>
      <c r="P1177" s="2">
        <v>2</v>
      </c>
      <c r="Q1177" s="2">
        <v>2</v>
      </c>
      <c r="R1177" s="2">
        <v>0</v>
      </c>
      <c r="S1177" s="2">
        <v>0</v>
      </c>
      <c r="T1177" s="2">
        <v>0</v>
      </c>
      <c r="U1177" s="45">
        <v>4.3518518518518524E-3</v>
      </c>
      <c r="V1177" s="45">
        <v>1</v>
      </c>
      <c r="W1177" s="45">
        <v>3.3472222222222223E-2</v>
      </c>
      <c r="X1177" s="2">
        <v>0</v>
      </c>
      <c r="Y1177" s="2">
        <v>2</v>
      </c>
      <c r="Z1177">
        <v>3</v>
      </c>
    </row>
    <row r="1178" spans="1:26" x14ac:dyDescent="0.25">
      <c r="A1178" s="1">
        <v>44725</v>
      </c>
      <c r="B1178" t="s">
        <v>76</v>
      </c>
      <c r="C1178" t="s">
        <v>175</v>
      </c>
      <c r="D1178" t="s">
        <v>153</v>
      </c>
      <c r="E1178" t="s">
        <v>286</v>
      </c>
      <c r="F1178" s="3">
        <v>0</v>
      </c>
      <c r="G1178" s="5">
        <v>8.4722222222222213E-3</v>
      </c>
      <c r="H1178" s="2">
        <v>0</v>
      </c>
      <c r="I1178" s="2">
        <v>0</v>
      </c>
      <c r="J1178" s="2">
        <v>0</v>
      </c>
      <c r="K1178" s="2">
        <v>1</v>
      </c>
      <c r="L1178" s="2">
        <v>1</v>
      </c>
      <c r="M1178">
        <v>0</v>
      </c>
      <c r="N1178" s="2">
        <v>1</v>
      </c>
      <c r="O1178" s="2">
        <v>0</v>
      </c>
      <c r="P1178" s="2">
        <v>0</v>
      </c>
      <c r="Q1178" s="2">
        <v>1</v>
      </c>
      <c r="R1178" s="2">
        <v>1</v>
      </c>
      <c r="S1178" s="2">
        <v>0</v>
      </c>
      <c r="T1178" s="2">
        <v>0</v>
      </c>
      <c r="U1178" s="45" t="s">
        <v>77</v>
      </c>
      <c r="V1178" s="45" t="s">
        <v>77</v>
      </c>
      <c r="W1178" s="45">
        <v>0.12807870370370372</v>
      </c>
      <c r="X1178" s="2">
        <v>0</v>
      </c>
      <c r="Y1178" s="2">
        <v>1</v>
      </c>
      <c r="Z1178">
        <v>1</v>
      </c>
    </row>
    <row r="1179" spans="1:26" x14ac:dyDescent="0.25">
      <c r="A1179" s="1">
        <v>44725</v>
      </c>
      <c r="B1179" t="s">
        <v>76</v>
      </c>
      <c r="C1179" t="s">
        <v>147</v>
      </c>
      <c r="D1179" t="s">
        <v>132</v>
      </c>
      <c r="E1179" t="s">
        <v>287</v>
      </c>
      <c r="F1179" s="3">
        <v>0.58694449999999998</v>
      </c>
      <c r="G1179" s="5">
        <v>3.4872687499999999E-2</v>
      </c>
      <c r="H1179" s="2">
        <v>0</v>
      </c>
      <c r="I1179" s="2">
        <v>0</v>
      </c>
      <c r="J1179" s="2">
        <v>0</v>
      </c>
      <c r="K1179" s="2">
        <v>1</v>
      </c>
      <c r="L1179" s="2">
        <v>1</v>
      </c>
      <c r="M1179">
        <v>0</v>
      </c>
      <c r="N1179" s="2">
        <v>1</v>
      </c>
      <c r="O1179" s="2">
        <v>1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45">
        <v>2.0995370370370373E-2</v>
      </c>
      <c r="V1179" s="45">
        <v>0</v>
      </c>
      <c r="W1179" s="45" t="s">
        <v>77</v>
      </c>
      <c r="X1179" s="2">
        <v>0</v>
      </c>
      <c r="Y1179" s="2">
        <v>0</v>
      </c>
      <c r="Z1179">
        <v>1</v>
      </c>
    </row>
    <row r="1180" spans="1:26" x14ac:dyDescent="0.25">
      <c r="A1180" s="1">
        <v>44725</v>
      </c>
      <c r="B1180" t="s">
        <v>76</v>
      </c>
      <c r="C1180" t="s">
        <v>144</v>
      </c>
      <c r="D1180" t="s">
        <v>132</v>
      </c>
      <c r="E1180" t="s">
        <v>270</v>
      </c>
      <c r="F1180" s="3">
        <v>21.589721166666664</v>
      </c>
      <c r="G1180" s="5">
        <v>5.9412291666666665E-2</v>
      </c>
      <c r="H1180" s="2">
        <v>1</v>
      </c>
      <c r="I1180" s="2">
        <v>0</v>
      </c>
      <c r="J1180" s="2">
        <v>0</v>
      </c>
      <c r="K1180" s="2">
        <v>17</v>
      </c>
      <c r="L1180" s="2">
        <v>17</v>
      </c>
      <c r="M1180">
        <v>3</v>
      </c>
      <c r="N1180" s="2">
        <v>11</v>
      </c>
      <c r="O1180" s="2">
        <v>2</v>
      </c>
      <c r="P1180" s="2">
        <v>11</v>
      </c>
      <c r="Q1180" s="2">
        <v>15</v>
      </c>
      <c r="R1180" s="2">
        <v>4</v>
      </c>
      <c r="S1180" s="2">
        <v>0</v>
      </c>
      <c r="T1180" s="2">
        <v>0</v>
      </c>
      <c r="U1180" s="45">
        <v>1.1186342592592593E-2</v>
      </c>
      <c r="V1180" s="45">
        <v>0</v>
      </c>
      <c r="W1180" s="45">
        <v>5.2557870370370373E-2</v>
      </c>
      <c r="X1180" s="2">
        <v>0</v>
      </c>
      <c r="Y1180" s="2">
        <v>15</v>
      </c>
      <c r="Z1180">
        <v>17</v>
      </c>
    </row>
    <row r="1181" spans="1:26" x14ac:dyDescent="0.25">
      <c r="A1181" s="1">
        <v>44725</v>
      </c>
      <c r="B1181" t="s">
        <v>76</v>
      </c>
      <c r="C1181" t="s">
        <v>137</v>
      </c>
      <c r="D1181" t="s">
        <v>132</v>
      </c>
      <c r="E1181" t="s">
        <v>270</v>
      </c>
      <c r="F1181" s="3">
        <v>0.40861116666666669</v>
      </c>
      <c r="G1181" s="5">
        <v>1.3987270833333332E-2</v>
      </c>
      <c r="H1181" s="2">
        <v>0</v>
      </c>
      <c r="I1181" s="2">
        <v>0</v>
      </c>
      <c r="J1181" s="2">
        <v>0</v>
      </c>
      <c r="K1181" s="2">
        <v>2</v>
      </c>
      <c r="L1181" s="2">
        <v>2</v>
      </c>
      <c r="M1181">
        <v>1</v>
      </c>
      <c r="N1181" s="2">
        <v>2</v>
      </c>
      <c r="O1181" s="2">
        <v>0</v>
      </c>
      <c r="P1181" s="2">
        <v>1</v>
      </c>
      <c r="Q1181" s="2">
        <v>1</v>
      </c>
      <c r="R1181" s="2">
        <v>0</v>
      </c>
      <c r="S1181" s="2">
        <v>1</v>
      </c>
      <c r="T1181" s="2">
        <v>0</v>
      </c>
      <c r="U1181" s="45" t="s">
        <v>77</v>
      </c>
      <c r="V1181" s="45" t="s">
        <v>77</v>
      </c>
      <c r="W1181" s="45">
        <v>9.3321759259259257E-2</v>
      </c>
      <c r="X1181" s="2">
        <v>1</v>
      </c>
      <c r="Y1181" s="2">
        <v>1</v>
      </c>
      <c r="Z1181">
        <v>2</v>
      </c>
    </row>
    <row r="1182" spans="1:26" x14ac:dyDescent="0.25">
      <c r="A1182" s="1">
        <v>44725</v>
      </c>
      <c r="B1182" t="s">
        <v>76</v>
      </c>
      <c r="C1182" t="s">
        <v>147</v>
      </c>
      <c r="D1182" t="s">
        <v>132</v>
      </c>
      <c r="E1182" t="s">
        <v>94</v>
      </c>
      <c r="F1182" s="3">
        <v>1.1113880000000003</v>
      </c>
      <c r="G1182" s="5">
        <v>1.9678233333333333E-2</v>
      </c>
      <c r="H1182" s="2">
        <v>0</v>
      </c>
      <c r="I1182" s="2">
        <v>0</v>
      </c>
      <c r="J1182" s="2">
        <v>0</v>
      </c>
      <c r="K1182" s="2">
        <v>5</v>
      </c>
      <c r="L1182" s="2">
        <v>5</v>
      </c>
      <c r="M1182">
        <v>0</v>
      </c>
      <c r="N1182" s="2">
        <v>5</v>
      </c>
      <c r="O1182" s="2">
        <v>0</v>
      </c>
      <c r="P1182" s="2">
        <v>4</v>
      </c>
      <c r="Q1182" s="2">
        <v>5</v>
      </c>
      <c r="R1182" s="2">
        <v>1</v>
      </c>
      <c r="S1182" s="2">
        <v>0</v>
      </c>
      <c r="T1182" s="2">
        <v>0</v>
      </c>
      <c r="U1182" s="45" t="s">
        <v>77</v>
      </c>
      <c r="V1182" s="45" t="s">
        <v>77</v>
      </c>
      <c r="W1182" s="45">
        <v>4.7719907407407412E-2</v>
      </c>
      <c r="X1182" s="2">
        <v>0</v>
      </c>
      <c r="Y1182" s="2">
        <v>5</v>
      </c>
      <c r="Z1182">
        <v>5</v>
      </c>
    </row>
    <row r="1183" spans="1:26" x14ac:dyDescent="0.25">
      <c r="A1183" s="1">
        <v>44725</v>
      </c>
      <c r="B1183" t="s">
        <v>82</v>
      </c>
      <c r="C1183" t="s">
        <v>162</v>
      </c>
      <c r="D1183" t="s">
        <v>143</v>
      </c>
      <c r="E1183" t="s">
        <v>285</v>
      </c>
      <c r="F1183" s="3">
        <v>0</v>
      </c>
      <c r="G1183" s="5">
        <v>2.26273125E-2</v>
      </c>
      <c r="H1183" s="2">
        <v>0</v>
      </c>
      <c r="I1183" s="2">
        <v>0</v>
      </c>
      <c r="J1183" s="2">
        <v>0</v>
      </c>
      <c r="K1183" s="2">
        <v>1</v>
      </c>
      <c r="L1183" s="2">
        <v>1</v>
      </c>
      <c r="M1183">
        <v>0</v>
      </c>
      <c r="N1183" s="2">
        <v>1</v>
      </c>
      <c r="O1183" s="2">
        <v>0</v>
      </c>
      <c r="P1183" s="2">
        <v>1</v>
      </c>
      <c r="Q1183" s="2">
        <v>1</v>
      </c>
      <c r="R1183" s="2">
        <v>0</v>
      </c>
      <c r="S1183" s="2">
        <v>0</v>
      </c>
      <c r="T1183" s="2">
        <v>0</v>
      </c>
      <c r="U1183" s="45" t="s">
        <v>77</v>
      </c>
      <c r="V1183" s="45" t="s">
        <v>77</v>
      </c>
      <c r="W1183" s="45">
        <v>6.039351851851852E-2</v>
      </c>
      <c r="X1183" s="2">
        <v>0</v>
      </c>
      <c r="Y1183" s="2">
        <v>1</v>
      </c>
      <c r="Z1183">
        <v>1</v>
      </c>
    </row>
    <row r="1184" spans="1:26" x14ac:dyDescent="0.25">
      <c r="A1184" s="1">
        <v>44725</v>
      </c>
      <c r="B1184" t="s">
        <v>82</v>
      </c>
      <c r="C1184" t="s">
        <v>156</v>
      </c>
      <c r="D1184" t="s">
        <v>143</v>
      </c>
      <c r="E1184" t="s">
        <v>285</v>
      </c>
      <c r="F1184" s="3">
        <v>0</v>
      </c>
      <c r="G1184" s="5">
        <v>9.8032430555555546E-3</v>
      </c>
      <c r="H1184" s="2">
        <v>0</v>
      </c>
      <c r="I1184" s="2">
        <v>0</v>
      </c>
      <c r="J1184" s="2">
        <v>0</v>
      </c>
      <c r="K1184" s="2">
        <v>1</v>
      </c>
      <c r="L1184" s="2">
        <v>1</v>
      </c>
      <c r="M1184">
        <v>0</v>
      </c>
      <c r="N1184" s="2">
        <v>1</v>
      </c>
      <c r="O1184" s="2">
        <v>1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45">
        <v>0</v>
      </c>
      <c r="V1184" s="45">
        <v>1</v>
      </c>
      <c r="W1184" s="45" t="s">
        <v>77</v>
      </c>
      <c r="X1184" s="2">
        <v>0</v>
      </c>
      <c r="Y1184" s="2">
        <v>0</v>
      </c>
      <c r="Z1184">
        <v>1</v>
      </c>
    </row>
    <row r="1185" spans="1:26" x14ac:dyDescent="0.25">
      <c r="A1185" s="1">
        <v>44725</v>
      </c>
      <c r="B1185" t="s">
        <v>82</v>
      </c>
      <c r="C1185" t="s">
        <v>151</v>
      </c>
      <c r="D1185" t="s">
        <v>143</v>
      </c>
      <c r="E1185" t="s">
        <v>282</v>
      </c>
      <c r="F1185" s="3">
        <v>2.2719425000000002</v>
      </c>
      <c r="G1185" s="5">
        <v>1.9589112500000002E-2</v>
      </c>
      <c r="H1185" s="2">
        <v>0</v>
      </c>
      <c r="I1185" s="2">
        <v>0</v>
      </c>
      <c r="J1185" s="2">
        <v>0</v>
      </c>
      <c r="K1185" s="2">
        <v>8</v>
      </c>
      <c r="L1185" s="2">
        <v>8</v>
      </c>
      <c r="M1185">
        <v>1</v>
      </c>
      <c r="N1185" s="2">
        <v>8</v>
      </c>
      <c r="O1185" s="2">
        <v>4</v>
      </c>
      <c r="P1185" s="2">
        <v>4</v>
      </c>
      <c r="Q1185" s="2">
        <v>4</v>
      </c>
      <c r="R1185" s="2">
        <v>0</v>
      </c>
      <c r="S1185" s="2">
        <v>0</v>
      </c>
      <c r="T1185" s="2">
        <v>0</v>
      </c>
      <c r="U1185" s="45">
        <v>8.1250000000000003E-3</v>
      </c>
      <c r="V1185" s="45">
        <v>0.25</v>
      </c>
      <c r="W1185" s="45">
        <v>7.3906250000000007E-2</v>
      </c>
      <c r="X1185" s="2">
        <v>0</v>
      </c>
      <c r="Y1185" s="2">
        <v>4</v>
      </c>
      <c r="Z1185">
        <v>8</v>
      </c>
    </row>
    <row r="1186" spans="1:26" x14ac:dyDescent="0.25">
      <c r="A1186" s="1">
        <v>44725</v>
      </c>
      <c r="B1186" t="s">
        <v>82</v>
      </c>
      <c r="C1186" t="s">
        <v>178</v>
      </c>
      <c r="D1186" t="s">
        <v>77</v>
      </c>
      <c r="E1186" t="s">
        <v>275</v>
      </c>
      <c r="F1186" s="3">
        <v>0</v>
      </c>
      <c r="G1186" s="5" t="s">
        <v>77</v>
      </c>
      <c r="H1186" s="2">
        <v>0</v>
      </c>
      <c r="I1186" s="2">
        <v>0</v>
      </c>
      <c r="J1186" s="2">
        <v>0</v>
      </c>
      <c r="K1186" s="2">
        <v>1</v>
      </c>
      <c r="L1186" s="2">
        <v>1</v>
      </c>
      <c r="M1186">
        <v>0</v>
      </c>
      <c r="N1186" s="2">
        <v>0</v>
      </c>
      <c r="O1186" s="2">
        <v>1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45">
        <v>3.402777777777778E-3</v>
      </c>
      <c r="V1186" s="45">
        <v>1</v>
      </c>
      <c r="W1186" s="45" t="s">
        <v>77</v>
      </c>
      <c r="X1186" s="2">
        <v>0</v>
      </c>
      <c r="Y1186" s="2">
        <v>0</v>
      </c>
      <c r="Z1186">
        <v>1</v>
      </c>
    </row>
    <row r="1187" spans="1:26" x14ac:dyDescent="0.25">
      <c r="A1187" s="1">
        <v>44725</v>
      </c>
      <c r="B1187" t="s">
        <v>82</v>
      </c>
      <c r="C1187" t="s">
        <v>142</v>
      </c>
      <c r="D1187" t="s">
        <v>143</v>
      </c>
      <c r="E1187" t="s">
        <v>94</v>
      </c>
      <c r="F1187" s="3">
        <v>19.733609166666668</v>
      </c>
      <c r="G1187" s="5">
        <v>0.17486340972222222</v>
      </c>
      <c r="H1187" s="2">
        <v>1</v>
      </c>
      <c r="I1187" s="2">
        <v>1</v>
      </c>
      <c r="J1187" s="2">
        <v>0</v>
      </c>
      <c r="K1187" s="2">
        <v>4</v>
      </c>
      <c r="L1187" s="2">
        <v>4</v>
      </c>
      <c r="M1187">
        <v>0</v>
      </c>
      <c r="N1187" s="2">
        <v>1</v>
      </c>
      <c r="O1187" s="2">
        <v>2</v>
      </c>
      <c r="P1187" s="2">
        <v>1</v>
      </c>
      <c r="Q1187" s="2">
        <v>1</v>
      </c>
      <c r="R1187" s="2">
        <v>0</v>
      </c>
      <c r="S1187" s="2">
        <v>0</v>
      </c>
      <c r="T1187" s="2">
        <v>1</v>
      </c>
      <c r="U1187" s="45">
        <v>3.6921296296296294E-3</v>
      </c>
      <c r="V1187" s="45">
        <v>1</v>
      </c>
      <c r="W1187" s="45">
        <v>7.0729166666666662E-2</v>
      </c>
      <c r="X1187" s="2">
        <v>1</v>
      </c>
      <c r="Y1187" s="2">
        <v>1</v>
      </c>
      <c r="Z1187">
        <v>4</v>
      </c>
    </row>
    <row r="1188" spans="1:26" x14ac:dyDescent="0.25">
      <c r="A1188" s="1">
        <v>44725</v>
      </c>
      <c r="B1188" t="s">
        <v>82</v>
      </c>
      <c r="C1188" t="s">
        <v>148</v>
      </c>
      <c r="D1188" t="s">
        <v>143</v>
      </c>
      <c r="E1188" t="s">
        <v>94</v>
      </c>
      <c r="F1188" s="3">
        <v>1.4647213333333333</v>
      </c>
      <c r="G1188" s="5">
        <v>2.0588342592592596E-2</v>
      </c>
      <c r="H1188" s="2">
        <v>0</v>
      </c>
      <c r="I1188" s="2">
        <v>0</v>
      </c>
      <c r="J1188" s="2">
        <v>0</v>
      </c>
      <c r="K1188" s="2">
        <v>6</v>
      </c>
      <c r="L1188" s="2">
        <v>6</v>
      </c>
      <c r="M1188">
        <v>0</v>
      </c>
      <c r="N1188" s="2">
        <v>6</v>
      </c>
      <c r="O1188" s="2">
        <v>0</v>
      </c>
      <c r="P1188" s="2">
        <v>5</v>
      </c>
      <c r="Q1188" s="2">
        <v>6</v>
      </c>
      <c r="R1188" s="2">
        <v>1</v>
      </c>
      <c r="S1188" s="2">
        <v>0</v>
      </c>
      <c r="T1188" s="2">
        <v>0</v>
      </c>
      <c r="U1188" s="45" t="s">
        <v>77</v>
      </c>
      <c r="V1188" s="45" t="s">
        <v>77</v>
      </c>
      <c r="W1188" s="45">
        <v>7.1018518518518522E-2</v>
      </c>
      <c r="X1188" s="2">
        <v>0</v>
      </c>
      <c r="Y1188" s="2">
        <v>6</v>
      </c>
      <c r="Z1188">
        <v>6</v>
      </c>
    </row>
    <row r="1189" spans="1:26" x14ac:dyDescent="0.25">
      <c r="A1189" s="1">
        <v>44725</v>
      </c>
      <c r="B1189" t="s">
        <v>82</v>
      </c>
      <c r="C1189" t="s">
        <v>162</v>
      </c>
      <c r="D1189" t="s">
        <v>143</v>
      </c>
      <c r="E1189" t="s">
        <v>94</v>
      </c>
      <c r="F1189" s="3">
        <v>0</v>
      </c>
      <c r="G1189" s="5">
        <v>4.9305555555555561E-2</v>
      </c>
      <c r="H1189" s="2">
        <v>0</v>
      </c>
      <c r="I1189" s="2">
        <v>0</v>
      </c>
      <c r="J1189" s="2">
        <v>0</v>
      </c>
      <c r="K1189" s="2">
        <v>1</v>
      </c>
      <c r="L1189" s="2">
        <v>1</v>
      </c>
      <c r="M1189">
        <v>0</v>
      </c>
      <c r="N1189" s="2">
        <v>0</v>
      </c>
      <c r="O1189" s="2">
        <v>1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45">
        <v>2.1400462962962965E-2</v>
      </c>
      <c r="V1189" s="45">
        <v>0</v>
      </c>
      <c r="W1189" s="45" t="s">
        <v>77</v>
      </c>
      <c r="X1189" s="2">
        <v>0</v>
      </c>
      <c r="Y1189" s="2">
        <v>0</v>
      </c>
      <c r="Z1189">
        <v>1</v>
      </c>
    </row>
    <row r="1190" spans="1:26" x14ac:dyDescent="0.25">
      <c r="A1190" s="1">
        <v>44725</v>
      </c>
      <c r="B1190" t="s">
        <v>82</v>
      </c>
      <c r="C1190" t="s">
        <v>154</v>
      </c>
      <c r="D1190" t="s">
        <v>143</v>
      </c>
      <c r="E1190" t="s">
        <v>94</v>
      </c>
      <c r="F1190" s="3">
        <v>0</v>
      </c>
      <c r="G1190" s="5">
        <v>6.8750000000000009E-3</v>
      </c>
      <c r="H1190" s="2">
        <v>0</v>
      </c>
      <c r="I1190" s="2">
        <v>0</v>
      </c>
      <c r="J1190" s="2">
        <v>0</v>
      </c>
      <c r="K1190" s="2">
        <v>1</v>
      </c>
      <c r="L1190" s="2">
        <v>1</v>
      </c>
      <c r="M1190">
        <v>0</v>
      </c>
      <c r="N1190" s="2">
        <v>1</v>
      </c>
      <c r="O1190" s="2">
        <v>1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45">
        <v>5.3125000000000004E-3</v>
      </c>
      <c r="V1190" s="45">
        <v>1</v>
      </c>
      <c r="W1190" s="45" t="s">
        <v>77</v>
      </c>
      <c r="X1190" s="2">
        <v>0</v>
      </c>
      <c r="Y1190" s="2">
        <v>0</v>
      </c>
      <c r="Z1190">
        <v>1</v>
      </c>
    </row>
    <row r="1191" spans="1:26" x14ac:dyDescent="0.25">
      <c r="A1191" s="1">
        <v>44725</v>
      </c>
      <c r="B1191" t="s">
        <v>82</v>
      </c>
      <c r="C1191" t="s">
        <v>176</v>
      </c>
      <c r="D1191" t="s">
        <v>143</v>
      </c>
      <c r="E1191" t="s">
        <v>277</v>
      </c>
      <c r="F1191" s="3">
        <v>0</v>
      </c>
      <c r="G1191" s="5">
        <v>1.1979166666666667E-2</v>
      </c>
      <c r="H1191" s="2">
        <v>0</v>
      </c>
      <c r="I1191" s="2">
        <v>0</v>
      </c>
      <c r="J1191" s="2">
        <v>0</v>
      </c>
      <c r="K1191" s="2">
        <v>1</v>
      </c>
      <c r="L1191" s="2">
        <v>1</v>
      </c>
      <c r="M1191">
        <v>0</v>
      </c>
      <c r="N1191" s="2">
        <v>1</v>
      </c>
      <c r="O1191" s="2">
        <v>1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45">
        <v>1.4814814814814816E-3</v>
      </c>
      <c r="V1191" s="45">
        <v>1</v>
      </c>
      <c r="W1191" s="45" t="s">
        <v>77</v>
      </c>
      <c r="X1191" s="2">
        <v>0</v>
      </c>
      <c r="Y1191" s="2">
        <v>0</v>
      </c>
      <c r="Z1191">
        <v>1</v>
      </c>
    </row>
    <row r="1192" spans="1:26" x14ac:dyDescent="0.25">
      <c r="A1192" s="1">
        <v>44725</v>
      </c>
      <c r="B1192" t="s">
        <v>80</v>
      </c>
      <c r="C1192" t="s">
        <v>133</v>
      </c>
      <c r="D1192" t="s">
        <v>132</v>
      </c>
      <c r="E1192" t="s">
        <v>269</v>
      </c>
      <c r="F1192" s="3">
        <v>0.49944450000000001</v>
      </c>
      <c r="G1192" s="5">
        <v>2.0821760416666665E-2</v>
      </c>
      <c r="H1192" s="2">
        <v>0</v>
      </c>
      <c r="I1192" s="2">
        <v>0</v>
      </c>
      <c r="J1192" s="2">
        <v>0</v>
      </c>
      <c r="K1192" s="2">
        <v>2</v>
      </c>
      <c r="L1192" s="2">
        <v>2</v>
      </c>
      <c r="M1192">
        <v>0</v>
      </c>
      <c r="N1192" s="2">
        <v>2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2</v>
      </c>
      <c r="U1192" s="45" t="s">
        <v>77</v>
      </c>
      <c r="V1192" s="45" t="s">
        <v>77</v>
      </c>
      <c r="W1192" s="45" t="s">
        <v>77</v>
      </c>
      <c r="X1192" s="2">
        <v>2</v>
      </c>
      <c r="Y1192" s="2">
        <v>0</v>
      </c>
      <c r="Z1192">
        <v>2</v>
      </c>
    </row>
    <row r="1193" spans="1:26" x14ac:dyDescent="0.25">
      <c r="A1193" s="1">
        <v>44725</v>
      </c>
      <c r="B1193" t="s">
        <v>80</v>
      </c>
      <c r="C1193" t="s">
        <v>133</v>
      </c>
      <c r="D1193" t="s">
        <v>132</v>
      </c>
      <c r="E1193" t="s">
        <v>268</v>
      </c>
      <c r="F1193" s="3">
        <v>0</v>
      </c>
      <c r="G1193" s="5">
        <v>8.1018750000000014E-4</v>
      </c>
      <c r="H1193" s="2">
        <v>0</v>
      </c>
      <c r="I1193" s="2">
        <v>0</v>
      </c>
      <c r="J1193" s="2">
        <v>0</v>
      </c>
      <c r="K1193" s="2">
        <v>3</v>
      </c>
      <c r="L1193" s="2">
        <v>3</v>
      </c>
      <c r="M1193">
        <v>2</v>
      </c>
      <c r="N1193" s="2">
        <v>3</v>
      </c>
      <c r="O1193" s="2">
        <v>1</v>
      </c>
      <c r="P1193" s="2">
        <v>1</v>
      </c>
      <c r="Q1193" s="2">
        <v>2</v>
      </c>
      <c r="R1193" s="2">
        <v>1</v>
      </c>
      <c r="S1193" s="2">
        <v>0</v>
      </c>
      <c r="T1193" s="2">
        <v>0</v>
      </c>
      <c r="U1193" s="45">
        <v>1.0879629629629631E-3</v>
      </c>
      <c r="V1193" s="45">
        <v>1</v>
      </c>
      <c r="W1193" s="45">
        <v>0.10832175925925927</v>
      </c>
      <c r="X1193" s="2">
        <v>0</v>
      </c>
      <c r="Y1193" s="2">
        <v>2</v>
      </c>
      <c r="Z1193">
        <v>3</v>
      </c>
    </row>
    <row r="1194" spans="1:26" x14ac:dyDescent="0.25">
      <c r="A1194" s="1">
        <v>44725</v>
      </c>
      <c r="B1194" t="s">
        <v>80</v>
      </c>
      <c r="C1194" t="s">
        <v>133</v>
      </c>
      <c r="D1194" t="s">
        <v>132</v>
      </c>
      <c r="E1194" t="s">
        <v>275</v>
      </c>
      <c r="F1194" s="3">
        <v>64.410832499999998</v>
      </c>
      <c r="G1194" s="5">
        <v>0.23296006655092594</v>
      </c>
      <c r="H1194" s="2">
        <v>4</v>
      </c>
      <c r="I1194" s="2">
        <v>4</v>
      </c>
      <c r="J1194" s="2">
        <v>3</v>
      </c>
      <c r="K1194" s="2">
        <v>13</v>
      </c>
      <c r="L1194" s="2">
        <v>13</v>
      </c>
      <c r="M1194">
        <v>3</v>
      </c>
      <c r="N1194" s="2">
        <v>6</v>
      </c>
      <c r="O1194" s="2">
        <v>3</v>
      </c>
      <c r="P1194" s="2">
        <v>8</v>
      </c>
      <c r="Q1194" s="2">
        <v>10</v>
      </c>
      <c r="R1194" s="2">
        <v>2</v>
      </c>
      <c r="S1194" s="2">
        <v>0</v>
      </c>
      <c r="T1194" s="2">
        <v>0</v>
      </c>
      <c r="U1194" s="45">
        <v>4.3518518518518524E-3</v>
      </c>
      <c r="V1194" s="45">
        <v>0.66666666666666663</v>
      </c>
      <c r="W1194" s="45">
        <v>0.11732638888888888</v>
      </c>
      <c r="X1194" s="2">
        <v>0</v>
      </c>
      <c r="Y1194" s="2">
        <v>10</v>
      </c>
      <c r="Z1194">
        <v>13</v>
      </c>
    </row>
    <row r="1195" spans="1:26" x14ac:dyDescent="0.25">
      <c r="A1195" s="1">
        <v>44725</v>
      </c>
      <c r="B1195" t="s">
        <v>80</v>
      </c>
      <c r="C1195" t="s">
        <v>149</v>
      </c>
      <c r="D1195" t="s">
        <v>150</v>
      </c>
      <c r="E1195" t="s">
        <v>275</v>
      </c>
      <c r="F1195" s="3">
        <v>0</v>
      </c>
      <c r="G1195" s="5" t="s">
        <v>77</v>
      </c>
      <c r="H1195" s="2">
        <v>0</v>
      </c>
      <c r="I1195" s="2">
        <v>0</v>
      </c>
      <c r="J1195" s="2">
        <v>0</v>
      </c>
      <c r="K1195" s="2">
        <v>1</v>
      </c>
      <c r="L1195" s="2">
        <v>0</v>
      </c>
      <c r="M1195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1</v>
      </c>
      <c r="U1195" s="45" t="s">
        <v>77</v>
      </c>
      <c r="V1195" s="45" t="s">
        <v>77</v>
      </c>
      <c r="W1195" s="45" t="s">
        <v>77</v>
      </c>
      <c r="X1195" s="2">
        <v>1</v>
      </c>
      <c r="Y1195" s="2">
        <v>0</v>
      </c>
      <c r="Z1195">
        <v>1</v>
      </c>
    </row>
    <row r="1196" spans="1:26" x14ac:dyDescent="0.25">
      <c r="A1196" s="1">
        <v>44725</v>
      </c>
      <c r="B1196" t="s">
        <v>80</v>
      </c>
      <c r="C1196" t="s">
        <v>133</v>
      </c>
      <c r="D1196" t="s">
        <v>132</v>
      </c>
      <c r="E1196" t="s">
        <v>270</v>
      </c>
      <c r="F1196" s="3">
        <v>0</v>
      </c>
      <c r="G1196" s="5">
        <v>1.1435187500000001E-2</v>
      </c>
      <c r="H1196" s="2">
        <v>0</v>
      </c>
      <c r="I1196" s="2">
        <v>0</v>
      </c>
      <c r="J1196" s="2">
        <v>0</v>
      </c>
      <c r="K1196" s="2">
        <v>1</v>
      </c>
      <c r="L1196" s="2">
        <v>1</v>
      </c>
      <c r="M1196">
        <v>0</v>
      </c>
      <c r="N1196" s="2">
        <v>1</v>
      </c>
      <c r="O1196" s="2">
        <v>0</v>
      </c>
      <c r="P1196" s="2">
        <v>1</v>
      </c>
      <c r="Q1196" s="2">
        <v>1</v>
      </c>
      <c r="R1196" s="2">
        <v>0</v>
      </c>
      <c r="S1196" s="2">
        <v>0</v>
      </c>
      <c r="T1196" s="2">
        <v>0</v>
      </c>
      <c r="U1196" s="45" t="s">
        <v>77</v>
      </c>
      <c r="V1196" s="45" t="s">
        <v>77</v>
      </c>
      <c r="W1196" s="45">
        <v>2.7638888888888886E-2</v>
      </c>
      <c r="X1196" s="2">
        <v>0</v>
      </c>
      <c r="Y1196" s="2">
        <v>1</v>
      </c>
      <c r="Z1196">
        <v>1</v>
      </c>
    </row>
    <row r="1197" spans="1:26" x14ac:dyDescent="0.25">
      <c r="A1197" s="1">
        <v>44725</v>
      </c>
      <c r="B1197" t="s">
        <v>80</v>
      </c>
      <c r="C1197" t="s">
        <v>133</v>
      </c>
      <c r="D1197" t="s">
        <v>132</v>
      </c>
      <c r="E1197" t="s">
        <v>94</v>
      </c>
      <c r="F1197" s="3">
        <v>1.6455554999999999</v>
      </c>
      <c r="G1197" s="5">
        <v>7.898147916666666E-2</v>
      </c>
      <c r="H1197" s="2">
        <v>0</v>
      </c>
      <c r="I1197" s="2">
        <v>0</v>
      </c>
      <c r="J1197" s="2">
        <v>0</v>
      </c>
      <c r="K1197" s="2">
        <v>1</v>
      </c>
      <c r="L1197" s="2">
        <v>1</v>
      </c>
      <c r="M1197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1</v>
      </c>
      <c r="U1197" s="45" t="s">
        <v>77</v>
      </c>
      <c r="V1197" s="45" t="s">
        <v>77</v>
      </c>
      <c r="W1197" s="45" t="s">
        <v>77</v>
      </c>
      <c r="X1197" s="2">
        <v>1</v>
      </c>
      <c r="Y1197" s="2">
        <v>0</v>
      </c>
      <c r="Z1197">
        <v>1</v>
      </c>
    </row>
    <row r="1198" spans="1:26" x14ac:dyDescent="0.25">
      <c r="A1198" s="1">
        <v>44725</v>
      </c>
      <c r="B1198" t="s">
        <v>80</v>
      </c>
      <c r="C1198" t="s">
        <v>133</v>
      </c>
      <c r="D1198" t="s">
        <v>132</v>
      </c>
      <c r="E1198" t="s">
        <v>267</v>
      </c>
      <c r="F1198" s="3">
        <v>30.091109166666666</v>
      </c>
      <c r="G1198" s="5">
        <v>9.2051329656862732E-2</v>
      </c>
      <c r="H1198" s="2">
        <v>2</v>
      </c>
      <c r="I1198" s="2">
        <v>2</v>
      </c>
      <c r="J1198" s="2">
        <v>0</v>
      </c>
      <c r="K1198" s="2">
        <v>18</v>
      </c>
      <c r="L1198" s="2">
        <v>18</v>
      </c>
      <c r="M1198">
        <v>10</v>
      </c>
      <c r="N1198" s="2">
        <v>11</v>
      </c>
      <c r="O1198" s="2">
        <v>3</v>
      </c>
      <c r="P1198" s="2">
        <v>8</v>
      </c>
      <c r="Q1198" s="2">
        <v>13</v>
      </c>
      <c r="R1198" s="2">
        <v>5</v>
      </c>
      <c r="S1198" s="2">
        <v>1</v>
      </c>
      <c r="T1198" s="2">
        <v>1</v>
      </c>
      <c r="U1198" s="45">
        <v>3.5416666666666665E-3</v>
      </c>
      <c r="V1198" s="45">
        <v>1</v>
      </c>
      <c r="W1198" s="45">
        <v>2.4641203703703707E-2</v>
      </c>
      <c r="X1198" s="2">
        <v>2</v>
      </c>
      <c r="Y1198" s="2">
        <v>13</v>
      </c>
      <c r="Z1198">
        <v>18</v>
      </c>
    </row>
    <row r="1199" spans="1:26" x14ac:dyDescent="0.25">
      <c r="A1199" s="1">
        <v>44725</v>
      </c>
      <c r="B1199" t="s">
        <v>80</v>
      </c>
      <c r="C1199" t="s">
        <v>149</v>
      </c>
      <c r="D1199" t="s">
        <v>150</v>
      </c>
      <c r="E1199" t="s">
        <v>267</v>
      </c>
      <c r="F1199" s="3">
        <v>8.0463888333333333</v>
      </c>
      <c r="G1199" s="5">
        <v>0.16997299305555558</v>
      </c>
      <c r="H1199" s="2">
        <v>1</v>
      </c>
      <c r="I1199" s="2">
        <v>0</v>
      </c>
      <c r="J1199" s="2">
        <v>0</v>
      </c>
      <c r="K1199" s="2">
        <v>3</v>
      </c>
      <c r="L1199" s="2">
        <v>3</v>
      </c>
      <c r="M1199">
        <v>0</v>
      </c>
      <c r="N1199" s="2">
        <v>0</v>
      </c>
      <c r="O1199" s="2">
        <v>0</v>
      </c>
      <c r="P1199" s="2">
        <v>2</v>
      </c>
      <c r="Q1199" s="2">
        <v>3</v>
      </c>
      <c r="R1199" s="2">
        <v>1</v>
      </c>
      <c r="S1199" s="2">
        <v>0</v>
      </c>
      <c r="T1199" s="2">
        <v>0</v>
      </c>
      <c r="U1199" s="45" t="s">
        <v>77</v>
      </c>
      <c r="V1199" s="45" t="s">
        <v>77</v>
      </c>
      <c r="W1199" s="45">
        <v>0.10548611111111111</v>
      </c>
      <c r="X1199" s="2">
        <v>0</v>
      </c>
      <c r="Y1199" s="2">
        <v>3</v>
      </c>
      <c r="Z1199">
        <v>3</v>
      </c>
    </row>
    <row r="1200" spans="1:26" x14ac:dyDescent="0.25">
      <c r="A1200" s="1">
        <v>44725</v>
      </c>
      <c r="B1200" t="s">
        <v>77</v>
      </c>
      <c r="C1200" t="s">
        <v>77</v>
      </c>
      <c r="D1200" t="s">
        <v>77</v>
      </c>
      <c r="E1200" t="s">
        <v>280</v>
      </c>
      <c r="F1200" s="3">
        <v>0</v>
      </c>
      <c r="G1200" s="5" t="s">
        <v>77</v>
      </c>
      <c r="H1200" s="2">
        <v>0</v>
      </c>
      <c r="I1200" s="2">
        <v>0</v>
      </c>
      <c r="J1200" s="2">
        <v>0</v>
      </c>
      <c r="K1200" s="2">
        <v>27</v>
      </c>
      <c r="L1200" s="2">
        <v>7</v>
      </c>
      <c r="M1200">
        <v>0</v>
      </c>
      <c r="N1200" s="2">
        <v>0</v>
      </c>
      <c r="O1200" s="2">
        <v>3</v>
      </c>
      <c r="P1200" s="2">
        <v>13</v>
      </c>
      <c r="Q1200" s="2">
        <v>18</v>
      </c>
      <c r="R1200" s="2">
        <v>5</v>
      </c>
      <c r="S1200" s="2">
        <v>1</v>
      </c>
      <c r="T1200" s="2">
        <v>5</v>
      </c>
      <c r="U1200" s="45">
        <v>4.2361111111111106E-3</v>
      </c>
      <c r="V1200" s="45">
        <v>1</v>
      </c>
      <c r="W1200" s="45">
        <v>5.4664351851851853E-2</v>
      </c>
      <c r="X1200" s="2">
        <v>6</v>
      </c>
      <c r="Y1200" s="2">
        <v>18</v>
      </c>
      <c r="Z1200">
        <v>13</v>
      </c>
    </row>
    <row r="1201" spans="1:26" x14ac:dyDescent="0.25">
      <c r="A1201" s="1">
        <v>44725</v>
      </c>
      <c r="B1201" t="s">
        <v>77</v>
      </c>
      <c r="C1201" t="s">
        <v>77</v>
      </c>
      <c r="D1201" t="s">
        <v>77</v>
      </c>
      <c r="E1201" t="s">
        <v>269</v>
      </c>
      <c r="F1201" s="3">
        <v>0</v>
      </c>
      <c r="G1201" s="5" t="s">
        <v>77</v>
      </c>
      <c r="H1201" s="2">
        <v>0</v>
      </c>
      <c r="I1201" s="2">
        <v>0</v>
      </c>
      <c r="J1201" s="2">
        <v>0</v>
      </c>
      <c r="K1201" s="2">
        <v>42</v>
      </c>
      <c r="L1201" s="2">
        <v>9</v>
      </c>
      <c r="M1201">
        <v>0</v>
      </c>
      <c r="N1201" s="2">
        <v>0</v>
      </c>
      <c r="O1201" s="2">
        <v>6</v>
      </c>
      <c r="P1201" s="2">
        <v>16</v>
      </c>
      <c r="Q1201" s="2">
        <v>27</v>
      </c>
      <c r="R1201" s="2">
        <v>11</v>
      </c>
      <c r="S1201" s="2">
        <v>3</v>
      </c>
      <c r="T1201" s="2">
        <v>6</v>
      </c>
      <c r="U1201" s="45">
        <v>4.3923611111111108E-3</v>
      </c>
      <c r="V1201" s="45">
        <v>0.83333333333333337</v>
      </c>
      <c r="W1201" s="45">
        <v>0.15908564814814816</v>
      </c>
      <c r="X1201" s="2">
        <v>9</v>
      </c>
      <c r="Y1201" s="2">
        <v>27</v>
      </c>
      <c r="Z1201">
        <v>20</v>
      </c>
    </row>
    <row r="1202" spans="1:26" x14ac:dyDescent="0.25">
      <c r="A1202" s="1">
        <v>44725</v>
      </c>
      <c r="B1202" t="s">
        <v>77</v>
      </c>
      <c r="C1202" t="s">
        <v>77</v>
      </c>
      <c r="D1202" t="s">
        <v>77</v>
      </c>
      <c r="E1202" t="s">
        <v>272</v>
      </c>
      <c r="F1202" s="3">
        <v>0</v>
      </c>
      <c r="G1202" s="5" t="s">
        <v>77</v>
      </c>
      <c r="H1202" s="2">
        <v>0</v>
      </c>
      <c r="I1202" s="2">
        <v>0</v>
      </c>
      <c r="J1202" s="2">
        <v>0</v>
      </c>
      <c r="K1202" s="2">
        <v>58</v>
      </c>
      <c r="L1202" s="2">
        <v>19</v>
      </c>
      <c r="M1202">
        <v>0</v>
      </c>
      <c r="N1202" s="2">
        <v>0</v>
      </c>
      <c r="O1202" s="2">
        <v>8</v>
      </c>
      <c r="P1202" s="2">
        <v>27</v>
      </c>
      <c r="Q1202" s="2">
        <v>39</v>
      </c>
      <c r="R1202" s="2">
        <v>12</v>
      </c>
      <c r="S1202" s="2">
        <v>4</v>
      </c>
      <c r="T1202" s="2">
        <v>7</v>
      </c>
      <c r="U1202" s="45">
        <v>5.5902777777777782E-3</v>
      </c>
      <c r="V1202" s="45">
        <v>0.5</v>
      </c>
      <c r="W1202" s="45">
        <v>5.4751157407407408E-2</v>
      </c>
      <c r="X1202" s="2">
        <v>11</v>
      </c>
      <c r="Y1202" s="2">
        <v>39</v>
      </c>
      <c r="Z1202">
        <v>37</v>
      </c>
    </row>
    <row r="1203" spans="1:26" x14ac:dyDescent="0.25">
      <c r="A1203" s="1">
        <v>44725</v>
      </c>
      <c r="B1203" t="s">
        <v>77</v>
      </c>
      <c r="C1203" t="s">
        <v>77</v>
      </c>
      <c r="D1203" t="s">
        <v>77</v>
      </c>
      <c r="E1203" t="s">
        <v>273</v>
      </c>
      <c r="F1203" s="3">
        <v>0</v>
      </c>
      <c r="G1203" s="5" t="s">
        <v>77</v>
      </c>
      <c r="H1203" s="2">
        <v>0</v>
      </c>
      <c r="I1203" s="2">
        <v>0</v>
      </c>
      <c r="J1203" s="2">
        <v>0</v>
      </c>
      <c r="K1203" s="2">
        <v>124</v>
      </c>
      <c r="L1203" s="2">
        <v>28</v>
      </c>
      <c r="M1203">
        <v>0</v>
      </c>
      <c r="N1203" s="2">
        <v>0</v>
      </c>
      <c r="O1203" s="2">
        <v>17</v>
      </c>
      <c r="P1203" s="2">
        <v>64</v>
      </c>
      <c r="Q1203" s="2">
        <v>91</v>
      </c>
      <c r="R1203" s="2">
        <v>27</v>
      </c>
      <c r="S1203" s="2">
        <v>6</v>
      </c>
      <c r="T1203" s="2">
        <v>10</v>
      </c>
      <c r="U1203" s="45">
        <v>5.9027777777777776E-3</v>
      </c>
      <c r="V1203" s="45">
        <v>0.47058823529411764</v>
      </c>
      <c r="W1203" s="45">
        <v>0.13156828703703705</v>
      </c>
      <c r="X1203" s="2">
        <v>16</v>
      </c>
      <c r="Y1203" s="2">
        <v>91</v>
      </c>
      <c r="Z1203">
        <v>52</v>
      </c>
    </row>
    <row r="1204" spans="1:26" x14ac:dyDescent="0.25">
      <c r="A1204" s="1">
        <v>44725</v>
      </c>
      <c r="B1204" t="s">
        <v>77</v>
      </c>
      <c r="C1204" t="s">
        <v>77</v>
      </c>
      <c r="D1204" t="s">
        <v>77</v>
      </c>
      <c r="E1204" t="s">
        <v>268</v>
      </c>
      <c r="F1204" s="3">
        <v>0</v>
      </c>
      <c r="G1204" s="5" t="s">
        <v>77</v>
      </c>
      <c r="H1204" s="2">
        <v>0</v>
      </c>
      <c r="I1204" s="2">
        <v>0</v>
      </c>
      <c r="J1204" s="2">
        <v>0</v>
      </c>
      <c r="K1204" s="2">
        <v>51</v>
      </c>
      <c r="L1204" s="2">
        <v>6</v>
      </c>
      <c r="M1204">
        <v>0</v>
      </c>
      <c r="N1204" s="2">
        <v>0</v>
      </c>
      <c r="O1204" s="2">
        <v>2</v>
      </c>
      <c r="P1204" s="2">
        <v>32</v>
      </c>
      <c r="Q1204" s="2">
        <v>42</v>
      </c>
      <c r="R1204" s="2">
        <v>10</v>
      </c>
      <c r="S1204" s="2">
        <v>1</v>
      </c>
      <c r="T1204" s="2">
        <v>6</v>
      </c>
      <c r="U1204" s="45">
        <v>5.0636574074074082E-3</v>
      </c>
      <c r="V1204" s="45">
        <v>0.5</v>
      </c>
      <c r="W1204" s="45">
        <v>0.14671875000000001</v>
      </c>
      <c r="X1204" s="2">
        <v>7</v>
      </c>
      <c r="Y1204" s="2">
        <v>42</v>
      </c>
      <c r="Z1204">
        <v>21</v>
      </c>
    </row>
    <row r="1205" spans="1:26" x14ac:dyDescent="0.25">
      <c r="A1205" s="1">
        <v>44725</v>
      </c>
      <c r="B1205" t="s">
        <v>77</v>
      </c>
      <c r="C1205" t="s">
        <v>77</v>
      </c>
      <c r="D1205" t="s">
        <v>77</v>
      </c>
      <c r="E1205" t="s">
        <v>286</v>
      </c>
      <c r="F1205" s="3">
        <v>0</v>
      </c>
      <c r="G1205" s="5" t="s">
        <v>77</v>
      </c>
      <c r="H1205" s="2">
        <v>0</v>
      </c>
      <c r="I1205" s="2">
        <v>0</v>
      </c>
      <c r="J1205" s="2">
        <v>0</v>
      </c>
      <c r="K1205" s="2">
        <v>14</v>
      </c>
      <c r="L1205" s="2">
        <v>1</v>
      </c>
      <c r="M1205">
        <v>0</v>
      </c>
      <c r="N1205" s="2">
        <v>0</v>
      </c>
      <c r="O1205" s="2">
        <v>1</v>
      </c>
      <c r="P1205" s="2">
        <v>6</v>
      </c>
      <c r="Q1205" s="2">
        <v>11</v>
      </c>
      <c r="R1205" s="2">
        <v>5</v>
      </c>
      <c r="S1205" s="2">
        <v>1</v>
      </c>
      <c r="T1205" s="2">
        <v>1</v>
      </c>
      <c r="U1205" s="45">
        <v>4.3518518518518524E-3</v>
      </c>
      <c r="V1205" s="45">
        <v>1</v>
      </c>
      <c r="W1205" s="45">
        <v>4.6550925925925926E-2</v>
      </c>
      <c r="X1205" s="2">
        <v>2</v>
      </c>
      <c r="Y1205" s="2">
        <v>11</v>
      </c>
      <c r="Z1205">
        <v>6</v>
      </c>
    </row>
    <row r="1206" spans="1:26" x14ac:dyDescent="0.25">
      <c r="A1206" s="1">
        <v>44725</v>
      </c>
      <c r="B1206" t="s">
        <v>77</v>
      </c>
      <c r="C1206" t="s">
        <v>77</v>
      </c>
      <c r="D1206" t="s">
        <v>77</v>
      </c>
      <c r="E1206" t="s">
        <v>276</v>
      </c>
      <c r="F1206" s="3">
        <v>0</v>
      </c>
      <c r="G1206" s="5" t="s">
        <v>77</v>
      </c>
      <c r="H1206" s="2">
        <v>0</v>
      </c>
      <c r="I1206" s="2">
        <v>0</v>
      </c>
      <c r="J1206" s="2">
        <v>0</v>
      </c>
      <c r="K1206" s="2">
        <v>64</v>
      </c>
      <c r="L1206" s="2">
        <v>11</v>
      </c>
      <c r="M1206">
        <v>0</v>
      </c>
      <c r="N1206" s="2">
        <v>0</v>
      </c>
      <c r="O1206" s="2">
        <v>4</v>
      </c>
      <c r="P1206" s="2">
        <v>37</v>
      </c>
      <c r="Q1206" s="2">
        <v>45</v>
      </c>
      <c r="R1206" s="2">
        <v>8</v>
      </c>
      <c r="S1206" s="2">
        <v>4</v>
      </c>
      <c r="T1206" s="2">
        <v>11</v>
      </c>
      <c r="U1206" s="45">
        <v>5.185185185185185E-3</v>
      </c>
      <c r="V1206" s="45">
        <v>0.5</v>
      </c>
      <c r="W1206" s="45">
        <v>0.12464120370370371</v>
      </c>
      <c r="X1206" s="2">
        <v>15</v>
      </c>
      <c r="Y1206" s="2">
        <v>45</v>
      </c>
      <c r="Z1206">
        <v>20</v>
      </c>
    </row>
    <row r="1207" spans="1:26" x14ac:dyDescent="0.25">
      <c r="A1207" s="1">
        <v>44725</v>
      </c>
      <c r="B1207" t="s">
        <v>77</v>
      </c>
      <c r="C1207" t="s">
        <v>77</v>
      </c>
      <c r="D1207" t="s">
        <v>77</v>
      </c>
      <c r="E1207" t="s">
        <v>285</v>
      </c>
      <c r="F1207" s="3">
        <v>0</v>
      </c>
      <c r="G1207" s="5" t="s">
        <v>77</v>
      </c>
      <c r="H1207" s="2">
        <v>0</v>
      </c>
      <c r="I1207" s="2">
        <v>0</v>
      </c>
      <c r="J1207" s="2">
        <v>0</v>
      </c>
      <c r="K1207" s="2">
        <v>51</v>
      </c>
      <c r="L1207" s="2">
        <v>11</v>
      </c>
      <c r="M1207">
        <v>0</v>
      </c>
      <c r="N1207" s="2">
        <v>0</v>
      </c>
      <c r="O1207" s="2">
        <v>3</v>
      </c>
      <c r="P1207" s="2">
        <v>32</v>
      </c>
      <c r="Q1207" s="2">
        <v>42</v>
      </c>
      <c r="R1207" s="2">
        <v>10</v>
      </c>
      <c r="S1207" s="2">
        <v>0</v>
      </c>
      <c r="T1207" s="2">
        <v>6</v>
      </c>
      <c r="U1207" s="45">
        <v>3.8773148148148148E-3</v>
      </c>
      <c r="V1207" s="45">
        <v>0.5</v>
      </c>
      <c r="W1207" s="45">
        <v>5.4600694444444445E-2</v>
      </c>
      <c r="X1207" s="2">
        <v>6</v>
      </c>
      <c r="Y1207" s="2">
        <v>42</v>
      </c>
      <c r="Z1207">
        <v>17</v>
      </c>
    </row>
    <row r="1208" spans="1:26" x14ac:dyDescent="0.25">
      <c r="A1208" s="1">
        <v>44725</v>
      </c>
      <c r="B1208" t="s">
        <v>77</v>
      </c>
      <c r="C1208" t="s">
        <v>77</v>
      </c>
      <c r="D1208" t="s">
        <v>77</v>
      </c>
      <c r="E1208" t="s">
        <v>282</v>
      </c>
      <c r="F1208" s="3">
        <v>0</v>
      </c>
      <c r="G1208" s="5" t="s">
        <v>77</v>
      </c>
      <c r="H1208" s="2">
        <v>0</v>
      </c>
      <c r="I1208" s="2">
        <v>0</v>
      </c>
      <c r="J1208" s="2">
        <v>0</v>
      </c>
      <c r="K1208" s="2">
        <v>49</v>
      </c>
      <c r="L1208" s="2">
        <v>11</v>
      </c>
      <c r="M1208">
        <v>0</v>
      </c>
      <c r="N1208" s="2">
        <v>0</v>
      </c>
      <c r="O1208" s="2">
        <v>4</v>
      </c>
      <c r="P1208" s="2">
        <v>28</v>
      </c>
      <c r="Q1208" s="2">
        <v>40</v>
      </c>
      <c r="R1208" s="2">
        <v>12</v>
      </c>
      <c r="S1208" s="2">
        <v>1</v>
      </c>
      <c r="T1208" s="2">
        <v>4</v>
      </c>
      <c r="U1208" s="45">
        <v>1.1678240740740741E-2</v>
      </c>
      <c r="V1208" s="45">
        <v>0.25</v>
      </c>
      <c r="W1208" s="45">
        <v>0.11380787037037036</v>
      </c>
      <c r="X1208" s="2">
        <v>5</v>
      </c>
      <c r="Y1208" s="2">
        <v>40</v>
      </c>
      <c r="Z1208">
        <v>25</v>
      </c>
    </row>
    <row r="1209" spans="1:26" x14ac:dyDescent="0.25">
      <c r="A1209" s="1">
        <v>44725</v>
      </c>
      <c r="B1209" t="s">
        <v>77</v>
      </c>
      <c r="C1209" t="s">
        <v>77</v>
      </c>
      <c r="D1209" t="s">
        <v>77</v>
      </c>
      <c r="E1209" t="s">
        <v>287</v>
      </c>
      <c r="F1209" s="3">
        <v>0</v>
      </c>
      <c r="G1209" s="5" t="s">
        <v>77</v>
      </c>
      <c r="H1209" s="2">
        <v>0</v>
      </c>
      <c r="I1209" s="2">
        <v>0</v>
      </c>
      <c r="J1209" s="2">
        <v>0</v>
      </c>
      <c r="K1209" s="2">
        <v>55</v>
      </c>
      <c r="L1209" s="2">
        <v>13</v>
      </c>
      <c r="M1209">
        <v>0</v>
      </c>
      <c r="N1209" s="2">
        <v>0</v>
      </c>
      <c r="O1209" s="2">
        <v>6</v>
      </c>
      <c r="P1209" s="2">
        <v>25</v>
      </c>
      <c r="Q1209" s="2">
        <v>43</v>
      </c>
      <c r="R1209" s="2">
        <v>18</v>
      </c>
      <c r="S1209" s="2">
        <v>3</v>
      </c>
      <c r="T1209" s="2">
        <v>3</v>
      </c>
      <c r="U1209" s="45">
        <v>4.0625000000000001E-3</v>
      </c>
      <c r="V1209" s="45">
        <v>0.66666666666666663</v>
      </c>
      <c r="W1209" s="45">
        <v>0.10055555555555556</v>
      </c>
      <c r="X1209" s="2">
        <v>6</v>
      </c>
      <c r="Y1209" s="2">
        <v>43</v>
      </c>
      <c r="Z1209">
        <v>28</v>
      </c>
    </row>
    <row r="1210" spans="1:26" x14ac:dyDescent="0.25">
      <c r="A1210" s="1">
        <v>44725</v>
      </c>
      <c r="B1210" t="s">
        <v>77</v>
      </c>
      <c r="C1210" t="s">
        <v>77</v>
      </c>
      <c r="D1210" t="s">
        <v>77</v>
      </c>
      <c r="E1210" t="s">
        <v>284</v>
      </c>
      <c r="F1210" s="3">
        <v>0</v>
      </c>
      <c r="G1210" s="5" t="s">
        <v>77</v>
      </c>
      <c r="H1210" s="2">
        <v>0</v>
      </c>
      <c r="I1210" s="2">
        <v>0</v>
      </c>
      <c r="J1210" s="2">
        <v>0</v>
      </c>
      <c r="K1210" s="2">
        <v>25</v>
      </c>
      <c r="L1210" s="2">
        <v>6</v>
      </c>
      <c r="M1210">
        <v>0</v>
      </c>
      <c r="N1210" s="2">
        <v>0</v>
      </c>
      <c r="O1210" s="2">
        <v>3</v>
      </c>
      <c r="P1210" s="2">
        <v>16</v>
      </c>
      <c r="Q1210" s="2">
        <v>18</v>
      </c>
      <c r="R1210" s="2">
        <v>2</v>
      </c>
      <c r="S1210" s="2">
        <v>1</v>
      </c>
      <c r="T1210" s="2">
        <v>3</v>
      </c>
      <c r="U1210" s="45">
        <v>1.4143518518518519E-2</v>
      </c>
      <c r="V1210" s="45">
        <v>0.33333333333333331</v>
      </c>
      <c r="W1210" s="45">
        <v>0.11193287037037038</v>
      </c>
      <c r="X1210" s="2">
        <v>4</v>
      </c>
      <c r="Y1210" s="2">
        <v>18</v>
      </c>
      <c r="Z1210">
        <v>13</v>
      </c>
    </row>
    <row r="1211" spans="1:26" x14ac:dyDescent="0.25">
      <c r="A1211" s="1">
        <v>44725</v>
      </c>
      <c r="B1211" t="s">
        <v>77</v>
      </c>
      <c r="C1211" t="s">
        <v>77</v>
      </c>
      <c r="D1211" t="s">
        <v>77</v>
      </c>
      <c r="E1211" t="s">
        <v>281</v>
      </c>
      <c r="F1211" s="3">
        <v>0</v>
      </c>
      <c r="G1211" s="5" t="s">
        <v>77</v>
      </c>
      <c r="H1211" s="2">
        <v>0</v>
      </c>
      <c r="I1211" s="2">
        <v>0</v>
      </c>
      <c r="J1211" s="2">
        <v>0</v>
      </c>
      <c r="K1211" s="2">
        <v>14</v>
      </c>
      <c r="L1211" s="2">
        <v>3</v>
      </c>
      <c r="M1211">
        <v>0</v>
      </c>
      <c r="N1211" s="2">
        <v>0</v>
      </c>
      <c r="O1211" s="2">
        <v>3</v>
      </c>
      <c r="P1211" s="2">
        <v>6</v>
      </c>
      <c r="Q1211" s="2">
        <v>10</v>
      </c>
      <c r="R1211" s="2">
        <v>4</v>
      </c>
      <c r="S1211" s="2">
        <v>0</v>
      </c>
      <c r="T1211" s="2">
        <v>1</v>
      </c>
      <c r="U1211" s="45">
        <v>5.7754629629629631E-3</v>
      </c>
      <c r="V1211" s="45">
        <v>0.33333333333333331</v>
      </c>
      <c r="W1211" s="45">
        <v>5.5266203703703699E-2</v>
      </c>
      <c r="X1211" s="2">
        <v>1</v>
      </c>
      <c r="Y1211" s="2">
        <v>10</v>
      </c>
      <c r="Z1211">
        <v>9</v>
      </c>
    </row>
    <row r="1212" spans="1:26" x14ac:dyDescent="0.25">
      <c r="A1212" s="1">
        <v>44725</v>
      </c>
      <c r="B1212" t="s">
        <v>77</v>
      </c>
      <c r="C1212" t="s">
        <v>77</v>
      </c>
      <c r="D1212" t="s">
        <v>77</v>
      </c>
      <c r="E1212" t="s">
        <v>279</v>
      </c>
      <c r="F1212" s="3">
        <v>0</v>
      </c>
      <c r="G1212" s="5" t="s">
        <v>77</v>
      </c>
      <c r="H1212" s="2">
        <v>0</v>
      </c>
      <c r="I1212" s="2">
        <v>0</v>
      </c>
      <c r="J1212" s="2">
        <v>0</v>
      </c>
      <c r="K1212" s="2">
        <v>23</v>
      </c>
      <c r="L1212" s="2">
        <v>6</v>
      </c>
      <c r="M1212">
        <v>0</v>
      </c>
      <c r="N1212" s="2">
        <v>0</v>
      </c>
      <c r="O1212" s="2">
        <v>1</v>
      </c>
      <c r="P1212" s="2">
        <v>10</v>
      </c>
      <c r="Q1212" s="2">
        <v>13</v>
      </c>
      <c r="R1212" s="2">
        <v>3</v>
      </c>
      <c r="S1212" s="2">
        <v>2</v>
      </c>
      <c r="T1212" s="2">
        <v>7</v>
      </c>
      <c r="U1212" s="45">
        <v>7.1759259259259267E-3</v>
      </c>
      <c r="V1212" s="45">
        <v>0</v>
      </c>
      <c r="W1212" s="45">
        <v>0.1088888888888889</v>
      </c>
      <c r="X1212" s="2">
        <v>9</v>
      </c>
      <c r="Y1212" s="2">
        <v>13</v>
      </c>
      <c r="Z1212">
        <v>8</v>
      </c>
    </row>
    <row r="1213" spans="1:26" x14ac:dyDescent="0.25">
      <c r="A1213" s="1">
        <v>44725</v>
      </c>
      <c r="B1213" t="s">
        <v>77</v>
      </c>
      <c r="C1213" t="s">
        <v>77</v>
      </c>
      <c r="D1213" t="s">
        <v>77</v>
      </c>
      <c r="E1213" t="s">
        <v>275</v>
      </c>
      <c r="F1213" s="3">
        <v>0</v>
      </c>
      <c r="G1213" s="5" t="s">
        <v>77</v>
      </c>
      <c r="H1213" s="2">
        <v>0</v>
      </c>
      <c r="I1213" s="2">
        <v>0</v>
      </c>
      <c r="J1213" s="2">
        <v>0</v>
      </c>
      <c r="K1213" s="2">
        <v>39</v>
      </c>
      <c r="L1213" s="2">
        <v>4</v>
      </c>
      <c r="M1213">
        <v>0</v>
      </c>
      <c r="N1213" s="2">
        <v>0</v>
      </c>
      <c r="O1213" s="2">
        <v>3</v>
      </c>
      <c r="P1213" s="2">
        <v>22</v>
      </c>
      <c r="Q1213" s="2">
        <v>30</v>
      </c>
      <c r="R1213" s="2">
        <v>8</v>
      </c>
      <c r="S1213" s="2">
        <v>0</v>
      </c>
      <c r="T1213" s="2">
        <v>6</v>
      </c>
      <c r="U1213" s="45">
        <v>4.4907407407407413E-3</v>
      </c>
      <c r="V1213" s="45">
        <v>0.66666666666666663</v>
      </c>
      <c r="W1213" s="45">
        <v>0.15873263888888889</v>
      </c>
      <c r="X1213" s="2">
        <v>6</v>
      </c>
      <c r="Y1213" s="2">
        <v>30</v>
      </c>
      <c r="Z1213">
        <v>13</v>
      </c>
    </row>
    <row r="1214" spans="1:26" x14ac:dyDescent="0.25">
      <c r="A1214" s="1">
        <v>44725</v>
      </c>
      <c r="B1214" t="s">
        <v>77</v>
      </c>
      <c r="C1214" t="s">
        <v>77</v>
      </c>
      <c r="D1214" t="s">
        <v>77</v>
      </c>
      <c r="E1214" t="s">
        <v>271</v>
      </c>
      <c r="F1214" s="3">
        <v>0</v>
      </c>
      <c r="G1214" s="5" t="s">
        <v>77</v>
      </c>
      <c r="H1214" s="2">
        <v>0</v>
      </c>
      <c r="I1214" s="2">
        <v>0</v>
      </c>
      <c r="J1214" s="2">
        <v>0</v>
      </c>
      <c r="K1214" s="2">
        <v>63</v>
      </c>
      <c r="L1214" s="2">
        <v>10</v>
      </c>
      <c r="M1214">
        <v>0</v>
      </c>
      <c r="N1214" s="2">
        <v>0</v>
      </c>
      <c r="O1214" s="2">
        <v>8</v>
      </c>
      <c r="P1214" s="2">
        <v>37</v>
      </c>
      <c r="Q1214" s="2">
        <v>46</v>
      </c>
      <c r="R1214" s="2">
        <v>9</v>
      </c>
      <c r="S1214" s="2">
        <v>2</v>
      </c>
      <c r="T1214" s="2">
        <v>7</v>
      </c>
      <c r="U1214" s="45">
        <v>3.6805555555555554E-3</v>
      </c>
      <c r="V1214" s="45">
        <v>0.875</v>
      </c>
      <c r="W1214" s="45">
        <v>3.4884259259259261E-2</v>
      </c>
      <c r="X1214" s="2">
        <v>9</v>
      </c>
      <c r="Y1214" s="2">
        <v>46</v>
      </c>
      <c r="Z1214">
        <v>28</v>
      </c>
    </row>
    <row r="1215" spans="1:26" x14ac:dyDescent="0.25">
      <c r="A1215" s="1">
        <v>44725</v>
      </c>
      <c r="B1215" t="s">
        <v>77</v>
      </c>
      <c r="C1215" t="s">
        <v>77</v>
      </c>
      <c r="D1215" t="s">
        <v>77</v>
      </c>
      <c r="E1215" t="s">
        <v>82</v>
      </c>
      <c r="F1215" s="3">
        <v>0</v>
      </c>
      <c r="G1215" s="5" t="s">
        <v>77</v>
      </c>
      <c r="H1215" s="2">
        <v>0</v>
      </c>
      <c r="I1215" s="2">
        <v>0</v>
      </c>
      <c r="J1215" s="2">
        <v>0</v>
      </c>
      <c r="K1215" s="2">
        <v>9</v>
      </c>
      <c r="L1215" s="2">
        <v>1</v>
      </c>
      <c r="M1215">
        <v>0</v>
      </c>
      <c r="N1215" s="2">
        <v>0</v>
      </c>
      <c r="O1215" s="2">
        <v>1</v>
      </c>
      <c r="P1215" s="2">
        <v>8</v>
      </c>
      <c r="Q1215" s="2">
        <v>8</v>
      </c>
      <c r="R1215" s="2">
        <v>0</v>
      </c>
      <c r="S1215" s="2">
        <v>0</v>
      </c>
      <c r="T1215" s="2">
        <v>0</v>
      </c>
      <c r="U1215" s="45">
        <v>2.9224537037037038E-2</v>
      </c>
      <c r="V1215" s="45" t="s">
        <v>77</v>
      </c>
      <c r="W1215" s="45" t="s">
        <v>77</v>
      </c>
      <c r="X1215" s="2">
        <v>0</v>
      </c>
      <c r="Y1215" s="2">
        <v>8</v>
      </c>
      <c r="Z1215">
        <v>1</v>
      </c>
    </row>
    <row r="1216" spans="1:26" x14ac:dyDescent="0.25">
      <c r="A1216" s="1">
        <v>44725</v>
      </c>
      <c r="B1216" t="s">
        <v>77</v>
      </c>
      <c r="C1216" t="s">
        <v>77</v>
      </c>
      <c r="D1216" t="s">
        <v>77</v>
      </c>
      <c r="E1216" t="s">
        <v>270</v>
      </c>
      <c r="F1216" s="3">
        <v>0</v>
      </c>
      <c r="G1216" s="5" t="s">
        <v>77</v>
      </c>
      <c r="H1216" s="2">
        <v>0</v>
      </c>
      <c r="I1216" s="2">
        <v>0</v>
      </c>
      <c r="J1216" s="2">
        <v>0</v>
      </c>
      <c r="K1216" s="2">
        <v>40</v>
      </c>
      <c r="L1216" s="2">
        <v>7</v>
      </c>
      <c r="M1216">
        <v>0</v>
      </c>
      <c r="N1216" s="2">
        <v>0</v>
      </c>
      <c r="O1216" s="2">
        <v>3</v>
      </c>
      <c r="P1216" s="2">
        <v>22</v>
      </c>
      <c r="Q1216" s="2">
        <v>30</v>
      </c>
      <c r="R1216" s="2">
        <v>8</v>
      </c>
      <c r="S1216" s="2">
        <v>2</v>
      </c>
      <c r="T1216" s="2">
        <v>5</v>
      </c>
      <c r="U1216" s="45">
        <v>7.4884259259259262E-3</v>
      </c>
      <c r="V1216" s="45">
        <v>0</v>
      </c>
      <c r="W1216" s="45">
        <v>6.8055555555555564E-2</v>
      </c>
      <c r="X1216" s="2">
        <v>7</v>
      </c>
      <c r="Y1216" s="2">
        <v>30</v>
      </c>
      <c r="Z1216">
        <v>16</v>
      </c>
    </row>
    <row r="1217" spans="1:26" x14ac:dyDescent="0.25">
      <c r="A1217" s="1">
        <v>44725</v>
      </c>
      <c r="B1217" t="s">
        <v>77</v>
      </c>
      <c r="C1217" t="s">
        <v>77</v>
      </c>
      <c r="D1217" t="s">
        <v>77</v>
      </c>
      <c r="E1217" t="s">
        <v>94</v>
      </c>
      <c r="F1217" s="3">
        <v>0</v>
      </c>
      <c r="G1217" s="5" t="s">
        <v>77</v>
      </c>
      <c r="H1217" s="2">
        <v>0</v>
      </c>
      <c r="I1217" s="2">
        <v>0</v>
      </c>
      <c r="J1217" s="2">
        <v>0</v>
      </c>
      <c r="K1217" s="2">
        <v>37</v>
      </c>
      <c r="L1217" s="2">
        <v>8</v>
      </c>
      <c r="M1217">
        <v>0</v>
      </c>
      <c r="N1217" s="2">
        <v>0</v>
      </c>
      <c r="O1217" s="2">
        <v>6</v>
      </c>
      <c r="P1217" s="2">
        <v>21</v>
      </c>
      <c r="Q1217" s="2">
        <v>29</v>
      </c>
      <c r="R1217" s="2">
        <v>8</v>
      </c>
      <c r="S1217" s="2">
        <v>0</v>
      </c>
      <c r="T1217" s="2">
        <v>2</v>
      </c>
      <c r="U1217" s="45">
        <v>4.0104166666666673E-3</v>
      </c>
      <c r="V1217" s="45">
        <v>0.66666666666666663</v>
      </c>
      <c r="W1217" s="45">
        <v>5.5196759259259265E-2</v>
      </c>
      <c r="X1217" s="2">
        <v>2</v>
      </c>
      <c r="Y1217" s="2">
        <v>29</v>
      </c>
      <c r="Z1217">
        <v>26</v>
      </c>
    </row>
    <row r="1218" spans="1:26" x14ac:dyDescent="0.25">
      <c r="A1218" s="1">
        <v>44725</v>
      </c>
      <c r="B1218" t="s">
        <v>77</v>
      </c>
      <c r="C1218" t="s">
        <v>77</v>
      </c>
      <c r="D1218" t="s">
        <v>77</v>
      </c>
      <c r="E1218" t="s">
        <v>274</v>
      </c>
      <c r="F1218" s="3">
        <v>0</v>
      </c>
      <c r="G1218" s="5" t="s">
        <v>77</v>
      </c>
      <c r="H1218" s="2">
        <v>0</v>
      </c>
      <c r="I1218" s="2">
        <v>0</v>
      </c>
      <c r="J1218" s="2">
        <v>0</v>
      </c>
      <c r="K1218" s="2">
        <v>69</v>
      </c>
      <c r="L1218" s="2">
        <v>17</v>
      </c>
      <c r="M1218">
        <v>0</v>
      </c>
      <c r="N1218" s="2">
        <v>0</v>
      </c>
      <c r="O1218" s="2">
        <v>5</v>
      </c>
      <c r="P1218" s="2">
        <v>42</v>
      </c>
      <c r="Q1218" s="2">
        <v>51</v>
      </c>
      <c r="R1218" s="2">
        <v>9</v>
      </c>
      <c r="S1218" s="2">
        <v>5</v>
      </c>
      <c r="T1218" s="2">
        <v>8</v>
      </c>
      <c r="U1218" s="45">
        <v>5.0115740740740745E-3</v>
      </c>
      <c r="V1218" s="45">
        <v>0.8</v>
      </c>
      <c r="W1218" s="45">
        <v>4.3136574074074077E-2</v>
      </c>
      <c r="X1218" s="2">
        <v>13</v>
      </c>
      <c r="Y1218" s="2">
        <v>51</v>
      </c>
      <c r="Z1218">
        <v>29</v>
      </c>
    </row>
    <row r="1219" spans="1:26" x14ac:dyDescent="0.25">
      <c r="A1219" s="1">
        <v>44725</v>
      </c>
      <c r="B1219" t="s">
        <v>77</v>
      </c>
      <c r="C1219" t="s">
        <v>77</v>
      </c>
      <c r="D1219" t="s">
        <v>77</v>
      </c>
      <c r="E1219" t="s">
        <v>267</v>
      </c>
      <c r="F1219" s="3">
        <v>0</v>
      </c>
      <c r="G1219" s="5" t="s">
        <v>77</v>
      </c>
      <c r="H1219" s="2">
        <v>0</v>
      </c>
      <c r="I1219" s="2">
        <v>0</v>
      </c>
      <c r="J1219" s="2">
        <v>0</v>
      </c>
      <c r="K1219" s="2">
        <v>91</v>
      </c>
      <c r="L1219" s="2">
        <v>10</v>
      </c>
      <c r="M1219">
        <v>0</v>
      </c>
      <c r="N1219" s="2">
        <v>0</v>
      </c>
      <c r="O1219" s="2">
        <v>4</v>
      </c>
      <c r="P1219" s="2">
        <v>47</v>
      </c>
      <c r="Q1219" s="2">
        <v>67</v>
      </c>
      <c r="R1219" s="2">
        <v>20</v>
      </c>
      <c r="S1219" s="2">
        <v>12</v>
      </c>
      <c r="T1219" s="2">
        <v>8</v>
      </c>
      <c r="U1219" s="45">
        <v>3.4374999999999996E-3</v>
      </c>
      <c r="V1219" s="45">
        <v>1</v>
      </c>
      <c r="W1219" s="45">
        <v>3.3987268518518514E-2</v>
      </c>
      <c r="X1219" s="2">
        <v>20</v>
      </c>
      <c r="Y1219" s="2">
        <v>67</v>
      </c>
      <c r="Z1219">
        <v>34</v>
      </c>
    </row>
    <row r="1220" spans="1:26" x14ac:dyDescent="0.25">
      <c r="A1220" s="1">
        <v>44725</v>
      </c>
      <c r="B1220" t="s">
        <v>77</v>
      </c>
      <c r="C1220" t="s">
        <v>77</v>
      </c>
      <c r="D1220" t="s">
        <v>77</v>
      </c>
      <c r="E1220" t="s">
        <v>278</v>
      </c>
      <c r="F1220" s="3">
        <v>0</v>
      </c>
      <c r="G1220" s="5" t="s">
        <v>77</v>
      </c>
      <c r="H1220" s="2">
        <v>0</v>
      </c>
      <c r="I1220" s="2">
        <v>0</v>
      </c>
      <c r="J1220" s="2">
        <v>0</v>
      </c>
      <c r="K1220" s="2">
        <v>31</v>
      </c>
      <c r="L1220" s="2">
        <v>7</v>
      </c>
      <c r="M1220">
        <v>0</v>
      </c>
      <c r="N1220" s="2">
        <v>0</v>
      </c>
      <c r="O1220" s="2">
        <v>4</v>
      </c>
      <c r="P1220" s="2">
        <v>17</v>
      </c>
      <c r="Q1220" s="2">
        <v>22</v>
      </c>
      <c r="R1220" s="2">
        <v>5</v>
      </c>
      <c r="S1220" s="2">
        <v>1</v>
      </c>
      <c r="T1220" s="2">
        <v>4</v>
      </c>
      <c r="U1220" s="45">
        <v>5.7060185185185191E-3</v>
      </c>
      <c r="V1220" s="45">
        <v>0.5</v>
      </c>
      <c r="W1220" s="45">
        <v>2.0069444444444445E-2</v>
      </c>
      <c r="X1220" s="2">
        <v>5</v>
      </c>
      <c r="Y1220" s="2">
        <v>22</v>
      </c>
      <c r="Z1220">
        <v>16</v>
      </c>
    </row>
    <row r="1221" spans="1:26" x14ac:dyDescent="0.25">
      <c r="A1221" s="1">
        <v>44725</v>
      </c>
      <c r="B1221" t="s">
        <v>77</v>
      </c>
      <c r="C1221" t="s">
        <v>77</v>
      </c>
      <c r="D1221" t="s">
        <v>77</v>
      </c>
      <c r="E1221" t="s">
        <v>283</v>
      </c>
      <c r="F1221" s="3">
        <v>0</v>
      </c>
      <c r="G1221" s="5" t="s">
        <v>77</v>
      </c>
      <c r="H1221" s="2">
        <v>0</v>
      </c>
      <c r="I1221" s="2">
        <v>0</v>
      </c>
      <c r="J1221" s="2">
        <v>0</v>
      </c>
      <c r="K1221" s="2">
        <v>34</v>
      </c>
      <c r="L1221" s="2">
        <v>5</v>
      </c>
      <c r="M1221">
        <v>0</v>
      </c>
      <c r="N1221" s="2">
        <v>0</v>
      </c>
      <c r="O1221" s="2">
        <v>4</v>
      </c>
      <c r="P1221" s="2">
        <v>20</v>
      </c>
      <c r="Q1221" s="2">
        <v>26</v>
      </c>
      <c r="R1221" s="2">
        <v>6</v>
      </c>
      <c r="S1221" s="2">
        <v>2</v>
      </c>
      <c r="T1221" s="2">
        <v>2</v>
      </c>
      <c r="U1221" s="45">
        <v>9.3402777777777772E-3</v>
      </c>
      <c r="V1221" s="45">
        <v>0</v>
      </c>
      <c r="W1221" s="45">
        <v>0.16284722222222223</v>
      </c>
      <c r="X1221" s="2">
        <v>4</v>
      </c>
      <c r="Y1221" s="2">
        <v>26</v>
      </c>
      <c r="Z1221">
        <v>16</v>
      </c>
    </row>
    <row r="1222" spans="1:26" x14ac:dyDescent="0.25">
      <c r="A1222" s="1">
        <v>44725</v>
      </c>
      <c r="B1222" t="s">
        <v>77</v>
      </c>
      <c r="C1222" t="s">
        <v>77</v>
      </c>
      <c r="D1222" t="s">
        <v>77</v>
      </c>
      <c r="E1222" t="s">
        <v>277</v>
      </c>
      <c r="F1222" s="3">
        <v>0</v>
      </c>
      <c r="G1222" s="5" t="s">
        <v>77</v>
      </c>
      <c r="H1222" s="2">
        <v>0</v>
      </c>
      <c r="I1222" s="2">
        <v>0</v>
      </c>
      <c r="J1222" s="2">
        <v>0</v>
      </c>
      <c r="K1222" s="2">
        <v>58</v>
      </c>
      <c r="L1222" s="2">
        <v>12</v>
      </c>
      <c r="M1222">
        <v>0</v>
      </c>
      <c r="N1222" s="2">
        <v>0</v>
      </c>
      <c r="O1222" s="2">
        <v>8</v>
      </c>
      <c r="P1222" s="2">
        <v>32</v>
      </c>
      <c r="Q1222" s="2">
        <v>42</v>
      </c>
      <c r="R1222" s="2">
        <v>10</v>
      </c>
      <c r="S1222" s="2">
        <v>5</v>
      </c>
      <c r="T1222" s="2">
        <v>3</v>
      </c>
      <c r="U1222" s="45">
        <v>4.9016203703703704E-3</v>
      </c>
      <c r="V1222" s="45">
        <v>0.625</v>
      </c>
      <c r="W1222" s="45">
        <v>0.14667245370370369</v>
      </c>
      <c r="X1222" s="2">
        <v>8</v>
      </c>
      <c r="Y1222" s="2">
        <v>42</v>
      </c>
      <c r="Z1222">
        <v>25</v>
      </c>
    </row>
    <row r="1223" spans="1:26" x14ac:dyDescent="0.25">
      <c r="A1223" s="1">
        <v>44726</v>
      </c>
      <c r="B1223" t="s">
        <v>89</v>
      </c>
      <c r="C1223" t="s">
        <v>134</v>
      </c>
      <c r="D1223" t="s">
        <v>132</v>
      </c>
      <c r="E1223" t="s">
        <v>280</v>
      </c>
      <c r="F1223" s="3">
        <v>10.841666666666667</v>
      </c>
      <c r="G1223" s="5">
        <v>8.4901615972222233E-2</v>
      </c>
      <c r="H1223" s="2">
        <v>1</v>
      </c>
      <c r="I1223" s="2">
        <v>0</v>
      </c>
      <c r="J1223" s="2">
        <v>0</v>
      </c>
      <c r="K1223" s="2">
        <v>9</v>
      </c>
      <c r="L1223" s="2">
        <v>9</v>
      </c>
      <c r="M1223">
        <v>3</v>
      </c>
      <c r="N1223" s="2">
        <v>4</v>
      </c>
      <c r="O1223" s="2">
        <v>2</v>
      </c>
      <c r="P1223" s="2">
        <v>4</v>
      </c>
      <c r="Q1223" s="2">
        <v>5</v>
      </c>
      <c r="R1223" s="2">
        <v>1</v>
      </c>
      <c r="S1223" s="2">
        <v>2</v>
      </c>
      <c r="T1223" s="2">
        <v>0</v>
      </c>
      <c r="U1223" s="45">
        <v>3.9814814814814808E-3</v>
      </c>
      <c r="V1223" s="45">
        <v>1</v>
      </c>
      <c r="W1223" s="45">
        <v>0.17473379629629632</v>
      </c>
      <c r="X1223" s="2">
        <v>2</v>
      </c>
      <c r="Y1223" s="2">
        <v>5</v>
      </c>
      <c r="Z1223">
        <v>9</v>
      </c>
    </row>
    <row r="1224" spans="1:26" x14ac:dyDescent="0.25">
      <c r="A1224" s="1">
        <v>44726</v>
      </c>
      <c r="B1224" t="s">
        <v>89</v>
      </c>
      <c r="C1224" t="s">
        <v>152</v>
      </c>
      <c r="D1224" t="s">
        <v>132</v>
      </c>
      <c r="E1224" t="s">
        <v>280</v>
      </c>
      <c r="F1224" s="3">
        <v>0</v>
      </c>
      <c r="G1224" s="5">
        <v>3.7514467013888886E-2</v>
      </c>
      <c r="H1224" s="2">
        <v>0</v>
      </c>
      <c r="I1224" s="2">
        <v>0</v>
      </c>
      <c r="J1224" s="2">
        <v>0</v>
      </c>
      <c r="K1224" s="2">
        <v>4</v>
      </c>
      <c r="L1224" s="2">
        <v>4</v>
      </c>
      <c r="M1224">
        <v>0</v>
      </c>
      <c r="N1224" s="2">
        <v>3</v>
      </c>
      <c r="O1224" s="2">
        <v>1</v>
      </c>
      <c r="P1224" s="2">
        <v>3</v>
      </c>
      <c r="Q1224" s="2">
        <v>3</v>
      </c>
      <c r="R1224" s="2">
        <v>0</v>
      </c>
      <c r="S1224" s="2">
        <v>0</v>
      </c>
      <c r="T1224" s="2">
        <v>0</v>
      </c>
      <c r="U1224" s="45">
        <v>2.1990740740740742E-3</v>
      </c>
      <c r="V1224" s="45">
        <v>1</v>
      </c>
      <c r="W1224" s="45">
        <v>3.4421296296296297E-2</v>
      </c>
      <c r="X1224" s="2">
        <v>0</v>
      </c>
      <c r="Y1224" s="2">
        <v>3</v>
      </c>
      <c r="Z1224">
        <v>4</v>
      </c>
    </row>
    <row r="1225" spans="1:26" x14ac:dyDescent="0.25">
      <c r="A1225" s="1">
        <v>44726</v>
      </c>
      <c r="B1225" t="s">
        <v>89</v>
      </c>
      <c r="C1225" t="s">
        <v>134</v>
      </c>
      <c r="D1225" t="s">
        <v>132</v>
      </c>
      <c r="E1225" t="s">
        <v>272</v>
      </c>
      <c r="F1225" s="3">
        <v>15.318610999999999</v>
      </c>
      <c r="G1225" s="5">
        <v>4.9479804783950622E-2</v>
      </c>
      <c r="H1225" s="2">
        <v>1</v>
      </c>
      <c r="I1225" s="2">
        <v>0</v>
      </c>
      <c r="J1225" s="2">
        <v>0</v>
      </c>
      <c r="K1225" s="2">
        <v>17</v>
      </c>
      <c r="L1225" s="2">
        <v>16</v>
      </c>
      <c r="M1225">
        <v>3</v>
      </c>
      <c r="N1225" s="2">
        <v>12</v>
      </c>
      <c r="O1225" s="2">
        <v>7</v>
      </c>
      <c r="P1225" s="2">
        <v>8</v>
      </c>
      <c r="Q1225" s="2">
        <v>8</v>
      </c>
      <c r="R1225" s="2">
        <v>0</v>
      </c>
      <c r="S1225" s="2">
        <v>2</v>
      </c>
      <c r="T1225" s="2">
        <v>0</v>
      </c>
      <c r="U1225" s="45">
        <v>4.6759259259259263E-3</v>
      </c>
      <c r="V1225" s="45">
        <v>0.7142857142857143</v>
      </c>
      <c r="W1225" s="45">
        <v>3.5706018518518519E-2</v>
      </c>
      <c r="X1225" s="2">
        <v>2</v>
      </c>
      <c r="Y1225" s="2">
        <v>8</v>
      </c>
      <c r="Z1225">
        <v>16</v>
      </c>
    </row>
    <row r="1226" spans="1:26" x14ac:dyDescent="0.25">
      <c r="A1226" s="1">
        <v>44726</v>
      </c>
      <c r="B1226" t="s">
        <v>89</v>
      </c>
      <c r="C1226" t="s">
        <v>159</v>
      </c>
      <c r="D1226" t="s">
        <v>150</v>
      </c>
      <c r="E1226" t="s">
        <v>272</v>
      </c>
      <c r="F1226" s="3">
        <v>0</v>
      </c>
      <c r="G1226" s="5">
        <v>5.3356467592592584E-2</v>
      </c>
      <c r="H1226" s="2">
        <v>0</v>
      </c>
      <c r="I1226" s="2">
        <v>0</v>
      </c>
      <c r="J1226" s="2">
        <v>0</v>
      </c>
      <c r="K1226" s="2">
        <v>4</v>
      </c>
      <c r="L1226" s="2">
        <v>4</v>
      </c>
      <c r="M1226">
        <v>0</v>
      </c>
      <c r="N1226" s="2">
        <v>1</v>
      </c>
      <c r="O1226" s="2">
        <v>1</v>
      </c>
      <c r="P1226" s="2">
        <v>3</v>
      </c>
      <c r="Q1226" s="2">
        <v>3</v>
      </c>
      <c r="R1226" s="2">
        <v>0</v>
      </c>
      <c r="S1226" s="2">
        <v>0</v>
      </c>
      <c r="T1226" s="2">
        <v>0</v>
      </c>
      <c r="U1226" s="45">
        <v>5.0694444444444441E-3</v>
      </c>
      <c r="V1226" s="45">
        <v>1</v>
      </c>
      <c r="W1226" s="45">
        <v>8.7824074074074082E-2</v>
      </c>
      <c r="X1226" s="2">
        <v>0</v>
      </c>
      <c r="Y1226" s="2">
        <v>3</v>
      </c>
      <c r="Z1226">
        <v>4</v>
      </c>
    </row>
    <row r="1227" spans="1:26" x14ac:dyDescent="0.25">
      <c r="A1227" s="1">
        <v>44726</v>
      </c>
      <c r="B1227" t="s">
        <v>89</v>
      </c>
      <c r="C1227" t="s">
        <v>152</v>
      </c>
      <c r="D1227" t="s">
        <v>132</v>
      </c>
      <c r="E1227" t="s">
        <v>272</v>
      </c>
      <c r="F1227" s="3">
        <v>0</v>
      </c>
      <c r="G1227" s="5">
        <v>1.9803201388888889E-2</v>
      </c>
      <c r="H1227" s="2">
        <v>0</v>
      </c>
      <c r="I1227" s="2">
        <v>0</v>
      </c>
      <c r="J1227" s="2">
        <v>0</v>
      </c>
      <c r="K1227" s="2">
        <v>1</v>
      </c>
      <c r="L1227" s="2">
        <v>1</v>
      </c>
      <c r="M1227">
        <v>0</v>
      </c>
      <c r="N1227" s="2">
        <v>1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1</v>
      </c>
      <c r="U1227" s="45" t="s">
        <v>77</v>
      </c>
      <c r="V1227" s="45" t="s">
        <v>77</v>
      </c>
      <c r="W1227" s="45" t="s">
        <v>77</v>
      </c>
      <c r="X1227" s="2">
        <v>1</v>
      </c>
      <c r="Y1227" s="2">
        <v>0</v>
      </c>
      <c r="Z1227">
        <v>1</v>
      </c>
    </row>
    <row r="1228" spans="1:26" x14ac:dyDescent="0.25">
      <c r="A1228" s="1">
        <v>44726</v>
      </c>
      <c r="B1228" t="s">
        <v>89</v>
      </c>
      <c r="C1228" t="s">
        <v>134</v>
      </c>
      <c r="D1228" t="s">
        <v>132</v>
      </c>
      <c r="E1228" t="s">
        <v>279</v>
      </c>
      <c r="F1228" s="3">
        <v>9.2213868333333338</v>
      </c>
      <c r="G1228" s="5">
        <v>0.10968053055555556</v>
      </c>
      <c r="H1228" s="2">
        <v>0</v>
      </c>
      <c r="I1228" s="2">
        <v>0</v>
      </c>
      <c r="J1228" s="2">
        <v>0</v>
      </c>
      <c r="K1228" s="2">
        <v>7</v>
      </c>
      <c r="L1228" s="2">
        <v>7</v>
      </c>
      <c r="M1228">
        <v>1</v>
      </c>
      <c r="N1228" s="2">
        <v>3</v>
      </c>
      <c r="O1228" s="2">
        <v>3</v>
      </c>
      <c r="P1228" s="2">
        <v>1</v>
      </c>
      <c r="Q1228" s="2">
        <v>3</v>
      </c>
      <c r="R1228" s="2">
        <v>2</v>
      </c>
      <c r="S1228" s="2">
        <v>0</v>
      </c>
      <c r="T1228" s="2">
        <v>1</v>
      </c>
      <c r="U1228" s="45">
        <v>1.0219907407407408E-2</v>
      </c>
      <c r="V1228" s="45">
        <v>0</v>
      </c>
      <c r="W1228" s="45">
        <v>9.402777777777778E-2</v>
      </c>
      <c r="X1228" s="2">
        <v>1</v>
      </c>
      <c r="Y1228" s="2">
        <v>3</v>
      </c>
      <c r="Z1228">
        <v>7</v>
      </c>
    </row>
    <row r="1229" spans="1:26" x14ac:dyDescent="0.25">
      <c r="A1229" s="1">
        <v>44726</v>
      </c>
      <c r="B1229" t="s">
        <v>89</v>
      </c>
      <c r="C1229" t="s">
        <v>152</v>
      </c>
      <c r="D1229" t="s">
        <v>132</v>
      </c>
      <c r="E1229" t="s">
        <v>279</v>
      </c>
      <c r="F1229" s="3">
        <v>0</v>
      </c>
      <c r="G1229" s="5">
        <v>8.2465277777777776E-2</v>
      </c>
      <c r="H1229" s="2">
        <v>0</v>
      </c>
      <c r="I1229" s="2">
        <v>0</v>
      </c>
      <c r="J1229" s="2">
        <v>0</v>
      </c>
      <c r="K1229" s="2">
        <v>1</v>
      </c>
      <c r="L1229" s="2">
        <v>1</v>
      </c>
      <c r="M1229">
        <v>0</v>
      </c>
      <c r="N1229" s="2">
        <v>0</v>
      </c>
      <c r="O1229" s="2">
        <v>0</v>
      </c>
      <c r="P1229" s="2">
        <v>1</v>
      </c>
      <c r="Q1229" s="2">
        <v>1</v>
      </c>
      <c r="R1229" s="2">
        <v>0</v>
      </c>
      <c r="S1229" s="2">
        <v>0</v>
      </c>
      <c r="T1229" s="2">
        <v>0</v>
      </c>
      <c r="U1229" s="45" t="s">
        <v>77</v>
      </c>
      <c r="V1229" s="45" t="s">
        <v>77</v>
      </c>
      <c r="W1229" s="45">
        <v>8.2141203703703702E-2</v>
      </c>
      <c r="X1229" s="2">
        <v>0</v>
      </c>
      <c r="Y1229" s="2">
        <v>1</v>
      </c>
      <c r="Z1229">
        <v>1</v>
      </c>
    </row>
    <row r="1230" spans="1:26" x14ac:dyDescent="0.25">
      <c r="A1230" s="1">
        <v>44726</v>
      </c>
      <c r="B1230" t="s">
        <v>89</v>
      </c>
      <c r="C1230" t="s">
        <v>134</v>
      </c>
      <c r="D1230" t="s">
        <v>132</v>
      </c>
      <c r="E1230" t="s">
        <v>271</v>
      </c>
      <c r="F1230" s="3">
        <v>12.589443499999998</v>
      </c>
      <c r="G1230" s="5">
        <v>8.5238418055555557E-2</v>
      </c>
      <c r="H1230" s="2">
        <v>1</v>
      </c>
      <c r="I1230" s="2">
        <v>0</v>
      </c>
      <c r="J1230" s="2">
        <v>0</v>
      </c>
      <c r="K1230" s="2">
        <v>11</v>
      </c>
      <c r="L1230" s="2">
        <v>10</v>
      </c>
      <c r="M1230">
        <v>1</v>
      </c>
      <c r="N1230" s="2">
        <v>6</v>
      </c>
      <c r="O1230" s="2">
        <v>1</v>
      </c>
      <c r="P1230" s="2">
        <v>5</v>
      </c>
      <c r="Q1230" s="2">
        <v>7</v>
      </c>
      <c r="R1230" s="2">
        <v>2</v>
      </c>
      <c r="S1230" s="2">
        <v>0</v>
      </c>
      <c r="T1230" s="2">
        <v>3</v>
      </c>
      <c r="U1230" s="45">
        <v>2.0833333333333335E-4</v>
      </c>
      <c r="V1230" s="45">
        <v>1</v>
      </c>
      <c r="W1230" s="45">
        <v>2.4189814814814817E-2</v>
      </c>
      <c r="X1230" s="2">
        <v>3</v>
      </c>
      <c r="Y1230" s="2">
        <v>7</v>
      </c>
      <c r="Z1230">
        <v>11</v>
      </c>
    </row>
    <row r="1231" spans="1:26" x14ac:dyDescent="0.25">
      <c r="A1231" s="1">
        <v>44726</v>
      </c>
      <c r="B1231" t="s">
        <v>89</v>
      </c>
      <c r="C1231" t="s">
        <v>158</v>
      </c>
      <c r="D1231" t="s">
        <v>132</v>
      </c>
      <c r="E1231" t="s">
        <v>271</v>
      </c>
      <c r="F1231" s="3">
        <v>0</v>
      </c>
      <c r="G1231" s="5">
        <v>5.9040637345678999E-2</v>
      </c>
      <c r="H1231" s="2">
        <v>0</v>
      </c>
      <c r="I1231" s="2">
        <v>0</v>
      </c>
      <c r="J1231" s="2">
        <v>0</v>
      </c>
      <c r="K1231" s="2">
        <v>7</v>
      </c>
      <c r="L1231" s="2">
        <v>7</v>
      </c>
      <c r="M1231">
        <v>0</v>
      </c>
      <c r="N1231" s="2">
        <v>3</v>
      </c>
      <c r="O1231" s="2">
        <v>1</v>
      </c>
      <c r="P1231" s="2">
        <v>2</v>
      </c>
      <c r="Q1231" s="2">
        <v>3</v>
      </c>
      <c r="R1231" s="2">
        <v>1</v>
      </c>
      <c r="S1231" s="2">
        <v>0</v>
      </c>
      <c r="T1231" s="2">
        <v>3</v>
      </c>
      <c r="U1231" s="45">
        <v>2.5694444444444445E-3</v>
      </c>
      <c r="V1231" s="45">
        <v>1</v>
      </c>
      <c r="W1231" s="45">
        <v>0.12784722222222222</v>
      </c>
      <c r="X1231" s="2">
        <v>3</v>
      </c>
      <c r="Y1231" s="2">
        <v>3</v>
      </c>
      <c r="Z1231">
        <v>7</v>
      </c>
    </row>
    <row r="1232" spans="1:26" x14ac:dyDescent="0.25">
      <c r="A1232" s="1">
        <v>44726</v>
      </c>
      <c r="B1232" t="s">
        <v>89</v>
      </c>
      <c r="C1232" t="s">
        <v>172</v>
      </c>
      <c r="D1232" t="s">
        <v>173</v>
      </c>
      <c r="E1232" t="s">
        <v>271</v>
      </c>
      <c r="F1232" s="3">
        <v>0</v>
      </c>
      <c r="G1232" s="5">
        <v>2.9629652777777783E-3</v>
      </c>
      <c r="H1232" s="2">
        <v>0</v>
      </c>
      <c r="I1232" s="2">
        <v>0</v>
      </c>
      <c r="J1232" s="2">
        <v>0</v>
      </c>
      <c r="K1232" s="2">
        <v>1</v>
      </c>
      <c r="L1232" s="2">
        <v>1</v>
      </c>
      <c r="M1232">
        <v>0</v>
      </c>
      <c r="N1232" s="2">
        <v>1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1</v>
      </c>
      <c r="U1232" s="45" t="s">
        <v>77</v>
      </c>
      <c r="V1232" s="45" t="s">
        <v>77</v>
      </c>
      <c r="W1232" s="45" t="s">
        <v>77</v>
      </c>
      <c r="X1232" s="2">
        <v>1</v>
      </c>
      <c r="Y1232" s="2">
        <v>0</v>
      </c>
      <c r="Z1232">
        <v>1</v>
      </c>
    </row>
    <row r="1233" spans="1:26" x14ac:dyDescent="0.25">
      <c r="A1233" s="1">
        <v>44726</v>
      </c>
      <c r="B1233" t="s">
        <v>89</v>
      </c>
      <c r="C1233" t="s">
        <v>134</v>
      </c>
      <c r="D1233" t="s">
        <v>132</v>
      </c>
      <c r="E1233" t="s">
        <v>94</v>
      </c>
      <c r="F1233" s="3">
        <v>0.45472216666666665</v>
      </c>
      <c r="G1233" s="5">
        <v>2.9363423611111113E-2</v>
      </c>
      <c r="H1233" s="2">
        <v>0</v>
      </c>
      <c r="I1233" s="2">
        <v>0</v>
      </c>
      <c r="J1233" s="2">
        <v>0</v>
      </c>
      <c r="K1233" s="2">
        <v>1</v>
      </c>
      <c r="L1233" s="2">
        <v>1</v>
      </c>
      <c r="M1233">
        <v>0</v>
      </c>
      <c r="N1233" s="2">
        <v>1</v>
      </c>
      <c r="O1233" s="2">
        <v>0</v>
      </c>
      <c r="P1233" s="2">
        <v>1</v>
      </c>
      <c r="Q1233" s="2">
        <v>1</v>
      </c>
      <c r="R1233" s="2">
        <v>0</v>
      </c>
      <c r="S1233" s="2">
        <v>0</v>
      </c>
      <c r="T1233" s="2">
        <v>0</v>
      </c>
      <c r="U1233" s="45" t="s">
        <v>77</v>
      </c>
      <c r="V1233" s="45" t="s">
        <v>77</v>
      </c>
      <c r="W1233" s="45">
        <v>6.8912037037037036E-2</v>
      </c>
      <c r="X1233" s="2">
        <v>0</v>
      </c>
      <c r="Y1233" s="2">
        <v>1</v>
      </c>
      <c r="Z1233">
        <v>1</v>
      </c>
    </row>
    <row r="1234" spans="1:26" x14ac:dyDescent="0.25">
      <c r="A1234" s="1">
        <v>44726</v>
      </c>
      <c r="B1234" t="s">
        <v>89</v>
      </c>
      <c r="C1234" t="s">
        <v>134</v>
      </c>
      <c r="D1234" t="s">
        <v>132</v>
      </c>
      <c r="E1234" t="s">
        <v>278</v>
      </c>
      <c r="F1234" s="3">
        <v>8.3572221666666664</v>
      </c>
      <c r="G1234" s="5">
        <v>0.12029127314814814</v>
      </c>
      <c r="H1234" s="2">
        <v>2</v>
      </c>
      <c r="I1234" s="2">
        <v>1</v>
      </c>
      <c r="J1234" s="2">
        <v>0</v>
      </c>
      <c r="K1234" s="2">
        <v>8</v>
      </c>
      <c r="L1234" s="2">
        <v>7</v>
      </c>
      <c r="M1234">
        <v>0</v>
      </c>
      <c r="N1234" s="2">
        <v>2</v>
      </c>
      <c r="O1234" s="2">
        <v>2</v>
      </c>
      <c r="P1234" s="2">
        <v>5</v>
      </c>
      <c r="Q1234" s="2">
        <v>6</v>
      </c>
      <c r="R1234" s="2">
        <v>1</v>
      </c>
      <c r="S1234" s="2">
        <v>0</v>
      </c>
      <c r="T1234" s="2">
        <v>0</v>
      </c>
      <c r="U1234" s="45">
        <v>6.1631944444444451E-3</v>
      </c>
      <c r="V1234" s="45">
        <v>0</v>
      </c>
      <c r="W1234" s="45">
        <v>0.16833333333333333</v>
      </c>
      <c r="X1234" s="2">
        <v>0</v>
      </c>
      <c r="Y1234" s="2">
        <v>6</v>
      </c>
      <c r="Z1234">
        <v>8</v>
      </c>
    </row>
    <row r="1235" spans="1:26" x14ac:dyDescent="0.25">
      <c r="A1235" s="1">
        <v>44726</v>
      </c>
      <c r="B1235" t="s">
        <v>89</v>
      </c>
      <c r="C1235" t="s">
        <v>152</v>
      </c>
      <c r="D1235" t="s">
        <v>132</v>
      </c>
      <c r="E1235" t="s">
        <v>278</v>
      </c>
      <c r="F1235" s="3">
        <v>0</v>
      </c>
      <c r="G1235" s="5">
        <v>6.2494211805555568E-2</v>
      </c>
      <c r="H1235" s="2">
        <v>0</v>
      </c>
      <c r="I1235" s="2">
        <v>0</v>
      </c>
      <c r="J1235" s="2">
        <v>0</v>
      </c>
      <c r="K1235" s="2">
        <v>2</v>
      </c>
      <c r="L1235" s="2">
        <v>2</v>
      </c>
      <c r="M1235">
        <v>0</v>
      </c>
      <c r="N1235" s="2">
        <v>0</v>
      </c>
      <c r="O1235" s="2">
        <v>0</v>
      </c>
      <c r="P1235" s="2">
        <v>1</v>
      </c>
      <c r="Q1235" s="2">
        <v>1</v>
      </c>
      <c r="R1235" s="2">
        <v>0</v>
      </c>
      <c r="S1235" s="2">
        <v>0</v>
      </c>
      <c r="T1235" s="2">
        <v>1</v>
      </c>
      <c r="U1235" s="45" t="s">
        <v>77</v>
      </c>
      <c r="V1235" s="45" t="s">
        <v>77</v>
      </c>
      <c r="W1235" s="45">
        <v>2.0358796296296298E-2</v>
      </c>
      <c r="X1235" s="2">
        <v>1</v>
      </c>
      <c r="Y1235" s="2">
        <v>1</v>
      </c>
      <c r="Z1235">
        <v>2</v>
      </c>
    </row>
    <row r="1236" spans="1:26" x14ac:dyDescent="0.25">
      <c r="A1236" s="1">
        <v>44726</v>
      </c>
      <c r="B1236" t="s">
        <v>89</v>
      </c>
      <c r="C1236" t="s">
        <v>164</v>
      </c>
      <c r="D1236" t="s">
        <v>150</v>
      </c>
      <c r="E1236" t="s">
        <v>278</v>
      </c>
      <c r="F1236" s="3">
        <v>0</v>
      </c>
      <c r="G1236" s="5">
        <v>1.8912034722222221E-2</v>
      </c>
      <c r="H1236" s="2">
        <v>0</v>
      </c>
      <c r="I1236" s="2">
        <v>0</v>
      </c>
      <c r="J1236" s="2">
        <v>0</v>
      </c>
      <c r="K1236" s="2">
        <v>1</v>
      </c>
      <c r="L1236" s="2">
        <v>1</v>
      </c>
      <c r="M1236">
        <v>0</v>
      </c>
      <c r="N1236" s="2">
        <v>1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1</v>
      </c>
      <c r="U1236" s="45" t="s">
        <v>77</v>
      </c>
      <c r="V1236" s="45" t="s">
        <v>77</v>
      </c>
      <c r="W1236" s="45" t="s">
        <v>77</v>
      </c>
      <c r="X1236" s="2">
        <v>1</v>
      </c>
      <c r="Y1236" s="2">
        <v>0</v>
      </c>
      <c r="Z1236">
        <v>1</v>
      </c>
    </row>
    <row r="1237" spans="1:26" x14ac:dyDescent="0.25">
      <c r="A1237" s="1">
        <v>44726</v>
      </c>
      <c r="B1237" t="s">
        <v>89</v>
      </c>
      <c r="C1237" t="s">
        <v>158</v>
      </c>
      <c r="D1237" t="s">
        <v>132</v>
      </c>
      <c r="E1237" t="s">
        <v>278</v>
      </c>
      <c r="F1237" s="3">
        <v>0</v>
      </c>
      <c r="G1237" s="5">
        <v>1.8645831018518522E-2</v>
      </c>
      <c r="H1237" s="2">
        <v>0</v>
      </c>
      <c r="I1237" s="2">
        <v>0</v>
      </c>
      <c r="J1237" s="2">
        <v>0</v>
      </c>
      <c r="K1237" s="2">
        <v>3</v>
      </c>
      <c r="L1237" s="2">
        <v>3</v>
      </c>
      <c r="M1237">
        <v>0</v>
      </c>
      <c r="N1237" s="2">
        <v>3</v>
      </c>
      <c r="O1237" s="2">
        <v>0</v>
      </c>
      <c r="P1237" s="2">
        <v>2</v>
      </c>
      <c r="Q1237" s="2">
        <v>2</v>
      </c>
      <c r="R1237" s="2">
        <v>0</v>
      </c>
      <c r="S1237" s="2">
        <v>0</v>
      </c>
      <c r="T1237" s="2">
        <v>1</v>
      </c>
      <c r="U1237" s="45" t="s">
        <v>77</v>
      </c>
      <c r="V1237" s="45" t="s">
        <v>77</v>
      </c>
      <c r="W1237" s="45">
        <v>2.3923611111111114E-2</v>
      </c>
      <c r="X1237" s="2">
        <v>1</v>
      </c>
      <c r="Y1237" s="2">
        <v>2</v>
      </c>
      <c r="Z1237">
        <v>3</v>
      </c>
    </row>
    <row r="1238" spans="1:26" x14ac:dyDescent="0.25">
      <c r="A1238" s="1">
        <v>44726</v>
      </c>
      <c r="B1238" t="s">
        <v>89</v>
      </c>
      <c r="C1238" t="s">
        <v>352</v>
      </c>
      <c r="D1238" t="s">
        <v>153</v>
      </c>
      <c r="E1238" t="s">
        <v>278</v>
      </c>
      <c r="F1238" s="3">
        <v>0</v>
      </c>
      <c r="G1238" s="5">
        <v>6.6435208333333337E-3</v>
      </c>
      <c r="H1238" s="2">
        <v>0</v>
      </c>
      <c r="I1238" s="2">
        <v>0</v>
      </c>
      <c r="J1238" s="2">
        <v>0</v>
      </c>
      <c r="K1238" s="2">
        <v>1</v>
      </c>
      <c r="L1238" s="2">
        <v>1</v>
      </c>
      <c r="M1238">
        <v>0</v>
      </c>
      <c r="N1238" s="2">
        <v>1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1</v>
      </c>
      <c r="U1238" s="45" t="s">
        <v>77</v>
      </c>
      <c r="V1238" s="45" t="s">
        <v>77</v>
      </c>
      <c r="W1238" s="45" t="s">
        <v>77</v>
      </c>
      <c r="X1238" s="2">
        <v>1</v>
      </c>
      <c r="Y1238" s="2">
        <v>0</v>
      </c>
      <c r="Z1238">
        <v>1</v>
      </c>
    </row>
    <row r="1239" spans="1:26" x14ac:dyDescent="0.25">
      <c r="A1239" s="1">
        <v>44726</v>
      </c>
      <c r="B1239" t="s">
        <v>87</v>
      </c>
      <c r="C1239" t="s">
        <v>131</v>
      </c>
      <c r="D1239" t="s">
        <v>132</v>
      </c>
      <c r="E1239" t="s">
        <v>276</v>
      </c>
      <c r="F1239" s="3">
        <v>78.64888816666668</v>
      </c>
      <c r="G1239" s="5">
        <v>0.14529629500000002</v>
      </c>
      <c r="H1239" s="2">
        <v>7</v>
      </c>
      <c r="I1239" s="2">
        <v>5</v>
      </c>
      <c r="J1239" s="2">
        <v>0</v>
      </c>
      <c r="K1239" s="2">
        <v>17</v>
      </c>
      <c r="L1239" s="2">
        <v>17</v>
      </c>
      <c r="M1239">
        <v>3</v>
      </c>
      <c r="N1239" s="2">
        <v>6</v>
      </c>
      <c r="O1239" s="2">
        <v>1</v>
      </c>
      <c r="P1239" s="2">
        <v>14</v>
      </c>
      <c r="Q1239" s="2">
        <v>14</v>
      </c>
      <c r="R1239" s="2">
        <v>0</v>
      </c>
      <c r="S1239" s="2">
        <v>0</v>
      </c>
      <c r="T1239" s="2">
        <v>2</v>
      </c>
      <c r="U1239" s="45">
        <v>6.5740740740740742E-3</v>
      </c>
      <c r="V1239" s="45">
        <v>0</v>
      </c>
      <c r="W1239" s="45">
        <v>0.15598958333333335</v>
      </c>
      <c r="X1239" s="2">
        <v>2</v>
      </c>
      <c r="Y1239" s="2">
        <v>14</v>
      </c>
      <c r="Z1239">
        <v>17</v>
      </c>
    </row>
    <row r="1240" spans="1:26" x14ac:dyDescent="0.25">
      <c r="A1240" s="1">
        <v>44726</v>
      </c>
      <c r="B1240" t="s">
        <v>87</v>
      </c>
      <c r="C1240" t="s">
        <v>138</v>
      </c>
      <c r="D1240" t="s">
        <v>132</v>
      </c>
      <c r="E1240" t="s">
        <v>276</v>
      </c>
      <c r="F1240" s="3">
        <v>3.7999999999999994</v>
      </c>
      <c r="G1240" s="5">
        <v>0.05</v>
      </c>
      <c r="H1240" s="2">
        <v>0</v>
      </c>
      <c r="I1240" s="2">
        <v>0</v>
      </c>
      <c r="J1240" s="2">
        <v>0</v>
      </c>
      <c r="K1240" s="2">
        <v>4</v>
      </c>
      <c r="L1240" s="2">
        <v>4</v>
      </c>
      <c r="M1240">
        <v>0</v>
      </c>
      <c r="N1240" s="2">
        <v>3</v>
      </c>
      <c r="O1240" s="2">
        <v>0</v>
      </c>
      <c r="P1240" s="2">
        <v>1</v>
      </c>
      <c r="Q1240" s="2">
        <v>2</v>
      </c>
      <c r="R1240" s="2">
        <v>1</v>
      </c>
      <c r="S1240" s="2">
        <v>0</v>
      </c>
      <c r="T1240" s="2">
        <v>2</v>
      </c>
      <c r="U1240" s="45" t="s">
        <v>77</v>
      </c>
      <c r="V1240" s="45" t="s">
        <v>77</v>
      </c>
      <c r="W1240" s="45">
        <v>0.18185185185185188</v>
      </c>
      <c r="X1240" s="2">
        <v>2</v>
      </c>
      <c r="Y1240" s="2">
        <v>2</v>
      </c>
      <c r="Z1240">
        <v>4</v>
      </c>
    </row>
    <row r="1241" spans="1:26" x14ac:dyDescent="0.25">
      <c r="A1241" s="1">
        <v>44726</v>
      </c>
      <c r="B1241" t="s">
        <v>87</v>
      </c>
      <c r="C1241" t="s">
        <v>131</v>
      </c>
      <c r="D1241" t="s">
        <v>132</v>
      </c>
      <c r="E1241" t="s">
        <v>285</v>
      </c>
      <c r="F1241" s="3">
        <v>20.405276666666666</v>
      </c>
      <c r="G1241" s="5">
        <v>7.501691239316241E-2</v>
      </c>
      <c r="H1241" s="2">
        <v>1</v>
      </c>
      <c r="I1241" s="2">
        <v>0</v>
      </c>
      <c r="J1241" s="2">
        <v>0</v>
      </c>
      <c r="K1241" s="2">
        <v>10</v>
      </c>
      <c r="L1241" s="2">
        <v>10</v>
      </c>
      <c r="M1241">
        <v>2</v>
      </c>
      <c r="N1241" s="2">
        <v>6</v>
      </c>
      <c r="O1241" s="2">
        <v>3</v>
      </c>
      <c r="P1241" s="2">
        <v>5</v>
      </c>
      <c r="Q1241" s="2">
        <v>7</v>
      </c>
      <c r="R1241" s="2">
        <v>2</v>
      </c>
      <c r="S1241" s="2">
        <v>0</v>
      </c>
      <c r="T1241" s="2">
        <v>0</v>
      </c>
      <c r="U1241" s="45">
        <v>4.4444444444444444E-3</v>
      </c>
      <c r="V1241" s="45">
        <v>0.66666666666666663</v>
      </c>
      <c r="W1241" s="45">
        <v>0.11186342592592594</v>
      </c>
      <c r="X1241" s="2">
        <v>0</v>
      </c>
      <c r="Y1241" s="2">
        <v>7</v>
      </c>
      <c r="Z1241">
        <v>10</v>
      </c>
    </row>
    <row r="1242" spans="1:26" x14ac:dyDescent="0.25">
      <c r="A1242" s="1">
        <v>44726</v>
      </c>
      <c r="B1242" t="s">
        <v>87</v>
      </c>
      <c r="C1242" t="s">
        <v>139</v>
      </c>
      <c r="D1242" t="s">
        <v>132</v>
      </c>
      <c r="E1242" t="s">
        <v>285</v>
      </c>
      <c r="F1242" s="3">
        <v>0</v>
      </c>
      <c r="G1242" s="5" t="s">
        <v>77</v>
      </c>
      <c r="H1242" s="2">
        <v>0</v>
      </c>
      <c r="I1242" s="2">
        <v>0</v>
      </c>
      <c r="J1242" s="2">
        <v>0</v>
      </c>
      <c r="K1242" s="2">
        <v>1</v>
      </c>
      <c r="L1242" s="2">
        <v>0</v>
      </c>
      <c r="M1242">
        <v>0</v>
      </c>
      <c r="N1242" s="2">
        <v>0</v>
      </c>
      <c r="O1242" s="2">
        <v>0</v>
      </c>
      <c r="P1242" s="2">
        <v>0</v>
      </c>
      <c r="Q1242" s="2">
        <v>1</v>
      </c>
      <c r="R1242" s="2">
        <v>1</v>
      </c>
      <c r="S1242" s="2">
        <v>0</v>
      </c>
      <c r="T1242" s="2">
        <v>0</v>
      </c>
      <c r="U1242" s="45" t="s">
        <v>77</v>
      </c>
      <c r="V1242" s="45" t="s">
        <v>77</v>
      </c>
      <c r="W1242" s="45">
        <v>2.6608796296296301E-2</v>
      </c>
      <c r="X1242" s="2">
        <v>0</v>
      </c>
      <c r="Y1242" s="2">
        <v>1</v>
      </c>
      <c r="Z1242">
        <v>1</v>
      </c>
    </row>
    <row r="1243" spans="1:26" x14ac:dyDescent="0.25">
      <c r="A1243" s="1">
        <v>44726</v>
      </c>
      <c r="B1243" t="s">
        <v>87</v>
      </c>
      <c r="C1243" t="s">
        <v>131</v>
      </c>
      <c r="D1243" t="s">
        <v>132</v>
      </c>
      <c r="E1243" t="s">
        <v>282</v>
      </c>
      <c r="F1243" s="3">
        <v>11.065833333333334</v>
      </c>
      <c r="G1243" s="5">
        <v>0.16248842592592594</v>
      </c>
      <c r="H1243" s="2">
        <v>1</v>
      </c>
      <c r="I1243" s="2">
        <v>1</v>
      </c>
      <c r="J1243" s="2">
        <v>0</v>
      </c>
      <c r="K1243" s="2">
        <v>2</v>
      </c>
      <c r="L1243" s="2">
        <v>2</v>
      </c>
      <c r="M1243">
        <v>1</v>
      </c>
      <c r="N1243" s="2">
        <v>1</v>
      </c>
      <c r="O1243" s="2">
        <v>0</v>
      </c>
      <c r="P1243" s="2">
        <v>2</v>
      </c>
      <c r="Q1243" s="2">
        <v>2</v>
      </c>
      <c r="R1243" s="2">
        <v>0</v>
      </c>
      <c r="S1243" s="2">
        <v>0</v>
      </c>
      <c r="T1243" s="2">
        <v>0</v>
      </c>
      <c r="U1243" s="45" t="s">
        <v>77</v>
      </c>
      <c r="V1243" s="45" t="s">
        <v>77</v>
      </c>
      <c r="W1243" s="45">
        <v>0.22193287037037038</v>
      </c>
      <c r="X1243" s="2">
        <v>0</v>
      </c>
      <c r="Y1243" s="2">
        <v>2</v>
      </c>
      <c r="Z1243">
        <v>2</v>
      </c>
    </row>
    <row r="1244" spans="1:26" x14ac:dyDescent="0.25">
      <c r="A1244" s="1">
        <v>44726</v>
      </c>
      <c r="B1244" t="s">
        <v>87</v>
      </c>
      <c r="C1244" t="s">
        <v>139</v>
      </c>
      <c r="D1244" t="s">
        <v>132</v>
      </c>
      <c r="E1244" t="s">
        <v>282</v>
      </c>
      <c r="F1244" s="3">
        <v>5.0875001666666666</v>
      </c>
      <c r="G1244" s="5">
        <v>6.3411460069444439E-2</v>
      </c>
      <c r="H1244" s="2">
        <v>0</v>
      </c>
      <c r="I1244" s="2">
        <v>0</v>
      </c>
      <c r="J1244" s="2">
        <v>0</v>
      </c>
      <c r="K1244" s="2">
        <v>6</v>
      </c>
      <c r="L1244" s="2">
        <v>6</v>
      </c>
      <c r="M1244">
        <v>2</v>
      </c>
      <c r="N1244" s="2">
        <v>4</v>
      </c>
      <c r="O1244" s="2">
        <v>1</v>
      </c>
      <c r="P1244" s="2">
        <v>3</v>
      </c>
      <c r="Q1244" s="2">
        <v>3</v>
      </c>
      <c r="R1244" s="2">
        <v>0</v>
      </c>
      <c r="S1244" s="2">
        <v>0</v>
      </c>
      <c r="T1244" s="2">
        <v>2</v>
      </c>
      <c r="U1244" s="45">
        <v>7.6157407407407415E-3</v>
      </c>
      <c r="V1244" s="45">
        <v>0</v>
      </c>
      <c r="W1244" s="45">
        <v>0.2209953703703704</v>
      </c>
      <c r="X1244" s="2">
        <v>2</v>
      </c>
      <c r="Y1244" s="2">
        <v>3</v>
      </c>
      <c r="Z1244">
        <v>6</v>
      </c>
    </row>
    <row r="1245" spans="1:26" x14ac:dyDescent="0.25">
      <c r="A1245" s="1">
        <v>44726</v>
      </c>
      <c r="B1245" t="s">
        <v>87</v>
      </c>
      <c r="C1245" t="s">
        <v>226</v>
      </c>
      <c r="D1245" t="s">
        <v>153</v>
      </c>
      <c r="E1245" t="s">
        <v>282</v>
      </c>
      <c r="F1245" s="3">
        <v>0</v>
      </c>
      <c r="G1245" s="5">
        <v>1.68518125E-2</v>
      </c>
      <c r="H1245" s="2">
        <v>0</v>
      </c>
      <c r="I1245" s="2">
        <v>0</v>
      </c>
      <c r="J1245" s="2">
        <v>0</v>
      </c>
      <c r="K1245" s="2">
        <v>1</v>
      </c>
      <c r="L1245" s="2">
        <v>1</v>
      </c>
      <c r="M1245">
        <v>0</v>
      </c>
      <c r="N1245" s="2">
        <v>1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1</v>
      </c>
      <c r="U1245" s="45" t="s">
        <v>77</v>
      </c>
      <c r="V1245" s="45" t="s">
        <v>77</v>
      </c>
      <c r="W1245" s="45" t="s">
        <v>77</v>
      </c>
      <c r="X1245" s="2">
        <v>1</v>
      </c>
      <c r="Y1245" s="2">
        <v>0</v>
      </c>
      <c r="Z1245">
        <v>1</v>
      </c>
    </row>
    <row r="1246" spans="1:26" x14ac:dyDescent="0.25">
      <c r="A1246" s="1">
        <v>44726</v>
      </c>
      <c r="B1246" t="s">
        <v>87</v>
      </c>
      <c r="C1246" t="s">
        <v>138</v>
      </c>
      <c r="D1246" t="s">
        <v>132</v>
      </c>
      <c r="E1246" t="s">
        <v>287</v>
      </c>
      <c r="F1246" s="3">
        <v>58.095831833333335</v>
      </c>
      <c r="G1246" s="5">
        <v>9.0817896527777789E-2</v>
      </c>
      <c r="H1246" s="2">
        <v>6</v>
      </c>
      <c r="I1246" s="2">
        <v>0</v>
      </c>
      <c r="J1246" s="2">
        <v>0</v>
      </c>
      <c r="K1246" s="2">
        <v>27</v>
      </c>
      <c r="L1246" s="2">
        <v>27</v>
      </c>
      <c r="M1246">
        <v>5</v>
      </c>
      <c r="N1246" s="2">
        <v>11</v>
      </c>
      <c r="O1246" s="2">
        <v>4</v>
      </c>
      <c r="P1246" s="2">
        <v>17</v>
      </c>
      <c r="Q1246" s="2">
        <v>20</v>
      </c>
      <c r="R1246" s="2">
        <v>3</v>
      </c>
      <c r="S1246" s="2">
        <v>1</v>
      </c>
      <c r="T1246" s="2">
        <v>2</v>
      </c>
      <c r="U1246" s="45">
        <v>6.1863425925925931E-3</v>
      </c>
      <c r="V1246" s="45">
        <v>0.5</v>
      </c>
      <c r="W1246" s="45">
        <v>0.12575810185185185</v>
      </c>
      <c r="X1246" s="2">
        <v>3</v>
      </c>
      <c r="Y1246" s="2">
        <v>20</v>
      </c>
      <c r="Z1246">
        <v>27</v>
      </c>
    </row>
    <row r="1247" spans="1:26" x14ac:dyDescent="0.25">
      <c r="A1247" s="1">
        <v>44726</v>
      </c>
      <c r="B1247" t="s">
        <v>87</v>
      </c>
      <c r="C1247" t="s">
        <v>131</v>
      </c>
      <c r="D1247" t="s">
        <v>132</v>
      </c>
      <c r="E1247" t="s">
        <v>287</v>
      </c>
      <c r="F1247" s="3">
        <v>0</v>
      </c>
      <c r="G1247" s="5">
        <v>1.842592361111111E-2</v>
      </c>
      <c r="H1247" s="2">
        <v>0</v>
      </c>
      <c r="I1247" s="2">
        <v>0</v>
      </c>
      <c r="J1247" s="2">
        <v>0</v>
      </c>
      <c r="K1247" s="2">
        <v>1</v>
      </c>
      <c r="L1247" s="2">
        <v>1</v>
      </c>
      <c r="M1247">
        <v>0</v>
      </c>
      <c r="N1247" s="2">
        <v>1</v>
      </c>
      <c r="O1247" s="2">
        <v>0</v>
      </c>
      <c r="P1247" s="2">
        <v>1</v>
      </c>
      <c r="Q1247" s="2">
        <v>1</v>
      </c>
      <c r="R1247" s="2">
        <v>0</v>
      </c>
      <c r="S1247" s="2">
        <v>0</v>
      </c>
      <c r="T1247" s="2">
        <v>0</v>
      </c>
      <c r="U1247" s="45" t="s">
        <v>77</v>
      </c>
      <c r="V1247" s="45" t="s">
        <v>77</v>
      </c>
      <c r="W1247" s="45">
        <v>8.262731481481482E-2</v>
      </c>
      <c r="X1247" s="2">
        <v>0</v>
      </c>
      <c r="Y1247" s="2">
        <v>1</v>
      </c>
      <c r="Z1247">
        <v>1</v>
      </c>
    </row>
    <row r="1248" spans="1:26" x14ac:dyDescent="0.25">
      <c r="A1248" s="1">
        <v>44726</v>
      </c>
      <c r="B1248" t="s">
        <v>87</v>
      </c>
      <c r="C1248" t="s">
        <v>138</v>
      </c>
      <c r="D1248" t="s">
        <v>132</v>
      </c>
      <c r="E1248" t="s">
        <v>284</v>
      </c>
      <c r="F1248" s="3">
        <v>5.2675000000000001</v>
      </c>
      <c r="G1248" s="5">
        <v>0.12015625000000001</v>
      </c>
      <c r="H1248" s="2">
        <v>1</v>
      </c>
      <c r="I1248" s="2">
        <v>0</v>
      </c>
      <c r="J1248" s="2">
        <v>0</v>
      </c>
      <c r="K1248" s="2">
        <v>2</v>
      </c>
      <c r="L1248" s="2">
        <v>2</v>
      </c>
      <c r="M1248">
        <v>0</v>
      </c>
      <c r="N1248" s="2">
        <v>1</v>
      </c>
      <c r="O1248" s="2">
        <v>0</v>
      </c>
      <c r="P1248" s="2">
        <v>2</v>
      </c>
      <c r="Q1248" s="2">
        <v>2</v>
      </c>
      <c r="R1248" s="2">
        <v>0</v>
      </c>
      <c r="S1248" s="2">
        <v>0</v>
      </c>
      <c r="T1248" s="2">
        <v>0</v>
      </c>
      <c r="U1248" s="45" t="s">
        <v>77</v>
      </c>
      <c r="V1248" s="45" t="s">
        <v>77</v>
      </c>
      <c r="W1248" s="45">
        <v>8.276041666666667E-2</v>
      </c>
      <c r="X1248" s="2">
        <v>0</v>
      </c>
      <c r="Y1248" s="2">
        <v>2</v>
      </c>
      <c r="Z1248">
        <v>2</v>
      </c>
    </row>
    <row r="1249" spans="1:26" x14ac:dyDescent="0.25">
      <c r="A1249" s="1">
        <v>44726</v>
      </c>
      <c r="B1249" t="s">
        <v>87</v>
      </c>
      <c r="C1249" t="s">
        <v>139</v>
      </c>
      <c r="D1249" t="s">
        <v>132</v>
      </c>
      <c r="E1249" t="s">
        <v>277</v>
      </c>
      <c r="F1249" s="3">
        <v>33.825833166666669</v>
      </c>
      <c r="G1249" s="5">
        <v>8.8273531249999995E-2</v>
      </c>
      <c r="H1249" s="2">
        <v>3</v>
      </c>
      <c r="I1249" s="2">
        <v>1</v>
      </c>
      <c r="J1249" s="2">
        <v>0</v>
      </c>
      <c r="K1249" s="2">
        <v>14</v>
      </c>
      <c r="L1249" s="2">
        <v>14</v>
      </c>
      <c r="M1249">
        <v>4</v>
      </c>
      <c r="N1249" s="2">
        <v>8</v>
      </c>
      <c r="O1249" s="2">
        <v>4</v>
      </c>
      <c r="P1249" s="2">
        <v>9</v>
      </c>
      <c r="Q1249" s="2">
        <v>10</v>
      </c>
      <c r="R1249" s="2">
        <v>1</v>
      </c>
      <c r="S1249" s="2">
        <v>0</v>
      </c>
      <c r="T1249" s="2">
        <v>0</v>
      </c>
      <c r="U1249" s="45">
        <v>5.3240740740740748E-3</v>
      </c>
      <c r="V1249" s="45">
        <v>0.5</v>
      </c>
      <c r="W1249" s="45">
        <v>0.14889467592592592</v>
      </c>
      <c r="X1249" s="2">
        <v>0</v>
      </c>
      <c r="Y1249" s="2">
        <v>10</v>
      </c>
      <c r="Z1249">
        <v>14</v>
      </c>
    </row>
    <row r="1250" spans="1:26" x14ac:dyDescent="0.25">
      <c r="A1250" s="1">
        <v>44726</v>
      </c>
      <c r="B1250" t="s">
        <v>87</v>
      </c>
      <c r="C1250" t="s">
        <v>131</v>
      </c>
      <c r="D1250" t="s">
        <v>132</v>
      </c>
      <c r="E1250" t="s">
        <v>277</v>
      </c>
      <c r="F1250" s="3">
        <v>0.34305550000000001</v>
      </c>
      <c r="G1250" s="5">
        <v>1.4918979166666667E-2</v>
      </c>
      <c r="H1250" s="2">
        <v>0</v>
      </c>
      <c r="I1250" s="2">
        <v>0</v>
      </c>
      <c r="J1250" s="2">
        <v>0</v>
      </c>
      <c r="K1250" s="2">
        <v>2</v>
      </c>
      <c r="L1250" s="2">
        <v>2</v>
      </c>
      <c r="M1250">
        <v>1</v>
      </c>
      <c r="N1250" s="2">
        <v>2</v>
      </c>
      <c r="O1250" s="2">
        <v>0</v>
      </c>
      <c r="P1250" s="2">
        <v>2</v>
      </c>
      <c r="Q1250" s="2">
        <v>2</v>
      </c>
      <c r="R1250" s="2">
        <v>0</v>
      </c>
      <c r="S1250" s="2">
        <v>0</v>
      </c>
      <c r="T1250" s="2">
        <v>0</v>
      </c>
      <c r="U1250" s="45" t="s">
        <v>77</v>
      </c>
      <c r="V1250" s="45" t="s">
        <v>77</v>
      </c>
      <c r="W1250" s="45">
        <v>0.19152199074074075</v>
      </c>
      <c r="X1250" s="2">
        <v>0</v>
      </c>
      <c r="Y1250" s="2">
        <v>2</v>
      </c>
      <c r="Z1250">
        <v>2</v>
      </c>
    </row>
    <row r="1251" spans="1:26" x14ac:dyDescent="0.25">
      <c r="A1251" s="1">
        <v>44726</v>
      </c>
      <c r="B1251" t="s">
        <v>90</v>
      </c>
      <c r="C1251" t="s">
        <v>136</v>
      </c>
      <c r="D1251" t="s">
        <v>132</v>
      </c>
      <c r="E1251" t="s">
        <v>273</v>
      </c>
      <c r="F1251" s="3">
        <v>50.627778166666658</v>
      </c>
      <c r="G1251" s="5">
        <v>6.9531746428571434E-2</v>
      </c>
      <c r="H1251" s="2">
        <v>6</v>
      </c>
      <c r="I1251" s="2">
        <v>0</v>
      </c>
      <c r="J1251" s="2">
        <v>0</v>
      </c>
      <c r="K1251" s="2">
        <v>32</v>
      </c>
      <c r="L1251" s="2">
        <v>31</v>
      </c>
      <c r="M1251">
        <v>9</v>
      </c>
      <c r="N1251" s="2">
        <v>22</v>
      </c>
      <c r="O1251" s="2">
        <v>15</v>
      </c>
      <c r="P1251" s="2">
        <v>13</v>
      </c>
      <c r="Q1251" s="2">
        <v>16</v>
      </c>
      <c r="R1251" s="2">
        <v>3</v>
      </c>
      <c r="S1251" s="2">
        <v>0</v>
      </c>
      <c r="T1251" s="2">
        <v>1</v>
      </c>
      <c r="U1251" s="45">
        <v>4.2013888888888891E-3</v>
      </c>
      <c r="V1251" s="45">
        <v>0.66666666666666663</v>
      </c>
      <c r="W1251" s="45">
        <v>0.13870949074074077</v>
      </c>
      <c r="X1251" s="2">
        <v>1</v>
      </c>
      <c r="Y1251" s="2">
        <v>16</v>
      </c>
      <c r="Z1251">
        <v>32</v>
      </c>
    </row>
    <row r="1252" spans="1:26" x14ac:dyDescent="0.25">
      <c r="A1252" s="1">
        <v>44726</v>
      </c>
      <c r="B1252" t="s">
        <v>90</v>
      </c>
      <c r="C1252" t="s">
        <v>155</v>
      </c>
      <c r="D1252" t="s">
        <v>146</v>
      </c>
      <c r="E1252" t="s">
        <v>273</v>
      </c>
      <c r="F1252" s="3">
        <v>0</v>
      </c>
      <c r="G1252" s="5">
        <v>4.429396180555556E-2</v>
      </c>
      <c r="H1252" s="2">
        <v>0</v>
      </c>
      <c r="I1252" s="2">
        <v>0</v>
      </c>
      <c r="J1252" s="2">
        <v>0</v>
      </c>
      <c r="K1252" s="2">
        <v>3</v>
      </c>
      <c r="L1252" s="2">
        <v>3</v>
      </c>
      <c r="M1252">
        <v>0</v>
      </c>
      <c r="N1252" s="2">
        <v>2</v>
      </c>
      <c r="O1252" s="2">
        <v>1</v>
      </c>
      <c r="P1252" s="2">
        <v>1</v>
      </c>
      <c r="Q1252" s="2">
        <v>1</v>
      </c>
      <c r="R1252" s="2">
        <v>0</v>
      </c>
      <c r="S1252" s="2">
        <v>1</v>
      </c>
      <c r="T1252" s="2">
        <v>0</v>
      </c>
      <c r="U1252" s="45">
        <v>3.5648148148148154E-3</v>
      </c>
      <c r="V1252" s="45">
        <v>1</v>
      </c>
      <c r="W1252" s="45">
        <v>0.10660879629629631</v>
      </c>
      <c r="X1252" s="2">
        <v>1</v>
      </c>
      <c r="Y1252" s="2">
        <v>1</v>
      </c>
      <c r="Z1252">
        <v>3</v>
      </c>
    </row>
    <row r="1253" spans="1:26" x14ac:dyDescent="0.25">
      <c r="A1253" s="1">
        <v>44726</v>
      </c>
      <c r="B1253" t="s">
        <v>90</v>
      </c>
      <c r="C1253" t="s">
        <v>136</v>
      </c>
      <c r="D1253" t="s">
        <v>132</v>
      </c>
      <c r="E1253" t="s">
        <v>281</v>
      </c>
      <c r="F1253" s="3">
        <v>1.4722166666666666E-2</v>
      </c>
      <c r="G1253" s="5">
        <v>1.1030090277777779E-2</v>
      </c>
      <c r="H1253" s="2">
        <v>0</v>
      </c>
      <c r="I1253" s="2">
        <v>0</v>
      </c>
      <c r="J1253" s="2">
        <v>0</v>
      </c>
      <c r="K1253" s="2">
        <v>1</v>
      </c>
      <c r="L1253" s="2">
        <v>1</v>
      </c>
      <c r="M1253">
        <v>0</v>
      </c>
      <c r="N1253" s="2">
        <v>1</v>
      </c>
      <c r="O1253" s="2">
        <v>1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45">
        <v>2.5694444444444445E-3</v>
      </c>
      <c r="V1253" s="45">
        <v>1</v>
      </c>
      <c r="W1253" s="45" t="s">
        <v>77</v>
      </c>
      <c r="X1253" s="2">
        <v>0</v>
      </c>
      <c r="Y1253" s="2">
        <v>0</v>
      </c>
      <c r="Z1253">
        <v>1</v>
      </c>
    </row>
    <row r="1254" spans="1:26" x14ac:dyDescent="0.25">
      <c r="A1254" s="1">
        <v>44726</v>
      </c>
      <c r="B1254" t="s">
        <v>90</v>
      </c>
      <c r="C1254" t="s">
        <v>136</v>
      </c>
      <c r="D1254" t="s">
        <v>132</v>
      </c>
      <c r="E1254" t="s">
        <v>275</v>
      </c>
      <c r="F1254" s="3">
        <v>0.20666666666666667</v>
      </c>
      <c r="G1254" s="5">
        <v>1.9027777777777779E-2</v>
      </c>
      <c r="H1254" s="2">
        <v>0</v>
      </c>
      <c r="I1254" s="2">
        <v>0</v>
      </c>
      <c r="J1254" s="2">
        <v>0</v>
      </c>
      <c r="K1254" s="2">
        <v>1</v>
      </c>
      <c r="L1254" s="2">
        <v>1</v>
      </c>
      <c r="M1254">
        <v>0</v>
      </c>
      <c r="N1254" s="2">
        <v>1</v>
      </c>
      <c r="O1254" s="2">
        <v>0</v>
      </c>
      <c r="P1254" s="2">
        <v>0</v>
      </c>
      <c r="Q1254" s="2">
        <v>1</v>
      </c>
      <c r="R1254" s="2">
        <v>1</v>
      </c>
      <c r="S1254" s="2">
        <v>0</v>
      </c>
      <c r="T1254" s="2">
        <v>0</v>
      </c>
      <c r="U1254" s="45" t="s">
        <v>77</v>
      </c>
      <c r="V1254" s="45" t="s">
        <v>77</v>
      </c>
      <c r="W1254" s="45">
        <v>1.0717592592592593E-2</v>
      </c>
      <c r="X1254" s="2">
        <v>0</v>
      </c>
      <c r="Y1254" s="2">
        <v>1</v>
      </c>
      <c r="Z1254">
        <v>1</v>
      </c>
    </row>
    <row r="1255" spans="1:26" x14ac:dyDescent="0.25">
      <c r="A1255" s="1">
        <v>44726</v>
      </c>
      <c r="B1255" t="s">
        <v>90</v>
      </c>
      <c r="C1255" t="s">
        <v>136</v>
      </c>
      <c r="D1255" t="s">
        <v>132</v>
      </c>
      <c r="E1255" t="s">
        <v>274</v>
      </c>
      <c r="F1255" s="3">
        <v>1.1002776666666667</v>
      </c>
      <c r="G1255" s="5">
        <v>2.1877892361111113E-2</v>
      </c>
      <c r="H1255" s="2">
        <v>0</v>
      </c>
      <c r="I1255" s="2">
        <v>0</v>
      </c>
      <c r="J1255" s="2">
        <v>0</v>
      </c>
      <c r="K1255" s="2">
        <v>3</v>
      </c>
      <c r="L1255" s="2">
        <v>3</v>
      </c>
      <c r="M1255">
        <v>0</v>
      </c>
      <c r="N1255" s="2">
        <v>3</v>
      </c>
      <c r="O1255" s="2">
        <v>0</v>
      </c>
      <c r="P1255" s="2">
        <v>3</v>
      </c>
      <c r="Q1255" s="2">
        <v>3</v>
      </c>
      <c r="R1255" s="2">
        <v>0</v>
      </c>
      <c r="S1255" s="2">
        <v>0</v>
      </c>
      <c r="T1255" s="2">
        <v>0</v>
      </c>
      <c r="U1255" s="45" t="s">
        <v>77</v>
      </c>
      <c r="V1255" s="45" t="s">
        <v>77</v>
      </c>
      <c r="W1255" s="45">
        <v>3.1516203703703706E-2</v>
      </c>
      <c r="X1255" s="2">
        <v>0</v>
      </c>
      <c r="Y1255" s="2">
        <v>3</v>
      </c>
      <c r="Z1255">
        <v>3</v>
      </c>
    </row>
    <row r="1256" spans="1:26" x14ac:dyDescent="0.25">
      <c r="A1256" s="1">
        <v>44726</v>
      </c>
      <c r="B1256" t="s">
        <v>90</v>
      </c>
      <c r="C1256" t="s">
        <v>136</v>
      </c>
      <c r="D1256" t="s">
        <v>132</v>
      </c>
      <c r="E1256" t="s">
        <v>278</v>
      </c>
      <c r="F1256" s="3">
        <v>0</v>
      </c>
      <c r="G1256" s="5">
        <v>1.6539354166666669E-2</v>
      </c>
      <c r="H1256" s="2">
        <v>0</v>
      </c>
      <c r="I1256" s="2">
        <v>0</v>
      </c>
      <c r="J1256" s="2">
        <v>0</v>
      </c>
      <c r="K1256" s="2">
        <v>2</v>
      </c>
      <c r="L1256" s="2">
        <v>2</v>
      </c>
      <c r="M1256">
        <v>1</v>
      </c>
      <c r="N1256" s="2">
        <v>2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2</v>
      </c>
      <c r="U1256" s="45" t="s">
        <v>77</v>
      </c>
      <c r="V1256" s="45" t="s">
        <v>77</v>
      </c>
      <c r="W1256" s="45" t="s">
        <v>77</v>
      </c>
      <c r="X1256" s="2">
        <v>2</v>
      </c>
      <c r="Y1256" s="2">
        <v>0</v>
      </c>
      <c r="Z1256">
        <v>2</v>
      </c>
    </row>
    <row r="1257" spans="1:26" x14ac:dyDescent="0.25">
      <c r="A1257" s="1">
        <v>44726</v>
      </c>
      <c r="B1257" t="s">
        <v>90</v>
      </c>
      <c r="C1257" t="s">
        <v>163</v>
      </c>
      <c r="D1257" t="s">
        <v>153</v>
      </c>
      <c r="E1257" t="s">
        <v>278</v>
      </c>
      <c r="F1257" s="3">
        <v>0</v>
      </c>
      <c r="G1257" s="5">
        <v>6.8171319444444451E-3</v>
      </c>
      <c r="H1257" s="2">
        <v>0</v>
      </c>
      <c r="I1257" s="2">
        <v>0</v>
      </c>
      <c r="J1257" s="2">
        <v>0</v>
      </c>
      <c r="K1257" s="2">
        <v>1</v>
      </c>
      <c r="L1257" s="2">
        <v>1</v>
      </c>
      <c r="M1257">
        <v>0</v>
      </c>
      <c r="N1257" s="2">
        <v>1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1</v>
      </c>
      <c r="U1257" s="45" t="s">
        <v>77</v>
      </c>
      <c r="V1257" s="45" t="s">
        <v>77</v>
      </c>
      <c r="W1257" s="45" t="s">
        <v>77</v>
      </c>
      <c r="X1257" s="2">
        <v>1</v>
      </c>
      <c r="Y1257" s="2">
        <v>0</v>
      </c>
      <c r="Z1257">
        <v>1</v>
      </c>
    </row>
    <row r="1258" spans="1:26" x14ac:dyDescent="0.25">
      <c r="A1258" s="1">
        <v>44726</v>
      </c>
      <c r="B1258" t="s">
        <v>90</v>
      </c>
      <c r="C1258" t="s">
        <v>136</v>
      </c>
      <c r="D1258" t="s">
        <v>132</v>
      </c>
      <c r="E1258" t="s">
        <v>283</v>
      </c>
      <c r="F1258" s="3">
        <v>20.971943500000002</v>
      </c>
      <c r="G1258" s="5">
        <v>5.8645831404320989E-2</v>
      </c>
      <c r="H1258" s="2">
        <v>2</v>
      </c>
      <c r="I1258" s="2">
        <v>1</v>
      </c>
      <c r="J1258" s="2">
        <v>0</v>
      </c>
      <c r="K1258" s="2">
        <v>16</v>
      </c>
      <c r="L1258" s="2">
        <v>16</v>
      </c>
      <c r="M1258">
        <v>4</v>
      </c>
      <c r="N1258" s="2">
        <v>11</v>
      </c>
      <c r="O1258" s="2">
        <v>4</v>
      </c>
      <c r="P1258" s="2">
        <v>12</v>
      </c>
      <c r="Q1258" s="2">
        <v>12</v>
      </c>
      <c r="R1258" s="2">
        <v>0</v>
      </c>
      <c r="S1258" s="2">
        <v>0</v>
      </c>
      <c r="T1258" s="2">
        <v>0</v>
      </c>
      <c r="U1258" s="45">
        <v>2.9745370370370373E-3</v>
      </c>
      <c r="V1258" s="45">
        <v>1</v>
      </c>
      <c r="W1258" s="45">
        <v>0.14222800925925927</v>
      </c>
      <c r="X1258" s="2">
        <v>0</v>
      </c>
      <c r="Y1258" s="2">
        <v>12</v>
      </c>
      <c r="Z1258">
        <v>16</v>
      </c>
    </row>
    <row r="1259" spans="1:26" x14ac:dyDescent="0.25">
      <c r="A1259" s="1">
        <v>44726</v>
      </c>
      <c r="B1259" t="s">
        <v>90</v>
      </c>
      <c r="C1259" t="s">
        <v>155</v>
      </c>
      <c r="D1259" t="s">
        <v>146</v>
      </c>
      <c r="E1259" t="s">
        <v>283</v>
      </c>
      <c r="F1259" s="3">
        <v>0</v>
      </c>
      <c r="G1259" s="5">
        <v>5.3749999999999999E-2</v>
      </c>
      <c r="H1259" s="2">
        <v>0</v>
      </c>
      <c r="I1259" s="2">
        <v>0</v>
      </c>
      <c r="J1259" s="2">
        <v>0</v>
      </c>
      <c r="K1259" s="2">
        <v>4</v>
      </c>
      <c r="L1259" s="2">
        <v>4</v>
      </c>
      <c r="M1259">
        <v>0</v>
      </c>
      <c r="N1259" s="2">
        <v>2</v>
      </c>
      <c r="O1259" s="2">
        <v>2</v>
      </c>
      <c r="P1259" s="2">
        <v>1</v>
      </c>
      <c r="Q1259" s="2">
        <v>2</v>
      </c>
      <c r="R1259" s="2">
        <v>1</v>
      </c>
      <c r="S1259" s="2">
        <v>0</v>
      </c>
      <c r="T1259" s="2">
        <v>0</v>
      </c>
      <c r="U1259" s="45">
        <v>8.3275462962962964E-3</v>
      </c>
      <c r="V1259" s="45">
        <v>0.5</v>
      </c>
      <c r="W1259" s="45">
        <v>0.11978587962962962</v>
      </c>
      <c r="X1259" s="2">
        <v>0</v>
      </c>
      <c r="Y1259" s="2">
        <v>2</v>
      </c>
      <c r="Z1259">
        <v>4</v>
      </c>
    </row>
    <row r="1260" spans="1:26" x14ac:dyDescent="0.25">
      <c r="A1260" s="1">
        <v>44726</v>
      </c>
      <c r="B1260" t="s">
        <v>81</v>
      </c>
      <c r="C1260" t="s">
        <v>135</v>
      </c>
      <c r="D1260" t="s">
        <v>132</v>
      </c>
      <c r="E1260" t="s">
        <v>280</v>
      </c>
      <c r="F1260" s="3">
        <v>0</v>
      </c>
      <c r="G1260" s="5">
        <v>3.4722222222222225E-3</v>
      </c>
      <c r="H1260" s="2">
        <v>0</v>
      </c>
      <c r="I1260" s="2">
        <v>0</v>
      </c>
      <c r="J1260" s="2">
        <v>0</v>
      </c>
      <c r="K1260" s="2">
        <v>1</v>
      </c>
      <c r="L1260" s="2">
        <v>1</v>
      </c>
      <c r="M1260">
        <v>0</v>
      </c>
      <c r="N1260" s="2">
        <v>1</v>
      </c>
      <c r="O1260" s="2">
        <v>1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45">
        <v>4.9768518518518521E-3</v>
      </c>
      <c r="V1260" s="45">
        <v>1</v>
      </c>
      <c r="W1260" s="45" t="s">
        <v>77</v>
      </c>
      <c r="X1260" s="2">
        <v>0</v>
      </c>
      <c r="Y1260" s="2">
        <v>0</v>
      </c>
      <c r="Z1260">
        <v>1</v>
      </c>
    </row>
    <row r="1261" spans="1:26" x14ac:dyDescent="0.25">
      <c r="A1261" s="1">
        <v>44726</v>
      </c>
      <c r="B1261" t="s">
        <v>81</v>
      </c>
      <c r="C1261" t="s">
        <v>140</v>
      </c>
      <c r="D1261" t="s">
        <v>132</v>
      </c>
      <c r="E1261" t="s">
        <v>269</v>
      </c>
      <c r="F1261" s="3">
        <v>31.299443166666666</v>
      </c>
      <c r="G1261" s="5">
        <v>8.6673274140211656E-2</v>
      </c>
      <c r="H1261" s="2">
        <v>5</v>
      </c>
      <c r="I1261" s="2">
        <v>2</v>
      </c>
      <c r="J1261" s="2">
        <v>0</v>
      </c>
      <c r="K1261" s="2">
        <v>23</v>
      </c>
      <c r="L1261" s="2">
        <v>22</v>
      </c>
      <c r="M1261">
        <v>5</v>
      </c>
      <c r="N1261" s="2">
        <v>11</v>
      </c>
      <c r="O1261" s="2">
        <v>6</v>
      </c>
      <c r="P1261" s="2">
        <v>12</v>
      </c>
      <c r="Q1261" s="2">
        <v>16</v>
      </c>
      <c r="R1261" s="2">
        <v>4</v>
      </c>
      <c r="S1261" s="2">
        <v>0</v>
      </c>
      <c r="T1261" s="2">
        <v>1</v>
      </c>
      <c r="U1261" s="45">
        <v>6.2268518518518523E-3</v>
      </c>
      <c r="V1261" s="45">
        <v>0.33333333333333331</v>
      </c>
      <c r="W1261" s="45">
        <v>5.6151620370370373E-2</v>
      </c>
      <c r="X1261" s="2">
        <v>1</v>
      </c>
      <c r="Y1261" s="2">
        <v>16</v>
      </c>
      <c r="Z1261">
        <v>23</v>
      </c>
    </row>
    <row r="1262" spans="1:26" x14ac:dyDescent="0.25">
      <c r="A1262" s="1">
        <v>44726</v>
      </c>
      <c r="B1262" t="s">
        <v>81</v>
      </c>
      <c r="C1262" t="s">
        <v>135</v>
      </c>
      <c r="D1262" t="s">
        <v>132</v>
      </c>
      <c r="E1262" t="s">
        <v>272</v>
      </c>
      <c r="F1262" s="3">
        <v>17.063333166666666</v>
      </c>
      <c r="G1262" s="5">
        <v>9.9288193576388892E-2</v>
      </c>
      <c r="H1262" s="2">
        <v>1</v>
      </c>
      <c r="I1262" s="2">
        <v>0</v>
      </c>
      <c r="J1262" s="2">
        <v>0</v>
      </c>
      <c r="K1262" s="2">
        <v>5</v>
      </c>
      <c r="L1262" s="2">
        <v>5</v>
      </c>
      <c r="M1262">
        <v>0</v>
      </c>
      <c r="N1262" s="2">
        <v>1</v>
      </c>
      <c r="O1262" s="2">
        <v>0</v>
      </c>
      <c r="P1262" s="2">
        <v>3</v>
      </c>
      <c r="Q1262" s="2">
        <v>4</v>
      </c>
      <c r="R1262" s="2">
        <v>1</v>
      </c>
      <c r="S1262" s="2">
        <v>1</v>
      </c>
      <c r="T1262" s="2">
        <v>0</v>
      </c>
      <c r="U1262" s="45" t="s">
        <v>77</v>
      </c>
      <c r="V1262" s="45" t="s">
        <v>77</v>
      </c>
      <c r="W1262" s="45">
        <v>0.13541087962962964</v>
      </c>
      <c r="X1262" s="2">
        <v>1</v>
      </c>
      <c r="Y1262" s="2">
        <v>4</v>
      </c>
      <c r="Z1262">
        <v>5</v>
      </c>
    </row>
    <row r="1263" spans="1:26" x14ac:dyDescent="0.25">
      <c r="A1263" s="1">
        <v>44726</v>
      </c>
      <c r="B1263" t="s">
        <v>81</v>
      </c>
      <c r="C1263" t="s">
        <v>135</v>
      </c>
      <c r="D1263" t="s">
        <v>132</v>
      </c>
      <c r="E1263" t="s">
        <v>281</v>
      </c>
      <c r="F1263" s="3">
        <v>2.1891656666666668</v>
      </c>
      <c r="G1263" s="5">
        <v>3.7862641203703702E-2</v>
      </c>
      <c r="H1263" s="2">
        <v>0</v>
      </c>
      <c r="I1263" s="2">
        <v>0</v>
      </c>
      <c r="J1263" s="2">
        <v>0</v>
      </c>
      <c r="K1263" s="2">
        <v>3</v>
      </c>
      <c r="L1263" s="2">
        <v>3</v>
      </c>
      <c r="M1263">
        <v>1</v>
      </c>
      <c r="N1263" s="2">
        <v>2</v>
      </c>
      <c r="O1263" s="2">
        <v>1</v>
      </c>
      <c r="P1263" s="2">
        <v>1</v>
      </c>
      <c r="Q1263" s="2">
        <v>2</v>
      </c>
      <c r="R1263" s="2">
        <v>1</v>
      </c>
      <c r="S1263" s="2">
        <v>0</v>
      </c>
      <c r="T1263" s="2">
        <v>0</v>
      </c>
      <c r="U1263" s="45">
        <v>1.1724537037037037E-2</v>
      </c>
      <c r="V1263" s="45">
        <v>0</v>
      </c>
      <c r="W1263" s="45">
        <v>0.10502314814814814</v>
      </c>
      <c r="X1263" s="2">
        <v>0</v>
      </c>
      <c r="Y1263" s="2">
        <v>2</v>
      </c>
      <c r="Z1263">
        <v>3</v>
      </c>
    </row>
    <row r="1264" spans="1:26" x14ac:dyDescent="0.25">
      <c r="A1264" s="1">
        <v>44726</v>
      </c>
      <c r="B1264" t="s">
        <v>81</v>
      </c>
      <c r="C1264" t="s">
        <v>140</v>
      </c>
      <c r="D1264" t="s">
        <v>132</v>
      </c>
      <c r="E1264" t="s">
        <v>275</v>
      </c>
      <c r="F1264" s="3">
        <v>2.8922201666666667</v>
      </c>
      <c r="G1264" s="5">
        <v>3.9328682291666667E-2</v>
      </c>
      <c r="H1264" s="2">
        <v>0</v>
      </c>
      <c r="I1264" s="2">
        <v>0</v>
      </c>
      <c r="J1264" s="2">
        <v>0</v>
      </c>
      <c r="K1264" s="2">
        <v>3</v>
      </c>
      <c r="L1264" s="2">
        <v>3</v>
      </c>
      <c r="M1264">
        <v>1</v>
      </c>
      <c r="N1264" s="2">
        <v>2</v>
      </c>
      <c r="O1264" s="2">
        <v>0</v>
      </c>
      <c r="P1264" s="2">
        <v>1</v>
      </c>
      <c r="Q1264" s="2">
        <v>3</v>
      </c>
      <c r="R1264" s="2">
        <v>2</v>
      </c>
      <c r="S1264" s="2">
        <v>0</v>
      </c>
      <c r="T1264" s="2">
        <v>0</v>
      </c>
      <c r="U1264" s="45" t="s">
        <v>77</v>
      </c>
      <c r="V1264" s="45" t="s">
        <v>77</v>
      </c>
      <c r="W1264" s="45">
        <v>8.5289351851851852E-2</v>
      </c>
      <c r="X1264" s="2">
        <v>0</v>
      </c>
      <c r="Y1264" s="2">
        <v>3</v>
      </c>
      <c r="Z1264">
        <v>3</v>
      </c>
    </row>
    <row r="1265" spans="1:26" x14ac:dyDescent="0.25">
      <c r="A1265" s="1">
        <v>44726</v>
      </c>
      <c r="B1265" t="s">
        <v>81</v>
      </c>
      <c r="C1265" t="s">
        <v>135</v>
      </c>
      <c r="D1265" t="s">
        <v>132</v>
      </c>
      <c r="E1265" t="s">
        <v>94</v>
      </c>
      <c r="F1265" s="3">
        <v>13.6483325</v>
      </c>
      <c r="G1265" s="5">
        <v>0.12415277083333334</v>
      </c>
      <c r="H1265" s="2">
        <v>2</v>
      </c>
      <c r="I1265" s="2">
        <v>0</v>
      </c>
      <c r="J1265" s="2">
        <v>0</v>
      </c>
      <c r="K1265" s="2">
        <v>3</v>
      </c>
      <c r="L1265" s="2">
        <v>3</v>
      </c>
      <c r="M1265">
        <v>0</v>
      </c>
      <c r="N1265" s="2">
        <v>1</v>
      </c>
      <c r="O1265" s="2">
        <v>0</v>
      </c>
      <c r="P1265" s="2">
        <v>1</v>
      </c>
      <c r="Q1265" s="2">
        <v>3</v>
      </c>
      <c r="R1265" s="2">
        <v>2</v>
      </c>
      <c r="S1265" s="2">
        <v>0</v>
      </c>
      <c r="T1265" s="2">
        <v>0</v>
      </c>
      <c r="U1265" s="45" t="s">
        <v>77</v>
      </c>
      <c r="V1265" s="45" t="s">
        <v>77</v>
      </c>
      <c r="W1265" s="45">
        <v>1.388888888888889E-2</v>
      </c>
      <c r="X1265" s="2">
        <v>0</v>
      </c>
      <c r="Y1265" s="2">
        <v>3</v>
      </c>
      <c r="Z1265">
        <v>3</v>
      </c>
    </row>
    <row r="1266" spans="1:26" x14ac:dyDescent="0.25">
      <c r="A1266" s="1">
        <v>44726</v>
      </c>
      <c r="B1266" t="s">
        <v>81</v>
      </c>
      <c r="C1266" t="s">
        <v>135</v>
      </c>
      <c r="D1266" t="s">
        <v>132</v>
      </c>
      <c r="E1266" t="s">
        <v>274</v>
      </c>
      <c r="F1266" s="3">
        <v>37.506942500000001</v>
      </c>
      <c r="G1266" s="5">
        <v>0.14064910590277782</v>
      </c>
      <c r="H1266" s="2">
        <v>3</v>
      </c>
      <c r="I1266" s="2">
        <v>1</v>
      </c>
      <c r="J1266" s="2">
        <v>0</v>
      </c>
      <c r="K1266" s="2">
        <v>8</v>
      </c>
      <c r="L1266" s="2">
        <v>7</v>
      </c>
      <c r="M1266">
        <v>0</v>
      </c>
      <c r="N1266" s="2">
        <v>1</v>
      </c>
      <c r="O1266" s="2">
        <v>1</v>
      </c>
      <c r="P1266" s="2">
        <v>4</v>
      </c>
      <c r="Q1266" s="2">
        <v>5</v>
      </c>
      <c r="R1266" s="2">
        <v>1</v>
      </c>
      <c r="S1266" s="2">
        <v>1</v>
      </c>
      <c r="T1266" s="2">
        <v>1</v>
      </c>
      <c r="U1266" s="45">
        <v>1.2997685185185185E-2</v>
      </c>
      <c r="V1266" s="45">
        <v>0</v>
      </c>
      <c r="W1266" s="45">
        <v>2.9444444444444443E-2</v>
      </c>
      <c r="X1266" s="2">
        <v>2</v>
      </c>
      <c r="Y1266" s="2">
        <v>5</v>
      </c>
      <c r="Z1266">
        <v>8</v>
      </c>
    </row>
    <row r="1267" spans="1:26" x14ac:dyDescent="0.25">
      <c r="A1267" s="1">
        <v>44726</v>
      </c>
      <c r="B1267" t="s">
        <v>81</v>
      </c>
      <c r="C1267" t="s">
        <v>141</v>
      </c>
      <c r="D1267" t="s">
        <v>132</v>
      </c>
      <c r="E1267" t="s">
        <v>274</v>
      </c>
      <c r="F1267" s="3">
        <v>16.9416665</v>
      </c>
      <c r="G1267" s="5">
        <v>4.6095270467836277E-2</v>
      </c>
      <c r="H1267" s="2">
        <v>1</v>
      </c>
      <c r="I1267" s="2">
        <v>0</v>
      </c>
      <c r="J1267" s="2">
        <v>0</v>
      </c>
      <c r="K1267" s="2">
        <v>20</v>
      </c>
      <c r="L1267" s="2">
        <v>20</v>
      </c>
      <c r="M1267">
        <v>7</v>
      </c>
      <c r="N1267" s="2">
        <v>14</v>
      </c>
      <c r="O1267" s="2">
        <v>4</v>
      </c>
      <c r="P1267" s="2">
        <v>15</v>
      </c>
      <c r="Q1267" s="2">
        <v>16</v>
      </c>
      <c r="R1267" s="2">
        <v>1</v>
      </c>
      <c r="S1267" s="2">
        <v>0</v>
      </c>
      <c r="T1267" s="2">
        <v>0</v>
      </c>
      <c r="U1267" s="45">
        <v>9.299768518518518E-3</v>
      </c>
      <c r="V1267" s="45">
        <v>0</v>
      </c>
      <c r="W1267" s="45">
        <v>0.1183101851851852</v>
      </c>
      <c r="X1267" s="2">
        <v>0</v>
      </c>
      <c r="Y1267" s="2">
        <v>16</v>
      </c>
      <c r="Z1267">
        <v>20</v>
      </c>
    </row>
    <row r="1268" spans="1:26" x14ac:dyDescent="0.25">
      <c r="A1268" s="1">
        <v>44726</v>
      </c>
      <c r="B1268" t="s">
        <v>81</v>
      </c>
      <c r="C1268" t="s">
        <v>140</v>
      </c>
      <c r="D1268" t="s">
        <v>132</v>
      </c>
      <c r="E1268" t="s">
        <v>274</v>
      </c>
      <c r="F1268" s="3">
        <v>0</v>
      </c>
      <c r="G1268" s="5">
        <v>0.16681713194444445</v>
      </c>
      <c r="H1268" s="2">
        <v>1</v>
      </c>
      <c r="I1268" s="2">
        <v>0</v>
      </c>
      <c r="J1268" s="2">
        <v>0</v>
      </c>
      <c r="K1268" s="2">
        <v>1</v>
      </c>
      <c r="L1268" s="2">
        <v>1</v>
      </c>
      <c r="M1268">
        <v>0</v>
      </c>
      <c r="N1268" s="2">
        <v>0</v>
      </c>
      <c r="O1268" s="2">
        <v>1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45">
        <v>2.0081018518518519E-2</v>
      </c>
      <c r="V1268" s="45">
        <v>0</v>
      </c>
      <c r="W1268" s="45" t="s">
        <v>77</v>
      </c>
      <c r="X1268" s="2">
        <v>0</v>
      </c>
      <c r="Y1268" s="2">
        <v>0</v>
      </c>
      <c r="Z1268">
        <v>1</v>
      </c>
    </row>
    <row r="1269" spans="1:26" x14ac:dyDescent="0.25">
      <c r="A1269" s="1">
        <v>44726</v>
      </c>
      <c r="B1269" t="s">
        <v>76</v>
      </c>
      <c r="C1269" t="s">
        <v>145</v>
      </c>
      <c r="D1269" t="s">
        <v>146</v>
      </c>
      <c r="E1269" t="s">
        <v>268</v>
      </c>
      <c r="F1269" s="3">
        <v>41.554999166666668</v>
      </c>
      <c r="G1269" s="5">
        <v>0.15370466550925926</v>
      </c>
      <c r="H1269" s="2">
        <v>4</v>
      </c>
      <c r="I1269" s="2">
        <v>3</v>
      </c>
      <c r="J1269" s="2">
        <v>0</v>
      </c>
      <c r="K1269" s="2">
        <v>11</v>
      </c>
      <c r="L1269" s="2">
        <v>11</v>
      </c>
      <c r="M1269">
        <v>2</v>
      </c>
      <c r="N1269" s="2">
        <v>5</v>
      </c>
      <c r="O1269" s="2">
        <v>1</v>
      </c>
      <c r="P1269" s="2">
        <v>6</v>
      </c>
      <c r="Q1269" s="2">
        <v>7</v>
      </c>
      <c r="R1269" s="2">
        <v>1</v>
      </c>
      <c r="S1269" s="2">
        <v>0</v>
      </c>
      <c r="T1269" s="2">
        <v>3</v>
      </c>
      <c r="U1269" s="45">
        <v>1.9502314814814816E-2</v>
      </c>
      <c r="V1269" s="45">
        <v>0</v>
      </c>
      <c r="W1269" s="45">
        <v>0.11302083333333333</v>
      </c>
      <c r="X1269" s="2">
        <v>3</v>
      </c>
      <c r="Y1269" s="2">
        <v>7</v>
      </c>
      <c r="Z1269">
        <v>11</v>
      </c>
    </row>
    <row r="1270" spans="1:26" x14ac:dyDescent="0.25">
      <c r="A1270" s="1">
        <v>44726</v>
      </c>
      <c r="B1270" t="s">
        <v>76</v>
      </c>
      <c r="C1270" t="s">
        <v>137</v>
      </c>
      <c r="D1270" t="s">
        <v>132</v>
      </c>
      <c r="E1270" t="s">
        <v>268</v>
      </c>
      <c r="F1270" s="3">
        <v>59.715554666666669</v>
      </c>
      <c r="G1270" s="5">
        <v>0.1182508648726852</v>
      </c>
      <c r="H1270" s="2">
        <v>7</v>
      </c>
      <c r="I1270" s="2">
        <v>2</v>
      </c>
      <c r="J1270" s="2">
        <v>0</v>
      </c>
      <c r="K1270" s="2">
        <v>17</v>
      </c>
      <c r="L1270" s="2">
        <v>16</v>
      </c>
      <c r="M1270">
        <v>3</v>
      </c>
      <c r="N1270" s="2">
        <v>7</v>
      </c>
      <c r="O1270" s="2">
        <v>5</v>
      </c>
      <c r="P1270" s="2">
        <v>10</v>
      </c>
      <c r="Q1270" s="2">
        <v>11</v>
      </c>
      <c r="R1270" s="2">
        <v>1</v>
      </c>
      <c r="S1270" s="2">
        <v>0</v>
      </c>
      <c r="T1270" s="2">
        <v>1</v>
      </c>
      <c r="U1270" s="45">
        <v>5.2777777777777779E-3</v>
      </c>
      <c r="V1270" s="45">
        <v>0.6</v>
      </c>
      <c r="W1270" s="45">
        <v>7.3599537037037047E-2</v>
      </c>
      <c r="X1270" s="2">
        <v>1</v>
      </c>
      <c r="Y1270" s="2">
        <v>11</v>
      </c>
      <c r="Z1270">
        <v>16</v>
      </c>
    </row>
    <row r="1271" spans="1:26" x14ac:dyDescent="0.25">
      <c r="A1271" s="1">
        <v>44726</v>
      </c>
      <c r="B1271" t="s">
        <v>76</v>
      </c>
      <c r="C1271" t="s">
        <v>147</v>
      </c>
      <c r="D1271" t="s">
        <v>132</v>
      </c>
      <c r="E1271" t="s">
        <v>268</v>
      </c>
      <c r="F1271" s="3">
        <v>0.30111116666666665</v>
      </c>
      <c r="G1271" s="5">
        <v>2.2962965277777778E-2</v>
      </c>
      <c r="H1271" s="2">
        <v>0</v>
      </c>
      <c r="I1271" s="2">
        <v>0</v>
      </c>
      <c r="J1271" s="2">
        <v>0</v>
      </c>
      <c r="K1271" s="2">
        <v>1</v>
      </c>
      <c r="L1271" s="2">
        <v>1</v>
      </c>
      <c r="M1271">
        <v>0</v>
      </c>
      <c r="N1271" s="2">
        <v>1</v>
      </c>
      <c r="O1271" s="2">
        <v>0</v>
      </c>
      <c r="P1271" s="2">
        <v>0</v>
      </c>
      <c r="Q1271" s="2">
        <v>1</v>
      </c>
      <c r="R1271" s="2">
        <v>1</v>
      </c>
      <c r="S1271" s="2">
        <v>0</v>
      </c>
      <c r="T1271" s="2">
        <v>0</v>
      </c>
      <c r="U1271" s="45" t="s">
        <v>77</v>
      </c>
      <c r="V1271" s="45" t="s">
        <v>77</v>
      </c>
      <c r="W1271" s="45">
        <v>0.1660763888888889</v>
      </c>
      <c r="X1271" s="2">
        <v>0</v>
      </c>
      <c r="Y1271" s="2">
        <v>1</v>
      </c>
      <c r="Z1271">
        <v>1</v>
      </c>
    </row>
    <row r="1272" spans="1:26" x14ac:dyDescent="0.25">
      <c r="A1272" s="1">
        <v>44726</v>
      </c>
      <c r="B1272" t="s">
        <v>76</v>
      </c>
      <c r="C1272" t="s">
        <v>147</v>
      </c>
      <c r="D1272" t="s">
        <v>132</v>
      </c>
      <c r="E1272" t="s">
        <v>286</v>
      </c>
      <c r="F1272" s="3">
        <v>24.361109333333332</v>
      </c>
      <c r="G1272" s="5">
        <v>0.11192128888888889</v>
      </c>
      <c r="H1272" s="2">
        <v>2</v>
      </c>
      <c r="I1272" s="2">
        <v>1</v>
      </c>
      <c r="J1272" s="2">
        <v>0</v>
      </c>
      <c r="K1272" s="2">
        <v>8</v>
      </c>
      <c r="L1272" s="2">
        <v>8</v>
      </c>
      <c r="M1272">
        <v>0</v>
      </c>
      <c r="N1272" s="2">
        <v>3</v>
      </c>
      <c r="O1272" s="2">
        <v>0</v>
      </c>
      <c r="P1272" s="2">
        <v>6</v>
      </c>
      <c r="Q1272" s="2">
        <v>7</v>
      </c>
      <c r="R1272" s="2">
        <v>1</v>
      </c>
      <c r="S1272" s="2">
        <v>1</v>
      </c>
      <c r="T1272" s="2">
        <v>0</v>
      </c>
      <c r="U1272" s="45" t="s">
        <v>77</v>
      </c>
      <c r="V1272" s="45" t="s">
        <v>77</v>
      </c>
      <c r="W1272" s="45">
        <v>8.0856481481481488E-2</v>
      </c>
      <c r="X1272" s="2">
        <v>1</v>
      </c>
      <c r="Y1272" s="2">
        <v>7</v>
      </c>
      <c r="Z1272">
        <v>8</v>
      </c>
    </row>
    <row r="1273" spans="1:26" x14ac:dyDescent="0.25">
      <c r="A1273" s="1">
        <v>44726</v>
      </c>
      <c r="B1273" t="s">
        <v>76</v>
      </c>
      <c r="C1273" t="s">
        <v>137</v>
      </c>
      <c r="D1273" t="s">
        <v>132</v>
      </c>
      <c r="E1273" t="s">
        <v>286</v>
      </c>
      <c r="F1273" s="3">
        <v>5.3561111666666665</v>
      </c>
      <c r="G1273" s="5">
        <v>0.12200231597222223</v>
      </c>
      <c r="H1273" s="2">
        <v>0</v>
      </c>
      <c r="I1273" s="2">
        <v>0</v>
      </c>
      <c r="J1273" s="2">
        <v>0</v>
      </c>
      <c r="K1273" s="2">
        <v>1</v>
      </c>
      <c r="L1273" s="2">
        <v>1</v>
      </c>
      <c r="M1273">
        <v>0</v>
      </c>
      <c r="N1273" s="2">
        <v>0</v>
      </c>
      <c r="O1273" s="2">
        <v>0</v>
      </c>
      <c r="P1273" s="2">
        <v>1</v>
      </c>
      <c r="Q1273" s="2">
        <v>1</v>
      </c>
      <c r="R1273" s="2">
        <v>0</v>
      </c>
      <c r="S1273" s="2">
        <v>0</v>
      </c>
      <c r="T1273" s="2">
        <v>0</v>
      </c>
      <c r="U1273" s="45" t="s">
        <v>77</v>
      </c>
      <c r="V1273" s="45" t="s">
        <v>77</v>
      </c>
      <c r="W1273" s="45">
        <v>2.4178240740740743E-2</v>
      </c>
      <c r="X1273" s="2">
        <v>0</v>
      </c>
      <c r="Y1273" s="2">
        <v>1</v>
      </c>
      <c r="Z1273">
        <v>1</v>
      </c>
    </row>
    <row r="1274" spans="1:26" x14ac:dyDescent="0.25">
      <c r="A1274" s="1">
        <v>44726</v>
      </c>
      <c r="B1274" t="s">
        <v>76</v>
      </c>
      <c r="C1274" t="s">
        <v>147</v>
      </c>
      <c r="D1274" t="s">
        <v>132</v>
      </c>
      <c r="E1274" t="s">
        <v>287</v>
      </c>
      <c r="F1274" s="3">
        <v>3.3152778333333335</v>
      </c>
      <c r="G1274" s="5">
        <v>7.9484954861111123E-2</v>
      </c>
      <c r="H1274" s="2">
        <v>0</v>
      </c>
      <c r="I1274" s="2">
        <v>0</v>
      </c>
      <c r="J1274" s="2">
        <v>0</v>
      </c>
      <c r="K1274" s="2">
        <v>1</v>
      </c>
      <c r="L1274" s="2">
        <v>1</v>
      </c>
      <c r="M1274">
        <v>0</v>
      </c>
      <c r="N1274" s="2">
        <v>0</v>
      </c>
      <c r="O1274" s="2">
        <v>0</v>
      </c>
      <c r="P1274" s="2">
        <v>0</v>
      </c>
      <c r="Q1274" s="2">
        <v>1</v>
      </c>
      <c r="R1274" s="2">
        <v>1</v>
      </c>
      <c r="S1274" s="2">
        <v>0</v>
      </c>
      <c r="T1274" s="2">
        <v>0</v>
      </c>
      <c r="U1274" s="45" t="s">
        <v>77</v>
      </c>
      <c r="V1274" s="45" t="s">
        <v>77</v>
      </c>
      <c r="W1274" s="45">
        <v>0.11388888888888889</v>
      </c>
      <c r="X1274" s="2">
        <v>0</v>
      </c>
      <c r="Y1274" s="2">
        <v>1</v>
      </c>
      <c r="Z1274">
        <v>1</v>
      </c>
    </row>
    <row r="1275" spans="1:26" x14ac:dyDescent="0.25">
      <c r="A1275" s="1">
        <v>44726</v>
      </c>
      <c r="B1275" t="s">
        <v>76</v>
      </c>
      <c r="C1275" t="s">
        <v>144</v>
      </c>
      <c r="D1275" t="s">
        <v>132</v>
      </c>
      <c r="E1275" t="s">
        <v>270</v>
      </c>
      <c r="F1275" s="3">
        <v>17.945554833333336</v>
      </c>
      <c r="G1275" s="5">
        <v>3.2802790546594983E-2</v>
      </c>
      <c r="H1275" s="2">
        <v>0</v>
      </c>
      <c r="I1275" s="2">
        <v>0</v>
      </c>
      <c r="J1275" s="2">
        <v>0</v>
      </c>
      <c r="K1275" s="2">
        <v>27</v>
      </c>
      <c r="L1275" s="2">
        <v>27</v>
      </c>
      <c r="M1275">
        <v>16</v>
      </c>
      <c r="N1275" s="2">
        <v>22</v>
      </c>
      <c r="O1275" s="2">
        <v>2</v>
      </c>
      <c r="P1275" s="2">
        <v>15</v>
      </c>
      <c r="Q1275" s="2">
        <v>22</v>
      </c>
      <c r="R1275" s="2">
        <v>7</v>
      </c>
      <c r="S1275" s="2">
        <v>0</v>
      </c>
      <c r="T1275" s="2">
        <v>3</v>
      </c>
      <c r="U1275" s="45">
        <v>4.2013888888888891E-3</v>
      </c>
      <c r="V1275" s="45">
        <v>1</v>
      </c>
      <c r="W1275" s="45">
        <v>5.8431712962962963E-2</v>
      </c>
      <c r="X1275" s="2">
        <v>3</v>
      </c>
      <c r="Y1275" s="2">
        <v>22</v>
      </c>
      <c r="Z1275">
        <v>27</v>
      </c>
    </row>
    <row r="1276" spans="1:26" x14ac:dyDescent="0.25">
      <c r="A1276" s="1">
        <v>44726</v>
      </c>
      <c r="B1276" t="s">
        <v>76</v>
      </c>
      <c r="C1276" t="s">
        <v>137</v>
      </c>
      <c r="D1276" t="s">
        <v>132</v>
      </c>
      <c r="E1276" t="s">
        <v>270</v>
      </c>
      <c r="F1276" s="3">
        <v>1.3313888333333332</v>
      </c>
      <c r="G1276" s="5">
        <v>2.3148147569444444E-2</v>
      </c>
      <c r="H1276" s="2">
        <v>0</v>
      </c>
      <c r="I1276" s="2">
        <v>0</v>
      </c>
      <c r="J1276" s="2">
        <v>0</v>
      </c>
      <c r="K1276" s="2">
        <v>4</v>
      </c>
      <c r="L1276" s="2">
        <v>4</v>
      </c>
      <c r="M1276">
        <v>2</v>
      </c>
      <c r="N1276" s="2">
        <v>3</v>
      </c>
      <c r="O1276" s="2">
        <v>1</v>
      </c>
      <c r="P1276" s="2">
        <v>0</v>
      </c>
      <c r="Q1276" s="2">
        <v>2</v>
      </c>
      <c r="R1276" s="2">
        <v>2</v>
      </c>
      <c r="S1276" s="2">
        <v>0</v>
      </c>
      <c r="T1276" s="2">
        <v>1</v>
      </c>
      <c r="U1276" s="45">
        <v>2.4097222222222225E-2</v>
      </c>
      <c r="V1276" s="45">
        <v>0</v>
      </c>
      <c r="W1276" s="45">
        <v>0.20001157407407408</v>
      </c>
      <c r="X1276" s="2">
        <v>1</v>
      </c>
      <c r="Y1276" s="2">
        <v>2</v>
      </c>
      <c r="Z1276">
        <v>4</v>
      </c>
    </row>
    <row r="1277" spans="1:26" x14ac:dyDescent="0.25">
      <c r="A1277" s="1">
        <v>44726</v>
      </c>
      <c r="B1277" t="s">
        <v>76</v>
      </c>
      <c r="C1277" t="s">
        <v>145</v>
      </c>
      <c r="D1277" t="s">
        <v>146</v>
      </c>
      <c r="E1277" t="s">
        <v>270</v>
      </c>
      <c r="F1277" s="3">
        <v>0</v>
      </c>
      <c r="G1277" s="5">
        <v>2.5578680555555558E-3</v>
      </c>
      <c r="H1277" s="2">
        <v>0</v>
      </c>
      <c r="I1277" s="2">
        <v>0</v>
      </c>
      <c r="J1277" s="2">
        <v>0</v>
      </c>
      <c r="K1277" s="2">
        <v>1</v>
      </c>
      <c r="L1277" s="2">
        <v>1</v>
      </c>
      <c r="M1277">
        <v>1</v>
      </c>
      <c r="N1277" s="2">
        <v>1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1</v>
      </c>
      <c r="U1277" s="45" t="s">
        <v>77</v>
      </c>
      <c r="V1277" s="45" t="s">
        <v>77</v>
      </c>
      <c r="W1277" s="45" t="s">
        <v>77</v>
      </c>
      <c r="X1277" s="2">
        <v>1</v>
      </c>
      <c r="Y1277" s="2">
        <v>0</v>
      </c>
      <c r="Z1277">
        <v>1</v>
      </c>
    </row>
    <row r="1278" spans="1:26" x14ac:dyDescent="0.25">
      <c r="A1278" s="1">
        <v>44726</v>
      </c>
      <c r="B1278" t="s">
        <v>76</v>
      </c>
      <c r="C1278" t="s">
        <v>147</v>
      </c>
      <c r="D1278" t="s">
        <v>132</v>
      </c>
      <c r="E1278" t="s">
        <v>94</v>
      </c>
      <c r="F1278" s="3">
        <v>0</v>
      </c>
      <c r="G1278" s="5">
        <v>2.5601854166666667E-2</v>
      </c>
      <c r="H1278" s="2">
        <v>0</v>
      </c>
      <c r="I1278" s="2">
        <v>0</v>
      </c>
      <c r="J1278" s="2">
        <v>0</v>
      </c>
      <c r="K1278" s="2">
        <v>2</v>
      </c>
      <c r="L1278" s="2">
        <v>2</v>
      </c>
      <c r="M1278">
        <v>1</v>
      </c>
      <c r="N1278" s="2">
        <v>1</v>
      </c>
      <c r="O1278" s="2">
        <v>0</v>
      </c>
      <c r="P1278" s="2">
        <v>0</v>
      </c>
      <c r="Q1278" s="2">
        <v>2</v>
      </c>
      <c r="R1278" s="2">
        <v>2</v>
      </c>
      <c r="S1278" s="2">
        <v>0</v>
      </c>
      <c r="T1278" s="2">
        <v>0</v>
      </c>
      <c r="U1278" s="45" t="s">
        <v>77</v>
      </c>
      <c r="V1278" s="45" t="s">
        <v>77</v>
      </c>
      <c r="W1278" s="45">
        <v>4.3321759259259261E-2</v>
      </c>
      <c r="X1278" s="2">
        <v>0</v>
      </c>
      <c r="Y1278" s="2">
        <v>2</v>
      </c>
      <c r="Z1278">
        <v>2</v>
      </c>
    </row>
    <row r="1279" spans="1:26" x14ac:dyDescent="0.25">
      <c r="A1279" s="1">
        <v>44726</v>
      </c>
      <c r="B1279" t="s">
        <v>82</v>
      </c>
      <c r="C1279" t="s">
        <v>346</v>
      </c>
      <c r="D1279" t="s">
        <v>143</v>
      </c>
      <c r="E1279" t="s">
        <v>285</v>
      </c>
      <c r="F1279" s="3">
        <v>0</v>
      </c>
      <c r="G1279" s="5">
        <v>2.8333333333333332E-2</v>
      </c>
      <c r="H1279" s="2">
        <v>0</v>
      </c>
      <c r="I1279" s="2">
        <v>0</v>
      </c>
      <c r="J1279" s="2">
        <v>0</v>
      </c>
      <c r="K1279" s="2">
        <v>1</v>
      </c>
      <c r="L1279" s="2">
        <v>1</v>
      </c>
      <c r="M1279">
        <v>0</v>
      </c>
      <c r="N1279" s="2">
        <v>1</v>
      </c>
      <c r="O1279" s="2">
        <v>1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45">
        <v>4.9652777777777785E-3</v>
      </c>
      <c r="V1279" s="45">
        <v>1</v>
      </c>
      <c r="W1279" s="45" t="s">
        <v>77</v>
      </c>
      <c r="X1279" s="2">
        <v>0</v>
      </c>
      <c r="Y1279" s="2">
        <v>0</v>
      </c>
      <c r="Z1279">
        <v>1</v>
      </c>
    </row>
    <row r="1280" spans="1:26" x14ac:dyDescent="0.25">
      <c r="A1280" s="1">
        <v>44726</v>
      </c>
      <c r="B1280" t="s">
        <v>82</v>
      </c>
      <c r="C1280" t="s">
        <v>162</v>
      </c>
      <c r="D1280" t="s">
        <v>143</v>
      </c>
      <c r="E1280" t="s">
        <v>285</v>
      </c>
      <c r="F1280" s="3">
        <v>0</v>
      </c>
      <c r="G1280" s="5">
        <v>2.6643520833333333E-2</v>
      </c>
      <c r="H1280" s="2">
        <v>0</v>
      </c>
      <c r="I1280" s="2">
        <v>0</v>
      </c>
      <c r="J1280" s="2">
        <v>0</v>
      </c>
      <c r="K1280" s="2">
        <v>1</v>
      </c>
      <c r="L1280" s="2">
        <v>1</v>
      </c>
      <c r="M1280">
        <v>0</v>
      </c>
      <c r="N1280" s="2">
        <v>1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1</v>
      </c>
      <c r="U1280" s="45" t="s">
        <v>77</v>
      </c>
      <c r="V1280" s="45" t="s">
        <v>77</v>
      </c>
      <c r="W1280" s="45" t="s">
        <v>77</v>
      </c>
      <c r="X1280" s="2">
        <v>1</v>
      </c>
      <c r="Y1280" s="2">
        <v>0</v>
      </c>
      <c r="Z1280">
        <v>1</v>
      </c>
    </row>
    <row r="1281" spans="1:26" x14ac:dyDescent="0.25">
      <c r="A1281" s="1">
        <v>44726</v>
      </c>
      <c r="B1281" t="s">
        <v>82</v>
      </c>
      <c r="C1281" t="s">
        <v>151</v>
      </c>
      <c r="D1281" t="s">
        <v>143</v>
      </c>
      <c r="E1281" t="s">
        <v>282</v>
      </c>
      <c r="F1281" s="3">
        <v>1.1169445</v>
      </c>
      <c r="G1281" s="5">
        <v>1.7033180555555555E-2</v>
      </c>
      <c r="H1281" s="2">
        <v>0</v>
      </c>
      <c r="I1281" s="2">
        <v>0</v>
      </c>
      <c r="J1281" s="2">
        <v>0</v>
      </c>
      <c r="K1281" s="2">
        <v>6</v>
      </c>
      <c r="L1281" s="2">
        <v>6</v>
      </c>
      <c r="M1281">
        <v>3</v>
      </c>
      <c r="N1281" s="2">
        <v>6</v>
      </c>
      <c r="O1281" s="2">
        <v>1</v>
      </c>
      <c r="P1281" s="2">
        <v>4</v>
      </c>
      <c r="Q1281" s="2">
        <v>5</v>
      </c>
      <c r="R1281" s="2">
        <v>1</v>
      </c>
      <c r="S1281" s="2">
        <v>0</v>
      </c>
      <c r="T1281" s="2">
        <v>0</v>
      </c>
      <c r="U1281" s="45">
        <v>4.1435185185185186E-3</v>
      </c>
      <c r="V1281" s="45">
        <v>1</v>
      </c>
      <c r="W1281" s="45">
        <v>0.17804398148148148</v>
      </c>
      <c r="X1281" s="2">
        <v>0</v>
      </c>
      <c r="Y1281" s="2">
        <v>5</v>
      </c>
      <c r="Z1281">
        <v>6</v>
      </c>
    </row>
    <row r="1282" spans="1:26" x14ac:dyDescent="0.25">
      <c r="A1282" s="1">
        <v>44726</v>
      </c>
      <c r="B1282" t="s">
        <v>82</v>
      </c>
      <c r="C1282" t="s">
        <v>239</v>
      </c>
      <c r="D1282" t="s">
        <v>143</v>
      </c>
      <c r="E1282" t="s">
        <v>281</v>
      </c>
      <c r="F1282" s="3">
        <v>0</v>
      </c>
      <c r="G1282" s="5">
        <v>2.1076388888888891E-2</v>
      </c>
      <c r="H1282" s="2">
        <v>0</v>
      </c>
      <c r="I1282" s="2">
        <v>0</v>
      </c>
      <c r="J1282" s="2">
        <v>0</v>
      </c>
      <c r="K1282" s="2">
        <v>1</v>
      </c>
      <c r="L1282" s="2">
        <v>1</v>
      </c>
      <c r="M1282">
        <v>0</v>
      </c>
      <c r="N1282" s="2">
        <v>1</v>
      </c>
      <c r="O1282" s="2">
        <v>0</v>
      </c>
      <c r="P1282" s="2">
        <v>1</v>
      </c>
      <c r="Q1282" s="2">
        <v>1</v>
      </c>
      <c r="R1282" s="2">
        <v>0</v>
      </c>
      <c r="S1282" s="2">
        <v>0</v>
      </c>
      <c r="T1282" s="2">
        <v>0</v>
      </c>
      <c r="U1282" s="45" t="s">
        <v>77</v>
      </c>
      <c r="V1282" s="45" t="s">
        <v>77</v>
      </c>
      <c r="W1282" s="45">
        <v>0.10612268518518518</v>
      </c>
      <c r="X1282" s="2">
        <v>0</v>
      </c>
      <c r="Y1282" s="2">
        <v>1</v>
      </c>
      <c r="Z1282">
        <v>1</v>
      </c>
    </row>
    <row r="1283" spans="1:26" x14ac:dyDescent="0.25">
      <c r="A1283" s="1">
        <v>44726</v>
      </c>
      <c r="B1283" t="s">
        <v>82</v>
      </c>
      <c r="C1283" t="s">
        <v>157</v>
      </c>
      <c r="D1283" t="s">
        <v>143</v>
      </c>
      <c r="E1283" t="s">
        <v>270</v>
      </c>
      <c r="F1283" s="3">
        <v>0</v>
      </c>
      <c r="G1283" s="5">
        <v>3.5416666666666666E-2</v>
      </c>
      <c r="H1283" s="2">
        <v>0</v>
      </c>
      <c r="I1283" s="2">
        <v>0</v>
      </c>
      <c r="J1283" s="2">
        <v>0</v>
      </c>
      <c r="K1283" s="2">
        <v>1</v>
      </c>
      <c r="L1283" s="2">
        <v>1</v>
      </c>
      <c r="M1283">
        <v>0</v>
      </c>
      <c r="N1283" s="2">
        <v>1</v>
      </c>
      <c r="O1283" s="2">
        <v>1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45">
        <v>2.199074074074074E-4</v>
      </c>
      <c r="V1283" s="45">
        <v>1</v>
      </c>
      <c r="W1283" s="45" t="s">
        <v>77</v>
      </c>
      <c r="X1283" s="2">
        <v>0</v>
      </c>
      <c r="Y1283" s="2">
        <v>0</v>
      </c>
      <c r="Z1283">
        <v>1</v>
      </c>
    </row>
    <row r="1284" spans="1:26" x14ac:dyDescent="0.25">
      <c r="A1284" s="1">
        <v>44726</v>
      </c>
      <c r="B1284" t="s">
        <v>82</v>
      </c>
      <c r="C1284" t="s">
        <v>142</v>
      </c>
      <c r="D1284" t="s">
        <v>143</v>
      </c>
      <c r="E1284" t="s">
        <v>94</v>
      </c>
      <c r="F1284" s="3">
        <v>3.0197223333333332</v>
      </c>
      <c r="G1284" s="5">
        <v>7.3327548611111112E-2</v>
      </c>
      <c r="H1284" s="2">
        <v>0</v>
      </c>
      <c r="I1284" s="2">
        <v>0</v>
      </c>
      <c r="J1284" s="2">
        <v>0</v>
      </c>
      <c r="K1284" s="2">
        <v>2</v>
      </c>
      <c r="L1284" s="2">
        <v>2</v>
      </c>
      <c r="M1284">
        <v>0</v>
      </c>
      <c r="N1284" s="2">
        <v>0</v>
      </c>
      <c r="O1284" s="2">
        <v>0</v>
      </c>
      <c r="P1284" s="2">
        <v>2</v>
      </c>
      <c r="Q1284" s="2">
        <v>2</v>
      </c>
      <c r="R1284" s="2">
        <v>0</v>
      </c>
      <c r="S1284" s="2">
        <v>0</v>
      </c>
      <c r="T1284" s="2">
        <v>0</v>
      </c>
      <c r="U1284" s="45" t="s">
        <v>77</v>
      </c>
      <c r="V1284" s="45" t="s">
        <v>77</v>
      </c>
      <c r="W1284" s="45">
        <v>1.8553240740740742E-2</v>
      </c>
      <c r="X1284" s="2">
        <v>0</v>
      </c>
      <c r="Y1284" s="2">
        <v>2</v>
      </c>
      <c r="Z1284">
        <v>2</v>
      </c>
    </row>
    <row r="1285" spans="1:26" x14ac:dyDescent="0.25">
      <c r="A1285" s="1">
        <v>44726</v>
      </c>
      <c r="B1285" t="s">
        <v>82</v>
      </c>
      <c r="C1285" t="s">
        <v>148</v>
      </c>
      <c r="D1285" t="s">
        <v>143</v>
      </c>
      <c r="E1285" t="s">
        <v>94</v>
      </c>
      <c r="F1285" s="3">
        <v>1.2875001666666668</v>
      </c>
      <c r="G1285" s="5">
        <v>1.9780093055555559E-2</v>
      </c>
      <c r="H1285" s="2">
        <v>0</v>
      </c>
      <c r="I1285" s="2">
        <v>0</v>
      </c>
      <c r="J1285" s="2">
        <v>0</v>
      </c>
      <c r="K1285" s="2">
        <v>6</v>
      </c>
      <c r="L1285" s="2">
        <v>5</v>
      </c>
      <c r="M1285">
        <v>2</v>
      </c>
      <c r="N1285" s="2">
        <v>5</v>
      </c>
      <c r="O1285" s="2">
        <v>1</v>
      </c>
      <c r="P1285" s="2">
        <v>3</v>
      </c>
      <c r="Q1285" s="2">
        <v>4</v>
      </c>
      <c r="R1285" s="2">
        <v>1</v>
      </c>
      <c r="S1285" s="2">
        <v>1</v>
      </c>
      <c r="T1285" s="2">
        <v>0</v>
      </c>
      <c r="U1285" s="45">
        <v>1.9016203703703705E-2</v>
      </c>
      <c r="V1285" s="45">
        <v>0</v>
      </c>
      <c r="W1285" s="45">
        <v>2.4988425925925928E-2</v>
      </c>
      <c r="X1285" s="2">
        <v>1</v>
      </c>
      <c r="Y1285" s="2">
        <v>4</v>
      </c>
      <c r="Z1285">
        <v>5</v>
      </c>
    </row>
    <row r="1286" spans="1:26" x14ac:dyDescent="0.25">
      <c r="A1286" s="1">
        <v>44726</v>
      </c>
      <c r="B1286" t="s">
        <v>82</v>
      </c>
      <c r="C1286" t="s">
        <v>347</v>
      </c>
      <c r="D1286" t="s">
        <v>143</v>
      </c>
      <c r="E1286" t="s">
        <v>274</v>
      </c>
      <c r="F1286" s="3">
        <v>0</v>
      </c>
      <c r="G1286" s="5">
        <v>3.4722222222222224E-2</v>
      </c>
      <c r="H1286" s="2">
        <v>0</v>
      </c>
      <c r="I1286" s="2">
        <v>0</v>
      </c>
      <c r="J1286" s="2">
        <v>0</v>
      </c>
      <c r="K1286" s="2">
        <v>1</v>
      </c>
      <c r="L1286" s="2">
        <v>1</v>
      </c>
      <c r="M1286">
        <v>0</v>
      </c>
      <c r="N1286" s="2">
        <v>1</v>
      </c>
      <c r="O1286" s="2">
        <v>1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45">
        <v>7.6388888888888893E-4</v>
      </c>
      <c r="V1286" s="45">
        <v>1</v>
      </c>
      <c r="W1286" s="45" t="s">
        <v>77</v>
      </c>
      <c r="X1286" s="2">
        <v>0</v>
      </c>
      <c r="Y1286" s="2">
        <v>0</v>
      </c>
      <c r="Z1286">
        <v>1</v>
      </c>
    </row>
    <row r="1287" spans="1:26" x14ac:dyDescent="0.25">
      <c r="A1287" s="1">
        <v>44726</v>
      </c>
      <c r="B1287" t="s">
        <v>94</v>
      </c>
      <c r="C1287" t="s">
        <v>240</v>
      </c>
      <c r="D1287" t="s">
        <v>153</v>
      </c>
      <c r="E1287" t="s">
        <v>94</v>
      </c>
      <c r="F1287" s="3">
        <v>0</v>
      </c>
      <c r="G1287" s="5">
        <v>1.9837965277777779E-2</v>
      </c>
      <c r="H1287" s="2">
        <v>0</v>
      </c>
      <c r="I1287" s="2">
        <v>0</v>
      </c>
      <c r="J1287" s="2">
        <v>0</v>
      </c>
      <c r="K1287" s="2">
        <v>1</v>
      </c>
      <c r="L1287" s="2">
        <v>1</v>
      </c>
      <c r="M1287">
        <v>0</v>
      </c>
      <c r="N1287" s="2">
        <v>1</v>
      </c>
      <c r="O1287" s="2">
        <v>0</v>
      </c>
      <c r="P1287" s="2">
        <v>1</v>
      </c>
      <c r="Q1287" s="2">
        <v>1</v>
      </c>
      <c r="R1287" s="2">
        <v>0</v>
      </c>
      <c r="S1287" s="2">
        <v>0</v>
      </c>
      <c r="T1287" s="2">
        <v>0</v>
      </c>
      <c r="U1287" s="45" t="s">
        <v>77</v>
      </c>
      <c r="V1287" s="45" t="s">
        <v>77</v>
      </c>
      <c r="W1287" s="45">
        <v>3.8402777777777779E-2</v>
      </c>
      <c r="X1287" s="2">
        <v>0</v>
      </c>
      <c r="Y1287" s="2">
        <v>1</v>
      </c>
      <c r="Z1287">
        <v>1</v>
      </c>
    </row>
    <row r="1288" spans="1:26" x14ac:dyDescent="0.25">
      <c r="A1288" s="1">
        <v>44726</v>
      </c>
      <c r="B1288" t="s">
        <v>80</v>
      </c>
      <c r="C1288" t="s">
        <v>133</v>
      </c>
      <c r="D1288" t="s">
        <v>132</v>
      </c>
      <c r="E1288" t="s">
        <v>273</v>
      </c>
      <c r="F1288" s="3">
        <v>0</v>
      </c>
      <c r="G1288" s="5">
        <v>2.4189791666666669E-3</v>
      </c>
      <c r="H1288" s="2">
        <v>0</v>
      </c>
      <c r="I1288" s="2">
        <v>0</v>
      </c>
      <c r="J1288" s="2">
        <v>0</v>
      </c>
      <c r="K1288" s="2">
        <v>1</v>
      </c>
      <c r="L1288" s="2">
        <v>1</v>
      </c>
      <c r="M1288">
        <v>1</v>
      </c>
      <c r="N1288" s="2">
        <v>1</v>
      </c>
      <c r="O1288" s="2">
        <v>0</v>
      </c>
      <c r="P1288" s="2">
        <v>1</v>
      </c>
      <c r="Q1288" s="2">
        <v>1</v>
      </c>
      <c r="R1288" s="2">
        <v>0</v>
      </c>
      <c r="S1288" s="2">
        <v>0</v>
      </c>
      <c r="T1288" s="2">
        <v>0</v>
      </c>
      <c r="U1288" s="45" t="s">
        <v>77</v>
      </c>
      <c r="V1288" s="45" t="s">
        <v>77</v>
      </c>
      <c r="W1288" s="45">
        <v>0.22565972222222222</v>
      </c>
      <c r="X1288" s="2">
        <v>0</v>
      </c>
      <c r="Y1288" s="2">
        <v>1</v>
      </c>
      <c r="Z1288">
        <v>1</v>
      </c>
    </row>
    <row r="1289" spans="1:26" x14ac:dyDescent="0.25">
      <c r="A1289" s="1">
        <v>44726</v>
      </c>
      <c r="B1289" t="s">
        <v>80</v>
      </c>
      <c r="C1289" t="s">
        <v>133</v>
      </c>
      <c r="D1289" t="s">
        <v>132</v>
      </c>
      <c r="E1289" t="s">
        <v>275</v>
      </c>
      <c r="F1289" s="3">
        <v>38.873888666666666</v>
      </c>
      <c r="G1289" s="5">
        <v>0.15659511742424248</v>
      </c>
      <c r="H1289" s="2">
        <v>4</v>
      </c>
      <c r="I1289" s="2">
        <v>3</v>
      </c>
      <c r="J1289" s="2">
        <v>0</v>
      </c>
      <c r="K1289" s="2">
        <v>15</v>
      </c>
      <c r="L1289" s="2">
        <v>15</v>
      </c>
      <c r="M1289">
        <v>7</v>
      </c>
      <c r="N1289" s="2">
        <v>8</v>
      </c>
      <c r="O1289" s="2">
        <v>3</v>
      </c>
      <c r="P1289" s="2">
        <v>9</v>
      </c>
      <c r="Q1289" s="2">
        <v>11</v>
      </c>
      <c r="R1289" s="2">
        <v>2</v>
      </c>
      <c r="S1289" s="2">
        <v>0</v>
      </c>
      <c r="T1289" s="2">
        <v>1</v>
      </c>
      <c r="U1289" s="45">
        <v>9.6296296296296303E-3</v>
      </c>
      <c r="V1289" s="45">
        <v>0</v>
      </c>
      <c r="W1289" s="45">
        <v>0.10221064814814816</v>
      </c>
      <c r="X1289" s="2">
        <v>1</v>
      </c>
      <c r="Y1289" s="2">
        <v>11</v>
      </c>
      <c r="Z1289">
        <v>15</v>
      </c>
    </row>
    <row r="1290" spans="1:26" x14ac:dyDescent="0.25">
      <c r="A1290" s="1">
        <v>44726</v>
      </c>
      <c r="B1290" t="s">
        <v>80</v>
      </c>
      <c r="C1290" t="s">
        <v>133</v>
      </c>
      <c r="D1290" t="s">
        <v>132</v>
      </c>
      <c r="E1290" t="s">
        <v>94</v>
      </c>
      <c r="F1290" s="3">
        <v>3.5930554999999997</v>
      </c>
      <c r="G1290" s="5">
        <v>9.0219906249999995E-2</v>
      </c>
      <c r="H1290" s="2">
        <v>0</v>
      </c>
      <c r="I1290" s="2">
        <v>0</v>
      </c>
      <c r="J1290" s="2">
        <v>0</v>
      </c>
      <c r="K1290" s="2">
        <v>2</v>
      </c>
      <c r="L1290" s="2">
        <v>2</v>
      </c>
      <c r="M1290">
        <v>0</v>
      </c>
      <c r="N1290" s="2">
        <v>1</v>
      </c>
      <c r="O1290" s="2">
        <v>0</v>
      </c>
      <c r="P1290" s="2">
        <v>1</v>
      </c>
      <c r="Q1290" s="2">
        <v>1</v>
      </c>
      <c r="R1290" s="2">
        <v>0</v>
      </c>
      <c r="S1290" s="2">
        <v>0</v>
      </c>
      <c r="T1290" s="2">
        <v>1</v>
      </c>
      <c r="U1290" s="45" t="s">
        <v>77</v>
      </c>
      <c r="V1290" s="45" t="s">
        <v>77</v>
      </c>
      <c r="W1290" s="45">
        <v>1.4039351851851851E-2</v>
      </c>
      <c r="X1290" s="2">
        <v>1</v>
      </c>
      <c r="Y1290" s="2">
        <v>1</v>
      </c>
      <c r="Z1290">
        <v>2</v>
      </c>
    </row>
    <row r="1291" spans="1:26" x14ac:dyDescent="0.25">
      <c r="A1291" s="1">
        <v>44726</v>
      </c>
      <c r="B1291" t="s">
        <v>80</v>
      </c>
      <c r="C1291" t="s">
        <v>133</v>
      </c>
      <c r="D1291" t="s">
        <v>132</v>
      </c>
      <c r="E1291" t="s">
        <v>267</v>
      </c>
      <c r="F1291" s="3">
        <v>125.05249799999999</v>
      </c>
      <c r="G1291" s="5">
        <v>0.16732673716329963</v>
      </c>
      <c r="H1291" s="2">
        <v>12</v>
      </c>
      <c r="I1291" s="2">
        <v>8</v>
      </c>
      <c r="J1291" s="2">
        <v>1</v>
      </c>
      <c r="K1291" s="2">
        <v>33</v>
      </c>
      <c r="L1291" s="2">
        <v>33</v>
      </c>
      <c r="M1291">
        <v>7</v>
      </c>
      <c r="N1291" s="2">
        <v>15</v>
      </c>
      <c r="O1291" s="2">
        <v>4</v>
      </c>
      <c r="P1291" s="2">
        <v>20</v>
      </c>
      <c r="Q1291" s="2">
        <v>27</v>
      </c>
      <c r="R1291" s="2">
        <v>7</v>
      </c>
      <c r="S1291" s="2">
        <v>1</v>
      </c>
      <c r="T1291" s="2">
        <v>1</v>
      </c>
      <c r="U1291" s="45">
        <v>7.4479166666666678E-3</v>
      </c>
      <c r="V1291" s="45">
        <v>0</v>
      </c>
      <c r="W1291" s="45">
        <v>9.9872685185185189E-2</v>
      </c>
      <c r="X1291" s="2">
        <v>2</v>
      </c>
      <c r="Y1291" s="2">
        <v>27</v>
      </c>
      <c r="Z1291">
        <v>33</v>
      </c>
    </row>
    <row r="1292" spans="1:26" x14ac:dyDescent="0.25">
      <c r="A1292" s="1">
        <v>44726</v>
      </c>
      <c r="B1292" t="s">
        <v>80</v>
      </c>
      <c r="C1292" t="s">
        <v>149</v>
      </c>
      <c r="D1292" t="s">
        <v>150</v>
      </c>
      <c r="E1292" t="s">
        <v>267</v>
      </c>
      <c r="F1292" s="3">
        <v>0</v>
      </c>
      <c r="G1292" s="5">
        <v>0.20021990972222223</v>
      </c>
      <c r="H1292" s="2">
        <v>1</v>
      </c>
      <c r="I1292" s="2">
        <v>0</v>
      </c>
      <c r="J1292" s="2">
        <v>0</v>
      </c>
      <c r="K1292" s="2">
        <v>1</v>
      </c>
      <c r="L1292" s="2">
        <v>1</v>
      </c>
      <c r="M1292">
        <v>0</v>
      </c>
      <c r="N1292" s="2">
        <v>0</v>
      </c>
      <c r="O1292" s="2">
        <v>0</v>
      </c>
      <c r="P1292" s="2">
        <v>0</v>
      </c>
      <c r="Q1292" s="2">
        <v>1</v>
      </c>
      <c r="R1292" s="2">
        <v>1</v>
      </c>
      <c r="S1292" s="2">
        <v>0</v>
      </c>
      <c r="T1292" s="2">
        <v>0</v>
      </c>
      <c r="U1292" s="45" t="s">
        <v>77</v>
      </c>
      <c r="V1292" s="45" t="s">
        <v>77</v>
      </c>
      <c r="W1292" s="45">
        <v>0.29983796296296295</v>
      </c>
      <c r="X1292" s="2">
        <v>0</v>
      </c>
      <c r="Y1292" s="2">
        <v>1</v>
      </c>
      <c r="Z1292">
        <v>1</v>
      </c>
    </row>
    <row r="1293" spans="1:26" x14ac:dyDescent="0.25">
      <c r="A1293" s="1">
        <v>44726</v>
      </c>
      <c r="B1293" t="s">
        <v>80</v>
      </c>
      <c r="C1293" t="s">
        <v>133</v>
      </c>
      <c r="D1293" t="s">
        <v>132</v>
      </c>
      <c r="E1293" t="s">
        <v>278</v>
      </c>
      <c r="F1293" s="3">
        <v>0.10472216666666667</v>
      </c>
      <c r="G1293" s="5">
        <v>1.4780090277777777E-2</v>
      </c>
      <c r="H1293" s="2">
        <v>0</v>
      </c>
      <c r="I1293" s="2">
        <v>0</v>
      </c>
      <c r="J1293" s="2">
        <v>0</v>
      </c>
      <c r="K1293" s="2">
        <v>1</v>
      </c>
      <c r="L1293" s="2">
        <v>1</v>
      </c>
      <c r="M1293">
        <v>0</v>
      </c>
      <c r="N1293" s="2">
        <v>1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1</v>
      </c>
      <c r="U1293" s="45" t="s">
        <v>77</v>
      </c>
      <c r="V1293" s="45" t="s">
        <v>77</v>
      </c>
      <c r="W1293" s="45" t="s">
        <v>77</v>
      </c>
      <c r="X1293" s="2">
        <v>1</v>
      </c>
      <c r="Y1293" s="2">
        <v>0</v>
      </c>
      <c r="Z1293">
        <v>1</v>
      </c>
    </row>
    <row r="1294" spans="1:26" x14ac:dyDescent="0.25">
      <c r="A1294" s="1">
        <v>44726</v>
      </c>
      <c r="B1294" t="s">
        <v>77</v>
      </c>
      <c r="C1294" t="s">
        <v>77</v>
      </c>
      <c r="D1294" t="s">
        <v>77</v>
      </c>
      <c r="E1294" t="s">
        <v>280</v>
      </c>
      <c r="F1294" s="3">
        <v>0</v>
      </c>
      <c r="G1294" s="5" t="s">
        <v>77</v>
      </c>
      <c r="H1294" s="2">
        <v>0</v>
      </c>
      <c r="I1294" s="2">
        <v>0</v>
      </c>
      <c r="J1294" s="2">
        <v>0</v>
      </c>
      <c r="K1294" s="2">
        <v>27</v>
      </c>
      <c r="L1294" s="2">
        <v>9</v>
      </c>
      <c r="M1294">
        <v>0</v>
      </c>
      <c r="N1294" s="2">
        <v>0</v>
      </c>
      <c r="O1294" s="2">
        <v>3</v>
      </c>
      <c r="P1294" s="2">
        <v>12</v>
      </c>
      <c r="Q1294" s="2">
        <v>19</v>
      </c>
      <c r="R1294" s="2">
        <v>7</v>
      </c>
      <c r="S1294" s="2">
        <v>3</v>
      </c>
      <c r="T1294" s="2">
        <v>2</v>
      </c>
      <c r="U1294" s="45">
        <v>3.7152777777777778E-3</v>
      </c>
      <c r="V1294" s="45">
        <v>1</v>
      </c>
      <c r="W1294" s="45">
        <v>0.10338541666666667</v>
      </c>
      <c r="X1294" s="2">
        <v>5</v>
      </c>
      <c r="Y1294" s="2">
        <v>19</v>
      </c>
      <c r="Z1294">
        <v>13</v>
      </c>
    </row>
    <row r="1295" spans="1:26" x14ac:dyDescent="0.25">
      <c r="A1295" s="1">
        <v>44726</v>
      </c>
      <c r="B1295" t="s">
        <v>77</v>
      </c>
      <c r="C1295" t="s">
        <v>77</v>
      </c>
      <c r="D1295" t="s">
        <v>77</v>
      </c>
      <c r="E1295" t="s">
        <v>269</v>
      </c>
      <c r="F1295" s="3">
        <v>0</v>
      </c>
      <c r="G1295" s="5" t="s">
        <v>77</v>
      </c>
      <c r="H1295" s="2">
        <v>0</v>
      </c>
      <c r="I1295" s="2">
        <v>0</v>
      </c>
      <c r="J1295" s="2">
        <v>0</v>
      </c>
      <c r="K1295" s="2">
        <v>39</v>
      </c>
      <c r="L1295" s="2">
        <v>11</v>
      </c>
      <c r="M1295">
        <v>0</v>
      </c>
      <c r="N1295" s="2">
        <v>0</v>
      </c>
      <c r="O1295" s="2">
        <v>8</v>
      </c>
      <c r="P1295" s="2">
        <v>13</v>
      </c>
      <c r="Q1295" s="2">
        <v>26</v>
      </c>
      <c r="R1295" s="2">
        <v>13</v>
      </c>
      <c r="S1295" s="2">
        <v>2</v>
      </c>
      <c r="T1295" s="2">
        <v>3</v>
      </c>
      <c r="U1295" s="45">
        <v>6.2268518518518523E-3</v>
      </c>
      <c r="V1295" s="45">
        <v>0.375</v>
      </c>
      <c r="W1295" s="45">
        <v>8.4537037037037036E-2</v>
      </c>
      <c r="X1295" s="2">
        <v>5</v>
      </c>
      <c r="Y1295" s="2">
        <v>26</v>
      </c>
      <c r="Z1295">
        <v>19</v>
      </c>
    </row>
    <row r="1296" spans="1:26" x14ac:dyDescent="0.25">
      <c r="A1296" s="1">
        <v>44726</v>
      </c>
      <c r="B1296" t="s">
        <v>77</v>
      </c>
      <c r="C1296" t="s">
        <v>77</v>
      </c>
      <c r="D1296" t="s">
        <v>77</v>
      </c>
      <c r="E1296" t="s">
        <v>272</v>
      </c>
      <c r="F1296" s="3">
        <v>0</v>
      </c>
      <c r="G1296" s="5" t="s">
        <v>77</v>
      </c>
      <c r="H1296" s="2">
        <v>0</v>
      </c>
      <c r="I1296" s="2">
        <v>0</v>
      </c>
      <c r="J1296" s="2">
        <v>0</v>
      </c>
      <c r="K1296" s="2">
        <v>70</v>
      </c>
      <c r="L1296" s="2">
        <v>18</v>
      </c>
      <c r="M1296">
        <v>0</v>
      </c>
      <c r="N1296" s="2">
        <v>0</v>
      </c>
      <c r="O1296" s="2">
        <v>10</v>
      </c>
      <c r="P1296" s="2">
        <v>28</v>
      </c>
      <c r="Q1296" s="2">
        <v>43</v>
      </c>
      <c r="R1296" s="2">
        <v>15</v>
      </c>
      <c r="S1296" s="2">
        <v>5</v>
      </c>
      <c r="T1296" s="2">
        <v>12</v>
      </c>
      <c r="U1296" s="45">
        <v>4.820601851851852E-3</v>
      </c>
      <c r="V1296" s="45">
        <v>0.8</v>
      </c>
      <c r="W1296" s="45">
        <v>8.6747685185185192E-2</v>
      </c>
      <c r="X1296" s="2">
        <v>17</v>
      </c>
      <c r="Y1296" s="2">
        <v>43</v>
      </c>
      <c r="Z1296">
        <v>38</v>
      </c>
    </row>
    <row r="1297" spans="1:26" x14ac:dyDescent="0.25">
      <c r="A1297" s="1">
        <v>44726</v>
      </c>
      <c r="B1297" t="s">
        <v>77</v>
      </c>
      <c r="C1297" t="s">
        <v>77</v>
      </c>
      <c r="D1297" t="s">
        <v>77</v>
      </c>
      <c r="E1297" t="s">
        <v>273</v>
      </c>
      <c r="F1297" s="3">
        <v>0</v>
      </c>
      <c r="G1297" s="5" t="s">
        <v>77</v>
      </c>
      <c r="H1297" s="2">
        <v>0</v>
      </c>
      <c r="I1297" s="2">
        <v>0</v>
      </c>
      <c r="J1297" s="2">
        <v>0</v>
      </c>
      <c r="K1297" s="2">
        <v>103</v>
      </c>
      <c r="L1297" s="2">
        <v>21</v>
      </c>
      <c r="M1297">
        <v>0</v>
      </c>
      <c r="N1297" s="2">
        <v>0</v>
      </c>
      <c r="O1297" s="2">
        <v>19</v>
      </c>
      <c r="P1297" s="2">
        <v>53</v>
      </c>
      <c r="Q1297" s="2">
        <v>74</v>
      </c>
      <c r="R1297" s="2">
        <v>21</v>
      </c>
      <c r="S1297" s="2">
        <v>1</v>
      </c>
      <c r="T1297" s="2">
        <v>9</v>
      </c>
      <c r="U1297" s="45">
        <v>3.9120370370370377E-3</v>
      </c>
      <c r="V1297" s="45">
        <v>0.78947368421052633</v>
      </c>
      <c r="W1297" s="45">
        <v>0.1067013888888889</v>
      </c>
      <c r="X1297" s="2">
        <v>10</v>
      </c>
      <c r="Y1297" s="2">
        <v>74</v>
      </c>
      <c r="Z1297">
        <v>42</v>
      </c>
    </row>
    <row r="1298" spans="1:26" x14ac:dyDescent="0.25">
      <c r="A1298" s="1">
        <v>44726</v>
      </c>
      <c r="B1298" t="s">
        <v>77</v>
      </c>
      <c r="C1298" t="s">
        <v>77</v>
      </c>
      <c r="D1298" t="s">
        <v>77</v>
      </c>
      <c r="E1298" t="s">
        <v>268</v>
      </c>
      <c r="F1298" s="3">
        <v>0</v>
      </c>
      <c r="G1298" s="5" t="s">
        <v>77</v>
      </c>
      <c r="H1298" s="2">
        <v>0</v>
      </c>
      <c r="I1298" s="2">
        <v>0</v>
      </c>
      <c r="J1298" s="2">
        <v>0</v>
      </c>
      <c r="K1298" s="2">
        <v>48</v>
      </c>
      <c r="L1298" s="2">
        <v>12</v>
      </c>
      <c r="M1298">
        <v>0</v>
      </c>
      <c r="N1298" s="2">
        <v>0</v>
      </c>
      <c r="O1298" s="2">
        <v>5</v>
      </c>
      <c r="P1298" s="2">
        <v>29</v>
      </c>
      <c r="Q1298" s="2">
        <v>33</v>
      </c>
      <c r="R1298" s="2">
        <v>4</v>
      </c>
      <c r="S1298" s="2">
        <v>4</v>
      </c>
      <c r="T1298" s="2">
        <v>6</v>
      </c>
      <c r="U1298" s="45">
        <v>5.2835648148148147E-3</v>
      </c>
      <c r="V1298" s="45">
        <v>0.75</v>
      </c>
      <c r="W1298" s="45">
        <v>6.8125000000000005E-2</v>
      </c>
      <c r="X1298" s="2">
        <v>10</v>
      </c>
      <c r="Y1298" s="2">
        <v>33</v>
      </c>
      <c r="Z1298">
        <v>19</v>
      </c>
    </row>
    <row r="1299" spans="1:26" x14ac:dyDescent="0.25">
      <c r="A1299" s="1">
        <v>44726</v>
      </c>
      <c r="B1299" t="s">
        <v>77</v>
      </c>
      <c r="C1299" t="s">
        <v>77</v>
      </c>
      <c r="D1299" t="s">
        <v>77</v>
      </c>
      <c r="E1299" t="s">
        <v>286</v>
      </c>
      <c r="F1299" s="3">
        <v>0</v>
      </c>
      <c r="G1299" s="5" t="s">
        <v>77</v>
      </c>
      <c r="H1299" s="2">
        <v>0</v>
      </c>
      <c r="I1299" s="2">
        <v>0</v>
      </c>
      <c r="J1299" s="2">
        <v>0</v>
      </c>
      <c r="K1299" s="2">
        <v>16</v>
      </c>
      <c r="L1299" s="2">
        <v>4</v>
      </c>
      <c r="M1299">
        <v>0</v>
      </c>
      <c r="N1299" s="2">
        <v>0</v>
      </c>
      <c r="O1299" s="2">
        <v>2</v>
      </c>
      <c r="P1299" s="2">
        <v>7</v>
      </c>
      <c r="Q1299" s="2">
        <v>9</v>
      </c>
      <c r="R1299" s="2">
        <v>2</v>
      </c>
      <c r="S1299" s="2">
        <v>3</v>
      </c>
      <c r="T1299" s="2">
        <v>2</v>
      </c>
      <c r="U1299" s="45">
        <v>1.9571759259259261E-2</v>
      </c>
      <c r="V1299" s="45">
        <v>0</v>
      </c>
      <c r="W1299" s="45">
        <v>4.7800925925925934E-2</v>
      </c>
      <c r="X1299" s="2">
        <v>5</v>
      </c>
      <c r="Y1299" s="2">
        <v>9</v>
      </c>
      <c r="Z1299">
        <v>12</v>
      </c>
    </row>
    <row r="1300" spans="1:26" x14ac:dyDescent="0.25">
      <c r="A1300" s="1">
        <v>44726</v>
      </c>
      <c r="B1300" t="s">
        <v>77</v>
      </c>
      <c r="C1300" t="s">
        <v>77</v>
      </c>
      <c r="D1300" t="s">
        <v>77</v>
      </c>
      <c r="E1300" t="s">
        <v>276</v>
      </c>
      <c r="F1300" s="3">
        <v>0</v>
      </c>
      <c r="G1300" s="5" t="s">
        <v>77</v>
      </c>
      <c r="H1300" s="2">
        <v>0</v>
      </c>
      <c r="I1300" s="2">
        <v>0</v>
      </c>
      <c r="J1300" s="2">
        <v>0</v>
      </c>
      <c r="K1300" s="2">
        <v>48</v>
      </c>
      <c r="L1300" s="2">
        <v>8</v>
      </c>
      <c r="M1300">
        <v>0</v>
      </c>
      <c r="N1300" s="2">
        <v>0</v>
      </c>
      <c r="O1300" s="2">
        <v>1</v>
      </c>
      <c r="P1300" s="2">
        <v>31</v>
      </c>
      <c r="Q1300" s="2">
        <v>43</v>
      </c>
      <c r="R1300" s="2">
        <v>12</v>
      </c>
      <c r="S1300" s="2">
        <v>1</v>
      </c>
      <c r="T1300" s="2">
        <v>3</v>
      </c>
      <c r="U1300" s="45">
        <v>6.5740740740740742E-3</v>
      </c>
      <c r="V1300" s="45">
        <v>0</v>
      </c>
      <c r="W1300" s="45">
        <v>0.13057291666666668</v>
      </c>
      <c r="X1300" s="2">
        <v>4</v>
      </c>
      <c r="Y1300" s="2">
        <v>43</v>
      </c>
      <c r="Z1300">
        <v>19</v>
      </c>
    </row>
    <row r="1301" spans="1:26" x14ac:dyDescent="0.25">
      <c r="A1301" s="1">
        <v>44726</v>
      </c>
      <c r="B1301" t="s">
        <v>77</v>
      </c>
      <c r="C1301" t="s">
        <v>77</v>
      </c>
      <c r="D1301" t="s">
        <v>77</v>
      </c>
      <c r="E1301" t="s">
        <v>285</v>
      </c>
      <c r="F1301" s="3">
        <v>0</v>
      </c>
      <c r="G1301" s="5" t="s">
        <v>77</v>
      </c>
      <c r="H1301" s="2">
        <v>0</v>
      </c>
      <c r="I1301" s="2">
        <v>0</v>
      </c>
      <c r="J1301" s="2">
        <v>0</v>
      </c>
      <c r="K1301" s="2">
        <v>31</v>
      </c>
      <c r="L1301" s="2">
        <v>10</v>
      </c>
      <c r="M1301">
        <v>0</v>
      </c>
      <c r="N1301" s="2">
        <v>0</v>
      </c>
      <c r="O1301" s="2">
        <v>5</v>
      </c>
      <c r="P1301" s="2">
        <v>17</v>
      </c>
      <c r="Q1301" s="2">
        <v>24</v>
      </c>
      <c r="R1301" s="2">
        <v>7</v>
      </c>
      <c r="S1301" s="2">
        <v>1</v>
      </c>
      <c r="T1301" s="2">
        <v>1</v>
      </c>
      <c r="U1301" s="45">
        <v>4.9652777777777785E-3</v>
      </c>
      <c r="V1301" s="45">
        <v>0.6</v>
      </c>
      <c r="W1301" s="45">
        <v>0.11436342592592594</v>
      </c>
      <c r="X1301" s="2">
        <v>2</v>
      </c>
      <c r="Y1301" s="2">
        <v>24</v>
      </c>
      <c r="Z1301">
        <v>19</v>
      </c>
    </row>
    <row r="1302" spans="1:26" x14ac:dyDescent="0.25">
      <c r="A1302" s="1">
        <v>44726</v>
      </c>
      <c r="B1302" t="s">
        <v>77</v>
      </c>
      <c r="C1302" t="s">
        <v>77</v>
      </c>
      <c r="D1302" t="s">
        <v>77</v>
      </c>
      <c r="E1302" t="s">
        <v>282</v>
      </c>
      <c r="F1302" s="3">
        <v>0</v>
      </c>
      <c r="G1302" s="5" t="s">
        <v>77</v>
      </c>
      <c r="H1302" s="2">
        <v>0</v>
      </c>
      <c r="I1302" s="2">
        <v>0</v>
      </c>
      <c r="J1302" s="2">
        <v>0</v>
      </c>
      <c r="K1302" s="2">
        <v>44</v>
      </c>
      <c r="L1302" s="2">
        <v>4</v>
      </c>
      <c r="M1302">
        <v>0</v>
      </c>
      <c r="N1302" s="2">
        <v>0</v>
      </c>
      <c r="O1302" s="2">
        <v>5</v>
      </c>
      <c r="P1302" s="2">
        <v>28</v>
      </c>
      <c r="Q1302" s="2">
        <v>36</v>
      </c>
      <c r="R1302" s="2">
        <v>8</v>
      </c>
      <c r="S1302" s="2">
        <v>0</v>
      </c>
      <c r="T1302" s="2">
        <v>3</v>
      </c>
      <c r="U1302" s="45">
        <v>8.7962962962962968E-3</v>
      </c>
      <c r="V1302" s="45">
        <v>0</v>
      </c>
      <c r="W1302" s="45">
        <v>0.19104745370370371</v>
      </c>
      <c r="X1302" s="2">
        <v>3</v>
      </c>
      <c r="Y1302" s="2">
        <v>36</v>
      </c>
      <c r="Z1302">
        <v>13</v>
      </c>
    </row>
    <row r="1303" spans="1:26" x14ac:dyDescent="0.25">
      <c r="A1303" s="1">
        <v>44726</v>
      </c>
      <c r="B1303" t="s">
        <v>77</v>
      </c>
      <c r="C1303" t="s">
        <v>77</v>
      </c>
      <c r="D1303" t="s">
        <v>77</v>
      </c>
      <c r="E1303" t="s">
        <v>287</v>
      </c>
      <c r="F1303" s="3">
        <v>0</v>
      </c>
      <c r="G1303" s="5" t="s">
        <v>77</v>
      </c>
      <c r="H1303" s="2">
        <v>0</v>
      </c>
      <c r="I1303" s="2">
        <v>0</v>
      </c>
      <c r="J1303" s="2">
        <v>0</v>
      </c>
      <c r="K1303" s="2">
        <v>55</v>
      </c>
      <c r="L1303" s="2">
        <v>12</v>
      </c>
      <c r="M1303">
        <v>0</v>
      </c>
      <c r="N1303" s="2">
        <v>0</v>
      </c>
      <c r="O1303" s="2">
        <v>7</v>
      </c>
      <c r="P1303" s="2">
        <v>32</v>
      </c>
      <c r="Q1303" s="2">
        <v>40</v>
      </c>
      <c r="R1303" s="2">
        <v>8</v>
      </c>
      <c r="S1303" s="2">
        <v>3</v>
      </c>
      <c r="T1303" s="2">
        <v>5</v>
      </c>
      <c r="U1303" s="45">
        <v>7.7546296296296295E-3</v>
      </c>
      <c r="V1303" s="45">
        <v>0.42857142857142855</v>
      </c>
      <c r="W1303" s="45">
        <v>5.0416666666666665E-2</v>
      </c>
      <c r="X1303" s="2">
        <v>8</v>
      </c>
      <c r="Y1303" s="2">
        <v>40</v>
      </c>
      <c r="Z1303">
        <v>26</v>
      </c>
    </row>
    <row r="1304" spans="1:26" x14ac:dyDescent="0.25">
      <c r="A1304" s="1">
        <v>44726</v>
      </c>
      <c r="B1304" t="s">
        <v>77</v>
      </c>
      <c r="C1304" t="s">
        <v>77</v>
      </c>
      <c r="D1304" t="s">
        <v>77</v>
      </c>
      <c r="E1304" t="s">
        <v>284</v>
      </c>
      <c r="F1304" s="3">
        <v>0</v>
      </c>
      <c r="G1304" s="5" t="s">
        <v>77</v>
      </c>
      <c r="H1304" s="2">
        <v>0</v>
      </c>
      <c r="I1304" s="2">
        <v>0</v>
      </c>
      <c r="J1304" s="2">
        <v>0</v>
      </c>
      <c r="K1304" s="2">
        <v>11</v>
      </c>
      <c r="L1304" s="2">
        <v>1</v>
      </c>
      <c r="M1304">
        <v>0</v>
      </c>
      <c r="N1304" s="2">
        <v>0</v>
      </c>
      <c r="O1304" s="2">
        <v>2</v>
      </c>
      <c r="P1304" s="2">
        <v>8</v>
      </c>
      <c r="Q1304" s="2">
        <v>9</v>
      </c>
      <c r="R1304" s="2">
        <v>1</v>
      </c>
      <c r="S1304" s="2">
        <v>0</v>
      </c>
      <c r="T1304" s="2">
        <v>0</v>
      </c>
      <c r="U1304" s="45">
        <v>9.5949074074074079E-3</v>
      </c>
      <c r="V1304" s="45">
        <v>0</v>
      </c>
      <c r="W1304" s="45">
        <v>6.3912037037037045E-2</v>
      </c>
      <c r="X1304" s="2">
        <v>0</v>
      </c>
      <c r="Y1304" s="2">
        <v>9</v>
      </c>
      <c r="Z1304">
        <v>7</v>
      </c>
    </row>
    <row r="1305" spans="1:26" x14ac:dyDescent="0.25">
      <c r="A1305" s="1">
        <v>44726</v>
      </c>
      <c r="B1305" t="s">
        <v>77</v>
      </c>
      <c r="C1305" t="s">
        <v>77</v>
      </c>
      <c r="D1305" t="s">
        <v>77</v>
      </c>
      <c r="E1305" t="s">
        <v>281</v>
      </c>
      <c r="F1305" s="3">
        <v>0</v>
      </c>
      <c r="G1305" s="5" t="s">
        <v>77</v>
      </c>
      <c r="H1305" s="2">
        <v>0</v>
      </c>
      <c r="I1305" s="2">
        <v>0</v>
      </c>
      <c r="J1305" s="2">
        <v>0</v>
      </c>
      <c r="K1305" s="2">
        <v>15</v>
      </c>
      <c r="L1305" s="2">
        <v>4</v>
      </c>
      <c r="M1305">
        <v>0</v>
      </c>
      <c r="N1305" s="2">
        <v>0</v>
      </c>
      <c r="O1305" s="2">
        <v>3</v>
      </c>
      <c r="P1305" s="2">
        <v>7</v>
      </c>
      <c r="Q1305" s="2">
        <v>10</v>
      </c>
      <c r="R1305" s="2">
        <v>3</v>
      </c>
      <c r="S1305" s="2">
        <v>0</v>
      </c>
      <c r="T1305" s="2">
        <v>2</v>
      </c>
      <c r="U1305" s="45">
        <v>8.773148148148148E-3</v>
      </c>
      <c r="V1305" s="45">
        <v>0.33333333333333331</v>
      </c>
      <c r="W1305" s="45">
        <v>5.559027777777778E-2</v>
      </c>
      <c r="X1305" s="2">
        <v>2</v>
      </c>
      <c r="Y1305" s="2">
        <v>10</v>
      </c>
      <c r="Z1305">
        <v>6</v>
      </c>
    </row>
    <row r="1306" spans="1:26" x14ac:dyDescent="0.25">
      <c r="A1306" s="1">
        <v>44726</v>
      </c>
      <c r="B1306" t="s">
        <v>77</v>
      </c>
      <c r="C1306" t="s">
        <v>77</v>
      </c>
      <c r="D1306" t="s">
        <v>77</v>
      </c>
      <c r="E1306" t="s">
        <v>279</v>
      </c>
      <c r="F1306" s="3">
        <v>0</v>
      </c>
      <c r="G1306" s="5" t="s">
        <v>77</v>
      </c>
      <c r="H1306" s="2">
        <v>0</v>
      </c>
      <c r="I1306" s="2">
        <v>0</v>
      </c>
      <c r="J1306" s="2">
        <v>0</v>
      </c>
      <c r="K1306" s="2">
        <v>22</v>
      </c>
      <c r="L1306" s="2">
        <v>5</v>
      </c>
      <c r="M1306">
        <v>0</v>
      </c>
      <c r="N1306" s="2">
        <v>0</v>
      </c>
      <c r="O1306" s="2">
        <v>3</v>
      </c>
      <c r="P1306" s="2">
        <v>10</v>
      </c>
      <c r="Q1306" s="2">
        <v>17</v>
      </c>
      <c r="R1306" s="2">
        <v>7</v>
      </c>
      <c r="S1306" s="2">
        <v>0</v>
      </c>
      <c r="T1306" s="2">
        <v>2</v>
      </c>
      <c r="U1306" s="45">
        <v>1.0219907407407408E-2</v>
      </c>
      <c r="V1306" s="45">
        <v>0</v>
      </c>
      <c r="W1306" s="45">
        <v>9.9803240740740748E-2</v>
      </c>
      <c r="X1306" s="2">
        <v>2</v>
      </c>
      <c r="Y1306" s="2">
        <v>17</v>
      </c>
      <c r="Z1306">
        <v>11</v>
      </c>
    </row>
    <row r="1307" spans="1:26" x14ac:dyDescent="0.25">
      <c r="A1307" s="1">
        <v>44726</v>
      </c>
      <c r="B1307" t="s">
        <v>77</v>
      </c>
      <c r="C1307" t="s">
        <v>77</v>
      </c>
      <c r="D1307" t="s">
        <v>77</v>
      </c>
      <c r="E1307" t="s">
        <v>275</v>
      </c>
      <c r="F1307" s="3">
        <v>0</v>
      </c>
      <c r="G1307" s="5" t="s">
        <v>77</v>
      </c>
      <c r="H1307" s="2">
        <v>0</v>
      </c>
      <c r="I1307" s="2">
        <v>0</v>
      </c>
      <c r="J1307" s="2">
        <v>0</v>
      </c>
      <c r="K1307" s="2">
        <v>54</v>
      </c>
      <c r="L1307" s="2">
        <v>8</v>
      </c>
      <c r="M1307">
        <v>0</v>
      </c>
      <c r="N1307" s="2">
        <v>0</v>
      </c>
      <c r="O1307" s="2">
        <v>8</v>
      </c>
      <c r="P1307" s="2">
        <v>26</v>
      </c>
      <c r="Q1307" s="2">
        <v>39</v>
      </c>
      <c r="R1307" s="2">
        <v>13</v>
      </c>
      <c r="S1307" s="2">
        <v>2</v>
      </c>
      <c r="T1307" s="2">
        <v>5</v>
      </c>
      <c r="U1307" s="45">
        <v>5.8969907407407417E-3</v>
      </c>
      <c r="V1307" s="45">
        <v>0.5</v>
      </c>
      <c r="W1307" s="45">
        <v>6.053240740740741E-2</v>
      </c>
      <c r="X1307" s="2">
        <v>7</v>
      </c>
      <c r="Y1307" s="2">
        <v>39</v>
      </c>
      <c r="Z1307">
        <v>25</v>
      </c>
    </row>
    <row r="1308" spans="1:26" x14ac:dyDescent="0.25">
      <c r="A1308" s="1">
        <v>44726</v>
      </c>
      <c r="B1308" t="s">
        <v>77</v>
      </c>
      <c r="C1308" t="s">
        <v>77</v>
      </c>
      <c r="D1308" t="s">
        <v>77</v>
      </c>
      <c r="E1308" t="s">
        <v>271</v>
      </c>
      <c r="F1308" s="3">
        <v>0</v>
      </c>
      <c r="G1308" s="5" t="s">
        <v>77</v>
      </c>
      <c r="H1308" s="2">
        <v>0</v>
      </c>
      <c r="I1308" s="2">
        <v>0</v>
      </c>
      <c r="J1308" s="2">
        <v>0</v>
      </c>
      <c r="K1308" s="2">
        <v>47</v>
      </c>
      <c r="L1308" s="2">
        <v>10</v>
      </c>
      <c r="M1308">
        <v>0</v>
      </c>
      <c r="N1308" s="2">
        <v>0</v>
      </c>
      <c r="O1308" s="2">
        <v>3</v>
      </c>
      <c r="P1308" s="2">
        <v>23</v>
      </c>
      <c r="Q1308" s="2">
        <v>32</v>
      </c>
      <c r="R1308" s="2">
        <v>9</v>
      </c>
      <c r="S1308" s="2">
        <v>3</v>
      </c>
      <c r="T1308" s="2">
        <v>9</v>
      </c>
      <c r="U1308" s="45">
        <v>1.1342592592592593E-3</v>
      </c>
      <c r="V1308" s="45">
        <v>1</v>
      </c>
      <c r="W1308" s="45">
        <v>8.6383101851851871E-2</v>
      </c>
      <c r="X1308" s="2">
        <v>12</v>
      </c>
      <c r="Y1308" s="2">
        <v>32</v>
      </c>
      <c r="Z1308">
        <v>18</v>
      </c>
    </row>
    <row r="1309" spans="1:26" x14ac:dyDescent="0.25">
      <c r="A1309" s="1">
        <v>44726</v>
      </c>
      <c r="B1309" t="s">
        <v>77</v>
      </c>
      <c r="C1309" t="s">
        <v>77</v>
      </c>
      <c r="D1309" t="s">
        <v>77</v>
      </c>
      <c r="E1309" t="s">
        <v>82</v>
      </c>
      <c r="F1309" s="3">
        <v>0</v>
      </c>
      <c r="G1309" s="5" t="s">
        <v>77</v>
      </c>
      <c r="H1309" s="2">
        <v>0</v>
      </c>
      <c r="I1309" s="2">
        <v>0</v>
      </c>
      <c r="J1309" s="2">
        <v>0</v>
      </c>
      <c r="K1309" s="2">
        <v>5</v>
      </c>
      <c r="L1309" s="2">
        <v>0</v>
      </c>
      <c r="M1309">
        <v>0</v>
      </c>
      <c r="N1309" s="2">
        <v>0</v>
      </c>
      <c r="O1309" s="2">
        <v>0</v>
      </c>
      <c r="P1309" s="2">
        <v>5</v>
      </c>
      <c r="Q1309" s="2">
        <v>5</v>
      </c>
      <c r="R1309" s="2">
        <v>0</v>
      </c>
      <c r="S1309" s="2">
        <v>0</v>
      </c>
      <c r="T1309" s="2">
        <v>0</v>
      </c>
      <c r="U1309" s="45" t="s">
        <v>77</v>
      </c>
      <c r="V1309" s="45" t="s">
        <v>77</v>
      </c>
      <c r="W1309" s="45" t="s">
        <v>77</v>
      </c>
      <c r="X1309" s="2">
        <v>0</v>
      </c>
      <c r="Y1309" s="2">
        <v>5</v>
      </c>
      <c r="Z1309">
        <v>0</v>
      </c>
    </row>
    <row r="1310" spans="1:26" x14ac:dyDescent="0.25">
      <c r="A1310" s="1">
        <v>44726</v>
      </c>
      <c r="B1310" t="s">
        <v>77</v>
      </c>
      <c r="C1310" t="s">
        <v>77</v>
      </c>
      <c r="D1310" t="s">
        <v>77</v>
      </c>
      <c r="E1310" t="s">
        <v>270</v>
      </c>
      <c r="F1310" s="3">
        <v>0</v>
      </c>
      <c r="G1310" s="5" t="s">
        <v>77</v>
      </c>
      <c r="H1310" s="2">
        <v>0</v>
      </c>
      <c r="I1310" s="2">
        <v>0</v>
      </c>
      <c r="J1310" s="2">
        <v>0</v>
      </c>
      <c r="K1310" s="2">
        <v>41</v>
      </c>
      <c r="L1310" s="2">
        <v>11</v>
      </c>
      <c r="M1310">
        <v>0</v>
      </c>
      <c r="N1310" s="2">
        <v>0</v>
      </c>
      <c r="O1310" s="2">
        <v>4</v>
      </c>
      <c r="P1310" s="2">
        <v>18</v>
      </c>
      <c r="Q1310" s="2">
        <v>29</v>
      </c>
      <c r="R1310" s="2">
        <v>11</v>
      </c>
      <c r="S1310" s="2">
        <v>2</v>
      </c>
      <c r="T1310" s="2">
        <v>6</v>
      </c>
      <c r="U1310" s="45">
        <v>3.9930555555555561E-3</v>
      </c>
      <c r="V1310" s="45">
        <v>0.75</v>
      </c>
      <c r="W1310" s="45">
        <v>6.7968750000000008E-2</v>
      </c>
      <c r="X1310" s="2">
        <v>8</v>
      </c>
      <c r="Y1310" s="2">
        <v>29</v>
      </c>
      <c r="Z1310">
        <v>28</v>
      </c>
    </row>
    <row r="1311" spans="1:26" x14ac:dyDescent="0.25">
      <c r="A1311" s="1">
        <v>44726</v>
      </c>
      <c r="B1311" t="s">
        <v>77</v>
      </c>
      <c r="C1311" t="s">
        <v>77</v>
      </c>
      <c r="D1311" t="s">
        <v>77</v>
      </c>
      <c r="E1311" t="s">
        <v>94</v>
      </c>
      <c r="F1311" s="3">
        <v>0</v>
      </c>
      <c r="G1311" s="5" t="s">
        <v>77</v>
      </c>
      <c r="H1311" s="2">
        <v>0</v>
      </c>
      <c r="I1311" s="2">
        <v>0</v>
      </c>
      <c r="J1311" s="2">
        <v>0</v>
      </c>
      <c r="K1311" s="2">
        <v>27</v>
      </c>
      <c r="L1311" s="2">
        <v>5</v>
      </c>
      <c r="M1311">
        <v>0</v>
      </c>
      <c r="N1311" s="2">
        <v>0</v>
      </c>
      <c r="O1311" s="2">
        <v>1</v>
      </c>
      <c r="P1311" s="2">
        <v>14</v>
      </c>
      <c r="Q1311" s="2">
        <v>22</v>
      </c>
      <c r="R1311" s="2">
        <v>8</v>
      </c>
      <c r="S1311" s="2">
        <v>1</v>
      </c>
      <c r="T1311" s="2">
        <v>3</v>
      </c>
      <c r="U1311" s="45">
        <v>1.9016203703703705E-2</v>
      </c>
      <c r="V1311" s="45">
        <v>0</v>
      </c>
      <c r="W1311" s="45">
        <v>2.210648148148148E-2</v>
      </c>
      <c r="X1311" s="2">
        <v>4</v>
      </c>
      <c r="Y1311" s="2">
        <v>22</v>
      </c>
      <c r="Z1311">
        <v>16</v>
      </c>
    </row>
    <row r="1312" spans="1:26" x14ac:dyDescent="0.25">
      <c r="A1312" s="1">
        <v>44726</v>
      </c>
      <c r="B1312" t="s">
        <v>77</v>
      </c>
      <c r="C1312" t="s">
        <v>77</v>
      </c>
      <c r="D1312" t="s">
        <v>77</v>
      </c>
      <c r="E1312" t="s">
        <v>274</v>
      </c>
      <c r="F1312" s="3">
        <v>0</v>
      </c>
      <c r="G1312" s="5" t="s">
        <v>77</v>
      </c>
      <c r="H1312" s="2">
        <v>0</v>
      </c>
      <c r="I1312" s="2">
        <v>0</v>
      </c>
      <c r="J1312" s="2">
        <v>0</v>
      </c>
      <c r="K1312" s="2">
        <v>68</v>
      </c>
      <c r="L1312" s="2">
        <v>16</v>
      </c>
      <c r="M1312">
        <v>0</v>
      </c>
      <c r="N1312" s="2">
        <v>0</v>
      </c>
      <c r="O1312" s="2">
        <v>7</v>
      </c>
      <c r="P1312" s="2">
        <v>34</v>
      </c>
      <c r="Q1312" s="2">
        <v>44</v>
      </c>
      <c r="R1312" s="2">
        <v>10</v>
      </c>
      <c r="S1312" s="2">
        <v>9</v>
      </c>
      <c r="T1312" s="2">
        <v>8</v>
      </c>
      <c r="U1312" s="45">
        <v>9.432870370370371E-3</v>
      </c>
      <c r="V1312" s="45">
        <v>0.2857142857142857</v>
      </c>
      <c r="W1312" s="45">
        <v>3.3148148148148149E-2</v>
      </c>
      <c r="X1312" s="2">
        <v>17</v>
      </c>
      <c r="Y1312" s="2">
        <v>44</v>
      </c>
      <c r="Z1312">
        <v>30</v>
      </c>
    </row>
    <row r="1313" spans="1:26" x14ac:dyDescent="0.25">
      <c r="A1313" s="1">
        <v>44726</v>
      </c>
      <c r="B1313" t="s">
        <v>77</v>
      </c>
      <c r="C1313" t="s">
        <v>77</v>
      </c>
      <c r="D1313" t="s">
        <v>77</v>
      </c>
      <c r="E1313" t="s">
        <v>267</v>
      </c>
      <c r="F1313" s="3">
        <v>0</v>
      </c>
      <c r="G1313" s="5" t="s">
        <v>77</v>
      </c>
      <c r="H1313" s="2">
        <v>0</v>
      </c>
      <c r="I1313" s="2">
        <v>0</v>
      </c>
      <c r="J1313" s="2">
        <v>0</v>
      </c>
      <c r="K1313" s="2">
        <v>79</v>
      </c>
      <c r="L1313" s="2">
        <v>14</v>
      </c>
      <c r="M1313">
        <v>0</v>
      </c>
      <c r="N1313" s="2">
        <v>0</v>
      </c>
      <c r="O1313" s="2">
        <v>5</v>
      </c>
      <c r="P1313" s="2">
        <v>40</v>
      </c>
      <c r="Q1313" s="2">
        <v>58</v>
      </c>
      <c r="R1313" s="2">
        <v>18</v>
      </c>
      <c r="S1313" s="2">
        <v>6</v>
      </c>
      <c r="T1313" s="2">
        <v>10</v>
      </c>
      <c r="U1313" s="45">
        <v>7.3032407407407412E-3</v>
      </c>
      <c r="V1313" s="45">
        <v>0.2</v>
      </c>
      <c r="W1313" s="45">
        <v>8.4021990740740751E-2</v>
      </c>
      <c r="X1313" s="2">
        <v>16</v>
      </c>
      <c r="Y1313" s="2">
        <v>58</v>
      </c>
      <c r="Z1313">
        <v>37</v>
      </c>
    </row>
    <row r="1314" spans="1:26" x14ac:dyDescent="0.25">
      <c r="A1314" s="1">
        <v>44726</v>
      </c>
      <c r="B1314" t="s">
        <v>77</v>
      </c>
      <c r="C1314" t="s">
        <v>77</v>
      </c>
      <c r="D1314" t="s">
        <v>77</v>
      </c>
      <c r="E1314" t="s">
        <v>278</v>
      </c>
      <c r="F1314" s="3">
        <v>0</v>
      </c>
      <c r="G1314" s="5" t="s">
        <v>77</v>
      </c>
      <c r="H1314" s="2">
        <v>0</v>
      </c>
      <c r="I1314" s="2">
        <v>0</v>
      </c>
      <c r="J1314" s="2">
        <v>0</v>
      </c>
      <c r="K1314" s="2">
        <v>29</v>
      </c>
      <c r="L1314" s="2">
        <v>5</v>
      </c>
      <c r="M1314">
        <v>0</v>
      </c>
      <c r="N1314" s="2">
        <v>0</v>
      </c>
      <c r="O1314" s="2">
        <v>2</v>
      </c>
      <c r="P1314" s="2">
        <v>16</v>
      </c>
      <c r="Q1314" s="2">
        <v>22</v>
      </c>
      <c r="R1314" s="2">
        <v>6</v>
      </c>
      <c r="S1314" s="2">
        <v>2</v>
      </c>
      <c r="T1314" s="2">
        <v>3</v>
      </c>
      <c r="U1314" s="45">
        <v>6.1631944444444451E-3</v>
      </c>
      <c r="V1314" s="45">
        <v>0</v>
      </c>
      <c r="W1314" s="45">
        <v>4.2615740740740739E-2</v>
      </c>
      <c r="X1314" s="2">
        <v>5</v>
      </c>
      <c r="Y1314" s="2">
        <v>22</v>
      </c>
      <c r="Z1314">
        <v>14</v>
      </c>
    </row>
    <row r="1315" spans="1:26" x14ac:dyDescent="0.25">
      <c r="A1315" s="1">
        <v>44726</v>
      </c>
      <c r="B1315" t="s">
        <v>77</v>
      </c>
      <c r="C1315" t="s">
        <v>77</v>
      </c>
      <c r="D1315" t="s">
        <v>77</v>
      </c>
      <c r="E1315" t="s">
        <v>283</v>
      </c>
      <c r="F1315" s="3">
        <v>0</v>
      </c>
      <c r="G1315" s="5" t="s">
        <v>77</v>
      </c>
      <c r="H1315" s="2">
        <v>0</v>
      </c>
      <c r="I1315" s="2">
        <v>0</v>
      </c>
      <c r="J1315" s="2">
        <v>0</v>
      </c>
      <c r="K1315" s="2">
        <v>42</v>
      </c>
      <c r="L1315" s="2">
        <v>10</v>
      </c>
      <c r="M1315">
        <v>0</v>
      </c>
      <c r="N1315" s="2">
        <v>0</v>
      </c>
      <c r="O1315" s="2">
        <v>7</v>
      </c>
      <c r="P1315" s="2">
        <v>24</v>
      </c>
      <c r="Q1315" s="2">
        <v>31</v>
      </c>
      <c r="R1315" s="2">
        <v>7</v>
      </c>
      <c r="S1315" s="2">
        <v>1</v>
      </c>
      <c r="T1315" s="2">
        <v>3</v>
      </c>
      <c r="U1315" s="45">
        <v>2.9282407407407408E-3</v>
      </c>
      <c r="V1315" s="45">
        <v>0.7142857142857143</v>
      </c>
      <c r="W1315" s="45">
        <v>0.13968750000000002</v>
      </c>
      <c r="X1315" s="2">
        <v>4</v>
      </c>
      <c r="Y1315" s="2">
        <v>31</v>
      </c>
      <c r="Z1315">
        <v>22</v>
      </c>
    </row>
    <row r="1316" spans="1:26" x14ac:dyDescent="0.25">
      <c r="A1316" s="1">
        <v>44726</v>
      </c>
      <c r="B1316" t="s">
        <v>77</v>
      </c>
      <c r="C1316" t="s">
        <v>77</v>
      </c>
      <c r="D1316" t="s">
        <v>77</v>
      </c>
      <c r="E1316" t="s">
        <v>277</v>
      </c>
      <c r="F1316" s="3">
        <v>0</v>
      </c>
      <c r="G1316" s="5" t="s">
        <v>77</v>
      </c>
      <c r="H1316" s="2">
        <v>0</v>
      </c>
      <c r="I1316" s="2">
        <v>0</v>
      </c>
      <c r="J1316" s="2">
        <v>0</v>
      </c>
      <c r="K1316" s="2">
        <v>46</v>
      </c>
      <c r="L1316" s="2">
        <v>6</v>
      </c>
      <c r="M1316">
        <v>0</v>
      </c>
      <c r="N1316" s="2">
        <v>0</v>
      </c>
      <c r="O1316" s="2">
        <v>5</v>
      </c>
      <c r="P1316" s="2">
        <v>25</v>
      </c>
      <c r="Q1316" s="2">
        <v>32</v>
      </c>
      <c r="R1316" s="2">
        <v>7</v>
      </c>
      <c r="S1316" s="2">
        <v>4</v>
      </c>
      <c r="T1316" s="2">
        <v>5</v>
      </c>
      <c r="U1316" s="45">
        <v>5.115740740740741E-3</v>
      </c>
      <c r="V1316" s="45">
        <v>0.6</v>
      </c>
      <c r="W1316" s="45">
        <v>0.17777777777777778</v>
      </c>
      <c r="X1316" s="2">
        <v>9</v>
      </c>
      <c r="Y1316" s="2">
        <v>32</v>
      </c>
      <c r="Z1316">
        <v>18</v>
      </c>
    </row>
    <row r="1317" spans="1:26" x14ac:dyDescent="0.25">
      <c r="A1317" s="1">
        <v>44727</v>
      </c>
      <c r="B1317" t="s">
        <v>89</v>
      </c>
      <c r="C1317" t="s">
        <v>134</v>
      </c>
      <c r="D1317" t="s">
        <v>132</v>
      </c>
      <c r="E1317" t="s">
        <v>280</v>
      </c>
      <c r="F1317" s="3">
        <v>12.4519445</v>
      </c>
      <c r="G1317" s="5">
        <v>7.1360597222222211E-2</v>
      </c>
      <c r="H1317" s="2">
        <v>1</v>
      </c>
      <c r="I1317" s="2">
        <v>0</v>
      </c>
      <c r="J1317" s="2">
        <v>0</v>
      </c>
      <c r="K1317" s="2">
        <v>10</v>
      </c>
      <c r="L1317" s="2">
        <v>10</v>
      </c>
      <c r="M1317">
        <v>2</v>
      </c>
      <c r="N1317" s="2">
        <v>6</v>
      </c>
      <c r="O1317" s="2">
        <v>2</v>
      </c>
      <c r="P1317" s="2">
        <v>6</v>
      </c>
      <c r="Q1317" s="2">
        <v>7</v>
      </c>
      <c r="R1317" s="2">
        <v>1</v>
      </c>
      <c r="S1317" s="2">
        <v>0</v>
      </c>
      <c r="T1317" s="2">
        <v>1</v>
      </c>
      <c r="U1317" s="45">
        <v>2.6099537037037037E-3</v>
      </c>
      <c r="V1317" s="45">
        <v>1</v>
      </c>
      <c r="W1317" s="45">
        <v>5.5185185185185191E-2</v>
      </c>
      <c r="X1317" s="2">
        <v>1</v>
      </c>
      <c r="Y1317" s="2">
        <v>7</v>
      </c>
      <c r="Z1317">
        <v>10</v>
      </c>
    </row>
    <row r="1318" spans="1:26" x14ac:dyDescent="0.25">
      <c r="A1318" s="1">
        <v>44727</v>
      </c>
      <c r="B1318" t="s">
        <v>89</v>
      </c>
      <c r="C1318" t="s">
        <v>152</v>
      </c>
      <c r="D1318" t="s">
        <v>132</v>
      </c>
      <c r="E1318" t="s">
        <v>280</v>
      </c>
      <c r="F1318" s="3">
        <v>0</v>
      </c>
      <c r="G1318" s="5">
        <v>3.3383488425925929E-2</v>
      </c>
      <c r="H1318" s="2">
        <v>0</v>
      </c>
      <c r="I1318" s="2">
        <v>0</v>
      </c>
      <c r="J1318" s="2">
        <v>0</v>
      </c>
      <c r="K1318" s="2">
        <v>3</v>
      </c>
      <c r="L1318" s="2">
        <v>3</v>
      </c>
      <c r="M1318">
        <v>0</v>
      </c>
      <c r="N1318" s="2">
        <v>2</v>
      </c>
      <c r="O1318" s="2">
        <v>0</v>
      </c>
      <c r="P1318" s="2">
        <v>1</v>
      </c>
      <c r="Q1318" s="2">
        <v>1</v>
      </c>
      <c r="R1318" s="2">
        <v>0</v>
      </c>
      <c r="S1318" s="2">
        <v>0</v>
      </c>
      <c r="T1318" s="2">
        <v>2</v>
      </c>
      <c r="U1318" s="45" t="s">
        <v>77</v>
      </c>
      <c r="V1318" s="45" t="s">
        <v>77</v>
      </c>
      <c r="W1318" s="45">
        <v>5.3298611111111116E-2</v>
      </c>
      <c r="X1318" s="2">
        <v>2</v>
      </c>
      <c r="Y1318" s="2">
        <v>1</v>
      </c>
      <c r="Z1318">
        <v>3</v>
      </c>
    </row>
    <row r="1319" spans="1:26" x14ac:dyDescent="0.25">
      <c r="A1319" s="1">
        <v>44727</v>
      </c>
      <c r="B1319" t="s">
        <v>89</v>
      </c>
      <c r="C1319" t="s">
        <v>134</v>
      </c>
      <c r="D1319" t="s">
        <v>132</v>
      </c>
      <c r="E1319" t="s">
        <v>272</v>
      </c>
      <c r="F1319" s="3">
        <v>24.349443333333333</v>
      </c>
      <c r="G1319" s="5">
        <v>7.3543593364197538E-2</v>
      </c>
      <c r="H1319" s="2">
        <v>2</v>
      </c>
      <c r="I1319" s="2">
        <v>0</v>
      </c>
      <c r="J1319" s="2">
        <v>0</v>
      </c>
      <c r="K1319" s="2">
        <v>11</v>
      </c>
      <c r="L1319" s="2">
        <v>11</v>
      </c>
      <c r="M1319">
        <v>1</v>
      </c>
      <c r="N1319" s="2">
        <v>6</v>
      </c>
      <c r="O1319" s="2">
        <v>5</v>
      </c>
      <c r="P1319" s="2">
        <v>2</v>
      </c>
      <c r="Q1319" s="2">
        <v>4</v>
      </c>
      <c r="R1319" s="2">
        <v>2</v>
      </c>
      <c r="S1319" s="2">
        <v>1</v>
      </c>
      <c r="T1319" s="2">
        <v>1</v>
      </c>
      <c r="U1319" s="45">
        <v>4.3287037037037035E-3</v>
      </c>
      <c r="V1319" s="45">
        <v>0.6</v>
      </c>
      <c r="W1319" s="45">
        <v>2.5578703703703708E-2</v>
      </c>
      <c r="X1319" s="2">
        <v>2</v>
      </c>
      <c r="Y1319" s="2">
        <v>4</v>
      </c>
      <c r="Z1319">
        <v>11</v>
      </c>
    </row>
    <row r="1320" spans="1:26" x14ac:dyDescent="0.25">
      <c r="A1320" s="1">
        <v>44727</v>
      </c>
      <c r="B1320" t="s">
        <v>89</v>
      </c>
      <c r="C1320" t="s">
        <v>159</v>
      </c>
      <c r="D1320" t="s">
        <v>150</v>
      </c>
      <c r="E1320" t="s">
        <v>272</v>
      </c>
      <c r="F1320" s="3">
        <v>0</v>
      </c>
      <c r="G1320" s="5">
        <v>3.7733134920634917E-2</v>
      </c>
      <c r="H1320" s="2">
        <v>0</v>
      </c>
      <c r="I1320" s="2">
        <v>0</v>
      </c>
      <c r="J1320" s="2">
        <v>0</v>
      </c>
      <c r="K1320" s="2">
        <v>7</v>
      </c>
      <c r="L1320" s="2">
        <v>7</v>
      </c>
      <c r="M1320">
        <v>0</v>
      </c>
      <c r="N1320" s="2">
        <v>6</v>
      </c>
      <c r="O1320" s="2">
        <v>0</v>
      </c>
      <c r="P1320" s="2">
        <v>5</v>
      </c>
      <c r="Q1320" s="2">
        <v>5</v>
      </c>
      <c r="R1320" s="2">
        <v>0</v>
      </c>
      <c r="S1320" s="2">
        <v>0</v>
      </c>
      <c r="T1320" s="2">
        <v>2</v>
      </c>
      <c r="U1320" s="45" t="s">
        <v>77</v>
      </c>
      <c r="V1320" s="45" t="s">
        <v>77</v>
      </c>
      <c r="W1320" s="45">
        <v>7.1458333333333346E-2</v>
      </c>
      <c r="X1320" s="2">
        <v>2</v>
      </c>
      <c r="Y1320" s="2">
        <v>5</v>
      </c>
      <c r="Z1320">
        <v>7</v>
      </c>
    </row>
    <row r="1321" spans="1:26" x14ac:dyDescent="0.25">
      <c r="A1321" s="1">
        <v>44727</v>
      </c>
      <c r="B1321" t="s">
        <v>89</v>
      </c>
      <c r="C1321" t="s">
        <v>158</v>
      </c>
      <c r="D1321" t="s">
        <v>132</v>
      </c>
      <c r="E1321" t="s">
        <v>272</v>
      </c>
      <c r="F1321" s="3">
        <v>0</v>
      </c>
      <c r="G1321" s="5">
        <v>3.201388888888889E-2</v>
      </c>
      <c r="H1321" s="2">
        <v>0</v>
      </c>
      <c r="I1321" s="2">
        <v>0</v>
      </c>
      <c r="J1321" s="2">
        <v>0</v>
      </c>
      <c r="K1321" s="2">
        <v>1</v>
      </c>
      <c r="L1321" s="2">
        <v>1</v>
      </c>
      <c r="M1321">
        <v>0</v>
      </c>
      <c r="N1321" s="2">
        <v>1</v>
      </c>
      <c r="O1321" s="2">
        <v>0</v>
      </c>
      <c r="P1321" s="2">
        <v>1</v>
      </c>
      <c r="Q1321" s="2">
        <v>1</v>
      </c>
      <c r="R1321" s="2">
        <v>0</v>
      </c>
      <c r="S1321" s="2">
        <v>0</v>
      </c>
      <c r="T1321" s="2">
        <v>0</v>
      </c>
      <c r="U1321" s="45" t="s">
        <v>77</v>
      </c>
      <c r="V1321" s="45" t="s">
        <v>77</v>
      </c>
      <c r="W1321" s="45">
        <v>1.7025462962962964E-2</v>
      </c>
      <c r="X1321" s="2">
        <v>0</v>
      </c>
      <c r="Y1321" s="2">
        <v>1</v>
      </c>
      <c r="Z1321">
        <v>1</v>
      </c>
    </row>
    <row r="1322" spans="1:26" x14ac:dyDescent="0.25">
      <c r="A1322" s="1">
        <v>44727</v>
      </c>
      <c r="B1322" t="s">
        <v>89</v>
      </c>
      <c r="C1322" t="s">
        <v>134</v>
      </c>
      <c r="D1322" t="s">
        <v>132</v>
      </c>
      <c r="E1322" t="s">
        <v>279</v>
      </c>
      <c r="F1322" s="3">
        <v>20.392499000000001</v>
      </c>
      <c r="G1322" s="5">
        <v>8.1207834821428571E-2</v>
      </c>
      <c r="H1322" s="2">
        <v>2</v>
      </c>
      <c r="I1322" s="2">
        <v>2</v>
      </c>
      <c r="J1322" s="2">
        <v>0</v>
      </c>
      <c r="K1322" s="2">
        <v>13</v>
      </c>
      <c r="L1322" s="2">
        <v>13</v>
      </c>
      <c r="M1322">
        <v>0</v>
      </c>
      <c r="N1322" s="2">
        <v>7</v>
      </c>
      <c r="O1322" s="2">
        <v>2</v>
      </c>
      <c r="P1322" s="2">
        <v>9</v>
      </c>
      <c r="Q1322" s="2">
        <v>10</v>
      </c>
      <c r="R1322" s="2">
        <v>1</v>
      </c>
      <c r="S1322" s="2">
        <v>0</v>
      </c>
      <c r="T1322" s="2">
        <v>1</v>
      </c>
      <c r="U1322" s="45">
        <v>1.1336805555555558E-2</v>
      </c>
      <c r="V1322" s="45">
        <v>0</v>
      </c>
      <c r="W1322" s="45">
        <v>4.3009259259259261E-2</v>
      </c>
      <c r="X1322" s="2">
        <v>1</v>
      </c>
      <c r="Y1322" s="2">
        <v>10</v>
      </c>
      <c r="Z1322">
        <v>13</v>
      </c>
    </row>
    <row r="1323" spans="1:26" x14ac:dyDescent="0.25">
      <c r="A1323" s="1">
        <v>44727</v>
      </c>
      <c r="B1323" t="s">
        <v>89</v>
      </c>
      <c r="C1323" t="s">
        <v>152</v>
      </c>
      <c r="D1323" t="s">
        <v>132</v>
      </c>
      <c r="E1323" t="s">
        <v>279</v>
      </c>
      <c r="F1323" s="3">
        <v>0</v>
      </c>
      <c r="G1323" s="5">
        <v>3.747685416666667E-2</v>
      </c>
      <c r="H1323" s="2">
        <v>0</v>
      </c>
      <c r="I1323" s="2">
        <v>0</v>
      </c>
      <c r="J1323" s="2">
        <v>0</v>
      </c>
      <c r="K1323" s="2">
        <v>1</v>
      </c>
      <c r="L1323" s="2">
        <v>1</v>
      </c>
      <c r="M1323">
        <v>0</v>
      </c>
      <c r="N1323" s="2">
        <v>1</v>
      </c>
      <c r="O1323" s="2">
        <v>0</v>
      </c>
      <c r="P1323" s="2">
        <v>1</v>
      </c>
      <c r="Q1323" s="2">
        <v>1</v>
      </c>
      <c r="R1323" s="2">
        <v>0</v>
      </c>
      <c r="S1323" s="2">
        <v>0</v>
      </c>
      <c r="T1323" s="2">
        <v>0</v>
      </c>
      <c r="U1323" s="45" t="s">
        <v>77</v>
      </c>
      <c r="V1323" s="45" t="s">
        <v>77</v>
      </c>
      <c r="W1323" s="45">
        <v>2.0312500000000001E-2</v>
      </c>
      <c r="X1323" s="2">
        <v>0</v>
      </c>
      <c r="Y1323" s="2">
        <v>1</v>
      </c>
      <c r="Z1323">
        <v>1</v>
      </c>
    </row>
    <row r="1324" spans="1:26" x14ac:dyDescent="0.25">
      <c r="A1324" s="1">
        <v>44727</v>
      </c>
      <c r="B1324" t="s">
        <v>89</v>
      </c>
      <c r="C1324" t="s">
        <v>158</v>
      </c>
      <c r="D1324" t="s">
        <v>132</v>
      </c>
      <c r="E1324" t="s">
        <v>279</v>
      </c>
      <c r="F1324" s="3">
        <v>0</v>
      </c>
      <c r="G1324" s="5">
        <v>1.518132638888889E-2</v>
      </c>
      <c r="H1324" s="2">
        <v>0</v>
      </c>
      <c r="I1324" s="2">
        <v>0</v>
      </c>
      <c r="J1324" s="2">
        <v>0</v>
      </c>
      <c r="K1324" s="2">
        <v>3</v>
      </c>
      <c r="L1324" s="2">
        <v>3</v>
      </c>
      <c r="M1324">
        <v>0</v>
      </c>
      <c r="N1324" s="2">
        <v>3</v>
      </c>
      <c r="O1324" s="2">
        <v>0</v>
      </c>
      <c r="P1324" s="2">
        <v>1</v>
      </c>
      <c r="Q1324" s="2">
        <v>1</v>
      </c>
      <c r="R1324" s="2">
        <v>0</v>
      </c>
      <c r="S1324" s="2">
        <v>0</v>
      </c>
      <c r="T1324" s="2">
        <v>2</v>
      </c>
      <c r="U1324" s="45" t="s">
        <v>77</v>
      </c>
      <c r="V1324" s="45" t="s">
        <v>77</v>
      </c>
      <c r="W1324" s="45">
        <v>5.5208333333333338E-2</v>
      </c>
      <c r="X1324" s="2">
        <v>2</v>
      </c>
      <c r="Y1324" s="2">
        <v>1</v>
      </c>
      <c r="Z1324">
        <v>3</v>
      </c>
    </row>
    <row r="1325" spans="1:26" x14ac:dyDescent="0.25">
      <c r="A1325" s="1">
        <v>44727</v>
      </c>
      <c r="B1325" t="s">
        <v>89</v>
      </c>
      <c r="C1325" t="s">
        <v>167</v>
      </c>
      <c r="D1325" t="s">
        <v>153</v>
      </c>
      <c r="E1325" t="s">
        <v>279</v>
      </c>
      <c r="F1325" s="3">
        <v>0</v>
      </c>
      <c r="G1325" s="5">
        <v>8.9583333333333338E-3</v>
      </c>
      <c r="H1325" s="2">
        <v>0</v>
      </c>
      <c r="I1325" s="2">
        <v>0</v>
      </c>
      <c r="J1325" s="2">
        <v>0</v>
      </c>
      <c r="K1325" s="2">
        <v>1</v>
      </c>
      <c r="L1325" s="2">
        <v>1</v>
      </c>
      <c r="M1325">
        <v>0</v>
      </c>
      <c r="N1325" s="2">
        <v>1</v>
      </c>
      <c r="O1325" s="2">
        <v>0</v>
      </c>
      <c r="P1325" s="2">
        <v>0</v>
      </c>
      <c r="Q1325" s="2">
        <v>1</v>
      </c>
      <c r="R1325" s="2">
        <v>1</v>
      </c>
      <c r="S1325" s="2">
        <v>0</v>
      </c>
      <c r="T1325" s="2">
        <v>0</v>
      </c>
      <c r="U1325" s="45" t="s">
        <v>77</v>
      </c>
      <c r="V1325" s="45" t="s">
        <v>77</v>
      </c>
      <c r="W1325" s="45">
        <v>2.3391203703703702E-2</v>
      </c>
      <c r="X1325" s="2">
        <v>0</v>
      </c>
      <c r="Y1325" s="2">
        <v>1</v>
      </c>
      <c r="Z1325">
        <v>1</v>
      </c>
    </row>
    <row r="1326" spans="1:26" x14ac:dyDescent="0.25">
      <c r="A1326" s="1">
        <v>44727</v>
      </c>
      <c r="B1326" t="s">
        <v>89</v>
      </c>
      <c r="C1326" t="s">
        <v>134</v>
      </c>
      <c r="D1326" t="s">
        <v>132</v>
      </c>
      <c r="E1326" t="s">
        <v>271</v>
      </c>
      <c r="F1326" s="3">
        <v>24.389443499999995</v>
      </c>
      <c r="G1326" s="5">
        <v>7.1204919956140353E-2</v>
      </c>
      <c r="H1326" s="2">
        <v>2</v>
      </c>
      <c r="I1326" s="2">
        <v>0</v>
      </c>
      <c r="J1326" s="2">
        <v>0</v>
      </c>
      <c r="K1326" s="2">
        <v>20</v>
      </c>
      <c r="L1326" s="2">
        <v>19</v>
      </c>
      <c r="M1326">
        <v>4</v>
      </c>
      <c r="N1326" s="2">
        <v>11</v>
      </c>
      <c r="O1326" s="2">
        <v>3</v>
      </c>
      <c r="P1326" s="2">
        <v>12</v>
      </c>
      <c r="Q1326" s="2">
        <v>13</v>
      </c>
      <c r="R1326" s="2">
        <v>1</v>
      </c>
      <c r="S1326" s="2">
        <v>2</v>
      </c>
      <c r="T1326" s="2">
        <v>2</v>
      </c>
      <c r="U1326" s="45">
        <v>2.5115740740740741E-3</v>
      </c>
      <c r="V1326" s="45">
        <v>1</v>
      </c>
      <c r="W1326" s="45">
        <v>7.0578703703703713E-2</v>
      </c>
      <c r="X1326" s="2">
        <v>4</v>
      </c>
      <c r="Y1326" s="2">
        <v>13</v>
      </c>
      <c r="Z1326">
        <v>20</v>
      </c>
    </row>
    <row r="1327" spans="1:26" x14ac:dyDescent="0.25">
      <c r="A1327" s="1">
        <v>44727</v>
      </c>
      <c r="B1327" t="s">
        <v>89</v>
      </c>
      <c r="C1327" t="s">
        <v>158</v>
      </c>
      <c r="D1327" t="s">
        <v>132</v>
      </c>
      <c r="E1327" t="s">
        <v>271</v>
      </c>
      <c r="F1327" s="3">
        <v>0</v>
      </c>
      <c r="G1327" s="5">
        <v>4.104745486111111E-2</v>
      </c>
      <c r="H1327" s="2">
        <v>0</v>
      </c>
      <c r="I1327" s="2">
        <v>0</v>
      </c>
      <c r="J1327" s="2">
        <v>0</v>
      </c>
      <c r="K1327" s="2">
        <v>2</v>
      </c>
      <c r="L1327" s="2">
        <v>2</v>
      </c>
      <c r="M1327">
        <v>0</v>
      </c>
      <c r="N1327" s="2">
        <v>1</v>
      </c>
      <c r="O1327" s="2">
        <v>0</v>
      </c>
      <c r="P1327" s="2">
        <v>2</v>
      </c>
      <c r="Q1327" s="2">
        <v>2</v>
      </c>
      <c r="R1327" s="2">
        <v>0</v>
      </c>
      <c r="S1327" s="2">
        <v>0</v>
      </c>
      <c r="T1327" s="2">
        <v>0</v>
      </c>
      <c r="U1327" s="45" t="s">
        <v>77</v>
      </c>
      <c r="V1327" s="45" t="s">
        <v>77</v>
      </c>
      <c r="W1327" s="45">
        <v>5.5792824074074078E-2</v>
      </c>
      <c r="X1327" s="2">
        <v>0</v>
      </c>
      <c r="Y1327" s="2">
        <v>2</v>
      </c>
      <c r="Z1327">
        <v>2</v>
      </c>
    </row>
    <row r="1328" spans="1:26" x14ac:dyDescent="0.25">
      <c r="A1328" s="1">
        <v>44727</v>
      </c>
      <c r="B1328" t="s">
        <v>89</v>
      </c>
      <c r="C1328" t="s">
        <v>152</v>
      </c>
      <c r="D1328" t="s">
        <v>132</v>
      </c>
      <c r="E1328" t="s">
        <v>271</v>
      </c>
      <c r="F1328" s="3">
        <v>0</v>
      </c>
      <c r="G1328" s="5" t="s">
        <v>77</v>
      </c>
      <c r="H1328" s="2">
        <v>0</v>
      </c>
      <c r="I1328" s="2">
        <v>0</v>
      </c>
      <c r="J1328" s="2">
        <v>0</v>
      </c>
      <c r="K1328" s="2">
        <v>1</v>
      </c>
      <c r="L1328" s="2">
        <v>1</v>
      </c>
      <c r="M1328">
        <v>0</v>
      </c>
      <c r="N1328" s="2">
        <v>0</v>
      </c>
      <c r="O1328" s="2">
        <v>0</v>
      </c>
      <c r="P1328" s="2">
        <v>1</v>
      </c>
      <c r="Q1328" s="2">
        <v>1</v>
      </c>
      <c r="R1328" s="2">
        <v>0</v>
      </c>
      <c r="S1328" s="2">
        <v>0</v>
      </c>
      <c r="T1328" s="2">
        <v>0</v>
      </c>
      <c r="U1328" s="45" t="s">
        <v>77</v>
      </c>
      <c r="V1328" s="45" t="s">
        <v>77</v>
      </c>
      <c r="W1328" s="45">
        <v>0.11894675925925927</v>
      </c>
      <c r="X1328" s="2">
        <v>0</v>
      </c>
      <c r="Y1328" s="2">
        <v>1</v>
      </c>
      <c r="Z1328">
        <v>1</v>
      </c>
    </row>
    <row r="1329" spans="1:26" x14ac:dyDescent="0.25">
      <c r="A1329" s="1">
        <v>44727</v>
      </c>
      <c r="B1329" t="s">
        <v>89</v>
      </c>
      <c r="C1329" t="s">
        <v>134</v>
      </c>
      <c r="D1329" t="s">
        <v>132</v>
      </c>
      <c r="E1329" t="s">
        <v>278</v>
      </c>
      <c r="F1329" s="3">
        <v>14.118330499999999</v>
      </c>
      <c r="G1329" s="5">
        <v>6.7904193376068372E-2</v>
      </c>
      <c r="H1329" s="2">
        <v>1</v>
      </c>
      <c r="I1329" s="2">
        <v>0</v>
      </c>
      <c r="J1329" s="2">
        <v>0</v>
      </c>
      <c r="K1329" s="2">
        <v>12</v>
      </c>
      <c r="L1329" s="2">
        <v>12</v>
      </c>
      <c r="M1329">
        <v>1</v>
      </c>
      <c r="N1329" s="2">
        <v>7</v>
      </c>
      <c r="O1329" s="2">
        <v>2</v>
      </c>
      <c r="P1329" s="2">
        <v>8</v>
      </c>
      <c r="Q1329" s="2">
        <v>9</v>
      </c>
      <c r="R1329" s="2">
        <v>1</v>
      </c>
      <c r="S1329" s="2">
        <v>0</v>
      </c>
      <c r="T1329" s="2">
        <v>1</v>
      </c>
      <c r="U1329" s="45">
        <v>1.4502314814814815E-2</v>
      </c>
      <c r="V1329" s="45">
        <v>0</v>
      </c>
      <c r="W1329" s="45">
        <v>7.8541666666666662E-2</v>
      </c>
      <c r="X1329" s="2">
        <v>1</v>
      </c>
      <c r="Y1329" s="2">
        <v>9</v>
      </c>
      <c r="Z1329">
        <v>12</v>
      </c>
    </row>
    <row r="1330" spans="1:26" x14ac:dyDescent="0.25">
      <c r="A1330" s="1">
        <v>44727</v>
      </c>
      <c r="B1330" t="s">
        <v>89</v>
      </c>
      <c r="C1330" t="s">
        <v>152</v>
      </c>
      <c r="D1330" t="s">
        <v>132</v>
      </c>
      <c r="E1330" t="s">
        <v>278</v>
      </c>
      <c r="F1330" s="3">
        <v>0</v>
      </c>
      <c r="G1330" s="5">
        <v>1.7581020833333336E-2</v>
      </c>
      <c r="H1330" s="2">
        <v>0</v>
      </c>
      <c r="I1330" s="2">
        <v>0</v>
      </c>
      <c r="J1330" s="2">
        <v>0</v>
      </c>
      <c r="K1330" s="2">
        <v>2</v>
      </c>
      <c r="L1330" s="2">
        <v>2</v>
      </c>
      <c r="M1330">
        <v>0</v>
      </c>
      <c r="N1330" s="2">
        <v>2</v>
      </c>
      <c r="O1330" s="2">
        <v>0</v>
      </c>
      <c r="P1330" s="2">
        <v>1</v>
      </c>
      <c r="Q1330" s="2">
        <v>1</v>
      </c>
      <c r="R1330" s="2">
        <v>0</v>
      </c>
      <c r="S1330" s="2">
        <v>0</v>
      </c>
      <c r="T1330" s="2">
        <v>1</v>
      </c>
      <c r="U1330" s="45" t="s">
        <v>77</v>
      </c>
      <c r="V1330" s="45" t="s">
        <v>77</v>
      </c>
      <c r="W1330" s="45">
        <v>3.2418981481481479E-2</v>
      </c>
      <c r="X1330" s="2">
        <v>1</v>
      </c>
      <c r="Y1330" s="2">
        <v>1</v>
      </c>
      <c r="Z1330">
        <v>2</v>
      </c>
    </row>
    <row r="1331" spans="1:26" x14ac:dyDescent="0.25">
      <c r="A1331" s="1">
        <v>44727</v>
      </c>
      <c r="B1331" t="s">
        <v>89</v>
      </c>
      <c r="C1331" t="s">
        <v>158</v>
      </c>
      <c r="D1331" t="s">
        <v>132</v>
      </c>
      <c r="E1331" t="s">
        <v>278</v>
      </c>
      <c r="F1331" s="3">
        <v>0</v>
      </c>
      <c r="G1331" s="5">
        <v>1.0127295138888888E-2</v>
      </c>
      <c r="H1331" s="2">
        <v>0</v>
      </c>
      <c r="I1331" s="2">
        <v>0</v>
      </c>
      <c r="J1331" s="2">
        <v>0</v>
      </c>
      <c r="K1331" s="2">
        <v>2</v>
      </c>
      <c r="L1331" s="2">
        <v>2</v>
      </c>
      <c r="M1331">
        <v>0</v>
      </c>
      <c r="N1331" s="2">
        <v>2</v>
      </c>
      <c r="O1331" s="2">
        <v>1</v>
      </c>
      <c r="P1331" s="2">
        <v>0</v>
      </c>
      <c r="Q1331" s="2">
        <v>0</v>
      </c>
      <c r="R1331" s="2">
        <v>0</v>
      </c>
      <c r="S1331" s="2">
        <v>0</v>
      </c>
      <c r="T1331" s="2">
        <v>1</v>
      </c>
      <c r="U1331" s="45">
        <v>2.8935185185185189E-4</v>
      </c>
      <c r="V1331" s="45">
        <v>1</v>
      </c>
      <c r="W1331" s="45" t="s">
        <v>77</v>
      </c>
      <c r="X1331" s="2">
        <v>1</v>
      </c>
      <c r="Y1331" s="2">
        <v>0</v>
      </c>
      <c r="Z1331">
        <v>2</v>
      </c>
    </row>
    <row r="1332" spans="1:26" x14ac:dyDescent="0.25">
      <c r="A1332" s="1">
        <v>44727</v>
      </c>
      <c r="B1332" t="s">
        <v>87</v>
      </c>
      <c r="C1332" t="s">
        <v>131</v>
      </c>
      <c r="D1332" t="s">
        <v>132</v>
      </c>
      <c r="E1332" t="s">
        <v>276</v>
      </c>
      <c r="F1332" s="3">
        <v>31.162499166666667</v>
      </c>
      <c r="G1332" s="5">
        <v>7.6514465625E-2</v>
      </c>
      <c r="H1332" s="2">
        <v>3</v>
      </c>
      <c r="I1332" s="2">
        <v>1</v>
      </c>
      <c r="J1332" s="2">
        <v>0</v>
      </c>
      <c r="K1332" s="2">
        <v>16</v>
      </c>
      <c r="L1332" s="2">
        <v>16</v>
      </c>
      <c r="M1332">
        <v>3</v>
      </c>
      <c r="N1332" s="2">
        <v>10</v>
      </c>
      <c r="O1332" s="2">
        <v>4</v>
      </c>
      <c r="P1332" s="2">
        <v>8</v>
      </c>
      <c r="Q1332" s="2">
        <v>11</v>
      </c>
      <c r="R1332" s="2">
        <v>3</v>
      </c>
      <c r="S1332" s="2">
        <v>1</v>
      </c>
      <c r="T1332" s="2">
        <v>0</v>
      </c>
      <c r="U1332" s="45">
        <v>5.1793981481481483E-3</v>
      </c>
      <c r="V1332" s="45">
        <v>0.5</v>
      </c>
      <c r="W1332" s="45">
        <v>4.642361111111111E-2</v>
      </c>
      <c r="X1332" s="2">
        <v>1</v>
      </c>
      <c r="Y1332" s="2">
        <v>11</v>
      </c>
      <c r="Z1332">
        <v>16</v>
      </c>
    </row>
    <row r="1333" spans="1:26" x14ac:dyDescent="0.25">
      <c r="A1333" s="1">
        <v>44727</v>
      </c>
      <c r="B1333" t="s">
        <v>87</v>
      </c>
      <c r="C1333" t="s">
        <v>138</v>
      </c>
      <c r="D1333" t="s">
        <v>132</v>
      </c>
      <c r="E1333" t="s">
        <v>276</v>
      </c>
      <c r="F1333" s="3">
        <v>26.808054666666663</v>
      </c>
      <c r="G1333" s="5">
        <v>9.63399188034188E-2</v>
      </c>
      <c r="H1333" s="2">
        <v>2</v>
      </c>
      <c r="I1333" s="2">
        <v>0</v>
      </c>
      <c r="J1333" s="2">
        <v>0</v>
      </c>
      <c r="K1333" s="2">
        <v>10</v>
      </c>
      <c r="L1333" s="2">
        <v>10</v>
      </c>
      <c r="M1333">
        <v>1</v>
      </c>
      <c r="N1333" s="2">
        <v>5</v>
      </c>
      <c r="O1333" s="2">
        <v>0</v>
      </c>
      <c r="P1333" s="2">
        <v>8</v>
      </c>
      <c r="Q1333" s="2">
        <v>9</v>
      </c>
      <c r="R1333" s="2">
        <v>1</v>
      </c>
      <c r="S1333" s="2">
        <v>0</v>
      </c>
      <c r="T1333" s="2">
        <v>1</v>
      </c>
      <c r="U1333" s="45" t="s">
        <v>77</v>
      </c>
      <c r="V1333" s="45" t="s">
        <v>77</v>
      </c>
      <c r="W1333" s="45">
        <v>5.9710648148148152E-2</v>
      </c>
      <c r="X1333" s="2">
        <v>1</v>
      </c>
      <c r="Y1333" s="2">
        <v>9</v>
      </c>
      <c r="Z1333">
        <v>10</v>
      </c>
    </row>
    <row r="1334" spans="1:26" x14ac:dyDescent="0.25">
      <c r="A1334" s="1">
        <v>44727</v>
      </c>
      <c r="B1334" t="s">
        <v>87</v>
      </c>
      <c r="C1334" t="s">
        <v>131</v>
      </c>
      <c r="D1334" t="s">
        <v>132</v>
      </c>
      <c r="E1334" t="s">
        <v>285</v>
      </c>
      <c r="F1334" s="3">
        <v>27.508610999999998</v>
      </c>
      <c r="G1334" s="5">
        <v>0.12454166666666668</v>
      </c>
      <c r="H1334" s="2">
        <v>4</v>
      </c>
      <c r="I1334" s="2">
        <v>1</v>
      </c>
      <c r="J1334" s="2">
        <v>0</v>
      </c>
      <c r="K1334" s="2">
        <v>8</v>
      </c>
      <c r="L1334" s="2">
        <v>8</v>
      </c>
      <c r="M1334">
        <v>2</v>
      </c>
      <c r="N1334" s="2">
        <v>3</v>
      </c>
      <c r="O1334" s="2">
        <v>2</v>
      </c>
      <c r="P1334" s="2">
        <v>5</v>
      </c>
      <c r="Q1334" s="2">
        <v>6</v>
      </c>
      <c r="R1334" s="2">
        <v>1</v>
      </c>
      <c r="S1334" s="2">
        <v>0</v>
      </c>
      <c r="T1334" s="2">
        <v>0</v>
      </c>
      <c r="U1334" s="45">
        <v>3.7037037037037043E-3</v>
      </c>
      <c r="V1334" s="45">
        <v>1</v>
      </c>
      <c r="W1334" s="45">
        <v>7.9577546296296306E-2</v>
      </c>
      <c r="X1334" s="2">
        <v>0</v>
      </c>
      <c r="Y1334" s="2">
        <v>6</v>
      </c>
      <c r="Z1334">
        <v>8</v>
      </c>
    </row>
    <row r="1335" spans="1:26" x14ac:dyDescent="0.25">
      <c r="A1335" s="1">
        <v>44727</v>
      </c>
      <c r="B1335" t="s">
        <v>87</v>
      </c>
      <c r="C1335" t="s">
        <v>139</v>
      </c>
      <c r="D1335" t="s">
        <v>132</v>
      </c>
      <c r="E1335" t="s">
        <v>285</v>
      </c>
      <c r="F1335" s="3">
        <v>5.6077758333333332</v>
      </c>
      <c r="G1335" s="5">
        <v>6.8483765624999998E-2</v>
      </c>
      <c r="H1335" s="2">
        <v>0</v>
      </c>
      <c r="I1335" s="2">
        <v>0</v>
      </c>
      <c r="J1335" s="2">
        <v>0</v>
      </c>
      <c r="K1335" s="2">
        <v>5</v>
      </c>
      <c r="L1335" s="2">
        <v>5</v>
      </c>
      <c r="M1335">
        <v>3</v>
      </c>
      <c r="N1335" s="2">
        <v>4</v>
      </c>
      <c r="O1335" s="2">
        <v>0</v>
      </c>
      <c r="P1335" s="2">
        <v>3</v>
      </c>
      <c r="Q1335" s="2">
        <v>5</v>
      </c>
      <c r="R1335" s="2">
        <v>2</v>
      </c>
      <c r="S1335" s="2">
        <v>0</v>
      </c>
      <c r="T1335" s="2">
        <v>0</v>
      </c>
      <c r="U1335" s="45" t="s">
        <v>77</v>
      </c>
      <c r="V1335" s="45" t="s">
        <v>77</v>
      </c>
      <c r="W1335" s="45">
        <v>8.8807870370370384E-2</v>
      </c>
      <c r="X1335" s="2">
        <v>0</v>
      </c>
      <c r="Y1335" s="2">
        <v>5</v>
      </c>
      <c r="Z1335">
        <v>5</v>
      </c>
    </row>
    <row r="1336" spans="1:26" x14ac:dyDescent="0.25">
      <c r="A1336" s="1">
        <v>44727</v>
      </c>
      <c r="B1336" t="s">
        <v>87</v>
      </c>
      <c r="C1336" t="s">
        <v>131</v>
      </c>
      <c r="D1336" t="s">
        <v>132</v>
      </c>
      <c r="E1336" t="s">
        <v>282</v>
      </c>
      <c r="F1336" s="3">
        <v>4.0372221666666661</v>
      </c>
      <c r="G1336" s="5">
        <v>3.68325613425926E-2</v>
      </c>
      <c r="H1336" s="2">
        <v>0</v>
      </c>
      <c r="I1336" s="2">
        <v>0</v>
      </c>
      <c r="J1336" s="2">
        <v>0</v>
      </c>
      <c r="K1336" s="2">
        <v>6</v>
      </c>
      <c r="L1336" s="2">
        <v>6</v>
      </c>
      <c r="M1336">
        <v>1</v>
      </c>
      <c r="N1336" s="2">
        <v>4</v>
      </c>
      <c r="O1336" s="2">
        <v>0</v>
      </c>
      <c r="P1336" s="2">
        <v>3</v>
      </c>
      <c r="Q1336" s="2">
        <v>3</v>
      </c>
      <c r="R1336" s="2">
        <v>0</v>
      </c>
      <c r="S1336" s="2">
        <v>1</v>
      </c>
      <c r="T1336" s="2">
        <v>2</v>
      </c>
      <c r="U1336" s="45" t="s">
        <v>77</v>
      </c>
      <c r="V1336" s="45" t="s">
        <v>77</v>
      </c>
      <c r="W1336" s="45">
        <v>4.3530092592592592E-2</v>
      </c>
      <c r="X1336" s="2">
        <v>3</v>
      </c>
      <c r="Y1336" s="2">
        <v>3</v>
      </c>
      <c r="Z1336">
        <v>6</v>
      </c>
    </row>
    <row r="1337" spans="1:26" x14ac:dyDescent="0.25">
      <c r="A1337" s="1">
        <v>44727</v>
      </c>
      <c r="B1337" t="s">
        <v>87</v>
      </c>
      <c r="C1337" t="s">
        <v>139</v>
      </c>
      <c r="D1337" t="s">
        <v>132</v>
      </c>
      <c r="E1337" t="s">
        <v>282</v>
      </c>
      <c r="F1337" s="3">
        <v>1.8302778333333332</v>
      </c>
      <c r="G1337" s="5">
        <v>4.854745486111111E-2</v>
      </c>
      <c r="H1337" s="2">
        <v>0</v>
      </c>
      <c r="I1337" s="2">
        <v>0</v>
      </c>
      <c r="J1337" s="2">
        <v>0</v>
      </c>
      <c r="K1337" s="2">
        <v>2</v>
      </c>
      <c r="L1337" s="2">
        <v>2</v>
      </c>
      <c r="M1337">
        <v>0</v>
      </c>
      <c r="N1337" s="2">
        <v>1</v>
      </c>
      <c r="O1337" s="2">
        <v>0</v>
      </c>
      <c r="P1337" s="2">
        <v>2</v>
      </c>
      <c r="Q1337" s="2">
        <v>2</v>
      </c>
      <c r="R1337" s="2">
        <v>0</v>
      </c>
      <c r="S1337" s="2">
        <v>0</v>
      </c>
      <c r="T1337" s="2">
        <v>0</v>
      </c>
      <c r="U1337" s="45" t="s">
        <v>77</v>
      </c>
      <c r="V1337" s="45" t="s">
        <v>77</v>
      </c>
      <c r="W1337" s="45">
        <v>9.8842592592592579E-2</v>
      </c>
      <c r="X1337" s="2">
        <v>0</v>
      </c>
      <c r="Y1337" s="2">
        <v>2</v>
      </c>
      <c r="Z1337">
        <v>2</v>
      </c>
    </row>
    <row r="1338" spans="1:26" x14ac:dyDescent="0.25">
      <c r="A1338" s="1">
        <v>44727</v>
      </c>
      <c r="B1338" t="s">
        <v>87</v>
      </c>
      <c r="C1338" t="s">
        <v>138</v>
      </c>
      <c r="D1338" t="s">
        <v>132</v>
      </c>
      <c r="E1338" t="s">
        <v>287</v>
      </c>
      <c r="F1338" s="3">
        <v>27.141110333333334</v>
      </c>
      <c r="G1338" s="5">
        <v>5.7747394675925934E-2</v>
      </c>
      <c r="H1338" s="2">
        <v>2</v>
      </c>
      <c r="I1338" s="2">
        <v>0</v>
      </c>
      <c r="J1338" s="2">
        <v>0</v>
      </c>
      <c r="K1338" s="2">
        <v>21</v>
      </c>
      <c r="L1338" s="2">
        <v>21</v>
      </c>
      <c r="M1338">
        <v>3</v>
      </c>
      <c r="N1338" s="2">
        <v>13</v>
      </c>
      <c r="O1338" s="2">
        <v>5</v>
      </c>
      <c r="P1338" s="2">
        <v>10</v>
      </c>
      <c r="Q1338" s="2">
        <v>14</v>
      </c>
      <c r="R1338" s="2">
        <v>4</v>
      </c>
      <c r="S1338" s="2">
        <v>1</v>
      </c>
      <c r="T1338" s="2">
        <v>1</v>
      </c>
      <c r="U1338" s="45">
        <v>1.6354166666666666E-2</v>
      </c>
      <c r="V1338" s="45">
        <v>0.2</v>
      </c>
      <c r="W1338" s="45">
        <v>4.9965277777777782E-2</v>
      </c>
      <c r="X1338" s="2">
        <v>2</v>
      </c>
      <c r="Y1338" s="2">
        <v>14</v>
      </c>
      <c r="Z1338">
        <v>21</v>
      </c>
    </row>
    <row r="1339" spans="1:26" x14ac:dyDescent="0.25">
      <c r="A1339" s="1">
        <v>44727</v>
      </c>
      <c r="B1339" t="s">
        <v>87</v>
      </c>
      <c r="C1339" t="s">
        <v>138</v>
      </c>
      <c r="D1339" t="s">
        <v>132</v>
      </c>
      <c r="E1339" t="s">
        <v>284</v>
      </c>
      <c r="F1339" s="3">
        <v>12.018332666666666</v>
      </c>
      <c r="G1339" s="5">
        <v>7.2954278645833329E-2</v>
      </c>
      <c r="H1339" s="2">
        <v>1</v>
      </c>
      <c r="I1339" s="2">
        <v>0</v>
      </c>
      <c r="J1339" s="2">
        <v>0</v>
      </c>
      <c r="K1339" s="2">
        <v>8</v>
      </c>
      <c r="L1339" s="2">
        <v>8</v>
      </c>
      <c r="M1339">
        <v>1</v>
      </c>
      <c r="N1339" s="2">
        <v>4</v>
      </c>
      <c r="O1339" s="2">
        <v>3</v>
      </c>
      <c r="P1339" s="2">
        <v>4</v>
      </c>
      <c r="Q1339" s="2">
        <v>5</v>
      </c>
      <c r="R1339" s="2">
        <v>1</v>
      </c>
      <c r="S1339" s="2">
        <v>0</v>
      </c>
      <c r="T1339" s="2">
        <v>0</v>
      </c>
      <c r="U1339" s="45">
        <v>1.5833333333333335E-2</v>
      </c>
      <c r="V1339" s="45">
        <v>0.33333333333333331</v>
      </c>
      <c r="W1339" s="45">
        <v>8.1099537037037039E-2</v>
      </c>
      <c r="X1339" s="2">
        <v>0</v>
      </c>
      <c r="Y1339" s="2">
        <v>5</v>
      </c>
      <c r="Z1339">
        <v>8</v>
      </c>
    </row>
    <row r="1340" spans="1:26" x14ac:dyDescent="0.25">
      <c r="A1340" s="1">
        <v>44727</v>
      </c>
      <c r="B1340" t="s">
        <v>87</v>
      </c>
      <c r="C1340" t="s">
        <v>131</v>
      </c>
      <c r="D1340" t="s">
        <v>132</v>
      </c>
      <c r="E1340" t="s">
        <v>82</v>
      </c>
      <c r="F1340" s="3">
        <v>0</v>
      </c>
      <c r="G1340" s="5">
        <v>2.9976875000000004E-3</v>
      </c>
      <c r="H1340" s="2">
        <v>0</v>
      </c>
      <c r="I1340" s="2">
        <v>0</v>
      </c>
      <c r="J1340" s="2">
        <v>0</v>
      </c>
      <c r="K1340" s="2">
        <v>1</v>
      </c>
      <c r="L1340" s="2">
        <v>1</v>
      </c>
      <c r="M1340">
        <v>1</v>
      </c>
      <c r="N1340" s="2">
        <v>1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1</v>
      </c>
      <c r="U1340" s="45" t="s">
        <v>77</v>
      </c>
      <c r="V1340" s="45" t="s">
        <v>77</v>
      </c>
      <c r="W1340" s="45" t="s">
        <v>77</v>
      </c>
      <c r="X1340" s="2">
        <v>1</v>
      </c>
      <c r="Y1340" s="2">
        <v>0</v>
      </c>
      <c r="Z1340">
        <v>1</v>
      </c>
    </row>
    <row r="1341" spans="1:26" x14ac:dyDescent="0.25">
      <c r="A1341" s="1">
        <v>44727</v>
      </c>
      <c r="B1341" t="s">
        <v>87</v>
      </c>
      <c r="C1341" t="s">
        <v>139</v>
      </c>
      <c r="D1341" t="s">
        <v>132</v>
      </c>
      <c r="E1341" t="s">
        <v>277</v>
      </c>
      <c r="F1341" s="3">
        <v>16.511944333333332</v>
      </c>
      <c r="G1341" s="5">
        <v>6.2006766025641029E-2</v>
      </c>
      <c r="H1341" s="2">
        <v>2</v>
      </c>
      <c r="I1341" s="2">
        <v>0</v>
      </c>
      <c r="J1341" s="2">
        <v>0</v>
      </c>
      <c r="K1341" s="2">
        <v>14</v>
      </c>
      <c r="L1341" s="2">
        <v>14</v>
      </c>
      <c r="M1341">
        <v>6</v>
      </c>
      <c r="N1341" s="2">
        <v>10</v>
      </c>
      <c r="O1341" s="2">
        <v>2</v>
      </c>
      <c r="P1341" s="2">
        <v>12</v>
      </c>
      <c r="Q1341" s="2">
        <v>12</v>
      </c>
      <c r="R1341" s="2">
        <v>0</v>
      </c>
      <c r="S1341" s="2">
        <v>0</v>
      </c>
      <c r="T1341" s="2">
        <v>0</v>
      </c>
      <c r="U1341" s="45">
        <v>1.6770833333333336E-2</v>
      </c>
      <c r="V1341" s="45">
        <v>0.5</v>
      </c>
      <c r="W1341" s="45">
        <v>5.4756944444444441E-2</v>
      </c>
      <c r="X1341" s="2">
        <v>0</v>
      </c>
      <c r="Y1341" s="2">
        <v>12</v>
      </c>
      <c r="Z1341">
        <v>14</v>
      </c>
    </row>
    <row r="1342" spans="1:26" x14ac:dyDescent="0.25">
      <c r="A1342" s="1">
        <v>44727</v>
      </c>
      <c r="B1342" t="s">
        <v>87</v>
      </c>
      <c r="C1342" t="s">
        <v>131</v>
      </c>
      <c r="D1342" t="s">
        <v>132</v>
      </c>
      <c r="E1342" t="s">
        <v>277</v>
      </c>
      <c r="F1342" s="3">
        <v>0</v>
      </c>
      <c r="G1342" s="5">
        <v>5.5289350694444447E-2</v>
      </c>
      <c r="H1342" s="2">
        <v>0</v>
      </c>
      <c r="I1342" s="2">
        <v>0</v>
      </c>
      <c r="J1342" s="2">
        <v>0</v>
      </c>
      <c r="K1342" s="2">
        <v>1</v>
      </c>
      <c r="L1342" s="2">
        <v>1</v>
      </c>
      <c r="M1342">
        <v>0</v>
      </c>
      <c r="N1342" s="2">
        <v>1</v>
      </c>
      <c r="O1342" s="2">
        <v>1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45">
        <v>7.5925925925925926E-3</v>
      </c>
      <c r="V1342" s="45">
        <v>0</v>
      </c>
      <c r="W1342" s="45" t="s">
        <v>77</v>
      </c>
      <c r="X1342" s="2">
        <v>0</v>
      </c>
      <c r="Y1342" s="2">
        <v>0</v>
      </c>
      <c r="Z1342">
        <v>1</v>
      </c>
    </row>
    <row r="1343" spans="1:26" x14ac:dyDescent="0.25">
      <c r="A1343" s="1">
        <v>44727</v>
      </c>
      <c r="B1343" t="s">
        <v>90</v>
      </c>
      <c r="C1343" t="s">
        <v>136</v>
      </c>
      <c r="D1343" t="s">
        <v>132</v>
      </c>
      <c r="E1343" t="s">
        <v>272</v>
      </c>
      <c r="F1343" s="3">
        <v>0</v>
      </c>
      <c r="G1343" s="5" t="s">
        <v>77</v>
      </c>
      <c r="H1343" s="2">
        <v>0</v>
      </c>
      <c r="I1343" s="2">
        <v>0</v>
      </c>
      <c r="J1343" s="2">
        <v>0</v>
      </c>
      <c r="K1343" s="2">
        <v>1</v>
      </c>
      <c r="L1343" s="2">
        <v>1</v>
      </c>
      <c r="M1343">
        <v>1</v>
      </c>
      <c r="N1343" s="2">
        <v>1</v>
      </c>
      <c r="O1343" s="2">
        <v>0</v>
      </c>
      <c r="P1343" s="2">
        <v>1</v>
      </c>
      <c r="Q1343" s="2">
        <v>1</v>
      </c>
      <c r="R1343" s="2">
        <v>0</v>
      </c>
      <c r="S1343" s="2">
        <v>0</v>
      </c>
      <c r="T1343" s="2">
        <v>0</v>
      </c>
      <c r="U1343" s="45" t="s">
        <v>77</v>
      </c>
      <c r="V1343" s="45" t="s">
        <v>77</v>
      </c>
      <c r="W1343" s="45">
        <v>9.4976851851851868E-2</v>
      </c>
      <c r="X1343" s="2">
        <v>0</v>
      </c>
      <c r="Y1343" s="2">
        <v>1</v>
      </c>
      <c r="Z1343">
        <v>1</v>
      </c>
    </row>
    <row r="1344" spans="1:26" x14ac:dyDescent="0.25">
      <c r="A1344" s="1">
        <v>44727</v>
      </c>
      <c r="B1344" t="s">
        <v>90</v>
      </c>
      <c r="C1344" t="s">
        <v>136</v>
      </c>
      <c r="D1344" t="s">
        <v>132</v>
      </c>
      <c r="E1344" t="s">
        <v>273</v>
      </c>
      <c r="F1344" s="3">
        <v>51.229163333333346</v>
      </c>
      <c r="G1344" s="5">
        <v>6.5946023757309971E-2</v>
      </c>
      <c r="H1344" s="2">
        <v>2</v>
      </c>
      <c r="I1344" s="2">
        <v>0</v>
      </c>
      <c r="J1344" s="2">
        <v>0</v>
      </c>
      <c r="K1344" s="2">
        <v>37</v>
      </c>
      <c r="L1344" s="2">
        <v>37</v>
      </c>
      <c r="M1344">
        <v>9</v>
      </c>
      <c r="N1344" s="2">
        <v>20</v>
      </c>
      <c r="O1344" s="2">
        <v>9</v>
      </c>
      <c r="P1344" s="2">
        <v>18</v>
      </c>
      <c r="Q1344" s="2">
        <v>23</v>
      </c>
      <c r="R1344" s="2">
        <v>5</v>
      </c>
      <c r="S1344" s="2">
        <v>2</v>
      </c>
      <c r="T1344" s="2">
        <v>3</v>
      </c>
      <c r="U1344" s="45">
        <v>5.7291666666666671E-3</v>
      </c>
      <c r="V1344" s="45">
        <v>0.44444444444444442</v>
      </c>
      <c r="W1344" s="45">
        <v>8.7187500000000001E-2</v>
      </c>
      <c r="X1344" s="2">
        <v>5</v>
      </c>
      <c r="Y1344" s="2">
        <v>23</v>
      </c>
      <c r="Z1344">
        <v>37</v>
      </c>
    </row>
    <row r="1345" spans="1:26" x14ac:dyDescent="0.25">
      <c r="A1345" s="1">
        <v>44727</v>
      </c>
      <c r="B1345" t="s">
        <v>90</v>
      </c>
      <c r="C1345" t="s">
        <v>155</v>
      </c>
      <c r="D1345" t="s">
        <v>146</v>
      </c>
      <c r="E1345" t="s">
        <v>273</v>
      </c>
      <c r="F1345" s="3">
        <v>0</v>
      </c>
      <c r="G1345" s="5">
        <v>5.6684027777777778E-2</v>
      </c>
      <c r="H1345" s="2">
        <v>0</v>
      </c>
      <c r="I1345" s="2">
        <v>0</v>
      </c>
      <c r="J1345" s="2">
        <v>0</v>
      </c>
      <c r="K1345" s="2">
        <v>4</v>
      </c>
      <c r="L1345" s="2">
        <v>4</v>
      </c>
      <c r="M1345">
        <v>0</v>
      </c>
      <c r="N1345" s="2">
        <v>2</v>
      </c>
      <c r="O1345" s="2">
        <v>1</v>
      </c>
      <c r="P1345" s="2">
        <v>2</v>
      </c>
      <c r="Q1345" s="2">
        <v>3</v>
      </c>
      <c r="R1345" s="2">
        <v>1</v>
      </c>
      <c r="S1345" s="2">
        <v>0</v>
      </c>
      <c r="T1345" s="2">
        <v>0</v>
      </c>
      <c r="U1345" s="45">
        <v>6.6087962962962975E-3</v>
      </c>
      <c r="V1345" s="45">
        <v>0</v>
      </c>
      <c r="W1345" s="45">
        <v>0.13587962962962963</v>
      </c>
      <c r="X1345" s="2">
        <v>0</v>
      </c>
      <c r="Y1345" s="2">
        <v>3</v>
      </c>
      <c r="Z1345">
        <v>4</v>
      </c>
    </row>
    <row r="1346" spans="1:26" x14ac:dyDescent="0.25">
      <c r="A1346" s="1">
        <v>44727</v>
      </c>
      <c r="B1346" t="s">
        <v>90</v>
      </c>
      <c r="C1346" t="s">
        <v>136</v>
      </c>
      <c r="D1346" t="s">
        <v>132</v>
      </c>
      <c r="E1346" t="s">
        <v>268</v>
      </c>
      <c r="F1346" s="3">
        <v>5.3333333333333337E-2</v>
      </c>
      <c r="G1346" s="5">
        <v>1.2638888888888889E-2</v>
      </c>
      <c r="H1346" s="2">
        <v>0</v>
      </c>
      <c r="I1346" s="2">
        <v>0</v>
      </c>
      <c r="J1346" s="2">
        <v>0</v>
      </c>
      <c r="K1346" s="2">
        <v>1</v>
      </c>
      <c r="L1346" s="2">
        <v>1</v>
      </c>
      <c r="M1346">
        <v>0</v>
      </c>
      <c r="N1346" s="2">
        <v>1</v>
      </c>
      <c r="O1346" s="2">
        <v>0</v>
      </c>
      <c r="P1346" s="2">
        <v>1</v>
      </c>
      <c r="Q1346" s="2">
        <v>1</v>
      </c>
      <c r="R1346" s="2">
        <v>0</v>
      </c>
      <c r="S1346" s="2">
        <v>0</v>
      </c>
      <c r="T1346" s="2">
        <v>0</v>
      </c>
      <c r="U1346" s="45" t="s">
        <v>77</v>
      </c>
      <c r="V1346" s="45" t="s">
        <v>77</v>
      </c>
      <c r="W1346" s="45">
        <v>8.2141203703703702E-2</v>
      </c>
      <c r="X1346" s="2">
        <v>0</v>
      </c>
      <c r="Y1346" s="2">
        <v>1</v>
      </c>
      <c r="Z1346">
        <v>1</v>
      </c>
    </row>
    <row r="1347" spans="1:26" x14ac:dyDescent="0.25">
      <c r="A1347" s="1">
        <v>44727</v>
      </c>
      <c r="B1347" t="s">
        <v>90</v>
      </c>
      <c r="C1347" t="s">
        <v>136</v>
      </c>
      <c r="D1347" t="s">
        <v>132</v>
      </c>
      <c r="E1347" t="s">
        <v>281</v>
      </c>
      <c r="F1347" s="3">
        <v>0</v>
      </c>
      <c r="G1347" s="5">
        <v>8.1712986111111118E-3</v>
      </c>
      <c r="H1347" s="2">
        <v>0</v>
      </c>
      <c r="I1347" s="2">
        <v>0</v>
      </c>
      <c r="J1347" s="2">
        <v>0</v>
      </c>
      <c r="K1347" s="2">
        <v>1</v>
      </c>
      <c r="L1347" s="2">
        <v>1</v>
      </c>
      <c r="M1347">
        <v>1</v>
      </c>
      <c r="N1347" s="2">
        <v>1</v>
      </c>
      <c r="O1347" s="2">
        <v>1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45">
        <v>1.7361111111111112E-4</v>
      </c>
      <c r="V1347" s="45">
        <v>1</v>
      </c>
      <c r="W1347" s="45" t="s">
        <v>77</v>
      </c>
      <c r="X1347" s="2">
        <v>0</v>
      </c>
      <c r="Y1347" s="2">
        <v>0</v>
      </c>
      <c r="Z1347">
        <v>1</v>
      </c>
    </row>
    <row r="1348" spans="1:26" x14ac:dyDescent="0.25">
      <c r="A1348" s="1">
        <v>44727</v>
      </c>
      <c r="B1348" t="s">
        <v>90</v>
      </c>
      <c r="C1348" t="s">
        <v>136</v>
      </c>
      <c r="D1348" t="s">
        <v>132</v>
      </c>
      <c r="E1348" t="s">
        <v>271</v>
      </c>
      <c r="F1348" s="3">
        <v>0.3930555</v>
      </c>
      <c r="G1348" s="5">
        <v>2.6793979166666666E-2</v>
      </c>
      <c r="H1348" s="2">
        <v>0</v>
      </c>
      <c r="I1348" s="2">
        <v>0</v>
      </c>
      <c r="J1348" s="2">
        <v>0</v>
      </c>
      <c r="K1348" s="2">
        <v>1</v>
      </c>
      <c r="L1348" s="2">
        <v>1</v>
      </c>
      <c r="M1348">
        <v>0</v>
      </c>
      <c r="N1348" s="2">
        <v>1</v>
      </c>
      <c r="O1348" s="2">
        <v>1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45">
        <v>6.5162037037037037E-3</v>
      </c>
      <c r="V1348" s="45">
        <v>0</v>
      </c>
      <c r="W1348" s="45" t="s">
        <v>77</v>
      </c>
      <c r="X1348" s="2">
        <v>0</v>
      </c>
      <c r="Y1348" s="2">
        <v>0</v>
      </c>
      <c r="Z1348">
        <v>1</v>
      </c>
    </row>
    <row r="1349" spans="1:26" x14ac:dyDescent="0.25">
      <c r="A1349" s="1">
        <v>44727</v>
      </c>
      <c r="B1349" t="s">
        <v>90</v>
      </c>
      <c r="C1349" t="s">
        <v>155</v>
      </c>
      <c r="D1349" t="s">
        <v>146</v>
      </c>
      <c r="E1349" t="s">
        <v>278</v>
      </c>
      <c r="F1349" s="3">
        <v>0</v>
      </c>
      <c r="G1349" s="5">
        <v>2.8877312499999998E-2</v>
      </c>
      <c r="H1349" s="2">
        <v>0</v>
      </c>
      <c r="I1349" s="2">
        <v>0</v>
      </c>
      <c r="J1349" s="2">
        <v>0</v>
      </c>
      <c r="K1349" s="2">
        <v>1</v>
      </c>
      <c r="L1349" s="2">
        <v>1</v>
      </c>
      <c r="M1349">
        <v>0</v>
      </c>
      <c r="N1349" s="2">
        <v>1</v>
      </c>
      <c r="O1349" s="2">
        <v>0</v>
      </c>
      <c r="P1349" s="2">
        <v>1</v>
      </c>
      <c r="Q1349" s="2">
        <v>1</v>
      </c>
      <c r="R1349" s="2">
        <v>0</v>
      </c>
      <c r="S1349" s="2">
        <v>0</v>
      </c>
      <c r="T1349" s="2">
        <v>0</v>
      </c>
      <c r="U1349" s="45" t="s">
        <v>77</v>
      </c>
      <c r="V1349" s="45" t="s">
        <v>77</v>
      </c>
      <c r="W1349" s="45">
        <v>0.18688657407407408</v>
      </c>
      <c r="X1349" s="2">
        <v>0</v>
      </c>
      <c r="Y1349" s="2">
        <v>1</v>
      </c>
      <c r="Z1349">
        <v>1</v>
      </c>
    </row>
    <row r="1350" spans="1:26" x14ac:dyDescent="0.25">
      <c r="A1350" s="1">
        <v>44727</v>
      </c>
      <c r="B1350" t="s">
        <v>90</v>
      </c>
      <c r="C1350" t="s">
        <v>136</v>
      </c>
      <c r="D1350" t="s">
        <v>132</v>
      </c>
      <c r="E1350" t="s">
        <v>283</v>
      </c>
      <c r="F1350" s="3">
        <v>17.997778</v>
      </c>
      <c r="G1350" s="5">
        <v>9.3739712962962962E-2</v>
      </c>
      <c r="H1350" s="2">
        <v>2</v>
      </c>
      <c r="I1350" s="2">
        <v>1</v>
      </c>
      <c r="J1350" s="2">
        <v>0</v>
      </c>
      <c r="K1350" s="2">
        <v>8</v>
      </c>
      <c r="L1350" s="2">
        <v>8</v>
      </c>
      <c r="M1350">
        <v>0</v>
      </c>
      <c r="N1350" s="2">
        <v>3</v>
      </c>
      <c r="O1350" s="2">
        <v>0</v>
      </c>
      <c r="P1350" s="2">
        <v>6</v>
      </c>
      <c r="Q1350" s="2">
        <v>7</v>
      </c>
      <c r="R1350" s="2">
        <v>1</v>
      </c>
      <c r="S1350" s="2">
        <v>0</v>
      </c>
      <c r="T1350" s="2">
        <v>1</v>
      </c>
      <c r="U1350" s="45" t="s">
        <v>77</v>
      </c>
      <c r="V1350" s="45" t="s">
        <v>77</v>
      </c>
      <c r="W1350" s="45">
        <v>6.2152777777777779E-2</v>
      </c>
      <c r="X1350" s="2">
        <v>1</v>
      </c>
      <c r="Y1350" s="2">
        <v>7</v>
      </c>
      <c r="Z1350">
        <v>8</v>
      </c>
    </row>
    <row r="1351" spans="1:26" x14ac:dyDescent="0.25">
      <c r="A1351" s="1">
        <v>44727</v>
      </c>
      <c r="B1351" t="s">
        <v>90</v>
      </c>
      <c r="C1351" t="s">
        <v>155</v>
      </c>
      <c r="D1351" t="s">
        <v>146</v>
      </c>
      <c r="E1351" t="s">
        <v>283</v>
      </c>
      <c r="F1351" s="3">
        <v>0</v>
      </c>
      <c r="G1351" s="5">
        <v>1.1585645833333335E-2</v>
      </c>
      <c r="H1351" s="2">
        <v>0</v>
      </c>
      <c r="I1351" s="2">
        <v>0</v>
      </c>
      <c r="J1351" s="2">
        <v>0</v>
      </c>
      <c r="K1351" s="2">
        <v>1</v>
      </c>
      <c r="L1351" s="2">
        <v>1</v>
      </c>
      <c r="M1351">
        <v>0</v>
      </c>
      <c r="N1351" s="2">
        <v>1</v>
      </c>
      <c r="O1351" s="2">
        <v>1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45">
        <v>7.2569444444444443E-3</v>
      </c>
      <c r="V1351" s="45">
        <v>0</v>
      </c>
      <c r="W1351" s="45" t="s">
        <v>77</v>
      </c>
      <c r="X1351" s="2">
        <v>0</v>
      </c>
      <c r="Y1351" s="2">
        <v>0</v>
      </c>
      <c r="Z1351">
        <v>1</v>
      </c>
    </row>
    <row r="1352" spans="1:26" x14ac:dyDescent="0.25">
      <c r="A1352" s="1">
        <v>44727</v>
      </c>
      <c r="B1352" t="s">
        <v>81</v>
      </c>
      <c r="C1352" t="s">
        <v>140</v>
      </c>
      <c r="D1352" t="s">
        <v>132</v>
      </c>
      <c r="E1352" t="s">
        <v>269</v>
      </c>
      <c r="F1352" s="3">
        <v>45.681944166666661</v>
      </c>
      <c r="G1352" s="5">
        <v>0.157184828525641</v>
      </c>
      <c r="H1352" s="2">
        <v>3</v>
      </c>
      <c r="I1352" s="2">
        <v>3</v>
      </c>
      <c r="J1352" s="2">
        <v>1</v>
      </c>
      <c r="K1352" s="2">
        <v>13</v>
      </c>
      <c r="L1352" s="2">
        <v>12</v>
      </c>
      <c r="M1352">
        <v>1</v>
      </c>
      <c r="N1352" s="2">
        <v>5</v>
      </c>
      <c r="O1352" s="2">
        <v>6</v>
      </c>
      <c r="P1352" s="2">
        <v>5</v>
      </c>
      <c r="Q1352" s="2">
        <v>7</v>
      </c>
      <c r="R1352" s="2">
        <v>2</v>
      </c>
      <c r="S1352" s="2">
        <v>0</v>
      </c>
      <c r="T1352" s="2">
        <v>0</v>
      </c>
      <c r="U1352" s="45">
        <v>4.8148148148148152E-3</v>
      </c>
      <c r="V1352" s="45">
        <v>0.66666666666666663</v>
      </c>
      <c r="W1352" s="45">
        <v>5.0300925925925929E-2</v>
      </c>
      <c r="X1352" s="2">
        <v>0</v>
      </c>
      <c r="Y1352" s="2">
        <v>7</v>
      </c>
      <c r="Z1352">
        <v>12</v>
      </c>
    </row>
    <row r="1353" spans="1:26" x14ac:dyDescent="0.25">
      <c r="A1353" s="1">
        <v>44727</v>
      </c>
      <c r="B1353" t="s">
        <v>81</v>
      </c>
      <c r="C1353" t="s">
        <v>141</v>
      </c>
      <c r="D1353" t="s">
        <v>132</v>
      </c>
      <c r="E1353" t="s">
        <v>269</v>
      </c>
      <c r="F1353" s="3">
        <v>0</v>
      </c>
      <c r="G1353" s="5">
        <v>6.3078680555555561E-3</v>
      </c>
      <c r="H1353" s="2">
        <v>0</v>
      </c>
      <c r="I1353" s="2">
        <v>0</v>
      </c>
      <c r="J1353" s="2">
        <v>0</v>
      </c>
      <c r="K1353" s="2">
        <v>1</v>
      </c>
      <c r="L1353" s="2">
        <v>1</v>
      </c>
      <c r="M1353">
        <v>1</v>
      </c>
      <c r="N1353" s="2">
        <v>1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1</v>
      </c>
      <c r="U1353" s="45" t="s">
        <v>77</v>
      </c>
      <c r="V1353" s="45" t="s">
        <v>77</v>
      </c>
      <c r="W1353" s="45" t="s">
        <v>77</v>
      </c>
      <c r="X1353" s="2">
        <v>1</v>
      </c>
      <c r="Y1353" s="2">
        <v>0</v>
      </c>
      <c r="Z1353">
        <v>1</v>
      </c>
    </row>
    <row r="1354" spans="1:26" x14ac:dyDescent="0.25">
      <c r="A1354" s="1">
        <v>44727</v>
      </c>
      <c r="B1354" t="s">
        <v>81</v>
      </c>
      <c r="C1354" t="s">
        <v>135</v>
      </c>
      <c r="D1354" t="s">
        <v>132</v>
      </c>
      <c r="E1354" t="s">
        <v>272</v>
      </c>
      <c r="F1354" s="3">
        <v>3.1524998333333332</v>
      </c>
      <c r="G1354" s="5">
        <v>3.2021604166666669E-2</v>
      </c>
      <c r="H1354" s="2">
        <v>0</v>
      </c>
      <c r="I1354" s="2">
        <v>0</v>
      </c>
      <c r="J1354" s="2">
        <v>0</v>
      </c>
      <c r="K1354" s="2">
        <v>7</v>
      </c>
      <c r="L1354" s="2">
        <v>6</v>
      </c>
      <c r="M1354">
        <v>2</v>
      </c>
      <c r="N1354" s="2">
        <v>4</v>
      </c>
      <c r="O1354" s="2">
        <v>2</v>
      </c>
      <c r="P1354" s="2">
        <v>3</v>
      </c>
      <c r="Q1354" s="2">
        <v>3</v>
      </c>
      <c r="R1354" s="2">
        <v>0</v>
      </c>
      <c r="S1354" s="2">
        <v>1</v>
      </c>
      <c r="T1354" s="2">
        <v>1</v>
      </c>
      <c r="U1354" s="45">
        <v>7.3842592592592588E-3</v>
      </c>
      <c r="V1354" s="45">
        <v>0.5</v>
      </c>
      <c r="W1354" s="45">
        <v>7.2187500000000002E-2</v>
      </c>
      <c r="X1354" s="2">
        <v>2</v>
      </c>
      <c r="Y1354" s="2">
        <v>3</v>
      </c>
      <c r="Z1354">
        <v>6</v>
      </c>
    </row>
    <row r="1355" spans="1:26" x14ac:dyDescent="0.25">
      <c r="A1355" s="1">
        <v>44727</v>
      </c>
      <c r="B1355" t="s">
        <v>81</v>
      </c>
      <c r="C1355" t="s">
        <v>135</v>
      </c>
      <c r="D1355" t="s">
        <v>132</v>
      </c>
      <c r="E1355" t="s">
        <v>281</v>
      </c>
      <c r="F1355" s="3">
        <v>9.8391656666666663</v>
      </c>
      <c r="G1355" s="5">
        <v>7.8530085648148146E-2</v>
      </c>
      <c r="H1355" s="2">
        <v>0</v>
      </c>
      <c r="I1355" s="2">
        <v>0</v>
      </c>
      <c r="J1355" s="2">
        <v>0</v>
      </c>
      <c r="K1355" s="2">
        <v>5</v>
      </c>
      <c r="L1355" s="2">
        <v>5</v>
      </c>
      <c r="M1355">
        <v>1</v>
      </c>
      <c r="N1355" s="2">
        <v>1</v>
      </c>
      <c r="O1355" s="2">
        <v>1</v>
      </c>
      <c r="P1355" s="2">
        <v>3</v>
      </c>
      <c r="Q1355" s="2">
        <v>4</v>
      </c>
      <c r="R1355" s="2">
        <v>1</v>
      </c>
      <c r="S1355" s="2">
        <v>0</v>
      </c>
      <c r="T1355" s="2">
        <v>0</v>
      </c>
      <c r="U1355" s="45">
        <v>6.6203703703703702E-3</v>
      </c>
      <c r="V1355" s="45">
        <v>0</v>
      </c>
      <c r="W1355" s="45">
        <v>9.5457175925925938E-2</v>
      </c>
      <c r="X1355" s="2">
        <v>0</v>
      </c>
      <c r="Y1355" s="2">
        <v>4</v>
      </c>
      <c r="Z1355">
        <v>5</v>
      </c>
    </row>
    <row r="1356" spans="1:26" x14ac:dyDescent="0.25">
      <c r="A1356" s="1">
        <v>44727</v>
      </c>
      <c r="B1356" t="s">
        <v>81</v>
      </c>
      <c r="C1356" t="s">
        <v>140</v>
      </c>
      <c r="D1356" t="s">
        <v>132</v>
      </c>
      <c r="E1356" t="s">
        <v>275</v>
      </c>
      <c r="F1356" s="3">
        <v>0</v>
      </c>
      <c r="G1356" s="5" t="s">
        <v>77</v>
      </c>
      <c r="H1356" s="2">
        <v>0</v>
      </c>
      <c r="I1356" s="2">
        <v>0</v>
      </c>
      <c r="J1356" s="2">
        <v>0</v>
      </c>
      <c r="K1356" s="2">
        <v>1</v>
      </c>
      <c r="L1356" s="2">
        <v>1</v>
      </c>
      <c r="M1356">
        <v>1</v>
      </c>
      <c r="N1356" s="2">
        <v>1</v>
      </c>
      <c r="O1356" s="2">
        <v>0</v>
      </c>
      <c r="P1356" s="2">
        <v>1</v>
      </c>
      <c r="Q1356" s="2">
        <v>1</v>
      </c>
      <c r="R1356" s="2">
        <v>0</v>
      </c>
      <c r="S1356" s="2">
        <v>0</v>
      </c>
      <c r="T1356" s="2">
        <v>0</v>
      </c>
      <c r="U1356" s="45" t="s">
        <v>77</v>
      </c>
      <c r="V1356" s="45" t="s">
        <v>77</v>
      </c>
      <c r="W1356" s="45">
        <v>2.4120370370370372E-2</v>
      </c>
      <c r="X1356" s="2">
        <v>0</v>
      </c>
      <c r="Y1356" s="2">
        <v>1</v>
      </c>
      <c r="Z1356">
        <v>1</v>
      </c>
    </row>
    <row r="1357" spans="1:26" x14ac:dyDescent="0.25">
      <c r="A1357" s="1">
        <v>44727</v>
      </c>
      <c r="B1357" t="s">
        <v>81</v>
      </c>
      <c r="C1357" t="s">
        <v>135</v>
      </c>
      <c r="D1357" t="s">
        <v>132</v>
      </c>
      <c r="E1357" t="s">
        <v>94</v>
      </c>
      <c r="F1357" s="3">
        <v>2.5233313333333331</v>
      </c>
      <c r="G1357" s="5">
        <v>4.546293518518519E-2</v>
      </c>
      <c r="H1357" s="2">
        <v>0</v>
      </c>
      <c r="I1357" s="2">
        <v>0</v>
      </c>
      <c r="J1357" s="2">
        <v>0</v>
      </c>
      <c r="K1357" s="2">
        <v>3</v>
      </c>
      <c r="L1357" s="2">
        <v>3</v>
      </c>
      <c r="M1357">
        <v>0</v>
      </c>
      <c r="N1357" s="2">
        <v>2</v>
      </c>
      <c r="O1357" s="2">
        <v>0</v>
      </c>
      <c r="P1357" s="2">
        <v>3</v>
      </c>
      <c r="Q1357" s="2">
        <v>3</v>
      </c>
      <c r="R1357" s="2">
        <v>0</v>
      </c>
      <c r="S1357" s="2">
        <v>0</v>
      </c>
      <c r="T1357" s="2">
        <v>0</v>
      </c>
      <c r="U1357" s="45" t="s">
        <v>77</v>
      </c>
      <c r="V1357" s="45" t="s">
        <v>77</v>
      </c>
      <c r="W1357" s="45">
        <v>1.3275462962962965E-2</v>
      </c>
      <c r="X1357" s="2">
        <v>0</v>
      </c>
      <c r="Y1357" s="2">
        <v>3</v>
      </c>
      <c r="Z1357">
        <v>3</v>
      </c>
    </row>
    <row r="1358" spans="1:26" x14ac:dyDescent="0.25">
      <c r="A1358" s="1">
        <v>44727</v>
      </c>
      <c r="B1358" t="s">
        <v>81</v>
      </c>
      <c r="C1358" t="s">
        <v>141</v>
      </c>
      <c r="D1358" t="s">
        <v>132</v>
      </c>
      <c r="E1358" t="s">
        <v>274</v>
      </c>
      <c r="F1358" s="3">
        <v>17.924166499999998</v>
      </c>
      <c r="G1358" s="5">
        <v>4.3987792613636369E-2</v>
      </c>
      <c r="H1358" s="2">
        <v>1</v>
      </c>
      <c r="I1358" s="2">
        <v>0</v>
      </c>
      <c r="J1358" s="2">
        <v>0</v>
      </c>
      <c r="K1358" s="2">
        <v>24</v>
      </c>
      <c r="L1358" s="2">
        <v>23</v>
      </c>
      <c r="M1358">
        <v>7</v>
      </c>
      <c r="N1358" s="2">
        <v>18</v>
      </c>
      <c r="O1358" s="2">
        <v>4</v>
      </c>
      <c r="P1358" s="2">
        <v>15</v>
      </c>
      <c r="Q1358" s="2">
        <v>17</v>
      </c>
      <c r="R1358" s="2">
        <v>2</v>
      </c>
      <c r="S1358" s="2">
        <v>1</v>
      </c>
      <c r="T1358" s="2">
        <v>2</v>
      </c>
      <c r="U1358" s="45">
        <v>7.1875000000000012E-3</v>
      </c>
      <c r="V1358" s="45">
        <v>0.25</v>
      </c>
      <c r="W1358" s="45">
        <v>7.2563657407407417E-2</v>
      </c>
      <c r="X1358" s="2">
        <v>3</v>
      </c>
      <c r="Y1358" s="2">
        <v>17</v>
      </c>
      <c r="Z1358">
        <v>23</v>
      </c>
    </row>
    <row r="1359" spans="1:26" x14ac:dyDescent="0.25">
      <c r="A1359" s="1">
        <v>44727</v>
      </c>
      <c r="B1359" t="s">
        <v>81</v>
      </c>
      <c r="C1359" t="s">
        <v>135</v>
      </c>
      <c r="D1359" t="s">
        <v>132</v>
      </c>
      <c r="E1359" t="s">
        <v>274</v>
      </c>
      <c r="F1359" s="3">
        <v>3.0230536666666672</v>
      </c>
      <c r="G1359" s="5">
        <v>3.1410094907407406E-2</v>
      </c>
      <c r="H1359" s="2">
        <v>0</v>
      </c>
      <c r="I1359" s="2">
        <v>0</v>
      </c>
      <c r="J1359" s="2">
        <v>0</v>
      </c>
      <c r="K1359" s="2">
        <v>5</v>
      </c>
      <c r="L1359" s="2">
        <v>5</v>
      </c>
      <c r="M1359">
        <v>0</v>
      </c>
      <c r="N1359" s="2">
        <v>4</v>
      </c>
      <c r="O1359" s="2">
        <v>3</v>
      </c>
      <c r="P1359" s="2">
        <v>2</v>
      </c>
      <c r="Q1359" s="2">
        <v>2</v>
      </c>
      <c r="R1359" s="2">
        <v>0</v>
      </c>
      <c r="S1359" s="2">
        <v>0</v>
      </c>
      <c r="T1359" s="2">
        <v>0</v>
      </c>
      <c r="U1359" s="45">
        <v>6.6782407407407415E-3</v>
      </c>
      <c r="V1359" s="45">
        <v>0.33333333333333331</v>
      </c>
      <c r="W1359" s="45">
        <v>5.2575231481481487E-2</v>
      </c>
      <c r="X1359" s="2">
        <v>0</v>
      </c>
      <c r="Y1359" s="2">
        <v>2</v>
      </c>
      <c r="Z1359">
        <v>5</v>
      </c>
    </row>
    <row r="1360" spans="1:26" x14ac:dyDescent="0.25">
      <c r="A1360" s="1">
        <v>44727</v>
      </c>
      <c r="B1360" t="s">
        <v>81</v>
      </c>
      <c r="C1360" t="s">
        <v>140</v>
      </c>
      <c r="D1360" t="s">
        <v>132</v>
      </c>
      <c r="E1360" t="s">
        <v>283</v>
      </c>
      <c r="F1360" s="3">
        <v>11.814444333333334</v>
      </c>
      <c r="G1360" s="5">
        <v>7.956018452380953E-2</v>
      </c>
      <c r="H1360" s="2">
        <v>1</v>
      </c>
      <c r="I1360" s="2">
        <v>0</v>
      </c>
      <c r="J1360" s="2">
        <v>0</v>
      </c>
      <c r="K1360" s="2">
        <v>5</v>
      </c>
      <c r="L1360" s="2">
        <v>5</v>
      </c>
      <c r="M1360">
        <v>2</v>
      </c>
      <c r="N1360" s="2">
        <v>3</v>
      </c>
      <c r="O1360" s="2">
        <v>3</v>
      </c>
      <c r="P1360" s="2">
        <v>1</v>
      </c>
      <c r="Q1360" s="2">
        <v>2</v>
      </c>
      <c r="R1360" s="2">
        <v>1</v>
      </c>
      <c r="S1360" s="2">
        <v>0</v>
      </c>
      <c r="T1360" s="2">
        <v>0</v>
      </c>
      <c r="U1360" s="45">
        <v>8.518518518518519E-3</v>
      </c>
      <c r="V1360" s="45">
        <v>0</v>
      </c>
      <c r="W1360" s="45">
        <v>0.10790509259259259</v>
      </c>
      <c r="X1360" s="2">
        <v>0</v>
      </c>
      <c r="Y1360" s="2">
        <v>2</v>
      </c>
      <c r="Z1360">
        <v>5</v>
      </c>
    </row>
    <row r="1361" spans="1:26" x14ac:dyDescent="0.25">
      <c r="A1361" s="1">
        <v>44727</v>
      </c>
      <c r="B1361" t="s">
        <v>76</v>
      </c>
      <c r="C1361" t="s">
        <v>137</v>
      </c>
      <c r="D1361" t="s">
        <v>132</v>
      </c>
      <c r="E1361" t="s">
        <v>268</v>
      </c>
      <c r="F1361" s="3">
        <v>32.678333333333335</v>
      </c>
      <c r="G1361" s="5">
        <v>0.1234558258101852</v>
      </c>
      <c r="H1361" s="2">
        <v>3</v>
      </c>
      <c r="I1361" s="2">
        <v>1</v>
      </c>
      <c r="J1361" s="2">
        <v>0</v>
      </c>
      <c r="K1361" s="2">
        <v>10</v>
      </c>
      <c r="L1361" s="2">
        <v>10</v>
      </c>
      <c r="M1361">
        <v>1</v>
      </c>
      <c r="N1361" s="2">
        <v>5</v>
      </c>
      <c r="O1361" s="2">
        <v>4</v>
      </c>
      <c r="P1361" s="2">
        <v>5</v>
      </c>
      <c r="Q1361" s="2">
        <v>5</v>
      </c>
      <c r="R1361" s="2">
        <v>0</v>
      </c>
      <c r="S1361" s="2">
        <v>1</v>
      </c>
      <c r="T1361" s="2">
        <v>0</v>
      </c>
      <c r="U1361" s="45">
        <v>4.43287037037037E-3</v>
      </c>
      <c r="V1361" s="45">
        <v>0.5</v>
      </c>
      <c r="W1361" s="45">
        <v>8.0115740740740737E-2</v>
      </c>
      <c r="X1361" s="2">
        <v>1</v>
      </c>
      <c r="Y1361" s="2">
        <v>5</v>
      </c>
      <c r="Z1361">
        <v>10</v>
      </c>
    </row>
    <row r="1362" spans="1:26" x14ac:dyDescent="0.25">
      <c r="A1362" s="1">
        <v>44727</v>
      </c>
      <c r="B1362" t="s">
        <v>76</v>
      </c>
      <c r="C1362" t="s">
        <v>145</v>
      </c>
      <c r="D1362" t="s">
        <v>146</v>
      </c>
      <c r="E1362" t="s">
        <v>268</v>
      </c>
      <c r="F1362" s="3">
        <v>9.6736109999999993</v>
      </c>
      <c r="G1362" s="5">
        <v>9.0590276388888891E-2</v>
      </c>
      <c r="H1362" s="2">
        <v>1</v>
      </c>
      <c r="I1362" s="2">
        <v>0</v>
      </c>
      <c r="J1362" s="2">
        <v>0</v>
      </c>
      <c r="K1362" s="2">
        <v>5</v>
      </c>
      <c r="L1362" s="2">
        <v>5</v>
      </c>
      <c r="M1362">
        <v>1</v>
      </c>
      <c r="N1362" s="2">
        <v>2</v>
      </c>
      <c r="O1362" s="2">
        <v>1</v>
      </c>
      <c r="P1362" s="2">
        <v>3</v>
      </c>
      <c r="Q1362" s="2">
        <v>4</v>
      </c>
      <c r="R1362" s="2">
        <v>1</v>
      </c>
      <c r="S1362" s="2">
        <v>0</v>
      </c>
      <c r="T1362" s="2">
        <v>0</v>
      </c>
      <c r="U1362" s="45">
        <v>1.701388888888889E-3</v>
      </c>
      <c r="V1362" s="45">
        <v>1</v>
      </c>
      <c r="W1362" s="45">
        <v>7.4681712962962971E-2</v>
      </c>
      <c r="X1362" s="2">
        <v>0</v>
      </c>
      <c r="Y1362" s="2">
        <v>4</v>
      </c>
      <c r="Z1362">
        <v>5</v>
      </c>
    </row>
    <row r="1363" spans="1:26" x14ac:dyDescent="0.25">
      <c r="A1363" s="1">
        <v>44727</v>
      </c>
      <c r="B1363" t="s">
        <v>76</v>
      </c>
      <c r="C1363" t="s">
        <v>147</v>
      </c>
      <c r="D1363" t="s">
        <v>132</v>
      </c>
      <c r="E1363" t="s">
        <v>286</v>
      </c>
      <c r="F1363" s="3">
        <v>8.1891664999999989</v>
      </c>
      <c r="G1363" s="5">
        <v>6.5386283854166671E-2</v>
      </c>
      <c r="H1363" s="2">
        <v>1</v>
      </c>
      <c r="I1363" s="2">
        <v>0</v>
      </c>
      <c r="J1363" s="2">
        <v>0</v>
      </c>
      <c r="K1363" s="2">
        <v>6</v>
      </c>
      <c r="L1363" s="2">
        <v>6</v>
      </c>
      <c r="M1363">
        <v>1</v>
      </c>
      <c r="N1363" s="2">
        <v>4</v>
      </c>
      <c r="O1363" s="2">
        <v>1</v>
      </c>
      <c r="P1363" s="2">
        <v>1</v>
      </c>
      <c r="Q1363" s="2">
        <v>4</v>
      </c>
      <c r="R1363" s="2">
        <v>3</v>
      </c>
      <c r="S1363" s="2">
        <v>0</v>
      </c>
      <c r="T1363" s="2">
        <v>1</v>
      </c>
      <c r="U1363" s="45">
        <v>5.9259259259259265E-3</v>
      </c>
      <c r="V1363" s="45">
        <v>0</v>
      </c>
      <c r="W1363" s="45">
        <v>3.5306712962962963E-2</v>
      </c>
      <c r="X1363" s="2">
        <v>1</v>
      </c>
      <c r="Y1363" s="2">
        <v>4</v>
      </c>
      <c r="Z1363">
        <v>6</v>
      </c>
    </row>
    <row r="1364" spans="1:26" x14ac:dyDescent="0.25">
      <c r="A1364" s="1">
        <v>44727</v>
      </c>
      <c r="B1364" t="s">
        <v>76</v>
      </c>
      <c r="C1364" t="s">
        <v>137</v>
      </c>
      <c r="D1364" t="s">
        <v>132</v>
      </c>
      <c r="E1364" t="s">
        <v>286</v>
      </c>
      <c r="F1364" s="3">
        <v>5.9475000000000007</v>
      </c>
      <c r="G1364" s="5">
        <v>9.2098766203703705E-2</v>
      </c>
      <c r="H1364" s="2">
        <v>0</v>
      </c>
      <c r="I1364" s="2">
        <v>0</v>
      </c>
      <c r="J1364" s="2">
        <v>0</v>
      </c>
      <c r="K1364" s="2">
        <v>3</v>
      </c>
      <c r="L1364" s="2">
        <v>3</v>
      </c>
      <c r="M1364">
        <v>1</v>
      </c>
      <c r="N1364" s="2">
        <v>1</v>
      </c>
      <c r="O1364" s="2">
        <v>0</v>
      </c>
      <c r="P1364" s="2">
        <v>1</v>
      </c>
      <c r="Q1364" s="2">
        <v>2</v>
      </c>
      <c r="R1364" s="2">
        <v>1</v>
      </c>
      <c r="S1364" s="2">
        <v>1</v>
      </c>
      <c r="T1364" s="2">
        <v>0</v>
      </c>
      <c r="U1364" s="45" t="s">
        <v>77</v>
      </c>
      <c r="V1364" s="45" t="s">
        <v>77</v>
      </c>
      <c r="W1364" s="45">
        <v>4.0162037037037038E-2</v>
      </c>
      <c r="X1364" s="2">
        <v>1</v>
      </c>
      <c r="Y1364" s="2">
        <v>2</v>
      </c>
      <c r="Z1364">
        <v>3</v>
      </c>
    </row>
    <row r="1365" spans="1:26" x14ac:dyDescent="0.25">
      <c r="A1365" s="1">
        <v>44727</v>
      </c>
      <c r="B1365" t="s">
        <v>76</v>
      </c>
      <c r="C1365" t="s">
        <v>144</v>
      </c>
      <c r="D1365" t="s">
        <v>132</v>
      </c>
      <c r="E1365" t="s">
        <v>286</v>
      </c>
      <c r="F1365" s="3">
        <v>0</v>
      </c>
      <c r="G1365" s="5">
        <v>3.8425902777777781E-3</v>
      </c>
      <c r="H1365" s="2">
        <v>0</v>
      </c>
      <c r="I1365" s="2">
        <v>0</v>
      </c>
      <c r="J1365" s="2">
        <v>0</v>
      </c>
      <c r="K1365" s="2">
        <v>1</v>
      </c>
      <c r="L1365" s="2">
        <v>1</v>
      </c>
      <c r="M1365">
        <v>1</v>
      </c>
      <c r="N1365" s="2">
        <v>1</v>
      </c>
      <c r="O1365" s="2">
        <v>1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45">
        <v>1.9016203703703705E-2</v>
      </c>
      <c r="V1365" s="45">
        <v>0</v>
      </c>
      <c r="W1365" s="45" t="s">
        <v>77</v>
      </c>
      <c r="X1365" s="2">
        <v>0</v>
      </c>
      <c r="Y1365" s="2">
        <v>0</v>
      </c>
      <c r="Z1365">
        <v>1</v>
      </c>
    </row>
    <row r="1366" spans="1:26" x14ac:dyDescent="0.25">
      <c r="A1366" s="1">
        <v>44727</v>
      </c>
      <c r="B1366" t="s">
        <v>76</v>
      </c>
      <c r="C1366" t="s">
        <v>147</v>
      </c>
      <c r="D1366" t="s">
        <v>132</v>
      </c>
      <c r="E1366" t="s">
        <v>287</v>
      </c>
      <c r="F1366" s="3">
        <v>10.624999000000001</v>
      </c>
      <c r="G1366" s="5">
        <v>9.8958325E-2</v>
      </c>
      <c r="H1366" s="2">
        <v>1</v>
      </c>
      <c r="I1366" s="2">
        <v>1</v>
      </c>
      <c r="J1366" s="2">
        <v>0</v>
      </c>
      <c r="K1366" s="2">
        <v>5</v>
      </c>
      <c r="L1366" s="2">
        <v>5</v>
      </c>
      <c r="M1366">
        <v>0</v>
      </c>
      <c r="N1366" s="2">
        <v>2</v>
      </c>
      <c r="O1366" s="2">
        <v>1</v>
      </c>
      <c r="P1366" s="2">
        <v>2</v>
      </c>
      <c r="Q1366" s="2">
        <v>2</v>
      </c>
      <c r="R1366" s="2">
        <v>0</v>
      </c>
      <c r="S1366" s="2">
        <v>0</v>
      </c>
      <c r="T1366" s="2">
        <v>2</v>
      </c>
      <c r="U1366" s="45">
        <v>1.0150462962962964E-2</v>
      </c>
      <c r="V1366" s="45">
        <v>0</v>
      </c>
      <c r="W1366" s="45">
        <v>3.5138888888888893E-2</v>
      </c>
      <c r="X1366" s="2">
        <v>2</v>
      </c>
      <c r="Y1366" s="2">
        <v>2</v>
      </c>
      <c r="Z1366">
        <v>5</v>
      </c>
    </row>
    <row r="1367" spans="1:26" x14ac:dyDescent="0.25">
      <c r="A1367" s="1">
        <v>44727</v>
      </c>
      <c r="B1367" t="s">
        <v>76</v>
      </c>
      <c r="C1367" t="s">
        <v>144</v>
      </c>
      <c r="D1367" t="s">
        <v>132</v>
      </c>
      <c r="E1367" t="s">
        <v>270</v>
      </c>
      <c r="F1367" s="3">
        <v>8.7333323333333333</v>
      </c>
      <c r="G1367" s="5">
        <v>2.4673145000000007E-2</v>
      </c>
      <c r="H1367" s="2">
        <v>0</v>
      </c>
      <c r="I1367" s="2">
        <v>0</v>
      </c>
      <c r="J1367" s="2">
        <v>0</v>
      </c>
      <c r="K1367" s="2">
        <v>24</v>
      </c>
      <c r="L1367" s="2">
        <v>24</v>
      </c>
      <c r="M1367">
        <v>5</v>
      </c>
      <c r="N1367" s="2">
        <v>19</v>
      </c>
      <c r="O1367" s="2">
        <v>0</v>
      </c>
      <c r="P1367" s="2">
        <v>19</v>
      </c>
      <c r="Q1367" s="2">
        <v>21</v>
      </c>
      <c r="R1367" s="2">
        <v>2</v>
      </c>
      <c r="S1367" s="2">
        <v>1</v>
      </c>
      <c r="T1367" s="2">
        <v>2</v>
      </c>
      <c r="U1367" s="45" t="s">
        <v>77</v>
      </c>
      <c r="V1367" s="45" t="s">
        <v>77</v>
      </c>
      <c r="W1367" s="45">
        <v>3.1307870370370375E-2</v>
      </c>
      <c r="X1367" s="2">
        <v>3</v>
      </c>
      <c r="Y1367" s="2">
        <v>21</v>
      </c>
      <c r="Z1367">
        <v>24</v>
      </c>
    </row>
    <row r="1368" spans="1:26" x14ac:dyDescent="0.25">
      <c r="A1368" s="1">
        <v>44727</v>
      </c>
      <c r="B1368" t="s">
        <v>76</v>
      </c>
      <c r="C1368" t="s">
        <v>137</v>
      </c>
      <c r="D1368" t="s">
        <v>132</v>
      </c>
      <c r="E1368" t="s">
        <v>270</v>
      </c>
      <c r="F1368" s="3">
        <v>0</v>
      </c>
      <c r="G1368" s="5">
        <v>6.2037013888888888E-3</v>
      </c>
      <c r="H1368" s="2">
        <v>0</v>
      </c>
      <c r="I1368" s="2">
        <v>0</v>
      </c>
      <c r="J1368" s="2">
        <v>0</v>
      </c>
      <c r="K1368" s="2">
        <v>1</v>
      </c>
      <c r="L1368" s="2">
        <v>1</v>
      </c>
      <c r="M1368">
        <v>1</v>
      </c>
      <c r="N1368" s="2">
        <v>1</v>
      </c>
      <c r="O1368" s="2">
        <v>1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45">
        <v>5.3125000000000004E-3</v>
      </c>
      <c r="V1368" s="45">
        <v>1</v>
      </c>
      <c r="W1368" s="45" t="s">
        <v>77</v>
      </c>
      <c r="X1368" s="2">
        <v>0</v>
      </c>
      <c r="Y1368" s="2">
        <v>0</v>
      </c>
      <c r="Z1368">
        <v>1</v>
      </c>
    </row>
    <row r="1369" spans="1:26" x14ac:dyDescent="0.25">
      <c r="A1369" s="1">
        <v>44727</v>
      </c>
      <c r="B1369" t="s">
        <v>76</v>
      </c>
      <c r="C1369" t="s">
        <v>147</v>
      </c>
      <c r="D1369" t="s">
        <v>132</v>
      </c>
      <c r="E1369" t="s">
        <v>94</v>
      </c>
      <c r="F1369" s="3">
        <v>3.6827776666666665</v>
      </c>
      <c r="G1369" s="5">
        <v>5.4134836805555558E-2</v>
      </c>
      <c r="H1369" s="2">
        <v>0</v>
      </c>
      <c r="I1369" s="2">
        <v>0</v>
      </c>
      <c r="J1369" s="2">
        <v>0</v>
      </c>
      <c r="K1369" s="2">
        <v>4</v>
      </c>
      <c r="L1369" s="2">
        <v>4</v>
      </c>
      <c r="M1369">
        <v>0</v>
      </c>
      <c r="N1369" s="2">
        <v>2</v>
      </c>
      <c r="O1369" s="2">
        <v>1</v>
      </c>
      <c r="P1369" s="2">
        <v>0</v>
      </c>
      <c r="Q1369" s="2">
        <v>1</v>
      </c>
      <c r="R1369" s="2">
        <v>1</v>
      </c>
      <c r="S1369" s="2">
        <v>0</v>
      </c>
      <c r="T1369" s="2">
        <v>2</v>
      </c>
      <c r="U1369" s="45">
        <v>2.0324074074074074E-2</v>
      </c>
      <c r="V1369" s="45">
        <v>0</v>
      </c>
      <c r="W1369" s="45">
        <v>7.8645833333333331E-2</v>
      </c>
      <c r="X1369" s="2">
        <v>2</v>
      </c>
      <c r="Y1369" s="2">
        <v>1</v>
      </c>
      <c r="Z1369">
        <v>4</v>
      </c>
    </row>
    <row r="1370" spans="1:26" x14ac:dyDescent="0.25">
      <c r="A1370" s="1">
        <v>44727</v>
      </c>
      <c r="B1370" t="s">
        <v>82</v>
      </c>
      <c r="C1370" t="s">
        <v>162</v>
      </c>
      <c r="D1370" t="s">
        <v>143</v>
      </c>
      <c r="E1370" t="s">
        <v>276</v>
      </c>
      <c r="F1370" s="3">
        <v>0</v>
      </c>
      <c r="G1370" s="5">
        <v>1.8749999999999999E-2</v>
      </c>
      <c r="H1370" s="2">
        <v>0</v>
      </c>
      <c r="I1370" s="2">
        <v>0</v>
      </c>
      <c r="J1370" s="2">
        <v>0</v>
      </c>
      <c r="K1370" s="2">
        <v>1</v>
      </c>
      <c r="L1370" s="2">
        <v>1</v>
      </c>
      <c r="M1370">
        <v>0</v>
      </c>
      <c r="N1370" s="2">
        <v>1</v>
      </c>
      <c r="O1370" s="2">
        <v>1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45">
        <v>1.699074074074074E-2</v>
      </c>
      <c r="V1370" s="45">
        <v>0</v>
      </c>
      <c r="W1370" s="45" t="s">
        <v>77</v>
      </c>
      <c r="X1370" s="2">
        <v>0</v>
      </c>
      <c r="Y1370" s="2">
        <v>0</v>
      </c>
      <c r="Z1370">
        <v>1</v>
      </c>
    </row>
    <row r="1371" spans="1:26" x14ac:dyDescent="0.25">
      <c r="A1371" s="1">
        <v>44727</v>
      </c>
      <c r="B1371" t="s">
        <v>82</v>
      </c>
      <c r="C1371" t="s">
        <v>151</v>
      </c>
      <c r="D1371" t="s">
        <v>143</v>
      </c>
      <c r="E1371" t="s">
        <v>282</v>
      </c>
      <c r="F1371" s="3">
        <v>1.2647221666666666</v>
      </c>
      <c r="G1371" s="5">
        <v>1.5876735243055558E-2</v>
      </c>
      <c r="H1371" s="2">
        <v>0</v>
      </c>
      <c r="I1371" s="2">
        <v>0</v>
      </c>
      <c r="J1371" s="2">
        <v>0</v>
      </c>
      <c r="K1371" s="2">
        <v>9</v>
      </c>
      <c r="L1371" s="2">
        <v>9</v>
      </c>
      <c r="M1371">
        <v>3</v>
      </c>
      <c r="N1371" s="2">
        <v>9</v>
      </c>
      <c r="O1371" s="2">
        <v>0</v>
      </c>
      <c r="P1371" s="2">
        <v>7</v>
      </c>
      <c r="Q1371" s="2">
        <v>9</v>
      </c>
      <c r="R1371" s="2">
        <v>2</v>
      </c>
      <c r="S1371" s="2">
        <v>0</v>
      </c>
      <c r="T1371" s="2">
        <v>0</v>
      </c>
      <c r="U1371" s="45" t="s">
        <v>77</v>
      </c>
      <c r="V1371" s="45" t="s">
        <v>77</v>
      </c>
      <c r="W1371" s="45">
        <v>5.2152777777777777E-2</v>
      </c>
      <c r="X1371" s="2">
        <v>0</v>
      </c>
      <c r="Y1371" s="2">
        <v>9</v>
      </c>
      <c r="Z1371">
        <v>9</v>
      </c>
    </row>
    <row r="1372" spans="1:26" x14ac:dyDescent="0.25">
      <c r="A1372" s="1">
        <v>44727</v>
      </c>
      <c r="B1372" t="s">
        <v>82</v>
      </c>
      <c r="C1372" t="s">
        <v>142</v>
      </c>
      <c r="D1372" t="s">
        <v>143</v>
      </c>
      <c r="E1372" t="s">
        <v>94</v>
      </c>
      <c r="F1372" s="3">
        <v>1.6852778333333334</v>
      </c>
      <c r="G1372" s="5">
        <v>2.4576099826388888E-2</v>
      </c>
      <c r="H1372" s="2">
        <v>0</v>
      </c>
      <c r="I1372" s="2">
        <v>0</v>
      </c>
      <c r="J1372" s="2">
        <v>0</v>
      </c>
      <c r="K1372" s="2">
        <v>8</v>
      </c>
      <c r="L1372" s="2">
        <v>8</v>
      </c>
      <c r="M1372">
        <v>0</v>
      </c>
      <c r="N1372" s="2">
        <v>7</v>
      </c>
      <c r="O1372" s="2">
        <v>1</v>
      </c>
      <c r="P1372" s="2">
        <v>5</v>
      </c>
      <c r="Q1372" s="2">
        <v>6</v>
      </c>
      <c r="R1372" s="2">
        <v>1</v>
      </c>
      <c r="S1372" s="2">
        <v>1</v>
      </c>
      <c r="T1372" s="2">
        <v>0</v>
      </c>
      <c r="U1372" s="45">
        <v>5.115740740740741E-3</v>
      </c>
      <c r="V1372" s="45">
        <v>1</v>
      </c>
      <c r="W1372" s="45">
        <v>1.6319444444444445E-2</v>
      </c>
      <c r="X1372" s="2">
        <v>1</v>
      </c>
      <c r="Y1372" s="2">
        <v>6</v>
      </c>
      <c r="Z1372">
        <v>8</v>
      </c>
    </row>
    <row r="1373" spans="1:26" x14ac:dyDescent="0.25">
      <c r="A1373" s="1">
        <v>44727</v>
      </c>
      <c r="B1373" t="s">
        <v>82</v>
      </c>
      <c r="C1373" t="s">
        <v>148</v>
      </c>
      <c r="D1373" t="s">
        <v>143</v>
      </c>
      <c r="E1373" t="s">
        <v>94</v>
      </c>
      <c r="F1373" s="3">
        <v>0.84027783333333339</v>
      </c>
      <c r="G1373" s="5">
        <v>1.3740080357142859E-2</v>
      </c>
      <c r="H1373" s="2">
        <v>0</v>
      </c>
      <c r="I1373" s="2">
        <v>0</v>
      </c>
      <c r="J1373" s="2">
        <v>0</v>
      </c>
      <c r="K1373" s="2">
        <v>8</v>
      </c>
      <c r="L1373" s="2">
        <v>7</v>
      </c>
      <c r="M1373">
        <v>3</v>
      </c>
      <c r="N1373" s="2">
        <v>7</v>
      </c>
      <c r="O1373" s="2">
        <v>0</v>
      </c>
      <c r="P1373" s="2">
        <v>2</v>
      </c>
      <c r="Q1373" s="2">
        <v>5</v>
      </c>
      <c r="R1373" s="2">
        <v>3</v>
      </c>
      <c r="S1373" s="2">
        <v>2</v>
      </c>
      <c r="T1373" s="2">
        <v>1</v>
      </c>
      <c r="U1373" s="45" t="s">
        <v>77</v>
      </c>
      <c r="V1373" s="45" t="s">
        <v>77</v>
      </c>
      <c r="W1373" s="45">
        <v>1.9178240740740742E-2</v>
      </c>
      <c r="X1373" s="2">
        <v>3</v>
      </c>
      <c r="Y1373" s="2">
        <v>5</v>
      </c>
      <c r="Z1373">
        <v>8</v>
      </c>
    </row>
    <row r="1374" spans="1:26" x14ac:dyDescent="0.25">
      <c r="A1374" s="1">
        <v>44727</v>
      </c>
      <c r="B1374" t="s">
        <v>82</v>
      </c>
      <c r="C1374" t="s">
        <v>151</v>
      </c>
      <c r="D1374" t="s">
        <v>143</v>
      </c>
      <c r="E1374" t="s">
        <v>277</v>
      </c>
      <c r="F1374" s="3">
        <v>0.55138799999999999</v>
      </c>
      <c r="G1374" s="5">
        <v>3.3391166666666666E-2</v>
      </c>
      <c r="H1374" s="2">
        <v>0</v>
      </c>
      <c r="I1374" s="2">
        <v>0</v>
      </c>
      <c r="J1374" s="2">
        <v>0</v>
      </c>
      <c r="K1374" s="2">
        <v>1</v>
      </c>
      <c r="L1374" s="2">
        <v>1</v>
      </c>
      <c r="M1374">
        <v>0</v>
      </c>
      <c r="N1374" s="2">
        <v>1</v>
      </c>
      <c r="O1374" s="2">
        <v>0</v>
      </c>
      <c r="P1374" s="2">
        <v>1</v>
      </c>
      <c r="Q1374" s="2">
        <v>1</v>
      </c>
      <c r="R1374" s="2">
        <v>0</v>
      </c>
      <c r="S1374" s="2">
        <v>0</v>
      </c>
      <c r="T1374" s="2">
        <v>0</v>
      </c>
      <c r="U1374" s="45" t="s">
        <v>77</v>
      </c>
      <c r="V1374" s="45" t="s">
        <v>77</v>
      </c>
      <c r="W1374" s="45">
        <v>4.386574074074074E-3</v>
      </c>
      <c r="X1374" s="2">
        <v>0</v>
      </c>
      <c r="Y1374" s="2">
        <v>1</v>
      </c>
      <c r="Z1374">
        <v>1</v>
      </c>
    </row>
    <row r="1375" spans="1:26" x14ac:dyDescent="0.25">
      <c r="A1375" s="1">
        <v>44727</v>
      </c>
      <c r="B1375" t="s">
        <v>82</v>
      </c>
      <c r="C1375" t="s">
        <v>176</v>
      </c>
      <c r="D1375" t="s">
        <v>143</v>
      </c>
      <c r="E1375" t="s">
        <v>277</v>
      </c>
      <c r="F1375" s="3">
        <v>0</v>
      </c>
      <c r="G1375" s="5">
        <v>1.4375000000000001E-2</v>
      </c>
      <c r="H1375" s="2">
        <v>0</v>
      </c>
      <c r="I1375" s="2">
        <v>0</v>
      </c>
      <c r="J1375" s="2">
        <v>0</v>
      </c>
      <c r="K1375" s="2">
        <v>1</v>
      </c>
      <c r="L1375" s="2">
        <v>1</v>
      </c>
      <c r="M1375">
        <v>0</v>
      </c>
      <c r="N1375" s="2">
        <v>1</v>
      </c>
      <c r="O1375" s="2">
        <v>0</v>
      </c>
      <c r="P1375" s="2">
        <v>1</v>
      </c>
      <c r="Q1375" s="2">
        <v>1</v>
      </c>
      <c r="R1375" s="2">
        <v>0</v>
      </c>
      <c r="S1375" s="2">
        <v>0</v>
      </c>
      <c r="T1375" s="2">
        <v>0</v>
      </c>
      <c r="U1375" s="45" t="s">
        <v>77</v>
      </c>
      <c r="V1375" s="45" t="s">
        <v>77</v>
      </c>
      <c r="W1375" s="45">
        <v>0.14172453703703705</v>
      </c>
      <c r="X1375" s="2">
        <v>0</v>
      </c>
      <c r="Y1375" s="2">
        <v>1</v>
      </c>
      <c r="Z1375">
        <v>1</v>
      </c>
    </row>
    <row r="1376" spans="1:26" x14ac:dyDescent="0.25">
      <c r="A1376" s="1">
        <v>44727</v>
      </c>
      <c r="B1376" t="s">
        <v>80</v>
      </c>
      <c r="C1376" t="s">
        <v>133</v>
      </c>
      <c r="D1376" t="s">
        <v>132</v>
      </c>
      <c r="E1376" t="s">
        <v>273</v>
      </c>
      <c r="F1376" s="3">
        <v>0</v>
      </c>
      <c r="G1376" s="5" t="s">
        <v>77</v>
      </c>
      <c r="H1376" s="2">
        <v>0</v>
      </c>
      <c r="I1376" s="2">
        <v>0</v>
      </c>
      <c r="J1376" s="2">
        <v>0</v>
      </c>
      <c r="K1376" s="2">
        <v>1</v>
      </c>
      <c r="L1376" s="2">
        <v>0</v>
      </c>
      <c r="M1376">
        <v>0</v>
      </c>
      <c r="N1376" s="2">
        <v>0</v>
      </c>
      <c r="O1376" s="2">
        <v>0</v>
      </c>
      <c r="P1376" s="2">
        <v>1</v>
      </c>
      <c r="Q1376" s="2">
        <v>1</v>
      </c>
      <c r="R1376" s="2">
        <v>0</v>
      </c>
      <c r="S1376" s="2">
        <v>0</v>
      </c>
      <c r="T1376" s="2">
        <v>0</v>
      </c>
      <c r="U1376" s="45" t="s">
        <v>77</v>
      </c>
      <c r="V1376" s="45" t="s">
        <v>77</v>
      </c>
      <c r="W1376" s="45">
        <v>1.101851851851852E-2</v>
      </c>
      <c r="X1376" s="2">
        <v>0</v>
      </c>
      <c r="Y1376" s="2">
        <v>1</v>
      </c>
      <c r="Z1376">
        <v>1</v>
      </c>
    </row>
    <row r="1377" spans="1:26" x14ac:dyDescent="0.25">
      <c r="A1377" s="1">
        <v>44727</v>
      </c>
      <c r="B1377" t="s">
        <v>80</v>
      </c>
      <c r="C1377" t="s">
        <v>133</v>
      </c>
      <c r="D1377" t="s">
        <v>132</v>
      </c>
      <c r="E1377" t="s">
        <v>275</v>
      </c>
      <c r="F1377" s="3">
        <v>69.948888000000011</v>
      </c>
      <c r="G1377" s="5">
        <v>0.2042962939814815</v>
      </c>
      <c r="H1377" s="2">
        <v>7</v>
      </c>
      <c r="I1377" s="2">
        <v>7</v>
      </c>
      <c r="J1377" s="2">
        <v>1</v>
      </c>
      <c r="K1377" s="2">
        <v>16</v>
      </c>
      <c r="L1377" s="2">
        <v>16</v>
      </c>
      <c r="M1377">
        <v>4</v>
      </c>
      <c r="N1377" s="2">
        <v>7</v>
      </c>
      <c r="O1377" s="2">
        <v>2</v>
      </c>
      <c r="P1377" s="2">
        <v>12</v>
      </c>
      <c r="Q1377" s="2">
        <v>13</v>
      </c>
      <c r="R1377" s="2">
        <v>1</v>
      </c>
      <c r="S1377" s="2">
        <v>0</v>
      </c>
      <c r="T1377" s="2">
        <v>1</v>
      </c>
      <c r="U1377" s="45">
        <v>4.3287037037037035E-3</v>
      </c>
      <c r="V1377" s="45">
        <v>1</v>
      </c>
      <c r="W1377" s="45">
        <v>7.300925925925926E-2</v>
      </c>
      <c r="X1377" s="2">
        <v>1</v>
      </c>
      <c r="Y1377" s="2">
        <v>13</v>
      </c>
      <c r="Z1377">
        <v>16</v>
      </c>
    </row>
    <row r="1378" spans="1:26" x14ac:dyDescent="0.25">
      <c r="A1378" s="1">
        <v>44727</v>
      </c>
      <c r="B1378" t="s">
        <v>80</v>
      </c>
      <c r="C1378" t="s">
        <v>149</v>
      </c>
      <c r="D1378" t="s">
        <v>150</v>
      </c>
      <c r="E1378" t="s">
        <v>275</v>
      </c>
      <c r="F1378" s="3">
        <v>0.94555549999999999</v>
      </c>
      <c r="G1378" s="5">
        <v>4.98148125E-2</v>
      </c>
      <c r="H1378" s="2">
        <v>0</v>
      </c>
      <c r="I1378" s="2">
        <v>0</v>
      </c>
      <c r="J1378" s="2">
        <v>0</v>
      </c>
      <c r="K1378" s="2">
        <v>1</v>
      </c>
      <c r="L1378" s="2">
        <v>1</v>
      </c>
      <c r="M1378">
        <v>0</v>
      </c>
      <c r="N1378" s="2">
        <v>0</v>
      </c>
      <c r="O1378" s="2">
        <v>0</v>
      </c>
      <c r="P1378" s="2">
        <v>1</v>
      </c>
      <c r="Q1378" s="2">
        <v>1</v>
      </c>
      <c r="R1378" s="2">
        <v>0</v>
      </c>
      <c r="S1378" s="2">
        <v>0</v>
      </c>
      <c r="T1378" s="2">
        <v>0</v>
      </c>
      <c r="U1378" s="45" t="s">
        <v>77</v>
      </c>
      <c r="V1378" s="45" t="s">
        <v>77</v>
      </c>
      <c r="W1378" s="45">
        <v>6.9733796296296308E-2</v>
      </c>
      <c r="X1378" s="2">
        <v>0</v>
      </c>
      <c r="Y1378" s="2">
        <v>1</v>
      </c>
      <c r="Z1378">
        <v>1</v>
      </c>
    </row>
    <row r="1379" spans="1:26" x14ac:dyDescent="0.25">
      <c r="A1379" s="1">
        <v>44727</v>
      </c>
      <c r="B1379" t="s">
        <v>80</v>
      </c>
      <c r="C1379" t="s">
        <v>133</v>
      </c>
      <c r="D1379" t="s">
        <v>132</v>
      </c>
      <c r="E1379" t="s">
        <v>94</v>
      </c>
      <c r="F1379" s="3">
        <v>10.763054500000001</v>
      </c>
      <c r="G1379" s="5">
        <v>0.12253181770833334</v>
      </c>
      <c r="H1379" s="2">
        <v>1</v>
      </c>
      <c r="I1379" s="2">
        <v>0</v>
      </c>
      <c r="J1379" s="2">
        <v>0</v>
      </c>
      <c r="K1379" s="2">
        <v>2</v>
      </c>
      <c r="L1379" s="2">
        <v>2</v>
      </c>
      <c r="M1379">
        <v>0</v>
      </c>
      <c r="N1379" s="2">
        <v>0</v>
      </c>
      <c r="O1379" s="2">
        <v>0</v>
      </c>
      <c r="P1379" s="2">
        <v>1</v>
      </c>
      <c r="Q1379" s="2">
        <v>2</v>
      </c>
      <c r="R1379" s="2">
        <v>1</v>
      </c>
      <c r="S1379" s="2">
        <v>0</v>
      </c>
      <c r="T1379" s="2">
        <v>0</v>
      </c>
      <c r="U1379" s="45" t="s">
        <v>77</v>
      </c>
      <c r="V1379" s="45" t="s">
        <v>77</v>
      </c>
      <c r="W1379" s="45">
        <v>1.6759259259259262E-2</v>
      </c>
      <c r="X1379" s="2">
        <v>0</v>
      </c>
      <c r="Y1379" s="2">
        <v>2</v>
      </c>
      <c r="Z1379">
        <v>2</v>
      </c>
    </row>
    <row r="1380" spans="1:26" x14ac:dyDescent="0.25">
      <c r="A1380" s="1">
        <v>44727</v>
      </c>
      <c r="B1380" t="s">
        <v>80</v>
      </c>
      <c r="C1380" t="s">
        <v>133</v>
      </c>
      <c r="D1380" t="s">
        <v>132</v>
      </c>
      <c r="E1380" t="s">
        <v>267</v>
      </c>
      <c r="F1380" s="3">
        <v>95.054164666666665</v>
      </c>
      <c r="G1380" s="5">
        <v>0.16910879305555557</v>
      </c>
      <c r="H1380" s="2">
        <v>7</v>
      </c>
      <c r="I1380" s="2">
        <v>7</v>
      </c>
      <c r="J1380" s="2">
        <v>4</v>
      </c>
      <c r="K1380" s="2">
        <v>28</v>
      </c>
      <c r="L1380" s="2">
        <v>27</v>
      </c>
      <c r="M1380">
        <v>4</v>
      </c>
      <c r="N1380" s="2">
        <v>14</v>
      </c>
      <c r="O1380" s="2">
        <v>7</v>
      </c>
      <c r="P1380" s="2">
        <v>19</v>
      </c>
      <c r="Q1380" s="2">
        <v>19</v>
      </c>
      <c r="R1380" s="2">
        <v>0</v>
      </c>
      <c r="S1380" s="2">
        <v>1</v>
      </c>
      <c r="T1380" s="2">
        <v>1</v>
      </c>
      <c r="U1380" s="45">
        <v>5.0578703703703706E-3</v>
      </c>
      <c r="V1380" s="45">
        <v>0.5714285714285714</v>
      </c>
      <c r="W1380" s="45">
        <v>6.1273148148148153E-2</v>
      </c>
      <c r="X1380" s="2">
        <v>2</v>
      </c>
      <c r="Y1380" s="2">
        <v>19</v>
      </c>
      <c r="Z1380">
        <v>28</v>
      </c>
    </row>
    <row r="1381" spans="1:26" x14ac:dyDescent="0.25">
      <c r="A1381" s="1">
        <v>44727</v>
      </c>
      <c r="B1381" t="s">
        <v>80</v>
      </c>
      <c r="C1381" t="s">
        <v>149</v>
      </c>
      <c r="D1381" t="s">
        <v>150</v>
      </c>
      <c r="E1381" t="s">
        <v>267</v>
      </c>
      <c r="F1381" s="3">
        <v>4.1149999999999993</v>
      </c>
      <c r="G1381" s="5">
        <v>5.1545138888888897E-2</v>
      </c>
      <c r="H1381" s="2">
        <v>0</v>
      </c>
      <c r="I1381" s="2">
        <v>0</v>
      </c>
      <c r="J1381" s="2">
        <v>0</v>
      </c>
      <c r="K1381" s="2">
        <v>4</v>
      </c>
      <c r="L1381" s="2">
        <v>4</v>
      </c>
      <c r="M1381">
        <v>0</v>
      </c>
      <c r="N1381" s="2">
        <v>1</v>
      </c>
      <c r="O1381" s="2">
        <v>0</v>
      </c>
      <c r="P1381" s="2">
        <v>3</v>
      </c>
      <c r="Q1381" s="2">
        <v>3</v>
      </c>
      <c r="R1381" s="2">
        <v>0</v>
      </c>
      <c r="S1381" s="2">
        <v>0</v>
      </c>
      <c r="T1381" s="2">
        <v>1</v>
      </c>
      <c r="U1381" s="45" t="s">
        <v>77</v>
      </c>
      <c r="V1381" s="45" t="s">
        <v>77</v>
      </c>
      <c r="W1381" s="45">
        <v>0.14782407407407408</v>
      </c>
      <c r="X1381" s="2">
        <v>1</v>
      </c>
      <c r="Y1381" s="2">
        <v>3</v>
      </c>
      <c r="Z1381">
        <v>4</v>
      </c>
    </row>
    <row r="1382" spans="1:26" x14ac:dyDescent="0.25">
      <c r="A1382" s="1">
        <v>44727</v>
      </c>
      <c r="B1382" t="s">
        <v>77</v>
      </c>
      <c r="C1382" t="s">
        <v>77</v>
      </c>
      <c r="D1382" t="s">
        <v>77</v>
      </c>
      <c r="E1382" t="s">
        <v>280</v>
      </c>
      <c r="F1382" s="3">
        <v>0</v>
      </c>
      <c r="G1382" s="5" t="s">
        <v>77</v>
      </c>
      <c r="H1382" s="2">
        <v>0</v>
      </c>
      <c r="I1382" s="2">
        <v>0</v>
      </c>
      <c r="J1382" s="2">
        <v>0</v>
      </c>
      <c r="K1382" s="2">
        <v>24</v>
      </c>
      <c r="L1382" s="2">
        <v>4</v>
      </c>
      <c r="M1382">
        <v>0</v>
      </c>
      <c r="N1382" s="2">
        <v>0</v>
      </c>
      <c r="O1382" s="2">
        <v>2</v>
      </c>
      <c r="P1382" s="2">
        <v>13</v>
      </c>
      <c r="Q1382" s="2">
        <v>20</v>
      </c>
      <c r="R1382" s="2">
        <v>7</v>
      </c>
      <c r="S1382" s="2">
        <v>1</v>
      </c>
      <c r="T1382" s="2">
        <v>1</v>
      </c>
      <c r="U1382" s="45">
        <v>2.6099537037037037E-3</v>
      </c>
      <c r="V1382" s="45">
        <v>1</v>
      </c>
      <c r="W1382" s="45">
        <v>4.3078703703703702E-2</v>
      </c>
      <c r="X1382" s="2">
        <v>2</v>
      </c>
      <c r="Y1382" s="2">
        <v>20</v>
      </c>
      <c r="Z1382">
        <v>14</v>
      </c>
    </row>
    <row r="1383" spans="1:26" x14ac:dyDescent="0.25">
      <c r="A1383" s="1">
        <v>44727</v>
      </c>
      <c r="B1383" t="s">
        <v>77</v>
      </c>
      <c r="C1383" t="s">
        <v>77</v>
      </c>
      <c r="D1383" t="s">
        <v>77</v>
      </c>
      <c r="E1383" t="s">
        <v>269</v>
      </c>
      <c r="F1383" s="3">
        <v>0</v>
      </c>
      <c r="G1383" s="5" t="s">
        <v>77</v>
      </c>
      <c r="H1383" s="2">
        <v>0</v>
      </c>
      <c r="I1383" s="2">
        <v>0</v>
      </c>
      <c r="J1383" s="2">
        <v>0</v>
      </c>
      <c r="K1383" s="2">
        <v>41</v>
      </c>
      <c r="L1383" s="2">
        <v>11</v>
      </c>
      <c r="M1383">
        <v>0</v>
      </c>
      <c r="N1383" s="2">
        <v>0</v>
      </c>
      <c r="O1383" s="2">
        <v>5</v>
      </c>
      <c r="P1383" s="2">
        <v>22</v>
      </c>
      <c r="Q1383" s="2">
        <v>28</v>
      </c>
      <c r="R1383" s="2">
        <v>6</v>
      </c>
      <c r="S1383" s="2">
        <v>3</v>
      </c>
      <c r="T1383" s="2">
        <v>5</v>
      </c>
      <c r="U1383" s="45">
        <v>4.0972222222222226E-3</v>
      </c>
      <c r="V1383" s="45">
        <v>0.8</v>
      </c>
      <c r="W1383" s="45">
        <v>4.2337962962962966E-2</v>
      </c>
      <c r="X1383" s="2">
        <v>8</v>
      </c>
      <c r="Y1383" s="2">
        <v>28</v>
      </c>
      <c r="Z1383">
        <v>17</v>
      </c>
    </row>
    <row r="1384" spans="1:26" x14ac:dyDescent="0.25">
      <c r="A1384" s="1">
        <v>44727</v>
      </c>
      <c r="B1384" t="s">
        <v>77</v>
      </c>
      <c r="C1384" t="s">
        <v>77</v>
      </c>
      <c r="D1384" t="s">
        <v>77</v>
      </c>
      <c r="E1384" t="s">
        <v>272</v>
      </c>
      <c r="F1384" s="3">
        <v>0</v>
      </c>
      <c r="G1384" s="5" t="s">
        <v>77</v>
      </c>
      <c r="H1384" s="2">
        <v>0</v>
      </c>
      <c r="I1384" s="2">
        <v>0</v>
      </c>
      <c r="J1384" s="2">
        <v>0</v>
      </c>
      <c r="K1384" s="2">
        <v>49</v>
      </c>
      <c r="L1384" s="2">
        <v>10</v>
      </c>
      <c r="M1384">
        <v>0</v>
      </c>
      <c r="N1384" s="2">
        <v>0</v>
      </c>
      <c r="O1384" s="2">
        <v>8</v>
      </c>
      <c r="P1384" s="2">
        <v>19</v>
      </c>
      <c r="Q1384" s="2">
        <v>31</v>
      </c>
      <c r="R1384" s="2">
        <v>12</v>
      </c>
      <c r="S1384" s="2">
        <v>7</v>
      </c>
      <c r="T1384" s="2">
        <v>3</v>
      </c>
      <c r="U1384" s="45">
        <v>4.3055555555555555E-3</v>
      </c>
      <c r="V1384" s="45">
        <v>0.625</v>
      </c>
      <c r="W1384" s="45">
        <v>3.8668981481481478E-2</v>
      </c>
      <c r="X1384" s="2">
        <v>10</v>
      </c>
      <c r="Y1384" s="2">
        <v>31</v>
      </c>
      <c r="Z1384">
        <v>29</v>
      </c>
    </row>
    <row r="1385" spans="1:26" x14ac:dyDescent="0.25">
      <c r="A1385" s="1">
        <v>44727</v>
      </c>
      <c r="B1385" t="s">
        <v>77</v>
      </c>
      <c r="C1385" t="s">
        <v>77</v>
      </c>
      <c r="D1385" t="s">
        <v>77</v>
      </c>
      <c r="E1385" t="s">
        <v>273</v>
      </c>
      <c r="F1385" s="3">
        <v>0</v>
      </c>
      <c r="G1385" s="5" t="s">
        <v>77</v>
      </c>
      <c r="H1385" s="2">
        <v>0</v>
      </c>
      <c r="I1385" s="2">
        <v>0</v>
      </c>
      <c r="J1385" s="2">
        <v>0</v>
      </c>
      <c r="K1385" s="2">
        <v>106</v>
      </c>
      <c r="L1385" s="2">
        <v>23</v>
      </c>
      <c r="M1385">
        <v>0</v>
      </c>
      <c r="N1385" s="2">
        <v>0</v>
      </c>
      <c r="O1385" s="2">
        <v>13</v>
      </c>
      <c r="P1385" s="2">
        <v>56</v>
      </c>
      <c r="Q1385" s="2">
        <v>73</v>
      </c>
      <c r="R1385" s="2">
        <v>17</v>
      </c>
      <c r="S1385" s="2">
        <v>10</v>
      </c>
      <c r="T1385" s="2">
        <v>10</v>
      </c>
      <c r="U1385" s="45">
        <v>6.3541666666666668E-3</v>
      </c>
      <c r="V1385" s="45">
        <v>0.38461538461538464</v>
      </c>
      <c r="W1385" s="45">
        <v>0.11357638888888891</v>
      </c>
      <c r="X1385" s="2">
        <v>20</v>
      </c>
      <c r="Y1385" s="2">
        <v>73</v>
      </c>
      <c r="Z1385">
        <v>41</v>
      </c>
    </row>
    <row r="1386" spans="1:26" x14ac:dyDescent="0.25">
      <c r="A1386" s="1">
        <v>44727</v>
      </c>
      <c r="B1386" t="s">
        <v>77</v>
      </c>
      <c r="C1386" t="s">
        <v>77</v>
      </c>
      <c r="D1386" t="s">
        <v>77</v>
      </c>
      <c r="E1386" t="s">
        <v>268</v>
      </c>
      <c r="F1386" s="3">
        <v>0</v>
      </c>
      <c r="G1386" s="5" t="s">
        <v>77</v>
      </c>
      <c r="H1386" s="2">
        <v>0</v>
      </c>
      <c r="I1386" s="2">
        <v>0</v>
      </c>
      <c r="J1386" s="2">
        <v>0</v>
      </c>
      <c r="K1386" s="2">
        <v>62</v>
      </c>
      <c r="L1386" s="2">
        <v>8</v>
      </c>
      <c r="M1386">
        <v>0</v>
      </c>
      <c r="N1386" s="2">
        <v>0</v>
      </c>
      <c r="O1386" s="2">
        <v>7</v>
      </c>
      <c r="P1386" s="2">
        <v>24</v>
      </c>
      <c r="Q1386" s="2">
        <v>38</v>
      </c>
      <c r="R1386" s="2">
        <v>14</v>
      </c>
      <c r="S1386" s="2">
        <v>7</v>
      </c>
      <c r="T1386" s="2">
        <v>10</v>
      </c>
      <c r="U1386" s="45">
        <v>7.060185185185185E-3</v>
      </c>
      <c r="V1386" s="45">
        <v>0.42857142857142855</v>
      </c>
      <c r="W1386" s="45">
        <v>8.0115740740740737E-2</v>
      </c>
      <c r="X1386" s="2">
        <v>17</v>
      </c>
      <c r="Y1386" s="2">
        <v>38</v>
      </c>
      <c r="Z1386">
        <v>24</v>
      </c>
    </row>
    <row r="1387" spans="1:26" x14ac:dyDescent="0.25">
      <c r="A1387" s="1">
        <v>44727</v>
      </c>
      <c r="B1387" t="s">
        <v>77</v>
      </c>
      <c r="C1387" t="s">
        <v>77</v>
      </c>
      <c r="D1387" t="s">
        <v>77</v>
      </c>
      <c r="E1387" t="s">
        <v>286</v>
      </c>
      <c r="F1387" s="3">
        <v>0</v>
      </c>
      <c r="G1387" s="5" t="s">
        <v>77</v>
      </c>
      <c r="H1387" s="2">
        <v>0</v>
      </c>
      <c r="I1387" s="2">
        <v>0</v>
      </c>
      <c r="J1387" s="2">
        <v>0</v>
      </c>
      <c r="K1387" s="2">
        <v>21</v>
      </c>
      <c r="L1387" s="2">
        <v>5</v>
      </c>
      <c r="M1387">
        <v>0</v>
      </c>
      <c r="N1387" s="2">
        <v>0</v>
      </c>
      <c r="O1387" s="2">
        <v>2</v>
      </c>
      <c r="P1387" s="2">
        <v>8</v>
      </c>
      <c r="Q1387" s="2">
        <v>14</v>
      </c>
      <c r="R1387" s="2">
        <v>6</v>
      </c>
      <c r="S1387" s="2">
        <v>2</v>
      </c>
      <c r="T1387" s="2">
        <v>3</v>
      </c>
      <c r="U1387" s="45">
        <v>5.3009259259259259E-3</v>
      </c>
      <c r="V1387" s="45">
        <v>0.5</v>
      </c>
      <c r="W1387" s="45">
        <v>2.1747685185185186E-2</v>
      </c>
      <c r="X1387" s="2">
        <v>5</v>
      </c>
      <c r="Y1387" s="2">
        <v>14</v>
      </c>
      <c r="Z1387">
        <v>12</v>
      </c>
    </row>
    <row r="1388" spans="1:26" x14ac:dyDescent="0.25">
      <c r="A1388" s="1">
        <v>44727</v>
      </c>
      <c r="B1388" t="s">
        <v>77</v>
      </c>
      <c r="C1388" t="s">
        <v>77</v>
      </c>
      <c r="D1388" t="s">
        <v>77</v>
      </c>
      <c r="E1388" t="s">
        <v>276</v>
      </c>
      <c r="F1388" s="3">
        <v>0</v>
      </c>
      <c r="G1388" s="5" t="s">
        <v>77</v>
      </c>
      <c r="H1388" s="2">
        <v>0</v>
      </c>
      <c r="I1388" s="2">
        <v>0</v>
      </c>
      <c r="J1388" s="2">
        <v>0</v>
      </c>
      <c r="K1388" s="2">
        <v>59</v>
      </c>
      <c r="L1388" s="2">
        <v>18</v>
      </c>
      <c r="M1388">
        <v>0</v>
      </c>
      <c r="N1388" s="2">
        <v>0</v>
      </c>
      <c r="O1388" s="2">
        <v>6</v>
      </c>
      <c r="P1388" s="2">
        <v>25</v>
      </c>
      <c r="Q1388" s="2">
        <v>43</v>
      </c>
      <c r="R1388" s="2">
        <v>18</v>
      </c>
      <c r="S1388" s="2">
        <v>3</v>
      </c>
      <c r="T1388" s="2">
        <v>7</v>
      </c>
      <c r="U1388" s="45">
        <v>6.579861111111111E-3</v>
      </c>
      <c r="V1388" s="45">
        <v>0.5</v>
      </c>
      <c r="W1388" s="45">
        <v>7.3344907407407414E-2</v>
      </c>
      <c r="X1388" s="2">
        <v>10</v>
      </c>
      <c r="Y1388" s="2">
        <v>43</v>
      </c>
      <c r="Z1388">
        <v>31</v>
      </c>
    </row>
    <row r="1389" spans="1:26" x14ac:dyDescent="0.25">
      <c r="A1389" s="1">
        <v>44727</v>
      </c>
      <c r="B1389" t="s">
        <v>77</v>
      </c>
      <c r="C1389" t="s">
        <v>77</v>
      </c>
      <c r="D1389" t="s">
        <v>77</v>
      </c>
      <c r="E1389" t="s">
        <v>285</v>
      </c>
      <c r="F1389" s="3">
        <v>0</v>
      </c>
      <c r="G1389" s="5" t="s">
        <v>77</v>
      </c>
      <c r="H1389" s="2">
        <v>0</v>
      </c>
      <c r="I1389" s="2">
        <v>0</v>
      </c>
      <c r="J1389" s="2">
        <v>0</v>
      </c>
      <c r="K1389" s="2">
        <v>29</v>
      </c>
      <c r="L1389" s="2">
        <v>6</v>
      </c>
      <c r="M1389">
        <v>0</v>
      </c>
      <c r="N1389" s="2">
        <v>0</v>
      </c>
      <c r="O1389" s="2">
        <v>1</v>
      </c>
      <c r="P1389" s="2">
        <v>15</v>
      </c>
      <c r="Q1389" s="2">
        <v>20</v>
      </c>
      <c r="R1389" s="2">
        <v>5</v>
      </c>
      <c r="S1389" s="2">
        <v>2</v>
      </c>
      <c r="T1389" s="2">
        <v>6</v>
      </c>
      <c r="U1389" s="45">
        <v>2.8703703703703708E-3</v>
      </c>
      <c r="V1389" s="45">
        <v>1</v>
      </c>
      <c r="W1389" s="45">
        <v>4.2858796296296298E-2</v>
      </c>
      <c r="X1389" s="2">
        <v>8</v>
      </c>
      <c r="Y1389" s="2">
        <v>20</v>
      </c>
      <c r="Z1389">
        <v>14</v>
      </c>
    </row>
    <row r="1390" spans="1:26" x14ac:dyDescent="0.25">
      <c r="A1390" s="1">
        <v>44727</v>
      </c>
      <c r="B1390" t="s">
        <v>77</v>
      </c>
      <c r="C1390" t="s">
        <v>77</v>
      </c>
      <c r="D1390" t="s">
        <v>77</v>
      </c>
      <c r="E1390" t="s">
        <v>282</v>
      </c>
      <c r="F1390" s="3">
        <v>0</v>
      </c>
      <c r="G1390" s="5" t="s">
        <v>77</v>
      </c>
      <c r="H1390" s="2">
        <v>0</v>
      </c>
      <c r="I1390" s="2">
        <v>0</v>
      </c>
      <c r="J1390" s="2">
        <v>0</v>
      </c>
      <c r="K1390" s="2">
        <v>45</v>
      </c>
      <c r="L1390" s="2">
        <v>9</v>
      </c>
      <c r="M1390">
        <v>0</v>
      </c>
      <c r="N1390" s="2">
        <v>0</v>
      </c>
      <c r="O1390" s="2">
        <v>2</v>
      </c>
      <c r="P1390" s="2">
        <v>29</v>
      </c>
      <c r="Q1390" s="2">
        <v>36</v>
      </c>
      <c r="R1390" s="2">
        <v>7</v>
      </c>
      <c r="S1390" s="2">
        <v>6</v>
      </c>
      <c r="T1390" s="2">
        <v>1</v>
      </c>
      <c r="U1390" s="45">
        <v>7.9282407407407409E-3</v>
      </c>
      <c r="V1390" s="45">
        <v>0.5</v>
      </c>
      <c r="W1390" s="45">
        <v>5.901620370370371E-2</v>
      </c>
      <c r="X1390" s="2">
        <v>7</v>
      </c>
      <c r="Y1390" s="2">
        <v>36</v>
      </c>
      <c r="Z1390">
        <v>26</v>
      </c>
    </row>
    <row r="1391" spans="1:26" x14ac:dyDescent="0.25">
      <c r="A1391" s="1">
        <v>44727</v>
      </c>
      <c r="B1391" t="s">
        <v>77</v>
      </c>
      <c r="C1391" t="s">
        <v>77</v>
      </c>
      <c r="D1391" t="s">
        <v>77</v>
      </c>
      <c r="E1391" t="s">
        <v>287</v>
      </c>
      <c r="F1391" s="3">
        <v>0</v>
      </c>
      <c r="G1391" s="5" t="s">
        <v>77</v>
      </c>
      <c r="H1391" s="2">
        <v>0</v>
      </c>
      <c r="I1391" s="2">
        <v>0</v>
      </c>
      <c r="J1391" s="2">
        <v>0</v>
      </c>
      <c r="K1391" s="2">
        <v>38</v>
      </c>
      <c r="L1391" s="2">
        <v>11</v>
      </c>
      <c r="M1391">
        <v>0</v>
      </c>
      <c r="N1391" s="2">
        <v>0</v>
      </c>
      <c r="O1391" s="2">
        <v>4</v>
      </c>
      <c r="P1391" s="2">
        <v>16</v>
      </c>
      <c r="Q1391" s="2">
        <v>23</v>
      </c>
      <c r="R1391" s="2">
        <v>7</v>
      </c>
      <c r="S1391" s="2">
        <v>3</v>
      </c>
      <c r="T1391" s="2">
        <v>8</v>
      </c>
      <c r="U1391" s="45">
        <v>1.222800925925926E-2</v>
      </c>
      <c r="V1391" s="45">
        <v>0.25</v>
      </c>
      <c r="W1391" s="45">
        <v>4.8946759259259259E-2</v>
      </c>
      <c r="X1391" s="2">
        <v>11</v>
      </c>
      <c r="Y1391" s="2">
        <v>23</v>
      </c>
      <c r="Z1391">
        <v>21</v>
      </c>
    </row>
    <row r="1392" spans="1:26" x14ac:dyDescent="0.25">
      <c r="A1392" s="1">
        <v>44727</v>
      </c>
      <c r="B1392" t="s">
        <v>77</v>
      </c>
      <c r="C1392" t="s">
        <v>77</v>
      </c>
      <c r="D1392" t="s">
        <v>77</v>
      </c>
      <c r="E1392" t="s">
        <v>284</v>
      </c>
      <c r="F1392" s="3">
        <v>0</v>
      </c>
      <c r="G1392" s="5" t="s">
        <v>77</v>
      </c>
      <c r="H1392" s="2">
        <v>0</v>
      </c>
      <c r="I1392" s="2">
        <v>0</v>
      </c>
      <c r="J1392" s="2">
        <v>0</v>
      </c>
      <c r="K1392" s="2">
        <v>25</v>
      </c>
      <c r="L1392" s="2">
        <v>4</v>
      </c>
      <c r="M1392">
        <v>0</v>
      </c>
      <c r="N1392" s="2">
        <v>0</v>
      </c>
      <c r="O1392" s="2">
        <v>3</v>
      </c>
      <c r="P1392" s="2">
        <v>8</v>
      </c>
      <c r="Q1392" s="2">
        <v>12</v>
      </c>
      <c r="R1392" s="2">
        <v>4</v>
      </c>
      <c r="S1392" s="2">
        <v>2</v>
      </c>
      <c r="T1392" s="2">
        <v>8</v>
      </c>
      <c r="U1392" s="45">
        <v>1.2337962962962962E-2</v>
      </c>
      <c r="V1392" s="45">
        <v>0.33333333333333331</v>
      </c>
      <c r="W1392" s="45">
        <v>8.8871527777777778E-2</v>
      </c>
      <c r="X1392" s="2">
        <v>10</v>
      </c>
      <c r="Y1392" s="2">
        <v>12</v>
      </c>
      <c r="Z1392">
        <v>9</v>
      </c>
    </row>
    <row r="1393" spans="1:26" x14ac:dyDescent="0.25">
      <c r="A1393" s="1">
        <v>44727</v>
      </c>
      <c r="B1393" t="s">
        <v>77</v>
      </c>
      <c r="C1393" t="s">
        <v>77</v>
      </c>
      <c r="D1393" t="s">
        <v>77</v>
      </c>
      <c r="E1393" t="s">
        <v>281</v>
      </c>
      <c r="F1393" s="3">
        <v>0</v>
      </c>
      <c r="G1393" s="5" t="s">
        <v>77</v>
      </c>
      <c r="H1393" s="2">
        <v>0</v>
      </c>
      <c r="I1393" s="2">
        <v>0</v>
      </c>
      <c r="J1393" s="2">
        <v>0</v>
      </c>
      <c r="K1393" s="2">
        <v>19</v>
      </c>
      <c r="L1393" s="2">
        <v>3</v>
      </c>
      <c r="M1393">
        <v>0</v>
      </c>
      <c r="N1393" s="2">
        <v>0</v>
      </c>
      <c r="O1393" s="2">
        <v>3</v>
      </c>
      <c r="P1393" s="2">
        <v>7</v>
      </c>
      <c r="Q1393" s="2">
        <v>13</v>
      </c>
      <c r="R1393" s="2">
        <v>6</v>
      </c>
      <c r="S1393" s="2">
        <v>1</v>
      </c>
      <c r="T1393" s="2">
        <v>2</v>
      </c>
      <c r="U1393" s="45">
        <v>9.0740740740740747E-3</v>
      </c>
      <c r="V1393" s="45">
        <v>0</v>
      </c>
      <c r="W1393" s="45">
        <v>0.10834490740740742</v>
      </c>
      <c r="X1393" s="2">
        <v>3</v>
      </c>
      <c r="Y1393" s="2">
        <v>13</v>
      </c>
      <c r="Z1393">
        <v>9</v>
      </c>
    </row>
    <row r="1394" spans="1:26" x14ac:dyDescent="0.25">
      <c r="A1394" s="1">
        <v>44727</v>
      </c>
      <c r="B1394" t="s">
        <v>77</v>
      </c>
      <c r="C1394" t="s">
        <v>77</v>
      </c>
      <c r="D1394" t="s">
        <v>77</v>
      </c>
      <c r="E1394" t="s">
        <v>279</v>
      </c>
      <c r="F1394" s="3">
        <v>0</v>
      </c>
      <c r="G1394" s="5" t="s">
        <v>77</v>
      </c>
      <c r="H1394" s="2">
        <v>0</v>
      </c>
      <c r="I1394" s="2">
        <v>0</v>
      </c>
      <c r="J1394" s="2">
        <v>0</v>
      </c>
      <c r="K1394" s="2">
        <v>37</v>
      </c>
      <c r="L1394" s="2">
        <v>5</v>
      </c>
      <c r="M1394">
        <v>0</v>
      </c>
      <c r="N1394" s="2">
        <v>0</v>
      </c>
      <c r="O1394" s="2">
        <v>3</v>
      </c>
      <c r="P1394" s="2">
        <v>18</v>
      </c>
      <c r="Q1394" s="2">
        <v>27</v>
      </c>
      <c r="R1394" s="2">
        <v>9</v>
      </c>
      <c r="S1394" s="2">
        <v>2</v>
      </c>
      <c r="T1394" s="2">
        <v>5</v>
      </c>
      <c r="U1394" s="45">
        <v>1.0671296296296297E-2</v>
      </c>
      <c r="V1394" s="45">
        <v>0</v>
      </c>
      <c r="W1394" s="45">
        <v>7.8194444444444441E-2</v>
      </c>
      <c r="X1394" s="2">
        <v>7</v>
      </c>
      <c r="Y1394" s="2">
        <v>27</v>
      </c>
      <c r="Z1394">
        <v>11</v>
      </c>
    </row>
    <row r="1395" spans="1:26" x14ac:dyDescent="0.25">
      <c r="A1395" s="1">
        <v>44727</v>
      </c>
      <c r="B1395" t="s">
        <v>77</v>
      </c>
      <c r="C1395" t="s">
        <v>77</v>
      </c>
      <c r="D1395" t="s">
        <v>77</v>
      </c>
      <c r="E1395" t="s">
        <v>275</v>
      </c>
      <c r="F1395" s="3">
        <v>0</v>
      </c>
      <c r="G1395" s="5" t="s">
        <v>77</v>
      </c>
      <c r="H1395" s="2">
        <v>0</v>
      </c>
      <c r="I1395" s="2">
        <v>0</v>
      </c>
      <c r="J1395" s="2">
        <v>0</v>
      </c>
      <c r="K1395" s="2">
        <v>52</v>
      </c>
      <c r="L1395" s="2">
        <v>7</v>
      </c>
      <c r="M1395">
        <v>0</v>
      </c>
      <c r="N1395" s="2">
        <v>0</v>
      </c>
      <c r="O1395" s="2">
        <v>5</v>
      </c>
      <c r="P1395" s="2">
        <v>25</v>
      </c>
      <c r="Q1395" s="2">
        <v>35</v>
      </c>
      <c r="R1395" s="2">
        <v>10</v>
      </c>
      <c r="S1395" s="2">
        <v>5</v>
      </c>
      <c r="T1395" s="2">
        <v>7</v>
      </c>
      <c r="U1395" s="45">
        <v>1.2233796296296296E-2</v>
      </c>
      <c r="V1395" s="45">
        <v>0.4</v>
      </c>
      <c r="W1395" s="45">
        <v>0.15123842592592593</v>
      </c>
      <c r="X1395" s="2">
        <v>12</v>
      </c>
      <c r="Y1395" s="2">
        <v>35</v>
      </c>
      <c r="Z1395">
        <v>27</v>
      </c>
    </row>
    <row r="1396" spans="1:26" x14ac:dyDescent="0.25">
      <c r="A1396" s="1">
        <v>44727</v>
      </c>
      <c r="B1396" t="s">
        <v>77</v>
      </c>
      <c r="C1396" t="s">
        <v>77</v>
      </c>
      <c r="D1396" t="s">
        <v>77</v>
      </c>
      <c r="E1396" t="s">
        <v>271</v>
      </c>
      <c r="F1396" s="3">
        <v>0</v>
      </c>
      <c r="G1396" s="5" t="s">
        <v>77</v>
      </c>
      <c r="H1396" s="2">
        <v>0</v>
      </c>
      <c r="I1396" s="2">
        <v>0</v>
      </c>
      <c r="J1396" s="2">
        <v>0</v>
      </c>
      <c r="K1396" s="2">
        <v>46</v>
      </c>
      <c r="L1396" s="2">
        <v>11</v>
      </c>
      <c r="M1396">
        <v>0</v>
      </c>
      <c r="N1396" s="2">
        <v>0</v>
      </c>
      <c r="O1396" s="2">
        <v>7</v>
      </c>
      <c r="P1396" s="2">
        <v>20</v>
      </c>
      <c r="Q1396" s="2">
        <v>29</v>
      </c>
      <c r="R1396" s="2">
        <v>9</v>
      </c>
      <c r="S1396" s="2">
        <v>5</v>
      </c>
      <c r="T1396" s="2">
        <v>5</v>
      </c>
      <c r="U1396" s="45">
        <v>4.409722222222222E-3</v>
      </c>
      <c r="V1396" s="45">
        <v>0.8571428571428571</v>
      </c>
      <c r="W1396" s="45">
        <v>7.0578703703703713E-2</v>
      </c>
      <c r="X1396" s="2">
        <v>10</v>
      </c>
      <c r="Y1396" s="2">
        <v>29</v>
      </c>
      <c r="Z1396">
        <v>23</v>
      </c>
    </row>
    <row r="1397" spans="1:26" x14ac:dyDescent="0.25">
      <c r="A1397" s="1">
        <v>44727</v>
      </c>
      <c r="B1397" t="s">
        <v>77</v>
      </c>
      <c r="C1397" t="s">
        <v>77</v>
      </c>
      <c r="D1397" t="s">
        <v>77</v>
      </c>
      <c r="E1397" t="s">
        <v>82</v>
      </c>
      <c r="F1397" s="3">
        <v>0</v>
      </c>
      <c r="G1397" s="5" t="s">
        <v>77</v>
      </c>
      <c r="H1397" s="2">
        <v>0</v>
      </c>
      <c r="I1397" s="2">
        <v>0</v>
      </c>
      <c r="J1397" s="2">
        <v>0</v>
      </c>
      <c r="K1397" s="2">
        <v>8</v>
      </c>
      <c r="L1397" s="2">
        <v>0</v>
      </c>
      <c r="M1397">
        <v>0</v>
      </c>
      <c r="N1397" s="2">
        <v>0</v>
      </c>
      <c r="O1397" s="2">
        <v>2</v>
      </c>
      <c r="P1397" s="2">
        <v>6</v>
      </c>
      <c r="Q1397" s="2">
        <v>6</v>
      </c>
      <c r="R1397" s="2">
        <v>0</v>
      </c>
      <c r="S1397" s="2">
        <v>0</v>
      </c>
      <c r="T1397" s="2">
        <v>0</v>
      </c>
      <c r="U1397" s="45">
        <v>6.9907407407407409E-3</v>
      </c>
      <c r="V1397" s="45" t="s">
        <v>77</v>
      </c>
      <c r="W1397" s="45" t="s">
        <v>77</v>
      </c>
      <c r="X1397" s="2">
        <v>0</v>
      </c>
      <c r="Y1397" s="2">
        <v>6</v>
      </c>
      <c r="Z1397">
        <v>1</v>
      </c>
    </row>
    <row r="1398" spans="1:26" x14ac:dyDescent="0.25">
      <c r="A1398" s="1">
        <v>44727</v>
      </c>
      <c r="B1398" t="s">
        <v>77</v>
      </c>
      <c r="C1398" t="s">
        <v>77</v>
      </c>
      <c r="D1398" t="s">
        <v>77</v>
      </c>
      <c r="E1398" t="s">
        <v>270</v>
      </c>
      <c r="F1398" s="3">
        <v>0</v>
      </c>
      <c r="G1398" s="5" t="s">
        <v>77</v>
      </c>
      <c r="H1398" s="2">
        <v>0</v>
      </c>
      <c r="I1398" s="2">
        <v>0</v>
      </c>
      <c r="J1398" s="2">
        <v>0</v>
      </c>
      <c r="K1398" s="2">
        <v>25</v>
      </c>
      <c r="L1398" s="2">
        <v>4</v>
      </c>
      <c r="M1398">
        <v>0</v>
      </c>
      <c r="N1398" s="2">
        <v>0</v>
      </c>
      <c r="O1398" s="2">
        <v>3</v>
      </c>
      <c r="P1398" s="2">
        <v>13</v>
      </c>
      <c r="Q1398" s="2">
        <v>19</v>
      </c>
      <c r="R1398" s="2">
        <v>6</v>
      </c>
      <c r="S1398" s="2">
        <v>1</v>
      </c>
      <c r="T1398" s="2">
        <v>2</v>
      </c>
      <c r="U1398" s="45">
        <v>3.7962962962962963E-3</v>
      </c>
      <c r="V1398" s="45">
        <v>1</v>
      </c>
      <c r="W1398" s="45">
        <v>3.6527777777777777E-2</v>
      </c>
      <c r="X1398" s="2">
        <v>3</v>
      </c>
      <c r="Y1398" s="2">
        <v>19</v>
      </c>
      <c r="Z1398">
        <v>16</v>
      </c>
    </row>
    <row r="1399" spans="1:26" x14ac:dyDescent="0.25">
      <c r="A1399" s="1">
        <v>44727</v>
      </c>
      <c r="B1399" t="s">
        <v>77</v>
      </c>
      <c r="C1399" t="s">
        <v>77</v>
      </c>
      <c r="D1399" t="s">
        <v>77</v>
      </c>
      <c r="E1399" t="s">
        <v>94</v>
      </c>
      <c r="F1399" s="3">
        <v>0</v>
      </c>
      <c r="G1399" s="5" t="s">
        <v>77</v>
      </c>
      <c r="H1399" s="2">
        <v>0</v>
      </c>
      <c r="I1399" s="2">
        <v>0</v>
      </c>
      <c r="J1399" s="2">
        <v>0</v>
      </c>
      <c r="K1399" s="2">
        <v>41</v>
      </c>
      <c r="L1399" s="2">
        <v>11</v>
      </c>
      <c r="M1399">
        <v>0</v>
      </c>
      <c r="N1399" s="2">
        <v>0</v>
      </c>
      <c r="O1399" s="2">
        <v>4</v>
      </c>
      <c r="P1399" s="2">
        <v>11</v>
      </c>
      <c r="Q1399" s="2">
        <v>22</v>
      </c>
      <c r="R1399" s="2">
        <v>11</v>
      </c>
      <c r="S1399" s="2">
        <v>5</v>
      </c>
      <c r="T1399" s="2">
        <v>10</v>
      </c>
      <c r="U1399" s="45">
        <v>7.6967592592592591E-3</v>
      </c>
      <c r="V1399" s="45">
        <v>0.25</v>
      </c>
      <c r="W1399" s="45">
        <v>1.4710648148148148E-2</v>
      </c>
      <c r="X1399" s="2">
        <v>15</v>
      </c>
      <c r="Y1399" s="2">
        <v>22</v>
      </c>
      <c r="Z1399">
        <v>24</v>
      </c>
    </row>
    <row r="1400" spans="1:26" x14ac:dyDescent="0.25">
      <c r="A1400" s="1">
        <v>44727</v>
      </c>
      <c r="B1400" t="s">
        <v>77</v>
      </c>
      <c r="C1400" t="s">
        <v>77</v>
      </c>
      <c r="D1400" t="s">
        <v>77</v>
      </c>
      <c r="E1400" t="s">
        <v>274</v>
      </c>
      <c r="F1400" s="3">
        <v>0</v>
      </c>
      <c r="G1400" s="5" t="s">
        <v>77</v>
      </c>
      <c r="H1400" s="2">
        <v>0</v>
      </c>
      <c r="I1400" s="2">
        <v>0</v>
      </c>
      <c r="J1400" s="2">
        <v>0</v>
      </c>
      <c r="K1400" s="2">
        <v>56</v>
      </c>
      <c r="L1400" s="2">
        <v>11</v>
      </c>
      <c r="M1400">
        <v>0</v>
      </c>
      <c r="N1400" s="2">
        <v>0</v>
      </c>
      <c r="O1400" s="2">
        <v>7</v>
      </c>
      <c r="P1400" s="2">
        <v>29</v>
      </c>
      <c r="Q1400" s="2">
        <v>42</v>
      </c>
      <c r="R1400" s="2">
        <v>13</v>
      </c>
      <c r="S1400" s="2">
        <v>0</v>
      </c>
      <c r="T1400" s="2">
        <v>7</v>
      </c>
      <c r="U1400" s="45">
        <v>7.037037037037037E-3</v>
      </c>
      <c r="V1400" s="45">
        <v>0.2857142857142857</v>
      </c>
      <c r="W1400" s="45">
        <v>6.5983796296296304E-2</v>
      </c>
      <c r="X1400" s="2">
        <v>7</v>
      </c>
      <c r="Y1400" s="2">
        <v>42</v>
      </c>
      <c r="Z1400">
        <v>24</v>
      </c>
    </row>
    <row r="1401" spans="1:26" x14ac:dyDescent="0.25">
      <c r="A1401" s="1">
        <v>44727</v>
      </c>
      <c r="B1401" t="s">
        <v>77</v>
      </c>
      <c r="C1401" t="s">
        <v>77</v>
      </c>
      <c r="D1401" t="s">
        <v>77</v>
      </c>
      <c r="E1401" t="s">
        <v>267</v>
      </c>
      <c r="F1401" s="3">
        <v>0</v>
      </c>
      <c r="G1401" s="5" t="s">
        <v>77</v>
      </c>
      <c r="H1401" s="2">
        <v>0</v>
      </c>
      <c r="I1401" s="2">
        <v>0</v>
      </c>
      <c r="J1401" s="2">
        <v>0</v>
      </c>
      <c r="K1401" s="2">
        <v>74</v>
      </c>
      <c r="L1401" s="2">
        <v>11</v>
      </c>
      <c r="M1401">
        <v>0</v>
      </c>
      <c r="N1401" s="2">
        <v>0</v>
      </c>
      <c r="O1401" s="2">
        <v>6</v>
      </c>
      <c r="P1401" s="2">
        <v>42</v>
      </c>
      <c r="Q1401" s="2">
        <v>56</v>
      </c>
      <c r="R1401" s="2">
        <v>14</v>
      </c>
      <c r="S1401" s="2">
        <v>3</v>
      </c>
      <c r="T1401" s="2">
        <v>9</v>
      </c>
      <c r="U1401" s="45">
        <v>3.425925925925926E-3</v>
      </c>
      <c r="V1401" s="45">
        <v>0.83333333333333337</v>
      </c>
      <c r="W1401" s="45">
        <v>0.13086805555555556</v>
      </c>
      <c r="X1401" s="2">
        <v>12</v>
      </c>
      <c r="Y1401" s="2">
        <v>56</v>
      </c>
      <c r="Z1401">
        <v>23</v>
      </c>
    </row>
    <row r="1402" spans="1:26" x14ac:dyDescent="0.25">
      <c r="A1402" s="1">
        <v>44727</v>
      </c>
      <c r="B1402" t="s">
        <v>77</v>
      </c>
      <c r="C1402" t="s">
        <v>77</v>
      </c>
      <c r="D1402" t="s">
        <v>77</v>
      </c>
      <c r="E1402" t="s">
        <v>278</v>
      </c>
      <c r="F1402" s="3">
        <v>0</v>
      </c>
      <c r="G1402" s="5">
        <v>2.4108798611111114E-2</v>
      </c>
      <c r="H1402" s="2">
        <v>0</v>
      </c>
      <c r="I1402" s="2">
        <v>0</v>
      </c>
      <c r="J1402" s="2">
        <v>0</v>
      </c>
      <c r="K1402" s="2">
        <v>27</v>
      </c>
      <c r="L1402" s="2">
        <v>8</v>
      </c>
      <c r="M1402">
        <v>0</v>
      </c>
      <c r="N1402" s="2">
        <v>1</v>
      </c>
      <c r="O1402" s="2">
        <v>4</v>
      </c>
      <c r="P1402" s="2">
        <v>16</v>
      </c>
      <c r="Q1402" s="2">
        <v>20</v>
      </c>
      <c r="R1402" s="2">
        <v>4</v>
      </c>
      <c r="S1402" s="2">
        <v>1</v>
      </c>
      <c r="T1402" s="2">
        <v>2</v>
      </c>
      <c r="U1402" s="45">
        <v>7.9861111111111122E-3</v>
      </c>
      <c r="V1402" s="45">
        <v>0.5</v>
      </c>
      <c r="W1402" s="45">
        <v>7.1770833333333325E-2</v>
      </c>
      <c r="X1402" s="2">
        <v>3</v>
      </c>
      <c r="Y1402" s="2">
        <v>20</v>
      </c>
      <c r="Z1402">
        <v>14</v>
      </c>
    </row>
    <row r="1403" spans="1:26" x14ac:dyDescent="0.25">
      <c r="A1403" s="1">
        <v>44727</v>
      </c>
      <c r="B1403" t="s">
        <v>77</v>
      </c>
      <c r="C1403" t="s">
        <v>77</v>
      </c>
      <c r="D1403" t="s">
        <v>77</v>
      </c>
      <c r="E1403" t="s">
        <v>283</v>
      </c>
      <c r="F1403" s="3">
        <v>0</v>
      </c>
      <c r="G1403" s="5" t="s">
        <v>77</v>
      </c>
      <c r="H1403" s="2">
        <v>0</v>
      </c>
      <c r="I1403" s="2">
        <v>0</v>
      </c>
      <c r="J1403" s="2">
        <v>0</v>
      </c>
      <c r="K1403" s="2">
        <v>35</v>
      </c>
      <c r="L1403" s="2">
        <v>8</v>
      </c>
      <c r="M1403">
        <v>0</v>
      </c>
      <c r="N1403" s="2">
        <v>0</v>
      </c>
      <c r="O1403" s="2">
        <v>4</v>
      </c>
      <c r="P1403" s="2">
        <v>23</v>
      </c>
      <c r="Q1403" s="2">
        <v>28</v>
      </c>
      <c r="R1403" s="2">
        <v>5</v>
      </c>
      <c r="S1403" s="2">
        <v>2</v>
      </c>
      <c r="T1403" s="2">
        <v>1</v>
      </c>
      <c r="U1403" s="45">
        <v>8.0208333333333347E-3</v>
      </c>
      <c r="V1403" s="45">
        <v>0</v>
      </c>
      <c r="W1403" s="45">
        <v>9.3900462962962963E-2</v>
      </c>
      <c r="X1403" s="2">
        <v>3</v>
      </c>
      <c r="Y1403" s="2">
        <v>28</v>
      </c>
      <c r="Z1403">
        <v>18</v>
      </c>
    </row>
    <row r="1404" spans="1:26" x14ac:dyDescent="0.25">
      <c r="A1404" s="1">
        <v>44727</v>
      </c>
      <c r="B1404" t="s">
        <v>77</v>
      </c>
      <c r="C1404" t="s">
        <v>77</v>
      </c>
      <c r="D1404" t="s">
        <v>77</v>
      </c>
      <c r="E1404" t="s">
        <v>277</v>
      </c>
      <c r="F1404" s="3">
        <v>0</v>
      </c>
      <c r="G1404" s="5" t="s">
        <v>77</v>
      </c>
      <c r="H1404" s="2">
        <v>0</v>
      </c>
      <c r="I1404" s="2">
        <v>0</v>
      </c>
      <c r="J1404" s="2">
        <v>0</v>
      </c>
      <c r="K1404" s="2">
        <v>40</v>
      </c>
      <c r="L1404" s="2">
        <v>7</v>
      </c>
      <c r="M1404">
        <v>0</v>
      </c>
      <c r="N1404" s="2">
        <v>0</v>
      </c>
      <c r="O1404" s="2">
        <v>2</v>
      </c>
      <c r="P1404" s="2">
        <v>17</v>
      </c>
      <c r="Q1404" s="2">
        <v>29</v>
      </c>
      <c r="R1404" s="2">
        <v>12</v>
      </c>
      <c r="S1404" s="2">
        <v>4</v>
      </c>
      <c r="T1404" s="2">
        <v>5</v>
      </c>
      <c r="U1404" s="45">
        <v>5.3530092592592596E-3</v>
      </c>
      <c r="V1404" s="45">
        <v>0.5</v>
      </c>
      <c r="W1404" s="45">
        <v>6.6053240740740732E-2</v>
      </c>
      <c r="X1404" s="2">
        <v>9</v>
      </c>
      <c r="Y1404" s="2">
        <v>29</v>
      </c>
      <c r="Z1404">
        <v>18</v>
      </c>
    </row>
    <row r="1405" spans="1:26" x14ac:dyDescent="0.25">
      <c r="A1405" s="1">
        <v>44728</v>
      </c>
      <c r="B1405" t="s">
        <v>89</v>
      </c>
      <c r="C1405" t="s">
        <v>134</v>
      </c>
      <c r="D1405" t="s">
        <v>132</v>
      </c>
      <c r="E1405" t="s">
        <v>280</v>
      </c>
      <c r="F1405" s="3">
        <v>15.132776833333333</v>
      </c>
      <c r="G1405" s="5">
        <v>7.2340273611111117E-2</v>
      </c>
      <c r="H1405" s="2">
        <v>1</v>
      </c>
      <c r="I1405" s="2">
        <v>0</v>
      </c>
      <c r="J1405" s="2">
        <v>0</v>
      </c>
      <c r="K1405" s="2">
        <v>8</v>
      </c>
      <c r="L1405" s="2">
        <v>8</v>
      </c>
      <c r="M1405">
        <v>2</v>
      </c>
      <c r="N1405" s="2">
        <v>4</v>
      </c>
      <c r="O1405" s="2">
        <v>0</v>
      </c>
      <c r="P1405" s="2">
        <v>3</v>
      </c>
      <c r="Q1405" s="2">
        <v>5</v>
      </c>
      <c r="R1405" s="2">
        <v>2</v>
      </c>
      <c r="S1405" s="2">
        <v>0</v>
      </c>
      <c r="T1405" s="2">
        <v>3</v>
      </c>
      <c r="U1405" s="45" t="s">
        <v>77</v>
      </c>
      <c r="V1405" s="45" t="s">
        <v>77</v>
      </c>
      <c r="W1405" s="45">
        <v>7.5347222222222218E-2</v>
      </c>
      <c r="X1405" s="2">
        <v>3</v>
      </c>
      <c r="Y1405" s="2">
        <v>5</v>
      </c>
      <c r="Z1405">
        <v>8</v>
      </c>
    </row>
    <row r="1406" spans="1:26" x14ac:dyDescent="0.25">
      <c r="A1406" s="1">
        <v>44728</v>
      </c>
      <c r="B1406" t="s">
        <v>89</v>
      </c>
      <c r="C1406" t="s">
        <v>152</v>
      </c>
      <c r="D1406" t="s">
        <v>132</v>
      </c>
      <c r="E1406" t="s">
        <v>280</v>
      </c>
      <c r="F1406" s="3">
        <v>0</v>
      </c>
      <c r="G1406" s="5">
        <v>3.3699847222222225E-2</v>
      </c>
      <c r="H1406" s="2">
        <v>0</v>
      </c>
      <c r="I1406" s="2">
        <v>0</v>
      </c>
      <c r="J1406" s="2">
        <v>0</v>
      </c>
      <c r="K1406" s="2">
        <v>3</v>
      </c>
      <c r="L1406" s="2">
        <v>3</v>
      </c>
      <c r="M1406">
        <v>0</v>
      </c>
      <c r="N1406" s="2">
        <v>2</v>
      </c>
      <c r="O1406" s="2">
        <v>0</v>
      </c>
      <c r="P1406" s="2">
        <v>1</v>
      </c>
      <c r="Q1406" s="2">
        <v>1</v>
      </c>
      <c r="R1406" s="2">
        <v>0</v>
      </c>
      <c r="S1406" s="2">
        <v>0</v>
      </c>
      <c r="T1406" s="2">
        <v>2</v>
      </c>
      <c r="U1406" s="45" t="s">
        <v>77</v>
      </c>
      <c r="V1406" s="45" t="s">
        <v>77</v>
      </c>
      <c r="W1406" s="45">
        <v>2.2916666666666667E-3</v>
      </c>
      <c r="X1406" s="2">
        <v>2</v>
      </c>
      <c r="Y1406" s="2">
        <v>1</v>
      </c>
      <c r="Z1406">
        <v>3</v>
      </c>
    </row>
    <row r="1407" spans="1:26" x14ac:dyDescent="0.25">
      <c r="A1407" s="1">
        <v>44728</v>
      </c>
      <c r="B1407" t="s">
        <v>89</v>
      </c>
      <c r="C1407" t="s">
        <v>158</v>
      </c>
      <c r="D1407" t="s">
        <v>132</v>
      </c>
      <c r="E1407" t="s">
        <v>280</v>
      </c>
      <c r="F1407" s="3">
        <v>0</v>
      </c>
      <c r="G1407" s="5">
        <v>1.0416666666666668E-2</v>
      </c>
      <c r="H1407" s="2">
        <v>0</v>
      </c>
      <c r="I1407" s="2">
        <v>0</v>
      </c>
      <c r="J1407" s="2">
        <v>0</v>
      </c>
      <c r="K1407" s="2">
        <v>1</v>
      </c>
      <c r="L1407" s="2">
        <v>1</v>
      </c>
      <c r="M1407">
        <v>0</v>
      </c>
      <c r="N1407" s="2">
        <v>1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1</v>
      </c>
      <c r="U1407" s="45" t="s">
        <v>77</v>
      </c>
      <c r="V1407" s="45" t="s">
        <v>77</v>
      </c>
      <c r="W1407" s="45" t="s">
        <v>77</v>
      </c>
      <c r="X1407" s="2">
        <v>1</v>
      </c>
      <c r="Y1407" s="2">
        <v>0</v>
      </c>
      <c r="Z1407">
        <v>1</v>
      </c>
    </row>
    <row r="1408" spans="1:26" x14ac:dyDescent="0.25">
      <c r="A1408" s="1">
        <v>44728</v>
      </c>
      <c r="B1408" t="s">
        <v>89</v>
      </c>
      <c r="C1408" t="s">
        <v>164</v>
      </c>
      <c r="D1408" t="s">
        <v>150</v>
      </c>
      <c r="E1408" t="s">
        <v>280</v>
      </c>
      <c r="F1408" s="3">
        <v>0</v>
      </c>
      <c r="G1408" s="5">
        <v>3.6111111111111114E-3</v>
      </c>
      <c r="H1408" s="2">
        <v>0</v>
      </c>
      <c r="I1408" s="2">
        <v>0</v>
      </c>
      <c r="J1408" s="2">
        <v>0</v>
      </c>
      <c r="K1408" s="2">
        <v>1</v>
      </c>
      <c r="L1408" s="2">
        <v>1</v>
      </c>
      <c r="M1408">
        <v>0</v>
      </c>
      <c r="N1408" s="2">
        <v>1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1</v>
      </c>
      <c r="U1408" s="45" t="s">
        <v>77</v>
      </c>
      <c r="V1408" s="45" t="s">
        <v>77</v>
      </c>
      <c r="W1408" s="45" t="s">
        <v>77</v>
      </c>
      <c r="X1408" s="2">
        <v>1</v>
      </c>
      <c r="Y1408" s="2">
        <v>0</v>
      </c>
      <c r="Z1408">
        <v>1</v>
      </c>
    </row>
    <row r="1409" spans="1:26" x14ac:dyDescent="0.25">
      <c r="A1409" s="1">
        <v>44728</v>
      </c>
      <c r="B1409" t="s">
        <v>89</v>
      </c>
      <c r="C1409" t="s">
        <v>134</v>
      </c>
      <c r="D1409" t="s">
        <v>132</v>
      </c>
      <c r="E1409" t="s">
        <v>272</v>
      </c>
      <c r="F1409" s="3">
        <v>31.740277000000003</v>
      </c>
      <c r="G1409" s="5">
        <v>9.2611398437499978E-2</v>
      </c>
      <c r="H1409" s="2">
        <v>3</v>
      </c>
      <c r="I1409" s="2">
        <v>0</v>
      </c>
      <c r="J1409" s="2">
        <v>0</v>
      </c>
      <c r="K1409" s="2">
        <v>16</v>
      </c>
      <c r="L1409" s="2">
        <v>14</v>
      </c>
      <c r="M1409">
        <v>2</v>
      </c>
      <c r="N1409" s="2">
        <v>4</v>
      </c>
      <c r="O1409" s="2">
        <v>3</v>
      </c>
      <c r="P1409" s="2">
        <v>11</v>
      </c>
      <c r="Q1409" s="2">
        <v>11</v>
      </c>
      <c r="R1409" s="2">
        <v>0</v>
      </c>
      <c r="S1409" s="2">
        <v>0</v>
      </c>
      <c r="T1409" s="2">
        <v>2</v>
      </c>
      <c r="U1409" s="45">
        <v>8.2291666666666659E-3</v>
      </c>
      <c r="V1409" s="45">
        <v>0.33333333333333331</v>
      </c>
      <c r="W1409" s="45">
        <v>5.4334490740740746E-2</v>
      </c>
      <c r="X1409" s="2">
        <v>2</v>
      </c>
      <c r="Y1409" s="2">
        <v>11</v>
      </c>
      <c r="Z1409">
        <v>15</v>
      </c>
    </row>
    <row r="1410" spans="1:26" x14ac:dyDescent="0.25">
      <c r="A1410" s="1">
        <v>44728</v>
      </c>
      <c r="B1410" t="s">
        <v>89</v>
      </c>
      <c r="C1410" t="s">
        <v>159</v>
      </c>
      <c r="D1410" t="s">
        <v>150</v>
      </c>
      <c r="E1410" t="s">
        <v>272</v>
      </c>
      <c r="F1410" s="3">
        <v>0</v>
      </c>
      <c r="G1410" s="5">
        <v>4.1570215277777774E-2</v>
      </c>
      <c r="H1410" s="2">
        <v>0</v>
      </c>
      <c r="I1410" s="2">
        <v>0</v>
      </c>
      <c r="J1410" s="2">
        <v>0</v>
      </c>
      <c r="K1410" s="2">
        <v>3</v>
      </c>
      <c r="L1410" s="2">
        <v>3</v>
      </c>
      <c r="M1410">
        <v>0</v>
      </c>
      <c r="N1410" s="2">
        <v>1</v>
      </c>
      <c r="O1410" s="2">
        <v>0</v>
      </c>
      <c r="P1410" s="2">
        <v>2</v>
      </c>
      <c r="Q1410" s="2">
        <v>2</v>
      </c>
      <c r="R1410" s="2">
        <v>0</v>
      </c>
      <c r="S1410" s="2">
        <v>0</v>
      </c>
      <c r="T1410" s="2">
        <v>1</v>
      </c>
      <c r="U1410" s="45" t="s">
        <v>77</v>
      </c>
      <c r="V1410" s="45" t="s">
        <v>77</v>
      </c>
      <c r="W1410" s="45">
        <v>0.10371527777777778</v>
      </c>
      <c r="X1410" s="2">
        <v>1</v>
      </c>
      <c r="Y1410" s="2">
        <v>2</v>
      </c>
      <c r="Z1410">
        <v>3</v>
      </c>
    </row>
    <row r="1411" spans="1:26" x14ac:dyDescent="0.25">
      <c r="A1411" s="1">
        <v>44728</v>
      </c>
      <c r="B1411" t="s">
        <v>89</v>
      </c>
      <c r="C1411" t="s">
        <v>158</v>
      </c>
      <c r="D1411" t="s">
        <v>132</v>
      </c>
      <c r="E1411" t="s">
        <v>272</v>
      </c>
      <c r="F1411" s="3">
        <v>0</v>
      </c>
      <c r="G1411" s="5" t="s">
        <v>77</v>
      </c>
      <c r="H1411" s="2">
        <v>0</v>
      </c>
      <c r="I1411" s="2">
        <v>0</v>
      </c>
      <c r="J1411" s="2">
        <v>0</v>
      </c>
      <c r="K1411" s="2">
        <v>1</v>
      </c>
      <c r="L1411" s="2">
        <v>1</v>
      </c>
      <c r="M1411">
        <v>0</v>
      </c>
      <c r="N1411" s="2">
        <v>1</v>
      </c>
      <c r="O1411" s="2">
        <v>0</v>
      </c>
      <c r="P1411" s="2">
        <v>1</v>
      </c>
      <c r="Q1411" s="2">
        <v>1</v>
      </c>
      <c r="R1411" s="2">
        <v>0</v>
      </c>
      <c r="S1411" s="2">
        <v>0</v>
      </c>
      <c r="T1411" s="2">
        <v>0</v>
      </c>
      <c r="U1411" s="45" t="s">
        <v>77</v>
      </c>
      <c r="V1411" s="45" t="s">
        <v>77</v>
      </c>
      <c r="W1411" s="45">
        <v>1.1030092592592593E-2</v>
      </c>
      <c r="X1411" s="2">
        <v>0</v>
      </c>
      <c r="Y1411" s="2">
        <v>1</v>
      </c>
      <c r="Z1411">
        <v>1</v>
      </c>
    </row>
    <row r="1412" spans="1:26" x14ac:dyDescent="0.25">
      <c r="A1412" s="1">
        <v>44728</v>
      </c>
      <c r="B1412" t="s">
        <v>89</v>
      </c>
      <c r="C1412" t="s">
        <v>257</v>
      </c>
      <c r="D1412" t="s">
        <v>153</v>
      </c>
      <c r="E1412" t="s">
        <v>272</v>
      </c>
      <c r="F1412" s="3">
        <v>0</v>
      </c>
      <c r="G1412" s="5" t="s">
        <v>77</v>
      </c>
      <c r="H1412" s="2">
        <v>0</v>
      </c>
      <c r="I1412" s="2">
        <v>0</v>
      </c>
      <c r="J1412" s="2">
        <v>0</v>
      </c>
      <c r="K1412" s="2">
        <v>1</v>
      </c>
      <c r="L1412" s="2">
        <v>0</v>
      </c>
      <c r="M141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1</v>
      </c>
      <c r="U1412" s="45" t="s">
        <v>77</v>
      </c>
      <c r="V1412" s="45" t="s">
        <v>77</v>
      </c>
      <c r="W1412" s="45" t="s">
        <v>77</v>
      </c>
      <c r="X1412" s="2">
        <v>1</v>
      </c>
      <c r="Y1412" s="2">
        <v>0</v>
      </c>
      <c r="Z1412">
        <v>1</v>
      </c>
    </row>
    <row r="1413" spans="1:26" x14ac:dyDescent="0.25">
      <c r="A1413" s="1">
        <v>44728</v>
      </c>
      <c r="B1413" t="s">
        <v>89</v>
      </c>
      <c r="C1413" t="s">
        <v>134</v>
      </c>
      <c r="D1413" t="s">
        <v>132</v>
      </c>
      <c r="E1413" t="s">
        <v>279</v>
      </c>
      <c r="F1413" s="3">
        <v>12.360277833333333</v>
      </c>
      <c r="G1413" s="5">
        <v>8.5239743055555567E-2</v>
      </c>
      <c r="H1413" s="2">
        <v>0</v>
      </c>
      <c r="I1413" s="2">
        <v>0</v>
      </c>
      <c r="J1413" s="2">
        <v>0</v>
      </c>
      <c r="K1413" s="2">
        <v>8</v>
      </c>
      <c r="L1413" s="2">
        <v>8</v>
      </c>
      <c r="M1413">
        <v>1</v>
      </c>
      <c r="N1413" s="2">
        <v>3</v>
      </c>
      <c r="O1413" s="2">
        <v>2</v>
      </c>
      <c r="P1413" s="2">
        <v>4</v>
      </c>
      <c r="Q1413" s="2">
        <v>5</v>
      </c>
      <c r="R1413" s="2">
        <v>1</v>
      </c>
      <c r="S1413" s="2">
        <v>0</v>
      </c>
      <c r="T1413" s="2">
        <v>1</v>
      </c>
      <c r="U1413" s="45">
        <v>7.6446759259259263E-3</v>
      </c>
      <c r="V1413" s="45">
        <v>0.5</v>
      </c>
      <c r="W1413" s="45">
        <v>2.630787037037037E-2</v>
      </c>
      <c r="X1413" s="2">
        <v>1</v>
      </c>
      <c r="Y1413" s="2">
        <v>5</v>
      </c>
      <c r="Z1413">
        <v>8</v>
      </c>
    </row>
    <row r="1414" spans="1:26" x14ac:dyDescent="0.25">
      <c r="A1414" s="1">
        <v>44728</v>
      </c>
      <c r="B1414" t="s">
        <v>89</v>
      </c>
      <c r="C1414" t="s">
        <v>152</v>
      </c>
      <c r="D1414" t="s">
        <v>132</v>
      </c>
      <c r="E1414" t="s">
        <v>279</v>
      </c>
      <c r="F1414" s="3">
        <v>0</v>
      </c>
      <c r="G1414" s="5">
        <v>4.5219907407407417E-2</v>
      </c>
      <c r="H1414" s="2">
        <v>0</v>
      </c>
      <c r="I1414" s="2">
        <v>0</v>
      </c>
      <c r="J1414" s="2">
        <v>0</v>
      </c>
      <c r="K1414" s="2">
        <v>3</v>
      </c>
      <c r="L1414" s="2">
        <v>3</v>
      </c>
      <c r="M1414">
        <v>0</v>
      </c>
      <c r="N1414" s="2">
        <v>1</v>
      </c>
      <c r="O1414" s="2">
        <v>0</v>
      </c>
      <c r="P1414" s="2">
        <v>2</v>
      </c>
      <c r="Q1414" s="2">
        <v>2</v>
      </c>
      <c r="R1414" s="2">
        <v>0</v>
      </c>
      <c r="S1414" s="2">
        <v>0</v>
      </c>
      <c r="T1414" s="2">
        <v>1</v>
      </c>
      <c r="U1414" s="45" t="s">
        <v>77</v>
      </c>
      <c r="V1414" s="45" t="s">
        <v>77</v>
      </c>
      <c r="W1414" s="45">
        <v>4.1730324074074079E-2</v>
      </c>
      <c r="X1414" s="2">
        <v>1</v>
      </c>
      <c r="Y1414" s="2">
        <v>2</v>
      </c>
      <c r="Z1414">
        <v>3</v>
      </c>
    </row>
    <row r="1415" spans="1:26" x14ac:dyDescent="0.25">
      <c r="A1415" s="1">
        <v>44728</v>
      </c>
      <c r="B1415" t="s">
        <v>89</v>
      </c>
      <c r="C1415" t="s">
        <v>134</v>
      </c>
      <c r="D1415" t="s">
        <v>132</v>
      </c>
      <c r="E1415" t="s">
        <v>271</v>
      </c>
      <c r="F1415" s="3">
        <v>10</v>
      </c>
      <c r="G1415" s="5">
        <v>3.6328975898692814E-2</v>
      </c>
      <c r="H1415" s="2">
        <v>0</v>
      </c>
      <c r="I1415" s="2">
        <v>0</v>
      </c>
      <c r="J1415" s="2">
        <v>0</v>
      </c>
      <c r="K1415" s="2">
        <v>19</v>
      </c>
      <c r="L1415" s="2">
        <v>18</v>
      </c>
      <c r="M1415">
        <v>3</v>
      </c>
      <c r="N1415" s="2">
        <v>12</v>
      </c>
      <c r="O1415" s="2">
        <v>2</v>
      </c>
      <c r="P1415" s="2">
        <v>12</v>
      </c>
      <c r="Q1415" s="2">
        <v>15</v>
      </c>
      <c r="R1415" s="2">
        <v>3</v>
      </c>
      <c r="S1415" s="2">
        <v>0</v>
      </c>
      <c r="T1415" s="2">
        <v>2</v>
      </c>
      <c r="U1415" s="45">
        <v>7.1412037037037043E-3</v>
      </c>
      <c r="V1415" s="45">
        <v>0.5</v>
      </c>
      <c r="W1415" s="45">
        <v>3.7442129629629631E-2</v>
      </c>
      <c r="X1415" s="2">
        <v>2</v>
      </c>
      <c r="Y1415" s="2">
        <v>15</v>
      </c>
      <c r="Z1415">
        <v>19</v>
      </c>
    </row>
    <row r="1416" spans="1:26" x14ac:dyDescent="0.25">
      <c r="A1416" s="1">
        <v>44728</v>
      </c>
      <c r="B1416" t="s">
        <v>89</v>
      </c>
      <c r="C1416" t="s">
        <v>158</v>
      </c>
      <c r="D1416" t="s">
        <v>132</v>
      </c>
      <c r="E1416" t="s">
        <v>271</v>
      </c>
      <c r="F1416" s="3">
        <v>0</v>
      </c>
      <c r="G1416" s="5">
        <v>3.5629620833333334E-2</v>
      </c>
      <c r="H1416" s="2">
        <v>0</v>
      </c>
      <c r="I1416" s="2">
        <v>0</v>
      </c>
      <c r="J1416" s="2">
        <v>0</v>
      </c>
      <c r="K1416" s="2">
        <v>5</v>
      </c>
      <c r="L1416" s="2">
        <v>5</v>
      </c>
      <c r="M1416">
        <v>0</v>
      </c>
      <c r="N1416" s="2">
        <v>3</v>
      </c>
      <c r="O1416" s="2">
        <v>0</v>
      </c>
      <c r="P1416" s="2">
        <v>3</v>
      </c>
      <c r="Q1416" s="2">
        <v>4</v>
      </c>
      <c r="R1416" s="2">
        <v>1</v>
      </c>
      <c r="S1416" s="2">
        <v>0</v>
      </c>
      <c r="T1416" s="2">
        <v>1</v>
      </c>
      <c r="U1416" s="45" t="s">
        <v>77</v>
      </c>
      <c r="V1416" s="45" t="s">
        <v>77</v>
      </c>
      <c r="W1416" s="45">
        <v>1.8744212962962963E-2</v>
      </c>
      <c r="X1416" s="2">
        <v>1</v>
      </c>
      <c r="Y1416" s="2">
        <v>4</v>
      </c>
      <c r="Z1416">
        <v>5</v>
      </c>
    </row>
    <row r="1417" spans="1:26" x14ac:dyDescent="0.25">
      <c r="A1417" s="1">
        <v>44728</v>
      </c>
      <c r="B1417" t="s">
        <v>89</v>
      </c>
      <c r="C1417" t="s">
        <v>134</v>
      </c>
      <c r="D1417" t="s">
        <v>132</v>
      </c>
      <c r="E1417" t="s">
        <v>278</v>
      </c>
      <c r="F1417" s="3">
        <v>16.790555666666666</v>
      </c>
      <c r="G1417" s="5">
        <v>8.369791736111111E-2</v>
      </c>
      <c r="H1417" s="2">
        <v>1</v>
      </c>
      <c r="I1417" s="2">
        <v>0</v>
      </c>
      <c r="J1417" s="2">
        <v>0</v>
      </c>
      <c r="K1417" s="2">
        <v>10</v>
      </c>
      <c r="L1417" s="2">
        <v>9</v>
      </c>
      <c r="M1417">
        <v>0</v>
      </c>
      <c r="N1417" s="2">
        <v>1</v>
      </c>
      <c r="O1417" s="2">
        <v>2</v>
      </c>
      <c r="P1417" s="2">
        <v>5</v>
      </c>
      <c r="Q1417" s="2">
        <v>8</v>
      </c>
      <c r="R1417" s="2">
        <v>3</v>
      </c>
      <c r="S1417" s="2">
        <v>0</v>
      </c>
      <c r="T1417" s="2">
        <v>0</v>
      </c>
      <c r="U1417" s="45">
        <v>6.5393518518518526E-3</v>
      </c>
      <c r="V1417" s="45">
        <v>0.5</v>
      </c>
      <c r="W1417" s="45">
        <v>5.0439814814814819E-2</v>
      </c>
      <c r="X1417" s="2">
        <v>0</v>
      </c>
      <c r="Y1417" s="2">
        <v>8</v>
      </c>
      <c r="Z1417">
        <v>9</v>
      </c>
    </row>
    <row r="1418" spans="1:26" x14ac:dyDescent="0.25">
      <c r="A1418" s="1">
        <v>44728</v>
      </c>
      <c r="B1418" t="s">
        <v>89</v>
      </c>
      <c r="C1418" t="s">
        <v>169</v>
      </c>
      <c r="D1418" t="s">
        <v>170</v>
      </c>
      <c r="E1418" t="s">
        <v>278</v>
      </c>
      <c r="F1418" s="3">
        <v>0</v>
      </c>
      <c r="G1418" s="5">
        <v>1.2731479166666667E-2</v>
      </c>
      <c r="H1418" s="2">
        <v>0</v>
      </c>
      <c r="I1418" s="2">
        <v>0</v>
      </c>
      <c r="J1418" s="2">
        <v>0</v>
      </c>
      <c r="K1418" s="2">
        <v>1</v>
      </c>
      <c r="L1418" s="2">
        <v>1</v>
      </c>
      <c r="M1418">
        <v>0</v>
      </c>
      <c r="N1418" s="2">
        <v>1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1</v>
      </c>
      <c r="U1418" s="45" t="s">
        <v>77</v>
      </c>
      <c r="V1418" s="45" t="s">
        <v>77</v>
      </c>
      <c r="W1418" s="45" t="s">
        <v>77</v>
      </c>
      <c r="X1418" s="2">
        <v>1</v>
      </c>
      <c r="Y1418" s="2">
        <v>0</v>
      </c>
      <c r="Z1418">
        <v>1</v>
      </c>
    </row>
    <row r="1419" spans="1:26" x14ac:dyDescent="0.25">
      <c r="A1419" s="1">
        <v>44728</v>
      </c>
      <c r="B1419" t="s">
        <v>89</v>
      </c>
      <c r="C1419" t="s">
        <v>158</v>
      </c>
      <c r="D1419" t="s">
        <v>132</v>
      </c>
      <c r="E1419" t="s">
        <v>278</v>
      </c>
      <c r="F1419" s="3">
        <v>0</v>
      </c>
      <c r="G1419" s="5">
        <v>1.0533845486111111E-2</v>
      </c>
      <c r="H1419" s="2">
        <v>0</v>
      </c>
      <c r="I1419" s="2">
        <v>0</v>
      </c>
      <c r="J1419" s="2">
        <v>0</v>
      </c>
      <c r="K1419" s="2">
        <v>8</v>
      </c>
      <c r="L1419" s="2">
        <v>8</v>
      </c>
      <c r="M1419">
        <v>0</v>
      </c>
      <c r="N1419" s="2">
        <v>8</v>
      </c>
      <c r="O1419" s="2">
        <v>0</v>
      </c>
      <c r="P1419" s="2">
        <v>1</v>
      </c>
      <c r="Q1419" s="2">
        <v>1</v>
      </c>
      <c r="R1419" s="2">
        <v>0</v>
      </c>
      <c r="S1419" s="2">
        <v>0</v>
      </c>
      <c r="T1419" s="2">
        <v>7</v>
      </c>
      <c r="U1419" s="45" t="s">
        <v>77</v>
      </c>
      <c r="V1419" s="45" t="s">
        <v>77</v>
      </c>
      <c r="W1419" s="45">
        <v>8.262731481481482E-2</v>
      </c>
      <c r="X1419" s="2">
        <v>7</v>
      </c>
      <c r="Y1419" s="2">
        <v>1</v>
      </c>
      <c r="Z1419">
        <v>8</v>
      </c>
    </row>
    <row r="1420" spans="1:26" x14ac:dyDescent="0.25">
      <c r="A1420" s="1">
        <v>44728</v>
      </c>
      <c r="B1420" t="s">
        <v>89</v>
      </c>
      <c r="C1420" t="s">
        <v>152</v>
      </c>
      <c r="D1420" t="s">
        <v>132</v>
      </c>
      <c r="E1420" t="s">
        <v>278</v>
      </c>
      <c r="F1420" s="3">
        <v>0</v>
      </c>
      <c r="G1420" s="5">
        <v>8.4490750000000021E-3</v>
      </c>
      <c r="H1420" s="2">
        <v>0</v>
      </c>
      <c r="I1420" s="2">
        <v>0</v>
      </c>
      <c r="J1420" s="2">
        <v>0</v>
      </c>
      <c r="K1420" s="2">
        <v>5</v>
      </c>
      <c r="L1420" s="2">
        <v>5</v>
      </c>
      <c r="M1420">
        <v>0</v>
      </c>
      <c r="N1420" s="2">
        <v>5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5</v>
      </c>
      <c r="U1420" s="45" t="s">
        <v>77</v>
      </c>
      <c r="V1420" s="45" t="s">
        <v>77</v>
      </c>
      <c r="W1420" s="45" t="s">
        <v>77</v>
      </c>
      <c r="X1420" s="2">
        <v>5</v>
      </c>
      <c r="Y1420" s="2">
        <v>0</v>
      </c>
      <c r="Z1420">
        <v>5</v>
      </c>
    </row>
    <row r="1421" spans="1:26" x14ac:dyDescent="0.25">
      <c r="A1421" s="1">
        <v>44728</v>
      </c>
      <c r="B1421" t="s">
        <v>89</v>
      </c>
      <c r="C1421" t="s">
        <v>159</v>
      </c>
      <c r="D1421" t="s">
        <v>150</v>
      </c>
      <c r="E1421" t="s">
        <v>278</v>
      </c>
      <c r="F1421" s="3">
        <v>0</v>
      </c>
      <c r="G1421" s="5">
        <v>8.3796284722222232E-3</v>
      </c>
      <c r="H1421" s="2">
        <v>0</v>
      </c>
      <c r="I1421" s="2">
        <v>0</v>
      </c>
      <c r="J1421" s="2">
        <v>0</v>
      </c>
      <c r="K1421" s="2">
        <v>2</v>
      </c>
      <c r="L1421" s="2">
        <v>2</v>
      </c>
      <c r="M1421">
        <v>0</v>
      </c>
      <c r="N1421" s="2">
        <v>2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2</v>
      </c>
      <c r="U1421" s="45" t="s">
        <v>77</v>
      </c>
      <c r="V1421" s="45" t="s">
        <v>77</v>
      </c>
      <c r="W1421" s="45" t="s">
        <v>77</v>
      </c>
      <c r="X1421" s="2">
        <v>2</v>
      </c>
      <c r="Y1421" s="2">
        <v>0</v>
      </c>
      <c r="Z1421">
        <v>2</v>
      </c>
    </row>
    <row r="1422" spans="1:26" x14ac:dyDescent="0.25">
      <c r="A1422" s="1">
        <v>44728</v>
      </c>
      <c r="B1422" t="s">
        <v>89</v>
      </c>
      <c r="C1422" t="s">
        <v>164</v>
      </c>
      <c r="D1422" t="s">
        <v>150</v>
      </c>
      <c r="E1422" t="s">
        <v>278</v>
      </c>
      <c r="F1422" s="3">
        <v>0</v>
      </c>
      <c r="G1422" s="5">
        <v>7.7777777777777776E-3</v>
      </c>
      <c r="H1422" s="2">
        <v>0</v>
      </c>
      <c r="I1422" s="2">
        <v>0</v>
      </c>
      <c r="J1422" s="2">
        <v>0</v>
      </c>
      <c r="K1422" s="2">
        <v>2</v>
      </c>
      <c r="L1422" s="2">
        <v>1</v>
      </c>
      <c r="M1422">
        <v>0</v>
      </c>
      <c r="N1422" s="2">
        <v>1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2</v>
      </c>
      <c r="U1422" s="45" t="s">
        <v>77</v>
      </c>
      <c r="V1422" s="45" t="s">
        <v>77</v>
      </c>
      <c r="W1422" s="45" t="s">
        <v>77</v>
      </c>
      <c r="X1422" s="2">
        <v>2</v>
      </c>
      <c r="Y1422" s="2">
        <v>0</v>
      </c>
      <c r="Z1422">
        <v>2</v>
      </c>
    </row>
    <row r="1423" spans="1:26" x14ac:dyDescent="0.25">
      <c r="A1423" s="1">
        <v>44728</v>
      </c>
      <c r="B1423" t="s">
        <v>89</v>
      </c>
      <c r="C1423" t="s">
        <v>172</v>
      </c>
      <c r="D1423" t="s">
        <v>173</v>
      </c>
      <c r="E1423" t="s">
        <v>278</v>
      </c>
      <c r="F1423" s="3">
        <v>0</v>
      </c>
      <c r="G1423" s="5">
        <v>3.8888888888888888E-3</v>
      </c>
      <c r="H1423" s="2">
        <v>0</v>
      </c>
      <c r="I1423" s="2">
        <v>0</v>
      </c>
      <c r="J1423" s="2">
        <v>0</v>
      </c>
      <c r="K1423" s="2">
        <v>2</v>
      </c>
      <c r="L1423" s="2">
        <v>2</v>
      </c>
      <c r="M1423">
        <v>0</v>
      </c>
      <c r="N1423" s="2">
        <v>2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2</v>
      </c>
      <c r="U1423" s="45" t="s">
        <v>77</v>
      </c>
      <c r="V1423" s="45" t="s">
        <v>77</v>
      </c>
      <c r="W1423" s="45" t="s">
        <v>77</v>
      </c>
      <c r="X1423" s="2">
        <v>2</v>
      </c>
      <c r="Y1423" s="2">
        <v>0</v>
      </c>
      <c r="Z1423">
        <v>2</v>
      </c>
    </row>
    <row r="1424" spans="1:26" x14ac:dyDescent="0.25">
      <c r="A1424" s="1">
        <v>44728</v>
      </c>
      <c r="B1424" t="s">
        <v>87</v>
      </c>
      <c r="C1424" t="s">
        <v>131</v>
      </c>
      <c r="D1424" t="s">
        <v>132</v>
      </c>
      <c r="E1424" t="s">
        <v>276</v>
      </c>
      <c r="F1424" s="3">
        <v>38.76749916666666</v>
      </c>
      <c r="G1424" s="5">
        <v>8.4036716224747468E-2</v>
      </c>
      <c r="H1424" s="2">
        <v>2</v>
      </c>
      <c r="I1424" s="2">
        <v>0</v>
      </c>
      <c r="J1424" s="2">
        <v>0</v>
      </c>
      <c r="K1424" s="2">
        <v>17</v>
      </c>
      <c r="L1424" s="2">
        <v>17</v>
      </c>
      <c r="M1424">
        <v>2</v>
      </c>
      <c r="N1424" s="2">
        <v>6</v>
      </c>
      <c r="O1424" s="2">
        <v>2</v>
      </c>
      <c r="P1424" s="2">
        <v>11</v>
      </c>
      <c r="Q1424" s="2">
        <v>12</v>
      </c>
      <c r="R1424" s="2">
        <v>1</v>
      </c>
      <c r="S1424" s="2">
        <v>0</v>
      </c>
      <c r="T1424" s="2">
        <v>3</v>
      </c>
      <c r="U1424" s="45">
        <v>5.6134259259259254E-3</v>
      </c>
      <c r="V1424" s="45">
        <v>0.5</v>
      </c>
      <c r="W1424" s="45">
        <v>6.6140046296296301E-2</v>
      </c>
      <c r="X1424" s="2">
        <v>3</v>
      </c>
      <c r="Y1424" s="2">
        <v>12</v>
      </c>
      <c r="Z1424">
        <v>17</v>
      </c>
    </row>
    <row r="1425" spans="1:26" x14ac:dyDescent="0.25">
      <c r="A1425" s="1">
        <v>44728</v>
      </c>
      <c r="B1425" t="s">
        <v>87</v>
      </c>
      <c r="C1425" t="s">
        <v>138</v>
      </c>
      <c r="D1425" t="s">
        <v>132</v>
      </c>
      <c r="E1425" t="s">
        <v>276</v>
      </c>
      <c r="F1425" s="3">
        <v>11.645277</v>
      </c>
      <c r="G1425" s="5">
        <v>8.7167653769841272E-2</v>
      </c>
      <c r="H1425" s="2">
        <v>2</v>
      </c>
      <c r="I1425" s="2">
        <v>0</v>
      </c>
      <c r="J1425" s="2">
        <v>0</v>
      </c>
      <c r="K1425" s="2">
        <v>8</v>
      </c>
      <c r="L1425" s="2">
        <v>8</v>
      </c>
      <c r="M1425">
        <v>0</v>
      </c>
      <c r="N1425" s="2">
        <v>4</v>
      </c>
      <c r="O1425" s="2">
        <v>1</v>
      </c>
      <c r="P1425" s="2">
        <v>4</v>
      </c>
      <c r="Q1425" s="2">
        <v>5</v>
      </c>
      <c r="R1425" s="2">
        <v>1</v>
      </c>
      <c r="S1425" s="2">
        <v>0</v>
      </c>
      <c r="T1425" s="2">
        <v>2</v>
      </c>
      <c r="U1425" s="45">
        <v>2.4189814814814816E-3</v>
      </c>
      <c r="V1425" s="45">
        <v>1</v>
      </c>
      <c r="W1425" s="45">
        <v>5.2615740740740741E-2</v>
      </c>
      <c r="X1425" s="2">
        <v>2</v>
      </c>
      <c r="Y1425" s="2">
        <v>5</v>
      </c>
      <c r="Z1425">
        <v>8</v>
      </c>
    </row>
    <row r="1426" spans="1:26" x14ac:dyDescent="0.25">
      <c r="A1426" s="1">
        <v>44728</v>
      </c>
      <c r="B1426" t="s">
        <v>87</v>
      </c>
      <c r="C1426" t="s">
        <v>131</v>
      </c>
      <c r="D1426" t="s">
        <v>132</v>
      </c>
      <c r="E1426" t="s">
        <v>285</v>
      </c>
      <c r="F1426" s="3">
        <v>25.708887999999998</v>
      </c>
      <c r="G1426" s="5">
        <v>6.854102160493826E-2</v>
      </c>
      <c r="H1426" s="2">
        <v>2</v>
      </c>
      <c r="I1426" s="2">
        <v>0</v>
      </c>
      <c r="J1426" s="2">
        <v>0</v>
      </c>
      <c r="K1426" s="2">
        <v>16</v>
      </c>
      <c r="L1426" s="2">
        <v>16</v>
      </c>
      <c r="M1426">
        <v>3</v>
      </c>
      <c r="N1426" s="2">
        <v>6</v>
      </c>
      <c r="O1426" s="2">
        <v>2</v>
      </c>
      <c r="P1426" s="2">
        <v>10</v>
      </c>
      <c r="Q1426" s="2">
        <v>10</v>
      </c>
      <c r="R1426" s="2">
        <v>0</v>
      </c>
      <c r="S1426" s="2">
        <v>1</v>
      </c>
      <c r="T1426" s="2">
        <v>3</v>
      </c>
      <c r="U1426" s="45">
        <v>1.9849537037037036E-3</v>
      </c>
      <c r="V1426" s="45">
        <v>1</v>
      </c>
      <c r="W1426" s="45">
        <v>6.0104166666666674E-2</v>
      </c>
      <c r="X1426" s="2">
        <v>4</v>
      </c>
      <c r="Y1426" s="2">
        <v>10</v>
      </c>
      <c r="Z1426">
        <v>16</v>
      </c>
    </row>
    <row r="1427" spans="1:26" x14ac:dyDescent="0.25">
      <c r="A1427" s="1">
        <v>44728</v>
      </c>
      <c r="B1427" t="s">
        <v>87</v>
      </c>
      <c r="C1427" t="s">
        <v>139</v>
      </c>
      <c r="D1427" t="s">
        <v>132</v>
      </c>
      <c r="E1427" t="s">
        <v>285</v>
      </c>
      <c r="F1427" s="3">
        <v>1.4991666666666668</v>
      </c>
      <c r="G1427" s="5">
        <v>4.1649305555555557E-2</v>
      </c>
      <c r="H1427" s="2">
        <v>0</v>
      </c>
      <c r="I1427" s="2">
        <v>0</v>
      </c>
      <c r="J1427" s="2">
        <v>0</v>
      </c>
      <c r="K1427" s="2">
        <v>2</v>
      </c>
      <c r="L1427" s="2">
        <v>2</v>
      </c>
      <c r="M1427">
        <v>0</v>
      </c>
      <c r="N1427" s="2">
        <v>1</v>
      </c>
      <c r="O1427" s="2">
        <v>1</v>
      </c>
      <c r="P1427" s="2">
        <v>1</v>
      </c>
      <c r="Q1427" s="2">
        <v>1</v>
      </c>
      <c r="R1427" s="2">
        <v>0</v>
      </c>
      <c r="S1427" s="2">
        <v>0</v>
      </c>
      <c r="T1427" s="2">
        <v>0</v>
      </c>
      <c r="U1427" s="45">
        <v>1.0636574074074074E-2</v>
      </c>
      <c r="V1427" s="45">
        <v>0</v>
      </c>
      <c r="W1427" s="45">
        <v>0.26049768518518518</v>
      </c>
      <c r="X1427" s="2">
        <v>0</v>
      </c>
      <c r="Y1427" s="2">
        <v>1</v>
      </c>
      <c r="Z1427">
        <v>2</v>
      </c>
    </row>
    <row r="1428" spans="1:26" x14ac:dyDescent="0.25">
      <c r="A1428" s="1">
        <v>44728</v>
      </c>
      <c r="B1428" t="s">
        <v>87</v>
      </c>
      <c r="C1428" t="s">
        <v>139</v>
      </c>
      <c r="D1428" t="s">
        <v>132</v>
      </c>
      <c r="E1428" t="s">
        <v>282</v>
      </c>
      <c r="F1428" s="3">
        <v>21.177499166666671</v>
      </c>
      <c r="G1428" s="5">
        <v>0.11941405815972224</v>
      </c>
      <c r="H1428" s="2">
        <v>2</v>
      </c>
      <c r="I1428" s="2">
        <v>2</v>
      </c>
      <c r="J1428" s="2">
        <v>0</v>
      </c>
      <c r="K1428" s="2">
        <v>7</v>
      </c>
      <c r="L1428" s="2">
        <v>7</v>
      </c>
      <c r="M1428">
        <v>1</v>
      </c>
      <c r="N1428" s="2">
        <v>4</v>
      </c>
      <c r="O1428" s="2">
        <v>1</v>
      </c>
      <c r="P1428" s="2">
        <v>5</v>
      </c>
      <c r="Q1428" s="2">
        <v>6</v>
      </c>
      <c r="R1428" s="2">
        <v>1</v>
      </c>
      <c r="S1428" s="2">
        <v>0</v>
      </c>
      <c r="T1428" s="2">
        <v>0</v>
      </c>
      <c r="U1428" s="45">
        <v>5.7407407407407416E-3</v>
      </c>
      <c r="V1428" s="45">
        <v>0</v>
      </c>
      <c r="W1428" s="45">
        <v>2.2824074074074076E-2</v>
      </c>
      <c r="X1428" s="2">
        <v>0</v>
      </c>
      <c r="Y1428" s="2">
        <v>6</v>
      </c>
      <c r="Z1428">
        <v>7</v>
      </c>
    </row>
    <row r="1429" spans="1:26" x14ac:dyDescent="0.25">
      <c r="A1429" s="1">
        <v>44728</v>
      </c>
      <c r="B1429" t="s">
        <v>87</v>
      </c>
      <c r="C1429" t="s">
        <v>131</v>
      </c>
      <c r="D1429" t="s">
        <v>132</v>
      </c>
      <c r="E1429" t="s">
        <v>282</v>
      </c>
      <c r="F1429" s="3">
        <v>9.0705544999999983</v>
      </c>
      <c r="G1429" s="5">
        <v>5.6249994791666674E-2</v>
      </c>
      <c r="H1429" s="2">
        <v>1</v>
      </c>
      <c r="I1429" s="2">
        <v>0</v>
      </c>
      <c r="J1429" s="2">
        <v>0</v>
      </c>
      <c r="K1429" s="2">
        <v>8</v>
      </c>
      <c r="L1429" s="2">
        <v>8</v>
      </c>
      <c r="M1429">
        <v>3</v>
      </c>
      <c r="N1429" s="2">
        <v>4</v>
      </c>
      <c r="O1429" s="2">
        <v>1</v>
      </c>
      <c r="P1429" s="2">
        <v>6</v>
      </c>
      <c r="Q1429" s="2">
        <v>6</v>
      </c>
      <c r="R1429" s="2">
        <v>0</v>
      </c>
      <c r="S1429" s="2">
        <v>0</v>
      </c>
      <c r="T1429" s="2">
        <v>1</v>
      </c>
      <c r="U1429" s="45">
        <v>8.1250000000000003E-3</v>
      </c>
      <c r="V1429" s="45">
        <v>0</v>
      </c>
      <c r="W1429" s="45">
        <v>8.185763888888889E-2</v>
      </c>
      <c r="X1429" s="2">
        <v>1</v>
      </c>
      <c r="Y1429" s="2">
        <v>6</v>
      </c>
      <c r="Z1429">
        <v>8</v>
      </c>
    </row>
    <row r="1430" spans="1:26" x14ac:dyDescent="0.25">
      <c r="A1430" s="1">
        <v>44728</v>
      </c>
      <c r="B1430" t="s">
        <v>87</v>
      </c>
      <c r="C1430" t="s">
        <v>138</v>
      </c>
      <c r="D1430" t="s">
        <v>132</v>
      </c>
      <c r="E1430" t="s">
        <v>287</v>
      </c>
      <c r="F1430" s="3">
        <v>16.425833500000003</v>
      </c>
      <c r="G1430" s="5">
        <v>5.6411314236111114E-2</v>
      </c>
      <c r="H1430" s="2">
        <v>1</v>
      </c>
      <c r="I1430" s="2">
        <v>0</v>
      </c>
      <c r="J1430" s="2">
        <v>0</v>
      </c>
      <c r="K1430" s="2">
        <v>16</v>
      </c>
      <c r="L1430" s="2">
        <v>16</v>
      </c>
      <c r="M1430">
        <v>3</v>
      </c>
      <c r="N1430" s="2">
        <v>11</v>
      </c>
      <c r="O1430" s="2">
        <v>3</v>
      </c>
      <c r="P1430" s="2">
        <v>10</v>
      </c>
      <c r="Q1430" s="2">
        <v>13</v>
      </c>
      <c r="R1430" s="2">
        <v>3</v>
      </c>
      <c r="S1430" s="2">
        <v>0</v>
      </c>
      <c r="T1430" s="2">
        <v>0</v>
      </c>
      <c r="U1430" s="45">
        <v>9.4097222222222238E-3</v>
      </c>
      <c r="V1430" s="45">
        <v>0.33333333333333331</v>
      </c>
      <c r="W1430" s="45">
        <v>1.5995370370370372E-2</v>
      </c>
      <c r="X1430" s="2">
        <v>0</v>
      </c>
      <c r="Y1430" s="2">
        <v>13</v>
      </c>
      <c r="Z1430">
        <v>16</v>
      </c>
    </row>
    <row r="1431" spans="1:26" x14ac:dyDescent="0.25">
      <c r="A1431" s="1">
        <v>44728</v>
      </c>
      <c r="B1431" t="s">
        <v>87</v>
      </c>
      <c r="C1431" t="s">
        <v>131</v>
      </c>
      <c r="D1431" t="s">
        <v>132</v>
      </c>
      <c r="E1431" t="s">
        <v>287</v>
      </c>
      <c r="F1431" s="3">
        <v>1.3419445000000001</v>
      </c>
      <c r="G1431" s="5">
        <v>6.6331020833333337E-2</v>
      </c>
      <c r="H1431" s="2">
        <v>0</v>
      </c>
      <c r="I1431" s="2">
        <v>0</v>
      </c>
      <c r="J1431" s="2">
        <v>0</v>
      </c>
      <c r="K1431" s="2">
        <v>1</v>
      </c>
      <c r="L1431" s="2">
        <v>1</v>
      </c>
      <c r="M1431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1</v>
      </c>
      <c r="U1431" s="45" t="s">
        <v>77</v>
      </c>
      <c r="V1431" s="45" t="s">
        <v>77</v>
      </c>
      <c r="W1431" s="45" t="s">
        <v>77</v>
      </c>
      <c r="X1431" s="2">
        <v>1</v>
      </c>
      <c r="Y1431" s="2">
        <v>0</v>
      </c>
      <c r="Z1431">
        <v>1</v>
      </c>
    </row>
    <row r="1432" spans="1:26" x14ac:dyDescent="0.25">
      <c r="A1432" s="1">
        <v>44728</v>
      </c>
      <c r="B1432" t="s">
        <v>87</v>
      </c>
      <c r="C1432" t="s">
        <v>225</v>
      </c>
      <c r="D1432" t="s">
        <v>150</v>
      </c>
      <c r="E1432" t="s">
        <v>287</v>
      </c>
      <c r="F1432" s="3">
        <v>0</v>
      </c>
      <c r="G1432" s="5">
        <v>8.8078680555555549E-3</v>
      </c>
      <c r="H1432" s="2">
        <v>0</v>
      </c>
      <c r="I1432" s="2">
        <v>0</v>
      </c>
      <c r="J1432" s="2">
        <v>0</v>
      </c>
      <c r="K1432" s="2">
        <v>1</v>
      </c>
      <c r="L1432" s="2">
        <v>1</v>
      </c>
      <c r="M1432">
        <v>0</v>
      </c>
      <c r="N1432" s="2">
        <v>1</v>
      </c>
      <c r="O1432" s="2">
        <v>0</v>
      </c>
      <c r="P1432" s="2">
        <v>0</v>
      </c>
      <c r="Q1432" s="2">
        <v>1</v>
      </c>
      <c r="R1432" s="2">
        <v>1</v>
      </c>
      <c r="S1432" s="2">
        <v>0</v>
      </c>
      <c r="T1432" s="2">
        <v>0</v>
      </c>
      <c r="U1432" s="45" t="s">
        <v>77</v>
      </c>
      <c r="V1432" s="45" t="s">
        <v>77</v>
      </c>
      <c r="W1432" s="45">
        <v>1.1863425925925925E-2</v>
      </c>
      <c r="X1432" s="2">
        <v>0</v>
      </c>
      <c r="Y1432" s="2">
        <v>1</v>
      </c>
      <c r="Z1432">
        <v>1</v>
      </c>
    </row>
    <row r="1433" spans="1:26" x14ac:dyDescent="0.25">
      <c r="A1433" s="1">
        <v>44728</v>
      </c>
      <c r="B1433" t="s">
        <v>87</v>
      </c>
      <c r="C1433" t="s">
        <v>138</v>
      </c>
      <c r="D1433" t="s">
        <v>132</v>
      </c>
      <c r="E1433" t="s">
        <v>284</v>
      </c>
      <c r="F1433" s="3">
        <v>18.816944499999995</v>
      </c>
      <c r="G1433" s="5">
        <v>5.9576822916666661E-2</v>
      </c>
      <c r="H1433" s="2">
        <v>1</v>
      </c>
      <c r="I1433" s="2">
        <v>0</v>
      </c>
      <c r="J1433" s="2">
        <v>0</v>
      </c>
      <c r="K1433" s="2">
        <v>16</v>
      </c>
      <c r="L1433" s="2">
        <v>16</v>
      </c>
      <c r="M1433">
        <v>1</v>
      </c>
      <c r="N1433" s="2">
        <v>11</v>
      </c>
      <c r="O1433" s="2">
        <v>2</v>
      </c>
      <c r="P1433" s="2">
        <v>11</v>
      </c>
      <c r="Q1433" s="2">
        <v>13</v>
      </c>
      <c r="R1433" s="2">
        <v>2</v>
      </c>
      <c r="S1433" s="2">
        <v>1</v>
      </c>
      <c r="T1433" s="2">
        <v>0</v>
      </c>
      <c r="U1433" s="45">
        <v>1.2957175925925928E-2</v>
      </c>
      <c r="V1433" s="45">
        <v>0</v>
      </c>
      <c r="W1433" s="45">
        <v>3.1238425925925926E-2</v>
      </c>
      <c r="X1433" s="2">
        <v>1</v>
      </c>
      <c r="Y1433" s="2">
        <v>13</v>
      </c>
      <c r="Z1433">
        <v>16</v>
      </c>
    </row>
    <row r="1434" spans="1:26" x14ac:dyDescent="0.25">
      <c r="A1434" s="1">
        <v>44728</v>
      </c>
      <c r="B1434" t="s">
        <v>87</v>
      </c>
      <c r="C1434" t="s">
        <v>139</v>
      </c>
      <c r="D1434" t="s">
        <v>132</v>
      </c>
      <c r="E1434" t="s">
        <v>277</v>
      </c>
      <c r="F1434" s="3">
        <v>54.769721333333329</v>
      </c>
      <c r="G1434" s="5">
        <v>0.11908674867724867</v>
      </c>
      <c r="H1434" s="2">
        <v>7</v>
      </c>
      <c r="I1434" s="2">
        <v>2</v>
      </c>
      <c r="J1434" s="2">
        <v>0</v>
      </c>
      <c r="K1434" s="2">
        <v>19</v>
      </c>
      <c r="L1434" s="2">
        <v>19</v>
      </c>
      <c r="M1434">
        <v>2</v>
      </c>
      <c r="N1434" s="2">
        <v>6</v>
      </c>
      <c r="O1434" s="2">
        <v>3</v>
      </c>
      <c r="P1434" s="2">
        <v>12</v>
      </c>
      <c r="Q1434" s="2">
        <v>15</v>
      </c>
      <c r="R1434" s="2">
        <v>3</v>
      </c>
      <c r="S1434" s="2">
        <v>0</v>
      </c>
      <c r="T1434" s="2">
        <v>1</v>
      </c>
      <c r="U1434" s="45">
        <v>3.8657407407407408E-3</v>
      </c>
      <c r="V1434" s="45">
        <v>1</v>
      </c>
      <c r="W1434" s="45">
        <v>8.4988425925925939E-2</v>
      </c>
      <c r="X1434" s="2">
        <v>1</v>
      </c>
      <c r="Y1434" s="2">
        <v>15</v>
      </c>
      <c r="Z1434">
        <v>19</v>
      </c>
    </row>
    <row r="1435" spans="1:26" x14ac:dyDescent="0.25">
      <c r="A1435" s="1">
        <v>44728</v>
      </c>
      <c r="B1435" t="s">
        <v>87</v>
      </c>
      <c r="C1435" t="s">
        <v>131</v>
      </c>
      <c r="D1435" t="s">
        <v>132</v>
      </c>
      <c r="E1435" t="s">
        <v>277</v>
      </c>
      <c r="F1435" s="3">
        <v>0.64333233333333328</v>
      </c>
      <c r="G1435" s="5">
        <v>3.7222180555555553E-2</v>
      </c>
      <c r="H1435" s="2">
        <v>0</v>
      </c>
      <c r="I1435" s="2">
        <v>0</v>
      </c>
      <c r="J1435" s="2">
        <v>0</v>
      </c>
      <c r="K1435" s="2">
        <v>1</v>
      </c>
      <c r="L1435" s="2">
        <v>1</v>
      </c>
      <c r="M1435">
        <v>0</v>
      </c>
      <c r="N1435" s="2">
        <v>1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1</v>
      </c>
      <c r="U1435" s="45" t="s">
        <v>77</v>
      </c>
      <c r="V1435" s="45" t="s">
        <v>77</v>
      </c>
      <c r="W1435" s="45" t="s">
        <v>77</v>
      </c>
      <c r="X1435" s="2">
        <v>1</v>
      </c>
      <c r="Y1435" s="2">
        <v>0</v>
      </c>
      <c r="Z1435">
        <v>1</v>
      </c>
    </row>
    <row r="1436" spans="1:26" x14ac:dyDescent="0.25">
      <c r="A1436" s="1">
        <v>44728</v>
      </c>
      <c r="B1436" t="s">
        <v>90</v>
      </c>
      <c r="C1436" t="s">
        <v>136</v>
      </c>
      <c r="D1436" t="s">
        <v>132</v>
      </c>
      <c r="E1436" t="s">
        <v>269</v>
      </c>
      <c r="F1436" s="3">
        <v>0</v>
      </c>
      <c r="G1436" s="5">
        <v>5.6712986111111113E-3</v>
      </c>
      <c r="H1436" s="2">
        <v>0</v>
      </c>
      <c r="I1436" s="2">
        <v>0</v>
      </c>
      <c r="J1436" s="2">
        <v>0</v>
      </c>
      <c r="K1436" s="2">
        <v>1</v>
      </c>
      <c r="L1436" s="2">
        <v>1</v>
      </c>
      <c r="M1436">
        <v>1</v>
      </c>
      <c r="N1436" s="2">
        <v>1</v>
      </c>
      <c r="O1436" s="2">
        <v>1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45">
        <v>3.1134259259259262E-3</v>
      </c>
      <c r="V1436" s="45">
        <v>1</v>
      </c>
      <c r="W1436" s="45" t="s">
        <v>77</v>
      </c>
      <c r="X1436" s="2">
        <v>0</v>
      </c>
      <c r="Y1436" s="2">
        <v>0</v>
      </c>
      <c r="Z1436">
        <v>1</v>
      </c>
    </row>
    <row r="1437" spans="1:26" x14ac:dyDescent="0.25">
      <c r="A1437" s="1">
        <v>44728</v>
      </c>
      <c r="B1437" t="s">
        <v>90</v>
      </c>
      <c r="C1437" t="s">
        <v>136</v>
      </c>
      <c r="D1437" t="s">
        <v>132</v>
      </c>
      <c r="E1437" t="s">
        <v>272</v>
      </c>
      <c r="F1437" s="3">
        <v>1.3238888333333332</v>
      </c>
      <c r="G1437" s="5">
        <v>2.3888878472222225E-2</v>
      </c>
      <c r="H1437" s="2">
        <v>0</v>
      </c>
      <c r="I1437" s="2">
        <v>0</v>
      </c>
      <c r="J1437" s="2">
        <v>0</v>
      </c>
      <c r="K1437" s="2">
        <v>5</v>
      </c>
      <c r="L1437" s="2">
        <v>5</v>
      </c>
      <c r="M1437">
        <v>1</v>
      </c>
      <c r="N1437" s="2">
        <v>4</v>
      </c>
      <c r="O1437" s="2">
        <v>2</v>
      </c>
      <c r="P1437" s="2">
        <v>2</v>
      </c>
      <c r="Q1437" s="2">
        <v>2</v>
      </c>
      <c r="R1437" s="2">
        <v>0</v>
      </c>
      <c r="S1437" s="2">
        <v>1</v>
      </c>
      <c r="T1437" s="2">
        <v>0</v>
      </c>
      <c r="U1437" s="45">
        <v>9.9305555555555571E-3</v>
      </c>
      <c r="V1437" s="45">
        <v>0</v>
      </c>
      <c r="W1437" s="45">
        <v>6.6012731481481471E-2</v>
      </c>
      <c r="X1437" s="2">
        <v>1</v>
      </c>
      <c r="Y1437" s="2">
        <v>2</v>
      </c>
      <c r="Z1437">
        <v>5</v>
      </c>
    </row>
    <row r="1438" spans="1:26" x14ac:dyDescent="0.25">
      <c r="A1438" s="1">
        <v>44728</v>
      </c>
      <c r="B1438" t="s">
        <v>90</v>
      </c>
      <c r="C1438" t="s">
        <v>136</v>
      </c>
      <c r="D1438" t="s">
        <v>132</v>
      </c>
      <c r="E1438" t="s">
        <v>273</v>
      </c>
      <c r="F1438" s="3">
        <v>41.604718333333345</v>
      </c>
      <c r="G1438" s="5">
        <v>4.8383225000000009E-2</v>
      </c>
      <c r="H1438" s="2">
        <v>1</v>
      </c>
      <c r="I1438" s="2">
        <v>0</v>
      </c>
      <c r="J1438" s="2">
        <v>0</v>
      </c>
      <c r="K1438" s="2">
        <v>43</v>
      </c>
      <c r="L1438" s="2">
        <v>43</v>
      </c>
      <c r="M1438">
        <v>10</v>
      </c>
      <c r="N1438" s="2">
        <v>27</v>
      </c>
      <c r="O1438" s="2">
        <v>10</v>
      </c>
      <c r="P1438" s="2">
        <v>20</v>
      </c>
      <c r="Q1438" s="2">
        <v>26</v>
      </c>
      <c r="R1438" s="2">
        <v>6</v>
      </c>
      <c r="S1438" s="2">
        <v>3</v>
      </c>
      <c r="T1438" s="2">
        <v>4</v>
      </c>
      <c r="U1438" s="45">
        <v>4.5601851851851853E-3</v>
      </c>
      <c r="V1438" s="45">
        <v>0.8</v>
      </c>
      <c r="W1438" s="45">
        <v>2.721064814814815E-2</v>
      </c>
      <c r="X1438" s="2">
        <v>7</v>
      </c>
      <c r="Y1438" s="2">
        <v>26</v>
      </c>
      <c r="Z1438">
        <v>43</v>
      </c>
    </row>
    <row r="1439" spans="1:26" x14ac:dyDescent="0.25">
      <c r="A1439" s="1">
        <v>44728</v>
      </c>
      <c r="B1439" t="s">
        <v>90</v>
      </c>
      <c r="C1439" t="s">
        <v>155</v>
      </c>
      <c r="D1439" t="s">
        <v>146</v>
      </c>
      <c r="E1439" t="s">
        <v>273</v>
      </c>
      <c r="F1439" s="3">
        <v>0</v>
      </c>
      <c r="G1439" s="5">
        <v>4.1209490740740741E-2</v>
      </c>
      <c r="H1439" s="2">
        <v>0</v>
      </c>
      <c r="I1439" s="2">
        <v>0</v>
      </c>
      <c r="J1439" s="2">
        <v>0</v>
      </c>
      <c r="K1439" s="2">
        <v>7</v>
      </c>
      <c r="L1439" s="2">
        <v>6</v>
      </c>
      <c r="M1439">
        <v>0</v>
      </c>
      <c r="N1439" s="2">
        <v>4</v>
      </c>
      <c r="O1439" s="2">
        <v>1</v>
      </c>
      <c r="P1439" s="2">
        <v>3</v>
      </c>
      <c r="Q1439" s="2">
        <v>3</v>
      </c>
      <c r="R1439" s="2">
        <v>0</v>
      </c>
      <c r="S1439" s="2">
        <v>0</v>
      </c>
      <c r="T1439" s="2">
        <v>3</v>
      </c>
      <c r="U1439" s="45">
        <v>4.2245370370370371E-3</v>
      </c>
      <c r="V1439" s="45">
        <v>1</v>
      </c>
      <c r="W1439" s="45">
        <v>8.1770833333333334E-2</v>
      </c>
      <c r="X1439" s="2">
        <v>3</v>
      </c>
      <c r="Y1439" s="2">
        <v>3</v>
      </c>
      <c r="Z1439">
        <v>7</v>
      </c>
    </row>
    <row r="1440" spans="1:26" x14ac:dyDescent="0.25">
      <c r="A1440" s="1">
        <v>44728</v>
      </c>
      <c r="B1440" t="s">
        <v>90</v>
      </c>
      <c r="C1440" t="s">
        <v>136</v>
      </c>
      <c r="D1440" t="s">
        <v>132</v>
      </c>
      <c r="E1440" t="s">
        <v>268</v>
      </c>
      <c r="F1440" s="3">
        <v>0.38388883333333335</v>
      </c>
      <c r="G1440" s="5">
        <v>2.6412034722222224E-2</v>
      </c>
      <c r="H1440" s="2">
        <v>0</v>
      </c>
      <c r="I1440" s="2">
        <v>0</v>
      </c>
      <c r="J1440" s="2">
        <v>0</v>
      </c>
      <c r="K1440" s="2">
        <v>1</v>
      </c>
      <c r="L1440" s="2">
        <v>1</v>
      </c>
      <c r="M1440">
        <v>0</v>
      </c>
      <c r="N1440" s="2">
        <v>1</v>
      </c>
      <c r="O1440" s="2">
        <v>0</v>
      </c>
      <c r="P1440" s="2">
        <v>1</v>
      </c>
      <c r="Q1440" s="2">
        <v>1</v>
      </c>
      <c r="R1440" s="2">
        <v>0</v>
      </c>
      <c r="S1440" s="2">
        <v>0</v>
      </c>
      <c r="T1440" s="2">
        <v>0</v>
      </c>
      <c r="U1440" s="45" t="s">
        <v>77</v>
      </c>
      <c r="V1440" s="45" t="s">
        <v>77</v>
      </c>
      <c r="W1440" s="45">
        <v>2.402777777777778E-2</v>
      </c>
      <c r="X1440" s="2">
        <v>0</v>
      </c>
      <c r="Y1440" s="2">
        <v>1</v>
      </c>
      <c r="Z1440">
        <v>1</v>
      </c>
    </row>
    <row r="1441" spans="1:26" x14ac:dyDescent="0.25">
      <c r="A1441" s="1">
        <v>44728</v>
      </c>
      <c r="B1441" t="s">
        <v>90</v>
      </c>
      <c r="C1441" t="s">
        <v>136</v>
      </c>
      <c r="D1441" t="s">
        <v>132</v>
      </c>
      <c r="E1441" t="s">
        <v>286</v>
      </c>
      <c r="F1441" s="3">
        <v>0</v>
      </c>
      <c r="G1441" s="5" t="s">
        <v>77</v>
      </c>
      <c r="H1441" s="2">
        <v>0</v>
      </c>
      <c r="I1441" s="2">
        <v>0</v>
      </c>
      <c r="J1441" s="2">
        <v>0</v>
      </c>
      <c r="K1441" s="2">
        <v>1</v>
      </c>
      <c r="L1441" s="2">
        <v>1</v>
      </c>
      <c r="M1441">
        <v>1</v>
      </c>
      <c r="N1441" s="2">
        <v>1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1</v>
      </c>
      <c r="U1441" s="45" t="s">
        <v>77</v>
      </c>
      <c r="V1441" s="45" t="s">
        <v>77</v>
      </c>
      <c r="W1441" s="45" t="s">
        <v>77</v>
      </c>
      <c r="X1441" s="2">
        <v>1</v>
      </c>
      <c r="Y1441" s="2">
        <v>0</v>
      </c>
      <c r="Z1441">
        <v>1</v>
      </c>
    </row>
    <row r="1442" spans="1:26" x14ac:dyDescent="0.25">
      <c r="A1442" s="1">
        <v>44728</v>
      </c>
      <c r="B1442" t="s">
        <v>90</v>
      </c>
      <c r="C1442" t="s">
        <v>136</v>
      </c>
      <c r="D1442" t="s">
        <v>132</v>
      </c>
      <c r="E1442" t="s">
        <v>281</v>
      </c>
      <c r="F1442" s="3">
        <v>0.45861116666666668</v>
      </c>
      <c r="G1442" s="5">
        <v>2.9525465277777777E-2</v>
      </c>
      <c r="H1442" s="2">
        <v>0</v>
      </c>
      <c r="I1442" s="2">
        <v>0</v>
      </c>
      <c r="J1442" s="2">
        <v>0</v>
      </c>
      <c r="K1442" s="2">
        <v>1</v>
      </c>
      <c r="L1442" s="2">
        <v>1</v>
      </c>
      <c r="M1442">
        <v>0</v>
      </c>
      <c r="N1442" s="2">
        <v>1</v>
      </c>
      <c r="O1442" s="2">
        <v>0</v>
      </c>
      <c r="P1442" s="2">
        <v>1</v>
      </c>
      <c r="Q1442" s="2">
        <v>1</v>
      </c>
      <c r="R1442" s="2">
        <v>0</v>
      </c>
      <c r="S1442" s="2">
        <v>0</v>
      </c>
      <c r="T1442" s="2">
        <v>0</v>
      </c>
      <c r="U1442" s="45" t="s">
        <v>77</v>
      </c>
      <c r="V1442" s="45" t="s">
        <v>77</v>
      </c>
      <c r="W1442" s="45">
        <v>9.8946759259259248E-2</v>
      </c>
      <c r="X1442" s="2">
        <v>0</v>
      </c>
      <c r="Y1442" s="2">
        <v>1</v>
      </c>
      <c r="Z1442">
        <v>1</v>
      </c>
    </row>
    <row r="1443" spans="1:26" x14ac:dyDescent="0.25">
      <c r="A1443" s="1">
        <v>44728</v>
      </c>
      <c r="B1443" t="s">
        <v>90</v>
      </c>
      <c r="C1443" t="s">
        <v>136</v>
      </c>
      <c r="D1443" t="s">
        <v>132</v>
      </c>
      <c r="E1443" t="s">
        <v>271</v>
      </c>
      <c r="F1443" s="3">
        <v>0.67500000000000004</v>
      </c>
      <c r="G1443" s="5">
        <v>3.8541666666666669E-2</v>
      </c>
      <c r="H1443" s="2">
        <v>0</v>
      </c>
      <c r="I1443" s="2">
        <v>0</v>
      </c>
      <c r="J1443" s="2">
        <v>0</v>
      </c>
      <c r="K1443" s="2">
        <v>1</v>
      </c>
      <c r="L1443" s="2">
        <v>1</v>
      </c>
      <c r="M1443">
        <v>0</v>
      </c>
      <c r="N1443" s="2">
        <v>1</v>
      </c>
      <c r="O1443" s="2">
        <v>1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45">
        <v>4.6412037037037038E-3</v>
      </c>
      <c r="V1443" s="45">
        <v>1</v>
      </c>
      <c r="W1443" s="45" t="s">
        <v>77</v>
      </c>
      <c r="X1443" s="2">
        <v>0</v>
      </c>
      <c r="Y1443" s="2">
        <v>0</v>
      </c>
      <c r="Z1443">
        <v>1</v>
      </c>
    </row>
    <row r="1444" spans="1:26" x14ac:dyDescent="0.25">
      <c r="A1444" s="1">
        <v>44728</v>
      </c>
      <c r="B1444" t="s">
        <v>90</v>
      </c>
      <c r="C1444" t="s">
        <v>174</v>
      </c>
      <c r="D1444" t="s">
        <v>153</v>
      </c>
      <c r="E1444" t="s">
        <v>267</v>
      </c>
      <c r="F1444" s="3">
        <v>0</v>
      </c>
      <c r="G1444" s="5">
        <v>1.0578701388888889E-2</v>
      </c>
      <c r="H1444" s="2">
        <v>0</v>
      </c>
      <c r="I1444" s="2">
        <v>0</v>
      </c>
      <c r="J1444" s="2">
        <v>0</v>
      </c>
      <c r="K1444" s="2">
        <v>1</v>
      </c>
      <c r="L1444" s="2">
        <v>1</v>
      </c>
      <c r="M1444">
        <v>0</v>
      </c>
      <c r="N1444" s="2">
        <v>1</v>
      </c>
      <c r="O1444" s="2">
        <v>0</v>
      </c>
      <c r="P1444" s="2">
        <v>1</v>
      </c>
      <c r="Q1444" s="2">
        <v>1</v>
      </c>
      <c r="R1444" s="2">
        <v>0</v>
      </c>
      <c r="S1444" s="2">
        <v>0</v>
      </c>
      <c r="T1444" s="2">
        <v>0</v>
      </c>
      <c r="U1444" s="45" t="s">
        <v>77</v>
      </c>
      <c r="V1444" s="45" t="s">
        <v>77</v>
      </c>
      <c r="W1444" s="45">
        <v>6.6597222222222224E-2</v>
      </c>
      <c r="X1444" s="2">
        <v>0</v>
      </c>
      <c r="Y1444" s="2">
        <v>1</v>
      </c>
      <c r="Z1444">
        <v>1</v>
      </c>
    </row>
    <row r="1445" spans="1:26" x14ac:dyDescent="0.25">
      <c r="A1445" s="1">
        <v>44728</v>
      </c>
      <c r="B1445" t="s">
        <v>90</v>
      </c>
      <c r="C1445" t="s">
        <v>136</v>
      </c>
      <c r="D1445" t="s">
        <v>132</v>
      </c>
      <c r="E1445" t="s">
        <v>267</v>
      </c>
      <c r="F1445" s="3">
        <v>0</v>
      </c>
      <c r="G1445" s="5">
        <v>8.8078680555555549E-3</v>
      </c>
      <c r="H1445" s="2">
        <v>0</v>
      </c>
      <c r="I1445" s="2">
        <v>0</v>
      </c>
      <c r="J1445" s="2">
        <v>0</v>
      </c>
      <c r="K1445" s="2">
        <v>1</v>
      </c>
      <c r="L1445" s="2">
        <v>1</v>
      </c>
      <c r="M1445">
        <v>1</v>
      </c>
      <c r="N1445" s="2">
        <v>1</v>
      </c>
      <c r="O1445" s="2">
        <v>0</v>
      </c>
      <c r="P1445" s="2">
        <v>1</v>
      </c>
      <c r="Q1445" s="2">
        <v>1</v>
      </c>
      <c r="R1445" s="2">
        <v>0</v>
      </c>
      <c r="S1445" s="2">
        <v>0</v>
      </c>
      <c r="T1445" s="2">
        <v>0</v>
      </c>
      <c r="U1445" s="45" t="s">
        <v>77</v>
      </c>
      <c r="V1445" s="45" t="s">
        <v>77</v>
      </c>
      <c r="W1445" s="45">
        <v>0.11118055555555556</v>
      </c>
      <c r="X1445" s="2">
        <v>0</v>
      </c>
      <c r="Y1445" s="2">
        <v>1</v>
      </c>
      <c r="Z1445">
        <v>1</v>
      </c>
    </row>
    <row r="1446" spans="1:26" x14ac:dyDescent="0.25">
      <c r="A1446" s="1">
        <v>44728</v>
      </c>
      <c r="B1446" t="s">
        <v>90</v>
      </c>
      <c r="C1446" t="s">
        <v>136</v>
      </c>
      <c r="D1446" t="s">
        <v>132</v>
      </c>
      <c r="E1446" t="s">
        <v>283</v>
      </c>
      <c r="F1446" s="3">
        <v>15.204721333333335</v>
      </c>
      <c r="G1446" s="5">
        <v>7.2728005555555558E-2</v>
      </c>
      <c r="H1446" s="2">
        <v>1</v>
      </c>
      <c r="I1446" s="2">
        <v>1</v>
      </c>
      <c r="J1446" s="2">
        <v>0</v>
      </c>
      <c r="K1446" s="2">
        <v>9</v>
      </c>
      <c r="L1446" s="2">
        <v>9</v>
      </c>
      <c r="M1446">
        <v>1</v>
      </c>
      <c r="N1446" s="2">
        <v>5</v>
      </c>
      <c r="O1446" s="2">
        <v>3</v>
      </c>
      <c r="P1446" s="2">
        <v>4</v>
      </c>
      <c r="Q1446" s="2">
        <v>6</v>
      </c>
      <c r="R1446" s="2">
        <v>2</v>
      </c>
      <c r="S1446" s="2">
        <v>0</v>
      </c>
      <c r="T1446" s="2">
        <v>0</v>
      </c>
      <c r="U1446" s="45">
        <v>3.8425925925925928E-3</v>
      </c>
      <c r="V1446" s="45">
        <v>1</v>
      </c>
      <c r="W1446" s="45">
        <v>5.0671296296296298E-2</v>
      </c>
      <c r="X1446" s="2">
        <v>0</v>
      </c>
      <c r="Y1446" s="2">
        <v>6</v>
      </c>
      <c r="Z1446">
        <v>9</v>
      </c>
    </row>
    <row r="1447" spans="1:26" x14ac:dyDescent="0.25">
      <c r="A1447" s="1">
        <v>44728</v>
      </c>
      <c r="B1447" t="s">
        <v>90</v>
      </c>
      <c r="C1447" t="s">
        <v>155</v>
      </c>
      <c r="D1447" t="s">
        <v>146</v>
      </c>
      <c r="E1447" t="s">
        <v>283</v>
      </c>
      <c r="F1447" s="3">
        <v>0</v>
      </c>
      <c r="G1447" s="5">
        <v>1.4554397569444445E-2</v>
      </c>
      <c r="H1447" s="2">
        <v>0</v>
      </c>
      <c r="I1447" s="2">
        <v>0</v>
      </c>
      <c r="J1447" s="2">
        <v>0</v>
      </c>
      <c r="K1447" s="2">
        <v>4</v>
      </c>
      <c r="L1447" s="2">
        <v>4</v>
      </c>
      <c r="M1447">
        <v>0</v>
      </c>
      <c r="N1447" s="2">
        <v>4</v>
      </c>
      <c r="O1447" s="2">
        <v>0</v>
      </c>
      <c r="P1447" s="2">
        <v>3</v>
      </c>
      <c r="Q1447" s="2">
        <v>4</v>
      </c>
      <c r="R1447" s="2">
        <v>1</v>
      </c>
      <c r="S1447" s="2">
        <v>0</v>
      </c>
      <c r="T1447" s="2">
        <v>0</v>
      </c>
      <c r="U1447" s="45" t="s">
        <v>77</v>
      </c>
      <c r="V1447" s="45" t="s">
        <v>77</v>
      </c>
      <c r="W1447" s="45">
        <v>3.4201388888888892E-2</v>
      </c>
      <c r="X1447" s="2">
        <v>0</v>
      </c>
      <c r="Y1447" s="2">
        <v>4</v>
      </c>
      <c r="Z1447">
        <v>4</v>
      </c>
    </row>
    <row r="1448" spans="1:26" x14ac:dyDescent="0.25">
      <c r="A1448" s="1">
        <v>44728</v>
      </c>
      <c r="B1448" t="s">
        <v>81</v>
      </c>
      <c r="C1448" t="s">
        <v>135</v>
      </c>
      <c r="D1448" t="s">
        <v>132</v>
      </c>
      <c r="E1448" t="s">
        <v>280</v>
      </c>
      <c r="F1448" s="3">
        <v>0</v>
      </c>
      <c r="G1448" s="5" t="s">
        <v>77</v>
      </c>
      <c r="H1448" s="2">
        <v>0</v>
      </c>
      <c r="I1448" s="2">
        <v>0</v>
      </c>
      <c r="J1448" s="2">
        <v>0</v>
      </c>
      <c r="K1448" s="2">
        <v>1</v>
      </c>
      <c r="L1448" s="2">
        <v>1</v>
      </c>
      <c r="M1448">
        <v>1</v>
      </c>
      <c r="N1448" s="2">
        <v>1</v>
      </c>
      <c r="O1448" s="2">
        <v>1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45">
        <v>4.5601851851851853E-3</v>
      </c>
      <c r="V1448" s="45">
        <v>1</v>
      </c>
      <c r="W1448" s="45" t="s">
        <v>77</v>
      </c>
      <c r="X1448" s="2">
        <v>0</v>
      </c>
      <c r="Y1448" s="2">
        <v>0</v>
      </c>
      <c r="Z1448">
        <v>1</v>
      </c>
    </row>
    <row r="1449" spans="1:26" x14ac:dyDescent="0.25">
      <c r="A1449" s="1">
        <v>44728</v>
      </c>
      <c r="B1449" t="s">
        <v>81</v>
      </c>
      <c r="C1449" t="s">
        <v>140</v>
      </c>
      <c r="D1449" t="s">
        <v>132</v>
      </c>
      <c r="E1449" t="s">
        <v>269</v>
      </c>
      <c r="F1449" s="3">
        <v>31.078886833333332</v>
      </c>
      <c r="G1449" s="5">
        <v>6.8674764835858576E-2</v>
      </c>
      <c r="H1449" s="2">
        <v>2</v>
      </c>
      <c r="I1449" s="2">
        <v>1</v>
      </c>
      <c r="J1449" s="2">
        <v>0</v>
      </c>
      <c r="K1449" s="2">
        <v>19</v>
      </c>
      <c r="L1449" s="2">
        <v>18</v>
      </c>
      <c r="M1449">
        <v>5</v>
      </c>
      <c r="N1449" s="2">
        <v>13</v>
      </c>
      <c r="O1449" s="2">
        <v>7</v>
      </c>
      <c r="P1449" s="2">
        <v>6</v>
      </c>
      <c r="Q1449" s="2">
        <v>9</v>
      </c>
      <c r="R1449" s="2">
        <v>3</v>
      </c>
      <c r="S1449" s="2">
        <v>1</v>
      </c>
      <c r="T1449" s="2">
        <v>2</v>
      </c>
      <c r="U1449" s="45">
        <v>9.2013888888888892E-3</v>
      </c>
      <c r="V1449" s="45">
        <v>0.14285714285714285</v>
      </c>
      <c r="W1449" s="45">
        <v>6.8298611111111115E-2</v>
      </c>
      <c r="X1449" s="2">
        <v>3</v>
      </c>
      <c r="Y1449" s="2">
        <v>9</v>
      </c>
      <c r="Z1449">
        <v>19</v>
      </c>
    </row>
    <row r="1450" spans="1:26" x14ac:dyDescent="0.25">
      <c r="A1450" s="1">
        <v>44728</v>
      </c>
      <c r="B1450" t="s">
        <v>81</v>
      </c>
      <c r="C1450" t="s">
        <v>141</v>
      </c>
      <c r="D1450" t="s">
        <v>132</v>
      </c>
      <c r="E1450" t="s">
        <v>269</v>
      </c>
      <c r="F1450" s="3">
        <v>0.2369445</v>
      </c>
      <c r="G1450" s="5">
        <v>2.0289354166666669E-2</v>
      </c>
      <c r="H1450" s="2">
        <v>0</v>
      </c>
      <c r="I1450" s="2">
        <v>0</v>
      </c>
      <c r="J1450" s="2">
        <v>0</v>
      </c>
      <c r="K1450" s="2">
        <v>2</v>
      </c>
      <c r="L1450" s="2">
        <v>2</v>
      </c>
      <c r="M1450">
        <v>1</v>
      </c>
      <c r="N1450" s="2">
        <v>2</v>
      </c>
      <c r="O1450" s="2">
        <v>0</v>
      </c>
      <c r="P1450" s="2">
        <v>1</v>
      </c>
      <c r="Q1450" s="2">
        <v>1</v>
      </c>
      <c r="R1450" s="2">
        <v>0</v>
      </c>
      <c r="S1450" s="2">
        <v>0</v>
      </c>
      <c r="T1450" s="2">
        <v>1</v>
      </c>
      <c r="U1450" s="45" t="s">
        <v>77</v>
      </c>
      <c r="V1450" s="45" t="s">
        <v>77</v>
      </c>
      <c r="W1450" s="45">
        <v>4.7743055555555559E-2</v>
      </c>
      <c r="X1450" s="2">
        <v>1</v>
      </c>
      <c r="Y1450" s="2">
        <v>1</v>
      </c>
      <c r="Z1450">
        <v>2</v>
      </c>
    </row>
    <row r="1451" spans="1:26" x14ac:dyDescent="0.25">
      <c r="A1451" s="1">
        <v>44728</v>
      </c>
      <c r="B1451" t="s">
        <v>81</v>
      </c>
      <c r="C1451" t="s">
        <v>135</v>
      </c>
      <c r="D1451" t="s">
        <v>132</v>
      </c>
      <c r="E1451" t="s">
        <v>272</v>
      </c>
      <c r="F1451" s="3">
        <v>4.7038890000000002</v>
      </c>
      <c r="G1451" s="5">
        <v>7.526234722222222E-2</v>
      </c>
      <c r="H1451" s="2">
        <v>1</v>
      </c>
      <c r="I1451" s="2">
        <v>0</v>
      </c>
      <c r="J1451" s="2">
        <v>0</v>
      </c>
      <c r="K1451" s="2">
        <v>2</v>
      </c>
      <c r="L1451" s="2">
        <v>2</v>
      </c>
      <c r="M1451">
        <v>1</v>
      </c>
      <c r="N1451" s="2">
        <v>2</v>
      </c>
      <c r="O1451" s="2">
        <v>0</v>
      </c>
      <c r="P1451" s="2">
        <v>1</v>
      </c>
      <c r="Q1451" s="2">
        <v>1</v>
      </c>
      <c r="R1451" s="2">
        <v>0</v>
      </c>
      <c r="S1451" s="2">
        <v>0</v>
      </c>
      <c r="T1451" s="2">
        <v>1</v>
      </c>
      <c r="U1451" s="45" t="s">
        <v>77</v>
      </c>
      <c r="V1451" s="45" t="s">
        <v>77</v>
      </c>
      <c r="W1451" s="45">
        <v>0.14927083333333332</v>
      </c>
      <c r="X1451" s="2">
        <v>1</v>
      </c>
      <c r="Y1451" s="2">
        <v>1</v>
      </c>
      <c r="Z1451">
        <v>2</v>
      </c>
    </row>
    <row r="1452" spans="1:26" x14ac:dyDescent="0.25">
      <c r="A1452" s="1">
        <v>44728</v>
      </c>
      <c r="B1452" t="s">
        <v>81</v>
      </c>
      <c r="C1452" t="s">
        <v>135</v>
      </c>
      <c r="D1452" t="s">
        <v>132</v>
      </c>
      <c r="E1452" t="s">
        <v>281</v>
      </c>
      <c r="F1452" s="3">
        <v>30.529166499999999</v>
      </c>
      <c r="G1452" s="5">
        <v>0.12599957512626264</v>
      </c>
      <c r="H1452" s="2">
        <v>4</v>
      </c>
      <c r="I1452" s="2">
        <v>2</v>
      </c>
      <c r="J1452" s="2">
        <v>0</v>
      </c>
      <c r="K1452" s="2">
        <v>10</v>
      </c>
      <c r="L1452" s="2">
        <v>10</v>
      </c>
      <c r="M1452">
        <v>2</v>
      </c>
      <c r="N1452" s="2">
        <v>3</v>
      </c>
      <c r="O1452" s="2">
        <v>1</v>
      </c>
      <c r="P1452" s="2">
        <v>6</v>
      </c>
      <c r="Q1452" s="2">
        <v>7</v>
      </c>
      <c r="R1452" s="2">
        <v>1</v>
      </c>
      <c r="S1452" s="2">
        <v>0</v>
      </c>
      <c r="T1452" s="2">
        <v>2</v>
      </c>
      <c r="U1452" s="45">
        <v>6.8750000000000009E-3</v>
      </c>
      <c r="V1452" s="45">
        <v>0</v>
      </c>
      <c r="W1452" s="45">
        <v>3.3263888888888891E-2</v>
      </c>
      <c r="X1452" s="2">
        <v>2</v>
      </c>
      <c r="Y1452" s="2">
        <v>7</v>
      </c>
      <c r="Z1452">
        <v>10</v>
      </c>
    </row>
    <row r="1453" spans="1:26" x14ac:dyDescent="0.25">
      <c r="A1453" s="1">
        <v>44728</v>
      </c>
      <c r="B1453" t="s">
        <v>81</v>
      </c>
      <c r="C1453" t="s">
        <v>141</v>
      </c>
      <c r="D1453" t="s">
        <v>132</v>
      </c>
      <c r="E1453" t="s">
        <v>281</v>
      </c>
      <c r="F1453" s="3">
        <v>0.2305555</v>
      </c>
      <c r="G1453" s="5">
        <v>2.0023145833333336E-2</v>
      </c>
      <c r="H1453" s="2">
        <v>0</v>
      </c>
      <c r="I1453" s="2">
        <v>0</v>
      </c>
      <c r="J1453" s="2">
        <v>0</v>
      </c>
      <c r="K1453" s="2">
        <v>1</v>
      </c>
      <c r="L1453" s="2">
        <v>1</v>
      </c>
      <c r="M1453">
        <v>0</v>
      </c>
      <c r="N1453" s="2">
        <v>1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1</v>
      </c>
      <c r="U1453" s="45" t="s">
        <v>77</v>
      </c>
      <c r="V1453" s="45" t="s">
        <v>77</v>
      </c>
      <c r="W1453" s="45" t="s">
        <v>77</v>
      </c>
      <c r="X1453" s="2">
        <v>1</v>
      </c>
      <c r="Y1453" s="2">
        <v>0</v>
      </c>
      <c r="Z1453">
        <v>1</v>
      </c>
    </row>
    <row r="1454" spans="1:26" x14ac:dyDescent="0.25">
      <c r="A1454" s="1">
        <v>44728</v>
      </c>
      <c r="B1454" t="s">
        <v>81</v>
      </c>
      <c r="C1454" t="s">
        <v>140</v>
      </c>
      <c r="D1454" t="s">
        <v>132</v>
      </c>
      <c r="E1454" t="s">
        <v>275</v>
      </c>
      <c r="F1454" s="3">
        <v>5.1491656666666659</v>
      </c>
      <c r="G1454" s="5">
        <v>8.1932856481481478E-2</v>
      </c>
      <c r="H1454" s="2">
        <v>0</v>
      </c>
      <c r="I1454" s="2">
        <v>0</v>
      </c>
      <c r="J1454" s="2">
        <v>0</v>
      </c>
      <c r="K1454" s="2">
        <v>2</v>
      </c>
      <c r="L1454" s="2">
        <v>2</v>
      </c>
      <c r="M1454">
        <v>0</v>
      </c>
      <c r="N1454" s="2">
        <v>1</v>
      </c>
      <c r="O1454" s="2">
        <v>1</v>
      </c>
      <c r="P1454" s="2">
        <v>1</v>
      </c>
      <c r="Q1454" s="2">
        <v>1</v>
      </c>
      <c r="R1454" s="2">
        <v>0</v>
      </c>
      <c r="S1454" s="2">
        <v>0</v>
      </c>
      <c r="T1454" s="2">
        <v>0</v>
      </c>
      <c r="U1454" s="45">
        <v>3.5532407407407405E-3</v>
      </c>
      <c r="V1454" s="45">
        <v>1</v>
      </c>
      <c r="W1454" s="45">
        <v>9.2361111111111116E-3</v>
      </c>
      <c r="X1454" s="2">
        <v>0</v>
      </c>
      <c r="Y1454" s="2">
        <v>1</v>
      </c>
      <c r="Z1454">
        <v>2</v>
      </c>
    </row>
    <row r="1455" spans="1:26" x14ac:dyDescent="0.25">
      <c r="A1455" s="1">
        <v>44728</v>
      </c>
      <c r="B1455" t="s">
        <v>81</v>
      </c>
      <c r="C1455" t="s">
        <v>135</v>
      </c>
      <c r="D1455" t="s">
        <v>132</v>
      </c>
      <c r="E1455" t="s">
        <v>94</v>
      </c>
      <c r="F1455" s="3">
        <v>1.1447221666666667</v>
      </c>
      <c r="G1455" s="5">
        <v>1.6798611111111111E-2</v>
      </c>
      <c r="H1455" s="2">
        <v>0</v>
      </c>
      <c r="I1455" s="2">
        <v>0</v>
      </c>
      <c r="J1455" s="2">
        <v>0</v>
      </c>
      <c r="K1455" s="2">
        <v>4</v>
      </c>
      <c r="L1455" s="2">
        <v>4</v>
      </c>
      <c r="M1455">
        <v>2</v>
      </c>
      <c r="N1455" s="2">
        <v>3</v>
      </c>
      <c r="O1455" s="2">
        <v>1</v>
      </c>
      <c r="P1455" s="2">
        <v>2</v>
      </c>
      <c r="Q1455" s="2">
        <v>3</v>
      </c>
      <c r="R1455" s="2">
        <v>1</v>
      </c>
      <c r="S1455" s="2">
        <v>0</v>
      </c>
      <c r="T1455" s="2">
        <v>0</v>
      </c>
      <c r="U1455" s="45">
        <v>1.681712962962963E-2</v>
      </c>
      <c r="V1455" s="45">
        <v>0</v>
      </c>
      <c r="W1455" s="45">
        <v>1.7453703703703704E-2</v>
      </c>
      <c r="X1455" s="2">
        <v>0</v>
      </c>
      <c r="Y1455" s="2">
        <v>3</v>
      </c>
      <c r="Z1455">
        <v>4</v>
      </c>
    </row>
    <row r="1456" spans="1:26" x14ac:dyDescent="0.25">
      <c r="A1456" s="1">
        <v>44728</v>
      </c>
      <c r="B1456" t="s">
        <v>81</v>
      </c>
      <c r="C1456" t="s">
        <v>135</v>
      </c>
      <c r="D1456" t="s">
        <v>132</v>
      </c>
      <c r="E1456" t="s">
        <v>274</v>
      </c>
      <c r="F1456" s="3">
        <v>12.935276833333331</v>
      </c>
      <c r="G1456" s="5">
        <v>7.644386024305555E-2</v>
      </c>
      <c r="H1456" s="2">
        <v>0</v>
      </c>
      <c r="I1456" s="2">
        <v>0</v>
      </c>
      <c r="J1456" s="2">
        <v>0</v>
      </c>
      <c r="K1456" s="2">
        <v>6</v>
      </c>
      <c r="L1456" s="2">
        <v>6</v>
      </c>
      <c r="M1456">
        <v>2</v>
      </c>
      <c r="N1456" s="2">
        <v>3</v>
      </c>
      <c r="O1456" s="2">
        <v>1</v>
      </c>
      <c r="P1456" s="2">
        <v>4</v>
      </c>
      <c r="Q1456" s="2">
        <v>5</v>
      </c>
      <c r="R1456" s="2">
        <v>1</v>
      </c>
      <c r="S1456" s="2">
        <v>0</v>
      </c>
      <c r="T1456" s="2">
        <v>0</v>
      </c>
      <c r="U1456" s="45">
        <v>4.1666666666666666E-3</v>
      </c>
      <c r="V1456" s="45">
        <v>1</v>
      </c>
      <c r="W1456" s="45">
        <v>0.11934027777777778</v>
      </c>
      <c r="X1456" s="2">
        <v>0</v>
      </c>
      <c r="Y1456" s="2">
        <v>5</v>
      </c>
      <c r="Z1456">
        <v>6</v>
      </c>
    </row>
    <row r="1457" spans="1:26" x14ac:dyDescent="0.25">
      <c r="A1457" s="1">
        <v>44728</v>
      </c>
      <c r="B1457" t="s">
        <v>81</v>
      </c>
      <c r="C1457" t="s">
        <v>141</v>
      </c>
      <c r="D1457" t="s">
        <v>132</v>
      </c>
      <c r="E1457" t="s">
        <v>274</v>
      </c>
      <c r="F1457" s="3">
        <v>4.4058324999999998</v>
      </c>
      <c r="G1457" s="5">
        <v>1.5553621817129631E-2</v>
      </c>
      <c r="H1457" s="2">
        <v>0</v>
      </c>
      <c r="I1457" s="2">
        <v>0</v>
      </c>
      <c r="J1457" s="2">
        <v>0</v>
      </c>
      <c r="K1457" s="2">
        <v>25</v>
      </c>
      <c r="L1457" s="2">
        <v>25</v>
      </c>
      <c r="M1457">
        <v>13</v>
      </c>
      <c r="N1457" s="2">
        <v>24</v>
      </c>
      <c r="O1457" s="2">
        <v>5</v>
      </c>
      <c r="P1457" s="2">
        <v>15</v>
      </c>
      <c r="Q1457" s="2">
        <v>19</v>
      </c>
      <c r="R1457" s="2">
        <v>4</v>
      </c>
      <c r="S1457" s="2">
        <v>0</v>
      </c>
      <c r="T1457" s="2">
        <v>1</v>
      </c>
      <c r="U1457" s="45">
        <v>7.2222222222222228E-3</v>
      </c>
      <c r="V1457" s="45">
        <v>0.4</v>
      </c>
      <c r="W1457" s="45">
        <v>6.7245370370370372E-2</v>
      </c>
      <c r="X1457" s="2">
        <v>1</v>
      </c>
      <c r="Y1457" s="2">
        <v>19</v>
      </c>
      <c r="Z1457">
        <v>25</v>
      </c>
    </row>
    <row r="1458" spans="1:26" x14ac:dyDescent="0.25">
      <c r="A1458" s="1">
        <v>44728</v>
      </c>
      <c r="B1458" t="s">
        <v>81</v>
      </c>
      <c r="C1458" t="s">
        <v>140</v>
      </c>
      <c r="D1458" t="s">
        <v>132</v>
      </c>
      <c r="E1458" t="s">
        <v>283</v>
      </c>
      <c r="F1458" s="3">
        <v>1.1991666666666667</v>
      </c>
      <c r="G1458" s="5">
        <v>6.0381944444444446E-2</v>
      </c>
      <c r="H1458" s="2">
        <v>0</v>
      </c>
      <c r="I1458" s="2">
        <v>0</v>
      </c>
      <c r="J1458" s="2">
        <v>0</v>
      </c>
      <c r="K1458" s="2">
        <v>1</v>
      </c>
      <c r="L1458" s="2">
        <v>1</v>
      </c>
      <c r="M1458">
        <v>0</v>
      </c>
      <c r="N1458" s="2">
        <v>0</v>
      </c>
      <c r="O1458" s="2">
        <v>0</v>
      </c>
      <c r="P1458" s="2">
        <v>1</v>
      </c>
      <c r="Q1458" s="2">
        <v>1</v>
      </c>
      <c r="R1458" s="2">
        <v>0</v>
      </c>
      <c r="S1458" s="2">
        <v>0</v>
      </c>
      <c r="T1458" s="2">
        <v>0</v>
      </c>
      <c r="U1458" s="45" t="s">
        <v>77</v>
      </c>
      <c r="V1458" s="45" t="s">
        <v>77</v>
      </c>
      <c r="W1458" s="45">
        <v>3.6770833333333336E-2</v>
      </c>
      <c r="X1458" s="2">
        <v>0</v>
      </c>
      <c r="Y1458" s="2">
        <v>1</v>
      </c>
      <c r="Z1458">
        <v>1</v>
      </c>
    </row>
    <row r="1459" spans="1:26" x14ac:dyDescent="0.25">
      <c r="A1459" s="1">
        <v>44728</v>
      </c>
      <c r="B1459" t="s">
        <v>76</v>
      </c>
      <c r="C1459" t="s">
        <v>137</v>
      </c>
      <c r="D1459" t="s">
        <v>132</v>
      </c>
      <c r="E1459" t="s">
        <v>268</v>
      </c>
      <c r="F1459" s="3">
        <v>59.967777666666656</v>
      </c>
      <c r="G1459" s="5">
        <v>0.15190219895833329</v>
      </c>
      <c r="H1459" s="2">
        <v>8</v>
      </c>
      <c r="I1459" s="2">
        <v>3</v>
      </c>
      <c r="J1459" s="2">
        <v>0</v>
      </c>
      <c r="K1459" s="2">
        <v>18</v>
      </c>
      <c r="L1459" s="2">
        <v>18</v>
      </c>
      <c r="M1459">
        <v>3</v>
      </c>
      <c r="N1459" s="2">
        <v>5</v>
      </c>
      <c r="O1459" s="2">
        <v>0</v>
      </c>
      <c r="P1459" s="2">
        <v>8</v>
      </c>
      <c r="Q1459" s="2">
        <v>14</v>
      </c>
      <c r="R1459" s="2">
        <v>6</v>
      </c>
      <c r="S1459" s="2">
        <v>2</v>
      </c>
      <c r="T1459" s="2">
        <v>2</v>
      </c>
      <c r="U1459" s="45" t="s">
        <v>77</v>
      </c>
      <c r="V1459" s="45" t="s">
        <v>77</v>
      </c>
      <c r="W1459" s="45">
        <v>5.2957175925925921E-2</v>
      </c>
      <c r="X1459" s="2">
        <v>4</v>
      </c>
      <c r="Y1459" s="2">
        <v>14</v>
      </c>
      <c r="Z1459">
        <v>18</v>
      </c>
    </row>
    <row r="1460" spans="1:26" x14ac:dyDescent="0.25">
      <c r="A1460" s="1">
        <v>44728</v>
      </c>
      <c r="B1460" t="s">
        <v>76</v>
      </c>
      <c r="C1460" t="s">
        <v>145</v>
      </c>
      <c r="D1460" t="s">
        <v>146</v>
      </c>
      <c r="E1460" t="s">
        <v>268</v>
      </c>
      <c r="F1460" s="3">
        <v>17.947499999999998</v>
      </c>
      <c r="G1460" s="5">
        <v>5.896990462962963E-2</v>
      </c>
      <c r="H1460" s="2">
        <v>1</v>
      </c>
      <c r="I1460" s="2">
        <v>1</v>
      </c>
      <c r="J1460" s="2">
        <v>0</v>
      </c>
      <c r="K1460" s="2">
        <v>14</v>
      </c>
      <c r="L1460" s="2">
        <v>14</v>
      </c>
      <c r="M1460">
        <v>3</v>
      </c>
      <c r="N1460" s="2">
        <v>9</v>
      </c>
      <c r="O1460" s="2">
        <v>4</v>
      </c>
      <c r="P1460" s="2">
        <v>7</v>
      </c>
      <c r="Q1460" s="2">
        <v>9</v>
      </c>
      <c r="R1460" s="2">
        <v>2</v>
      </c>
      <c r="S1460" s="2">
        <v>0</v>
      </c>
      <c r="T1460" s="2">
        <v>1</v>
      </c>
      <c r="U1460" s="45">
        <v>1.5758101851851853E-2</v>
      </c>
      <c r="V1460" s="45">
        <v>0.25</v>
      </c>
      <c r="W1460" s="45">
        <v>2.4224537037037037E-2</v>
      </c>
      <c r="X1460" s="2">
        <v>1</v>
      </c>
      <c r="Y1460" s="2">
        <v>9</v>
      </c>
      <c r="Z1460">
        <v>14</v>
      </c>
    </row>
    <row r="1461" spans="1:26" x14ac:dyDescent="0.25">
      <c r="A1461" s="1">
        <v>44728</v>
      </c>
      <c r="B1461" t="s">
        <v>76</v>
      </c>
      <c r="C1461" t="s">
        <v>144</v>
      </c>
      <c r="D1461" t="s">
        <v>132</v>
      </c>
      <c r="E1461" t="s">
        <v>268</v>
      </c>
      <c r="F1461" s="3">
        <v>6.0555499999999998E-2</v>
      </c>
      <c r="G1461" s="5">
        <v>1.2939812500000002E-2</v>
      </c>
      <c r="H1461" s="2">
        <v>0</v>
      </c>
      <c r="I1461" s="2">
        <v>0</v>
      </c>
      <c r="J1461" s="2">
        <v>0</v>
      </c>
      <c r="K1461" s="2">
        <v>1</v>
      </c>
      <c r="L1461" s="2">
        <v>1</v>
      </c>
      <c r="M1461">
        <v>0</v>
      </c>
      <c r="N1461" s="2">
        <v>1</v>
      </c>
      <c r="O1461" s="2">
        <v>0</v>
      </c>
      <c r="P1461" s="2">
        <v>1</v>
      </c>
      <c r="Q1461" s="2">
        <v>1</v>
      </c>
      <c r="R1461" s="2">
        <v>0</v>
      </c>
      <c r="S1461" s="2">
        <v>0</v>
      </c>
      <c r="T1461" s="2">
        <v>0</v>
      </c>
      <c r="U1461" s="45" t="s">
        <v>77</v>
      </c>
      <c r="V1461" s="45" t="s">
        <v>77</v>
      </c>
      <c r="W1461" s="45">
        <v>3.3148148148148149E-2</v>
      </c>
      <c r="X1461" s="2">
        <v>0</v>
      </c>
      <c r="Y1461" s="2">
        <v>1</v>
      </c>
      <c r="Z1461">
        <v>1</v>
      </c>
    </row>
    <row r="1462" spans="1:26" x14ac:dyDescent="0.25">
      <c r="A1462" s="1">
        <v>44728</v>
      </c>
      <c r="B1462" t="s">
        <v>76</v>
      </c>
      <c r="C1462" t="s">
        <v>353</v>
      </c>
      <c r="D1462" t="s">
        <v>170</v>
      </c>
      <c r="E1462" t="s">
        <v>268</v>
      </c>
      <c r="F1462" s="3">
        <v>0</v>
      </c>
      <c r="G1462" s="5">
        <v>6.6782430555555553E-3</v>
      </c>
      <c r="H1462" s="2">
        <v>0</v>
      </c>
      <c r="I1462" s="2">
        <v>0</v>
      </c>
      <c r="J1462" s="2">
        <v>0</v>
      </c>
      <c r="K1462" s="2">
        <v>1</v>
      </c>
      <c r="L1462" s="2">
        <v>1</v>
      </c>
      <c r="M1462">
        <v>0</v>
      </c>
      <c r="N1462" s="2">
        <v>1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1</v>
      </c>
      <c r="U1462" s="45" t="s">
        <v>77</v>
      </c>
      <c r="V1462" s="45" t="s">
        <v>77</v>
      </c>
      <c r="W1462" s="45" t="s">
        <v>77</v>
      </c>
      <c r="X1462" s="2">
        <v>1</v>
      </c>
      <c r="Y1462" s="2">
        <v>0</v>
      </c>
      <c r="Z1462">
        <v>1</v>
      </c>
    </row>
    <row r="1463" spans="1:26" x14ac:dyDescent="0.25">
      <c r="A1463" s="1">
        <v>44728</v>
      </c>
      <c r="B1463" t="s">
        <v>76</v>
      </c>
      <c r="C1463" t="s">
        <v>137</v>
      </c>
      <c r="D1463" t="s">
        <v>132</v>
      </c>
      <c r="E1463" t="s">
        <v>286</v>
      </c>
      <c r="F1463" s="3">
        <v>9.7733333333333334</v>
      </c>
      <c r="G1463" s="5">
        <v>0.14608410416666665</v>
      </c>
      <c r="H1463" s="2">
        <v>2</v>
      </c>
      <c r="I1463" s="2">
        <v>0</v>
      </c>
      <c r="J1463" s="2">
        <v>0</v>
      </c>
      <c r="K1463" s="2">
        <v>3</v>
      </c>
      <c r="L1463" s="2">
        <v>3</v>
      </c>
      <c r="M1463">
        <v>1</v>
      </c>
      <c r="N1463" s="2">
        <v>1</v>
      </c>
      <c r="O1463" s="2">
        <v>0</v>
      </c>
      <c r="P1463" s="2">
        <v>3</v>
      </c>
      <c r="Q1463" s="2">
        <v>3</v>
      </c>
      <c r="R1463" s="2">
        <v>0</v>
      </c>
      <c r="S1463" s="2">
        <v>0</v>
      </c>
      <c r="T1463" s="2">
        <v>0</v>
      </c>
      <c r="U1463" s="45" t="s">
        <v>77</v>
      </c>
      <c r="V1463" s="45" t="s">
        <v>77</v>
      </c>
      <c r="W1463" s="45">
        <v>4.3298611111111114E-2</v>
      </c>
      <c r="X1463" s="2">
        <v>0</v>
      </c>
      <c r="Y1463" s="2">
        <v>3</v>
      </c>
      <c r="Z1463">
        <v>3</v>
      </c>
    </row>
    <row r="1464" spans="1:26" x14ac:dyDescent="0.25">
      <c r="A1464" s="1">
        <v>44728</v>
      </c>
      <c r="B1464" t="s">
        <v>76</v>
      </c>
      <c r="C1464" t="s">
        <v>147</v>
      </c>
      <c r="D1464" t="s">
        <v>132</v>
      </c>
      <c r="E1464" t="s">
        <v>286</v>
      </c>
      <c r="F1464" s="3">
        <v>2.5738879999999997</v>
      </c>
      <c r="G1464" s="5">
        <v>3.9256347222222224E-2</v>
      </c>
      <c r="H1464" s="2">
        <v>0</v>
      </c>
      <c r="I1464" s="2">
        <v>0</v>
      </c>
      <c r="J1464" s="2">
        <v>0</v>
      </c>
      <c r="K1464" s="2">
        <v>4</v>
      </c>
      <c r="L1464" s="2">
        <v>4</v>
      </c>
      <c r="M1464">
        <v>0</v>
      </c>
      <c r="N1464" s="2">
        <v>3</v>
      </c>
      <c r="O1464" s="2">
        <v>1</v>
      </c>
      <c r="P1464" s="2">
        <v>0</v>
      </c>
      <c r="Q1464" s="2">
        <v>3</v>
      </c>
      <c r="R1464" s="2">
        <v>3</v>
      </c>
      <c r="S1464" s="2">
        <v>0</v>
      </c>
      <c r="T1464" s="2">
        <v>0</v>
      </c>
      <c r="U1464" s="45">
        <v>1.9097222222222224E-3</v>
      </c>
      <c r="V1464" s="45">
        <v>1</v>
      </c>
      <c r="W1464" s="45">
        <v>8.6319444444444449E-2</v>
      </c>
      <c r="X1464" s="2">
        <v>0</v>
      </c>
      <c r="Y1464" s="2">
        <v>3</v>
      </c>
      <c r="Z1464">
        <v>4</v>
      </c>
    </row>
    <row r="1465" spans="1:26" x14ac:dyDescent="0.25">
      <c r="A1465" s="1">
        <v>44728</v>
      </c>
      <c r="B1465" t="s">
        <v>76</v>
      </c>
      <c r="C1465" t="s">
        <v>147</v>
      </c>
      <c r="D1465" t="s">
        <v>132</v>
      </c>
      <c r="E1465" t="s">
        <v>287</v>
      </c>
      <c r="F1465" s="3">
        <v>2.313888833333333</v>
      </c>
      <c r="G1465" s="5">
        <v>5.8622684027777774E-2</v>
      </c>
      <c r="H1465" s="2">
        <v>0</v>
      </c>
      <c r="I1465" s="2">
        <v>0</v>
      </c>
      <c r="J1465" s="2">
        <v>0</v>
      </c>
      <c r="K1465" s="2">
        <v>2</v>
      </c>
      <c r="L1465" s="2">
        <v>2</v>
      </c>
      <c r="M1465">
        <v>0</v>
      </c>
      <c r="N1465" s="2">
        <v>0</v>
      </c>
      <c r="O1465" s="2">
        <v>1</v>
      </c>
      <c r="P1465" s="2">
        <v>0</v>
      </c>
      <c r="Q1465" s="2">
        <v>0</v>
      </c>
      <c r="R1465" s="2">
        <v>0</v>
      </c>
      <c r="S1465" s="2">
        <v>1</v>
      </c>
      <c r="T1465" s="2">
        <v>0</v>
      </c>
      <c r="U1465" s="45">
        <v>2.3194444444444445E-2</v>
      </c>
      <c r="V1465" s="45">
        <v>0</v>
      </c>
      <c r="W1465" s="45" t="s">
        <v>77</v>
      </c>
      <c r="X1465" s="2">
        <v>1</v>
      </c>
      <c r="Y1465" s="2">
        <v>0</v>
      </c>
      <c r="Z1465">
        <v>2</v>
      </c>
    </row>
    <row r="1466" spans="1:26" x14ac:dyDescent="0.25">
      <c r="A1466" s="1">
        <v>44728</v>
      </c>
      <c r="B1466" t="s">
        <v>76</v>
      </c>
      <c r="C1466" t="s">
        <v>137</v>
      </c>
      <c r="D1466" t="s">
        <v>132</v>
      </c>
      <c r="E1466" t="s">
        <v>270</v>
      </c>
      <c r="F1466" s="3">
        <v>14.3980555</v>
      </c>
      <c r="G1466" s="5">
        <v>0.13002083333333334</v>
      </c>
      <c r="H1466" s="2">
        <v>1</v>
      </c>
      <c r="I1466" s="2">
        <v>1</v>
      </c>
      <c r="J1466" s="2">
        <v>0</v>
      </c>
      <c r="K1466" s="2">
        <v>6</v>
      </c>
      <c r="L1466" s="2">
        <v>5</v>
      </c>
      <c r="M1466">
        <v>1</v>
      </c>
      <c r="N1466" s="2">
        <v>3</v>
      </c>
      <c r="O1466" s="2">
        <v>0</v>
      </c>
      <c r="P1466" s="2">
        <v>4</v>
      </c>
      <c r="Q1466" s="2">
        <v>4</v>
      </c>
      <c r="R1466" s="2">
        <v>0</v>
      </c>
      <c r="S1466" s="2">
        <v>1</v>
      </c>
      <c r="T1466" s="2">
        <v>1</v>
      </c>
      <c r="U1466" s="45" t="s">
        <v>77</v>
      </c>
      <c r="V1466" s="45" t="s">
        <v>77</v>
      </c>
      <c r="W1466" s="45">
        <v>3.3674768518518521E-2</v>
      </c>
      <c r="X1466" s="2">
        <v>2</v>
      </c>
      <c r="Y1466" s="2">
        <v>4</v>
      </c>
      <c r="Z1466">
        <v>6</v>
      </c>
    </row>
    <row r="1467" spans="1:26" x14ac:dyDescent="0.25">
      <c r="A1467" s="1">
        <v>44728</v>
      </c>
      <c r="B1467" t="s">
        <v>76</v>
      </c>
      <c r="C1467" t="s">
        <v>144</v>
      </c>
      <c r="D1467" t="s">
        <v>132</v>
      </c>
      <c r="E1467" t="s">
        <v>270</v>
      </c>
      <c r="F1467" s="3">
        <v>3.6305558333333332</v>
      </c>
      <c r="G1467" s="5">
        <v>1.9752601996527779E-2</v>
      </c>
      <c r="H1467" s="2">
        <v>0</v>
      </c>
      <c r="I1467" s="2">
        <v>0</v>
      </c>
      <c r="J1467" s="2">
        <v>0</v>
      </c>
      <c r="K1467" s="2">
        <v>17</v>
      </c>
      <c r="L1467" s="2">
        <v>17</v>
      </c>
      <c r="M1467">
        <v>5</v>
      </c>
      <c r="N1467" s="2">
        <v>16</v>
      </c>
      <c r="O1467" s="2">
        <v>0</v>
      </c>
      <c r="P1467" s="2">
        <v>9</v>
      </c>
      <c r="Q1467" s="2">
        <v>12</v>
      </c>
      <c r="R1467" s="2">
        <v>3</v>
      </c>
      <c r="S1467" s="2">
        <v>0</v>
      </c>
      <c r="T1467" s="2">
        <v>5</v>
      </c>
      <c r="U1467" s="45" t="s">
        <v>77</v>
      </c>
      <c r="V1467" s="45" t="s">
        <v>77</v>
      </c>
      <c r="W1467" s="45">
        <v>3.7413194444444443E-2</v>
      </c>
      <c r="X1467" s="2">
        <v>5</v>
      </c>
      <c r="Y1467" s="2">
        <v>12</v>
      </c>
      <c r="Z1467">
        <v>17</v>
      </c>
    </row>
    <row r="1468" spans="1:26" x14ac:dyDescent="0.25">
      <c r="A1468" s="1">
        <v>44728</v>
      </c>
      <c r="B1468" t="s">
        <v>76</v>
      </c>
      <c r="C1468" t="s">
        <v>147</v>
      </c>
      <c r="D1468" t="s">
        <v>132</v>
      </c>
      <c r="E1468" t="s">
        <v>94</v>
      </c>
      <c r="F1468" s="3">
        <v>2.9491656666666666</v>
      </c>
      <c r="G1468" s="5">
        <v>5.0640418981481479E-2</v>
      </c>
      <c r="H1468" s="2">
        <v>0</v>
      </c>
      <c r="I1468" s="2">
        <v>0</v>
      </c>
      <c r="J1468" s="2">
        <v>0</v>
      </c>
      <c r="K1468" s="2">
        <v>3</v>
      </c>
      <c r="L1468" s="2">
        <v>3</v>
      </c>
      <c r="M1468">
        <v>1</v>
      </c>
      <c r="N1468" s="2">
        <v>2</v>
      </c>
      <c r="O1468" s="2">
        <v>0</v>
      </c>
      <c r="P1468" s="2">
        <v>2</v>
      </c>
      <c r="Q1468" s="2">
        <v>2</v>
      </c>
      <c r="R1468" s="2">
        <v>0</v>
      </c>
      <c r="S1468" s="2">
        <v>0</v>
      </c>
      <c r="T1468" s="2">
        <v>1</v>
      </c>
      <c r="U1468" s="45" t="s">
        <v>77</v>
      </c>
      <c r="V1468" s="45" t="s">
        <v>77</v>
      </c>
      <c r="W1468" s="45">
        <v>3.3443287037037035E-2</v>
      </c>
      <c r="X1468" s="2">
        <v>1</v>
      </c>
      <c r="Y1468" s="2">
        <v>2</v>
      </c>
      <c r="Z1468">
        <v>3</v>
      </c>
    </row>
    <row r="1469" spans="1:26" x14ac:dyDescent="0.25">
      <c r="A1469" s="1">
        <v>44728</v>
      </c>
      <c r="B1469" t="s">
        <v>82</v>
      </c>
      <c r="C1469" t="s">
        <v>161</v>
      </c>
      <c r="D1469" t="s">
        <v>77</v>
      </c>
      <c r="E1469" t="s">
        <v>285</v>
      </c>
      <c r="F1469" s="3">
        <v>0</v>
      </c>
      <c r="G1469" s="5">
        <v>2.1770833333333336E-2</v>
      </c>
      <c r="H1469" s="2">
        <v>0</v>
      </c>
      <c r="I1469" s="2">
        <v>0</v>
      </c>
      <c r="J1469" s="2">
        <v>0</v>
      </c>
      <c r="K1469" s="2">
        <v>1</v>
      </c>
      <c r="L1469" s="2">
        <v>1</v>
      </c>
      <c r="M1469">
        <v>0</v>
      </c>
      <c r="N1469" s="2">
        <v>1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1</v>
      </c>
      <c r="U1469" s="45" t="s">
        <v>77</v>
      </c>
      <c r="V1469" s="45" t="s">
        <v>77</v>
      </c>
      <c r="W1469" s="45" t="s">
        <v>77</v>
      </c>
      <c r="X1469" s="2">
        <v>1</v>
      </c>
      <c r="Y1469" s="2">
        <v>0</v>
      </c>
      <c r="Z1469">
        <v>1</v>
      </c>
    </row>
    <row r="1470" spans="1:26" x14ac:dyDescent="0.25">
      <c r="A1470" s="1">
        <v>44728</v>
      </c>
      <c r="B1470" t="s">
        <v>82</v>
      </c>
      <c r="C1470" t="s">
        <v>151</v>
      </c>
      <c r="D1470" t="s">
        <v>143</v>
      </c>
      <c r="E1470" t="s">
        <v>282</v>
      </c>
      <c r="F1470" s="3">
        <v>2.2730554999999999</v>
      </c>
      <c r="G1470" s="5">
        <v>2.3946758928571427E-2</v>
      </c>
      <c r="H1470" s="2">
        <v>0</v>
      </c>
      <c r="I1470" s="2">
        <v>0</v>
      </c>
      <c r="J1470" s="2">
        <v>0</v>
      </c>
      <c r="K1470" s="2">
        <v>11</v>
      </c>
      <c r="L1470" s="2">
        <v>11</v>
      </c>
      <c r="M1470">
        <v>2</v>
      </c>
      <c r="N1470" s="2">
        <v>9</v>
      </c>
      <c r="O1470" s="2">
        <v>3</v>
      </c>
      <c r="P1470" s="2">
        <v>4</v>
      </c>
      <c r="Q1470" s="2">
        <v>6</v>
      </c>
      <c r="R1470" s="2">
        <v>2</v>
      </c>
      <c r="S1470" s="2">
        <v>1</v>
      </c>
      <c r="T1470" s="2">
        <v>1</v>
      </c>
      <c r="U1470" s="45">
        <v>9.4212962962962957E-3</v>
      </c>
      <c r="V1470" s="45">
        <v>0.33333333333333331</v>
      </c>
      <c r="W1470" s="45">
        <v>3.7980324074074076E-2</v>
      </c>
      <c r="X1470" s="2">
        <v>2</v>
      </c>
      <c r="Y1470" s="2">
        <v>6</v>
      </c>
      <c r="Z1470">
        <v>11</v>
      </c>
    </row>
    <row r="1471" spans="1:26" x14ac:dyDescent="0.25">
      <c r="A1471" s="1">
        <v>44728</v>
      </c>
      <c r="B1471" t="s">
        <v>82</v>
      </c>
      <c r="C1471" t="s">
        <v>162</v>
      </c>
      <c r="D1471" t="s">
        <v>143</v>
      </c>
      <c r="E1471" t="s">
        <v>287</v>
      </c>
      <c r="F1471" s="3">
        <v>0</v>
      </c>
      <c r="G1471" s="5">
        <v>2.6388888888888889E-2</v>
      </c>
      <c r="H1471" s="2">
        <v>0</v>
      </c>
      <c r="I1471" s="2">
        <v>0</v>
      </c>
      <c r="J1471" s="2">
        <v>0</v>
      </c>
      <c r="K1471" s="2">
        <v>1</v>
      </c>
      <c r="L1471" s="2">
        <v>1</v>
      </c>
      <c r="M1471">
        <v>0</v>
      </c>
      <c r="N1471" s="2">
        <v>1</v>
      </c>
      <c r="O1471" s="2">
        <v>0</v>
      </c>
      <c r="P1471" s="2">
        <v>1</v>
      </c>
      <c r="Q1471" s="2">
        <v>1</v>
      </c>
      <c r="R1471" s="2">
        <v>0</v>
      </c>
      <c r="S1471" s="2">
        <v>0</v>
      </c>
      <c r="T1471" s="2">
        <v>0</v>
      </c>
      <c r="U1471" s="45" t="s">
        <v>77</v>
      </c>
      <c r="V1471" s="45" t="s">
        <v>77</v>
      </c>
      <c r="W1471" s="45">
        <v>5.9259259259259265E-3</v>
      </c>
      <c r="X1471" s="2">
        <v>0</v>
      </c>
      <c r="Y1471" s="2">
        <v>1</v>
      </c>
      <c r="Z1471">
        <v>1</v>
      </c>
    </row>
    <row r="1472" spans="1:26" x14ac:dyDescent="0.25">
      <c r="A1472" s="1">
        <v>44728</v>
      </c>
      <c r="B1472" t="s">
        <v>82</v>
      </c>
      <c r="C1472" t="s">
        <v>176</v>
      </c>
      <c r="D1472" t="s">
        <v>143</v>
      </c>
      <c r="E1472" t="s">
        <v>287</v>
      </c>
      <c r="F1472" s="3">
        <v>0</v>
      </c>
      <c r="G1472" s="5">
        <v>2.2210645833333334E-2</v>
      </c>
      <c r="H1472" s="2">
        <v>0</v>
      </c>
      <c r="I1472" s="2">
        <v>0</v>
      </c>
      <c r="J1472" s="2">
        <v>0</v>
      </c>
      <c r="K1472" s="2">
        <v>1</v>
      </c>
      <c r="L1472" s="2">
        <v>1</v>
      </c>
      <c r="M1472">
        <v>0</v>
      </c>
      <c r="N1472" s="2">
        <v>1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1</v>
      </c>
      <c r="U1472" s="45" t="s">
        <v>77</v>
      </c>
      <c r="V1472" s="45" t="s">
        <v>77</v>
      </c>
      <c r="W1472" s="45" t="s">
        <v>77</v>
      </c>
      <c r="X1472" s="2">
        <v>1</v>
      </c>
      <c r="Y1472" s="2">
        <v>0</v>
      </c>
      <c r="Z1472">
        <v>1</v>
      </c>
    </row>
    <row r="1473" spans="1:26" x14ac:dyDescent="0.25">
      <c r="A1473" s="1">
        <v>44728</v>
      </c>
      <c r="B1473" t="s">
        <v>82</v>
      </c>
      <c r="C1473" t="s">
        <v>157</v>
      </c>
      <c r="D1473" t="s">
        <v>143</v>
      </c>
      <c r="E1473" t="s">
        <v>279</v>
      </c>
      <c r="F1473" s="3">
        <v>0</v>
      </c>
      <c r="G1473" s="5">
        <v>3.125E-2</v>
      </c>
      <c r="H1473" s="2">
        <v>0</v>
      </c>
      <c r="I1473" s="2">
        <v>0</v>
      </c>
      <c r="J1473" s="2">
        <v>0</v>
      </c>
      <c r="K1473" s="2">
        <v>1</v>
      </c>
      <c r="L1473" s="2">
        <v>1</v>
      </c>
      <c r="M1473">
        <v>0</v>
      </c>
      <c r="N1473" s="2">
        <v>1</v>
      </c>
      <c r="O1473" s="2">
        <v>1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45">
        <v>4.5254629629629629E-3</v>
      </c>
      <c r="V1473" s="45">
        <v>1</v>
      </c>
      <c r="W1473" s="45" t="s">
        <v>77</v>
      </c>
      <c r="X1473" s="2">
        <v>0</v>
      </c>
      <c r="Y1473" s="2">
        <v>0</v>
      </c>
      <c r="Z1473">
        <v>1</v>
      </c>
    </row>
    <row r="1474" spans="1:26" x14ac:dyDescent="0.25">
      <c r="A1474" s="1">
        <v>44728</v>
      </c>
      <c r="B1474" t="s">
        <v>82</v>
      </c>
      <c r="C1474" t="s">
        <v>347</v>
      </c>
      <c r="D1474" t="s">
        <v>143</v>
      </c>
      <c r="E1474" t="s">
        <v>279</v>
      </c>
      <c r="F1474" s="3">
        <v>0</v>
      </c>
      <c r="G1474" s="5">
        <v>9.0277361111111114E-3</v>
      </c>
      <c r="H1474" s="2">
        <v>0</v>
      </c>
      <c r="I1474" s="2">
        <v>0</v>
      </c>
      <c r="J1474" s="2">
        <v>0</v>
      </c>
      <c r="K1474" s="2">
        <v>1</v>
      </c>
      <c r="L1474" s="2">
        <v>1</v>
      </c>
      <c r="M1474">
        <v>0</v>
      </c>
      <c r="N1474" s="2">
        <v>1</v>
      </c>
      <c r="O1474" s="2">
        <v>1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45">
        <v>1.4768518518518518E-2</v>
      </c>
      <c r="V1474" s="45">
        <v>0</v>
      </c>
      <c r="W1474" s="45" t="s">
        <v>77</v>
      </c>
      <c r="X1474" s="2">
        <v>0</v>
      </c>
      <c r="Y1474" s="2">
        <v>0</v>
      </c>
      <c r="Z1474">
        <v>1</v>
      </c>
    </row>
    <row r="1475" spans="1:26" x14ac:dyDescent="0.25">
      <c r="A1475" s="1">
        <v>44728</v>
      </c>
      <c r="B1475" t="s">
        <v>82</v>
      </c>
      <c r="C1475" t="s">
        <v>142</v>
      </c>
      <c r="D1475" t="s">
        <v>143</v>
      </c>
      <c r="E1475" t="s">
        <v>94</v>
      </c>
      <c r="F1475" s="3">
        <v>8.5872223333333331</v>
      </c>
      <c r="G1475" s="5">
        <v>4.9981992283950623E-2</v>
      </c>
      <c r="H1475" s="2">
        <v>1</v>
      </c>
      <c r="I1475" s="2">
        <v>0</v>
      </c>
      <c r="J1475" s="2">
        <v>0</v>
      </c>
      <c r="K1475" s="2">
        <v>9</v>
      </c>
      <c r="L1475" s="2">
        <v>9</v>
      </c>
      <c r="M1475">
        <v>1</v>
      </c>
      <c r="N1475" s="2">
        <v>6</v>
      </c>
      <c r="O1475" s="2">
        <v>0</v>
      </c>
      <c r="P1475" s="2">
        <v>8</v>
      </c>
      <c r="Q1475" s="2">
        <v>9</v>
      </c>
      <c r="R1475" s="2">
        <v>1</v>
      </c>
      <c r="S1475" s="2">
        <v>0</v>
      </c>
      <c r="T1475" s="2">
        <v>0</v>
      </c>
      <c r="U1475" s="45" t="s">
        <v>77</v>
      </c>
      <c r="V1475" s="45" t="s">
        <v>77</v>
      </c>
      <c r="W1475" s="45">
        <v>4.0081018518518523E-2</v>
      </c>
      <c r="X1475" s="2">
        <v>0</v>
      </c>
      <c r="Y1475" s="2">
        <v>9</v>
      </c>
      <c r="Z1475">
        <v>9</v>
      </c>
    </row>
    <row r="1476" spans="1:26" x14ac:dyDescent="0.25">
      <c r="A1476" s="1">
        <v>44728</v>
      </c>
      <c r="B1476" t="s">
        <v>82</v>
      </c>
      <c r="C1476" t="s">
        <v>148</v>
      </c>
      <c r="D1476" t="s">
        <v>143</v>
      </c>
      <c r="E1476" t="s">
        <v>94</v>
      </c>
      <c r="F1476" s="3">
        <v>0.752498</v>
      </c>
      <c r="G1476" s="5">
        <v>1.5642347222222221E-2</v>
      </c>
      <c r="H1476" s="2">
        <v>0</v>
      </c>
      <c r="I1476" s="2">
        <v>0</v>
      </c>
      <c r="J1476" s="2">
        <v>0</v>
      </c>
      <c r="K1476" s="2">
        <v>6</v>
      </c>
      <c r="L1476" s="2">
        <v>6</v>
      </c>
      <c r="M1476">
        <v>0</v>
      </c>
      <c r="N1476" s="2">
        <v>6</v>
      </c>
      <c r="O1476" s="2">
        <v>1</v>
      </c>
      <c r="P1476" s="2">
        <v>3</v>
      </c>
      <c r="Q1476" s="2">
        <v>3</v>
      </c>
      <c r="R1476" s="2">
        <v>0</v>
      </c>
      <c r="S1476" s="2">
        <v>0</v>
      </c>
      <c r="T1476" s="2">
        <v>2</v>
      </c>
      <c r="U1476" s="45">
        <v>4.7337962962962967E-3</v>
      </c>
      <c r="V1476" s="45">
        <v>1</v>
      </c>
      <c r="W1476" s="45">
        <v>5.8125000000000003E-2</v>
      </c>
      <c r="X1476" s="2">
        <v>2</v>
      </c>
      <c r="Y1476" s="2">
        <v>3</v>
      </c>
      <c r="Z1476">
        <v>6</v>
      </c>
    </row>
    <row r="1477" spans="1:26" x14ac:dyDescent="0.25">
      <c r="A1477" s="1">
        <v>44728</v>
      </c>
      <c r="B1477" t="s">
        <v>82</v>
      </c>
      <c r="C1477" t="s">
        <v>154</v>
      </c>
      <c r="D1477" t="s">
        <v>143</v>
      </c>
      <c r="E1477" t="s">
        <v>94</v>
      </c>
      <c r="F1477" s="3">
        <v>0</v>
      </c>
      <c r="G1477" s="5">
        <v>4.7054378472222221E-2</v>
      </c>
      <c r="H1477" s="2">
        <v>0</v>
      </c>
      <c r="I1477" s="2">
        <v>0</v>
      </c>
      <c r="J1477" s="2">
        <v>0</v>
      </c>
      <c r="K1477" s="2">
        <v>2</v>
      </c>
      <c r="L1477" s="2">
        <v>2</v>
      </c>
      <c r="M1477">
        <v>0</v>
      </c>
      <c r="N1477" s="2">
        <v>1</v>
      </c>
      <c r="O1477" s="2">
        <v>1</v>
      </c>
      <c r="P1477" s="2">
        <v>0</v>
      </c>
      <c r="Q1477" s="2">
        <v>1</v>
      </c>
      <c r="R1477" s="2">
        <v>1</v>
      </c>
      <c r="S1477" s="2">
        <v>0</v>
      </c>
      <c r="T1477" s="2">
        <v>0</v>
      </c>
      <c r="U1477" s="45">
        <v>1.3888888888888889E-3</v>
      </c>
      <c r="V1477" s="45">
        <v>1</v>
      </c>
      <c r="W1477" s="45">
        <v>0.11872685185185186</v>
      </c>
      <c r="X1477" s="2">
        <v>0</v>
      </c>
      <c r="Y1477" s="2">
        <v>1</v>
      </c>
      <c r="Z1477">
        <v>2</v>
      </c>
    </row>
    <row r="1478" spans="1:26" x14ac:dyDescent="0.25">
      <c r="A1478" s="1">
        <v>44728</v>
      </c>
      <c r="B1478" t="s">
        <v>82</v>
      </c>
      <c r="C1478" t="s">
        <v>178</v>
      </c>
      <c r="D1478" t="s">
        <v>77</v>
      </c>
      <c r="E1478" t="s">
        <v>278</v>
      </c>
      <c r="F1478" s="3">
        <v>0</v>
      </c>
      <c r="G1478" s="5" t="s">
        <v>77</v>
      </c>
      <c r="H1478" s="2">
        <v>0</v>
      </c>
      <c r="I1478" s="2">
        <v>0</v>
      </c>
      <c r="J1478" s="2">
        <v>0</v>
      </c>
      <c r="K1478" s="2">
        <v>1</v>
      </c>
      <c r="L1478" s="2">
        <v>1</v>
      </c>
      <c r="M1478">
        <v>0</v>
      </c>
      <c r="N1478" s="2">
        <v>0</v>
      </c>
      <c r="O1478" s="2">
        <v>0</v>
      </c>
      <c r="P1478" s="2">
        <v>0</v>
      </c>
      <c r="Q1478" s="2">
        <v>1</v>
      </c>
      <c r="R1478" s="2">
        <v>1</v>
      </c>
      <c r="S1478" s="2">
        <v>0</v>
      </c>
      <c r="T1478" s="2">
        <v>0</v>
      </c>
      <c r="U1478" s="45" t="s">
        <v>77</v>
      </c>
      <c r="V1478" s="45" t="s">
        <v>77</v>
      </c>
      <c r="W1478" s="45">
        <v>0.15228009259259259</v>
      </c>
      <c r="X1478" s="2">
        <v>0</v>
      </c>
      <c r="Y1478" s="2">
        <v>1</v>
      </c>
      <c r="Z1478">
        <v>1</v>
      </c>
    </row>
    <row r="1479" spans="1:26" x14ac:dyDescent="0.25">
      <c r="A1479" s="1">
        <v>44728</v>
      </c>
      <c r="B1479" t="s">
        <v>82</v>
      </c>
      <c r="C1479" t="s">
        <v>171</v>
      </c>
      <c r="D1479" t="s">
        <v>143</v>
      </c>
      <c r="E1479" t="s">
        <v>277</v>
      </c>
      <c r="F1479" s="3">
        <v>0</v>
      </c>
      <c r="G1479" s="5">
        <v>2.6053243055555553E-2</v>
      </c>
      <c r="H1479" s="2">
        <v>0</v>
      </c>
      <c r="I1479" s="2">
        <v>0</v>
      </c>
      <c r="J1479" s="2">
        <v>0</v>
      </c>
      <c r="K1479" s="2">
        <v>1</v>
      </c>
      <c r="L1479" s="2">
        <v>1</v>
      </c>
      <c r="M1479">
        <v>0</v>
      </c>
      <c r="N1479" s="2">
        <v>1</v>
      </c>
      <c r="O1479" s="2">
        <v>1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45">
        <v>1.2037037037037038E-3</v>
      </c>
      <c r="V1479" s="45">
        <v>1</v>
      </c>
      <c r="W1479" s="45" t="s">
        <v>77</v>
      </c>
      <c r="X1479" s="2">
        <v>0</v>
      </c>
      <c r="Y1479" s="2">
        <v>0</v>
      </c>
      <c r="Z1479">
        <v>1</v>
      </c>
    </row>
    <row r="1480" spans="1:26" x14ac:dyDescent="0.25">
      <c r="A1480" s="1">
        <v>44728</v>
      </c>
      <c r="B1480" t="s">
        <v>94</v>
      </c>
      <c r="C1480" t="s">
        <v>236</v>
      </c>
      <c r="D1480" t="s">
        <v>170</v>
      </c>
      <c r="E1480" t="s">
        <v>94</v>
      </c>
      <c r="F1480" s="3">
        <v>0</v>
      </c>
      <c r="G1480" s="5" t="s">
        <v>77</v>
      </c>
      <c r="H1480" s="2">
        <v>0</v>
      </c>
      <c r="I1480" s="2">
        <v>0</v>
      </c>
      <c r="J1480" s="2">
        <v>0</v>
      </c>
      <c r="K1480" s="2">
        <v>1</v>
      </c>
      <c r="L1480" s="2">
        <v>1</v>
      </c>
      <c r="M1480">
        <v>0</v>
      </c>
      <c r="N1480" s="2">
        <v>1</v>
      </c>
      <c r="O1480" s="2">
        <v>0</v>
      </c>
      <c r="P1480" s="2">
        <v>1</v>
      </c>
      <c r="Q1480" s="2">
        <v>1</v>
      </c>
      <c r="R1480" s="2">
        <v>0</v>
      </c>
      <c r="S1480" s="2">
        <v>0</v>
      </c>
      <c r="T1480" s="2">
        <v>0</v>
      </c>
      <c r="U1480" s="45" t="s">
        <v>77</v>
      </c>
      <c r="V1480" s="45" t="s">
        <v>77</v>
      </c>
      <c r="W1480" s="45">
        <v>1.429398148148148E-2</v>
      </c>
      <c r="X1480" s="2">
        <v>0</v>
      </c>
      <c r="Y1480" s="2">
        <v>1</v>
      </c>
      <c r="Z1480">
        <v>1</v>
      </c>
    </row>
    <row r="1481" spans="1:26" x14ac:dyDescent="0.25">
      <c r="A1481" s="1">
        <v>44728</v>
      </c>
      <c r="B1481" t="s">
        <v>80</v>
      </c>
      <c r="C1481" t="s">
        <v>133</v>
      </c>
      <c r="D1481" t="s">
        <v>132</v>
      </c>
      <c r="E1481" t="s">
        <v>269</v>
      </c>
      <c r="F1481" s="3">
        <v>0</v>
      </c>
      <c r="G1481" s="5" t="s">
        <v>77</v>
      </c>
      <c r="H1481" s="2">
        <v>0</v>
      </c>
      <c r="I1481" s="2">
        <v>0</v>
      </c>
      <c r="J1481" s="2">
        <v>0</v>
      </c>
      <c r="K1481" s="2">
        <v>1</v>
      </c>
      <c r="L1481" s="2">
        <v>0</v>
      </c>
      <c r="M1481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1</v>
      </c>
      <c r="U1481" s="45" t="s">
        <v>77</v>
      </c>
      <c r="V1481" s="45" t="s">
        <v>77</v>
      </c>
      <c r="W1481" s="45" t="s">
        <v>77</v>
      </c>
      <c r="X1481" s="2">
        <v>1</v>
      </c>
      <c r="Y1481" s="2">
        <v>0</v>
      </c>
      <c r="Z1481">
        <v>0</v>
      </c>
    </row>
    <row r="1482" spans="1:26" x14ac:dyDescent="0.25">
      <c r="A1482" s="1">
        <v>44728</v>
      </c>
      <c r="B1482" t="s">
        <v>80</v>
      </c>
      <c r="C1482" t="s">
        <v>133</v>
      </c>
      <c r="D1482" t="s">
        <v>132</v>
      </c>
      <c r="E1482" t="s">
        <v>273</v>
      </c>
      <c r="F1482" s="3">
        <v>0.61222133333333328</v>
      </c>
      <c r="G1482" s="5">
        <v>3.5925888888888889E-2</v>
      </c>
      <c r="H1482" s="2">
        <v>0</v>
      </c>
      <c r="I1482" s="2">
        <v>0</v>
      </c>
      <c r="J1482" s="2">
        <v>0</v>
      </c>
      <c r="K1482" s="2">
        <v>1</v>
      </c>
      <c r="L1482" s="2">
        <v>1</v>
      </c>
      <c r="M1482">
        <v>0</v>
      </c>
      <c r="N1482" s="2">
        <v>1</v>
      </c>
      <c r="O1482" s="2">
        <v>0</v>
      </c>
      <c r="P1482" s="2">
        <v>1</v>
      </c>
      <c r="Q1482" s="2">
        <v>1</v>
      </c>
      <c r="R1482" s="2">
        <v>0</v>
      </c>
      <c r="S1482" s="2">
        <v>0</v>
      </c>
      <c r="T1482" s="2">
        <v>0</v>
      </c>
      <c r="U1482" s="45" t="s">
        <v>77</v>
      </c>
      <c r="V1482" s="45" t="s">
        <v>77</v>
      </c>
      <c r="W1482" s="45">
        <v>5.708333333333334E-2</v>
      </c>
      <c r="X1482" s="2">
        <v>0</v>
      </c>
      <c r="Y1482" s="2">
        <v>1</v>
      </c>
      <c r="Z1482">
        <v>1</v>
      </c>
    </row>
    <row r="1483" spans="1:26" x14ac:dyDescent="0.25">
      <c r="A1483" s="1">
        <v>44728</v>
      </c>
      <c r="B1483" t="s">
        <v>80</v>
      </c>
      <c r="C1483" t="s">
        <v>133</v>
      </c>
      <c r="D1483" t="s">
        <v>132</v>
      </c>
      <c r="E1483" t="s">
        <v>268</v>
      </c>
      <c r="F1483" s="3">
        <v>1.9961111666666667</v>
      </c>
      <c r="G1483" s="5">
        <v>9.3587965277777782E-2</v>
      </c>
      <c r="H1483" s="2">
        <v>0</v>
      </c>
      <c r="I1483" s="2">
        <v>0</v>
      </c>
      <c r="J1483" s="2">
        <v>0</v>
      </c>
      <c r="K1483" s="2">
        <v>1</v>
      </c>
      <c r="L1483" s="2">
        <v>1</v>
      </c>
      <c r="M1483">
        <v>0</v>
      </c>
      <c r="N1483" s="2">
        <v>0</v>
      </c>
      <c r="O1483" s="2">
        <v>0</v>
      </c>
      <c r="P1483" s="2">
        <v>1</v>
      </c>
      <c r="Q1483" s="2">
        <v>1</v>
      </c>
      <c r="R1483" s="2">
        <v>0</v>
      </c>
      <c r="S1483" s="2">
        <v>0</v>
      </c>
      <c r="T1483" s="2">
        <v>0</v>
      </c>
      <c r="U1483" s="45" t="s">
        <v>77</v>
      </c>
      <c r="V1483" s="45" t="s">
        <v>77</v>
      </c>
      <c r="W1483" s="45">
        <v>0.20751157407407408</v>
      </c>
      <c r="X1483" s="2">
        <v>0</v>
      </c>
      <c r="Y1483" s="2">
        <v>1</v>
      </c>
      <c r="Z1483">
        <v>1</v>
      </c>
    </row>
    <row r="1484" spans="1:26" x14ac:dyDescent="0.25">
      <c r="A1484" s="1">
        <v>44728</v>
      </c>
      <c r="B1484" t="s">
        <v>80</v>
      </c>
      <c r="C1484" t="s">
        <v>133</v>
      </c>
      <c r="D1484" t="s">
        <v>132</v>
      </c>
      <c r="E1484" t="s">
        <v>286</v>
      </c>
      <c r="F1484" s="3">
        <v>0.74138783333333336</v>
      </c>
      <c r="G1484" s="5">
        <v>3.0399284722222225E-2</v>
      </c>
      <c r="H1484" s="2">
        <v>0</v>
      </c>
      <c r="I1484" s="2">
        <v>0</v>
      </c>
      <c r="J1484" s="2">
        <v>0</v>
      </c>
      <c r="K1484" s="2">
        <v>4</v>
      </c>
      <c r="L1484" s="2">
        <v>4</v>
      </c>
      <c r="M1484">
        <v>0</v>
      </c>
      <c r="N1484" s="2">
        <v>3</v>
      </c>
      <c r="O1484" s="2">
        <v>0</v>
      </c>
      <c r="P1484" s="2">
        <v>2</v>
      </c>
      <c r="Q1484" s="2">
        <v>3</v>
      </c>
      <c r="R1484" s="2">
        <v>1</v>
      </c>
      <c r="S1484" s="2">
        <v>0</v>
      </c>
      <c r="T1484" s="2">
        <v>1</v>
      </c>
      <c r="U1484" s="45" t="s">
        <v>77</v>
      </c>
      <c r="V1484" s="45" t="s">
        <v>77</v>
      </c>
      <c r="W1484" s="45">
        <v>3.1643518518518522E-2</v>
      </c>
      <c r="X1484" s="2">
        <v>1</v>
      </c>
      <c r="Y1484" s="2">
        <v>3</v>
      </c>
      <c r="Z1484">
        <v>4</v>
      </c>
    </row>
    <row r="1485" spans="1:26" x14ac:dyDescent="0.25">
      <c r="A1485" s="1">
        <v>44728</v>
      </c>
      <c r="B1485" t="s">
        <v>80</v>
      </c>
      <c r="C1485" t="s">
        <v>133</v>
      </c>
      <c r="D1485" t="s">
        <v>132</v>
      </c>
      <c r="E1485" t="s">
        <v>275</v>
      </c>
      <c r="F1485" s="3">
        <v>33.048888833333336</v>
      </c>
      <c r="G1485" s="5">
        <v>0.12208912037037035</v>
      </c>
      <c r="H1485" s="2">
        <v>3</v>
      </c>
      <c r="I1485" s="2">
        <v>3</v>
      </c>
      <c r="J1485" s="2">
        <v>0</v>
      </c>
      <c r="K1485" s="2">
        <v>14</v>
      </c>
      <c r="L1485" s="2">
        <v>14</v>
      </c>
      <c r="M1485">
        <v>1</v>
      </c>
      <c r="N1485" s="2">
        <v>7</v>
      </c>
      <c r="O1485" s="2">
        <v>1</v>
      </c>
      <c r="P1485" s="2">
        <v>11</v>
      </c>
      <c r="Q1485" s="2">
        <v>13</v>
      </c>
      <c r="R1485" s="2">
        <v>2</v>
      </c>
      <c r="S1485" s="2">
        <v>0</v>
      </c>
      <c r="T1485" s="2">
        <v>0</v>
      </c>
      <c r="U1485" s="45">
        <v>8.1944444444444452E-3</v>
      </c>
      <c r="V1485" s="45">
        <v>0</v>
      </c>
      <c r="W1485" s="45">
        <v>6.8715277777777778E-2</v>
      </c>
      <c r="X1485" s="2">
        <v>0</v>
      </c>
      <c r="Y1485" s="2">
        <v>13</v>
      </c>
      <c r="Z1485">
        <v>14</v>
      </c>
    </row>
    <row r="1486" spans="1:26" x14ac:dyDescent="0.25">
      <c r="A1486" s="1">
        <v>44728</v>
      </c>
      <c r="B1486" t="s">
        <v>80</v>
      </c>
      <c r="C1486" t="s">
        <v>149</v>
      </c>
      <c r="D1486" t="s">
        <v>150</v>
      </c>
      <c r="E1486" t="s">
        <v>275</v>
      </c>
      <c r="F1486" s="3">
        <v>0</v>
      </c>
      <c r="G1486" s="5">
        <v>2.5312500000000002E-2</v>
      </c>
      <c r="H1486" s="2">
        <v>0</v>
      </c>
      <c r="I1486" s="2">
        <v>0</v>
      </c>
      <c r="J1486" s="2">
        <v>0</v>
      </c>
      <c r="K1486" s="2">
        <v>2</v>
      </c>
      <c r="L1486" s="2">
        <v>2</v>
      </c>
      <c r="M1486">
        <v>0</v>
      </c>
      <c r="N1486" s="2">
        <v>1</v>
      </c>
      <c r="O1486" s="2">
        <v>0</v>
      </c>
      <c r="P1486" s="2">
        <v>1</v>
      </c>
      <c r="Q1486" s="2">
        <v>1</v>
      </c>
      <c r="R1486" s="2">
        <v>0</v>
      </c>
      <c r="S1486" s="2">
        <v>0</v>
      </c>
      <c r="T1486" s="2">
        <v>1</v>
      </c>
      <c r="U1486" s="45" t="s">
        <v>77</v>
      </c>
      <c r="V1486" s="45" t="s">
        <v>77</v>
      </c>
      <c r="W1486" s="45">
        <v>2.2291666666666668E-2</v>
      </c>
      <c r="X1486" s="2">
        <v>1</v>
      </c>
      <c r="Y1486" s="2">
        <v>1</v>
      </c>
      <c r="Z1486">
        <v>2</v>
      </c>
    </row>
    <row r="1487" spans="1:26" x14ac:dyDescent="0.25">
      <c r="A1487" s="1">
        <v>44728</v>
      </c>
      <c r="B1487" t="s">
        <v>80</v>
      </c>
      <c r="C1487" t="s">
        <v>133</v>
      </c>
      <c r="D1487" t="s">
        <v>132</v>
      </c>
      <c r="E1487" t="s">
        <v>94</v>
      </c>
      <c r="F1487" s="3">
        <v>17.552499833333332</v>
      </c>
      <c r="G1487" s="5">
        <v>0.19164351736111115</v>
      </c>
      <c r="H1487" s="2">
        <v>2</v>
      </c>
      <c r="I1487" s="2">
        <v>2</v>
      </c>
      <c r="J1487" s="2">
        <v>0</v>
      </c>
      <c r="K1487" s="2">
        <v>4</v>
      </c>
      <c r="L1487" s="2">
        <v>4</v>
      </c>
      <c r="M1487">
        <v>1</v>
      </c>
      <c r="N1487" s="2">
        <v>2</v>
      </c>
      <c r="O1487" s="2">
        <v>1</v>
      </c>
      <c r="P1487" s="2">
        <v>2</v>
      </c>
      <c r="Q1487" s="2">
        <v>2</v>
      </c>
      <c r="R1487" s="2">
        <v>0</v>
      </c>
      <c r="S1487" s="2">
        <v>1</v>
      </c>
      <c r="T1487" s="2">
        <v>0</v>
      </c>
      <c r="U1487" s="45">
        <v>1.2847222222222223E-3</v>
      </c>
      <c r="V1487" s="45">
        <v>1</v>
      </c>
      <c r="W1487" s="45">
        <v>0.25187500000000002</v>
      </c>
      <c r="X1487" s="2">
        <v>1</v>
      </c>
      <c r="Y1487" s="2">
        <v>2</v>
      </c>
      <c r="Z1487">
        <v>4</v>
      </c>
    </row>
    <row r="1488" spans="1:26" x14ac:dyDescent="0.25">
      <c r="A1488" s="1">
        <v>44728</v>
      </c>
      <c r="B1488" t="s">
        <v>80</v>
      </c>
      <c r="C1488" t="s">
        <v>133</v>
      </c>
      <c r="D1488" t="s">
        <v>132</v>
      </c>
      <c r="E1488" t="s">
        <v>267</v>
      </c>
      <c r="F1488" s="3">
        <v>72.255831166666653</v>
      </c>
      <c r="G1488" s="5">
        <v>0.10780278987455194</v>
      </c>
      <c r="H1488" s="2">
        <v>7</v>
      </c>
      <c r="I1488" s="2">
        <v>6</v>
      </c>
      <c r="J1488" s="2">
        <v>1</v>
      </c>
      <c r="K1488" s="2">
        <v>30</v>
      </c>
      <c r="L1488" s="2">
        <v>30</v>
      </c>
      <c r="M1488">
        <v>7</v>
      </c>
      <c r="N1488" s="2">
        <v>18</v>
      </c>
      <c r="O1488" s="2">
        <v>9</v>
      </c>
      <c r="P1488" s="2">
        <v>18</v>
      </c>
      <c r="Q1488" s="2">
        <v>20</v>
      </c>
      <c r="R1488" s="2">
        <v>2</v>
      </c>
      <c r="S1488" s="2">
        <v>0</v>
      </c>
      <c r="T1488" s="2">
        <v>1</v>
      </c>
      <c r="U1488" s="45">
        <v>4.5023148148148149E-3</v>
      </c>
      <c r="V1488" s="45">
        <v>0.66666666666666663</v>
      </c>
      <c r="W1488" s="45">
        <v>0.10123842592592595</v>
      </c>
      <c r="X1488" s="2">
        <v>1</v>
      </c>
      <c r="Y1488" s="2">
        <v>20</v>
      </c>
      <c r="Z1488">
        <v>30</v>
      </c>
    </row>
    <row r="1489" spans="1:26" x14ac:dyDescent="0.25">
      <c r="A1489" s="1">
        <v>44728</v>
      </c>
      <c r="B1489" t="s">
        <v>80</v>
      </c>
      <c r="C1489" t="s">
        <v>149</v>
      </c>
      <c r="D1489" t="s">
        <v>150</v>
      </c>
      <c r="E1489" t="s">
        <v>267</v>
      </c>
      <c r="F1489" s="3">
        <v>0</v>
      </c>
      <c r="G1489" s="5">
        <v>1.7789354166666667E-2</v>
      </c>
      <c r="H1489" s="2">
        <v>0</v>
      </c>
      <c r="I1489" s="2">
        <v>0</v>
      </c>
      <c r="J1489" s="2">
        <v>0</v>
      </c>
      <c r="K1489" s="2">
        <v>1</v>
      </c>
      <c r="L1489" s="2">
        <v>1</v>
      </c>
      <c r="M1489">
        <v>0</v>
      </c>
      <c r="N1489" s="2">
        <v>1</v>
      </c>
      <c r="O1489" s="2">
        <v>0</v>
      </c>
      <c r="P1489" s="2">
        <v>1</v>
      </c>
      <c r="Q1489" s="2">
        <v>1</v>
      </c>
      <c r="R1489" s="2">
        <v>0</v>
      </c>
      <c r="S1489" s="2">
        <v>0</v>
      </c>
      <c r="T1489" s="2">
        <v>0</v>
      </c>
      <c r="U1489" s="45" t="s">
        <v>77</v>
      </c>
      <c r="V1489" s="45" t="s">
        <v>77</v>
      </c>
      <c r="W1489" s="45">
        <v>2.9027777777777777E-2</v>
      </c>
      <c r="X1489" s="2">
        <v>0</v>
      </c>
      <c r="Y1489" s="2">
        <v>1</v>
      </c>
      <c r="Z1489">
        <v>1</v>
      </c>
    </row>
    <row r="1490" spans="1:26" x14ac:dyDescent="0.25">
      <c r="A1490" s="1">
        <v>44728</v>
      </c>
      <c r="B1490" t="s">
        <v>80</v>
      </c>
      <c r="C1490" t="s">
        <v>218</v>
      </c>
      <c r="D1490" t="s">
        <v>153</v>
      </c>
      <c r="E1490" t="s">
        <v>267</v>
      </c>
      <c r="F1490" s="3">
        <v>0</v>
      </c>
      <c r="G1490" s="5" t="s">
        <v>77</v>
      </c>
      <c r="H1490" s="2">
        <v>0</v>
      </c>
      <c r="I1490" s="2">
        <v>0</v>
      </c>
      <c r="J1490" s="2">
        <v>0</v>
      </c>
      <c r="K1490" s="2">
        <v>1</v>
      </c>
      <c r="L1490" s="2">
        <v>1</v>
      </c>
      <c r="M1490">
        <v>0</v>
      </c>
      <c r="N1490" s="2">
        <v>1</v>
      </c>
      <c r="O1490" s="2">
        <v>0</v>
      </c>
      <c r="P1490" s="2">
        <v>0</v>
      </c>
      <c r="Q1490" s="2">
        <v>1</v>
      </c>
      <c r="R1490" s="2">
        <v>1</v>
      </c>
      <c r="S1490" s="2">
        <v>0</v>
      </c>
      <c r="T1490" s="2">
        <v>0</v>
      </c>
      <c r="U1490" s="45" t="s">
        <v>77</v>
      </c>
      <c r="V1490" s="45" t="s">
        <v>77</v>
      </c>
      <c r="W1490" s="45">
        <v>0.12395833333333334</v>
      </c>
      <c r="X1490" s="2">
        <v>0</v>
      </c>
      <c r="Y1490" s="2">
        <v>1</v>
      </c>
      <c r="Z1490">
        <v>1</v>
      </c>
    </row>
    <row r="1491" spans="1:26" x14ac:dyDescent="0.25">
      <c r="A1491" s="1">
        <v>44728</v>
      </c>
      <c r="B1491" t="s">
        <v>77</v>
      </c>
      <c r="C1491" t="s">
        <v>77</v>
      </c>
      <c r="D1491" t="s">
        <v>77</v>
      </c>
      <c r="E1491" t="s">
        <v>280</v>
      </c>
      <c r="F1491" s="3">
        <v>0</v>
      </c>
      <c r="G1491" s="5" t="s">
        <v>77</v>
      </c>
      <c r="H1491" s="2">
        <v>0</v>
      </c>
      <c r="I1491" s="2">
        <v>0</v>
      </c>
      <c r="J1491" s="2">
        <v>0</v>
      </c>
      <c r="K1491" s="2">
        <v>12</v>
      </c>
      <c r="L1491" s="2">
        <v>2</v>
      </c>
      <c r="M1491">
        <v>0</v>
      </c>
      <c r="N1491" s="2">
        <v>0</v>
      </c>
      <c r="O1491" s="2">
        <v>1</v>
      </c>
      <c r="P1491" s="2">
        <v>6</v>
      </c>
      <c r="Q1491" s="2">
        <v>8</v>
      </c>
      <c r="R1491" s="2">
        <v>2</v>
      </c>
      <c r="S1491" s="2">
        <v>0</v>
      </c>
      <c r="T1491" s="2">
        <v>3</v>
      </c>
      <c r="U1491" s="45">
        <v>4.5601851851851853E-3</v>
      </c>
      <c r="V1491" s="45">
        <v>1</v>
      </c>
      <c r="W1491" s="45">
        <v>3.770833333333333E-2</v>
      </c>
      <c r="X1491" s="2">
        <v>3</v>
      </c>
      <c r="Y1491" s="2">
        <v>8</v>
      </c>
      <c r="Z1491">
        <v>6</v>
      </c>
    </row>
    <row r="1492" spans="1:26" x14ac:dyDescent="0.25">
      <c r="A1492" s="1">
        <v>44728</v>
      </c>
      <c r="B1492" t="s">
        <v>77</v>
      </c>
      <c r="C1492" t="s">
        <v>77</v>
      </c>
      <c r="D1492" t="s">
        <v>77</v>
      </c>
      <c r="E1492" t="s">
        <v>269</v>
      </c>
      <c r="F1492" s="3">
        <v>0</v>
      </c>
      <c r="G1492" s="5" t="s">
        <v>77</v>
      </c>
      <c r="H1492" s="2">
        <v>0</v>
      </c>
      <c r="I1492" s="2">
        <v>0</v>
      </c>
      <c r="J1492" s="2">
        <v>0</v>
      </c>
      <c r="K1492" s="2">
        <v>45</v>
      </c>
      <c r="L1492" s="2">
        <v>14</v>
      </c>
      <c r="M1492">
        <v>0</v>
      </c>
      <c r="N1492" s="2">
        <v>0</v>
      </c>
      <c r="O1492" s="2">
        <v>8</v>
      </c>
      <c r="P1492" s="2">
        <v>22</v>
      </c>
      <c r="Q1492" s="2">
        <v>31</v>
      </c>
      <c r="R1492" s="2">
        <v>9</v>
      </c>
      <c r="S1492" s="2">
        <v>5</v>
      </c>
      <c r="T1492" s="2">
        <v>1</v>
      </c>
      <c r="U1492" s="45">
        <v>6.6782407407407415E-3</v>
      </c>
      <c r="V1492" s="45">
        <v>0.25</v>
      </c>
      <c r="W1492" s="45">
        <v>6.8350694444444443E-2</v>
      </c>
      <c r="X1492" s="2">
        <v>6</v>
      </c>
      <c r="Y1492" s="2">
        <v>31</v>
      </c>
      <c r="Z1492">
        <v>24</v>
      </c>
    </row>
    <row r="1493" spans="1:26" x14ac:dyDescent="0.25">
      <c r="A1493" s="1">
        <v>44728</v>
      </c>
      <c r="B1493" t="s">
        <v>77</v>
      </c>
      <c r="C1493" t="s">
        <v>77</v>
      </c>
      <c r="D1493" t="s">
        <v>77</v>
      </c>
      <c r="E1493" t="s">
        <v>272</v>
      </c>
      <c r="F1493" s="3">
        <v>0</v>
      </c>
      <c r="G1493" s="5" t="s">
        <v>77</v>
      </c>
      <c r="H1493" s="2">
        <v>0</v>
      </c>
      <c r="I1493" s="2">
        <v>0</v>
      </c>
      <c r="J1493" s="2">
        <v>0</v>
      </c>
      <c r="K1493" s="2">
        <v>61</v>
      </c>
      <c r="L1493" s="2">
        <v>14</v>
      </c>
      <c r="M1493">
        <v>0</v>
      </c>
      <c r="N1493" s="2">
        <v>0</v>
      </c>
      <c r="O1493" s="2">
        <v>6</v>
      </c>
      <c r="P1493" s="2">
        <v>30</v>
      </c>
      <c r="Q1493" s="2">
        <v>42</v>
      </c>
      <c r="R1493" s="2">
        <v>12</v>
      </c>
      <c r="S1493" s="2">
        <v>2</v>
      </c>
      <c r="T1493" s="2">
        <v>11</v>
      </c>
      <c r="U1493" s="45">
        <v>5.9085648148148144E-3</v>
      </c>
      <c r="V1493" s="45">
        <v>0.5</v>
      </c>
      <c r="W1493" s="45">
        <v>3.2968749999999998E-2</v>
      </c>
      <c r="X1493" s="2">
        <v>13</v>
      </c>
      <c r="Y1493" s="2">
        <v>42</v>
      </c>
      <c r="Z1493">
        <v>38</v>
      </c>
    </row>
    <row r="1494" spans="1:26" x14ac:dyDescent="0.25">
      <c r="A1494" s="1">
        <v>44728</v>
      </c>
      <c r="B1494" t="s">
        <v>77</v>
      </c>
      <c r="C1494" t="s">
        <v>77</v>
      </c>
      <c r="D1494" t="s">
        <v>77</v>
      </c>
      <c r="E1494" t="s">
        <v>273</v>
      </c>
      <c r="F1494" s="3">
        <v>0</v>
      </c>
      <c r="G1494" s="5" t="s">
        <v>77</v>
      </c>
      <c r="H1494" s="2">
        <v>0</v>
      </c>
      <c r="I1494" s="2">
        <v>0</v>
      </c>
      <c r="J1494" s="2">
        <v>0</v>
      </c>
      <c r="K1494" s="2">
        <v>110</v>
      </c>
      <c r="L1494" s="2">
        <v>26</v>
      </c>
      <c r="M1494">
        <v>0</v>
      </c>
      <c r="N1494" s="2">
        <v>0</v>
      </c>
      <c r="O1494" s="2">
        <v>14</v>
      </c>
      <c r="P1494" s="2">
        <v>56</v>
      </c>
      <c r="Q1494" s="2">
        <v>83</v>
      </c>
      <c r="R1494" s="2">
        <v>27</v>
      </c>
      <c r="S1494" s="2">
        <v>4</v>
      </c>
      <c r="T1494" s="2">
        <v>9</v>
      </c>
      <c r="U1494" s="45">
        <v>4.589120370370371E-3</v>
      </c>
      <c r="V1494" s="45">
        <v>0.7142857142857143</v>
      </c>
      <c r="W1494" s="45">
        <v>3.0092592592592594E-2</v>
      </c>
      <c r="X1494" s="2">
        <v>13</v>
      </c>
      <c r="Y1494" s="2">
        <v>83</v>
      </c>
      <c r="Z1494">
        <v>57</v>
      </c>
    </row>
    <row r="1495" spans="1:26" x14ac:dyDescent="0.25">
      <c r="A1495" s="1">
        <v>44728</v>
      </c>
      <c r="B1495" t="s">
        <v>77</v>
      </c>
      <c r="C1495" t="s">
        <v>77</v>
      </c>
      <c r="D1495" t="s">
        <v>77</v>
      </c>
      <c r="E1495" t="s">
        <v>268</v>
      </c>
      <c r="F1495" s="3">
        <v>0</v>
      </c>
      <c r="G1495" s="5" t="s">
        <v>77</v>
      </c>
      <c r="H1495" s="2">
        <v>0</v>
      </c>
      <c r="I1495" s="2">
        <v>0</v>
      </c>
      <c r="J1495" s="2">
        <v>0</v>
      </c>
      <c r="K1495" s="2">
        <v>39</v>
      </c>
      <c r="L1495" s="2">
        <v>12</v>
      </c>
      <c r="M1495">
        <v>0</v>
      </c>
      <c r="N1495" s="2">
        <v>0</v>
      </c>
      <c r="O1495" s="2">
        <v>5</v>
      </c>
      <c r="P1495" s="2">
        <v>18</v>
      </c>
      <c r="Q1495" s="2">
        <v>27</v>
      </c>
      <c r="R1495" s="2">
        <v>9</v>
      </c>
      <c r="S1495" s="2">
        <v>1</v>
      </c>
      <c r="T1495" s="2">
        <v>6</v>
      </c>
      <c r="U1495" s="45">
        <v>3.3101851851851851E-3</v>
      </c>
      <c r="V1495" s="45">
        <v>0.6</v>
      </c>
      <c r="W1495" s="45">
        <v>6.5127314814814818E-2</v>
      </c>
      <c r="X1495" s="2">
        <v>7</v>
      </c>
      <c r="Y1495" s="2">
        <v>27</v>
      </c>
      <c r="Z1495">
        <v>20</v>
      </c>
    </row>
    <row r="1496" spans="1:26" x14ac:dyDescent="0.25">
      <c r="A1496" s="1">
        <v>44728</v>
      </c>
      <c r="B1496" t="s">
        <v>77</v>
      </c>
      <c r="C1496" t="s">
        <v>77</v>
      </c>
      <c r="D1496" t="s">
        <v>77</v>
      </c>
      <c r="E1496" t="s">
        <v>286</v>
      </c>
      <c r="F1496" s="3">
        <v>0</v>
      </c>
      <c r="G1496" s="5" t="s">
        <v>77</v>
      </c>
      <c r="H1496" s="2">
        <v>0</v>
      </c>
      <c r="I1496" s="2">
        <v>0</v>
      </c>
      <c r="J1496" s="2">
        <v>0</v>
      </c>
      <c r="K1496" s="2">
        <v>17</v>
      </c>
      <c r="L1496" s="2">
        <v>3</v>
      </c>
      <c r="M1496">
        <v>0</v>
      </c>
      <c r="N1496" s="2">
        <v>0</v>
      </c>
      <c r="O1496" s="2">
        <v>1</v>
      </c>
      <c r="P1496" s="2">
        <v>6</v>
      </c>
      <c r="Q1496" s="2">
        <v>13</v>
      </c>
      <c r="R1496" s="2">
        <v>7</v>
      </c>
      <c r="S1496" s="2">
        <v>0</v>
      </c>
      <c r="T1496" s="2">
        <v>3</v>
      </c>
      <c r="U1496" s="45">
        <v>1.9097222222222224E-3</v>
      </c>
      <c r="V1496" s="45">
        <v>1</v>
      </c>
      <c r="W1496" s="45">
        <v>4.3298611111111114E-2</v>
      </c>
      <c r="X1496" s="2">
        <v>3</v>
      </c>
      <c r="Y1496" s="2">
        <v>13</v>
      </c>
      <c r="Z1496">
        <v>6</v>
      </c>
    </row>
    <row r="1497" spans="1:26" x14ac:dyDescent="0.25">
      <c r="A1497" s="1">
        <v>44728</v>
      </c>
      <c r="B1497" t="s">
        <v>77</v>
      </c>
      <c r="C1497" t="s">
        <v>77</v>
      </c>
      <c r="D1497" t="s">
        <v>77</v>
      </c>
      <c r="E1497" t="s">
        <v>276</v>
      </c>
      <c r="F1497" s="3">
        <v>0</v>
      </c>
      <c r="G1497" s="5" t="s">
        <v>77</v>
      </c>
      <c r="H1497" s="2">
        <v>0</v>
      </c>
      <c r="I1497" s="2">
        <v>0</v>
      </c>
      <c r="J1497" s="2">
        <v>0</v>
      </c>
      <c r="K1497" s="2">
        <v>42</v>
      </c>
      <c r="L1497" s="2">
        <v>8</v>
      </c>
      <c r="M1497">
        <v>0</v>
      </c>
      <c r="N1497" s="2">
        <v>0</v>
      </c>
      <c r="O1497" s="2">
        <v>3</v>
      </c>
      <c r="P1497" s="2">
        <v>19</v>
      </c>
      <c r="Q1497" s="2">
        <v>31</v>
      </c>
      <c r="R1497" s="2">
        <v>12</v>
      </c>
      <c r="S1497" s="2">
        <v>4</v>
      </c>
      <c r="T1497" s="2">
        <v>4</v>
      </c>
      <c r="U1497" s="45">
        <v>3.5648148148148154E-3</v>
      </c>
      <c r="V1497" s="45">
        <v>1</v>
      </c>
      <c r="W1497" s="45">
        <v>0.10518518518518517</v>
      </c>
      <c r="X1497" s="2">
        <v>8</v>
      </c>
      <c r="Y1497" s="2">
        <v>31</v>
      </c>
      <c r="Z1497">
        <v>24</v>
      </c>
    </row>
    <row r="1498" spans="1:26" x14ac:dyDescent="0.25">
      <c r="A1498" s="1">
        <v>44728</v>
      </c>
      <c r="B1498" t="s">
        <v>77</v>
      </c>
      <c r="C1498" t="s">
        <v>77</v>
      </c>
      <c r="D1498" t="s">
        <v>77</v>
      </c>
      <c r="E1498" t="s">
        <v>285</v>
      </c>
      <c r="F1498" s="3">
        <v>0</v>
      </c>
      <c r="G1498" s="5" t="s">
        <v>77</v>
      </c>
      <c r="H1498" s="2">
        <v>0</v>
      </c>
      <c r="I1498" s="2">
        <v>0</v>
      </c>
      <c r="J1498" s="2">
        <v>0</v>
      </c>
      <c r="K1498" s="2">
        <v>44</v>
      </c>
      <c r="L1498" s="2">
        <v>8</v>
      </c>
      <c r="M1498">
        <v>0</v>
      </c>
      <c r="N1498" s="2">
        <v>0</v>
      </c>
      <c r="O1498" s="2">
        <v>5</v>
      </c>
      <c r="P1498" s="2">
        <v>23</v>
      </c>
      <c r="Q1498" s="2">
        <v>31</v>
      </c>
      <c r="R1498" s="2">
        <v>8</v>
      </c>
      <c r="S1498" s="2">
        <v>1</v>
      </c>
      <c r="T1498" s="2">
        <v>7</v>
      </c>
      <c r="U1498" s="45">
        <v>4.8032407407407407E-3</v>
      </c>
      <c r="V1498" s="45">
        <v>0.6</v>
      </c>
      <c r="W1498" s="45">
        <v>7.7152777777777778E-2</v>
      </c>
      <c r="X1498" s="2">
        <v>8</v>
      </c>
      <c r="Y1498" s="2">
        <v>31</v>
      </c>
      <c r="Z1498">
        <v>24</v>
      </c>
    </row>
    <row r="1499" spans="1:26" x14ac:dyDescent="0.25">
      <c r="A1499" s="1">
        <v>44728</v>
      </c>
      <c r="B1499" t="s">
        <v>77</v>
      </c>
      <c r="C1499" t="s">
        <v>77</v>
      </c>
      <c r="D1499" t="s">
        <v>77</v>
      </c>
      <c r="E1499" t="s">
        <v>282</v>
      </c>
      <c r="F1499" s="3">
        <v>0</v>
      </c>
      <c r="G1499" s="5" t="s">
        <v>77</v>
      </c>
      <c r="H1499" s="2">
        <v>0</v>
      </c>
      <c r="I1499" s="2">
        <v>0</v>
      </c>
      <c r="J1499" s="2">
        <v>0</v>
      </c>
      <c r="K1499" s="2">
        <v>37</v>
      </c>
      <c r="L1499" s="2">
        <v>10</v>
      </c>
      <c r="M1499">
        <v>0</v>
      </c>
      <c r="N1499" s="2">
        <v>0</v>
      </c>
      <c r="O1499" s="2">
        <v>4</v>
      </c>
      <c r="P1499" s="2">
        <v>17</v>
      </c>
      <c r="Q1499" s="2">
        <v>23</v>
      </c>
      <c r="R1499" s="2">
        <v>6</v>
      </c>
      <c r="S1499" s="2">
        <v>7</v>
      </c>
      <c r="T1499" s="2">
        <v>3</v>
      </c>
      <c r="U1499" s="45">
        <v>6.9328703703703714E-3</v>
      </c>
      <c r="V1499" s="45">
        <v>0.25</v>
      </c>
      <c r="W1499" s="45">
        <v>4.3148148148148151E-2</v>
      </c>
      <c r="X1499" s="2">
        <v>10</v>
      </c>
      <c r="Y1499" s="2">
        <v>23</v>
      </c>
      <c r="Z1499">
        <v>21</v>
      </c>
    </row>
    <row r="1500" spans="1:26" x14ac:dyDescent="0.25">
      <c r="A1500" s="1">
        <v>44728</v>
      </c>
      <c r="B1500" t="s">
        <v>77</v>
      </c>
      <c r="C1500" t="s">
        <v>77</v>
      </c>
      <c r="D1500" t="s">
        <v>77</v>
      </c>
      <c r="E1500" t="s">
        <v>287</v>
      </c>
      <c r="F1500" s="3">
        <v>0</v>
      </c>
      <c r="G1500" s="5" t="s">
        <v>77</v>
      </c>
      <c r="H1500" s="2">
        <v>0</v>
      </c>
      <c r="I1500" s="2">
        <v>0</v>
      </c>
      <c r="J1500" s="2">
        <v>0</v>
      </c>
      <c r="K1500" s="2">
        <v>26</v>
      </c>
      <c r="L1500" s="2">
        <v>5</v>
      </c>
      <c r="M1500">
        <v>0</v>
      </c>
      <c r="N1500" s="2">
        <v>0</v>
      </c>
      <c r="O1500" s="2">
        <v>3</v>
      </c>
      <c r="P1500" s="2">
        <v>12</v>
      </c>
      <c r="Q1500" s="2">
        <v>19</v>
      </c>
      <c r="R1500" s="2">
        <v>7</v>
      </c>
      <c r="S1500" s="2">
        <v>0</v>
      </c>
      <c r="T1500" s="2">
        <v>4</v>
      </c>
      <c r="U1500" s="45">
        <v>9.4097222222222238E-3</v>
      </c>
      <c r="V1500" s="45">
        <v>0.33333333333333331</v>
      </c>
      <c r="W1500" s="45">
        <v>3.2447916666666667E-2</v>
      </c>
      <c r="X1500" s="2">
        <v>4</v>
      </c>
      <c r="Y1500" s="2">
        <v>19</v>
      </c>
      <c r="Z1500">
        <v>18</v>
      </c>
    </row>
    <row r="1501" spans="1:26" x14ac:dyDescent="0.25">
      <c r="A1501" s="1">
        <v>44728</v>
      </c>
      <c r="B1501" t="s">
        <v>77</v>
      </c>
      <c r="C1501" t="s">
        <v>77</v>
      </c>
      <c r="D1501" t="s">
        <v>77</v>
      </c>
      <c r="E1501" t="s">
        <v>284</v>
      </c>
      <c r="F1501" s="3">
        <v>0</v>
      </c>
      <c r="G1501" s="5" t="s">
        <v>77</v>
      </c>
      <c r="H1501" s="2">
        <v>0</v>
      </c>
      <c r="I1501" s="2">
        <v>0</v>
      </c>
      <c r="J1501" s="2">
        <v>0</v>
      </c>
      <c r="K1501" s="2">
        <v>23</v>
      </c>
      <c r="L1501" s="2">
        <v>11</v>
      </c>
      <c r="M1501">
        <v>0</v>
      </c>
      <c r="N1501" s="2">
        <v>0</v>
      </c>
      <c r="O1501" s="2">
        <v>4</v>
      </c>
      <c r="P1501" s="2">
        <v>9</v>
      </c>
      <c r="Q1501" s="2">
        <v>14</v>
      </c>
      <c r="R1501" s="2">
        <v>5</v>
      </c>
      <c r="S1501" s="2">
        <v>1</v>
      </c>
      <c r="T1501" s="2">
        <v>4</v>
      </c>
      <c r="U1501" s="45">
        <v>8.431712962962962E-3</v>
      </c>
      <c r="V1501" s="45">
        <v>0.25</v>
      </c>
      <c r="W1501" s="45">
        <v>3.0393518518518518E-2</v>
      </c>
      <c r="X1501" s="2">
        <v>5</v>
      </c>
      <c r="Y1501" s="2">
        <v>14</v>
      </c>
      <c r="Z1501">
        <v>18</v>
      </c>
    </row>
    <row r="1502" spans="1:26" x14ac:dyDescent="0.25">
      <c r="A1502" s="1">
        <v>44728</v>
      </c>
      <c r="B1502" t="s">
        <v>77</v>
      </c>
      <c r="C1502" t="s">
        <v>77</v>
      </c>
      <c r="D1502" t="s">
        <v>77</v>
      </c>
      <c r="E1502" t="s">
        <v>281</v>
      </c>
      <c r="F1502" s="3">
        <v>0</v>
      </c>
      <c r="G1502" s="5" t="s">
        <v>77</v>
      </c>
      <c r="H1502" s="2">
        <v>0</v>
      </c>
      <c r="I1502" s="2">
        <v>0</v>
      </c>
      <c r="J1502" s="2">
        <v>0</v>
      </c>
      <c r="K1502" s="2">
        <v>32</v>
      </c>
      <c r="L1502" s="2">
        <v>4</v>
      </c>
      <c r="M1502">
        <v>0</v>
      </c>
      <c r="N1502" s="2">
        <v>0</v>
      </c>
      <c r="O1502" s="2">
        <v>1</v>
      </c>
      <c r="P1502" s="2">
        <v>15</v>
      </c>
      <c r="Q1502" s="2">
        <v>19</v>
      </c>
      <c r="R1502" s="2">
        <v>4</v>
      </c>
      <c r="S1502" s="2">
        <v>2</v>
      </c>
      <c r="T1502" s="2">
        <v>10</v>
      </c>
      <c r="U1502" s="45">
        <v>6.8750000000000009E-3</v>
      </c>
      <c r="V1502" s="45">
        <v>0</v>
      </c>
      <c r="W1502" s="45">
        <v>1.2384259259259258E-2</v>
      </c>
      <c r="X1502" s="2">
        <v>12</v>
      </c>
      <c r="Y1502" s="2">
        <v>19</v>
      </c>
      <c r="Z1502">
        <v>15</v>
      </c>
    </row>
    <row r="1503" spans="1:26" x14ac:dyDescent="0.25">
      <c r="A1503" s="1">
        <v>44728</v>
      </c>
      <c r="B1503" t="s">
        <v>77</v>
      </c>
      <c r="C1503" t="s">
        <v>77</v>
      </c>
      <c r="D1503" t="s">
        <v>77</v>
      </c>
      <c r="E1503" t="s">
        <v>279</v>
      </c>
      <c r="F1503" s="3">
        <v>0</v>
      </c>
      <c r="G1503" s="5" t="s">
        <v>77</v>
      </c>
      <c r="H1503" s="2">
        <v>0</v>
      </c>
      <c r="I1503" s="2">
        <v>0</v>
      </c>
      <c r="J1503" s="2">
        <v>0</v>
      </c>
      <c r="K1503" s="2">
        <v>26</v>
      </c>
      <c r="L1503" s="2">
        <v>6</v>
      </c>
      <c r="M1503">
        <v>0</v>
      </c>
      <c r="N1503" s="2">
        <v>0</v>
      </c>
      <c r="O1503" s="2">
        <v>4</v>
      </c>
      <c r="P1503" s="2">
        <v>9</v>
      </c>
      <c r="Q1503" s="2">
        <v>19</v>
      </c>
      <c r="R1503" s="2">
        <v>10</v>
      </c>
      <c r="S1503" s="2">
        <v>0</v>
      </c>
      <c r="T1503" s="2">
        <v>3</v>
      </c>
      <c r="U1503" s="45">
        <v>9.6469907407407407E-3</v>
      </c>
      <c r="V1503" s="45">
        <v>0.5</v>
      </c>
      <c r="W1503" s="45">
        <v>8.9374999999999996E-2</v>
      </c>
      <c r="X1503" s="2">
        <v>3</v>
      </c>
      <c r="Y1503" s="2">
        <v>19</v>
      </c>
      <c r="Z1503">
        <v>17</v>
      </c>
    </row>
    <row r="1504" spans="1:26" x14ac:dyDescent="0.25">
      <c r="A1504" s="1">
        <v>44728</v>
      </c>
      <c r="B1504" t="s">
        <v>77</v>
      </c>
      <c r="C1504" t="s">
        <v>77</v>
      </c>
      <c r="D1504" t="s">
        <v>77</v>
      </c>
      <c r="E1504" t="s">
        <v>275</v>
      </c>
      <c r="F1504" s="3">
        <v>0</v>
      </c>
      <c r="G1504" s="5" t="s">
        <v>77</v>
      </c>
      <c r="H1504" s="2">
        <v>0</v>
      </c>
      <c r="I1504" s="2">
        <v>0</v>
      </c>
      <c r="J1504" s="2">
        <v>0</v>
      </c>
      <c r="K1504" s="2">
        <v>33</v>
      </c>
      <c r="L1504" s="2">
        <v>5</v>
      </c>
      <c r="M1504">
        <v>0</v>
      </c>
      <c r="N1504" s="2">
        <v>0</v>
      </c>
      <c r="O1504" s="2">
        <v>2</v>
      </c>
      <c r="P1504" s="2">
        <v>19</v>
      </c>
      <c r="Q1504" s="2">
        <v>25</v>
      </c>
      <c r="R1504" s="2">
        <v>6</v>
      </c>
      <c r="S1504" s="2">
        <v>2</v>
      </c>
      <c r="T1504" s="2">
        <v>4</v>
      </c>
      <c r="U1504" s="45">
        <v>5.8738425925925928E-3</v>
      </c>
      <c r="V1504" s="45">
        <v>0.5</v>
      </c>
      <c r="W1504" s="45">
        <v>7.5474537037037048E-2</v>
      </c>
      <c r="X1504" s="2">
        <v>6</v>
      </c>
      <c r="Y1504" s="2">
        <v>25</v>
      </c>
      <c r="Z1504">
        <v>18</v>
      </c>
    </row>
    <row r="1505" spans="1:26" x14ac:dyDescent="0.25">
      <c r="A1505" s="1">
        <v>44728</v>
      </c>
      <c r="B1505" t="s">
        <v>77</v>
      </c>
      <c r="C1505" t="s">
        <v>77</v>
      </c>
      <c r="D1505" t="s">
        <v>77</v>
      </c>
      <c r="E1505" t="s">
        <v>271</v>
      </c>
      <c r="F1505" s="3">
        <v>0</v>
      </c>
      <c r="G1505" s="5" t="s">
        <v>77</v>
      </c>
      <c r="H1505" s="2">
        <v>0</v>
      </c>
      <c r="I1505" s="2">
        <v>0</v>
      </c>
      <c r="J1505" s="2">
        <v>0</v>
      </c>
      <c r="K1505" s="2">
        <v>46</v>
      </c>
      <c r="L1505" s="2">
        <v>11</v>
      </c>
      <c r="M1505">
        <v>0</v>
      </c>
      <c r="N1505" s="2">
        <v>0</v>
      </c>
      <c r="O1505" s="2">
        <v>2</v>
      </c>
      <c r="P1505" s="2">
        <v>24</v>
      </c>
      <c r="Q1505" s="2">
        <v>39</v>
      </c>
      <c r="R1505" s="2">
        <v>15</v>
      </c>
      <c r="S1505" s="2">
        <v>0</v>
      </c>
      <c r="T1505" s="2">
        <v>5</v>
      </c>
      <c r="U1505" s="45">
        <v>3.5532407407407414E-3</v>
      </c>
      <c r="V1505" s="45">
        <v>1</v>
      </c>
      <c r="W1505" s="45">
        <v>3.1030092592592595E-2</v>
      </c>
      <c r="X1505" s="2">
        <v>5</v>
      </c>
      <c r="Y1505" s="2">
        <v>39</v>
      </c>
      <c r="Z1505">
        <v>22</v>
      </c>
    </row>
    <row r="1506" spans="1:26" x14ac:dyDescent="0.25">
      <c r="A1506" s="1">
        <v>44728</v>
      </c>
      <c r="B1506" t="s">
        <v>77</v>
      </c>
      <c r="C1506" t="s">
        <v>77</v>
      </c>
      <c r="D1506" t="s">
        <v>77</v>
      </c>
      <c r="E1506" t="s">
        <v>82</v>
      </c>
      <c r="F1506" s="3">
        <v>0</v>
      </c>
      <c r="G1506" s="5" t="s">
        <v>77</v>
      </c>
      <c r="H1506" s="2">
        <v>0</v>
      </c>
      <c r="I1506" s="2">
        <v>0</v>
      </c>
      <c r="J1506" s="2">
        <v>0</v>
      </c>
      <c r="K1506" s="2">
        <v>4</v>
      </c>
      <c r="L1506" s="2">
        <v>0</v>
      </c>
      <c r="M1506">
        <v>0</v>
      </c>
      <c r="N1506" s="2">
        <v>0</v>
      </c>
      <c r="O1506" s="2">
        <v>0</v>
      </c>
      <c r="P1506" s="2">
        <v>4</v>
      </c>
      <c r="Q1506" s="2">
        <v>4</v>
      </c>
      <c r="R1506" s="2">
        <v>0</v>
      </c>
      <c r="S1506" s="2">
        <v>0</v>
      </c>
      <c r="T1506" s="2">
        <v>0</v>
      </c>
      <c r="U1506" s="45" t="s">
        <v>77</v>
      </c>
      <c r="V1506" s="45" t="s">
        <v>77</v>
      </c>
      <c r="W1506" s="45" t="s">
        <v>77</v>
      </c>
      <c r="X1506" s="2">
        <v>0</v>
      </c>
      <c r="Y1506" s="2">
        <v>4</v>
      </c>
      <c r="Z1506">
        <v>0</v>
      </c>
    </row>
    <row r="1507" spans="1:26" x14ac:dyDescent="0.25">
      <c r="A1507" s="1">
        <v>44728</v>
      </c>
      <c r="B1507" t="s">
        <v>77</v>
      </c>
      <c r="C1507" t="s">
        <v>77</v>
      </c>
      <c r="D1507" t="s">
        <v>77</v>
      </c>
      <c r="E1507" t="s">
        <v>270</v>
      </c>
      <c r="F1507" s="3">
        <v>0</v>
      </c>
      <c r="G1507" s="5" t="s">
        <v>77</v>
      </c>
      <c r="H1507" s="2">
        <v>0</v>
      </c>
      <c r="I1507" s="2">
        <v>0</v>
      </c>
      <c r="J1507" s="2">
        <v>0</v>
      </c>
      <c r="K1507" s="2">
        <v>33</v>
      </c>
      <c r="L1507" s="2">
        <v>5</v>
      </c>
      <c r="M1507">
        <v>0</v>
      </c>
      <c r="N1507" s="2">
        <v>0</v>
      </c>
      <c r="O1507" s="2">
        <v>0</v>
      </c>
      <c r="P1507" s="2">
        <v>18</v>
      </c>
      <c r="Q1507" s="2">
        <v>21</v>
      </c>
      <c r="R1507" s="2">
        <v>3</v>
      </c>
      <c r="S1507" s="2">
        <v>2</v>
      </c>
      <c r="T1507" s="2">
        <v>10</v>
      </c>
      <c r="U1507" s="45" t="s">
        <v>77</v>
      </c>
      <c r="V1507" s="45" t="s">
        <v>77</v>
      </c>
      <c r="W1507" s="45">
        <v>3.8425925925925926E-2</v>
      </c>
      <c r="X1507" s="2">
        <v>12</v>
      </c>
      <c r="Y1507" s="2">
        <v>21</v>
      </c>
      <c r="Z1507">
        <v>13</v>
      </c>
    </row>
    <row r="1508" spans="1:26" x14ac:dyDescent="0.25">
      <c r="A1508" s="1">
        <v>44728</v>
      </c>
      <c r="B1508" t="s">
        <v>77</v>
      </c>
      <c r="C1508" t="s">
        <v>77</v>
      </c>
      <c r="D1508" t="s">
        <v>77</v>
      </c>
      <c r="E1508" t="s">
        <v>94</v>
      </c>
      <c r="F1508" s="3">
        <v>0</v>
      </c>
      <c r="G1508" s="5" t="s">
        <v>77</v>
      </c>
      <c r="H1508" s="2">
        <v>0</v>
      </c>
      <c r="I1508" s="2">
        <v>0</v>
      </c>
      <c r="J1508" s="2">
        <v>0</v>
      </c>
      <c r="K1508" s="2">
        <v>35</v>
      </c>
      <c r="L1508" s="2">
        <v>15</v>
      </c>
      <c r="M1508">
        <v>0</v>
      </c>
      <c r="N1508" s="2">
        <v>0</v>
      </c>
      <c r="O1508" s="2">
        <v>3</v>
      </c>
      <c r="P1508" s="2">
        <v>20</v>
      </c>
      <c r="Q1508" s="2">
        <v>27</v>
      </c>
      <c r="R1508" s="2">
        <v>7</v>
      </c>
      <c r="S1508" s="2">
        <v>3</v>
      </c>
      <c r="T1508" s="2">
        <v>2</v>
      </c>
      <c r="U1508" s="45">
        <v>1.3888888888888889E-3</v>
      </c>
      <c r="V1508" s="45">
        <v>1</v>
      </c>
      <c r="W1508" s="45">
        <v>6.2980324074074071E-2</v>
      </c>
      <c r="X1508" s="2">
        <v>5</v>
      </c>
      <c r="Y1508" s="2">
        <v>27</v>
      </c>
      <c r="Z1508">
        <v>26</v>
      </c>
    </row>
    <row r="1509" spans="1:26" x14ac:dyDescent="0.25">
      <c r="A1509" s="1">
        <v>44728</v>
      </c>
      <c r="B1509" t="s">
        <v>77</v>
      </c>
      <c r="C1509" t="s">
        <v>77</v>
      </c>
      <c r="D1509" t="s">
        <v>77</v>
      </c>
      <c r="E1509" t="s">
        <v>274</v>
      </c>
      <c r="F1509" s="3">
        <v>0</v>
      </c>
      <c r="G1509" s="5" t="s">
        <v>77</v>
      </c>
      <c r="H1509" s="2">
        <v>0</v>
      </c>
      <c r="I1509" s="2">
        <v>0</v>
      </c>
      <c r="J1509" s="2">
        <v>0</v>
      </c>
      <c r="K1509" s="2">
        <v>50</v>
      </c>
      <c r="L1509" s="2">
        <v>12</v>
      </c>
      <c r="M1509">
        <v>0</v>
      </c>
      <c r="N1509" s="2">
        <v>0</v>
      </c>
      <c r="O1509" s="2">
        <v>9</v>
      </c>
      <c r="P1509" s="2">
        <v>26</v>
      </c>
      <c r="Q1509" s="2">
        <v>34</v>
      </c>
      <c r="R1509" s="2">
        <v>8</v>
      </c>
      <c r="S1509" s="2">
        <v>4</v>
      </c>
      <c r="T1509" s="2">
        <v>3</v>
      </c>
      <c r="U1509" s="45">
        <v>5.3472222222222228E-3</v>
      </c>
      <c r="V1509" s="45">
        <v>0.55555555555555558</v>
      </c>
      <c r="W1509" s="45">
        <v>4.8466435185185182E-2</v>
      </c>
      <c r="X1509" s="2">
        <v>7</v>
      </c>
      <c r="Y1509" s="2">
        <v>34</v>
      </c>
      <c r="Z1509">
        <v>30</v>
      </c>
    </row>
    <row r="1510" spans="1:26" x14ac:dyDescent="0.25">
      <c r="A1510" s="1">
        <v>44728</v>
      </c>
      <c r="B1510" t="s">
        <v>77</v>
      </c>
      <c r="C1510" t="s">
        <v>77</v>
      </c>
      <c r="D1510" t="s">
        <v>77</v>
      </c>
      <c r="E1510" t="s">
        <v>267</v>
      </c>
      <c r="F1510" s="3">
        <v>0</v>
      </c>
      <c r="G1510" s="5" t="s">
        <v>77</v>
      </c>
      <c r="H1510" s="2">
        <v>0</v>
      </c>
      <c r="I1510" s="2">
        <v>0</v>
      </c>
      <c r="J1510" s="2">
        <v>0</v>
      </c>
      <c r="K1510" s="2">
        <v>86</v>
      </c>
      <c r="L1510" s="2">
        <v>21</v>
      </c>
      <c r="M1510">
        <v>0</v>
      </c>
      <c r="N1510" s="2">
        <v>0</v>
      </c>
      <c r="O1510" s="2">
        <v>14</v>
      </c>
      <c r="P1510" s="2">
        <v>47</v>
      </c>
      <c r="Q1510" s="2">
        <v>59</v>
      </c>
      <c r="R1510" s="2">
        <v>12</v>
      </c>
      <c r="S1510" s="2">
        <v>3</v>
      </c>
      <c r="T1510" s="2">
        <v>10</v>
      </c>
      <c r="U1510" s="45">
        <v>3.929398148148148E-3</v>
      </c>
      <c r="V1510" s="45">
        <v>0.7857142857142857</v>
      </c>
      <c r="W1510" s="45">
        <v>6.1087962962962969E-2</v>
      </c>
      <c r="X1510" s="2">
        <v>13</v>
      </c>
      <c r="Y1510" s="2">
        <v>59</v>
      </c>
      <c r="Z1510">
        <v>48</v>
      </c>
    </row>
    <row r="1511" spans="1:26" x14ac:dyDescent="0.25">
      <c r="A1511" s="1">
        <v>44728</v>
      </c>
      <c r="B1511" t="s">
        <v>77</v>
      </c>
      <c r="C1511" t="s">
        <v>77</v>
      </c>
      <c r="D1511" t="s">
        <v>77</v>
      </c>
      <c r="E1511" t="s">
        <v>278</v>
      </c>
      <c r="F1511" s="3">
        <v>0</v>
      </c>
      <c r="G1511" s="5">
        <v>1.2627315972222223E-2</v>
      </c>
      <c r="H1511" s="2">
        <v>0</v>
      </c>
      <c r="I1511" s="2">
        <v>0</v>
      </c>
      <c r="J1511" s="2">
        <v>0</v>
      </c>
      <c r="K1511" s="2">
        <v>31</v>
      </c>
      <c r="L1511" s="2">
        <v>5</v>
      </c>
      <c r="M1511">
        <v>0</v>
      </c>
      <c r="N1511" s="2">
        <v>2</v>
      </c>
      <c r="O1511" s="2">
        <v>2</v>
      </c>
      <c r="P1511" s="2">
        <v>11</v>
      </c>
      <c r="Q1511" s="2">
        <v>19</v>
      </c>
      <c r="R1511" s="2">
        <v>8</v>
      </c>
      <c r="S1511" s="2">
        <v>1</v>
      </c>
      <c r="T1511" s="2">
        <v>9</v>
      </c>
      <c r="U1511" s="45">
        <v>6.5393518518518526E-3</v>
      </c>
      <c r="V1511" s="45">
        <v>0.5</v>
      </c>
      <c r="W1511" s="45">
        <v>6.9606481481481491E-2</v>
      </c>
      <c r="X1511" s="2">
        <v>10</v>
      </c>
      <c r="Y1511" s="2">
        <v>19</v>
      </c>
      <c r="Z1511">
        <v>18</v>
      </c>
    </row>
    <row r="1512" spans="1:26" x14ac:dyDescent="0.25">
      <c r="A1512" s="1">
        <v>44728</v>
      </c>
      <c r="B1512" t="s">
        <v>77</v>
      </c>
      <c r="C1512" t="s">
        <v>77</v>
      </c>
      <c r="D1512" t="s">
        <v>77</v>
      </c>
      <c r="E1512" t="s">
        <v>283</v>
      </c>
      <c r="F1512" s="3">
        <v>0</v>
      </c>
      <c r="G1512" s="5" t="s">
        <v>77</v>
      </c>
      <c r="H1512" s="2">
        <v>0</v>
      </c>
      <c r="I1512" s="2">
        <v>0</v>
      </c>
      <c r="J1512" s="2">
        <v>0</v>
      </c>
      <c r="K1512" s="2">
        <v>31</v>
      </c>
      <c r="L1512" s="2">
        <v>7</v>
      </c>
      <c r="M1512">
        <v>0</v>
      </c>
      <c r="N1512" s="2">
        <v>0</v>
      </c>
      <c r="O1512" s="2">
        <v>3</v>
      </c>
      <c r="P1512" s="2">
        <v>14</v>
      </c>
      <c r="Q1512" s="2">
        <v>21</v>
      </c>
      <c r="R1512" s="2">
        <v>7</v>
      </c>
      <c r="S1512" s="2">
        <v>1</v>
      </c>
      <c r="T1512" s="2">
        <v>6</v>
      </c>
      <c r="U1512" s="45">
        <v>5.4976851851851853E-3</v>
      </c>
      <c r="V1512" s="45">
        <v>0.66666666666666663</v>
      </c>
      <c r="W1512" s="45">
        <v>3.4490740740740738E-2</v>
      </c>
      <c r="X1512" s="2">
        <v>7</v>
      </c>
      <c r="Y1512" s="2">
        <v>21</v>
      </c>
      <c r="Z1512">
        <v>19</v>
      </c>
    </row>
    <row r="1513" spans="1:26" x14ac:dyDescent="0.25">
      <c r="A1513" s="1">
        <v>44728</v>
      </c>
      <c r="B1513" t="s">
        <v>77</v>
      </c>
      <c r="C1513" t="s">
        <v>77</v>
      </c>
      <c r="D1513" t="s">
        <v>77</v>
      </c>
      <c r="E1513" t="s">
        <v>277</v>
      </c>
      <c r="F1513" s="3">
        <v>0</v>
      </c>
      <c r="G1513" s="5" t="s">
        <v>77</v>
      </c>
      <c r="H1513" s="2">
        <v>0</v>
      </c>
      <c r="I1513" s="2">
        <v>0</v>
      </c>
      <c r="J1513" s="2">
        <v>0</v>
      </c>
      <c r="K1513" s="2">
        <v>34</v>
      </c>
      <c r="L1513" s="2">
        <v>9</v>
      </c>
      <c r="M1513">
        <v>0</v>
      </c>
      <c r="N1513" s="2">
        <v>0</v>
      </c>
      <c r="O1513" s="2">
        <v>4</v>
      </c>
      <c r="P1513" s="2">
        <v>20</v>
      </c>
      <c r="Q1513" s="2">
        <v>24</v>
      </c>
      <c r="R1513" s="2">
        <v>4</v>
      </c>
      <c r="S1513" s="2">
        <v>3</v>
      </c>
      <c r="T1513" s="2">
        <v>3</v>
      </c>
      <c r="U1513" s="45">
        <v>1.3773148148148149E-3</v>
      </c>
      <c r="V1513" s="45">
        <v>1</v>
      </c>
      <c r="W1513" s="45">
        <v>4.7534722222222228E-2</v>
      </c>
      <c r="X1513" s="2">
        <v>6</v>
      </c>
      <c r="Y1513" s="2">
        <v>24</v>
      </c>
      <c r="Z1513">
        <v>19</v>
      </c>
    </row>
    <row r="1514" spans="1:26" x14ac:dyDescent="0.25">
      <c r="A1514" s="1">
        <v>44729</v>
      </c>
      <c r="B1514" t="s">
        <v>89</v>
      </c>
      <c r="C1514" t="s">
        <v>134</v>
      </c>
      <c r="D1514" t="s">
        <v>132</v>
      </c>
      <c r="E1514" t="s">
        <v>280</v>
      </c>
      <c r="F1514" s="3">
        <v>19.966943500000003</v>
      </c>
      <c r="G1514" s="5">
        <v>0.10119791250000001</v>
      </c>
      <c r="H1514" s="2">
        <v>1</v>
      </c>
      <c r="I1514" s="2">
        <v>1</v>
      </c>
      <c r="J1514" s="2">
        <v>0</v>
      </c>
      <c r="K1514" s="2">
        <v>9</v>
      </c>
      <c r="L1514" s="2">
        <v>9</v>
      </c>
      <c r="M1514">
        <v>0</v>
      </c>
      <c r="N1514" s="2">
        <v>3</v>
      </c>
      <c r="O1514" s="2">
        <v>2</v>
      </c>
      <c r="P1514" s="2">
        <v>6</v>
      </c>
      <c r="Q1514" s="2">
        <v>7</v>
      </c>
      <c r="R1514" s="2">
        <v>1</v>
      </c>
      <c r="S1514" s="2">
        <v>0</v>
      </c>
      <c r="T1514" s="2">
        <v>0</v>
      </c>
      <c r="U1514" s="45">
        <v>7.6562500000000007E-3</v>
      </c>
      <c r="V1514" s="45">
        <v>0</v>
      </c>
      <c r="W1514" s="45">
        <v>4.9201388888888885E-2</v>
      </c>
      <c r="X1514" s="2">
        <v>0</v>
      </c>
      <c r="Y1514" s="2">
        <v>7</v>
      </c>
      <c r="Z1514">
        <v>9</v>
      </c>
    </row>
    <row r="1515" spans="1:26" x14ac:dyDescent="0.25">
      <c r="A1515" s="1">
        <v>44729</v>
      </c>
      <c r="B1515" t="s">
        <v>89</v>
      </c>
      <c r="C1515" t="s">
        <v>152</v>
      </c>
      <c r="D1515" t="s">
        <v>132</v>
      </c>
      <c r="E1515" t="s">
        <v>280</v>
      </c>
      <c r="F1515" s="3">
        <v>0</v>
      </c>
      <c r="G1515" s="5">
        <v>2.464409722222222E-2</v>
      </c>
      <c r="H1515" s="2">
        <v>0</v>
      </c>
      <c r="I1515" s="2">
        <v>0</v>
      </c>
      <c r="J1515" s="2">
        <v>0</v>
      </c>
      <c r="K1515" s="2">
        <v>4</v>
      </c>
      <c r="L1515" s="2">
        <v>4</v>
      </c>
      <c r="M1515">
        <v>0</v>
      </c>
      <c r="N1515" s="2">
        <v>3</v>
      </c>
      <c r="O1515" s="2">
        <v>0</v>
      </c>
      <c r="P1515" s="2">
        <v>2</v>
      </c>
      <c r="Q1515" s="2">
        <v>3</v>
      </c>
      <c r="R1515" s="2">
        <v>1</v>
      </c>
      <c r="S1515" s="2">
        <v>0</v>
      </c>
      <c r="T1515" s="2">
        <v>1</v>
      </c>
      <c r="U1515" s="45" t="s">
        <v>77</v>
      </c>
      <c r="V1515" s="45" t="s">
        <v>77</v>
      </c>
      <c r="W1515" s="45">
        <v>7.3738425925925929E-2</v>
      </c>
      <c r="X1515" s="2">
        <v>1</v>
      </c>
      <c r="Y1515" s="2">
        <v>3</v>
      </c>
      <c r="Z1515">
        <v>4</v>
      </c>
    </row>
    <row r="1516" spans="1:26" x14ac:dyDescent="0.25">
      <c r="A1516" s="1">
        <v>44729</v>
      </c>
      <c r="B1516" t="s">
        <v>89</v>
      </c>
      <c r="C1516" t="s">
        <v>134</v>
      </c>
      <c r="D1516" t="s">
        <v>132</v>
      </c>
      <c r="E1516" t="s">
        <v>272</v>
      </c>
      <c r="F1516" s="3">
        <v>11.117220333333334</v>
      </c>
      <c r="G1516" s="5">
        <v>4.4541531635802468E-2</v>
      </c>
      <c r="H1516" s="2">
        <v>2</v>
      </c>
      <c r="I1516" s="2">
        <v>0</v>
      </c>
      <c r="J1516" s="2">
        <v>0</v>
      </c>
      <c r="K1516" s="2">
        <v>18</v>
      </c>
      <c r="L1516" s="2">
        <v>18</v>
      </c>
      <c r="M1516">
        <v>4</v>
      </c>
      <c r="N1516" s="2">
        <v>14</v>
      </c>
      <c r="O1516" s="2">
        <v>4</v>
      </c>
      <c r="P1516" s="2">
        <v>8</v>
      </c>
      <c r="Q1516" s="2">
        <v>10</v>
      </c>
      <c r="R1516" s="2">
        <v>2</v>
      </c>
      <c r="S1516" s="2">
        <v>1</v>
      </c>
      <c r="T1516" s="2">
        <v>3</v>
      </c>
      <c r="U1516" s="45">
        <v>2.3321759259259259E-3</v>
      </c>
      <c r="V1516" s="45">
        <v>1</v>
      </c>
      <c r="W1516" s="45">
        <v>4.0734953703703704E-2</v>
      </c>
      <c r="X1516" s="2">
        <v>4</v>
      </c>
      <c r="Y1516" s="2">
        <v>10</v>
      </c>
      <c r="Z1516">
        <v>18</v>
      </c>
    </row>
    <row r="1517" spans="1:26" x14ac:dyDescent="0.25">
      <c r="A1517" s="1">
        <v>44729</v>
      </c>
      <c r="B1517" t="s">
        <v>89</v>
      </c>
      <c r="C1517" t="s">
        <v>159</v>
      </c>
      <c r="D1517" t="s">
        <v>150</v>
      </c>
      <c r="E1517" t="s">
        <v>272</v>
      </c>
      <c r="F1517" s="3">
        <v>0</v>
      </c>
      <c r="G1517" s="5">
        <v>3.9742477430555555E-2</v>
      </c>
      <c r="H1517" s="2">
        <v>0</v>
      </c>
      <c r="I1517" s="2">
        <v>0</v>
      </c>
      <c r="J1517" s="2">
        <v>0</v>
      </c>
      <c r="K1517" s="2">
        <v>5</v>
      </c>
      <c r="L1517" s="2">
        <v>5</v>
      </c>
      <c r="M1517">
        <v>0</v>
      </c>
      <c r="N1517" s="2">
        <v>3</v>
      </c>
      <c r="O1517" s="2">
        <v>1</v>
      </c>
      <c r="P1517" s="2">
        <v>2</v>
      </c>
      <c r="Q1517" s="2">
        <v>3</v>
      </c>
      <c r="R1517" s="2">
        <v>1</v>
      </c>
      <c r="S1517" s="2">
        <v>0</v>
      </c>
      <c r="T1517" s="2">
        <v>1</v>
      </c>
      <c r="U1517" s="45">
        <v>1.0185185185185184E-3</v>
      </c>
      <c r="V1517" s="45">
        <v>1</v>
      </c>
      <c r="W1517" s="45">
        <v>8.4918981481481484E-2</v>
      </c>
      <c r="X1517" s="2">
        <v>1</v>
      </c>
      <c r="Y1517" s="2">
        <v>3</v>
      </c>
      <c r="Z1517">
        <v>5</v>
      </c>
    </row>
    <row r="1518" spans="1:26" x14ac:dyDescent="0.25">
      <c r="A1518" s="1">
        <v>44729</v>
      </c>
      <c r="B1518" t="s">
        <v>89</v>
      </c>
      <c r="C1518" t="s">
        <v>152</v>
      </c>
      <c r="D1518" t="s">
        <v>132</v>
      </c>
      <c r="E1518" t="s">
        <v>272</v>
      </c>
      <c r="F1518" s="3">
        <v>0</v>
      </c>
      <c r="G1518" s="5">
        <v>3.0312499999999999E-2</v>
      </c>
      <c r="H1518" s="2">
        <v>0</v>
      </c>
      <c r="I1518" s="2">
        <v>0</v>
      </c>
      <c r="J1518" s="2">
        <v>0</v>
      </c>
      <c r="K1518" s="2">
        <v>1</v>
      </c>
      <c r="L1518" s="2">
        <v>1</v>
      </c>
      <c r="M1518">
        <v>0</v>
      </c>
      <c r="N1518" s="2">
        <v>1</v>
      </c>
      <c r="O1518" s="2">
        <v>0</v>
      </c>
      <c r="P1518" s="2">
        <v>1</v>
      </c>
      <c r="Q1518" s="2">
        <v>1</v>
      </c>
      <c r="R1518" s="2">
        <v>0</v>
      </c>
      <c r="S1518" s="2">
        <v>0</v>
      </c>
      <c r="T1518" s="2">
        <v>0</v>
      </c>
      <c r="U1518" s="45" t="s">
        <v>77</v>
      </c>
      <c r="V1518" s="45" t="s">
        <v>77</v>
      </c>
      <c r="W1518" s="45">
        <v>0.15378472222222223</v>
      </c>
      <c r="X1518" s="2">
        <v>0</v>
      </c>
      <c r="Y1518" s="2">
        <v>1</v>
      </c>
      <c r="Z1518">
        <v>1</v>
      </c>
    </row>
    <row r="1519" spans="1:26" x14ac:dyDescent="0.25">
      <c r="A1519" s="1">
        <v>44729</v>
      </c>
      <c r="B1519" t="s">
        <v>89</v>
      </c>
      <c r="C1519" t="s">
        <v>158</v>
      </c>
      <c r="D1519" t="s">
        <v>132</v>
      </c>
      <c r="E1519" t="s">
        <v>272</v>
      </c>
      <c r="F1519" s="3">
        <v>0</v>
      </c>
      <c r="G1519" s="5">
        <v>1.2384256944444444E-2</v>
      </c>
      <c r="H1519" s="2">
        <v>0</v>
      </c>
      <c r="I1519" s="2">
        <v>0</v>
      </c>
      <c r="J1519" s="2">
        <v>0</v>
      </c>
      <c r="K1519" s="2">
        <v>1</v>
      </c>
      <c r="L1519" s="2">
        <v>1</v>
      </c>
      <c r="M1519">
        <v>0</v>
      </c>
      <c r="N1519" s="2">
        <v>1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1</v>
      </c>
      <c r="U1519" s="45" t="s">
        <v>77</v>
      </c>
      <c r="V1519" s="45" t="s">
        <v>77</v>
      </c>
      <c r="W1519" s="45" t="s">
        <v>77</v>
      </c>
      <c r="X1519" s="2">
        <v>1</v>
      </c>
      <c r="Y1519" s="2">
        <v>0</v>
      </c>
      <c r="Z1519">
        <v>1</v>
      </c>
    </row>
    <row r="1520" spans="1:26" x14ac:dyDescent="0.25">
      <c r="A1520" s="1">
        <v>44729</v>
      </c>
      <c r="B1520" t="s">
        <v>89</v>
      </c>
      <c r="C1520" t="s">
        <v>134</v>
      </c>
      <c r="D1520" t="s">
        <v>132</v>
      </c>
      <c r="E1520" t="s">
        <v>279</v>
      </c>
      <c r="F1520" s="3">
        <v>17.873610166666666</v>
      </c>
      <c r="G1520" s="5">
        <v>9.8180293981481495E-2</v>
      </c>
      <c r="H1520" s="2">
        <v>2</v>
      </c>
      <c r="I1520" s="2">
        <v>1</v>
      </c>
      <c r="J1520" s="2">
        <v>0</v>
      </c>
      <c r="K1520" s="2">
        <v>7</v>
      </c>
      <c r="L1520" s="2">
        <v>7</v>
      </c>
      <c r="M1520">
        <v>0</v>
      </c>
      <c r="N1520" s="2">
        <v>4</v>
      </c>
      <c r="O1520" s="2">
        <v>0</v>
      </c>
      <c r="P1520" s="2">
        <v>6</v>
      </c>
      <c r="Q1520" s="2">
        <v>7</v>
      </c>
      <c r="R1520" s="2">
        <v>1</v>
      </c>
      <c r="S1520" s="2">
        <v>0</v>
      </c>
      <c r="T1520" s="2">
        <v>0</v>
      </c>
      <c r="U1520" s="45" t="s">
        <v>77</v>
      </c>
      <c r="V1520" s="45" t="s">
        <v>77</v>
      </c>
      <c r="W1520" s="45">
        <v>0.23496527777777781</v>
      </c>
      <c r="X1520" s="2">
        <v>0</v>
      </c>
      <c r="Y1520" s="2">
        <v>7</v>
      </c>
      <c r="Z1520">
        <v>7</v>
      </c>
    </row>
    <row r="1521" spans="1:26" x14ac:dyDescent="0.25">
      <c r="A1521" s="1">
        <v>44729</v>
      </c>
      <c r="B1521" t="s">
        <v>89</v>
      </c>
      <c r="C1521" t="s">
        <v>158</v>
      </c>
      <c r="D1521" t="s">
        <v>132</v>
      </c>
      <c r="E1521" t="s">
        <v>279</v>
      </c>
      <c r="F1521" s="3">
        <v>0</v>
      </c>
      <c r="G1521" s="5">
        <v>2.8709493055555556E-2</v>
      </c>
      <c r="H1521" s="2">
        <v>0</v>
      </c>
      <c r="I1521" s="2">
        <v>0</v>
      </c>
      <c r="J1521" s="2">
        <v>0</v>
      </c>
      <c r="K1521" s="2">
        <v>2</v>
      </c>
      <c r="L1521" s="2">
        <v>2</v>
      </c>
      <c r="M1521">
        <v>0</v>
      </c>
      <c r="N1521" s="2">
        <v>1</v>
      </c>
      <c r="O1521" s="2">
        <v>1</v>
      </c>
      <c r="P1521" s="2">
        <v>1</v>
      </c>
      <c r="Q1521" s="2">
        <v>1</v>
      </c>
      <c r="R1521" s="2">
        <v>0</v>
      </c>
      <c r="S1521" s="2">
        <v>0</v>
      </c>
      <c r="T1521" s="2">
        <v>0</v>
      </c>
      <c r="U1521" s="45">
        <v>3.6921296296296294E-3</v>
      </c>
      <c r="V1521" s="45">
        <v>1</v>
      </c>
      <c r="W1521" s="45">
        <v>0.25950231481481484</v>
      </c>
      <c r="X1521" s="2">
        <v>0</v>
      </c>
      <c r="Y1521" s="2">
        <v>1</v>
      </c>
      <c r="Z1521">
        <v>2</v>
      </c>
    </row>
    <row r="1522" spans="1:26" x14ac:dyDescent="0.25">
      <c r="A1522" s="1">
        <v>44729</v>
      </c>
      <c r="B1522" t="s">
        <v>89</v>
      </c>
      <c r="C1522" t="s">
        <v>134</v>
      </c>
      <c r="D1522" t="s">
        <v>132</v>
      </c>
      <c r="E1522" t="s">
        <v>271</v>
      </c>
      <c r="F1522" s="3">
        <v>30.156388</v>
      </c>
      <c r="G1522" s="5">
        <v>7.631396016081872E-2</v>
      </c>
      <c r="H1522" s="2">
        <v>3</v>
      </c>
      <c r="I1522" s="2">
        <v>0</v>
      </c>
      <c r="J1522" s="2">
        <v>0</v>
      </c>
      <c r="K1522" s="2">
        <v>24</v>
      </c>
      <c r="L1522" s="2">
        <v>23</v>
      </c>
      <c r="M1522">
        <v>3</v>
      </c>
      <c r="N1522" s="2">
        <v>13</v>
      </c>
      <c r="O1522" s="2">
        <v>4</v>
      </c>
      <c r="P1522" s="2">
        <v>13</v>
      </c>
      <c r="Q1522" s="2">
        <v>13</v>
      </c>
      <c r="R1522" s="2">
        <v>0</v>
      </c>
      <c r="S1522" s="2">
        <v>2</v>
      </c>
      <c r="T1522" s="2">
        <v>5</v>
      </c>
      <c r="U1522" s="45">
        <v>5.3125000000000004E-3</v>
      </c>
      <c r="V1522" s="45">
        <v>0.5</v>
      </c>
      <c r="W1522" s="45">
        <v>0.10510416666666667</v>
      </c>
      <c r="X1522" s="2">
        <v>7</v>
      </c>
      <c r="Y1522" s="2">
        <v>13</v>
      </c>
      <c r="Z1522">
        <v>24</v>
      </c>
    </row>
    <row r="1523" spans="1:26" x14ac:dyDescent="0.25">
      <c r="A1523" s="1">
        <v>44729</v>
      </c>
      <c r="B1523" t="s">
        <v>89</v>
      </c>
      <c r="C1523" t="s">
        <v>158</v>
      </c>
      <c r="D1523" t="s">
        <v>132</v>
      </c>
      <c r="E1523" t="s">
        <v>271</v>
      </c>
      <c r="F1523" s="3">
        <v>0</v>
      </c>
      <c r="G1523" s="5">
        <v>8.8379611111111117E-2</v>
      </c>
      <c r="H1523" s="2">
        <v>0</v>
      </c>
      <c r="I1523" s="2">
        <v>0</v>
      </c>
      <c r="J1523" s="2">
        <v>0</v>
      </c>
      <c r="K1523" s="2">
        <v>2</v>
      </c>
      <c r="L1523" s="2">
        <v>2</v>
      </c>
      <c r="M1523">
        <v>0</v>
      </c>
      <c r="N1523" s="2">
        <v>1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2</v>
      </c>
      <c r="U1523" s="45" t="s">
        <v>77</v>
      </c>
      <c r="V1523" s="45" t="s">
        <v>77</v>
      </c>
      <c r="W1523" s="45" t="s">
        <v>77</v>
      </c>
      <c r="X1523" s="2">
        <v>2</v>
      </c>
      <c r="Y1523" s="2">
        <v>0</v>
      </c>
      <c r="Z1523">
        <v>2</v>
      </c>
    </row>
    <row r="1524" spans="1:26" x14ac:dyDescent="0.25">
      <c r="A1524" s="1">
        <v>44729</v>
      </c>
      <c r="B1524" t="s">
        <v>89</v>
      </c>
      <c r="C1524" t="s">
        <v>134</v>
      </c>
      <c r="D1524" t="s">
        <v>132</v>
      </c>
      <c r="E1524" t="s">
        <v>278</v>
      </c>
      <c r="F1524" s="3">
        <v>20.186111166666663</v>
      </c>
      <c r="G1524" s="5">
        <v>9.3408564583333326E-2</v>
      </c>
      <c r="H1524" s="2">
        <v>2</v>
      </c>
      <c r="I1524" s="2">
        <v>2</v>
      </c>
      <c r="J1524" s="2">
        <v>0</v>
      </c>
      <c r="K1524" s="2">
        <v>8</v>
      </c>
      <c r="L1524" s="2">
        <v>8</v>
      </c>
      <c r="M1524">
        <v>2</v>
      </c>
      <c r="N1524" s="2">
        <v>5</v>
      </c>
      <c r="O1524" s="2">
        <v>2</v>
      </c>
      <c r="P1524" s="2">
        <v>5</v>
      </c>
      <c r="Q1524" s="2">
        <v>6</v>
      </c>
      <c r="R1524" s="2">
        <v>1</v>
      </c>
      <c r="S1524" s="2">
        <v>0</v>
      </c>
      <c r="T1524" s="2">
        <v>0</v>
      </c>
      <c r="U1524" s="45">
        <v>9.6469907407407424E-3</v>
      </c>
      <c r="V1524" s="45">
        <v>0</v>
      </c>
      <c r="W1524" s="45">
        <v>4.1423611111111112E-2</v>
      </c>
      <c r="X1524" s="2">
        <v>0</v>
      </c>
      <c r="Y1524" s="2">
        <v>6</v>
      </c>
      <c r="Z1524">
        <v>8</v>
      </c>
    </row>
    <row r="1525" spans="1:26" x14ac:dyDescent="0.25">
      <c r="A1525" s="1">
        <v>44729</v>
      </c>
      <c r="B1525" t="s">
        <v>89</v>
      </c>
      <c r="C1525" t="s">
        <v>152</v>
      </c>
      <c r="D1525" t="s">
        <v>132</v>
      </c>
      <c r="E1525" t="s">
        <v>278</v>
      </c>
      <c r="F1525" s="3">
        <v>0</v>
      </c>
      <c r="G1525" s="5">
        <v>3.456018576388889E-2</v>
      </c>
      <c r="H1525" s="2">
        <v>0</v>
      </c>
      <c r="I1525" s="2">
        <v>0</v>
      </c>
      <c r="J1525" s="2">
        <v>0</v>
      </c>
      <c r="K1525" s="2">
        <v>4</v>
      </c>
      <c r="L1525" s="2">
        <v>4</v>
      </c>
      <c r="M1525">
        <v>0</v>
      </c>
      <c r="N1525" s="2">
        <v>2</v>
      </c>
      <c r="O1525" s="2">
        <v>0</v>
      </c>
      <c r="P1525" s="2">
        <v>2</v>
      </c>
      <c r="Q1525" s="2">
        <v>2</v>
      </c>
      <c r="R1525" s="2">
        <v>0</v>
      </c>
      <c r="S1525" s="2">
        <v>1</v>
      </c>
      <c r="T1525" s="2">
        <v>1</v>
      </c>
      <c r="U1525" s="45" t="s">
        <v>77</v>
      </c>
      <c r="V1525" s="45" t="s">
        <v>77</v>
      </c>
      <c r="W1525" s="45">
        <v>0.25912037037037039</v>
      </c>
      <c r="X1525" s="2">
        <v>2</v>
      </c>
      <c r="Y1525" s="2">
        <v>2</v>
      </c>
      <c r="Z1525">
        <v>4</v>
      </c>
    </row>
    <row r="1526" spans="1:26" x14ac:dyDescent="0.25">
      <c r="A1526" s="1">
        <v>44729</v>
      </c>
      <c r="B1526" t="s">
        <v>89</v>
      </c>
      <c r="C1526" t="s">
        <v>159</v>
      </c>
      <c r="D1526" t="s">
        <v>150</v>
      </c>
      <c r="E1526" t="s">
        <v>278</v>
      </c>
      <c r="F1526" s="3">
        <v>0</v>
      </c>
      <c r="G1526" s="5">
        <v>1.7268520833333332E-2</v>
      </c>
      <c r="H1526" s="2">
        <v>0</v>
      </c>
      <c r="I1526" s="2">
        <v>0</v>
      </c>
      <c r="J1526" s="2">
        <v>0</v>
      </c>
      <c r="K1526" s="2">
        <v>1</v>
      </c>
      <c r="L1526" s="2">
        <v>1</v>
      </c>
      <c r="M1526">
        <v>0</v>
      </c>
      <c r="N1526" s="2">
        <v>1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1</v>
      </c>
      <c r="U1526" s="45" t="s">
        <v>77</v>
      </c>
      <c r="V1526" s="45" t="s">
        <v>77</v>
      </c>
      <c r="W1526" s="45" t="s">
        <v>77</v>
      </c>
      <c r="X1526" s="2">
        <v>1</v>
      </c>
      <c r="Y1526" s="2">
        <v>0</v>
      </c>
      <c r="Z1526">
        <v>1</v>
      </c>
    </row>
    <row r="1527" spans="1:26" x14ac:dyDescent="0.25">
      <c r="A1527" s="1">
        <v>44729</v>
      </c>
      <c r="B1527" t="s">
        <v>89</v>
      </c>
      <c r="C1527" t="s">
        <v>158</v>
      </c>
      <c r="D1527" t="s">
        <v>132</v>
      </c>
      <c r="E1527" t="s">
        <v>278</v>
      </c>
      <c r="F1527" s="3">
        <v>0</v>
      </c>
      <c r="G1527" s="5">
        <v>8.5416666666666679E-3</v>
      </c>
      <c r="H1527" s="2">
        <v>0</v>
      </c>
      <c r="I1527" s="2">
        <v>0</v>
      </c>
      <c r="J1527" s="2">
        <v>0</v>
      </c>
      <c r="K1527" s="2">
        <v>7</v>
      </c>
      <c r="L1527" s="2">
        <v>7</v>
      </c>
      <c r="M1527">
        <v>0</v>
      </c>
      <c r="N1527" s="2">
        <v>7</v>
      </c>
      <c r="O1527" s="2">
        <v>0</v>
      </c>
      <c r="P1527" s="2">
        <v>1</v>
      </c>
      <c r="Q1527" s="2">
        <v>1</v>
      </c>
      <c r="R1527" s="2">
        <v>0</v>
      </c>
      <c r="S1527" s="2">
        <v>0</v>
      </c>
      <c r="T1527" s="2">
        <v>6</v>
      </c>
      <c r="U1527" s="45" t="s">
        <v>77</v>
      </c>
      <c r="V1527" s="45" t="s">
        <v>77</v>
      </c>
      <c r="W1527" s="45">
        <v>5.8611111111111121E-2</v>
      </c>
      <c r="X1527" s="2">
        <v>6</v>
      </c>
      <c r="Y1527" s="2">
        <v>1</v>
      </c>
      <c r="Z1527">
        <v>7</v>
      </c>
    </row>
    <row r="1528" spans="1:26" x14ac:dyDescent="0.25">
      <c r="A1528" s="1">
        <v>44729</v>
      </c>
      <c r="B1528" t="s">
        <v>87</v>
      </c>
      <c r="C1528" t="s">
        <v>131</v>
      </c>
      <c r="D1528" t="s">
        <v>132</v>
      </c>
      <c r="E1528" t="s">
        <v>276</v>
      </c>
      <c r="F1528" s="3">
        <v>22.40083233333333</v>
      </c>
      <c r="G1528" s="5">
        <v>9.526830429292929E-2</v>
      </c>
      <c r="H1528" s="2">
        <v>1</v>
      </c>
      <c r="I1528" s="2">
        <v>0</v>
      </c>
      <c r="J1528" s="2">
        <v>0</v>
      </c>
      <c r="K1528" s="2">
        <v>10</v>
      </c>
      <c r="L1528" s="2">
        <v>10</v>
      </c>
      <c r="M1528">
        <v>0</v>
      </c>
      <c r="N1528" s="2">
        <v>2</v>
      </c>
      <c r="O1528" s="2">
        <v>1</v>
      </c>
      <c r="P1528" s="2">
        <v>7</v>
      </c>
      <c r="Q1528" s="2">
        <v>8</v>
      </c>
      <c r="R1528" s="2">
        <v>1</v>
      </c>
      <c r="S1528" s="2">
        <v>0</v>
      </c>
      <c r="T1528" s="2">
        <v>1</v>
      </c>
      <c r="U1528" s="45">
        <v>1.8229166666666668E-2</v>
      </c>
      <c r="V1528" s="45">
        <v>0</v>
      </c>
      <c r="W1528" s="45">
        <v>5.3946759259259264E-2</v>
      </c>
      <c r="X1528" s="2">
        <v>1</v>
      </c>
      <c r="Y1528" s="2">
        <v>8</v>
      </c>
      <c r="Z1528">
        <v>10</v>
      </c>
    </row>
    <row r="1529" spans="1:26" x14ac:dyDescent="0.25">
      <c r="A1529" s="1">
        <v>44729</v>
      </c>
      <c r="B1529" t="s">
        <v>87</v>
      </c>
      <c r="C1529" t="s">
        <v>138</v>
      </c>
      <c r="D1529" t="s">
        <v>132</v>
      </c>
      <c r="E1529" t="s">
        <v>276</v>
      </c>
      <c r="F1529" s="3">
        <v>8.2427778333333332</v>
      </c>
      <c r="G1529" s="5">
        <v>7.9106481944444446E-2</v>
      </c>
      <c r="H1529" s="2">
        <v>0</v>
      </c>
      <c r="I1529" s="2">
        <v>0</v>
      </c>
      <c r="J1529" s="2">
        <v>0</v>
      </c>
      <c r="K1529" s="2">
        <v>7</v>
      </c>
      <c r="L1529" s="2">
        <v>6</v>
      </c>
      <c r="M1529">
        <v>1</v>
      </c>
      <c r="N1529" s="2">
        <v>2</v>
      </c>
      <c r="O1529" s="2">
        <v>0</v>
      </c>
      <c r="P1529" s="2">
        <v>1</v>
      </c>
      <c r="Q1529" s="2">
        <v>5</v>
      </c>
      <c r="R1529" s="2">
        <v>4</v>
      </c>
      <c r="S1529" s="2">
        <v>0</v>
      </c>
      <c r="T1529" s="2">
        <v>2</v>
      </c>
      <c r="U1529" s="45" t="s">
        <v>77</v>
      </c>
      <c r="V1529" s="45" t="s">
        <v>77</v>
      </c>
      <c r="W1529" s="45">
        <v>8.9346064814814816E-2</v>
      </c>
      <c r="X1529" s="2">
        <v>2</v>
      </c>
      <c r="Y1529" s="2">
        <v>5</v>
      </c>
      <c r="Z1529">
        <v>6</v>
      </c>
    </row>
    <row r="1530" spans="1:26" x14ac:dyDescent="0.25">
      <c r="A1530" s="1">
        <v>44729</v>
      </c>
      <c r="B1530" t="s">
        <v>87</v>
      </c>
      <c r="C1530" t="s">
        <v>131</v>
      </c>
      <c r="D1530" t="s">
        <v>132</v>
      </c>
      <c r="E1530" t="s">
        <v>285</v>
      </c>
      <c r="F1530" s="3">
        <v>29.631388166666667</v>
      </c>
      <c r="G1530" s="5">
        <v>7.7540202850877191E-2</v>
      </c>
      <c r="H1530" s="2">
        <v>1</v>
      </c>
      <c r="I1530" s="2">
        <v>0</v>
      </c>
      <c r="J1530" s="2">
        <v>0</v>
      </c>
      <c r="K1530" s="2">
        <v>19</v>
      </c>
      <c r="L1530" s="2">
        <v>18</v>
      </c>
      <c r="M1530">
        <v>1</v>
      </c>
      <c r="N1530" s="2">
        <v>4</v>
      </c>
      <c r="O1530" s="2">
        <v>4</v>
      </c>
      <c r="P1530" s="2">
        <v>11</v>
      </c>
      <c r="Q1530" s="2">
        <v>14</v>
      </c>
      <c r="R1530" s="2">
        <v>3</v>
      </c>
      <c r="S1530" s="2">
        <v>0</v>
      </c>
      <c r="T1530" s="2">
        <v>1</v>
      </c>
      <c r="U1530" s="45">
        <v>3.0555555555555557E-3</v>
      </c>
      <c r="V1530" s="45">
        <v>1</v>
      </c>
      <c r="W1530" s="45">
        <v>5.5040509259259254E-2</v>
      </c>
      <c r="X1530" s="2">
        <v>1</v>
      </c>
      <c r="Y1530" s="2">
        <v>14</v>
      </c>
      <c r="Z1530">
        <v>19</v>
      </c>
    </row>
    <row r="1531" spans="1:26" x14ac:dyDescent="0.25">
      <c r="A1531" s="1">
        <v>44729</v>
      </c>
      <c r="B1531" t="s">
        <v>87</v>
      </c>
      <c r="C1531" t="s">
        <v>139</v>
      </c>
      <c r="D1531" t="s">
        <v>132</v>
      </c>
      <c r="E1531" t="s">
        <v>285</v>
      </c>
      <c r="F1531" s="3">
        <v>2.4249999999999998</v>
      </c>
      <c r="G1531" s="5">
        <v>0.11145833333333334</v>
      </c>
      <c r="H1531" s="2">
        <v>0</v>
      </c>
      <c r="I1531" s="2">
        <v>0</v>
      </c>
      <c r="J1531" s="2">
        <v>0</v>
      </c>
      <c r="K1531" s="2">
        <v>1</v>
      </c>
      <c r="L1531" s="2">
        <v>1</v>
      </c>
      <c r="M1531">
        <v>0</v>
      </c>
      <c r="N1531" s="2">
        <v>0</v>
      </c>
      <c r="O1531" s="2">
        <v>0</v>
      </c>
      <c r="P1531" s="2">
        <v>1</v>
      </c>
      <c r="Q1531" s="2">
        <v>1</v>
      </c>
      <c r="R1531" s="2">
        <v>0</v>
      </c>
      <c r="S1531" s="2">
        <v>0</v>
      </c>
      <c r="T1531" s="2">
        <v>0</v>
      </c>
      <c r="U1531" s="45" t="s">
        <v>77</v>
      </c>
      <c r="V1531" s="45" t="s">
        <v>77</v>
      </c>
      <c r="W1531" s="45">
        <v>0.11964120370370371</v>
      </c>
      <c r="X1531" s="2">
        <v>0</v>
      </c>
      <c r="Y1531" s="2">
        <v>1</v>
      </c>
      <c r="Z1531">
        <v>1</v>
      </c>
    </row>
    <row r="1532" spans="1:26" x14ac:dyDescent="0.25">
      <c r="A1532" s="1">
        <v>44729</v>
      </c>
      <c r="B1532" t="s">
        <v>87</v>
      </c>
      <c r="C1532" t="s">
        <v>139</v>
      </c>
      <c r="D1532" t="s">
        <v>132</v>
      </c>
      <c r="E1532" t="s">
        <v>282</v>
      </c>
      <c r="F1532" s="3">
        <v>34.624165833333336</v>
      </c>
      <c r="G1532" s="5">
        <v>0.13035011284722225</v>
      </c>
      <c r="H1532" s="2">
        <v>2</v>
      </c>
      <c r="I1532" s="2">
        <v>1</v>
      </c>
      <c r="J1532" s="2">
        <v>0</v>
      </c>
      <c r="K1532" s="2">
        <v>9</v>
      </c>
      <c r="L1532" s="2">
        <v>9</v>
      </c>
      <c r="M1532">
        <v>1</v>
      </c>
      <c r="N1532" s="2">
        <v>2</v>
      </c>
      <c r="O1532" s="2">
        <v>0</v>
      </c>
      <c r="P1532" s="2">
        <v>9</v>
      </c>
      <c r="Q1532" s="2">
        <v>9</v>
      </c>
      <c r="R1532" s="2">
        <v>0</v>
      </c>
      <c r="S1532" s="2">
        <v>0</v>
      </c>
      <c r="T1532" s="2">
        <v>0</v>
      </c>
      <c r="U1532" s="45" t="s">
        <v>77</v>
      </c>
      <c r="V1532" s="45" t="s">
        <v>77</v>
      </c>
      <c r="W1532" s="45">
        <v>7.7303240740740742E-2</v>
      </c>
      <c r="X1532" s="2">
        <v>0</v>
      </c>
      <c r="Y1532" s="2">
        <v>9</v>
      </c>
      <c r="Z1532">
        <v>9</v>
      </c>
    </row>
    <row r="1533" spans="1:26" x14ac:dyDescent="0.25">
      <c r="A1533" s="1">
        <v>44729</v>
      </c>
      <c r="B1533" t="s">
        <v>87</v>
      </c>
      <c r="C1533" t="s">
        <v>131</v>
      </c>
      <c r="D1533" t="s">
        <v>132</v>
      </c>
      <c r="E1533" t="s">
        <v>282</v>
      </c>
      <c r="F1533" s="3">
        <v>14.447777833333333</v>
      </c>
      <c r="G1533" s="5">
        <v>0.13081481527777777</v>
      </c>
      <c r="H1533" s="2">
        <v>1</v>
      </c>
      <c r="I1533" s="2">
        <v>0</v>
      </c>
      <c r="J1533" s="2">
        <v>0</v>
      </c>
      <c r="K1533" s="2">
        <v>5</v>
      </c>
      <c r="L1533" s="2">
        <v>5</v>
      </c>
      <c r="M1533">
        <v>0</v>
      </c>
      <c r="N1533" s="2">
        <v>1</v>
      </c>
      <c r="O1533" s="2">
        <v>0</v>
      </c>
      <c r="P1533" s="2">
        <v>4</v>
      </c>
      <c r="Q1533" s="2">
        <v>4</v>
      </c>
      <c r="R1533" s="2">
        <v>0</v>
      </c>
      <c r="S1533" s="2">
        <v>0</v>
      </c>
      <c r="T1533" s="2">
        <v>1</v>
      </c>
      <c r="U1533" s="45" t="s">
        <v>77</v>
      </c>
      <c r="V1533" s="45" t="s">
        <v>77</v>
      </c>
      <c r="W1533" s="45">
        <v>0.12655092592592593</v>
      </c>
      <c r="X1533" s="2">
        <v>1</v>
      </c>
      <c r="Y1533" s="2">
        <v>4</v>
      </c>
      <c r="Z1533">
        <v>5</v>
      </c>
    </row>
    <row r="1534" spans="1:26" x14ac:dyDescent="0.25">
      <c r="A1534" s="1">
        <v>44729</v>
      </c>
      <c r="B1534" t="s">
        <v>87</v>
      </c>
      <c r="C1534" t="s">
        <v>138</v>
      </c>
      <c r="D1534" t="s">
        <v>132</v>
      </c>
      <c r="E1534" t="s">
        <v>287</v>
      </c>
      <c r="F1534" s="3">
        <v>18.779165999999996</v>
      </c>
      <c r="G1534" s="5">
        <v>5.4551179398148145E-2</v>
      </c>
      <c r="H1534" s="2">
        <v>0</v>
      </c>
      <c r="I1534" s="2">
        <v>0</v>
      </c>
      <c r="J1534" s="2">
        <v>0</v>
      </c>
      <c r="K1534" s="2">
        <v>16</v>
      </c>
      <c r="L1534" s="2">
        <v>16</v>
      </c>
      <c r="M1534">
        <v>0</v>
      </c>
      <c r="N1534" s="2">
        <v>7</v>
      </c>
      <c r="O1534" s="2">
        <v>2</v>
      </c>
      <c r="P1534" s="2">
        <v>11</v>
      </c>
      <c r="Q1534" s="2">
        <v>13</v>
      </c>
      <c r="R1534" s="2">
        <v>2</v>
      </c>
      <c r="S1534" s="2">
        <v>0</v>
      </c>
      <c r="T1534" s="2">
        <v>1</v>
      </c>
      <c r="U1534" s="45">
        <v>7.1875000000000003E-3</v>
      </c>
      <c r="V1534" s="45">
        <v>0.5</v>
      </c>
      <c r="W1534" s="45">
        <v>3.7118055555555557E-2</v>
      </c>
      <c r="X1534" s="2">
        <v>1</v>
      </c>
      <c r="Y1534" s="2">
        <v>13</v>
      </c>
      <c r="Z1534">
        <v>16</v>
      </c>
    </row>
    <row r="1535" spans="1:26" x14ac:dyDescent="0.25">
      <c r="A1535" s="1">
        <v>44729</v>
      </c>
      <c r="B1535" t="s">
        <v>87</v>
      </c>
      <c r="C1535" t="s">
        <v>139</v>
      </c>
      <c r="D1535" t="s">
        <v>132</v>
      </c>
      <c r="E1535" t="s">
        <v>287</v>
      </c>
      <c r="F1535" s="3">
        <v>6.0277833333333336E-2</v>
      </c>
      <c r="G1535" s="5">
        <v>1.2928243055555556E-2</v>
      </c>
      <c r="H1535" s="2">
        <v>0</v>
      </c>
      <c r="I1535" s="2">
        <v>0</v>
      </c>
      <c r="J1535" s="2">
        <v>0</v>
      </c>
      <c r="K1535" s="2">
        <v>1</v>
      </c>
      <c r="L1535" s="2">
        <v>1</v>
      </c>
      <c r="M1535">
        <v>0</v>
      </c>
      <c r="N1535" s="2">
        <v>1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1</v>
      </c>
      <c r="U1535" s="45" t="s">
        <v>77</v>
      </c>
      <c r="V1535" s="45" t="s">
        <v>77</v>
      </c>
      <c r="W1535" s="45" t="s">
        <v>77</v>
      </c>
      <c r="X1535" s="2">
        <v>1</v>
      </c>
      <c r="Y1535" s="2">
        <v>0</v>
      </c>
      <c r="Z1535">
        <v>1</v>
      </c>
    </row>
    <row r="1536" spans="1:26" x14ac:dyDescent="0.25">
      <c r="A1536" s="1">
        <v>44729</v>
      </c>
      <c r="B1536" t="s">
        <v>87</v>
      </c>
      <c r="C1536" t="s">
        <v>138</v>
      </c>
      <c r="D1536" t="s">
        <v>132</v>
      </c>
      <c r="E1536" t="s">
        <v>284</v>
      </c>
      <c r="F1536" s="3">
        <v>11.750000166666666</v>
      </c>
      <c r="G1536" s="5">
        <v>4.025667238562091E-2</v>
      </c>
      <c r="H1536" s="2">
        <v>0</v>
      </c>
      <c r="I1536" s="2">
        <v>0</v>
      </c>
      <c r="J1536" s="2">
        <v>0</v>
      </c>
      <c r="K1536" s="2">
        <v>16</v>
      </c>
      <c r="L1536" s="2">
        <v>16</v>
      </c>
      <c r="M1536">
        <v>2</v>
      </c>
      <c r="N1536" s="2">
        <v>9</v>
      </c>
      <c r="O1536" s="2">
        <v>5</v>
      </c>
      <c r="P1536" s="2">
        <v>5</v>
      </c>
      <c r="Q1536" s="2">
        <v>7</v>
      </c>
      <c r="R1536" s="2">
        <v>2</v>
      </c>
      <c r="S1536" s="2">
        <v>1</v>
      </c>
      <c r="T1536" s="2">
        <v>3</v>
      </c>
      <c r="U1536" s="45">
        <v>6.9560185185185194E-3</v>
      </c>
      <c r="V1536" s="45">
        <v>0.4</v>
      </c>
      <c r="W1536" s="45">
        <v>4.0011574074074074E-2</v>
      </c>
      <c r="X1536" s="2">
        <v>4</v>
      </c>
      <c r="Y1536" s="2">
        <v>7</v>
      </c>
      <c r="Z1536">
        <v>16</v>
      </c>
    </row>
    <row r="1537" spans="1:26" x14ac:dyDescent="0.25">
      <c r="A1537" s="1">
        <v>44729</v>
      </c>
      <c r="B1537" t="s">
        <v>87</v>
      </c>
      <c r="C1537" t="s">
        <v>138</v>
      </c>
      <c r="D1537" t="s">
        <v>132</v>
      </c>
      <c r="E1537" t="s">
        <v>82</v>
      </c>
      <c r="F1537" s="3">
        <v>0</v>
      </c>
      <c r="G1537" s="5">
        <v>9.2013888888888892E-3</v>
      </c>
      <c r="H1537" s="2">
        <v>0</v>
      </c>
      <c r="I1537" s="2">
        <v>0</v>
      </c>
      <c r="J1537" s="2">
        <v>0</v>
      </c>
      <c r="K1537" s="2">
        <v>1</v>
      </c>
      <c r="L1537" s="2">
        <v>1</v>
      </c>
      <c r="M1537">
        <v>1</v>
      </c>
      <c r="N1537" s="2">
        <v>1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1</v>
      </c>
      <c r="U1537" s="45" t="s">
        <v>77</v>
      </c>
      <c r="V1537" s="45" t="s">
        <v>77</v>
      </c>
      <c r="W1537" s="45" t="s">
        <v>77</v>
      </c>
      <c r="X1537" s="2">
        <v>1</v>
      </c>
      <c r="Y1537" s="2">
        <v>0</v>
      </c>
      <c r="Z1537">
        <v>1</v>
      </c>
    </row>
    <row r="1538" spans="1:26" x14ac:dyDescent="0.25">
      <c r="A1538" s="1">
        <v>44729</v>
      </c>
      <c r="B1538" t="s">
        <v>87</v>
      </c>
      <c r="C1538" t="s">
        <v>131</v>
      </c>
      <c r="D1538" t="s">
        <v>132</v>
      </c>
      <c r="E1538" t="s">
        <v>82</v>
      </c>
      <c r="F1538" s="3">
        <v>0</v>
      </c>
      <c r="G1538" s="5">
        <v>7.8240763888888891E-3</v>
      </c>
      <c r="H1538" s="2">
        <v>0</v>
      </c>
      <c r="I1538" s="2">
        <v>0</v>
      </c>
      <c r="J1538" s="2">
        <v>0</v>
      </c>
      <c r="K1538" s="2">
        <v>1</v>
      </c>
      <c r="L1538" s="2">
        <v>1</v>
      </c>
      <c r="M1538">
        <v>1</v>
      </c>
      <c r="N1538" s="2">
        <v>1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1</v>
      </c>
      <c r="U1538" s="45" t="s">
        <v>77</v>
      </c>
      <c r="V1538" s="45" t="s">
        <v>77</v>
      </c>
      <c r="W1538" s="45" t="s">
        <v>77</v>
      </c>
      <c r="X1538" s="2">
        <v>1</v>
      </c>
      <c r="Y1538" s="2">
        <v>0</v>
      </c>
      <c r="Z1538">
        <v>1</v>
      </c>
    </row>
    <row r="1539" spans="1:26" x14ac:dyDescent="0.25">
      <c r="A1539" s="1">
        <v>44729</v>
      </c>
      <c r="B1539" t="s">
        <v>87</v>
      </c>
      <c r="C1539" t="s">
        <v>139</v>
      </c>
      <c r="D1539" t="s">
        <v>132</v>
      </c>
      <c r="E1539" t="s">
        <v>277</v>
      </c>
      <c r="F1539" s="3">
        <v>31.429164166666666</v>
      </c>
      <c r="G1539" s="5">
        <v>7.0976746678743971E-2</v>
      </c>
      <c r="H1539" s="2">
        <v>2</v>
      </c>
      <c r="I1539" s="2">
        <v>1</v>
      </c>
      <c r="J1539" s="2">
        <v>0</v>
      </c>
      <c r="K1539" s="2">
        <v>18</v>
      </c>
      <c r="L1539" s="2">
        <v>18</v>
      </c>
      <c r="M1539">
        <v>0</v>
      </c>
      <c r="N1539" s="2">
        <v>12</v>
      </c>
      <c r="O1539" s="2">
        <v>2</v>
      </c>
      <c r="P1539" s="2">
        <v>14</v>
      </c>
      <c r="Q1539" s="2">
        <v>16</v>
      </c>
      <c r="R1539" s="2">
        <v>2</v>
      </c>
      <c r="S1539" s="2">
        <v>0</v>
      </c>
      <c r="T1539" s="2">
        <v>0</v>
      </c>
      <c r="U1539" s="45">
        <v>8.7789351851851848E-3</v>
      </c>
      <c r="V1539" s="45">
        <v>0</v>
      </c>
      <c r="W1539" s="45">
        <v>0.11157407407407408</v>
      </c>
      <c r="X1539" s="2">
        <v>0</v>
      </c>
      <c r="Y1539" s="2">
        <v>16</v>
      </c>
      <c r="Z1539">
        <v>18</v>
      </c>
    </row>
    <row r="1540" spans="1:26" x14ac:dyDescent="0.25">
      <c r="A1540" s="1">
        <v>44729</v>
      </c>
      <c r="B1540" t="s">
        <v>87</v>
      </c>
      <c r="C1540" t="s">
        <v>131</v>
      </c>
      <c r="D1540" t="s">
        <v>132</v>
      </c>
      <c r="E1540" t="s">
        <v>277</v>
      </c>
      <c r="F1540" s="3">
        <v>0</v>
      </c>
      <c r="G1540" s="5">
        <v>8.0902777777777778E-3</v>
      </c>
      <c r="H1540" s="2">
        <v>0</v>
      </c>
      <c r="I1540" s="2">
        <v>0</v>
      </c>
      <c r="J1540" s="2">
        <v>0</v>
      </c>
      <c r="K1540" s="2">
        <v>1</v>
      </c>
      <c r="L1540" s="2">
        <v>1</v>
      </c>
      <c r="M1540">
        <v>1</v>
      </c>
      <c r="N1540" s="2">
        <v>1</v>
      </c>
      <c r="O1540" s="2">
        <v>0</v>
      </c>
      <c r="P1540" s="2">
        <v>1</v>
      </c>
      <c r="Q1540" s="2">
        <v>1</v>
      </c>
      <c r="R1540" s="2">
        <v>0</v>
      </c>
      <c r="S1540" s="2">
        <v>0</v>
      </c>
      <c r="T1540" s="2">
        <v>0</v>
      </c>
      <c r="U1540" s="45" t="s">
        <v>77</v>
      </c>
      <c r="V1540" s="45" t="s">
        <v>77</v>
      </c>
      <c r="W1540" s="45">
        <v>3.3263888888888891E-2</v>
      </c>
      <c r="X1540" s="2">
        <v>0</v>
      </c>
      <c r="Y1540" s="2">
        <v>1</v>
      </c>
      <c r="Z1540">
        <v>1</v>
      </c>
    </row>
    <row r="1541" spans="1:26" x14ac:dyDescent="0.25">
      <c r="A1541" s="1">
        <v>44729</v>
      </c>
      <c r="B1541" t="s">
        <v>90</v>
      </c>
      <c r="C1541" t="s">
        <v>136</v>
      </c>
      <c r="D1541" t="s">
        <v>132</v>
      </c>
      <c r="E1541" t="s">
        <v>280</v>
      </c>
      <c r="F1541" s="3">
        <v>0.28249999999999997</v>
      </c>
      <c r="G1541" s="5">
        <v>1.4936343749999999E-2</v>
      </c>
      <c r="H1541" s="2">
        <v>0</v>
      </c>
      <c r="I1541" s="2">
        <v>0</v>
      </c>
      <c r="J1541" s="2">
        <v>0</v>
      </c>
      <c r="K1541" s="2">
        <v>1</v>
      </c>
      <c r="L1541" s="2">
        <v>1</v>
      </c>
      <c r="M1541">
        <v>1</v>
      </c>
      <c r="N1541" s="2">
        <v>1</v>
      </c>
      <c r="O1541" s="2">
        <v>1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45">
        <v>4.6643518518518518E-3</v>
      </c>
      <c r="V1541" s="45">
        <v>1</v>
      </c>
      <c r="W1541" s="45" t="s">
        <v>77</v>
      </c>
      <c r="X1541" s="2">
        <v>0</v>
      </c>
      <c r="Y1541" s="2">
        <v>0</v>
      </c>
      <c r="Z1541">
        <v>1</v>
      </c>
    </row>
    <row r="1542" spans="1:26" x14ac:dyDescent="0.25">
      <c r="A1542" s="1">
        <v>44729</v>
      </c>
      <c r="B1542" t="s">
        <v>90</v>
      </c>
      <c r="C1542" t="s">
        <v>136</v>
      </c>
      <c r="D1542" t="s">
        <v>132</v>
      </c>
      <c r="E1542" t="s">
        <v>269</v>
      </c>
      <c r="F1542" s="3">
        <v>6.3333333333333325E-2</v>
      </c>
      <c r="G1542" s="5">
        <v>1.3055555555555556E-2</v>
      </c>
      <c r="H1542" s="2">
        <v>0</v>
      </c>
      <c r="I1542" s="2">
        <v>0</v>
      </c>
      <c r="J1542" s="2">
        <v>0</v>
      </c>
      <c r="K1542" s="2">
        <v>1</v>
      </c>
      <c r="L1542" s="2">
        <v>1</v>
      </c>
      <c r="M1542">
        <v>1</v>
      </c>
      <c r="N1542" s="2">
        <v>1</v>
      </c>
      <c r="O1542" s="2">
        <v>1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45">
        <v>4.8263888888888896E-3</v>
      </c>
      <c r="V1542" s="45">
        <v>1</v>
      </c>
      <c r="W1542" s="45" t="s">
        <v>77</v>
      </c>
      <c r="X1542" s="2">
        <v>0</v>
      </c>
      <c r="Y1542" s="2">
        <v>0</v>
      </c>
      <c r="Z1542">
        <v>1</v>
      </c>
    </row>
    <row r="1543" spans="1:26" x14ac:dyDescent="0.25">
      <c r="A1543" s="1">
        <v>44729</v>
      </c>
      <c r="B1543" t="s">
        <v>90</v>
      </c>
      <c r="C1543" t="s">
        <v>136</v>
      </c>
      <c r="D1543" t="s">
        <v>132</v>
      </c>
      <c r="E1543" t="s">
        <v>272</v>
      </c>
      <c r="F1543" s="3">
        <v>1.6469445</v>
      </c>
      <c r="G1543" s="5">
        <v>2.2451381944444446E-2</v>
      </c>
      <c r="H1543" s="2">
        <v>0</v>
      </c>
      <c r="I1543" s="2">
        <v>0</v>
      </c>
      <c r="J1543" s="2">
        <v>0</v>
      </c>
      <c r="K1543" s="2">
        <v>3</v>
      </c>
      <c r="L1543" s="2">
        <v>3</v>
      </c>
      <c r="M1543">
        <v>1</v>
      </c>
      <c r="N1543" s="2">
        <v>2</v>
      </c>
      <c r="O1543" s="2">
        <v>2</v>
      </c>
      <c r="P1543" s="2">
        <v>1</v>
      </c>
      <c r="Q1543" s="2">
        <v>1</v>
      </c>
      <c r="R1543" s="2">
        <v>0</v>
      </c>
      <c r="S1543" s="2">
        <v>0</v>
      </c>
      <c r="T1543" s="2">
        <v>0</v>
      </c>
      <c r="U1543" s="45">
        <v>5.5381944444444454E-3</v>
      </c>
      <c r="V1543" s="45">
        <v>0.5</v>
      </c>
      <c r="W1543" s="45">
        <v>1.6932870370370369E-2</v>
      </c>
      <c r="X1543" s="2">
        <v>0</v>
      </c>
      <c r="Y1543" s="2">
        <v>1</v>
      </c>
      <c r="Z1543">
        <v>3</v>
      </c>
    </row>
    <row r="1544" spans="1:26" x14ac:dyDescent="0.25">
      <c r="A1544" s="1">
        <v>44729</v>
      </c>
      <c r="B1544" t="s">
        <v>90</v>
      </c>
      <c r="C1544" t="s">
        <v>136</v>
      </c>
      <c r="D1544" t="s">
        <v>132</v>
      </c>
      <c r="E1544" t="s">
        <v>273</v>
      </c>
      <c r="F1544" s="3">
        <v>92.058053666666652</v>
      </c>
      <c r="G1544" s="5">
        <v>9.8715545219638226E-2</v>
      </c>
      <c r="H1544" s="2">
        <v>10</v>
      </c>
      <c r="I1544" s="2">
        <v>3</v>
      </c>
      <c r="J1544" s="2">
        <v>0</v>
      </c>
      <c r="K1544" s="2">
        <v>38</v>
      </c>
      <c r="L1544" s="2">
        <v>38</v>
      </c>
      <c r="M1544">
        <v>5</v>
      </c>
      <c r="N1544" s="2">
        <v>24</v>
      </c>
      <c r="O1544" s="2">
        <v>11</v>
      </c>
      <c r="P1544" s="2">
        <v>17</v>
      </c>
      <c r="Q1544" s="2">
        <v>22</v>
      </c>
      <c r="R1544" s="2">
        <v>5</v>
      </c>
      <c r="S1544" s="2">
        <v>2</v>
      </c>
      <c r="T1544" s="2">
        <v>3</v>
      </c>
      <c r="U1544" s="45">
        <v>5.2199074074074075E-3</v>
      </c>
      <c r="V1544" s="45">
        <v>0.54545454545454541</v>
      </c>
      <c r="W1544" s="45">
        <v>9.2453703703703705E-2</v>
      </c>
      <c r="X1544" s="2">
        <v>5</v>
      </c>
      <c r="Y1544" s="2">
        <v>22</v>
      </c>
      <c r="Z1544">
        <v>38</v>
      </c>
    </row>
    <row r="1545" spans="1:26" x14ac:dyDescent="0.25">
      <c r="A1545" s="1">
        <v>44729</v>
      </c>
      <c r="B1545" t="s">
        <v>90</v>
      </c>
      <c r="C1545" t="s">
        <v>155</v>
      </c>
      <c r="D1545" t="s">
        <v>146</v>
      </c>
      <c r="E1545" t="s">
        <v>273</v>
      </c>
      <c r="F1545" s="3">
        <v>0</v>
      </c>
      <c r="G1545" s="5">
        <v>1.946759027777778E-2</v>
      </c>
      <c r="H1545" s="2">
        <v>0</v>
      </c>
      <c r="I1545" s="2">
        <v>0</v>
      </c>
      <c r="J1545" s="2">
        <v>0</v>
      </c>
      <c r="K1545" s="2">
        <v>2</v>
      </c>
      <c r="L1545" s="2">
        <v>2</v>
      </c>
      <c r="M1545">
        <v>0</v>
      </c>
      <c r="N1545" s="2">
        <v>2</v>
      </c>
      <c r="O1545" s="2">
        <v>0</v>
      </c>
      <c r="P1545" s="2">
        <v>1</v>
      </c>
      <c r="Q1545" s="2">
        <v>1</v>
      </c>
      <c r="R1545" s="2">
        <v>0</v>
      </c>
      <c r="S1545" s="2">
        <v>0</v>
      </c>
      <c r="T1545" s="2">
        <v>1</v>
      </c>
      <c r="U1545" s="45" t="s">
        <v>77</v>
      </c>
      <c r="V1545" s="45" t="s">
        <v>77</v>
      </c>
      <c r="W1545" s="45">
        <v>0.21459490740740741</v>
      </c>
      <c r="X1545" s="2">
        <v>1</v>
      </c>
      <c r="Y1545" s="2">
        <v>1</v>
      </c>
      <c r="Z1545">
        <v>2</v>
      </c>
    </row>
    <row r="1546" spans="1:26" x14ac:dyDescent="0.25">
      <c r="A1546" s="1">
        <v>44729</v>
      </c>
      <c r="B1546" t="s">
        <v>90</v>
      </c>
      <c r="C1546" t="s">
        <v>136</v>
      </c>
      <c r="D1546" t="s">
        <v>132</v>
      </c>
      <c r="E1546" t="s">
        <v>270</v>
      </c>
      <c r="F1546" s="3">
        <v>1.9202778333333332</v>
      </c>
      <c r="G1546" s="5">
        <v>9.0428243055555552E-2</v>
      </c>
      <c r="H1546" s="2">
        <v>0</v>
      </c>
      <c r="I1546" s="2">
        <v>0</v>
      </c>
      <c r="J1546" s="2">
        <v>0</v>
      </c>
      <c r="K1546" s="2">
        <v>1</v>
      </c>
      <c r="L1546" s="2">
        <v>1</v>
      </c>
      <c r="M1546">
        <v>0</v>
      </c>
      <c r="N1546" s="2">
        <v>0</v>
      </c>
      <c r="O1546" s="2">
        <v>0</v>
      </c>
      <c r="P1546" s="2">
        <v>1</v>
      </c>
      <c r="Q1546" s="2">
        <v>1</v>
      </c>
      <c r="R1546" s="2">
        <v>0</v>
      </c>
      <c r="S1546" s="2">
        <v>0</v>
      </c>
      <c r="T1546" s="2">
        <v>0</v>
      </c>
      <c r="U1546" s="45" t="s">
        <v>77</v>
      </c>
      <c r="V1546" s="45" t="s">
        <v>77</v>
      </c>
      <c r="W1546" s="45">
        <v>0.16335648148148149</v>
      </c>
      <c r="X1546" s="2">
        <v>0</v>
      </c>
      <c r="Y1546" s="2">
        <v>1</v>
      </c>
      <c r="Z1546">
        <v>1</v>
      </c>
    </row>
    <row r="1547" spans="1:26" x14ac:dyDescent="0.25">
      <c r="A1547" s="1">
        <v>44729</v>
      </c>
      <c r="B1547" t="s">
        <v>90</v>
      </c>
      <c r="C1547" t="s">
        <v>136</v>
      </c>
      <c r="D1547" t="s">
        <v>132</v>
      </c>
      <c r="E1547" t="s">
        <v>274</v>
      </c>
      <c r="F1547" s="3">
        <v>0</v>
      </c>
      <c r="G1547" s="5" t="s">
        <v>77</v>
      </c>
      <c r="H1547" s="2">
        <v>0</v>
      </c>
      <c r="I1547" s="2">
        <v>0</v>
      </c>
      <c r="J1547" s="2">
        <v>0</v>
      </c>
      <c r="K1547" s="2">
        <v>1</v>
      </c>
      <c r="L1547" s="2">
        <v>1</v>
      </c>
      <c r="M1547">
        <v>1</v>
      </c>
      <c r="N1547" s="2">
        <v>1</v>
      </c>
      <c r="O1547" s="2">
        <v>0</v>
      </c>
      <c r="P1547" s="2">
        <v>1</v>
      </c>
      <c r="Q1547" s="2">
        <v>1</v>
      </c>
      <c r="R1547" s="2">
        <v>0</v>
      </c>
      <c r="S1547" s="2">
        <v>0</v>
      </c>
      <c r="T1547" s="2">
        <v>0</v>
      </c>
      <c r="U1547" s="45" t="s">
        <v>77</v>
      </c>
      <c r="V1547" s="45" t="s">
        <v>77</v>
      </c>
      <c r="W1547" s="45">
        <v>4.2824074074074075E-4</v>
      </c>
      <c r="X1547" s="2">
        <v>0</v>
      </c>
      <c r="Y1547" s="2">
        <v>1</v>
      </c>
      <c r="Z1547">
        <v>1</v>
      </c>
    </row>
    <row r="1548" spans="1:26" x14ac:dyDescent="0.25">
      <c r="A1548" s="1">
        <v>44729</v>
      </c>
      <c r="B1548" t="s">
        <v>90</v>
      </c>
      <c r="C1548" t="s">
        <v>136</v>
      </c>
      <c r="D1548" t="s">
        <v>132</v>
      </c>
      <c r="E1548" t="s">
        <v>278</v>
      </c>
      <c r="F1548" s="3">
        <v>1.3358323333333331</v>
      </c>
      <c r="G1548" s="5">
        <v>3.8246506944444439E-2</v>
      </c>
      <c r="H1548" s="2">
        <v>0</v>
      </c>
      <c r="I1548" s="2">
        <v>0</v>
      </c>
      <c r="J1548" s="2">
        <v>0</v>
      </c>
      <c r="K1548" s="2">
        <v>2</v>
      </c>
      <c r="L1548" s="2">
        <v>2</v>
      </c>
      <c r="M1548">
        <v>0</v>
      </c>
      <c r="N1548" s="2">
        <v>1</v>
      </c>
      <c r="O1548" s="2">
        <v>1</v>
      </c>
      <c r="P1548" s="2">
        <v>1</v>
      </c>
      <c r="Q1548" s="2">
        <v>1</v>
      </c>
      <c r="R1548" s="2">
        <v>0</v>
      </c>
      <c r="S1548" s="2">
        <v>0</v>
      </c>
      <c r="T1548" s="2">
        <v>0</v>
      </c>
      <c r="U1548" s="45">
        <v>4.0625000000000001E-3</v>
      </c>
      <c r="V1548" s="45">
        <v>1</v>
      </c>
      <c r="W1548" s="45">
        <v>0.21103009259259259</v>
      </c>
      <c r="X1548" s="2">
        <v>0</v>
      </c>
      <c r="Y1548" s="2">
        <v>1</v>
      </c>
      <c r="Z1548">
        <v>2</v>
      </c>
    </row>
    <row r="1549" spans="1:26" x14ac:dyDescent="0.25">
      <c r="A1549" s="1">
        <v>44729</v>
      </c>
      <c r="B1549" t="s">
        <v>90</v>
      </c>
      <c r="C1549" t="s">
        <v>136</v>
      </c>
      <c r="D1549" t="s">
        <v>132</v>
      </c>
      <c r="E1549" t="s">
        <v>283</v>
      </c>
      <c r="F1549" s="3">
        <v>38.618886000000003</v>
      </c>
      <c r="G1549" s="5">
        <v>8.2875625946969692E-2</v>
      </c>
      <c r="H1549" s="2">
        <v>2</v>
      </c>
      <c r="I1549" s="2">
        <v>1</v>
      </c>
      <c r="J1549" s="2">
        <v>0</v>
      </c>
      <c r="K1549" s="2">
        <v>17</v>
      </c>
      <c r="L1549" s="2">
        <v>16</v>
      </c>
      <c r="M1549">
        <v>2</v>
      </c>
      <c r="N1549" s="2">
        <v>9</v>
      </c>
      <c r="O1549" s="2">
        <v>5</v>
      </c>
      <c r="P1549" s="2">
        <v>8</v>
      </c>
      <c r="Q1549" s="2">
        <v>9</v>
      </c>
      <c r="R1549" s="2">
        <v>1</v>
      </c>
      <c r="S1549" s="2">
        <v>1</v>
      </c>
      <c r="T1549" s="2">
        <v>2</v>
      </c>
      <c r="U1549" s="45">
        <v>5.092592592592593E-3</v>
      </c>
      <c r="V1549" s="45">
        <v>0.8</v>
      </c>
      <c r="W1549" s="45">
        <v>8.4212962962962962E-2</v>
      </c>
      <c r="X1549" s="2">
        <v>3</v>
      </c>
      <c r="Y1549" s="2">
        <v>9</v>
      </c>
      <c r="Z1549">
        <v>17</v>
      </c>
    </row>
    <row r="1550" spans="1:26" x14ac:dyDescent="0.25">
      <c r="A1550" s="1">
        <v>44729</v>
      </c>
      <c r="B1550" t="s">
        <v>90</v>
      </c>
      <c r="C1550" t="s">
        <v>155</v>
      </c>
      <c r="D1550" t="s">
        <v>146</v>
      </c>
      <c r="E1550" t="s">
        <v>283</v>
      </c>
      <c r="F1550" s="3">
        <v>0</v>
      </c>
      <c r="G1550" s="5">
        <v>3.2074075000000001E-2</v>
      </c>
      <c r="H1550" s="2">
        <v>0</v>
      </c>
      <c r="I1550" s="2">
        <v>0</v>
      </c>
      <c r="J1550" s="2">
        <v>0</v>
      </c>
      <c r="K1550" s="2">
        <v>5</v>
      </c>
      <c r="L1550" s="2">
        <v>5</v>
      </c>
      <c r="M1550">
        <v>0</v>
      </c>
      <c r="N1550" s="2">
        <v>4</v>
      </c>
      <c r="O1550" s="2">
        <v>0</v>
      </c>
      <c r="P1550" s="2">
        <v>3</v>
      </c>
      <c r="Q1550" s="2">
        <v>3</v>
      </c>
      <c r="R1550" s="2">
        <v>0</v>
      </c>
      <c r="S1550" s="2">
        <v>0</v>
      </c>
      <c r="T1550" s="2">
        <v>2</v>
      </c>
      <c r="U1550" s="45" t="s">
        <v>77</v>
      </c>
      <c r="V1550" s="45" t="s">
        <v>77</v>
      </c>
      <c r="W1550" s="45">
        <v>0.12734953703703702</v>
      </c>
      <c r="X1550" s="2">
        <v>2</v>
      </c>
      <c r="Y1550" s="2">
        <v>3</v>
      </c>
      <c r="Z1550">
        <v>5</v>
      </c>
    </row>
    <row r="1551" spans="1:26" x14ac:dyDescent="0.25">
      <c r="A1551" s="1">
        <v>44729</v>
      </c>
      <c r="B1551" t="s">
        <v>81</v>
      </c>
      <c r="C1551" t="s">
        <v>140</v>
      </c>
      <c r="D1551" t="s">
        <v>132</v>
      </c>
      <c r="E1551" t="s">
        <v>269</v>
      </c>
      <c r="F1551" s="3">
        <v>18.9244445</v>
      </c>
      <c r="G1551" s="5">
        <v>5.5059154320987645E-2</v>
      </c>
      <c r="H1551" s="2">
        <v>1</v>
      </c>
      <c r="I1551" s="2">
        <v>1</v>
      </c>
      <c r="J1551" s="2">
        <v>0</v>
      </c>
      <c r="K1551" s="2">
        <v>19</v>
      </c>
      <c r="L1551" s="2">
        <v>19</v>
      </c>
      <c r="M1551">
        <v>4</v>
      </c>
      <c r="N1551" s="2">
        <v>13</v>
      </c>
      <c r="O1551" s="2">
        <v>5</v>
      </c>
      <c r="P1551" s="2">
        <v>10</v>
      </c>
      <c r="Q1551" s="2">
        <v>14</v>
      </c>
      <c r="R1551" s="2">
        <v>4</v>
      </c>
      <c r="S1551" s="2">
        <v>0</v>
      </c>
      <c r="T1551" s="2">
        <v>0</v>
      </c>
      <c r="U1551" s="45">
        <v>9.7106481481481488E-3</v>
      </c>
      <c r="V1551" s="45">
        <v>0.2</v>
      </c>
      <c r="W1551" s="45">
        <v>0.16263888888888889</v>
      </c>
      <c r="X1551" s="2">
        <v>0</v>
      </c>
      <c r="Y1551" s="2">
        <v>14</v>
      </c>
      <c r="Z1551">
        <v>19</v>
      </c>
    </row>
    <row r="1552" spans="1:26" x14ac:dyDescent="0.25">
      <c r="A1552" s="1">
        <v>44729</v>
      </c>
      <c r="B1552" t="s">
        <v>81</v>
      </c>
      <c r="C1552" t="s">
        <v>135</v>
      </c>
      <c r="D1552" t="s">
        <v>132</v>
      </c>
      <c r="E1552" t="s">
        <v>272</v>
      </c>
      <c r="F1552" s="3">
        <v>9.8402768333333341</v>
      </c>
      <c r="G1552" s="5">
        <v>0.11181133333333333</v>
      </c>
      <c r="H1552" s="2">
        <v>1</v>
      </c>
      <c r="I1552" s="2">
        <v>1</v>
      </c>
      <c r="J1552" s="2">
        <v>0</v>
      </c>
      <c r="K1552" s="2">
        <v>2</v>
      </c>
      <c r="L1552" s="2">
        <v>2</v>
      </c>
      <c r="M1552">
        <v>1</v>
      </c>
      <c r="N1552" s="2">
        <v>2</v>
      </c>
      <c r="O1552" s="2">
        <v>1</v>
      </c>
      <c r="P1552" s="2">
        <v>1</v>
      </c>
      <c r="Q1552" s="2">
        <v>1</v>
      </c>
      <c r="R1552" s="2">
        <v>0</v>
      </c>
      <c r="S1552" s="2">
        <v>0</v>
      </c>
      <c r="T1552" s="2">
        <v>0</v>
      </c>
      <c r="U1552" s="45">
        <v>7.175925925925927E-4</v>
      </c>
      <c r="V1552" s="45">
        <v>1</v>
      </c>
      <c r="W1552" s="45">
        <v>4.2662037037037033E-2</v>
      </c>
      <c r="X1552" s="2">
        <v>0</v>
      </c>
      <c r="Y1552" s="2">
        <v>1</v>
      </c>
      <c r="Z1552">
        <v>2</v>
      </c>
    </row>
    <row r="1553" spans="1:26" x14ac:dyDescent="0.25">
      <c r="A1553" s="1">
        <v>44729</v>
      </c>
      <c r="B1553" t="s">
        <v>81</v>
      </c>
      <c r="C1553" t="s">
        <v>141</v>
      </c>
      <c r="D1553" t="s">
        <v>132</v>
      </c>
      <c r="E1553" t="s">
        <v>273</v>
      </c>
      <c r="F1553" s="3">
        <v>0</v>
      </c>
      <c r="G1553" s="5">
        <v>2.5000000000000001E-3</v>
      </c>
      <c r="H1553" s="2">
        <v>0</v>
      </c>
      <c r="I1553" s="2">
        <v>0</v>
      </c>
      <c r="J1553" s="2">
        <v>0</v>
      </c>
      <c r="K1553" s="2">
        <v>1</v>
      </c>
      <c r="L1553" s="2">
        <v>1</v>
      </c>
      <c r="M1553">
        <v>1</v>
      </c>
      <c r="N1553" s="2">
        <v>1</v>
      </c>
      <c r="O1553" s="2">
        <v>0</v>
      </c>
      <c r="P1553" s="2">
        <v>1</v>
      </c>
      <c r="Q1553" s="2">
        <v>1</v>
      </c>
      <c r="R1553" s="2">
        <v>0</v>
      </c>
      <c r="S1553" s="2">
        <v>0</v>
      </c>
      <c r="T1553" s="2">
        <v>0</v>
      </c>
      <c r="U1553" s="45" t="s">
        <v>77</v>
      </c>
      <c r="V1553" s="45" t="s">
        <v>77</v>
      </c>
      <c r="W1553" s="45">
        <v>0.19519675925925925</v>
      </c>
      <c r="X1553" s="2">
        <v>0</v>
      </c>
      <c r="Y1553" s="2">
        <v>1</v>
      </c>
      <c r="Z1553">
        <v>1</v>
      </c>
    </row>
    <row r="1554" spans="1:26" x14ac:dyDescent="0.25">
      <c r="A1554" s="1">
        <v>44729</v>
      </c>
      <c r="B1554" t="s">
        <v>81</v>
      </c>
      <c r="C1554" t="s">
        <v>135</v>
      </c>
      <c r="D1554" t="s">
        <v>132</v>
      </c>
      <c r="E1554" t="s">
        <v>281</v>
      </c>
      <c r="F1554" s="3">
        <v>1.5883333333333334</v>
      </c>
      <c r="G1554" s="5">
        <v>3.2476851851851854E-2</v>
      </c>
      <c r="H1554" s="2">
        <v>0</v>
      </c>
      <c r="I1554" s="2">
        <v>0</v>
      </c>
      <c r="J1554" s="2">
        <v>0</v>
      </c>
      <c r="K1554" s="2">
        <v>5</v>
      </c>
      <c r="L1554" s="2">
        <v>4</v>
      </c>
      <c r="M1554">
        <v>1</v>
      </c>
      <c r="N1554" s="2">
        <v>3</v>
      </c>
      <c r="O1554" s="2">
        <v>0</v>
      </c>
      <c r="P1554" s="2">
        <v>4</v>
      </c>
      <c r="Q1554" s="2">
        <v>4</v>
      </c>
      <c r="R1554" s="2">
        <v>0</v>
      </c>
      <c r="S1554" s="2">
        <v>0</v>
      </c>
      <c r="T1554" s="2">
        <v>1</v>
      </c>
      <c r="U1554" s="45" t="s">
        <v>77</v>
      </c>
      <c r="V1554" s="45" t="s">
        <v>77</v>
      </c>
      <c r="W1554" s="45">
        <v>2.6574074074074073E-2</v>
      </c>
      <c r="X1554" s="2">
        <v>1</v>
      </c>
      <c r="Y1554" s="2">
        <v>4</v>
      </c>
      <c r="Z1554">
        <v>4</v>
      </c>
    </row>
    <row r="1555" spans="1:26" x14ac:dyDescent="0.25">
      <c r="A1555" s="1">
        <v>44729</v>
      </c>
      <c r="B1555" t="s">
        <v>81</v>
      </c>
      <c r="C1555" t="s">
        <v>141</v>
      </c>
      <c r="D1555" t="s">
        <v>132</v>
      </c>
      <c r="E1555" t="s">
        <v>281</v>
      </c>
      <c r="F1555" s="3">
        <v>0</v>
      </c>
      <c r="G1555" s="5">
        <v>1.0162034722222223E-2</v>
      </c>
      <c r="H1555" s="2">
        <v>0</v>
      </c>
      <c r="I1555" s="2">
        <v>0</v>
      </c>
      <c r="J1555" s="2">
        <v>0</v>
      </c>
      <c r="K1555" s="2">
        <v>1</v>
      </c>
      <c r="L1555" s="2">
        <v>1</v>
      </c>
      <c r="M1555">
        <v>1</v>
      </c>
      <c r="N1555" s="2">
        <v>1</v>
      </c>
      <c r="O1555" s="2">
        <v>0</v>
      </c>
      <c r="P1555" s="2">
        <v>1</v>
      </c>
      <c r="Q1555" s="2">
        <v>1</v>
      </c>
      <c r="R1555" s="2">
        <v>0</v>
      </c>
      <c r="S1555" s="2">
        <v>0</v>
      </c>
      <c r="T1555" s="2">
        <v>0</v>
      </c>
      <c r="U1555" s="45" t="s">
        <v>77</v>
      </c>
      <c r="V1555" s="45" t="s">
        <v>77</v>
      </c>
      <c r="W1555" s="45">
        <v>3.3726851851851855E-2</v>
      </c>
      <c r="X1555" s="2">
        <v>0</v>
      </c>
      <c r="Y1555" s="2">
        <v>1</v>
      </c>
      <c r="Z1555">
        <v>1</v>
      </c>
    </row>
    <row r="1556" spans="1:26" x14ac:dyDescent="0.25">
      <c r="A1556" s="1">
        <v>44729</v>
      </c>
      <c r="B1556" t="s">
        <v>81</v>
      </c>
      <c r="C1556" t="s">
        <v>140</v>
      </c>
      <c r="D1556" t="s">
        <v>132</v>
      </c>
      <c r="E1556" t="s">
        <v>275</v>
      </c>
      <c r="F1556" s="3">
        <v>0</v>
      </c>
      <c r="G1556" s="5" t="s">
        <v>77</v>
      </c>
      <c r="H1556" s="2">
        <v>0</v>
      </c>
      <c r="I1556" s="2">
        <v>0</v>
      </c>
      <c r="J1556" s="2">
        <v>0</v>
      </c>
      <c r="K1556" s="2">
        <v>1</v>
      </c>
      <c r="L1556" s="2">
        <v>1</v>
      </c>
      <c r="M1556">
        <v>1</v>
      </c>
      <c r="N1556" s="2">
        <v>1</v>
      </c>
      <c r="O1556" s="2">
        <v>0</v>
      </c>
      <c r="P1556" s="2">
        <v>1</v>
      </c>
      <c r="Q1556" s="2">
        <v>1</v>
      </c>
      <c r="R1556" s="2">
        <v>0</v>
      </c>
      <c r="S1556" s="2">
        <v>0</v>
      </c>
      <c r="T1556" s="2">
        <v>0</v>
      </c>
      <c r="U1556" s="45" t="s">
        <v>77</v>
      </c>
      <c r="V1556" s="45" t="s">
        <v>77</v>
      </c>
      <c r="W1556" s="45">
        <v>3.2754629629629631E-3</v>
      </c>
      <c r="X1556" s="2">
        <v>0</v>
      </c>
      <c r="Y1556" s="2">
        <v>1</v>
      </c>
      <c r="Z1556">
        <v>1</v>
      </c>
    </row>
    <row r="1557" spans="1:26" x14ac:dyDescent="0.25">
      <c r="A1557" s="1">
        <v>44729</v>
      </c>
      <c r="B1557" t="s">
        <v>81</v>
      </c>
      <c r="C1557" t="s">
        <v>135</v>
      </c>
      <c r="D1557" t="s">
        <v>132</v>
      </c>
      <c r="E1557" t="s">
        <v>94</v>
      </c>
      <c r="F1557" s="3">
        <v>26.748887</v>
      </c>
      <c r="G1557" s="5">
        <v>0.14973378645833332</v>
      </c>
      <c r="H1557" s="2">
        <v>2</v>
      </c>
      <c r="I1557" s="2">
        <v>1</v>
      </c>
      <c r="J1557" s="2">
        <v>0</v>
      </c>
      <c r="K1557" s="2">
        <v>6</v>
      </c>
      <c r="L1557" s="2">
        <v>6</v>
      </c>
      <c r="M1557">
        <v>0</v>
      </c>
      <c r="N1557" s="2">
        <v>2</v>
      </c>
      <c r="O1557" s="2">
        <v>0</v>
      </c>
      <c r="P1557" s="2">
        <v>5</v>
      </c>
      <c r="Q1557" s="2">
        <v>6</v>
      </c>
      <c r="R1557" s="2">
        <v>1</v>
      </c>
      <c r="S1557" s="2">
        <v>0</v>
      </c>
      <c r="T1557" s="2">
        <v>0</v>
      </c>
      <c r="U1557" s="45" t="s">
        <v>77</v>
      </c>
      <c r="V1557" s="45" t="s">
        <v>77</v>
      </c>
      <c r="W1557" s="45">
        <v>4.9982638888888889E-2</v>
      </c>
      <c r="X1557" s="2">
        <v>0</v>
      </c>
      <c r="Y1557" s="2">
        <v>6</v>
      </c>
      <c r="Z1557">
        <v>6</v>
      </c>
    </row>
    <row r="1558" spans="1:26" x14ac:dyDescent="0.25">
      <c r="A1558" s="1">
        <v>44729</v>
      </c>
      <c r="B1558" t="s">
        <v>81</v>
      </c>
      <c r="C1558" t="s">
        <v>135</v>
      </c>
      <c r="D1558" t="s">
        <v>132</v>
      </c>
      <c r="E1558" t="s">
        <v>274</v>
      </c>
      <c r="F1558" s="3">
        <v>17.168611166666665</v>
      </c>
      <c r="G1558" s="5">
        <v>6.3841702457264962E-2</v>
      </c>
      <c r="H1558" s="2">
        <v>2</v>
      </c>
      <c r="I1558" s="2">
        <v>0</v>
      </c>
      <c r="J1558" s="2">
        <v>0</v>
      </c>
      <c r="K1558" s="2">
        <v>12</v>
      </c>
      <c r="L1558" s="2">
        <v>12</v>
      </c>
      <c r="M1558">
        <v>2</v>
      </c>
      <c r="N1558" s="2">
        <v>6</v>
      </c>
      <c r="O1558" s="2">
        <v>2</v>
      </c>
      <c r="P1558" s="2">
        <v>8</v>
      </c>
      <c r="Q1558" s="2">
        <v>9</v>
      </c>
      <c r="R1558" s="2">
        <v>1</v>
      </c>
      <c r="S1558" s="2">
        <v>1</v>
      </c>
      <c r="T1558" s="2">
        <v>0</v>
      </c>
      <c r="U1558" s="45">
        <v>2.7488425925925927E-3</v>
      </c>
      <c r="V1558" s="45">
        <v>1</v>
      </c>
      <c r="W1558" s="45">
        <v>5.3587962962962969E-2</v>
      </c>
      <c r="X1558" s="2">
        <v>1</v>
      </c>
      <c r="Y1558" s="2">
        <v>9</v>
      </c>
      <c r="Z1558">
        <v>12</v>
      </c>
    </row>
    <row r="1559" spans="1:26" x14ac:dyDescent="0.25">
      <c r="A1559" s="1">
        <v>44729</v>
      </c>
      <c r="B1559" t="s">
        <v>81</v>
      </c>
      <c r="C1559" t="s">
        <v>141</v>
      </c>
      <c r="D1559" t="s">
        <v>132</v>
      </c>
      <c r="E1559" t="s">
        <v>274</v>
      </c>
      <c r="F1559" s="3">
        <v>8.1341666666666672</v>
      </c>
      <c r="G1559" s="5">
        <v>2.2829103260869569E-2</v>
      </c>
      <c r="H1559" s="2">
        <v>1</v>
      </c>
      <c r="I1559" s="2">
        <v>0</v>
      </c>
      <c r="J1559" s="2">
        <v>0</v>
      </c>
      <c r="K1559" s="2">
        <v>24</v>
      </c>
      <c r="L1559" s="2">
        <v>23</v>
      </c>
      <c r="M1559">
        <v>18</v>
      </c>
      <c r="N1559" s="2">
        <v>22</v>
      </c>
      <c r="O1559" s="2">
        <v>7</v>
      </c>
      <c r="P1559" s="2">
        <v>13</v>
      </c>
      <c r="Q1559" s="2">
        <v>16</v>
      </c>
      <c r="R1559" s="2">
        <v>3</v>
      </c>
      <c r="S1559" s="2">
        <v>0</v>
      </c>
      <c r="T1559" s="2">
        <v>1</v>
      </c>
      <c r="U1559" s="45">
        <v>9.571759259259259E-3</v>
      </c>
      <c r="V1559" s="45">
        <v>0.2857142857142857</v>
      </c>
      <c r="W1559" s="45">
        <v>8.0920138888888896E-2</v>
      </c>
      <c r="X1559" s="2">
        <v>1</v>
      </c>
      <c r="Y1559" s="2">
        <v>16</v>
      </c>
      <c r="Z1559">
        <v>24</v>
      </c>
    </row>
    <row r="1560" spans="1:26" x14ac:dyDescent="0.25">
      <c r="A1560" s="1">
        <v>44729</v>
      </c>
      <c r="B1560" t="s">
        <v>81</v>
      </c>
      <c r="C1560" t="s">
        <v>140</v>
      </c>
      <c r="D1560" t="s">
        <v>132</v>
      </c>
      <c r="E1560" t="s">
        <v>283</v>
      </c>
      <c r="F1560" s="3">
        <v>0.11277783333333334</v>
      </c>
      <c r="G1560" s="5">
        <v>1.5115743055555558E-2</v>
      </c>
      <c r="H1560" s="2">
        <v>0</v>
      </c>
      <c r="I1560" s="2">
        <v>0</v>
      </c>
      <c r="J1560" s="2">
        <v>0</v>
      </c>
      <c r="K1560" s="2">
        <v>1</v>
      </c>
      <c r="L1560" s="2">
        <v>1</v>
      </c>
      <c r="M1560">
        <v>0</v>
      </c>
      <c r="N1560" s="2">
        <v>1</v>
      </c>
      <c r="O1560" s="2">
        <v>0</v>
      </c>
      <c r="P1560" s="2">
        <v>1</v>
      </c>
      <c r="Q1560" s="2">
        <v>1</v>
      </c>
      <c r="R1560" s="2">
        <v>0</v>
      </c>
      <c r="S1560" s="2">
        <v>0</v>
      </c>
      <c r="T1560" s="2">
        <v>0</v>
      </c>
      <c r="U1560" s="45" t="s">
        <v>77</v>
      </c>
      <c r="V1560" s="45" t="s">
        <v>77</v>
      </c>
      <c r="W1560" s="45">
        <v>0.12971064814814814</v>
      </c>
      <c r="X1560" s="2">
        <v>0</v>
      </c>
      <c r="Y1560" s="2">
        <v>1</v>
      </c>
      <c r="Z1560">
        <v>1</v>
      </c>
    </row>
    <row r="1561" spans="1:26" x14ac:dyDescent="0.25">
      <c r="A1561" s="1">
        <v>44729</v>
      </c>
      <c r="B1561" t="s">
        <v>76</v>
      </c>
      <c r="C1561" t="s">
        <v>137</v>
      </c>
      <c r="D1561" t="s">
        <v>132</v>
      </c>
      <c r="E1561" t="s">
        <v>268</v>
      </c>
      <c r="F1561" s="3">
        <v>44.83638683333335</v>
      </c>
      <c r="G1561" s="5">
        <v>0.12493123120915037</v>
      </c>
      <c r="H1561" s="2">
        <v>5</v>
      </c>
      <c r="I1561" s="2">
        <v>3</v>
      </c>
      <c r="J1561" s="2">
        <v>0</v>
      </c>
      <c r="K1561" s="2">
        <v>19</v>
      </c>
      <c r="L1561" s="2">
        <v>19</v>
      </c>
      <c r="M1561">
        <v>3</v>
      </c>
      <c r="N1561" s="2">
        <v>10</v>
      </c>
      <c r="O1561" s="2">
        <v>0</v>
      </c>
      <c r="P1561" s="2">
        <v>14</v>
      </c>
      <c r="Q1561" s="2">
        <v>15</v>
      </c>
      <c r="R1561" s="2">
        <v>1</v>
      </c>
      <c r="S1561" s="2">
        <v>2</v>
      </c>
      <c r="T1561" s="2">
        <v>2</v>
      </c>
      <c r="U1561" s="45" t="s">
        <v>77</v>
      </c>
      <c r="V1561" s="45" t="s">
        <v>77</v>
      </c>
      <c r="W1561" s="45">
        <v>0.12722222222222221</v>
      </c>
      <c r="X1561" s="2">
        <v>4</v>
      </c>
      <c r="Y1561" s="2">
        <v>15</v>
      </c>
      <c r="Z1561">
        <v>19</v>
      </c>
    </row>
    <row r="1562" spans="1:26" x14ac:dyDescent="0.25">
      <c r="A1562" s="1">
        <v>44729</v>
      </c>
      <c r="B1562" t="s">
        <v>76</v>
      </c>
      <c r="C1562" t="s">
        <v>145</v>
      </c>
      <c r="D1562" t="s">
        <v>146</v>
      </c>
      <c r="E1562" t="s">
        <v>268</v>
      </c>
      <c r="F1562" s="3">
        <v>15.1275</v>
      </c>
      <c r="G1562" s="5">
        <v>0.11546875000000001</v>
      </c>
      <c r="H1562" s="2">
        <v>1</v>
      </c>
      <c r="I1562" s="2">
        <v>1</v>
      </c>
      <c r="J1562" s="2">
        <v>0</v>
      </c>
      <c r="K1562" s="2">
        <v>5</v>
      </c>
      <c r="L1562" s="2">
        <v>5</v>
      </c>
      <c r="M1562">
        <v>0</v>
      </c>
      <c r="N1562" s="2">
        <v>2</v>
      </c>
      <c r="O1562" s="2">
        <v>1</v>
      </c>
      <c r="P1562" s="2">
        <v>3</v>
      </c>
      <c r="Q1562" s="2">
        <v>3</v>
      </c>
      <c r="R1562" s="2">
        <v>0</v>
      </c>
      <c r="S1562" s="2">
        <v>0</v>
      </c>
      <c r="T1562" s="2">
        <v>1</v>
      </c>
      <c r="U1562" s="45">
        <v>8.3564814814814821E-3</v>
      </c>
      <c r="V1562" s="45">
        <v>0</v>
      </c>
      <c r="W1562" s="45">
        <v>0.17701388888888889</v>
      </c>
      <c r="X1562" s="2">
        <v>1</v>
      </c>
      <c r="Y1562" s="2">
        <v>3</v>
      </c>
      <c r="Z1562">
        <v>5</v>
      </c>
    </row>
    <row r="1563" spans="1:26" x14ac:dyDescent="0.25">
      <c r="A1563" s="1">
        <v>44729</v>
      </c>
      <c r="B1563" t="s">
        <v>76</v>
      </c>
      <c r="C1563" t="s">
        <v>147</v>
      </c>
      <c r="D1563" t="s">
        <v>132</v>
      </c>
      <c r="E1563" t="s">
        <v>286</v>
      </c>
      <c r="F1563" s="3">
        <v>0.36222233333333331</v>
      </c>
      <c r="G1563" s="5">
        <v>1.1951673611111111E-2</v>
      </c>
      <c r="H1563" s="2">
        <v>0</v>
      </c>
      <c r="I1563" s="2">
        <v>0</v>
      </c>
      <c r="J1563" s="2">
        <v>0</v>
      </c>
      <c r="K1563" s="2">
        <v>8</v>
      </c>
      <c r="L1563" s="2">
        <v>8</v>
      </c>
      <c r="M1563">
        <v>3</v>
      </c>
      <c r="N1563" s="2">
        <v>8</v>
      </c>
      <c r="O1563" s="2">
        <v>0</v>
      </c>
      <c r="P1563" s="2">
        <v>5</v>
      </c>
      <c r="Q1563" s="2">
        <v>8</v>
      </c>
      <c r="R1563" s="2">
        <v>3</v>
      </c>
      <c r="S1563" s="2">
        <v>0</v>
      </c>
      <c r="T1563" s="2">
        <v>0</v>
      </c>
      <c r="U1563" s="45" t="s">
        <v>77</v>
      </c>
      <c r="V1563" s="45" t="s">
        <v>77</v>
      </c>
      <c r="W1563" s="45">
        <v>1.0173611111111111E-2</v>
      </c>
      <c r="X1563" s="2">
        <v>0</v>
      </c>
      <c r="Y1563" s="2">
        <v>8</v>
      </c>
      <c r="Z1563">
        <v>8</v>
      </c>
    </row>
    <row r="1564" spans="1:26" x14ac:dyDescent="0.25">
      <c r="A1564" s="1">
        <v>44729</v>
      </c>
      <c r="B1564" t="s">
        <v>76</v>
      </c>
      <c r="C1564" t="s">
        <v>137</v>
      </c>
      <c r="D1564" t="s">
        <v>132</v>
      </c>
      <c r="E1564" t="s">
        <v>286</v>
      </c>
      <c r="F1564" s="3">
        <v>0.25472216666666664</v>
      </c>
      <c r="G1564" s="5">
        <v>2.1030090277777778E-2</v>
      </c>
      <c r="H1564" s="2">
        <v>0</v>
      </c>
      <c r="I1564" s="2">
        <v>0</v>
      </c>
      <c r="J1564" s="2">
        <v>0</v>
      </c>
      <c r="K1564" s="2">
        <v>1</v>
      </c>
      <c r="L1564" s="2">
        <v>1</v>
      </c>
      <c r="M1564">
        <v>0</v>
      </c>
      <c r="N1564" s="2">
        <v>1</v>
      </c>
      <c r="O1564" s="2">
        <v>0</v>
      </c>
      <c r="P1564" s="2">
        <v>1</v>
      </c>
      <c r="Q1564" s="2">
        <v>1</v>
      </c>
      <c r="R1564" s="2">
        <v>0</v>
      </c>
      <c r="S1564" s="2">
        <v>0</v>
      </c>
      <c r="T1564" s="2">
        <v>0</v>
      </c>
      <c r="U1564" s="45" t="s">
        <v>77</v>
      </c>
      <c r="V1564" s="45" t="s">
        <v>77</v>
      </c>
      <c r="W1564" s="45">
        <v>5.8819444444444452E-2</v>
      </c>
      <c r="X1564" s="2">
        <v>0</v>
      </c>
      <c r="Y1564" s="2">
        <v>1</v>
      </c>
      <c r="Z1564">
        <v>1</v>
      </c>
    </row>
    <row r="1565" spans="1:26" x14ac:dyDescent="0.25">
      <c r="A1565" s="1">
        <v>44729</v>
      </c>
      <c r="B1565" t="s">
        <v>76</v>
      </c>
      <c r="C1565" t="s">
        <v>147</v>
      </c>
      <c r="D1565" t="s">
        <v>132</v>
      </c>
      <c r="E1565" t="s">
        <v>287</v>
      </c>
      <c r="F1565" s="3">
        <v>0.16750000000000001</v>
      </c>
      <c r="G1565" s="5">
        <v>1.7395833333333336E-2</v>
      </c>
      <c r="H1565" s="2">
        <v>0</v>
      </c>
      <c r="I1565" s="2">
        <v>0</v>
      </c>
      <c r="J1565" s="2">
        <v>0</v>
      </c>
      <c r="K1565" s="2">
        <v>1</v>
      </c>
      <c r="L1565" s="2">
        <v>1</v>
      </c>
      <c r="M1565">
        <v>0</v>
      </c>
      <c r="N1565" s="2">
        <v>1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1</v>
      </c>
      <c r="U1565" s="45" t="s">
        <v>77</v>
      </c>
      <c r="V1565" s="45" t="s">
        <v>77</v>
      </c>
      <c r="W1565" s="45" t="s">
        <v>77</v>
      </c>
      <c r="X1565" s="2">
        <v>1</v>
      </c>
      <c r="Y1565" s="2">
        <v>0</v>
      </c>
      <c r="Z1565">
        <v>1</v>
      </c>
    </row>
    <row r="1566" spans="1:26" x14ac:dyDescent="0.25">
      <c r="A1566" s="1">
        <v>44729</v>
      </c>
      <c r="B1566" t="s">
        <v>76</v>
      </c>
      <c r="C1566" t="s">
        <v>144</v>
      </c>
      <c r="D1566" t="s">
        <v>132</v>
      </c>
      <c r="E1566" t="s">
        <v>270</v>
      </c>
      <c r="F1566" s="3">
        <v>8.1999988333333338</v>
      </c>
      <c r="G1566" s="5">
        <v>3.3955243518518516E-2</v>
      </c>
      <c r="H1566" s="2">
        <v>0</v>
      </c>
      <c r="I1566" s="2">
        <v>0</v>
      </c>
      <c r="J1566" s="2">
        <v>0</v>
      </c>
      <c r="K1566" s="2">
        <v>15</v>
      </c>
      <c r="L1566" s="2">
        <v>15</v>
      </c>
      <c r="M1566">
        <v>2</v>
      </c>
      <c r="N1566" s="2">
        <v>11</v>
      </c>
      <c r="O1566" s="2">
        <v>2</v>
      </c>
      <c r="P1566" s="2">
        <v>10</v>
      </c>
      <c r="Q1566" s="2">
        <v>12</v>
      </c>
      <c r="R1566" s="2">
        <v>2</v>
      </c>
      <c r="S1566" s="2">
        <v>1</v>
      </c>
      <c r="T1566" s="2">
        <v>0</v>
      </c>
      <c r="U1566" s="45">
        <v>2.3032407407407408E-2</v>
      </c>
      <c r="V1566" s="45">
        <v>0</v>
      </c>
      <c r="W1566" s="45">
        <v>8.998842592592593E-2</v>
      </c>
      <c r="X1566" s="2">
        <v>1</v>
      </c>
      <c r="Y1566" s="2">
        <v>12</v>
      </c>
      <c r="Z1566">
        <v>15</v>
      </c>
    </row>
    <row r="1567" spans="1:26" x14ac:dyDescent="0.25">
      <c r="A1567" s="1">
        <v>44729</v>
      </c>
      <c r="B1567" t="s">
        <v>76</v>
      </c>
      <c r="C1567" t="s">
        <v>137</v>
      </c>
      <c r="D1567" t="s">
        <v>132</v>
      </c>
      <c r="E1567" t="s">
        <v>270</v>
      </c>
      <c r="F1567" s="3">
        <v>0.11666666666666667</v>
      </c>
      <c r="G1567" s="5">
        <v>1.5277777777777779E-2</v>
      </c>
      <c r="H1567" s="2">
        <v>0</v>
      </c>
      <c r="I1567" s="2">
        <v>0</v>
      </c>
      <c r="J1567" s="2">
        <v>0</v>
      </c>
      <c r="K1567" s="2">
        <v>1</v>
      </c>
      <c r="L1567" s="2">
        <v>1</v>
      </c>
      <c r="M1567">
        <v>0</v>
      </c>
      <c r="N1567" s="2">
        <v>1</v>
      </c>
      <c r="O1567" s="2">
        <v>1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45">
        <v>6.4814814814814813E-4</v>
      </c>
      <c r="V1567" s="45">
        <v>1</v>
      </c>
      <c r="W1567" s="45" t="s">
        <v>77</v>
      </c>
      <c r="X1567" s="2">
        <v>0</v>
      </c>
      <c r="Y1567" s="2">
        <v>0</v>
      </c>
      <c r="Z1567">
        <v>1</v>
      </c>
    </row>
    <row r="1568" spans="1:26" x14ac:dyDescent="0.25">
      <c r="A1568" s="1">
        <v>44729</v>
      </c>
      <c r="B1568" t="s">
        <v>76</v>
      </c>
      <c r="C1568" t="s">
        <v>147</v>
      </c>
      <c r="D1568" t="s">
        <v>132</v>
      </c>
      <c r="E1568" t="s">
        <v>94</v>
      </c>
      <c r="F1568" s="3">
        <v>0.13611116666666667</v>
      </c>
      <c r="G1568" s="5">
        <v>1.6087965277777779E-2</v>
      </c>
      <c r="H1568" s="2">
        <v>0</v>
      </c>
      <c r="I1568" s="2">
        <v>0</v>
      </c>
      <c r="J1568" s="2">
        <v>0</v>
      </c>
      <c r="K1568" s="2">
        <v>1</v>
      </c>
      <c r="L1568" s="2">
        <v>1</v>
      </c>
      <c r="M1568">
        <v>0</v>
      </c>
      <c r="N1568" s="2">
        <v>1</v>
      </c>
      <c r="O1568" s="2">
        <v>0</v>
      </c>
      <c r="P1568" s="2">
        <v>0</v>
      </c>
      <c r="Q1568" s="2">
        <v>1</v>
      </c>
      <c r="R1568" s="2">
        <v>1</v>
      </c>
      <c r="S1568" s="2">
        <v>0</v>
      </c>
      <c r="T1568" s="2">
        <v>0</v>
      </c>
      <c r="U1568" s="45" t="s">
        <v>77</v>
      </c>
      <c r="V1568" s="45" t="s">
        <v>77</v>
      </c>
      <c r="W1568" s="45">
        <v>5.0324074074074077E-2</v>
      </c>
      <c r="X1568" s="2">
        <v>0</v>
      </c>
      <c r="Y1568" s="2">
        <v>1</v>
      </c>
      <c r="Z1568">
        <v>1</v>
      </c>
    </row>
    <row r="1569" spans="1:26" x14ac:dyDescent="0.25">
      <c r="A1569" s="1">
        <v>44729</v>
      </c>
      <c r="B1569" t="s">
        <v>82</v>
      </c>
      <c r="C1569" t="s">
        <v>178</v>
      </c>
      <c r="D1569" t="s">
        <v>77</v>
      </c>
      <c r="E1569" t="s">
        <v>269</v>
      </c>
      <c r="F1569" s="3">
        <v>0</v>
      </c>
      <c r="G1569" s="5" t="s">
        <v>77</v>
      </c>
      <c r="H1569" s="2">
        <v>0</v>
      </c>
      <c r="I1569" s="2">
        <v>0</v>
      </c>
      <c r="J1569" s="2">
        <v>0</v>
      </c>
      <c r="K1569" s="2">
        <v>1</v>
      </c>
      <c r="L1569" s="2">
        <v>1</v>
      </c>
      <c r="M1569">
        <v>0</v>
      </c>
      <c r="N1569" s="2">
        <v>0</v>
      </c>
      <c r="O1569" s="2">
        <v>0</v>
      </c>
      <c r="P1569" s="2">
        <v>0</v>
      </c>
      <c r="Q1569" s="2">
        <v>1</v>
      </c>
      <c r="R1569" s="2">
        <v>1</v>
      </c>
      <c r="S1569" s="2">
        <v>0</v>
      </c>
      <c r="T1569" s="2">
        <v>0</v>
      </c>
      <c r="U1569" s="45" t="s">
        <v>77</v>
      </c>
      <c r="V1569" s="45" t="s">
        <v>77</v>
      </c>
      <c r="W1569" s="45">
        <v>0.28761574074074076</v>
      </c>
      <c r="X1569" s="2">
        <v>0</v>
      </c>
      <c r="Y1569" s="2">
        <v>1</v>
      </c>
      <c r="Z1569">
        <v>1</v>
      </c>
    </row>
    <row r="1570" spans="1:26" x14ac:dyDescent="0.25">
      <c r="A1570" s="1">
        <v>44729</v>
      </c>
      <c r="B1570" t="s">
        <v>82</v>
      </c>
      <c r="C1570" t="s">
        <v>165</v>
      </c>
      <c r="D1570" t="s">
        <v>77</v>
      </c>
      <c r="E1570" t="s">
        <v>273</v>
      </c>
      <c r="F1570" s="3">
        <v>0</v>
      </c>
      <c r="G1570" s="5">
        <v>2.7546319444444445E-3</v>
      </c>
      <c r="H1570" s="2">
        <v>0</v>
      </c>
      <c r="I1570" s="2">
        <v>0</v>
      </c>
      <c r="J1570" s="2">
        <v>0</v>
      </c>
      <c r="K1570" s="2">
        <v>2</v>
      </c>
      <c r="L1570" s="2">
        <v>2</v>
      </c>
      <c r="M1570">
        <v>0</v>
      </c>
      <c r="N1570" s="2">
        <v>2</v>
      </c>
      <c r="O1570" s="2">
        <v>2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45">
        <v>3.5300925925925924E-4</v>
      </c>
      <c r="V1570" s="45">
        <v>1</v>
      </c>
      <c r="W1570" s="45" t="s">
        <v>77</v>
      </c>
      <c r="X1570" s="2">
        <v>0</v>
      </c>
      <c r="Y1570" s="2">
        <v>0</v>
      </c>
      <c r="Z1570">
        <v>2</v>
      </c>
    </row>
    <row r="1571" spans="1:26" x14ac:dyDescent="0.25">
      <c r="A1571" s="1">
        <v>44729</v>
      </c>
      <c r="B1571" t="s">
        <v>82</v>
      </c>
      <c r="C1571" t="s">
        <v>156</v>
      </c>
      <c r="D1571" t="s">
        <v>143</v>
      </c>
      <c r="E1571" t="s">
        <v>285</v>
      </c>
      <c r="F1571" s="3">
        <v>0</v>
      </c>
      <c r="G1571" s="5">
        <v>5.0115743055555557E-2</v>
      </c>
      <c r="H1571" s="2">
        <v>0</v>
      </c>
      <c r="I1571" s="2">
        <v>0</v>
      </c>
      <c r="J1571" s="2">
        <v>0</v>
      </c>
      <c r="K1571" s="2">
        <v>1</v>
      </c>
      <c r="L1571" s="2">
        <v>1</v>
      </c>
      <c r="M1571">
        <v>0</v>
      </c>
      <c r="N1571" s="2">
        <v>0</v>
      </c>
      <c r="O1571" s="2">
        <v>0</v>
      </c>
      <c r="P1571" s="2">
        <v>1</v>
      </c>
      <c r="Q1571" s="2">
        <v>1</v>
      </c>
      <c r="R1571" s="2">
        <v>0</v>
      </c>
      <c r="S1571" s="2">
        <v>0</v>
      </c>
      <c r="T1571" s="2">
        <v>0</v>
      </c>
      <c r="U1571" s="45" t="s">
        <v>77</v>
      </c>
      <c r="V1571" s="45" t="s">
        <v>77</v>
      </c>
      <c r="W1571" s="45">
        <v>0.20077546296296298</v>
      </c>
      <c r="X1571" s="2">
        <v>0</v>
      </c>
      <c r="Y1571" s="2">
        <v>1</v>
      </c>
      <c r="Z1571">
        <v>1</v>
      </c>
    </row>
    <row r="1572" spans="1:26" x14ac:dyDescent="0.25">
      <c r="A1572" s="1">
        <v>44729</v>
      </c>
      <c r="B1572" t="s">
        <v>82</v>
      </c>
      <c r="C1572" t="s">
        <v>151</v>
      </c>
      <c r="D1572" t="s">
        <v>143</v>
      </c>
      <c r="E1572" t="s">
        <v>282</v>
      </c>
      <c r="F1572" s="3">
        <v>1.6822223333333333</v>
      </c>
      <c r="G1572" s="5">
        <v>1.9485780753968254E-2</v>
      </c>
      <c r="H1572" s="2">
        <v>0</v>
      </c>
      <c r="I1572" s="2">
        <v>0</v>
      </c>
      <c r="J1572" s="2">
        <v>0</v>
      </c>
      <c r="K1572" s="2">
        <v>6</v>
      </c>
      <c r="L1572" s="2">
        <v>6</v>
      </c>
      <c r="M1572">
        <v>1</v>
      </c>
      <c r="N1572" s="2">
        <v>6</v>
      </c>
      <c r="O1572" s="2">
        <v>2</v>
      </c>
      <c r="P1572" s="2">
        <v>3</v>
      </c>
      <c r="Q1572" s="2">
        <v>3</v>
      </c>
      <c r="R1572" s="2">
        <v>0</v>
      </c>
      <c r="S1572" s="2">
        <v>1</v>
      </c>
      <c r="T1572" s="2">
        <v>0</v>
      </c>
      <c r="U1572" s="45">
        <v>3.3680555555555556E-3</v>
      </c>
      <c r="V1572" s="45">
        <v>1</v>
      </c>
      <c r="W1572" s="45">
        <v>0.17450231481481482</v>
      </c>
      <c r="X1572" s="2">
        <v>1</v>
      </c>
      <c r="Y1572" s="2">
        <v>3</v>
      </c>
      <c r="Z1572">
        <v>6</v>
      </c>
    </row>
    <row r="1573" spans="1:26" x14ac:dyDescent="0.25">
      <c r="A1573" s="1">
        <v>44729</v>
      </c>
      <c r="B1573" t="s">
        <v>82</v>
      </c>
      <c r="C1573" t="s">
        <v>178</v>
      </c>
      <c r="D1573" t="s">
        <v>77</v>
      </c>
      <c r="E1573" t="s">
        <v>271</v>
      </c>
      <c r="F1573" s="3">
        <v>0</v>
      </c>
      <c r="G1573" s="5" t="s">
        <v>77</v>
      </c>
      <c r="H1573" s="2">
        <v>0</v>
      </c>
      <c r="I1573" s="2">
        <v>0</v>
      </c>
      <c r="J1573" s="2">
        <v>0</v>
      </c>
      <c r="K1573" s="2">
        <v>1</v>
      </c>
      <c r="L1573" s="2">
        <v>1</v>
      </c>
      <c r="M1573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1</v>
      </c>
      <c r="U1573" s="45" t="s">
        <v>77</v>
      </c>
      <c r="V1573" s="45" t="s">
        <v>77</v>
      </c>
      <c r="W1573" s="45" t="s">
        <v>77</v>
      </c>
      <c r="X1573" s="2">
        <v>1</v>
      </c>
      <c r="Y1573" s="2">
        <v>0</v>
      </c>
      <c r="Z1573">
        <v>1</v>
      </c>
    </row>
    <row r="1574" spans="1:26" x14ac:dyDescent="0.25">
      <c r="A1574" s="1">
        <v>44729</v>
      </c>
      <c r="B1574" t="s">
        <v>82</v>
      </c>
      <c r="C1574" t="s">
        <v>142</v>
      </c>
      <c r="D1574" t="s">
        <v>143</v>
      </c>
      <c r="E1574" t="s">
        <v>94</v>
      </c>
      <c r="F1574" s="3">
        <v>8.3580546666666677</v>
      </c>
      <c r="G1574" s="5">
        <v>6.0166992063492068E-2</v>
      </c>
      <c r="H1574" s="2">
        <v>0</v>
      </c>
      <c r="I1574" s="2">
        <v>0</v>
      </c>
      <c r="J1574" s="2">
        <v>0</v>
      </c>
      <c r="K1574" s="2">
        <v>6</v>
      </c>
      <c r="L1574" s="2">
        <v>6</v>
      </c>
      <c r="M1574">
        <v>0</v>
      </c>
      <c r="N1574" s="2">
        <v>2</v>
      </c>
      <c r="O1574" s="2">
        <v>1</v>
      </c>
      <c r="P1574" s="2">
        <v>3</v>
      </c>
      <c r="Q1574" s="2">
        <v>4</v>
      </c>
      <c r="R1574" s="2">
        <v>1</v>
      </c>
      <c r="S1574" s="2">
        <v>0</v>
      </c>
      <c r="T1574" s="2">
        <v>1</v>
      </c>
      <c r="U1574" s="45">
        <v>1.7592592592592592E-3</v>
      </c>
      <c r="V1574" s="45">
        <v>1</v>
      </c>
      <c r="W1574" s="45">
        <v>4.3599537037037041E-2</v>
      </c>
      <c r="X1574" s="2">
        <v>1</v>
      </c>
      <c r="Y1574" s="2">
        <v>4</v>
      </c>
      <c r="Z1574">
        <v>6</v>
      </c>
    </row>
    <row r="1575" spans="1:26" x14ac:dyDescent="0.25">
      <c r="A1575" s="1">
        <v>44729</v>
      </c>
      <c r="B1575" t="s">
        <v>82</v>
      </c>
      <c r="C1575" t="s">
        <v>148</v>
      </c>
      <c r="D1575" t="s">
        <v>143</v>
      </c>
      <c r="E1575" t="s">
        <v>94</v>
      </c>
      <c r="F1575" s="3">
        <v>1.9977778333333334</v>
      </c>
      <c r="G1575" s="5">
        <v>2.7064815277777779E-2</v>
      </c>
      <c r="H1575" s="2">
        <v>0</v>
      </c>
      <c r="I1575" s="2">
        <v>0</v>
      </c>
      <c r="J1575" s="2">
        <v>0</v>
      </c>
      <c r="K1575" s="2">
        <v>5</v>
      </c>
      <c r="L1575" s="2">
        <v>5</v>
      </c>
      <c r="M1575">
        <v>0</v>
      </c>
      <c r="N1575" s="2">
        <v>5</v>
      </c>
      <c r="O1575" s="2">
        <v>0</v>
      </c>
      <c r="P1575" s="2">
        <v>3</v>
      </c>
      <c r="Q1575" s="2">
        <v>5</v>
      </c>
      <c r="R1575" s="2">
        <v>2</v>
      </c>
      <c r="S1575" s="2">
        <v>0</v>
      </c>
      <c r="T1575" s="2">
        <v>0</v>
      </c>
      <c r="U1575" s="45" t="s">
        <v>77</v>
      </c>
      <c r="V1575" s="45" t="s">
        <v>77</v>
      </c>
      <c r="W1575" s="45">
        <v>4.4050925925925924E-2</v>
      </c>
      <c r="X1575" s="2">
        <v>0</v>
      </c>
      <c r="Y1575" s="2">
        <v>5</v>
      </c>
      <c r="Z1575">
        <v>5</v>
      </c>
    </row>
    <row r="1576" spans="1:26" x14ac:dyDescent="0.25">
      <c r="A1576" s="1">
        <v>44729</v>
      </c>
      <c r="B1576" t="s">
        <v>82</v>
      </c>
      <c r="C1576" t="s">
        <v>178</v>
      </c>
      <c r="D1576" t="s">
        <v>77</v>
      </c>
      <c r="E1576" t="s">
        <v>274</v>
      </c>
      <c r="F1576" s="3">
        <v>0</v>
      </c>
      <c r="G1576" s="5" t="s">
        <v>77</v>
      </c>
      <c r="H1576" s="2">
        <v>0</v>
      </c>
      <c r="I1576" s="2">
        <v>0</v>
      </c>
      <c r="J1576" s="2">
        <v>0</v>
      </c>
      <c r="K1576" s="2">
        <v>1</v>
      </c>
      <c r="L1576" s="2">
        <v>1</v>
      </c>
      <c r="M1576">
        <v>0</v>
      </c>
      <c r="N1576" s="2">
        <v>0</v>
      </c>
      <c r="O1576" s="2">
        <v>0</v>
      </c>
      <c r="P1576" s="2">
        <v>1</v>
      </c>
      <c r="Q1576" s="2">
        <v>1</v>
      </c>
      <c r="R1576" s="2">
        <v>0</v>
      </c>
      <c r="S1576" s="2">
        <v>0</v>
      </c>
      <c r="T1576" s="2">
        <v>0</v>
      </c>
      <c r="U1576" s="45" t="s">
        <v>77</v>
      </c>
      <c r="V1576" s="45" t="s">
        <v>77</v>
      </c>
      <c r="W1576" s="45">
        <v>0.15622685185185187</v>
      </c>
      <c r="X1576" s="2">
        <v>0</v>
      </c>
      <c r="Y1576" s="2">
        <v>1</v>
      </c>
      <c r="Z1576">
        <v>1</v>
      </c>
    </row>
    <row r="1577" spans="1:26" x14ac:dyDescent="0.25">
      <c r="A1577" s="1">
        <v>44729</v>
      </c>
      <c r="B1577" t="s">
        <v>82</v>
      </c>
      <c r="C1577" t="s">
        <v>178</v>
      </c>
      <c r="D1577" t="s">
        <v>77</v>
      </c>
      <c r="E1577" t="s">
        <v>267</v>
      </c>
      <c r="F1577" s="3">
        <v>0</v>
      </c>
      <c r="G1577" s="5" t="s">
        <v>77</v>
      </c>
      <c r="H1577" s="2">
        <v>0</v>
      </c>
      <c r="I1577" s="2">
        <v>0</v>
      </c>
      <c r="J1577" s="2">
        <v>0</v>
      </c>
      <c r="K1577" s="2">
        <v>1</v>
      </c>
      <c r="L1577" s="2">
        <v>0</v>
      </c>
      <c r="M1577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1</v>
      </c>
      <c r="U1577" s="45" t="s">
        <v>77</v>
      </c>
      <c r="V1577" s="45" t="s">
        <v>77</v>
      </c>
      <c r="W1577" s="45" t="s">
        <v>77</v>
      </c>
      <c r="X1577" s="2">
        <v>1</v>
      </c>
      <c r="Y1577" s="2">
        <v>0</v>
      </c>
      <c r="Z1577">
        <v>1</v>
      </c>
    </row>
    <row r="1578" spans="1:26" x14ac:dyDescent="0.25">
      <c r="A1578" s="1">
        <v>44729</v>
      </c>
      <c r="B1578" t="s">
        <v>94</v>
      </c>
      <c r="C1578" t="s">
        <v>342</v>
      </c>
      <c r="D1578" t="s">
        <v>170</v>
      </c>
      <c r="E1578" t="s">
        <v>94</v>
      </c>
      <c r="F1578" s="3">
        <v>0</v>
      </c>
      <c r="G1578" s="5" t="s">
        <v>77</v>
      </c>
      <c r="H1578" s="2">
        <v>0</v>
      </c>
      <c r="I1578" s="2">
        <v>0</v>
      </c>
      <c r="J1578" s="2">
        <v>0</v>
      </c>
      <c r="K1578" s="2">
        <v>1</v>
      </c>
      <c r="L1578" s="2">
        <v>0</v>
      </c>
      <c r="M1578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1</v>
      </c>
      <c r="U1578" s="45" t="s">
        <v>77</v>
      </c>
      <c r="V1578" s="45" t="s">
        <v>77</v>
      </c>
      <c r="W1578" s="45" t="s">
        <v>77</v>
      </c>
      <c r="X1578" s="2">
        <v>1</v>
      </c>
      <c r="Y1578" s="2">
        <v>0</v>
      </c>
      <c r="Z1578">
        <v>0</v>
      </c>
    </row>
    <row r="1579" spans="1:26" x14ac:dyDescent="0.25">
      <c r="A1579" s="1">
        <v>44729</v>
      </c>
      <c r="B1579" t="s">
        <v>80</v>
      </c>
      <c r="C1579" t="s">
        <v>133</v>
      </c>
      <c r="D1579" t="s">
        <v>132</v>
      </c>
      <c r="E1579" t="s">
        <v>268</v>
      </c>
      <c r="F1579" s="3">
        <v>0</v>
      </c>
      <c r="G1579" s="5" t="s">
        <v>77</v>
      </c>
      <c r="H1579" s="2">
        <v>0</v>
      </c>
      <c r="I1579" s="2">
        <v>0</v>
      </c>
      <c r="J1579" s="2">
        <v>0</v>
      </c>
      <c r="K1579" s="2">
        <v>2</v>
      </c>
      <c r="L1579" s="2">
        <v>2</v>
      </c>
      <c r="M1579">
        <v>2</v>
      </c>
      <c r="N1579" s="2">
        <v>2</v>
      </c>
      <c r="O1579" s="2">
        <v>0</v>
      </c>
      <c r="P1579" s="2">
        <v>1</v>
      </c>
      <c r="Q1579" s="2">
        <v>1</v>
      </c>
      <c r="R1579" s="2">
        <v>0</v>
      </c>
      <c r="S1579" s="2">
        <v>0</v>
      </c>
      <c r="T1579" s="2">
        <v>1</v>
      </c>
      <c r="U1579" s="45" t="s">
        <v>77</v>
      </c>
      <c r="V1579" s="45" t="s">
        <v>77</v>
      </c>
      <c r="W1579" s="45">
        <v>1.8865740740740742E-2</v>
      </c>
      <c r="X1579" s="2">
        <v>1</v>
      </c>
      <c r="Y1579" s="2">
        <v>1</v>
      </c>
      <c r="Z1579">
        <v>2</v>
      </c>
    </row>
    <row r="1580" spans="1:26" x14ac:dyDescent="0.25">
      <c r="A1580" s="1">
        <v>44729</v>
      </c>
      <c r="B1580" t="s">
        <v>80</v>
      </c>
      <c r="C1580" t="s">
        <v>133</v>
      </c>
      <c r="D1580" t="s">
        <v>132</v>
      </c>
      <c r="E1580" t="s">
        <v>286</v>
      </c>
      <c r="F1580" s="3">
        <v>0</v>
      </c>
      <c r="G1580" s="5">
        <v>1.4050923611111111E-2</v>
      </c>
      <c r="H1580" s="2">
        <v>0</v>
      </c>
      <c r="I1580" s="2">
        <v>0</v>
      </c>
      <c r="J1580" s="2">
        <v>0</v>
      </c>
      <c r="K1580" s="2">
        <v>1</v>
      </c>
      <c r="L1580" s="2">
        <v>1</v>
      </c>
      <c r="M1580">
        <v>0</v>
      </c>
      <c r="N1580" s="2">
        <v>1</v>
      </c>
      <c r="O1580" s="2">
        <v>1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45">
        <v>8.2175925925925927E-4</v>
      </c>
      <c r="V1580" s="45">
        <v>1</v>
      </c>
      <c r="W1580" s="45" t="s">
        <v>77</v>
      </c>
      <c r="X1580" s="2">
        <v>0</v>
      </c>
      <c r="Y1580" s="2">
        <v>0</v>
      </c>
      <c r="Z1580">
        <v>1</v>
      </c>
    </row>
    <row r="1581" spans="1:26" x14ac:dyDescent="0.25">
      <c r="A1581" s="1">
        <v>44729</v>
      </c>
      <c r="B1581" t="s">
        <v>80</v>
      </c>
      <c r="C1581" t="s">
        <v>133</v>
      </c>
      <c r="D1581" t="s">
        <v>132</v>
      </c>
      <c r="E1581" t="s">
        <v>275</v>
      </c>
      <c r="F1581" s="3">
        <v>37.453333333333333</v>
      </c>
      <c r="G1581" s="5">
        <v>9.0931408260233895E-2</v>
      </c>
      <c r="H1581" s="2">
        <v>2</v>
      </c>
      <c r="I1581" s="2">
        <v>1</v>
      </c>
      <c r="J1581" s="2">
        <v>1</v>
      </c>
      <c r="K1581" s="2">
        <v>15</v>
      </c>
      <c r="L1581" s="2">
        <v>15</v>
      </c>
      <c r="M1581">
        <v>4</v>
      </c>
      <c r="N1581" s="2">
        <v>10</v>
      </c>
      <c r="O1581" s="2">
        <v>2</v>
      </c>
      <c r="P1581" s="2">
        <v>11</v>
      </c>
      <c r="Q1581" s="2">
        <v>13</v>
      </c>
      <c r="R1581" s="2">
        <v>2</v>
      </c>
      <c r="S1581" s="2">
        <v>0</v>
      </c>
      <c r="T1581" s="2">
        <v>0</v>
      </c>
      <c r="U1581" s="45">
        <v>5.2835648148148147E-3</v>
      </c>
      <c r="V1581" s="45">
        <v>0.5</v>
      </c>
      <c r="W1581" s="45">
        <v>0.11041666666666668</v>
      </c>
      <c r="X1581" s="2">
        <v>0</v>
      </c>
      <c r="Y1581" s="2">
        <v>13</v>
      </c>
      <c r="Z1581">
        <v>15</v>
      </c>
    </row>
    <row r="1582" spans="1:26" x14ac:dyDescent="0.25">
      <c r="A1582" s="1">
        <v>44729</v>
      </c>
      <c r="B1582" t="s">
        <v>80</v>
      </c>
      <c r="C1582" t="s">
        <v>149</v>
      </c>
      <c r="D1582" t="s">
        <v>150</v>
      </c>
      <c r="E1582" t="s">
        <v>275</v>
      </c>
      <c r="F1582" s="3">
        <v>0</v>
      </c>
      <c r="G1582" s="5">
        <v>6.9756916666666668E-2</v>
      </c>
      <c r="H1582" s="2">
        <v>0</v>
      </c>
      <c r="I1582" s="2">
        <v>0</v>
      </c>
      <c r="J1582" s="2">
        <v>0</v>
      </c>
      <c r="K1582" s="2">
        <v>3</v>
      </c>
      <c r="L1582" s="2">
        <v>3</v>
      </c>
      <c r="M1582">
        <v>0</v>
      </c>
      <c r="N1582" s="2">
        <v>0</v>
      </c>
      <c r="O1582" s="2">
        <v>0</v>
      </c>
      <c r="P1582" s="2">
        <v>3</v>
      </c>
      <c r="Q1582" s="2">
        <v>3</v>
      </c>
      <c r="R1582" s="2">
        <v>0</v>
      </c>
      <c r="S1582" s="2">
        <v>0</v>
      </c>
      <c r="T1582" s="2">
        <v>0</v>
      </c>
      <c r="U1582" s="45" t="s">
        <v>77</v>
      </c>
      <c r="V1582" s="45" t="s">
        <v>77</v>
      </c>
      <c r="W1582" s="45">
        <v>0.1975115740740741</v>
      </c>
      <c r="X1582" s="2">
        <v>0</v>
      </c>
      <c r="Y1582" s="2">
        <v>3</v>
      </c>
      <c r="Z1582">
        <v>3</v>
      </c>
    </row>
    <row r="1583" spans="1:26" x14ac:dyDescent="0.25">
      <c r="A1583" s="1">
        <v>44729</v>
      </c>
      <c r="B1583" t="s">
        <v>80</v>
      </c>
      <c r="C1583" t="s">
        <v>133</v>
      </c>
      <c r="D1583" t="s">
        <v>132</v>
      </c>
      <c r="E1583" t="s">
        <v>267</v>
      </c>
      <c r="F1583" s="3">
        <v>22.485276833333334</v>
      </c>
      <c r="G1583" s="5">
        <v>5.3473873677248672E-2</v>
      </c>
      <c r="H1583" s="2">
        <v>1</v>
      </c>
      <c r="I1583" s="2">
        <v>1</v>
      </c>
      <c r="J1583" s="2">
        <v>0</v>
      </c>
      <c r="K1583" s="2">
        <v>22</v>
      </c>
      <c r="L1583" s="2">
        <v>22</v>
      </c>
      <c r="M1583">
        <v>7</v>
      </c>
      <c r="N1583" s="2">
        <v>17</v>
      </c>
      <c r="O1583" s="2">
        <v>10</v>
      </c>
      <c r="P1583" s="2">
        <v>12</v>
      </c>
      <c r="Q1583" s="2">
        <v>12</v>
      </c>
      <c r="R1583" s="2">
        <v>0</v>
      </c>
      <c r="S1583" s="2">
        <v>0</v>
      </c>
      <c r="T1583" s="2">
        <v>0</v>
      </c>
      <c r="U1583" s="45">
        <v>3.8888888888888888E-3</v>
      </c>
      <c r="V1583" s="45">
        <v>0.8</v>
      </c>
      <c r="W1583" s="45">
        <v>7.6678240740740741E-2</v>
      </c>
      <c r="X1583" s="2">
        <v>0</v>
      </c>
      <c r="Y1583" s="2">
        <v>12</v>
      </c>
      <c r="Z1583">
        <v>22</v>
      </c>
    </row>
    <row r="1584" spans="1:26" x14ac:dyDescent="0.25">
      <c r="A1584" s="1">
        <v>44729</v>
      </c>
      <c r="B1584" t="s">
        <v>80</v>
      </c>
      <c r="C1584" t="s">
        <v>149</v>
      </c>
      <c r="D1584" t="s">
        <v>150</v>
      </c>
      <c r="E1584" t="s">
        <v>267</v>
      </c>
      <c r="F1584" s="3">
        <v>0</v>
      </c>
      <c r="G1584" s="5">
        <v>3.9895833333333339E-2</v>
      </c>
      <c r="H1584" s="2">
        <v>0</v>
      </c>
      <c r="I1584" s="2">
        <v>0</v>
      </c>
      <c r="J1584" s="2">
        <v>0</v>
      </c>
      <c r="K1584" s="2">
        <v>3</v>
      </c>
      <c r="L1584" s="2">
        <v>3</v>
      </c>
      <c r="M1584">
        <v>1</v>
      </c>
      <c r="N1584" s="2">
        <v>1</v>
      </c>
      <c r="O1584" s="2">
        <v>1</v>
      </c>
      <c r="P1584" s="2">
        <v>1</v>
      </c>
      <c r="Q1584" s="2">
        <v>1</v>
      </c>
      <c r="R1584" s="2">
        <v>0</v>
      </c>
      <c r="S1584" s="2">
        <v>0</v>
      </c>
      <c r="T1584" s="2">
        <v>1</v>
      </c>
      <c r="U1584" s="45">
        <v>9.5486111111111119E-3</v>
      </c>
      <c r="V1584" s="45">
        <v>0</v>
      </c>
      <c r="W1584" s="45">
        <v>0.19356481481481483</v>
      </c>
      <c r="X1584" s="2">
        <v>1</v>
      </c>
      <c r="Y1584" s="2">
        <v>1</v>
      </c>
      <c r="Z1584">
        <v>3</v>
      </c>
    </row>
    <row r="1585" spans="1:26" x14ac:dyDescent="0.25">
      <c r="A1585" s="1">
        <v>44729</v>
      </c>
      <c r="B1585" t="s">
        <v>77</v>
      </c>
      <c r="C1585" t="s">
        <v>77</v>
      </c>
      <c r="D1585" t="s">
        <v>77</v>
      </c>
      <c r="E1585" t="s">
        <v>280</v>
      </c>
      <c r="F1585" s="3">
        <v>0</v>
      </c>
      <c r="G1585" s="5" t="s">
        <v>77</v>
      </c>
      <c r="H1585" s="2">
        <v>0</v>
      </c>
      <c r="I1585" s="2">
        <v>0</v>
      </c>
      <c r="J1585" s="2">
        <v>0</v>
      </c>
      <c r="K1585" s="2">
        <v>30</v>
      </c>
      <c r="L1585" s="2">
        <v>7</v>
      </c>
      <c r="M1585">
        <v>0</v>
      </c>
      <c r="N1585" s="2">
        <v>0</v>
      </c>
      <c r="O1585" s="2">
        <v>3</v>
      </c>
      <c r="P1585" s="2">
        <v>15</v>
      </c>
      <c r="Q1585" s="2">
        <v>22</v>
      </c>
      <c r="R1585" s="2">
        <v>7</v>
      </c>
      <c r="S1585" s="2">
        <v>0</v>
      </c>
      <c r="T1585" s="2">
        <v>5</v>
      </c>
      <c r="U1585" s="45">
        <v>6.3773148148148148E-3</v>
      </c>
      <c r="V1585" s="45">
        <v>0.33333333333333331</v>
      </c>
      <c r="W1585" s="45">
        <v>4.9201388888888885E-2</v>
      </c>
      <c r="X1585" s="2">
        <v>5</v>
      </c>
      <c r="Y1585" s="2">
        <v>22</v>
      </c>
      <c r="Z1585">
        <v>16</v>
      </c>
    </row>
    <row r="1586" spans="1:26" x14ac:dyDescent="0.25">
      <c r="A1586" s="1">
        <v>44729</v>
      </c>
      <c r="B1586" t="s">
        <v>77</v>
      </c>
      <c r="C1586" t="s">
        <v>77</v>
      </c>
      <c r="D1586" t="s">
        <v>77</v>
      </c>
      <c r="E1586" t="s">
        <v>269</v>
      </c>
      <c r="F1586" s="3">
        <v>0</v>
      </c>
      <c r="G1586" s="5" t="s">
        <v>77</v>
      </c>
      <c r="H1586" s="2">
        <v>0</v>
      </c>
      <c r="I1586" s="2">
        <v>0</v>
      </c>
      <c r="J1586" s="2">
        <v>0</v>
      </c>
      <c r="K1586" s="2">
        <v>36</v>
      </c>
      <c r="L1586" s="2">
        <v>11</v>
      </c>
      <c r="M1586">
        <v>0</v>
      </c>
      <c r="N1586" s="2">
        <v>0</v>
      </c>
      <c r="O1586" s="2">
        <v>5</v>
      </c>
      <c r="P1586" s="2">
        <v>14</v>
      </c>
      <c r="Q1586" s="2">
        <v>22</v>
      </c>
      <c r="R1586" s="2">
        <v>8</v>
      </c>
      <c r="S1586" s="2">
        <v>0</v>
      </c>
      <c r="T1586" s="2">
        <v>9</v>
      </c>
      <c r="U1586" s="45">
        <v>5.8680555555555552E-3</v>
      </c>
      <c r="V1586" s="45">
        <v>0.2</v>
      </c>
      <c r="W1586" s="45">
        <v>0.18891203703703702</v>
      </c>
      <c r="X1586" s="2">
        <v>9</v>
      </c>
      <c r="Y1586" s="2">
        <v>22</v>
      </c>
      <c r="Z1586">
        <v>18</v>
      </c>
    </row>
    <row r="1587" spans="1:26" x14ac:dyDescent="0.25">
      <c r="A1587" s="1">
        <v>44729</v>
      </c>
      <c r="B1587" t="s">
        <v>77</v>
      </c>
      <c r="C1587" t="s">
        <v>77</v>
      </c>
      <c r="D1587" t="s">
        <v>77</v>
      </c>
      <c r="E1587" t="s">
        <v>272</v>
      </c>
      <c r="F1587" s="3">
        <v>0</v>
      </c>
      <c r="G1587" s="5" t="s">
        <v>77</v>
      </c>
      <c r="H1587" s="2">
        <v>0</v>
      </c>
      <c r="I1587" s="2">
        <v>0</v>
      </c>
      <c r="J1587" s="2">
        <v>0</v>
      </c>
      <c r="K1587" s="2">
        <v>51</v>
      </c>
      <c r="L1587" s="2">
        <v>12</v>
      </c>
      <c r="M1587">
        <v>0</v>
      </c>
      <c r="N1587" s="2">
        <v>0</v>
      </c>
      <c r="O1587" s="2">
        <v>8</v>
      </c>
      <c r="P1587" s="2">
        <v>27</v>
      </c>
      <c r="Q1587" s="2">
        <v>37</v>
      </c>
      <c r="R1587" s="2">
        <v>10</v>
      </c>
      <c r="S1587" s="2">
        <v>3</v>
      </c>
      <c r="T1587" s="2">
        <v>3</v>
      </c>
      <c r="U1587" s="45">
        <v>2.3321759259259259E-3</v>
      </c>
      <c r="V1587" s="45">
        <v>0.75</v>
      </c>
      <c r="W1587" s="45">
        <v>3.5896990740740736E-2</v>
      </c>
      <c r="X1587" s="2">
        <v>6</v>
      </c>
      <c r="Y1587" s="2">
        <v>37</v>
      </c>
      <c r="Z1587">
        <v>22</v>
      </c>
    </row>
    <row r="1588" spans="1:26" x14ac:dyDescent="0.25">
      <c r="A1588" s="1">
        <v>44729</v>
      </c>
      <c r="B1588" t="s">
        <v>77</v>
      </c>
      <c r="C1588" t="s">
        <v>77</v>
      </c>
      <c r="D1588" t="s">
        <v>77</v>
      </c>
      <c r="E1588" t="s">
        <v>273</v>
      </c>
      <c r="F1588" s="3">
        <v>0</v>
      </c>
      <c r="G1588" s="5" t="s">
        <v>77</v>
      </c>
      <c r="H1588" s="2">
        <v>0</v>
      </c>
      <c r="I1588" s="2">
        <v>0</v>
      </c>
      <c r="J1588" s="2">
        <v>0</v>
      </c>
      <c r="K1588" s="2">
        <v>95</v>
      </c>
      <c r="L1588" s="2">
        <v>19</v>
      </c>
      <c r="M1588">
        <v>0</v>
      </c>
      <c r="N1588" s="2">
        <v>0</v>
      </c>
      <c r="O1588" s="2">
        <v>14</v>
      </c>
      <c r="P1588" s="2">
        <v>48</v>
      </c>
      <c r="Q1588" s="2">
        <v>71</v>
      </c>
      <c r="R1588" s="2">
        <v>23</v>
      </c>
      <c r="S1588" s="2">
        <v>5</v>
      </c>
      <c r="T1588" s="2">
        <v>5</v>
      </c>
      <c r="U1588" s="45">
        <v>4.2650462962962963E-3</v>
      </c>
      <c r="V1588" s="45">
        <v>0.7142857142857143</v>
      </c>
      <c r="W1588" s="45">
        <v>8.5543981481481485E-2</v>
      </c>
      <c r="X1588" s="2">
        <v>10</v>
      </c>
      <c r="Y1588" s="2">
        <v>71</v>
      </c>
      <c r="Z1588">
        <v>46</v>
      </c>
    </row>
    <row r="1589" spans="1:26" x14ac:dyDescent="0.25">
      <c r="A1589" s="1">
        <v>44729</v>
      </c>
      <c r="B1589" t="s">
        <v>77</v>
      </c>
      <c r="C1589" t="s">
        <v>77</v>
      </c>
      <c r="D1589" t="s">
        <v>77</v>
      </c>
      <c r="E1589" t="s">
        <v>268</v>
      </c>
      <c r="F1589" s="3">
        <v>0</v>
      </c>
      <c r="G1589" s="5" t="s">
        <v>77</v>
      </c>
      <c r="H1589" s="2">
        <v>0</v>
      </c>
      <c r="I1589" s="2">
        <v>0</v>
      </c>
      <c r="J1589" s="2">
        <v>0</v>
      </c>
      <c r="K1589" s="2">
        <v>50</v>
      </c>
      <c r="L1589" s="2">
        <v>6</v>
      </c>
      <c r="M1589">
        <v>0</v>
      </c>
      <c r="N1589" s="2">
        <v>0</v>
      </c>
      <c r="O1589" s="2">
        <v>2</v>
      </c>
      <c r="P1589" s="2">
        <v>28</v>
      </c>
      <c r="Q1589" s="2">
        <v>42</v>
      </c>
      <c r="R1589" s="2">
        <v>14</v>
      </c>
      <c r="S1589" s="2">
        <v>2</v>
      </c>
      <c r="T1589" s="2">
        <v>4</v>
      </c>
      <c r="U1589" s="45">
        <v>5.2025462962962971E-3</v>
      </c>
      <c r="V1589" s="45">
        <v>0.5</v>
      </c>
      <c r="W1589" s="45">
        <v>0.15105324074074072</v>
      </c>
      <c r="X1589" s="2">
        <v>6</v>
      </c>
      <c r="Y1589" s="2">
        <v>42</v>
      </c>
      <c r="Z1589">
        <v>21</v>
      </c>
    </row>
    <row r="1590" spans="1:26" x14ac:dyDescent="0.25">
      <c r="A1590" s="1">
        <v>44729</v>
      </c>
      <c r="B1590" t="s">
        <v>77</v>
      </c>
      <c r="C1590" t="s">
        <v>77</v>
      </c>
      <c r="D1590" t="s">
        <v>77</v>
      </c>
      <c r="E1590" t="s">
        <v>286</v>
      </c>
      <c r="F1590" s="3">
        <v>0</v>
      </c>
      <c r="G1590" s="5" t="s">
        <v>77</v>
      </c>
      <c r="H1590" s="2">
        <v>0</v>
      </c>
      <c r="I1590" s="2">
        <v>0</v>
      </c>
      <c r="J1590" s="2">
        <v>0</v>
      </c>
      <c r="K1590" s="2">
        <v>17</v>
      </c>
      <c r="L1590" s="2">
        <v>1</v>
      </c>
      <c r="M1590">
        <v>0</v>
      </c>
      <c r="N1590" s="2">
        <v>0</v>
      </c>
      <c r="O1590" s="2">
        <v>0</v>
      </c>
      <c r="P1590" s="2">
        <v>7</v>
      </c>
      <c r="Q1590" s="2">
        <v>12</v>
      </c>
      <c r="R1590" s="2">
        <v>5</v>
      </c>
      <c r="S1590" s="2">
        <v>1</v>
      </c>
      <c r="T1590" s="2">
        <v>4</v>
      </c>
      <c r="U1590" s="45" t="s">
        <v>77</v>
      </c>
      <c r="V1590" s="45" t="s">
        <v>77</v>
      </c>
      <c r="W1590" s="45">
        <v>2.9745370370370373E-2</v>
      </c>
      <c r="X1590" s="2">
        <v>5</v>
      </c>
      <c r="Y1590" s="2">
        <v>12</v>
      </c>
      <c r="Z1590">
        <v>7</v>
      </c>
    </row>
    <row r="1591" spans="1:26" x14ac:dyDescent="0.25">
      <c r="A1591" s="1">
        <v>44729</v>
      </c>
      <c r="B1591" t="s">
        <v>77</v>
      </c>
      <c r="C1591" t="s">
        <v>77</v>
      </c>
      <c r="D1591" t="s">
        <v>77</v>
      </c>
      <c r="E1591" t="s">
        <v>276</v>
      </c>
      <c r="F1591" s="3">
        <v>0</v>
      </c>
      <c r="G1591" s="5" t="s">
        <v>77</v>
      </c>
      <c r="H1591" s="2">
        <v>0</v>
      </c>
      <c r="I1591" s="2">
        <v>0</v>
      </c>
      <c r="J1591" s="2">
        <v>0</v>
      </c>
      <c r="K1591" s="2">
        <v>40</v>
      </c>
      <c r="L1591" s="2">
        <v>3</v>
      </c>
      <c r="M1591">
        <v>0</v>
      </c>
      <c r="N1591" s="2">
        <v>0</v>
      </c>
      <c r="O1591" s="2">
        <v>3</v>
      </c>
      <c r="P1591" s="2">
        <v>21</v>
      </c>
      <c r="Q1591" s="2">
        <v>27</v>
      </c>
      <c r="R1591" s="2">
        <v>6</v>
      </c>
      <c r="S1591" s="2">
        <v>4</v>
      </c>
      <c r="T1591" s="2">
        <v>6</v>
      </c>
      <c r="U1591" s="45">
        <v>5.7754629629629631E-3</v>
      </c>
      <c r="V1591" s="45">
        <v>0.33333333333333331</v>
      </c>
      <c r="W1591" s="45">
        <v>6.0787037037037035E-2</v>
      </c>
      <c r="X1591" s="2">
        <v>10</v>
      </c>
      <c r="Y1591" s="2">
        <v>27</v>
      </c>
      <c r="Z1591">
        <v>20</v>
      </c>
    </row>
    <row r="1592" spans="1:26" x14ac:dyDescent="0.25">
      <c r="A1592" s="1">
        <v>44729</v>
      </c>
      <c r="B1592" t="s">
        <v>77</v>
      </c>
      <c r="C1592" t="s">
        <v>77</v>
      </c>
      <c r="D1592" t="s">
        <v>77</v>
      </c>
      <c r="E1592" t="s">
        <v>285</v>
      </c>
      <c r="F1592" s="3">
        <v>0</v>
      </c>
      <c r="G1592" s="5" t="s">
        <v>77</v>
      </c>
      <c r="H1592" s="2">
        <v>0</v>
      </c>
      <c r="I1592" s="2">
        <v>0</v>
      </c>
      <c r="J1592" s="2">
        <v>0</v>
      </c>
      <c r="K1592" s="2">
        <v>40</v>
      </c>
      <c r="L1592" s="2">
        <v>10</v>
      </c>
      <c r="M1592">
        <v>0</v>
      </c>
      <c r="N1592" s="2">
        <v>0</v>
      </c>
      <c r="O1592" s="2">
        <v>5</v>
      </c>
      <c r="P1592" s="2">
        <v>20</v>
      </c>
      <c r="Q1592" s="2">
        <v>30</v>
      </c>
      <c r="R1592" s="2">
        <v>10</v>
      </c>
      <c r="S1592" s="2">
        <v>2</v>
      </c>
      <c r="T1592" s="2">
        <v>3</v>
      </c>
      <c r="U1592" s="45">
        <v>2.8124999999999999E-3</v>
      </c>
      <c r="V1592" s="45">
        <v>0.8</v>
      </c>
      <c r="W1592" s="45">
        <v>0.10060763888888889</v>
      </c>
      <c r="X1592" s="2">
        <v>5</v>
      </c>
      <c r="Y1592" s="2">
        <v>30</v>
      </c>
      <c r="Z1592">
        <v>19</v>
      </c>
    </row>
    <row r="1593" spans="1:26" x14ac:dyDescent="0.25">
      <c r="A1593" s="1">
        <v>44729</v>
      </c>
      <c r="B1593" t="s">
        <v>77</v>
      </c>
      <c r="C1593" t="s">
        <v>77</v>
      </c>
      <c r="D1593" t="s">
        <v>77</v>
      </c>
      <c r="E1593" t="s">
        <v>282</v>
      </c>
      <c r="F1593" s="3">
        <v>0</v>
      </c>
      <c r="G1593" s="5" t="s">
        <v>77</v>
      </c>
      <c r="H1593" s="2">
        <v>0</v>
      </c>
      <c r="I1593" s="2">
        <v>0</v>
      </c>
      <c r="J1593" s="2">
        <v>0</v>
      </c>
      <c r="K1593" s="2">
        <v>50</v>
      </c>
      <c r="L1593" s="2">
        <v>8</v>
      </c>
      <c r="M1593">
        <v>0</v>
      </c>
      <c r="N1593" s="2">
        <v>0</v>
      </c>
      <c r="O1593" s="2">
        <v>1</v>
      </c>
      <c r="P1593" s="2">
        <v>35</v>
      </c>
      <c r="Q1593" s="2">
        <v>43</v>
      </c>
      <c r="R1593" s="2">
        <v>8</v>
      </c>
      <c r="S1593" s="2">
        <v>4</v>
      </c>
      <c r="T1593" s="2">
        <v>2</v>
      </c>
      <c r="U1593" s="45">
        <v>2.9629629629629632E-3</v>
      </c>
      <c r="V1593" s="45">
        <v>1</v>
      </c>
      <c r="W1593" s="45">
        <v>0.11637152777777778</v>
      </c>
      <c r="X1593" s="2">
        <v>6</v>
      </c>
      <c r="Y1593" s="2">
        <v>43</v>
      </c>
      <c r="Z1593">
        <v>18</v>
      </c>
    </row>
    <row r="1594" spans="1:26" x14ac:dyDescent="0.25">
      <c r="A1594" s="1">
        <v>44729</v>
      </c>
      <c r="B1594" t="s">
        <v>77</v>
      </c>
      <c r="C1594" t="s">
        <v>77</v>
      </c>
      <c r="D1594" t="s">
        <v>77</v>
      </c>
      <c r="E1594" t="s">
        <v>287</v>
      </c>
      <c r="F1594" s="3">
        <v>0</v>
      </c>
      <c r="G1594" s="5" t="s">
        <v>77</v>
      </c>
      <c r="H1594" s="2">
        <v>0</v>
      </c>
      <c r="I1594" s="2">
        <v>0</v>
      </c>
      <c r="J1594" s="2">
        <v>0</v>
      </c>
      <c r="K1594" s="2">
        <v>39</v>
      </c>
      <c r="L1594" s="2">
        <v>11</v>
      </c>
      <c r="M1594">
        <v>0</v>
      </c>
      <c r="N1594" s="2">
        <v>0</v>
      </c>
      <c r="O1594" s="2">
        <v>3</v>
      </c>
      <c r="P1594" s="2">
        <v>20</v>
      </c>
      <c r="Q1594" s="2">
        <v>29</v>
      </c>
      <c r="R1594" s="2">
        <v>9</v>
      </c>
      <c r="S1594" s="2">
        <v>1</v>
      </c>
      <c r="T1594" s="2">
        <v>6</v>
      </c>
      <c r="U1594" s="45">
        <v>5.1736111111111115E-3</v>
      </c>
      <c r="V1594" s="45">
        <v>0.66666666666666663</v>
      </c>
      <c r="W1594" s="45">
        <v>3.4994212962962963E-2</v>
      </c>
      <c r="X1594" s="2">
        <v>7</v>
      </c>
      <c r="Y1594" s="2">
        <v>29</v>
      </c>
      <c r="Z1594">
        <v>20</v>
      </c>
    </row>
    <row r="1595" spans="1:26" x14ac:dyDescent="0.25">
      <c r="A1595" s="1">
        <v>44729</v>
      </c>
      <c r="B1595" t="s">
        <v>77</v>
      </c>
      <c r="C1595" t="s">
        <v>77</v>
      </c>
      <c r="D1595" t="s">
        <v>77</v>
      </c>
      <c r="E1595" t="s">
        <v>284</v>
      </c>
      <c r="F1595" s="3">
        <v>0</v>
      </c>
      <c r="G1595" s="5" t="s">
        <v>77</v>
      </c>
      <c r="H1595" s="2">
        <v>0</v>
      </c>
      <c r="I1595" s="2">
        <v>0</v>
      </c>
      <c r="J1595" s="2">
        <v>0</v>
      </c>
      <c r="K1595" s="2">
        <v>29</v>
      </c>
      <c r="L1595" s="2">
        <v>10</v>
      </c>
      <c r="M1595">
        <v>0</v>
      </c>
      <c r="N1595" s="2">
        <v>0</v>
      </c>
      <c r="O1595" s="2">
        <v>5</v>
      </c>
      <c r="P1595" s="2">
        <v>15</v>
      </c>
      <c r="Q1595" s="2">
        <v>19</v>
      </c>
      <c r="R1595" s="2">
        <v>4</v>
      </c>
      <c r="S1595" s="2">
        <v>2</v>
      </c>
      <c r="T1595" s="2">
        <v>3</v>
      </c>
      <c r="U1595" s="45">
        <v>6.7476851851851856E-3</v>
      </c>
      <c r="V1595" s="45">
        <v>0.4</v>
      </c>
      <c r="W1595" s="45">
        <v>4.0011574074074074E-2</v>
      </c>
      <c r="X1595" s="2">
        <v>5</v>
      </c>
      <c r="Y1595" s="2">
        <v>19</v>
      </c>
      <c r="Z1595">
        <v>17</v>
      </c>
    </row>
    <row r="1596" spans="1:26" x14ac:dyDescent="0.25">
      <c r="A1596" s="1">
        <v>44729</v>
      </c>
      <c r="B1596" t="s">
        <v>77</v>
      </c>
      <c r="C1596" t="s">
        <v>77</v>
      </c>
      <c r="D1596" t="s">
        <v>77</v>
      </c>
      <c r="E1596" t="s">
        <v>281</v>
      </c>
      <c r="F1596" s="3">
        <v>0</v>
      </c>
      <c r="G1596" s="5" t="s">
        <v>77</v>
      </c>
      <c r="H1596" s="2">
        <v>0</v>
      </c>
      <c r="I1596" s="2">
        <v>0</v>
      </c>
      <c r="J1596" s="2">
        <v>0</v>
      </c>
      <c r="K1596" s="2">
        <v>15</v>
      </c>
      <c r="L1596" s="2">
        <v>3</v>
      </c>
      <c r="M1596">
        <v>0</v>
      </c>
      <c r="N1596" s="2">
        <v>0</v>
      </c>
      <c r="O1596" s="2">
        <v>1</v>
      </c>
      <c r="P1596" s="2">
        <v>6</v>
      </c>
      <c r="Q1596" s="2">
        <v>11</v>
      </c>
      <c r="R1596" s="2">
        <v>5</v>
      </c>
      <c r="S1596" s="2">
        <v>2</v>
      </c>
      <c r="T1596" s="2">
        <v>1</v>
      </c>
      <c r="U1596" s="45">
        <v>4.6990740740740743E-3</v>
      </c>
      <c r="V1596" s="45">
        <v>1</v>
      </c>
      <c r="W1596" s="45">
        <v>3.1412037037037037E-2</v>
      </c>
      <c r="X1596" s="2">
        <v>3</v>
      </c>
      <c r="Y1596" s="2">
        <v>11</v>
      </c>
      <c r="Z1596">
        <v>6</v>
      </c>
    </row>
    <row r="1597" spans="1:26" x14ac:dyDescent="0.25">
      <c r="A1597" s="1">
        <v>44729</v>
      </c>
      <c r="B1597" t="s">
        <v>77</v>
      </c>
      <c r="C1597" t="s">
        <v>77</v>
      </c>
      <c r="D1597" t="s">
        <v>77</v>
      </c>
      <c r="E1597" t="s">
        <v>279</v>
      </c>
      <c r="F1597" s="3">
        <v>0</v>
      </c>
      <c r="G1597" s="5" t="s">
        <v>77</v>
      </c>
      <c r="H1597" s="2">
        <v>0</v>
      </c>
      <c r="I1597" s="2">
        <v>0</v>
      </c>
      <c r="J1597" s="2">
        <v>0</v>
      </c>
      <c r="K1597" s="2">
        <v>24</v>
      </c>
      <c r="L1597" s="2">
        <v>2</v>
      </c>
      <c r="M1597">
        <v>0</v>
      </c>
      <c r="N1597" s="2">
        <v>0</v>
      </c>
      <c r="O1597" s="2">
        <v>2</v>
      </c>
      <c r="P1597" s="2">
        <v>12</v>
      </c>
      <c r="Q1597" s="2">
        <v>18</v>
      </c>
      <c r="R1597" s="2">
        <v>6</v>
      </c>
      <c r="S1597" s="2">
        <v>0</v>
      </c>
      <c r="T1597" s="2">
        <v>4</v>
      </c>
      <c r="U1597" s="45">
        <v>3.3449074074074076E-3</v>
      </c>
      <c r="V1597" s="45">
        <v>1</v>
      </c>
      <c r="W1597" s="45">
        <v>3.8032407407407411E-2</v>
      </c>
      <c r="X1597" s="2">
        <v>4</v>
      </c>
      <c r="Y1597" s="2">
        <v>18</v>
      </c>
      <c r="Z1597">
        <v>9</v>
      </c>
    </row>
    <row r="1598" spans="1:26" x14ac:dyDescent="0.25">
      <c r="A1598" s="1">
        <v>44729</v>
      </c>
      <c r="B1598" t="s">
        <v>77</v>
      </c>
      <c r="C1598" t="s">
        <v>77</v>
      </c>
      <c r="D1598" t="s">
        <v>77</v>
      </c>
      <c r="E1598" t="s">
        <v>275</v>
      </c>
      <c r="F1598" s="3">
        <v>0</v>
      </c>
      <c r="G1598" s="5" t="s">
        <v>77</v>
      </c>
      <c r="H1598" s="2">
        <v>0</v>
      </c>
      <c r="I1598" s="2">
        <v>0</v>
      </c>
      <c r="J1598" s="2">
        <v>0</v>
      </c>
      <c r="K1598" s="2">
        <v>40</v>
      </c>
      <c r="L1598" s="2">
        <v>15</v>
      </c>
      <c r="M1598">
        <v>0</v>
      </c>
      <c r="N1598" s="2">
        <v>0</v>
      </c>
      <c r="O1598" s="2">
        <v>3</v>
      </c>
      <c r="P1598" s="2">
        <v>23</v>
      </c>
      <c r="Q1598" s="2">
        <v>33</v>
      </c>
      <c r="R1598" s="2">
        <v>10</v>
      </c>
      <c r="S1598" s="2">
        <v>1</v>
      </c>
      <c r="T1598" s="2">
        <v>3</v>
      </c>
      <c r="U1598" s="45">
        <v>5.983796296296297E-3</v>
      </c>
      <c r="V1598" s="45">
        <v>0.33333333333333331</v>
      </c>
      <c r="W1598" s="45">
        <v>7.8657407407407412E-2</v>
      </c>
      <c r="X1598" s="2">
        <v>4</v>
      </c>
      <c r="Y1598" s="2">
        <v>33</v>
      </c>
      <c r="Z1598">
        <v>23</v>
      </c>
    </row>
    <row r="1599" spans="1:26" x14ac:dyDescent="0.25">
      <c r="A1599" s="1">
        <v>44729</v>
      </c>
      <c r="B1599" t="s">
        <v>77</v>
      </c>
      <c r="C1599" t="s">
        <v>77</v>
      </c>
      <c r="D1599" t="s">
        <v>77</v>
      </c>
      <c r="E1599" t="s">
        <v>271</v>
      </c>
      <c r="F1599" s="3">
        <v>0</v>
      </c>
      <c r="G1599" s="5" t="s">
        <v>77</v>
      </c>
      <c r="H1599" s="2">
        <v>0</v>
      </c>
      <c r="I1599" s="2">
        <v>0</v>
      </c>
      <c r="J1599" s="2">
        <v>0</v>
      </c>
      <c r="K1599" s="2">
        <v>45</v>
      </c>
      <c r="L1599" s="2">
        <v>11</v>
      </c>
      <c r="M1599">
        <v>0</v>
      </c>
      <c r="N1599" s="2">
        <v>0</v>
      </c>
      <c r="O1599" s="2">
        <v>5</v>
      </c>
      <c r="P1599" s="2">
        <v>21</v>
      </c>
      <c r="Q1599" s="2">
        <v>29</v>
      </c>
      <c r="R1599" s="2">
        <v>8</v>
      </c>
      <c r="S1599" s="2">
        <v>4</v>
      </c>
      <c r="T1599" s="2">
        <v>7</v>
      </c>
      <c r="U1599" s="45">
        <v>3.5995370370370374E-3</v>
      </c>
      <c r="V1599" s="45">
        <v>0.8</v>
      </c>
      <c r="W1599" s="45">
        <v>0.10510416666666667</v>
      </c>
      <c r="X1599" s="2">
        <v>11</v>
      </c>
      <c r="Y1599" s="2">
        <v>29</v>
      </c>
      <c r="Z1599">
        <v>25</v>
      </c>
    </row>
    <row r="1600" spans="1:26" x14ac:dyDescent="0.25">
      <c r="A1600" s="1">
        <v>44729</v>
      </c>
      <c r="B1600" t="s">
        <v>77</v>
      </c>
      <c r="C1600" t="s">
        <v>77</v>
      </c>
      <c r="D1600" t="s">
        <v>77</v>
      </c>
      <c r="E1600" t="s">
        <v>82</v>
      </c>
      <c r="F1600" s="3">
        <v>0</v>
      </c>
      <c r="G1600" s="5" t="s">
        <v>77</v>
      </c>
      <c r="H1600" s="2">
        <v>0</v>
      </c>
      <c r="I1600" s="2">
        <v>0</v>
      </c>
      <c r="J1600" s="2">
        <v>0</v>
      </c>
      <c r="K1600" s="2">
        <v>4</v>
      </c>
      <c r="L1600" s="2">
        <v>0</v>
      </c>
      <c r="M1600">
        <v>0</v>
      </c>
      <c r="N1600" s="2">
        <v>0</v>
      </c>
      <c r="O1600" s="2">
        <v>0</v>
      </c>
      <c r="P1600" s="2">
        <v>4</v>
      </c>
      <c r="Q1600" s="2">
        <v>4</v>
      </c>
      <c r="R1600" s="2">
        <v>0</v>
      </c>
      <c r="S1600" s="2">
        <v>0</v>
      </c>
      <c r="T1600" s="2">
        <v>0</v>
      </c>
      <c r="U1600" s="45" t="s">
        <v>77</v>
      </c>
      <c r="V1600" s="45" t="s">
        <v>77</v>
      </c>
      <c r="W1600" s="45" t="s">
        <v>77</v>
      </c>
      <c r="X1600" s="2">
        <v>0</v>
      </c>
      <c r="Y1600" s="2">
        <v>4</v>
      </c>
      <c r="Z1600">
        <v>0</v>
      </c>
    </row>
    <row r="1601" spans="1:26" x14ac:dyDescent="0.25">
      <c r="A1601" s="1">
        <v>44729</v>
      </c>
      <c r="B1601" t="s">
        <v>77</v>
      </c>
      <c r="C1601" t="s">
        <v>77</v>
      </c>
      <c r="D1601" t="s">
        <v>77</v>
      </c>
      <c r="E1601" t="s">
        <v>270</v>
      </c>
      <c r="F1601" s="3">
        <v>0</v>
      </c>
      <c r="G1601" s="5" t="s">
        <v>77</v>
      </c>
      <c r="H1601" s="2">
        <v>0</v>
      </c>
      <c r="I1601" s="2">
        <v>0</v>
      </c>
      <c r="J1601" s="2">
        <v>0</v>
      </c>
      <c r="K1601" s="2">
        <v>39</v>
      </c>
      <c r="L1601" s="2">
        <v>6</v>
      </c>
      <c r="M1601">
        <v>0</v>
      </c>
      <c r="N1601" s="2">
        <v>0</v>
      </c>
      <c r="O1601" s="2">
        <v>2</v>
      </c>
      <c r="P1601" s="2">
        <v>21</v>
      </c>
      <c r="Q1601" s="2">
        <v>31</v>
      </c>
      <c r="R1601" s="2">
        <v>10</v>
      </c>
      <c r="S1601" s="2">
        <v>2</v>
      </c>
      <c r="T1601" s="2">
        <v>4</v>
      </c>
      <c r="U1601" s="45">
        <v>2.3032407407407408E-2</v>
      </c>
      <c r="V1601" s="45">
        <v>0</v>
      </c>
      <c r="W1601" s="45">
        <v>0.11883101851851853</v>
      </c>
      <c r="X1601" s="2">
        <v>6</v>
      </c>
      <c r="Y1601" s="2">
        <v>31</v>
      </c>
      <c r="Z1601">
        <v>13</v>
      </c>
    </row>
    <row r="1602" spans="1:26" x14ac:dyDescent="0.25">
      <c r="A1602" s="1">
        <v>44729</v>
      </c>
      <c r="B1602" t="s">
        <v>77</v>
      </c>
      <c r="C1602" t="s">
        <v>77</v>
      </c>
      <c r="D1602" t="s">
        <v>77</v>
      </c>
      <c r="E1602" t="s">
        <v>94</v>
      </c>
      <c r="F1602" s="3">
        <v>0</v>
      </c>
      <c r="G1602" s="5" t="s">
        <v>77</v>
      </c>
      <c r="H1602" s="2">
        <v>0</v>
      </c>
      <c r="I1602" s="2">
        <v>0</v>
      </c>
      <c r="J1602" s="2">
        <v>0</v>
      </c>
      <c r="K1602" s="2">
        <v>44</v>
      </c>
      <c r="L1602" s="2">
        <v>5</v>
      </c>
      <c r="M1602">
        <v>0</v>
      </c>
      <c r="N1602" s="2">
        <v>0</v>
      </c>
      <c r="O1602" s="2">
        <v>3</v>
      </c>
      <c r="P1602" s="2">
        <v>21</v>
      </c>
      <c r="Q1602" s="2">
        <v>32</v>
      </c>
      <c r="R1602" s="2">
        <v>11</v>
      </c>
      <c r="S1602" s="2">
        <v>5</v>
      </c>
      <c r="T1602" s="2">
        <v>4</v>
      </c>
      <c r="U1602" s="45">
        <v>4.8726851851851856E-3</v>
      </c>
      <c r="V1602" s="45">
        <v>0.66666666666666663</v>
      </c>
      <c r="W1602" s="45">
        <v>3.5729166666666673E-2</v>
      </c>
      <c r="X1602" s="2">
        <v>9</v>
      </c>
      <c r="Y1602" s="2">
        <v>32</v>
      </c>
      <c r="Z1602">
        <v>23</v>
      </c>
    </row>
    <row r="1603" spans="1:26" x14ac:dyDescent="0.25">
      <c r="A1603" s="1">
        <v>44729</v>
      </c>
      <c r="B1603" t="s">
        <v>77</v>
      </c>
      <c r="C1603" t="s">
        <v>77</v>
      </c>
      <c r="D1603" t="s">
        <v>77</v>
      </c>
      <c r="E1603" t="s">
        <v>274</v>
      </c>
      <c r="F1603" s="3">
        <v>0</v>
      </c>
      <c r="G1603" s="5" t="s">
        <v>77</v>
      </c>
      <c r="H1603" s="2">
        <v>0</v>
      </c>
      <c r="I1603" s="2">
        <v>0</v>
      </c>
      <c r="J1603" s="2">
        <v>0</v>
      </c>
      <c r="K1603" s="2">
        <v>71</v>
      </c>
      <c r="L1603" s="2">
        <v>15</v>
      </c>
      <c r="M1603">
        <v>0</v>
      </c>
      <c r="N1603" s="2">
        <v>0</v>
      </c>
      <c r="O1603" s="2">
        <v>10</v>
      </c>
      <c r="P1603" s="2">
        <v>42</v>
      </c>
      <c r="Q1603" s="2">
        <v>53</v>
      </c>
      <c r="R1603" s="2">
        <v>11</v>
      </c>
      <c r="S1603" s="2">
        <v>3</v>
      </c>
      <c r="T1603" s="2">
        <v>5</v>
      </c>
      <c r="U1603" s="45">
        <v>4.84375E-3</v>
      </c>
      <c r="V1603" s="45">
        <v>0.7</v>
      </c>
      <c r="W1603" s="45">
        <v>4.7673611111111118E-2</v>
      </c>
      <c r="X1603" s="2">
        <v>8</v>
      </c>
      <c r="Y1603" s="2">
        <v>53</v>
      </c>
      <c r="Z1603">
        <v>36</v>
      </c>
    </row>
    <row r="1604" spans="1:26" x14ac:dyDescent="0.25">
      <c r="A1604" s="1">
        <v>44729</v>
      </c>
      <c r="B1604" t="s">
        <v>77</v>
      </c>
      <c r="C1604" t="s">
        <v>77</v>
      </c>
      <c r="D1604" t="s">
        <v>77</v>
      </c>
      <c r="E1604" t="s">
        <v>267</v>
      </c>
      <c r="F1604" s="3">
        <v>0</v>
      </c>
      <c r="G1604" s="5" t="s">
        <v>77</v>
      </c>
      <c r="H1604" s="2">
        <v>0</v>
      </c>
      <c r="I1604" s="2">
        <v>0</v>
      </c>
      <c r="J1604" s="2">
        <v>0</v>
      </c>
      <c r="K1604" s="2">
        <v>74</v>
      </c>
      <c r="L1604" s="2">
        <v>14</v>
      </c>
      <c r="M1604">
        <v>0</v>
      </c>
      <c r="N1604" s="2">
        <v>0</v>
      </c>
      <c r="O1604" s="2">
        <v>14</v>
      </c>
      <c r="P1604" s="2">
        <v>38</v>
      </c>
      <c r="Q1604" s="2">
        <v>44</v>
      </c>
      <c r="R1604" s="2">
        <v>6</v>
      </c>
      <c r="S1604" s="2">
        <v>3</v>
      </c>
      <c r="T1604" s="2">
        <v>13</v>
      </c>
      <c r="U1604" s="45">
        <v>4.1087962962962962E-3</v>
      </c>
      <c r="V1604" s="45">
        <v>0.5714285714285714</v>
      </c>
      <c r="W1604" s="45">
        <v>0.1316377314814815</v>
      </c>
      <c r="X1604" s="2">
        <v>16</v>
      </c>
      <c r="Y1604" s="2">
        <v>44</v>
      </c>
      <c r="Z1604">
        <v>33</v>
      </c>
    </row>
    <row r="1605" spans="1:26" x14ac:dyDescent="0.25">
      <c r="A1605" s="1">
        <v>44729</v>
      </c>
      <c r="B1605" t="s">
        <v>77</v>
      </c>
      <c r="C1605" t="s">
        <v>77</v>
      </c>
      <c r="D1605" t="s">
        <v>77</v>
      </c>
      <c r="E1605" t="s">
        <v>278</v>
      </c>
      <c r="F1605" s="3">
        <v>0</v>
      </c>
      <c r="G1605" s="5" t="s">
        <v>77</v>
      </c>
      <c r="H1605" s="2">
        <v>0</v>
      </c>
      <c r="I1605" s="2">
        <v>0</v>
      </c>
      <c r="J1605" s="2">
        <v>0</v>
      </c>
      <c r="K1605" s="2">
        <v>32</v>
      </c>
      <c r="L1605" s="2">
        <v>7</v>
      </c>
      <c r="M1605">
        <v>0</v>
      </c>
      <c r="N1605" s="2">
        <v>0</v>
      </c>
      <c r="O1605" s="2">
        <v>4</v>
      </c>
      <c r="P1605" s="2">
        <v>13</v>
      </c>
      <c r="Q1605" s="2">
        <v>22</v>
      </c>
      <c r="R1605" s="2">
        <v>9</v>
      </c>
      <c r="S1605" s="2">
        <v>2</v>
      </c>
      <c r="T1605" s="2">
        <v>4</v>
      </c>
      <c r="U1605" s="45">
        <v>4.9884259259259265E-3</v>
      </c>
      <c r="V1605" s="45">
        <v>0.5</v>
      </c>
      <c r="W1605" s="45">
        <v>5.8611111111111121E-2</v>
      </c>
      <c r="X1605" s="2">
        <v>6</v>
      </c>
      <c r="Y1605" s="2">
        <v>22</v>
      </c>
      <c r="Z1605">
        <v>13</v>
      </c>
    </row>
    <row r="1606" spans="1:26" x14ac:dyDescent="0.25">
      <c r="A1606" s="1">
        <v>44729</v>
      </c>
      <c r="B1606" t="s">
        <v>77</v>
      </c>
      <c r="C1606" t="s">
        <v>77</v>
      </c>
      <c r="D1606" t="s">
        <v>77</v>
      </c>
      <c r="E1606" t="s">
        <v>283</v>
      </c>
      <c r="F1606" s="3">
        <v>0</v>
      </c>
      <c r="G1606" s="5" t="s">
        <v>77</v>
      </c>
      <c r="H1606" s="2">
        <v>0</v>
      </c>
      <c r="I1606" s="2">
        <v>0</v>
      </c>
      <c r="J1606" s="2">
        <v>0</v>
      </c>
      <c r="K1606" s="2">
        <v>45</v>
      </c>
      <c r="L1606" s="2">
        <v>9</v>
      </c>
      <c r="M1606">
        <v>0</v>
      </c>
      <c r="N1606" s="2">
        <v>0</v>
      </c>
      <c r="O1606" s="2">
        <v>8</v>
      </c>
      <c r="P1606" s="2">
        <v>22</v>
      </c>
      <c r="Q1606" s="2">
        <v>34</v>
      </c>
      <c r="R1606" s="2">
        <v>12</v>
      </c>
      <c r="S1606" s="2">
        <v>3</v>
      </c>
      <c r="T1606" s="2">
        <v>0</v>
      </c>
      <c r="U1606" s="45">
        <v>5.1736111111111106E-3</v>
      </c>
      <c r="V1606" s="45">
        <v>0.75</v>
      </c>
      <c r="W1606" s="45">
        <v>8.0844907407407407E-2</v>
      </c>
      <c r="X1606" s="2">
        <v>3</v>
      </c>
      <c r="Y1606" s="2">
        <v>34</v>
      </c>
      <c r="Z1606">
        <v>24</v>
      </c>
    </row>
    <row r="1607" spans="1:26" x14ac:dyDescent="0.25">
      <c r="A1607" s="1">
        <v>44729</v>
      </c>
      <c r="B1607" t="s">
        <v>77</v>
      </c>
      <c r="C1607" t="s">
        <v>77</v>
      </c>
      <c r="D1607" t="s">
        <v>77</v>
      </c>
      <c r="E1607" t="s">
        <v>277</v>
      </c>
      <c r="F1607" s="3">
        <v>0</v>
      </c>
      <c r="G1607" s="5" t="s">
        <v>77</v>
      </c>
      <c r="H1607" s="2">
        <v>0</v>
      </c>
      <c r="I1607" s="2">
        <v>0</v>
      </c>
      <c r="J1607" s="2">
        <v>0</v>
      </c>
      <c r="K1607" s="2">
        <v>51</v>
      </c>
      <c r="L1607" s="2">
        <v>11</v>
      </c>
      <c r="M1607">
        <v>0</v>
      </c>
      <c r="N1607" s="2">
        <v>0</v>
      </c>
      <c r="O1607" s="2">
        <v>1</v>
      </c>
      <c r="P1607" s="2">
        <v>35</v>
      </c>
      <c r="Q1607" s="2">
        <v>44</v>
      </c>
      <c r="R1607" s="2">
        <v>9</v>
      </c>
      <c r="S1607" s="2">
        <v>1</v>
      </c>
      <c r="T1607" s="2">
        <v>5</v>
      </c>
      <c r="U1607" s="45">
        <v>6.8402777777777776E-3</v>
      </c>
      <c r="V1607" s="45">
        <v>0</v>
      </c>
      <c r="W1607" s="45">
        <v>5.5370370370370375E-2</v>
      </c>
      <c r="X1607" s="2">
        <v>6</v>
      </c>
      <c r="Y1607" s="2">
        <v>44</v>
      </c>
      <c r="Z1607">
        <v>22</v>
      </c>
    </row>
    <row r="1608" spans="1:26" x14ac:dyDescent="0.25">
      <c r="A1608" s="1">
        <v>44730</v>
      </c>
      <c r="B1608" t="s">
        <v>89</v>
      </c>
      <c r="C1608" t="s">
        <v>134</v>
      </c>
      <c r="D1608" t="s">
        <v>132</v>
      </c>
      <c r="E1608" t="s">
        <v>280</v>
      </c>
      <c r="F1608" s="3">
        <v>9.5716666666666654</v>
      </c>
      <c r="G1608" s="5">
        <v>9.2976851388888893E-2</v>
      </c>
      <c r="H1608" s="2">
        <v>1</v>
      </c>
      <c r="I1608" s="2">
        <v>0</v>
      </c>
      <c r="J1608" s="2">
        <v>0</v>
      </c>
      <c r="K1608" s="2">
        <v>4</v>
      </c>
      <c r="L1608" s="2">
        <v>4</v>
      </c>
      <c r="M1608">
        <v>0</v>
      </c>
      <c r="N1608" s="2">
        <v>2</v>
      </c>
      <c r="O1608" s="2">
        <v>0</v>
      </c>
      <c r="P1608" s="2">
        <v>3</v>
      </c>
      <c r="Q1608" s="2">
        <v>3</v>
      </c>
      <c r="R1608" s="2">
        <v>0</v>
      </c>
      <c r="S1608" s="2">
        <v>0</v>
      </c>
      <c r="T1608" s="2">
        <v>1</v>
      </c>
      <c r="U1608" s="45" t="s">
        <v>77</v>
      </c>
      <c r="V1608" s="45" t="s">
        <v>77</v>
      </c>
      <c r="W1608" s="45">
        <v>0.28271990740740743</v>
      </c>
      <c r="X1608" s="2">
        <v>1</v>
      </c>
      <c r="Y1608" s="2">
        <v>3</v>
      </c>
      <c r="Z1608">
        <v>4</v>
      </c>
    </row>
    <row r="1609" spans="1:26" x14ac:dyDescent="0.25">
      <c r="A1609" s="1">
        <v>44730</v>
      </c>
      <c r="B1609" t="s">
        <v>89</v>
      </c>
      <c r="C1609" t="s">
        <v>152</v>
      </c>
      <c r="D1609" t="s">
        <v>132</v>
      </c>
      <c r="E1609" t="s">
        <v>280</v>
      </c>
      <c r="F1609" s="3">
        <v>0</v>
      </c>
      <c r="G1609" s="5">
        <v>2.269097222222222E-2</v>
      </c>
      <c r="H1609" s="2">
        <v>0</v>
      </c>
      <c r="I1609" s="2">
        <v>0</v>
      </c>
      <c r="J1609" s="2">
        <v>0</v>
      </c>
      <c r="K1609" s="2">
        <v>2</v>
      </c>
      <c r="L1609" s="2">
        <v>2</v>
      </c>
      <c r="M1609">
        <v>0</v>
      </c>
      <c r="N1609" s="2">
        <v>2</v>
      </c>
      <c r="O1609" s="2">
        <v>0</v>
      </c>
      <c r="P1609" s="2">
        <v>2</v>
      </c>
      <c r="Q1609" s="2">
        <v>2</v>
      </c>
      <c r="R1609" s="2">
        <v>0</v>
      </c>
      <c r="S1609" s="2">
        <v>0</v>
      </c>
      <c r="T1609" s="2">
        <v>0</v>
      </c>
      <c r="U1609" s="45" t="s">
        <v>77</v>
      </c>
      <c r="V1609" s="45" t="s">
        <v>77</v>
      </c>
      <c r="W1609" s="45">
        <v>0.19811921296296298</v>
      </c>
      <c r="X1609" s="2">
        <v>0</v>
      </c>
      <c r="Y1609" s="2">
        <v>2</v>
      </c>
      <c r="Z1609">
        <v>2</v>
      </c>
    </row>
    <row r="1610" spans="1:26" x14ac:dyDescent="0.25">
      <c r="A1610" s="1">
        <v>44730</v>
      </c>
      <c r="B1610" t="s">
        <v>89</v>
      </c>
      <c r="C1610" t="s">
        <v>134</v>
      </c>
      <c r="D1610" t="s">
        <v>132</v>
      </c>
      <c r="E1610" t="s">
        <v>272</v>
      </c>
      <c r="F1610" s="3">
        <v>28.827222166666665</v>
      </c>
      <c r="G1610" s="5">
        <v>8.7361792075163397E-2</v>
      </c>
      <c r="H1610" s="2">
        <v>2</v>
      </c>
      <c r="I1610" s="2">
        <v>1</v>
      </c>
      <c r="J1610" s="2">
        <v>0</v>
      </c>
      <c r="K1610" s="2">
        <v>15</v>
      </c>
      <c r="L1610" s="2">
        <v>15</v>
      </c>
      <c r="M1610">
        <v>3</v>
      </c>
      <c r="N1610" s="2">
        <v>6</v>
      </c>
      <c r="O1610" s="2">
        <v>5</v>
      </c>
      <c r="P1610" s="2">
        <v>8</v>
      </c>
      <c r="Q1610" s="2">
        <v>9</v>
      </c>
      <c r="R1610" s="2">
        <v>1</v>
      </c>
      <c r="S1610" s="2">
        <v>1</v>
      </c>
      <c r="T1610" s="2">
        <v>0</v>
      </c>
      <c r="U1610" s="45">
        <v>9.1898148148148139E-3</v>
      </c>
      <c r="V1610" s="45">
        <v>0</v>
      </c>
      <c r="W1610" s="45">
        <v>0.23065972222222222</v>
      </c>
      <c r="X1610" s="2">
        <v>1</v>
      </c>
      <c r="Y1610" s="2">
        <v>9</v>
      </c>
      <c r="Z1610">
        <v>15</v>
      </c>
    </row>
    <row r="1611" spans="1:26" x14ac:dyDescent="0.25">
      <c r="A1611" s="1">
        <v>44730</v>
      </c>
      <c r="B1611" t="s">
        <v>89</v>
      </c>
      <c r="C1611" t="s">
        <v>159</v>
      </c>
      <c r="D1611" t="s">
        <v>150</v>
      </c>
      <c r="E1611" t="s">
        <v>272</v>
      </c>
      <c r="F1611" s="3">
        <v>0</v>
      </c>
      <c r="G1611" s="5">
        <v>2.4390430555555554E-2</v>
      </c>
      <c r="H1611" s="2">
        <v>0</v>
      </c>
      <c r="I1611" s="2">
        <v>0</v>
      </c>
      <c r="J1611" s="2">
        <v>0</v>
      </c>
      <c r="K1611" s="2">
        <v>3</v>
      </c>
      <c r="L1611" s="2">
        <v>3</v>
      </c>
      <c r="M1611">
        <v>0</v>
      </c>
      <c r="N1611" s="2">
        <v>2</v>
      </c>
      <c r="O1611" s="2">
        <v>0</v>
      </c>
      <c r="P1611" s="2">
        <v>3</v>
      </c>
      <c r="Q1611" s="2">
        <v>3</v>
      </c>
      <c r="R1611" s="2">
        <v>0</v>
      </c>
      <c r="S1611" s="2">
        <v>0</v>
      </c>
      <c r="T1611" s="2">
        <v>0</v>
      </c>
      <c r="U1611" s="45" t="s">
        <v>77</v>
      </c>
      <c r="V1611" s="45" t="s">
        <v>77</v>
      </c>
      <c r="W1611" s="45">
        <v>0.17846064814814816</v>
      </c>
      <c r="X1611" s="2">
        <v>0</v>
      </c>
      <c r="Y1611" s="2">
        <v>3</v>
      </c>
      <c r="Z1611">
        <v>3</v>
      </c>
    </row>
    <row r="1612" spans="1:26" x14ac:dyDescent="0.25">
      <c r="A1612" s="1">
        <v>44730</v>
      </c>
      <c r="B1612" t="s">
        <v>89</v>
      </c>
      <c r="C1612" t="s">
        <v>152</v>
      </c>
      <c r="D1612" t="s">
        <v>132</v>
      </c>
      <c r="E1612" t="s">
        <v>272</v>
      </c>
      <c r="F1612" s="3">
        <v>0</v>
      </c>
      <c r="G1612" s="5">
        <v>1.5625000000000001E-3</v>
      </c>
      <c r="H1612" s="2">
        <v>0</v>
      </c>
      <c r="I1612" s="2">
        <v>0</v>
      </c>
      <c r="J1612" s="2">
        <v>0</v>
      </c>
      <c r="K1612" s="2">
        <v>1</v>
      </c>
      <c r="L1612" s="2">
        <v>1</v>
      </c>
      <c r="M1612">
        <v>0</v>
      </c>
      <c r="N1612" s="2">
        <v>1</v>
      </c>
      <c r="O1612" s="2">
        <v>0</v>
      </c>
      <c r="P1612" s="2">
        <v>1</v>
      </c>
      <c r="Q1612" s="2">
        <v>1</v>
      </c>
      <c r="R1612" s="2">
        <v>0</v>
      </c>
      <c r="S1612" s="2">
        <v>0</v>
      </c>
      <c r="T1612" s="2">
        <v>0</v>
      </c>
      <c r="U1612" s="45" t="s">
        <v>77</v>
      </c>
      <c r="V1612" s="45" t="s">
        <v>77</v>
      </c>
      <c r="W1612" s="45">
        <v>0.11468750000000001</v>
      </c>
      <c r="X1612" s="2">
        <v>0</v>
      </c>
      <c r="Y1612" s="2">
        <v>1</v>
      </c>
      <c r="Z1612">
        <v>1</v>
      </c>
    </row>
    <row r="1613" spans="1:26" x14ac:dyDescent="0.25">
      <c r="A1613" s="1">
        <v>44730</v>
      </c>
      <c r="B1613" t="s">
        <v>89</v>
      </c>
      <c r="C1613" t="s">
        <v>134</v>
      </c>
      <c r="D1613" t="s">
        <v>132</v>
      </c>
      <c r="E1613" t="s">
        <v>279</v>
      </c>
      <c r="F1613" s="3">
        <v>7.5972221666666666</v>
      </c>
      <c r="G1613" s="5">
        <v>7.7050539351851841E-2</v>
      </c>
      <c r="H1613" s="2">
        <v>0</v>
      </c>
      <c r="I1613" s="2">
        <v>0</v>
      </c>
      <c r="J1613" s="2">
        <v>0</v>
      </c>
      <c r="K1613" s="2">
        <v>8</v>
      </c>
      <c r="L1613" s="2">
        <v>8</v>
      </c>
      <c r="M1613">
        <v>0</v>
      </c>
      <c r="N1613" s="2">
        <v>2</v>
      </c>
      <c r="O1613" s="2">
        <v>2</v>
      </c>
      <c r="P1613" s="2">
        <v>6</v>
      </c>
      <c r="Q1613" s="2">
        <v>6</v>
      </c>
      <c r="R1613" s="2">
        <v>0</v>
      </c>
      <c r="S1613" s="2">
        <v>0</v>
      </c>
      <c r="T1613" s="2">
        <v>0</v>
      </c>
      <c r="U1613" s="45">
        <v>7.4942129629629629E-3</v>
      </c>
      <c r="V1613" s="45">
        <v>0.5</v>
      </c>
      <c r="W1613" s="45">
        <v>9.7586805555555545E-2</v>
      </c>
      <c r="X1613" s="2">
        <v>0</v>
      </c>
      <c r="Y1613" s="2">
        <v>6</v>
      </c>
      <c r="Z1613">
        <v>8</v>
      </c>
    </row>
    <row r="1614" spans="1:26" x14ac:dyDescent="0.25">
      <c r="A1614" s="1">
        <v>44730</v>
      </c>
      <c r="B1614" t="s">
        <v>89</v>
      </c>
      <c r="C1614" t="s">
        <v>152</v>
      </c>
      <c r="D1614" t="s">
        <v>132</v>
      </c>
      <c r="E1614" t="s">
        <v>279</v>
      </c>
      <c r="F1614" s="3">
        <v>0</v>
      </c>
      <c r="G1614" s="5">
        <v>1.8298611111111109E-2</v>
      </c>
      <c r="H1614" s="2">
        <v>0</v>
      </c>
      <c r="I1614" s="2">
        <v>0</v>
      </c>
      <c r="J1614" s="2">
        <v>0</v>
      </c>
      <c r="K1614" s="2">
        <v>3</v>
      </c>
      <c r="L1614" s="2">
        <v>3</v>
      </c>
      <c r="M1614">
        <v>0</v>
      </c>
      <c r="N1614" s="2">
        <v>3</v>
      </c>
      <c r="O1614" s="2">
        <v>1</v>
      </c>
      <c r="P1614" s="2">
        <v>1</v>
      </c>
      <c r="Q1614" s="2">
        <v>1</v>
      </c>
      <c r="R1614" s="2">
        <v>0</v>
      </c>
      <c r="S1614" s="2">
        <v>0</v>
      </c>
      <c r="T1614" s="2">
        <v>1</v>
      </c>
      <c r="U1614" s="45">
        <v>1.4016203703703704E-2</v>
      </c>
      <c r="V1614" s="45">
        <v>0</v>
      </c>
      <c r="W1614" s="45">
        <v>0.17390046296296297</v>
      </c>
      <c r="X1614" s="2">
        <v>1</v>
      </c>
      <c r="Y1614" s="2">
        <v>1</v>
      </c>
      <c r="Z1614">
        <v>3</v>
      </c>
    </row>
    <row r="1615" spans="1:26" x14ac:dyDescent="0.25">
      <c r="A1615" s="1">
        <v>44730</v>
      </c>
      <c r="B1615" t="s">
        <v>89</v>
      </c>
      <c r="C1615" t="s">
        <v>134</v>
      </c>
      <c r="D1615" t="s">
        <v>132</v>
      </c>
      <c r="E1615" t="s">
        <v>271</v>
      </c>
      <c r="F1615" s="3">
        <v>12.408333499999998</v>
      </c>
      <c r="G1615" s="5">
        <v>6.7934028472222213E-2</v>
      </c>
      <c r="H1615" s="2">
        <v>1</v>
      </c>
      <c r="I1615" s="2">
        <v>0</v>
      </c>
      <c r="J1615" s="2">
        <v>0</v>
      </c>
      <c r="K1615" s="2">
        <v>12</v>
      </c>
      <c r="L1615" s="2">
        <v>11</v>
      </c>
      <c r="M1615">
        <v>0</v>
      </c>
      <c r="N1615" s="2">
        <v>6</v>
      </c>
      <c r="O1615" s="2">
        <v>4</v>
      </c>
      <c r="P1615" s="2">
        <v>7</v>
      </c>
      <c r="Q1615" s="2">
        <v>7</v>
      </c>
      <c r="R1615" s="2">
        <v>0</v>
      </c>
      <c r="S1615" s="2">
        <v>0</v>
      </c>
      <c r="T1615" s="2">
        <v>1</v>
      </c>
      <c r="U1615" s="45">
        <v>3.9930555555555561E-3</v>
      </c>
      <c r="V1615" s="45">
        <v>0.75</v>
      </c>
      <c r="W1615" s="45">
        <v>0.15655092592592593</v>
      </c>
      <c r="X1615" s="2">
        <v>1</v>
      </c>
      <c r="Y1615" s="2">
        <v>7</v>
      </c>
      <c r="Z1615">
        <v>11</v>
      </c>
    </row>
    <row r="1616" spans="1:26" x14ac:dyDescent="0.25">
      <c r="A1616" s="1">
        <v>44730</v>
      </c>
      <c r="B1616" t="s">
        <v>89</v>
      </c>
      <c r="C1616" t="s">
        <v>158</v>
      </c>
      <c r="D1616" t="s">
        <v>132</v>
      </c>
      <c r="E1616" t="s">
        <v>271</v>
      </c>
      <c r="F1616" s="3">
        <v>0</v>
      </c>
      <c r="G1616" s="5">
        <v>2.8222222222222225E-2</v>
      </c>
      <c r="H1616" s="2">
        <v>0</v>
      </c>
      <c r="I1616" s="2">
        <v>0</v>
      </c>
      <c r="J1616" s="2">
        <v>0</v>
      </c>
      <c r="K1616" s="2">
        <v>5</v>
      </c>
      <c r="L1616" s="2">
        <v>5</v>
      </c>
      <c r="M1616">
        <v>0</v>
      </c>
      <c r="N1616" s="2">
        <v>4</v>
      </c>
      <c r="O1616" s="2">
        <v>2</v>
      </c>
      <c r="P1616" s="2">
        <v>3</v>
      </c>
      <c r="Q1616" s="2">
        <v>3</v>
      </c>
      <c r="R1616" s="2">
        <v>0</v>
      </c>
      <c r="S1616" s="2">
        <v>0</v>
      </c>
      <c r="T1616" s="2">
        <v>0</v>
      </c>
      <c r="U1616" s="45">
        <v>5.0057870370370369E-3</v>
      </c>
      <c r="V1616" s="45">
        <v>0.5</v>
      </c>
      <c r="W1616" s="45">
        <v>0.16373842592592594</v>
      </c>
      <c r="X1616" s="2">
        <v>0</v>
      </c>
      <c r="Y1616" s="2">
        <v>3</v>
      </c>
      <c r="Z1616">
        <v>5</v>
      </c>
    </row>
    <row r="1617" spans="1:26" x14ac:dyDescent="0.25">
      <c r="A1617" s="1">
        <v>44730</v>
      </c>
      <c r="B1617" t="s">
        <v>89</v>
      </c>
      <c r="C1617" t="s">
        <v>134</v>
      </c>
      <c r="D1617" t="s">
        <v>132</v>
      </c>
      <c r="E1617" t="s">
        <v>278</v>
      </c>
      <c r="F1617" s="3">
        <v>5.273330333333333</v>
      </c>
      <c r="G1617" s="5">
        <v>4.4023905864197542E-2</v>
      </c>
      <c r="H1617" s="2">
        <v>0</v>
      </c>
      <c r="I1617" s="2">
        <v>0</v>
      </c>
      <c r="J1617" s="2">
        <v>0</v>
      </c>
      <c r="K1617" s="2">
        <v>9</v>
      </c>
      <c r="L1617" s="2">
        <v>9</v>
      </c>
      <c r="M1617">
        <v>0</v>
      </c>
      <c r="N1617" s="2">
        <v>5</v>
      </c>
      <c r="O1617" s="2">
        <v>1</v>
      </c>
      <c r="P1617" s="2">
        <v>7</v>
      </c>
      <c r="Q1617" s="2">
        <v>8</v>
      </c>
      <c r="R1617" s="2">
        <v>1</v>
      </c>
      <c r="S1617" s="2">
        <v>0</v>
      </c>
      <c r="T1617" s="2">
        <v>0</v>
      </c>
      <c r="U1617" s="45">
        <v>2.9398148148148148E-3</v>
      </c>
      <c r="V1617" s="45">
        <v>1</v>
      </c>
      <c r="W1617" s="45">
        <v>2.6105324074074076E-2</v>
      </c>
      <c r="X1617" s="2">
        <v>0</v>
      </c>
      <c r="Y1617" s="2">
        <v>8</v>
      </c>
      <c r="Z1617">
        <v>9</v>
      </c>
    </row>
    <row r="1618" spans="1:26" x14ac:dyDescent="0.25">
      <c r="A1618" s="1">
        <v>44730</v>
      </c>
      <c r="B1618" t="s">
        <v>89</v>
      </c>
      <c r="C1618" t="s">
        <v>152</v>
      </c>
      <c r="D1618" t="s">
        <v>132</v>
      </c>
      <c r="E1618" t="s">
        <v>278</v>
      </c>
      <c r="F1618" s="3">
        <v>0</v>
      </c>
      <c r="G1618" s="5">
        <v>2.1456002777777778E-2</v>
      </c>
      <c r="H1618" s="2">
        <v>0</v>
      </c>
      <c r="I1618" s="2">
        <v>0</v>
      </c>
      <c r="J1618" s="2">
        <v>0</v>
      </c>
      <c r="K1618" s="2">
        <v>6</v>
      </c>
      <c r="L1618" s="2">
        <v>5</v>
      </c>
      <c r="M1618">
        <v>0</v>
      </c>
      <c r="N1618" s="2">
        <v>4</v>
      </c>
      <c r="O1618" s="2">
        <v>0</v>
      </c>
      <c r="P1618" s="2">
        <v>1</v>
      </c>
      <c r="Q1618" s="2">
        <v>1</v>
      </c>
      <c r="R1618" s="2">
        <v>0</v>
      </c>
      <c r="S1618" s="2">
        <v>0</v>
      </c>
      <c r="T1618" s="2">
        <v>5</v>
      </c>
      <c r="U1618" s="45" t="s">
        <v>77</v>
      </c>
      <c r="V1618" s="45" t="s">
        <v>77</v>
      </c>
      <c r="W1618" s="45">
        <v>0.21927083333333333</v>
      </c>
      <c r="X1618" s="2">
        <v>5</v>
      </c>
      <c r="Y1618" s="2">
        <v>1</v>
      </c>
      <c r="Z1618">
        <v>6</v>
      </c>
    </row>
    <row r="1619" spans="1:26" x14ac:dyDescent="0.25">
      <c r="A1619" s="1">
        <v>44730</v>
      </c>
      <c r="B1619" t="s">
        <v>89</v>
      </c>
      <c r="C1619" t="s">
        <v>158</v>
      </c>
      <c r="D1619" t="s">
        <v>132</v>
      </c>
      <c r="E1619" t="s">
        <v>278</v>
      </c>
      <c r="F1619" s="3">
        <v>0</v>
      </c>
      <c r="G1619" s="5">
        <v>1.8547454861111114E-2</v>
      </c>
      <c r="H1619" s="2">
        <v>0</v>
      </c>
      <c r="I1619" s="2">
        <v>0</v>
      </c>
      <c r="J1619" s="2">
        <v>0</v>
      </c>
      <c r="K1619" s="2">
        <v>4</v>
      </c>
      <c r="L1619" s="2">
        <v>4</v>
      </c>
      <c r="M1619">
        <v>0</v>
      </c>
      <c r="N1619" s="2">
        <v>4</v>
      </c>
      <c r="O1619" s="2">
        <v>1</v>
      </c>
      <c r="P1619" s="2">
        <v>2</v>
      </c>
      <c r="Q1619" s="2">
        <v>2</v>
      </c>
      <c r="R1619" s="2">
        <v>0</v>
      </c>
      <c r="S1619" s="2">
        <v>0</v>
      </c>
      <c r="T1619" s="2">
        <v>1</v>
      </c>
      <c r="U1619" s="45">
        <v>8.0902777777777778E-3</v>
      </c>
      <c r="V1619" s="45">
        <v>0</v>
      </c>
      <c r="W1619" s="45">
        <v>0.16891782407407407</v>
      </c>
      <c r="X1619" s="2">
        <v>1</v>
      </c>
      <c r="Y1619" s="2">
        <v>2</v>
      </c>
      <c r="Z1619">
        <v>4</v>
      </c>
    </row>
    <row r="1620" spans="1:26" x14ac:dyDescent="0.25">
      <c r="A1620" s="1">
        <v>44730</v>
      </c>
      <c r="B1620" t="s">
        <v>87</v>
      </c>
      <c r="C1620" t="s">
        <v>131</v>
      </c>
      <c r="D1620" t="s">
        <v>132</v>
      </c>
      <c r="E1620" t="s">
        <v>276</v>
      </c>
      <c r="F1620" s="3">
        <v>21.360555666666666</v>
      </c>
      <c r="G1620" s="5">
        <v>5.9862397376543225E-2</v>
      </c>
      <c r="H1620" s="2">
        <v>1</v>
      </c>
      <c r="I1620" s="2">
        <v>0</v>
      </c>
      <c r="J1620" s="2">
        <v>0</v>
      </c>
      <c r="K1620" s="2">
        <v>20</v>
      </c>
      <c r="L1620" s="2">
        <v>18</v>
      </c>
      <c r="M1620">
        <v>1</v>
      </c>
      <c r="N1620" s="2">
        <v>7</v>
      </c>
      <c r="O1620" s="2">
        <v>4</v>
      </c>
      <c r="P1620" s="2">
        <v>14</v>
      </c>
      <c r="Q1620" s="2">
        <v>14</v>
      </c>
      <c r="R1620" s="2">
        <v>0</v>
      </c>
      <c r="S1620" s="2">
        <v>0</v>
      </c>
      <c r="T1620" s="2">
        <v>2</v>
      </c>
      <c r="U1620" s="45">
        <v>6.5914351851851854E-3</v>
      </c>
      <c r="V1620" s="45">
        <v>0.5</v>
      </c>
      <c r="W1620" s="45">
        <v>3.6186342592592596E-2</v>
      </c>
      <c r="X1620" s="2">
        <v>2</v>
      </c>
      <c r="Y1620" s="2">
        <v>14</v>
      </c>
      <c r="Z1620">
        <v>19</v>
      </c>
    </row>
    <row r="1621" spans="1:26" x14ac:dyDescent="0.25">
      <c r="A1621" s="1">
        <v>44730</v>
      </c>
      <c r="B1621" t="s">
        <v>87</v>
      </c>
      <c r="C1621" t="s">
        <v>138</v>
      </c>
      <c r="D1621" t="s">
        <v>132</v>
      </c>
      <c r="E1621" t="s">
        <v>276</v>
      </c>
      <c r="F1621" s="3">
        <v>9.57</v>
      </c>
      <c r="G1621" s="5">
        <v>4.8483796527777789E-2</v>
      </c>
      <c r="H1621" s="2">
        <v>0</v>
      </c>
      <c r="I1621" s="2">
        <v>0</v>
      </c>
      <c r="J1621" s="2">
        <v>0</v>
      </c>
      <c r="K1621" s="2">
        <v>10</v>
      </c>
      <c r="L1621" s="2">
        <v>10</v>
      </c>
      <c r="M1621">
        <v>5</v>
      </c>
      <c r="N1621" s="2">
        <v>8</v>
      </c>
      <c r="O1621" s="2">
        <v>1</v>
      </c>
      <c r="P1621" s="2">
        <v>8</v>
      </c>
      <c r="Q1621" s="2">
        <v>9</v>
      </c>
      <c r="R1621" s="2">
        <v>1</v>
      </c>
      <c r="S1621" s="2">
        <v>0</v>
      </c>
      <c r="T1621" s="2">
        <v>0</v>
      </c>
      <c r="U1621" s="45">
        <v>2.7893518518518519E-3</v>
      </c>
      <c r="V1621" s="45">
        <v>1</v>
      </c>
      <c r="W1621" s="45">
        <v>0.10782407407407409</v>
      </c>
      <c r="X1621" s="2">
        <v>0</v>
      </c>
      <c r="Y1621" s="2">
        <v>9</v>
      </c>
      <c r="Z1621">
        <v>10</v>
      </c>
    </row>
    <row r="1622" spans="1:26" x14ac:dyDescent="0.25">
      <c r="A1622" s="1">
        <v>44730</v>
      </c>
      <c r="B1622" t="s">
        <v>87</v>
      </c>
      <c r="C1622" t="s">
        <v>131</v>
      </c>
      <c r="D1622" t="s">
        <v>132</v>
      </c>
      <c r="E1622" t="s">
        <v>285</v>
      </c>
      <c r="F1622" s="3">
        <v>15.578054499999999</v>
      </c>
      <c r="G1622" s="5">
        <v>4.1842590277777786E-2</v>
      </c>
      <c r="H1622" s="2">
        <v>0</v>
      </c>
      <c r="I1622" s="2">
        <v>0</v>
      </c>
      <c r="J1622" s="2">
        <v>0</v>
      </c>
      <c r="K1622" s="2">
        <v>18</v>
      </c>
      <c r="L1622" s="2">
        <v>18</v>
      </c>
      <c r="M1622">
        <v>4</v>
      </c>
      <c r="N1622" s="2">
        <v>12</v>
      </c>
      <c r="O1622" s="2">
        <v>4</v>
      </c>
      <c r="P1622" s="2">
        <v>9</v>
      </c>
      <c r="Q1622" s="2">
        <v>13</v>
      </c>
      <c r="R1622" s="2">
        <v>4</v>
      </c>
      <c r="S1622" s="2">
        <v>0</v>
      </c>
      <c r="T1622" s="2">
        <v>1</v>
      </c>
      <c r="U1622" s="45">
        <v>1.8576388888888889E-3</v>
      </c>
      <c r="V1622" s="45">
        <v>0.75</v>
      </c>
      <c r="W1622" s="45">
        <v>4.5370370370370366E-2</v>
      </c>
      <c r="X1622" s="2">
        <v>1</v>
      </c>
      <c r="Y1622" s="2">
        <v>13</v>
      </c>
      <c r="Z1622">
        <v>18</v>
      </c>
    </row>
    <row r="1623" spans="1:26" x14ac:dyDescent="0.25">
      <c r="A1623" s="1">
        <v>44730</v>
      </c>
      <c r="B1623" t="s">
        <v>87</v>
      </c>
      <c r="C1623" t="s">
        <v>139</v>
      </c>
      <c r="D1623" t="s">
        <v>132</v>
      </c>
      <c r="E1623" t="s">
        <v>285</v>
      </c>
      <c r="F1623" s="3">
        <v>1.2169443333333334</v>
      </c>
      <c r="G1623" s="5">
        <v>3.5769673611111115E-2</v>
      </c>
      <c r="H1623" s="2">
        <v>0</v>
      </c>
      <c r="I1623" s="2">
        <v>0</v>
      </c>
      <c r="J1623" s="2">
        <v>0</v>
      </c>
      <c r="K1623" s="2">
        <v>2</v>
      </c>
      <c r="L1623" s="2">
        <v>2</v>
      </c>
      <c r="M1623">
        <v>0</v>
      </c>
      <c r="N1623" s="2">
        <v>1</v>
      </c>
      <c r="O1623" s="2">
        <v>0</v>
      </c>
      <c r="P1623" s="2">
        <v>2</v>
      </c>
      <c r="Q1623" s="2">
        <v>2</v>
      </c>
      <c r="R1623" s="2">
        <v>0</v>
      </c>
      <c r="S1623" s="2">
        <v>0</v>
      </c>
      <c r="T1623" s="2">
        <v>0</v>
      </c>
      <c r="U1623" s="45" t="s">
        <v>77</v>
      </c>
      <c r="V1623" s="45" t="s">
        <v>77</v>
      </c>
      <c r="W1623" s="45">
        <v>4.4021990740740743E-2</v>
      </c>
      <c r="X1623" s="2">
        <v>0</v>
      </c>
      <c r="Y1623" s="2">
        <v>2</v>
      </c>
      <c r="Z1623">
        <v>2</v>
      </c>
    </row>
    <row r="1624" spans="1:26" x14ac:dyDescent="0.25">
      <c r="A1624" s="1">
        <v>44730</v>
      </c>
      <c r="B1624" t="s">
        <v>87</v>
      </c>
      <c r="C1624" t="s">
        <v>131</v>
      </c>
      <c r="D1624" t="s">
        <v>132</v>
      </c>
      <c r="E1624" t="s">
        <v>282</v>
      </c>
      <c r="F1624" s="3">
        <v>6.6827778333333328</v>
      </c>
      <c r="G1624" s="5">
        <v>4.1355452932098767E-2</v>
      </c>
      <c r="H1624" s="2">
        <v>0</v>
      </c>
      <c r="I1624" s="2">
        <v>0</v>
      </c>
      <c r="J1624" s="2">
        <v>0</v>
      </c>
      <c r="K1624" s="2">
        <v>9</v>
      </c>
      <c r="L1624" s="2">
        <v>9</v>
      </c>
      <c r="M1624">
        <v>0</v>
      </c>
      <c r="N1624" s="2">
        <v>4</v>
      </c>
      <c r="O1624" s="2">
        <v>2</v>
      </c>
      <c r="P1624" s="2">
        <v>6</v>
      </c>
      <c r="Q1624" s="2">
        <v>6</v>
      </c>
      <c r="R1624" s="2">
        <v>0</v>
      </c>
      <c r="S1624" s="2">
        <v>0</v>
      </c>
      <c r="T1624" s="2">
        <v>1</v>
      </c>
      <c r="U1624" s="45">
        <v>6.1747685185185178E-3</v>
      </c>
      <c r="V1624" s="45">
        <v>0.5</v>
      </c>
      <c r="W1624" s="45">
        <v>7.72337962962963E-2</v>
      </c>
      <c r="X1624" s="2">
        <v>1</v>
      </c>
      <c r="Y1624" s="2">
        <v>6</v>
      </c>
      <c r="Z1624">
        <v>9</v>
      </c>
    </row>
    <row r="1625" spans="1:26" x14ac:dyDescent="0.25">
      <c r="A1625" s="1">
        <v>44730</v>
      </c>
      <c r="B1625" t="s">
        <v>87</v>
      </c>
      <c r="C1625" t="s">
        <v>139</v>
      </c>
      <c r="D1625" t="s">
        <v>132</v>
      </c>
      <c r="E1625" t="s">
        <v>282</v>
      </c>
      <c r="F1625" s="3">
        <v>4.6422221666666674</v>
      </c>
      <c r="G1625" s="5">
        <v>3.515335590277778E-2</v>
      </c>
      <c r="H1625" s="2">
        <v>0</v>
      </c>
      <c r="I1625" s="2">
        <v>0</v>
      </c>
      <c r="J1625" s="2">
        <v>0</v>
      </c>
      <c r="K1625" s="2">
        <v>8</v>
      </c>
      <c r="L1625" s="2">
        <v>8</v>
      </c>
      <c r="M1625">
        <v>0</v>
      </c>
      <c r="N1625" s="2">
        <v>5</v>
      </c>
      <c r="O1625" s="2">
        <v>3</v>
      </c>
      <c r="P1625" s="2">
        <v>3</v>
      </c>
      <c r="Q1625" s="2">
        <v>4</v>
      </c>
      <c r="R1625" s="2">
        <v>1</v>
      </c>
      <c r="S1625" s="2">
        <v>0</v>
      </c>
      <c r="T1625" s="2">
        <v>1</v>
      </c>
      <c r="U1625" s="45">
        <v>2.1990740740740742E-3</v>
      </c>
      <c r="V1625" s="45">
        <v>0.66666666666666663</v>
      </c>
      <c r="W1625" s="45">
        <v>9.4305555555555573E-2</v>
      </c>
      <c r="X1625" s="2">
        <v>1</v>
      </c>
      <c r="Y1625" s="2">
        <v>4</v>
      </c>
      <c r="Z1625">
        <v>8</v>
      </c>
    </row>
    <row r="1626" spans="1:26" x14ac:dyDescent="0.25">
      <c r="A1626" s="1">
        <v>44730</v>
      </c>
      <c r="B1626" t="s">
        <v>87</v>
      </c>
      <c r="C1626" t="s">
        <v>138</v>
      </c>
      <c r="D1626" t="s">
        <v>132</v>
      </c>
      <c r="E1626" t="s">
        <v>287</v>
      </c>
      <c r="F1626" s="3">
        <v>10.425000000000001</v>
      </c>
      <c r="G1626" s="5">
        <v>3.9857453947368421E-2</v>
      </c>
      <c r="H1626" s="2">
        <v>0</v>
      </c>
      <c r="I1626" s="2">
        <v>0</v>
      </c>
      <c r="J1626" s="2">
        <v>0</v>
      </c>
      <c r="K1626" s="2">
        <v>17</v>
      </c>
      <c r="L1626" s="2">
        <v>17</v>
      </c>
      <c r="M1626">
        <v>1</v>
      </c>
      <c r="N1626" s="2">
        <v>13</v>
      </c>
      <c r="O1626" s="2">
        <v>3</v>
      </c>
      <c r="P1626" s="2">
        <v>11</v>
      </c>
      <c r="Q1626" s="2">
        <v>12</v>
      </c>
      <c r="R1626" s="2">
        <v>1</v>
      </c>
      <c r="S1626" s="2">
        <v>0</v>
      </c>
      <c r="T1626" s="2">
        <v>2</v>
      </c>
      <c r="U1626" s="45">
        <v>1.5520833333333334E-2</v>
      </c>
      <c r="V1626" s="45">
        <v>0</v>
      </c>
      <c r="W1626" s="45">
        <v>3.2922453703703704E-2</v>
      </c>
      <c r="X1626" s="2">
        <v>2</v>
      </c>
      <c r="Y1626" s="2">
        <v>12</v>
      </c>
      <c r="Z1626">
        <v>17</v>
      </c>
    </row>
    <row r="1627" spans="1:26" x14ac:dyDescent="0.25">
      <c r="A1627" s="1">
        <v>44730</v>
      </c>
      <c r="B1627" t="s">
        <v>87</v>
      </c>
      <c r="C1627" t="s">
        <v>138</v>
      </c>
      <c r="D1627" t="s">
        <v>132</v>
      </c>
      <c r="E1627" t="s">
        <v>284</v>
      </c>
      <c r="F1627" s="3">
        <v>16.100276999999998</v>
      </c>
      <c r="G1627" s="5">
        <v>7.7434020833333325E-2</v>
      </c>
      <c r="H1627" s="2">
        <v>1</v>
      </c>
      <c r="I1627" s="2">
        <v>0</v>
      </c>
      <c r="J1627" s="2">
        <v>0</v>
      </c>
      <c r="K1627" s="2">
        <v>10</v>
      </c>
      <c r="L1627" s="2">
        <v>10</v>
      </c>
      <c r="M1627">
        <v>1</v>
      </c>
      <c r="N1627" s="2">
        <v>4</v>
      </c>
      <c r="O1627" s="2">
        <v>0</v>
      </c>
      <c r="P1627" s="2">
        <v>4</v>
      </c>
      <c r="Q1627" s="2">
        <v>9</v>
      </c>
      <c r="R1627" s="2">
        <v>5</v>
      </c>
      <c r="S1627" s="2">
        <v>0</v>
      </c>
      <c r="T1627" s="2">
        <v>1</v>
      </c>
      <c r="U1627" s="45" t="s">
        <v>77</v>
      </c>
      <c r="V1627" s="45" t="s">
        <v>77</v>
      </c>
      <c r="W1627" s="45">
        <v>3.2002314814814817E-2</v>
      </c>
      <c r="X1627" s="2">
        <v>1</v>
      </c>
      <c r="Y1627" s="2">
        <v>9</v>
      </c>
      <c r="Z1627">
        <v>10</v>
      </c>
    </row>
    <row r="1628" spans="1:26" x14ac:dyDescent="0.25">
      <c r="A1628" s="1">
        <v>44730</v>
      </c>
      <c r="B1628" t="s">
        <v>87</v>
      </c>
      <c r="C1628" t="s">
        <v>139</v>
      </c>
      <c r="D1628" t="s">
        <v>132</v>
      </c>
      <c r="E1628" t="s">
        <v>277</v>
      </c>
      <c r="F1628" s="3">
        <v>22.9558325</v>
      </c>
      <c r="G1628" s="5">
        <v>6.0222342105263178E-2</v>
      </c>
      <c r="H1628" s="2">
        <v>3</v>
      </c>
      <c r="I1628" s="2">
        <v>1</v>
      </c>
      <c r="J1628" s="2">
        <v>0</v>
      </c>
      <c r="K1628" s="2">
        <v>17</v>
      </c>
      <c r="L1628" s="2">
        <v>17</v>
      </c>
      <c r="M1628">
        <v>3</v>
      </c>
      <c r="N1628" s="2">
        <v>14</v>
      </c>
      <c r="O1628" s="2">
        <v>2</v>
      </c>
      <c r="P1628" s="2">
        <v>12</v>
      </c>
      <c r="Q1628" s="2">
        <v>15</v>
      </c>
      <c r="R1628" s="2">
        <v>3</v>
      </c>
      <c r="S1628" s="2">
        <v>0</v>
      </c>
      <c r="T1628" s="2">
        <v>0</v>
      </c>
      <c r="U1628" s="45">
        <v>4.1956018518518523E-3</v>
      </c>
      <c r="V1628" s="45">
        <v>0.5</v>
      </c>
      <c r="W1628" s="45">
        <v>7.0081018518518529E-2</v>
      </c>
      <c r="X1628" s="2">
        <v>0</v>
      </c>
      <c r="Y1628" s="2">
        <v>15</v>
      </c>
      <c r="Z1628">
        <v>17</v>
      </c>
    </row>
    <row r="1629" spans="1:26" x14ac:dyDescent="0.25">
      <c r="A1629" s="1">
        <v>44730</v>
      </c>
      <c r="B1629" t="s">
        <v>90</v>
      </c>
      <c r="C1629" t="s">
        <v>136</v>
      </c>
      <c r="D1629" t="s">
        <v>132</v>
      </c>
      <c r="E1629" t="s">
        <v>269</v>
      </c>
      <c r="F1629" s="3">
        <v>0</v>
      </c>
      <c r="G1629" s="5" t="s">
        <v>77</v>
      </c>
      <c r="H1629" s="2">
        <v>0</v>
      </c>
      <c r="I1629" s="2">
        <v>0</v>
      </c>
      <c r="J1629" s="2">
        <v>0</v>
      </c>
      <c r="K1629" s="2">
        <v>1</v>
      </c>
      <c r="L1629" s="2">
        <v>0</v>
      </c>
      <c r="M1629">
        <v>0</v>
      </c>
      <c r="N1629" s="2">
        <v>0</v>
      </c>
      <c r="O1629" s="2">
        <v>0</v>
      </c>
      <c r="P1629" s="2">
        <v>1</v>
      </c>
      <c r="Q1629" s="2">
        <v>1</v>
      </c>
      <c r="R1629" s="2">
        <v>0</v>
      </c>
      <c r="S1629" s="2">
        <v>0</v>
      </c>
      <c r="T1629" s="2">
        <v>0</v>
      </c>
      <c r="U1629" s="45" t="s">
        <v>77</v>
      </c>
      <c r="V1629" s="45" t="s">
        <v>77</v>
      </c>
      <c r="W1629" s="45">
        <v>0.33760416666666665</v>
      </c>
      <c r="X1629" s="2">
        <v>0</v>
      </c>
      <c r="Y1629" s="2">
        <v>1</v>
      </c>
      <c r="Z1629">
        <v>1</v>
      </c>
    </row>
    <row r="1630" spans="1:26" x14ac:dyDescent="0.25">
      <c r="A1630" s="1">
        <v>44730</v>
      </c>
      <c r="B1630" t="s">
        <v>90</v>
      </c>
      <c r="C1630" t="s">
        <v>136</v>
      </c>
      <c r="D1630" t="s">
        <v>132</v>
      </c>
      <c r="E1630" t="s">
        <v>272</v>
      </c>
      <c r="F1630" s="3">
        <v>0.15777783333333334</v>
      </c>
      <c r="G1630" s="5">
        <v>1.1724538194444446E-2</v>
      </c>
      <c r="H1630" s="2">
        <v>0</v>
      </c>
      <c r="I1630" s="2">
        <v>0</v>
      </c>
      <c r="J1630" s="2">
        <v>0</v>
      </c>
      <c r="K1630" s="2">
        <v>3</v>
      </c>
      <c r="L1630" s="2">
        <v>3</v>
      </c>
      <c r="M1630">
        <v>1</v>
      </c>
      <c r="N1630" s="2">
        <v>3</v>
      </c>
      <c r="O1630" s="2">
        <v>2</v>
      </c>
      <c r="P1630" s="2">
        <v>0</v>
      </c>
      <c r="Q1630" s="2">
        <v>1</v>
      </c>
      <c r="R1630" s="2">
        <v>1</v>
      </c>
      <c r="S1630" s="2">
        <v>0</v>
      </c>
      <c r="T1630" s="2">
        <v>0</v>
      </c>
      <c r="U1630" s="45">
        <v>9.3171296296296301E-3</v>
      </c>
      <c r="V1630" s="45">
        <v>0</v>
      </c>
      <c r="W1630" s="45">
        <v>1.5648148148148151E-2</v>
      </c>
      <c r="X1630" s="2">
        <v>0</v>
      </c>
      <c r="Y1630" s="2">
        <v>1</v>
      </c>
      <c r="Z1630">
        <v>3</v>
      </c>
    </row>
    <row r="1631" spans="1:26" x14ac:dyDescent="0.25">
      <c r="A1631" s="1">
        <v>44730</v>
      </c>
      <c r="B1631" t="s">
        <v>90</v>
      </c>
      <c r="C1631" t="s">
        <v>136</v>
      </c>
      <c r="D1631" t="s">
        <v>132</v>
      </c>
      <c r="E1631" t="s">
        <v>273</v>
      </c>
      <c r="F1631" s="3">
        <v>54.970553833333334</v>
      </c>
      <c r="G1631" s="5">
        <v>8.1438076605902784E-2</v>
      </c>
      <c r="H1631" s="2">
        <v>4</v>
      </c>
      <c r="I1631" s="2">
        <v>3</v>
      </c>
      <c r="J1631" s="2">
        <v>0</v>
      </c>
      <c r="K1631" s="2">
        <v>31</v>
      </c>
      <c r="L1631" s="2">
        <v>31</v>
      </c>
      <c r="M1631">
        <v>5</v>
      </c>
      <c r="N1631" s="2">
        <v>18</v>
      </c>
      <c r="O1631" s="2">
        <v>10</v>
      </c>
      <c r="P1631" s="2">
        <v>16</v>
      </c>
      <c r="Q1631" s="2">
        <v>21</v>
      </c>
      <c r="R1631" s="2">
        <v>5</v>
      </c>
      <c r="S1631" s="2">
        <v>0</v>
      </c>
      <c r="T1631" s="2">
        <v>0</v>
      </c>
      <c r="U1631" s="45">
        <v>4.1087962962962962E-3</v>
      </c>
      <c r="V1631" s="45">
        <v>0.7</v>
      </c>
      <c r="W1631" s="45">
        <v>0.13886574074074073</v>
      </c>
      <c r="X1631" s="2">
        <v>0</v>
      </c>
      <c r="Y1631" s="2">
        <v>21</v>
      </c>
      <c r="Z1631">
        <v>31</v>
      </c>
    </row>
    <row r="1632" spans="1:26" x14ac:dyDescent="0.25">
      <c r="A1632" s="1">
        <v>44730</v>
      </c>
      <c r="B1632" t="s">
        <v>90</v>
      </c>
      <c r="C1632" t="s">
        <v>155</v>
      </c>
      <c r="D1632" t="s">
        <v>146</v>
      </c>
      <c r="E1632" t="s">
        <v>273</v>
      </c>
      <c r="F1632" s="3">
        <v>0</v>
      </c>
      <c r="G1632" s="5">
        <v>9.8391204861111109E-2</v>
      </c>
      <c r="H1632" s="2">
        <v>0</v>
      </c>
      <c r="I1632" s="2">
        <v>0</v>
      </c>
      <c r="J1632" s="2">
        <v>0</v>
      </c>
      <c r="K1632" s="2">
        <v>2</v>
      </c>
      <c r="L1632" s="2">
        <v>2</v>
      </c>
      <c r="M1632">
        <v>0</v>
      </c>
      <c r="N1632" s="2">
        <v>1</v>
      </c>
      <c r="O1632" s="2">
        <v>0</v>
      </c>
      <c r="P1632" s="2">
        <v>2</v>
      </c>
      <c r="Q1632" s="2">
        <v>2</v>
      </c>
      <c r="R1632" s="2">
        <v>0</v>
      </c>
      <c r="S1632" s="2">
        <v>0</v>
      </c>
      <c r="T1632" s="2">
        <v>0</v>
      </c>
      <c r="U1632" s="45" t="s">
        <v>77</v>
      </c>
      <c r="V1632" s="45" t="s">
        <v>77</v>
      </c>
      <c r="W1632" s="45">
        <v>0.20380787037037038</v>
      </c>
      <c r="X1632" s="2">
        <v>0</v>
      </c>
      <c r="Y1632" s="2">
        <v>2</v>
      </c>
      <c r="Z1632">
        <v>2</v>
      </c>
    </row>
    <row r="1633" spans="1:26" x14ac:dyDescent="0.25">
      <c r="A1633" s="1">
        <v>44730</v>
      </c>
      <c r="B1633" t="s">
        <v>90</v>
      </c>
      <c r="C1633" t="s">
        <v>136</v>
      </c>
      <c r="D1633" t="s">
        <v>132</v>
      </c>
      <c r="E1633" t="s">
        <v>268</v>
      </c>
      <c r="F1633" s="3">
        <v>0</v>
      </c>
      <c r="G1633" s="5">
        <v>1.6597222222222222E-2</v>
      </c>
      <c r="H1633" s="2">
        <v>0</v>
      </c>
      <c r="I1633" s="2">
        <v>0</v>
      </c>
      <c r="J1633" s="2">
        <v>0</v>
      </c>
      <c r="K1633" s="2">
        <v>1</v>
      </c>
      <c r="L1633" s="2">
        <v>1</v>
      </c>
      <c r="M1633">
        <v>0</v>
      </c>
      <c r="N1633" s="2">
        <v>1</v>
      </c>
      <c r="O1633" s="2">
        <v>1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45">
        <v>9.9421296296296306E-3</v>
      </c>
      <c r="V1633" s="45">
        <v>0</v>
      </c>
      <c r="W1633" s="45" t="s">
        <v>77</v>
      </c>
      <c r="X1633" s="2">
        <v>0</v>
      </c>
      <c r="Y1633" s="2">
        <v>0</v>
      </c>
      <c r="Z1633">
        <v>1</v>
      </c>
    </row>
    <row r="1634" spans="1:26" x14ac:dyDescent="0.25">
      <c r="A1634" s="1">
        <v>44730</v>
      </c>
      <c r="B1634" t="s">
        <v>90</v>
      </c>
      <c r="C1634" t="s">
        <v>136</v>
      </c>
      <c r="D1634" t="s">
        <v>132</v>
      </c>
      <c r="E1634" t="s">
        <v>94</v>
      </c>
      <c r="F1634" s="3">
        <v>0</v>
      </c>
      <c r="G1634" s="5">
        <v>5.3055555555555564E-2</v>
      </c>
      <c r="H1634" s="2">
        <v>0</v>
      </c>
      <c r="I1634" s="2">
        <v>0</v>
      </c>
      <c r="J1634" s="2">
        <v>0</v>
      </c>
      <c r="K1634" s="2">
        <v>1</v>
      </c>
      <c r="L1634" s="2">
        <v>1</v>
      </c>
      <c r="M1634">
        <v>0</v>
      </c>
      <c r="N1634" s="2">
        <v>0</v>
      </c>
      <c r="O1634" s="2">
        <v>0</v>
      </c>
      <c r="P1634" s="2">
        <v>1</v>
      </c>
      <c r="Q1634" s="2">
        <v>1</v>
      </c>
      <c r="R1634" s="2">
        <v>0</v>
      </c>
      <c r="S1634" s="2">
        <v>0</v>
      </c>
      <c r="T1634" s="2">
        <v>0</v>
      </c>
      <c r="U1634" s="45" t="s">
        <v>77</v>
      </c>
      <c r="V1634" s="45" t="s">
        <v>77</v>
      </c>
      <c r="W1634" s="45">
        <v>1.8275462962962962E-2</v>
      </c>
      <c r="X1634" s="2">
        <v>0</v>
      </c>
      <c r="Y1634" s="2">
        <v>1</v>
      </c>
      <c r="Z1634">
        <v>1</v>
      </c>
    </row>
    <row r="1635" spans="1:26" x14ac:dyDescent="0.25">
      <c r="A1635" s="1">
        <v>44730</v>
      </c>
      <c r="B1635" t="s">
        <v>90</v>
      </c>
      <c r="C1635" t="s">
        <v>136</v>
      </c>
      <c r="D1635" t="s">
        <v>132</v>
      </c>
      <c r="E1635" t="s">
        <v>274</v>
      </c>
      <c r="F1635" s="3">
        <v>1.6033333333333331</v>
      </c>
      <c r="G1635" s="5">
        <v>4.3819444444444446E-2</v>
      </c>
      <c r="H1635" s="2">
        <v>0</v>
      </c>
      <c r="I1635" s="2">
        <v>0</v>
      </c>
      <c r="J1635" s="2">
        <v>0</v>
      </c>
      <c r="K1635" s="2">
        <v>2</v>
      </c>
      <c r="L1635" s="2">
        <v>2</v>
      </c>
      <c r="M1635">
        <v>0</v>
      </c>
      <c r="N1635" s="2">
        <v>1</v>
      </c>
      <c r="O1635" s="2">
        <v>1</v>
      </c>
      <c r="P1635" s="2">
        <v>1</v>
      </c>
      <c r="Q1635" s="2">
        <v>1</v>
      </c>
      <c r="R1635" s="2">
        <v>0</v>
      </c>
      <c r="S1635" s="2">
        <v>0</v>
      </c>
      <c r="T1635" s="2">
        <v>0</v>
      </c>
      <c r="U1635" s="45">
        <v>5.6597222222222231E-3</v>
      </c>
      <c r="V1635" s="45">
        <v>0</v>
      </c>
      <c r="W1635" s="45">
        <v>0.10106481481481482</v>
      </c>
      <c r="X1635" s="2">
        <v>0</v>
      </c>
      <c r="Y1635" s="2">
        <v>1</v>
      </c>
      <c r="Z1635">
        <v>2</v>
      </c>
    </row>
    <row r="1636" spans="1:26" x14ac:dyDescent="0.25">
      <c r="A1636" s="1">
        <v>44730</v>
      </c>
      <c r="B1636" t="s">
        <v>90</v>
      </c>
      <c r="C1636" t="s">
        <v>136</v>
      </c>
      <c r="D1636" t="s">
        <v>132</v>
      </c>
      <c r="E1636" t="s">
        <v>267</v>
      </c>
      <c r="F1636" s="3">
        <v>0</v>
      </c>
      <c r="G1636" s="5">
        <v>7.5000000000000006E-3</v>
      </c>
      <c r="H1636" s="2">
        <v>0</v>
      </c>
      <c r="I1636" s="2">
        <v>0</v>
      </c>
      <c r="J1636" s="2">
        <v>0</v>
      </c>
      <c r="K1636" s="2">
        <v>1</v>
      </c>
      <c r="L1636" s="2">
        <v>1</v>
      </c>
      <c r="M1636">
        <v>1</v>
      </c>
      <c r="N1636" s="2">
        <v>1</v>
      </c>
      <c r="O1636" s="2">
        <v>0</v>
      </c>
      <c r="P1636" s="2">
        <v>1</v>
      </c>
      <c r="Q1636" s="2">
        <v>1</v>
      </c>
      <c r="R1636" s="2">
        <v>0</v>
      </c>
      <c r="S1636" s="2">
        <v>0</v>
      </c>
      <c r="T1636" s="2">
        <v>0</v>
      </c>
      <c r="U1636" s="45" t="s">
        <v>77</v>
      </c>
      <c r="V1636" s="45" t="s">
        <v>77</v>
      </c>
      <c r="W1636" s="45">
        <v>0.30534722222222221</v>
      </c>
      <c r="X1636" s="2">
        <v>0</v>
      </c>
      <c r="Y1636" s="2">
        <v>1</v>
      </c>
      <c r="Z1636">
        <v>1</v>
      </c>
    </row>
    <row r="1637" spans="1:26" x14ac:dyDescent="0.25">
      <c r="A1637" s="1">
        <v>44730</v>
      </c>
      <c r="B1637" t="s">
        <v>90</v>
      </c>
      <c r="C1637" t="s">
        <v>136</v>
      </c>
      <c r="D1637" t="s">
        <v>132</v>
      </c>
      <c r="E1637" t="s">
        <v>278</v>
      </c>
      <c r="F1637" s="3">
        <v>0.15138883333333333</v>
      </c>
      <c r="G1637" s="5">
        <v>1.6724534722222222E-2</v>
      </c>
      <c r="H1637" s="2">
        <v>0</v>
      </c>
      <c r="I1637" s="2">
        <v>0</v>
      </c>
      <c r="J1637" s="2">
        <v>0</v>
      </c>
      <c r="K1637" s="2">
        <v>1</v>
      </c>
      <c r="L1637" s="2">
        <v>1</v>
      </c>
      <c r="M1637">
        <v>0</v>
      </c>
      <c r="N1637" s="2">
        <v>1</v>
      </c>
      <c r="O1637" s="2">
        <v>0</v>
      </c>
      <c r="P1637" s="2">
        <v>1</v>
      </c>
      <c r="Q1637" s="2">
        <v>1</v>
      </c>
      <c r="R1637" s="2">
        <v>0</v>
      </c>
      <c r="S1637" s="2">
        <v>0</v>
      </c>
      <c r="T1637" s="2">
        <v>0</v>
      </c>
      <c r="U1637" s="45" t="s">
        <v>77</v>
      </c>
      <c r="V1637" s="45" t="s">
        <v>77</v>
      </c>
      <c r="W1637" s="45">
        <v>1.3263888888888891E-2</v>
      </c>
      <c r="X1637" s="2">
        <v>0</v>
      </c>
      <c r="Y1637" s="2">
        <v>1</v>
      </c>
      <c r="Z1637">
        <v>1</v>
      </c>
    </row>
    <row r="1638" spans="1:26" x14ac:dyDescent="0.25">
      <c r="A1638" s="1">
        <v>44730</v>
      </c>
      <c r="B1638" t="s">
        <v>90</v>
      </c>
      <c r="C1638" t="s">
        <v>136</v>
      </c>
      <c r="D1638" t="s">
        <v>132</v>
      </c>
      <c r="E1638" t="s">
        <v>283</v>
      </c>
      <c r="F1638" s="3">
        <v>33.725833333333334</v>
      </c>
      <c r="G1638" s="5">
        <v>0.12752025462962965</v>
      </c>
      <c r="H1638" s="2">
        <v>4</v>
      </c>
      <c r="I1638" s="2">
        <v>4</v>
      </c>
      <c r="J1638" s="2">
        <v>0</v>
      </c>
      <c r="K1638" s="2">
        <v>15</v>
      </c>
      <c r="L1638" s="2">
        <v>15</v>
      </c>
      <c r="M1638">
        <v>0</v>
      </c>
      <c r="N1638" s="2">
        <v>9</v>
      </c>
      <c r="O1638" s="2">
        <v>5</v>
      </c>
      <c r="P1638" s="2">
        <v>9</v>
      </c>
      <c r="Q1638" s="2">
        <v>10</v>
      </c>
      <c r="R1638" s="2">
        <v>1</v>
      </c>
      <c r="S1638" s="2">
        <v>0</v>
      </c>
      <c r="T1638" s="2">
        <v>0</v>
      </c>
      <c r="U1638" s="45">
        <v>5.4861111111111117E-3</v>
      </c>
      <c r="V1638" s="45">
        <v>0.6</v>
      </c>
      <c r="W1638" s="45">
        <v>0.10984953703703704</v>
      </c>
      <c r="X1638" s="2">
        <v>0</v>
      </c>
      <c r="Y1638" s="2">
        <v>10</v>
      </c>
      <c r="Z1638">
        <v>15</v>
      </c>
    </row>
    <row r="1639" spans="1:26" x14ac:dyDescent="0.25">
      <c r="A1639" s="1">
        <v>44730</v>
      </c>
      <c r="B1639" t="s">
        <v>81</v>
      </c>
      <c r="C1639" t="s">
        <v>135</v>
      </c>
      <c r="D1639" t="s">
        <v>132</v>
      </c>
      <c r="E1639" t="s">
        <v>280</v>
      </c>
      <c r="F1639" s="3">
        <v>0.76583333333333337</v>
      </c>
      <c r="G1639" s="5">
        <v>2.8418210648148149E-2</v>
      </c>
      <c r="H1639" s="2">
        <v>0</v>
      </c>
      <c r="I1639" s="2">
        <v>0</v>
      </c>
      <c r="J1639" s="2">
        <v>0</v>
      </c>
      <c r="K1639" s="2">
        <v>2</v>
      </c>
      <c r="L1639" s="2">
        <v>2</v>
      </c>
      <c r="M1639">
        <v>0</v>
      </c>
      <c r="N1639" s="2">
        <v>1</v>
      </c>
      <c r="O1639" s="2">
        <v>1</v>
      </c>
      <c r="P1639" s="2">
        <v>1</v>
      </c>
      <c r="Q1639" s="2">
        <v>1</v>
      </c>
      <c r="R1639" s="2">
        <v>0</v>
      </c>
      <c r="S1639" s="2">
        <v>0</v>
      </c>
      <c r="T1639" s="2">
        <v>0</v>
      </c>
      <c r="U1639" s="45">
        <v>2.5000000000000001E-3</v>
      </c>
      <c r="V1639" s="45">
        <v>1</v>
      </c>
      <c r="W1639" s="45">
        <v>0.11591435185185185</v>
      </c>
      <c r="X1639" s="2">
        <v>0</v>
      </c>
      <c r="Y1639" s="2">
        <v>1</v>
      </c>
      <c r="Z1639">
        <v>2</v>
      </c>
    </row>
    <row r="1640" spans="1:26" x14ac:dyDescent="0.25">
      <c r="A1640" s="1">
        <v>44730</v>
      </c>
      <c r="B1640" t="s">
        <v>81</v>
      </c>
      <c r="C1640" t="s">
        <v>140</v>
      </c>
      <c r="D1640" t="s">
        <v>132</v>
      </c>
      <c r="E1640" t="s">
        <v>269</v>
      </c>
      <c r="F1640" s="3">
        <v>82.091386999999997</v>
      </c>
      <c r="G1640" s="5">
        <v>0.19737162752525256</v>
      </c>
      <c r="H1640" s="2">
        <v>5</v>
      </c>
      <c r="I1640" s="2">
        <v>4</v>
      </c>
      <c r="J1640" s="2">
        <v>3</v>
      </c>
      <c r="K1640" s="2">
        <v>18</v>
      </c>
      <c r="L1640" s="2">
        <v>17</v>
      </c>
      <c r="M1640">
        <v>5</v>
      </c>
      <c r="N1640" s="2">
        <v>11</v>
      </c>
      <c r="O1640" s="2">
        <v>6</v>
      </c>
      <c r="P1640" s="2">
        <v>8</v>
      </c>
      <c r="Q1640" s="2">
        <v>10</v>
      </c>
      <c r="R1640" s="2">
        <v>2</v>
      </c>
      <c r="S1640" s="2">
        <v>1</v>
      </c>
      <c r="T1640" s="2">
        <v>1</v>
      </c>
      <c r="U1640" s="45">
        <v>6.2210648148148138E-3</v>
      </c>
      <c r="V1640" s="45">
        <v>0.33333333333333331</v>
      </c>
      <c r="W1640" s="45">
        <v>8.7488425925925928E-2</v>
      </c>
      <c r="X1640" s="2">
        <v>2</v>
      </c>
      <c r="Y1640" s="2">
        <v>10</v>
      </c>
      <c r="Z1640">
        <v>17</v>
      </c>
    </row>
    <row r="1641" spans="1:26" x14ac:dyDescent="0.25">
      <c r="A1641" s="1">
        <v>44730</v>
      </c>
      <c r="B1641" t="s">
        <v>81</v>
      </c>
      <c r="C1641" t="s">
        <v>135</v>
      </c>
      <c r="D1641" t="s">
        <v>132</v>
      </c>
      <c r="E1641" t="s">
        <v>272</v>
      </c>
      <c r="F1641" s="3">
        <v>15.741387833333334</v>
      </c>
      <c r="G1641" s="5">
        <v>0.1742129513888889</v>
      </c>
      <c r="H1641" s="2">
        <v>1</v>
      </c>
      <c r="I1641" s="2">
        <v>1</v>
      </c>
      <c r="J1641" s="2">
        <v>1</v>
      </c>
      <c r="K1641" s="2">
        <v>4</v>
      </c>
      <c r="L1641" s="2">
        <v>4</v>
      </c>
      <c r="M1641">
        <v>1</v>
      </c>
      <c r="N1641" s="2">
        <v>3</v>
      </c>
      <c r="O1641" s="2">
        <v>2</v>
      </c>
      <c r="P1641" s="2">
        <v>2</v>
      </c>
      <c r="Q1641" s="2">
        <v>2</v>
      </c>
      <c r="R1641" s="2">
        <v>0</v>
      </c>
      <c r="S1641" s="2">
        <v>0</v>
      </c>
      <c r="T1641" s="2">
        <v>0</v>
      </c>
      <c r="U1641" s="45">
        <v>8.7789351851851865E-3</v>
      </c>
      <c r="V1641" s="45">
        <v>0.5</v>
      </c>
      <c r="W1641" s="45">
        <v>0.22026041666666668</v>
      </c>
      <c r="X1641" s="2">
        <v>0</v>
      </c>
      <c r="Y1641" s="2">
        <v>2</v>
      </c>
      <c r="Z1641">
        <v>4</v>
      </c>
    </row>
    <row r="1642" spans="1:26" x14ac:dyDescent="0.25">
      <c r="A1642" s="1">
        <v>44730</v>
      </c>
      <c r="B1642" t="s">
        <v>81</v>
      </c>
      <c r="C1642" t="s">
        <v>141</v>
      </c>
      <c r="D1642" t="s">
        <v>132</v>
      </c>
      <c r="E1642" t="s">
        <v>272</v>
      </c>
      <c r="F1642" s="3">
        <v>0</v>
      </c>
      <c r="G1642" s="5">
        <v>6.0416666666666665E-3</v>
      </c>
      <c r="H1642" s="2">
        <v>0</v>
      </c>
      <c r="I1642" s="2">
        <v>0</v>
      </c>
      <c r="J1642" s="2">
        <v>0</v>
      </c>
      <c r="K1642" s="2">
        <v>1</v>
      </c>
      <c r="L1642" s="2">
        <v>1</v>
      </c>
      <c r="M1642">
        <v>1</v>
      </c>
      <c r="N1642" s="2">
        <v>1</v>
      </c>
      <c r="O1642" s="2">
        <v>0</v>
      </c>
      <c r="P1642" s="2">
        <v>1</v>
      </c>
      <c r="Q1642" s="2">
        <v>1</v>
      </c>
      <c r="R1642" s="2">
        <v>0</v>
      </c>
      <c r="S1642" s="2">
        <v>0</v>
      </c>
      <c r="T1642" s="2">
        <v>0</v>
      </c>
      <c r="U1642" s="45" t="s">
        <v>77</v>
      </c>
      <c r="V1642" s="45" t="s">
        <v>77</v>
      </c>
      <c r="W1642" s="45">
        <v>0.1413425925925926</v>
      </c>
      <c r="X1642" s="2">
        <v>0</v>
      </c>
      <c r="Y1642" s="2">
        <v>1</v>
      </c>
      <c r="Z1642">
        <v>1</v>
      </c>
    </row>
    <row r="1643" spans="1:26" x14ac:dyDescent="0.25">
      <c r="A1643" s="1">
        <v>44730</v>
      </c>
      <c r="B1643" t="s">
        <v>81</v>
      </c>
      <c r="C1643" t="s">
        <v>135</v>
      </c>
      <c r="D1643" t="s">
        <v>132</v>
      </c>
      <c r="E1643" t="s">
        <v>273</v>
      </c>
      <c r="F1643" s="3">
        <v>0</v>
      </c>
      <c r="G1643" s="5">
        <v>7.3148125000000001E-3</v>
      </c>
      <c r="H1643" s="2">
        <v>0</v>
      </c>
      <c r="I1643" s="2">
        <v>0</v>
      </c>
      <c r="J1643" s="2">
        <v>0</v>
      </c>
      <c r="K1643" s="2">
        <v>1</v>
      </c>
      <c r="L1643" s="2">
        <v>1</v>
      </c>
      <c r="M1643">
        <v>1</v>
      </c>
      <c r="N1643" s="2">
        <v>1</v>
      </c>
      <c r="O1643" s="2">
        <v>0</v>
      </c>
      <c r="P1643" s="2">
        <v>1</v>
      </c>
      <c r="Q1643" s="2">
        <v>1</v>
      </c>
      <c r="R1643" s="2">
        <v>0</v>
      </c>
      <c r="S1643" s="2">
        <v>0</v>
      </c>
      <c r="T1643" s="2">
        <v>0</v>
      </c>
      <c r="U1643" s="45" t="s">
        <v>77</v>
      </c>
      <c r="V1643" s="45" t="s">
        <v>77</v>
      </c>
      <c r="W1643" s="45">
        <v>0.15502314814814813</v>
      </c>
      <c r="X1643" s="2">
        <v>0</v>
      </c>
      <c r="Y1643" s="2">
        <v>1</v>
      </c>
      <c r="Z1643">
        <v>1</v>
      </c>
    </row>
    <row r="1644" spans="1:26" x14ac:dyDescent="0.25">
      <c r="A1644" s="1">
        <v>44730</v>
      </c>
      <c r="B1644" t="s">
        <v>81</v>
      </c>
      <c r="C1644" t="s">
        <v>135</v>
      </c>
      <c r="D1644" t="s">
        <v>132</v>
      </c>
      <c r="E1644" t="s">
        <v>281</v>
      </c>
      <c r="F1644" s="3">
        <v>24.603333333333332</v>
      </c>
      <c r="G1644" s="5">
        <v>9.7799958333333339E-2</v>
      </c>
      <c r="H1644" s="2">
        <v>2</v>
      </c>
      <c r="I1644" s="2">
        <v>1</v>
      </c>
      <c r="J1644" s="2">
        <v>0</v>
      </c>
      <c r="K1644" s="2">
        <v>10</v>
      </c>
      <c r="L1644" s="2">
        <v>10</v>
      </c>
      <c r="M1644">
        <v>1</v>
      </c>
      <c r="N1644" s="2">
        <v>6</v>
      </c>
      <c r="O1644" s="2">
        <v>7</v>
      </c>
      <c r="P1644" s="2">
        <v>2</v>
      </c>
      <c r="Q1644" s="2">
        <v>3</v>
      </c>
      <c r="R1644" s="2">
        <v>1</v>
      </c>
      <c r="S1644" s="2">
        <v>0</v>
      </c>
      <c r="T1644" s="2">
        <v>0</v>
      </c>
      <c r="U1644" s="45">
        <v>9.1435185185185178E-3</v>
      </c>
      <c r="V1644" s="45">
        <v>0.2857142857142857</v>
      </c>
      <c r="W1644" s="45">
        <v>0.10041666666666667</v>
      </c>
      <c r="X1644" s="2">
        <v>0</v>
      </c>
      <c r="Y1644" s="2">
        <v>3</v>
      </c>
      <c r="Z1644">
        <v>10</v>
      </c>
    </row>
    <row r="1645" spans="1:26" x14ac:dyDescent="0.25">
      <c r="A1645" s="1">
        <v>44730</v>
      </c>
      <c r="B1645" t="s">
        <v>81</v>
      </c>
      <c r="C1645" t="s">
        <v>141</v>
      </c>
      <c r="D1645" t="s">
        <v>132</v>
      </c>
      <c r="E1645" t="s">
        <v>281</v>
      </c>
      <c r="F1645" s="3">
        <v>0</v>
      </c>
      <c r="G1645" s="5">
        <v>8.9699097222222229E-3</v>
      </c>
      <c r="H1645" s="2">
        <v>0</v>
      </c>
      <c r="I1645" s="2">
        <v>0</v>
      </c>
      <c r="J1645" s="2">
        <v>0</v>
      </c>
      <c r="K1645" s="2">
        <v>1</v>
      </c>
      <c r="L1645" s="2">
        <v>1</v>
      </c>
      <c r="M1645">
        <v>1</v>
      </c>
      <c r="N1645" s="2">
        <v>1</v>
      </c>
      <c r="O1645" s="2">
        <v>0</v>
      </c>
      <c r="P1645" s="2">
        <v>1</v>
      </c>
      <c r="Q1645" s="2">
        <v>1</v>
      </c>
      <c r="R1645" s="2">
        <v>0</v>
      </c>
      <c r="S1645" s="2">
        <v>0</v>
      </c>
      <c r="T1645" s="2">
        <v>0</v>
      </c>
      <c r="U1645" s="45" t="s">
        <v>77</v>
      </c>
      <c r="V1645" s="45" t="s">
        <v>77</v>
      </c>
      <c r="W1645" s="45">
        <v>6.1446759259259263E-2</v>
      </c>
      <c r="X1645" s="2">
        <v>0</v>
      </c>
      <c r="Y1645" s="2">
        <v>1</v>
      </c>
      <c r="Z1645">
        <v>1</v>
      </c>
    </row>
    <row r="1646" spans="1:26" x14ac:dyDescent="0.25">
      <c r="A1646" s="1">
        <v>44730</v>
      </c>
      <c r="B1646" t="s">
        <v>81</v>
      </c>
      <c r="C1646" t="s">
        <v>135</v>
      </c>
      <c r="D1646" t="s">
        <v>132</v>
      </c>
      <c r="E1646" t="s">
        <v>94</v>
      </c>
      <c r="F1646" s="3">
        <v>42.331110166666669</v>
      </c>
      <c r="G1646" s="5">
        <v>0.2057163024691358</v>
      </c>
      <c r="H1646" s="2">
        <v>3</v>
      </c>
      <c r="I1646" s="2">
        <v>3</v>
      </c>
      <c r="J1646" s="2">
        <v>1</v>
      </c>
      <c r="K1646" s="2">
        <v>4</v>
      </c>
      <c r="L1646" s="2">
        <v>4</v>
      </c>
      <c r="M1646">
        <v>0</v>
      </c>
      <c r="N1646" s="2">
        <v>1</v>
      </c>
      <c r="O1646" s="2">
        <v>0</v>
      </c>
      <c r="P1646" s="2">
        <v>4</v>
      </c>
      <c r="Q1646" s="2">
        <v>4</v>
      </c>
      <c r="R1646" s="2">
        <v>0</v>
      </c>
      <c r="S1646" s="2">
        <v>0</v>
      </c>
      <c r="T1646" s="2">
        <v>0</v>
      </c>
      <c r="U1646" s="45" t="s">
        <v>77</v>
      </c>
      <c r="V1646" s="45" t="s">
        <v>77</v>
      </c>
      <c r="W1646" s="45">
        <v>0.1578761574074074</v>
      </c>
      <c r="X1646" s="2">
        <v>0</v>
      </c>
      <c r="Y1646" s="2">
        <v>4</v>
      </c>
      <c r="Z1646">
        <v>4</v>
      </c>
    </row>
    <row r="1647" spans="1:26" x14ac:dyDescent="0.25">
      <c r="A1647" s="1">
        <v>44730</v>
      </c>
      <c r="B1647" t="s">
        <v>81</v>
      </c>
      <c r="C1647" t="s">
        <v>135</v>
      </c>
      <c r="D1647" t="s">
        <v>132</v>
      </c>
      <c r="E1647" t="s">
        <v>274</v>
      </c>
      <c r="F1647" s="3">
        <v>10.091111000000001</v>
      </c>
      <c r="G1647" s="5">
        <v>9.381481388888889E-2</v>
      </c>
      <c r="H1647" s="2">
        <v>1</v>
      </c>
      <c r="I1647" s="2">
        <v>1</v>
      </c>
      <c r="J1647" s="2">
        <v>0</v>
      </c>
      <c r="K1647" s="2">
        <v>6</v>
      </c>
      <c r="L1647" s="2">
        <v>6</v>
      </c>
      <c r="M1647">
        <v>2</v>
      </c>
      <c r="N1647" s="2">
        <v>4</v>
      </c>
      <c r="O1647" s="2">
        <v>1</v>
      </c>
      <c r="P1647" s="2">
        <v>3</v>
      </c>
      <c r="Q1647" s="2">
        <v>5</v>
      </c>
      <c r="R1647" s="2">
        <v>2</v>
      </c>
      <c r="S1647" s="2">
        <v>0</v>
      </c>
      <c r="T1647" s="2">
        <v>0</v>
      </c>
      <c r="U1647" s="45">
        <v>6.2500000000000003E-3</v>
      </c>
      <c r="V1647" s="45">
        <v>0</v>
      </c>
      <c r="W1647" s="45">
        <v>0.10621527777777777</v>
      </c>
      <c r="X1647" s="2">
        <v>0</v>
      </c>
      <c r="Y1647" s="2">
        <v>5</v>
      </c>
      <c r="Z1647">
        <v>6</v>
      </c>
    </row>
    <row r="1648" spans="1:26" x14ac:dyDescent="0.25">
      <c r="A1648" s="1">
        <v>44730</v>
      </c>
      <c r="B1648" t="s">
        <v>81</v>
      </c>
      <c r="C1648" t="s">
        <v>141</v>
      </c>
      <c r="D1648" t="s">
        <v>132</v>
      </c>
      <c r="E1648" t="s">
        <v>274</v>
      </c>
      <c r="F1648" s="3">
        <v>10.516944333333331</v>
      </c>
      <c r="G1648" s="5">
        <v>3.7371141203703703E-2</v>
      </c>
      <c r="H1648" s="2">
        <v>1</v>
      </c>
      <c r="I1648" s="2">
        <v>0</v>
      </c>
      <c r="J1648" s="2">
        <v>0</v>
      </c>
      <c r="K1648" s="2">
        <v>18</v>
      </c>
      <c r="L1648" s="2">
        <v>18</v>
      </c>
      <c r="M1648">
        <v>12</v>
      </c>
      <c r="N1648" s="2">
        <v>16</v>
      </c>
      <c r="O1648" s="2">
        <v>5</v>
      </c>
      <c r="P1648" s="2">
        <v>10</v>
      </c>
      <c r="Q1648" s="2">
        <v>12</v>
      </c>
      <c r="R1648" s="2">
        <v>2</v>
      </c>
      <c r="S1648" s="2">
        <v>0</v>
      </c>
      <c r="T1648" s="2">
        <v>1</v>
      </c>
      <c r="U1648" s="45">
        <v>6.3194444444444444E-3</v>
      </c>
      <c r="V1648" s="45">
        <v>0.4</v>
      </c>
      <c r="W1648" s="45">
        <v>0.13171296296296298</v>
      </c>
      <c r="X1648" s="2">
        <v>1</v>
      </c>
      <c r="Y1648" s="2">
        <v>12</v>
      </c>
      <c r="Z1648">
        <v>18</v>
      </c>
    </row>
    <row r="1649" spans="1:26" x14ac:dyDescent="0.25">
      <c r="A1649" s="1">
        <v>44730</v>
      </c>
      <c r="B1649" t="s">
        <v>81</v>
      </c>
      <c r="C1649" t="s">
        <v>140</v>
      </c>
      <c r="D1649" t="s">
        <v>132</v>
      </c>
      <c r="E1649" t="s">
        <v>283</v>
      </c>
      <c r="F1649" s="3">
        <v>3.9494444999999998</v>
      </c>
      <c r="G1649" s="5">
        <v>9.2696760416666676E-2</v>
      </c>
      <c r="H1649" s="2">
        <v>0</v>
      </c>
      <c r="I1649" s="2">
        <v>0</v>
      </c>
      <c r="J1649" s="2">
        <v>0</v>
      </c>
      <c r="K1649" s="2">
        <v>2</v>
      </c>
      <c r="L1649" s="2">
        <v>2</v>
      </c>
      <c r="M1649">
        <v>0</v>
      </c>
      <c r="N1649" s="2">
        <v>0</v>
      </c>
      <c r="O1649" s="2">
        <v>1</v>
      </c>
      <c r="P1649" s="2">
        <v>1</v>
      </c>
      <c r="Q1649" s="2">
        <v>1</v>
      </c>
      <c r="R1649" s="2">
        <v>0</v>
      </c>
      <c r="S1649" s="2">
        <v>0</v>
      </c>
      <c r="T1649" s="2">
        <v>0</v>
      </c>
      <c r="U1649" s="45">
        <v>9.3402777777777772E-3</v>
      </c>
      <c r="V1649" s="45">
        <v>0</v>
      </c>
      <c r="W1649" s="45">
        <v>2.6736111111111114E-3</v>
      </c>
      <c r="X1649" s="2">
        <v>0</v>
      </c>
      <c r="Y1649" s="2">
        <v>1</v>
      </c>
      <c r="Z1649">
        <v>2</v>
      </c>
    </row>
    <row r="1650" spans="1:26" x14ac:dyDescent="0.25">
      <c r="A1650" s="1">
        <v>44730</v>
      </c>
      <c r="B1650" t="s">
        <v>76</v>
      </c>
      <c r="C1650" t="s">
        <v>137</v>
      </c>
      <c r="D1650" t="s">
        <v>132</v>
      </c>
      <c r="E1650" t="s">
        <v>268</v>
      </c>
      <c r="F1650" s="3">
        <v>77.856109166666656</v>
      </c>
      <c r="G1650" s="5">
        <v>0.13966527444444449</v>
      </c>
      <c r="H1650" s="2">
        <v>3</v>
      </c>
      <c r="I1650" s="2">
        <v>2</v>
      </c>
      <c r="J1650" s="2">
        <v>2</v>
      </c>
      <c r="K1650" s="2">
        <v>17</v>
      </c>
      <c r="L1650" s="2">
        <v>17</v>
      </c>
      <c r="M1650">
        <v>2</v>
      </c>
      <c r="N1650" s="2">
        <v>7</v>
      </c>
      <c r="O1650" s="2">
        <v>5</v>
      </c>
      <c r="P1650" s="2">
        <v>8</v>
      </c>
      <c r="Q1650" s="2">
        <v>10</v>
      </c>
      <c r="R1650" s="2">
        <v>2</v>
      </c>
      <c r="S1650" s="2">
        <v>1</v>
      </c>
      <c r="T1650" s="2">
        <v>1</v>
      </c>
      <c r="U1650" s="45">
        <v>4.5717592592592589E-3</v>
      </c>
      <c r="V1650" s="45">
        <v>0.6</v>
      </c>
      <c r="W1650" s="45">
        <v>5.0694444444444445E-2</v>
      </c>
      <c r="X1650" s="2">
        <v>2</v>
      </c>
      <c r="Y1650" s="2">
        <v>10</v>
      </c>
      <c r="Z1650">
        <v>17</v>
      </c>
    </row>
    <row r="1651" spans="1:26" x14ac:dyDescent="0.25">
      <c r="A1651" s="1">
        <v>44730</v>
      </c>
      <c r="B1651" t="s">
        <v>76</v>
      </c>
      <c r="C1651" t="s">
        <v>145</v>
      </c>
      <c r="D1651" t="s">
        <v>146</v>
      </c>
      <c r="E1651" t="s">
        <v>268</v>
      </c>
      <c r="F1651" s="3">
        <v>7.2016666666666662</v>
      </c>
      <c r="G1651" s="5">
        <v>5.3283730158730148E-2</v>
      </c>
      <c r="H1651" s="2">
        <v>0</v>
      </c>
      <c r="I1651" s="2">
        <v>0</v>
      </c>
      <c r="J1651" s="2">
        <v>0</v>
      </c>
      <c r="K1651" s="2">
        <v>6</v>
      </c>
      <c r="L1651" s="2">
        <v>6</v>
      </c>
      <c r="M1651">
        <v>0</v>
      </c>
      <c r="N1651" s="2">
        <v>4</v>
      </c>
      <c r="O1651" s="2">
        <v>1</v>
      </c>
      <c r="P1651" s="2">
        <v>4</v>
      </c>
      <c r="Q1651" s="2">
        <v>5</v>
      </c>
      <c r="R1651" s="2">
        <v>1</v>
      </c>
      <c r="S1651" s="2">
        <v>0</v>
      </c>
      <c r="T1651" s="2">
        <v>0</v>
      </c>
      <c r="U1651" s="45">
        <v>5.2083333333333333E-4</v>
      </c>
      <c r="V1651" s="45">
        <v>1</v>
      </c>
      <c r="W1651" s="45">
        <v>6.8993055555555557E-2</v>
      </c>
      <c r="X1651" s="2">
        <v>0</v>
      </c>
      <c r="Y1651" s="2">
        <v>5</v>
      </c>
      <c r="Z1651">
        <v>6</v>
      </c>
    </row>
    <row r="1652" spans="1:26" x14ac:dyDescent="0.25">
      <c r="A1652" s="1">
        <v>44730</v>
      </c>
      <c r="B1652" t="s">
        <v>76</v>
      </c>
      <c r="C1652" t="s">
        <v>137</v>
      </c>
      <c r="D1652" t="s">
        <v>132</v>
      </c>
      <c r="E1652" t="s">
        <v>286</v>
      </c>
      <c r="F1652" s="3">
        <v>66.7080555</v>
      </c>
      <c r="G1652" s="5">
        <v>0.24184702893518517</v>
      </c>
      <c r="H1652" s="2">
        <v>3</v>
      </c>
      <c r="I1652" s="2">
        <v>3</v>
      </c>
      <c r="J1652" s="2">
        <v>2</v>
      </c>
      <c r="K1652" s="2">
        <v>8</v>
      </c>
      <c r="L1652" s="2">
        <v>8</v>
      </c>
      <c r="M1652">
        <v>2</v>
      </c>
      <c r="N1652" s="2">
        <v>3</v>
      </c>
      <c r="O1652" s="2">
        <v>1</v>
      </c>
      <c r="P1652" s="2">
        <v>4</v>
      </c>
      <c r="Q1652" s="2">
        <v>7</v>
      </c>
      <c r="R1652" s="2">
        <v>3</v>
      </c>
      <c r="S1652" s="2">
        <v>0</v>
      </c>
      <c r="T1652" s="2">
        <v>0</v>
      </c>
      <c r="U1652" s="45">
        <v>5.0694444444444441E-3</v>
      </c>
      <c r="V1652" s="45">
        <v>1</v>
      </c>
      <c r="W1652" s="45">
        <v>7.2175925925925935E-2</v>
      </c>
      <c r="X1652" s="2">
        <v>0</v>
      </c>
      <c r="Y1652" s="2">
        <v>7</v>
      </c>
      <c r="Z1652">
        <v>8</v>
      </c>
    </row>
    <row r="1653" spans="1:26" x14ac:dyDescent="0.25">
      <c r="A1653" s="1">
        <v>44730</v>
      </c>
      <c r="B1653" t="s">
        <v>76</v>
      </c>
      <c r="C1653" t="s">
        <v>147</v>
      </c>
      <c r="D1653" t="s">
        <v>132</v>
      </c>
      <c r="E1653" t="s">
        <v>286</v>
      </c>
      <c r="F1653" s="3">
        <v>0.52999816666666666</v>
      </c>
      <c r="G1653" s="5">
        <v>1.0196750771604939E-2</v>
      </c>
      <c r="H1653" s="2">
        <v>0</v>
      </c>
      <c r="I1653" s="2">
        <v>0</v>
      </c>
      <c r="J1653" s="2">
        <v>0</v>
      </c>
      <c r="K1653" s="2">
        <v>7</v>
      </c>
      <c r="L1653" s="2">
        <v>7</v>
      </c>
      <c r="M1653">
        <v>5</v>
      </c>
      <c r="N1653" s="2">
        <v>7</v>
      </c>
      <c r="O1653" s="2">
        <v>0</v>
      </c>
      <c r="P1653" s="2">
        <v>6</v>
      </c>
      <c r="Q1653" s="2">
        <v>7</v>
      </c>
      <c r="R1653" s="2">
        <v>1</v>
      </c>
      <c r="S1653" s="2">
        <v>0</v>
      </c>
      <c r="T1653" s="2">
        <v>0</v>
      </c>
      <c r="U1653" s="45" t="s">
        <v>77</v>
      </c>
      <c r="V1653" s="45" t="s">
        <v>77</v>
      </c>
      <c r="W1653" s="45">
        <v>2.0682870370370372E-2</v>
      </c>
      <c r="X1653" s="2">
        <v>0</v>
      </c>
      <c r="Y1653" s="2">
        <v>7</v>
      </c>
      <c r="Z1653">
        <v>7</v>
      </c>
    </row>
    <row r="1654" spans="1:26" x14ac:dyDescent="0.25">
      <c r="A1654" s="1">
        <v>44730</v>
      </c>
      <c r="B1654" t="s">
        <v>76</v>
      </c>
      <c r="C1654" t="s">
        <v>147</v>
      </c>
      <c r="D1654" t="s">
        <v>132</v>
      </c>
      <c r="E1654" t="s">
        <v>287</v>
      </c>
      <c r="F1654" s="3">
        <v>0.28916666666666668</v>
      </c>
      <c r="G1654" s="5">
        <v>2.2465277777777778E-2</v>
      </c>
      <c r="H1654" s="2">
        <v>0</v>
      </c>
      <c r="I1654" s="2">
        <v>0</v>
      </c>
      <c r="J1654" s="2">
        <v>0</v>
      </c>
      <c r="K1654" s="2">
        <v>1</v>
      </c>
      <c r="L1654" s="2">
        <v>1</v>
      </c>
      <c r="M1654">
        <v>0</v>
      </c>
      <c r="N1654" s="2">
        <v>1</v>
      </c>
      <c r="O1654" s="2">
        <v>0</v>
      </c>
      <c r="P1654" s="2">
        <v>0</v>
      </c>
      <c r="Q1654" s="2">
        <v>1</v>
      </c>
      <c r="R1654" s="2">
        <v>1</v>
      </c>
      <c r="S1654" s="2">
        <v>0</v>
      </c>
      <c r="T1654" s="2">
        <v>0</v>
      </c>
      <c r="U1654" s="45" t="s">
        <v>77</v>
      </c>
      <c r="V1654" s="45" t="s">
        <v>77</v>
      </c>
      <c r="W1654" s="45">
        <v>1.1944444444444445E-2</v>
      </c>
      <c r="X1654" s="2">
        <v>0</v>
      </c>
      <c r="Y1654" s="2">
        <v>1</v>
      </c>
      <c r="Z1654">
        <v>1</v>
      </c>
    </row>
    <row r="1655" spans="1:26" x14ac:dyDescent="0.25">
      <c r="A1655" s="1">
        <v>44730</v>
      </c>
      <c r="B1655" t="s">
        <v>76</v>
      </c>
      <c r="C1655" t="s">
        <v>144</v>
      </c>
      <c r="D1655" t="s">
        <v>132</v>
      </c>
      <c r="E1655" t="s">
        <v>270</v>
      </c>
      <c r="F1655" s="3">
        <v>11.161385833333332</v>
      </c>
      <c r="G1655" s="5">
        <v>3.3452113304093568E-2</v>
      </c>
      <c r="H1655" s="2">
        <v>0</v>
      </c>
      <c r="I1655" s="2">
        <v>0</v>
      </c>
      <c r="J1655" s="2">
        <v>0</v>
      </c>
      <c r="K1655" s="2">
        <v>19</v>
      </c>
      <c r="L1655" s="2">
        <v>19</v>
      </c>
      <c r="M1655">
        <v>6</v>
      </c>
      <c r="N1655" s="2">
        <v>13</v>
      </c>
      <c r="O1655" s="2">
        <v>3</v>
      </c>
      <c r="P1655" s="2">
        <v>11</v>
      </c>
      <c r="Q1655" s="2">
        <v>13</v>
      </c>
      <c r="R1655" s="2">
        <v>2</v>
      </c>
      <c r="S1655" s="2">
        <v>0</v>
      </c>
      <c r="T1655" s="2">
        <v>3</v>
      </c>
      <c r="U1655" s="45">
        <v>2.8240740740740739E-3</v>
      </c>
      <c r="V1655" s="45">
        <v>1</v>
      </c>
      <c r="W1655" s="45">
        <v>3.078703703703704E-2</v>
      </c>
      <c r="X1655" s="2">
        <v>3</v>
      </c>
      <c r="Y1655" s="2">
        <v>13</v>
      </c>
      <c r="Z1655">
        <v>19</v>
      </c>
    </row>
    <row r="1656" spans="1:26" x14ac:dyDescent="0.25">
      <c r="A1656" s="1">
        <v>44730</v>
      </c>
      <c r="B1656" t="s">
        <v>76</v>
      </c>
      <c r="C1656" t="s">
        <v>137</v>
      </c>
      <c r="D1656" t="s">
        <v>132</v>
      </c>
      <c r="E1656" t="s">
        <v>270</v>
      </c>
      <c r="F1656" s="3">
        <v>1.2366666666666668</v>
      </c>
      <c r="G1656" s="5">
        <v>2.2208333333333333E-2</v>
      </c>
      <c r="H1656" s="2">
        <v>0</v>
      </c>
      <c r="I1656" s="2">
        <v>0</v>
      </c>
      <c r="J1656" s="2">
        <v>0</v>
      </c>
      <c r="K1656" s="2">
        <v>5</v>
      </c>
      <c r="L1656" s="2">
        <v>5</v>
      </c>
      <c r="M1656">
        <v>1</v>
      </c>
      <c r="N1656" s="2">
        <v>5</v>
      </c>
      <c r="O1656" s="2">
        <v>0</v>
      </c>
      <c r="P1656" s="2">
        <v>3</v>
      </c>
      <c r="Q1656" s="2">
        <v>4</v>
      </c>
      <c r="R1656" s="2">
        <v>1</v>
      </c>
      <c r="S1656" s="2">
        <v>0</v>
      </c>
      <c r="T1656" s="2">
        <v>1</v>
      </c>
      <c r="U1656" s="45" t="s">
        <v>77</v>
      </c>
      <c r="V1656" s="45" t="s">
        <v>77</v>
      </c>
      <c r="W1656" s="45">
        <v>4.3767361111111111E-2</v>
      </c>
      <c r="X1656" s="2">
        <v>1</v>
      </c>
      <c r="Y1656" s="2">
        <v>4</v>
      </c>
      <c r="Z1656">
        <v>5</v>
      </c>
    </row>
    <row r="1657" spans="1:26" x14ac:dyDescent="0.25">
      <c r="A1657" s="1">
        <v>44730</v>
      </c>
      <c r="B1657" t="s">
        <v>76</v>
      </c>
      <c r="C1657" t="s">
        <v>147</v>
      </c>
      <c r="D1657" t="s">
        <v>132</v>
      </c>
      <c r="E1657" t="s">
        <v>94</v>
      </c>
      <c r="F1657" s="3">
        <v>0.221111</v>
      </c>
      <c r="G1657" s="5">
        <v>1.5023145833333335E-2</v>
      </c>
      <c r="H1657" s="2">
        <v>0</v>
      </c>
      <c r="I1657" s="2">
        <v>0</v>
      </c>
      <c r="J1657" s="2">
        <v>0</v>
      </c>
      <c r="K1657" s="2">
        <v>2</v>
      </c>
      <c r="L1657" s="2">
        <v>2</v>
      </c>
      <c r="M1657">
        <v>0</v>
      </c>
      <c r="N1657" s="2">
        <v>2</v>
      </c>
      <c r="O1657" s="2">
        <v>0</v>
      </c>
      <c r="P1657" s="2">
        <v>2</v>
      </c>
      <c r="Q1657" s="2">
        <v>2</v>
      </c>
      <c r="R1657" s="2">
        <v>0</v>
      </c>
      <c r="S1657" s="2">
        <v>0</v>
      </c>
      <c r="T1657" s="2">
        <v>0</v>
      </c>
      <c r="U1657" s="45" t="s">
        <v>77</v>
      </c>
      <c r="V1657" s="45" t="s">
        <v>77</v>
      </c>
      <c r="W1657" s="45">
        <v>2.6927083333333334E-2</v>
      </c>
      <c r="X1657" s="2">
        <v>0</v>
      </c>
      <c r="Y1657" s="2">
        <v>2</v>
      </c>
      <c r="Z1657">
        <v>2</v>
      </c>
    </row>
    <row r="1658" spans="1:26" x14ac:dyDescent="0.25">
      <c r="A1658" s="1">
        <v>44730</v>
      </c>
      <c r="B1658" t="s">
        <v>82</v>
      </c>
      <c r="C1658" t="s">
        <v>157</v>
      </c>
      <c r="D1658" t="s">
        <v>143</v>
      </c>
      <c r="E1658" t="s">
        <v>268</v>
      </c>
      <c r="F1658" s="3">
        <v>0</v>
      </c>
      <c r="G1658" s="5">
        <v>1.54398125E-2</v>
      </c>
      <c r="H1658" s="2">
        <v>0</v>
      </c>
      <c r="I1658" s="2">
        <v>0</v>
      </c>
      <c r="J1658" s="2">
        <v>0</v>
      </c>
      <c r="K1658" s="2">
        <v>1</v>
      </c>
      <c r="L1658" s="2">
        <v>1</v>
      </c>
      <c r="M1658">
        <v>0</v>
      </c>
      <c r="N1658" s="2">
        <v>1</v>
      </c>
      <c r="O1658" s="2">
        <v>1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45">
        <v>1.2037037037037038E-3</v>
      </c>
      <c r="V1658" s="45">
        <v>1</v>
      </c>
      <c r="W1658" s="45" t="s">
        <v>77</v>
      </c>
      <c r="X1658" s="2">
        <v>0</v>
      </c>
      <c r="Y1658" s="2">
        <v>0</v>
      </c>
      <c r="Z1658">
        <v>1</v>
      </c>
    </row>
    <row r="1659" spans="1:26" x14ac:dyDescent="0.25">
      <c r="A1659" s="1">
        <v>44730</v>
      </c>
      <c r="B1659" t="s">
        <v>82</v>
      </c>
      <c r="C1659" t="s">
        <v>213</v>
      </c>
      <c r="D1659" t="s">
        <v>143</v>
      </c>
      <c r="E1659" t="s">
        <v>285</v>
      </c>
      <c r="F1659" s="3">
        <v>0</v>
      </c>
      <c r="G1659" s="5">
        <v>1.9942131944444445E-2</v>
      </c>
      <c r="H1659" s="2">
        <v>0</v>
      </c>
      <c r="I1659" s="2">
        <v>0</v>
      </c>
      <c r="J1659" s="2">
        <v>0</v>
      </c>
      <c r="K1659" s="2">
        <v>1</v>
      </c>
      <c r="L1659" s="2">
        <v>1</v>
      </c>
      <c r="M1659">
        <v>0</v>
      </c>
      <c r="N1659" s="2">
        <v>1</v>
      </c>
      <c r="O1659" s="2">
        <v>0</v>
      </c>
      <c r="P1659" s="2">
        <v>1</v>
      </c>
      <c r="Q1659" s="2">
        <v>1</v>
      </c>
      <c r="R1659" s="2">
        <v>0</v>
      </c>
      <c r="S1659" s="2">
        <v>0</v>
      </c>
      <c r="T1659" s="2">
        <v>0</v>
      </c>
      <c r="U1659" s="45" t="s">
        <v>77</v>
      </c>
      <c r="V1659" s="45" t="s">
        <v>77</v>
      </c>
      <c r="W1659" s="45">
        <v>0.13055555555555556</v>
      </c>
      <c r="X1659" s="2">
        <v>0</v>
      </c>
      <c r="Y1659" s="2">
        <v>1</v>
      </c>
      <c r="Z1659">
        <v>1</v>
      </c>
    </row>
    <row r="1660" spans="1:26" x14ac:dyDescent="0.25">
      <c r="A1660" s="1">
        <v>44730</v>
      </c>
      <c r="B1660" t="s">
        <v>82</v>
      </c>
      <c r="C1660" t="s">
        <v>161</v>
      </c>
      <c r="D1660" t="s">
        <v>77</v>
      </c>
      <c r="E1660" t="s">
        <v>285</v>
      </c>
      <c r="F1660" s="3">
        <v>0</v>
      </c>
      <c r="G1660" s="5">
        <v>1.8784722222222223E-2</v>
      </c>
      <c r="H1660" s="2">
        <v>0</v>
      </c>
      <c r="I1660" s="2">
        <v>0</v>
      </c>
      <c r="J1660" s="2">
        <v>0</v>
      </c>
      <c r="K1660" s="2">
        <v>1</v>
      </c>
      <c r="L1660" s="2">
        <v>1</v>
      </c>
      <c r="M1660">
        <v>0</v>
      </c>
      <c r="N1660" s="2">
        <v>1</v>
      </c>
      <c r="O1660" s="2">
        <v>0</v>
      </c>
      <c r="P1660" s="2">
        <v>0</v>
      </c>
      <c r="Q1660" s="2">
        <v>0</v>
      </c>
      <c r="R1660" s="2">
        <v>0</v>
      </c>
      <c r="S1660" s="2">
        <v>1</v>
      </c>
      <c r="T1660" s="2">
        <v>0</v>
      </c>
      <c r="U1660" s="45" t="s">
        <v>77</v>
      </c>
      <c r="V1660" s="45" t="s">
        <v>77</v>
      </c>
      <c r="W1660" s="45" t="s">
        <v>77</v>
      </c>
      <c r="X1660" s="2">
        <v>1</v>
      </c>
      <c r="Y1660" s="2">
        <v>0</v>
      </c>
      <c r="Z1660">
        <v>1</v>
      </c>
    </row>
    <row r="1661" spans="1:26" x14ac:dyDescent="0.25">
      <c r="A1661" s="1">
        <v>44730</v>
      </c>
      <c r="B1661" t="s">
        <v>82</v>
      </c>
      <c r="C1661" t="s">
        <v>151</v>
      </c>
      <c r="D1661" t="s">
        <v>143</v>
      </c>
      <c r="E1661" t="s">
        <v>282</v>
      </c>
      <c r="F1661" s="3">
        <v>2.4052766666666665</v>
      </c>
      <c r="G1661" s="5">
        <v>1.9151931818181821E-2</v>
      </c>
      <c r="H1661" s="2">
        <v>0</v>
      </c>
      <c r="I1661" s="2">
        <v>0</v>
      </c>
      <c r="J1661" s="2">
        <v>0</v>
      </c>
      <c r="K1661" s="2">
        <v>10</v>
      </c>
      <c r="L1661" s="2">
        <v>10</v>
      </c>
      <c r="M1661">
        <v>1</v>
      </c>
      <c r="N1661" s="2">
        <v>10</v>
      </c>
      <c r="O1661" s="2">
        <v>2</v>
      </c>
      <c r="P1661" s="2">
        <v>5</v>
      </c>
      <c r="Q1661" s="2">
        <v>7</v>
      </c>
      <c r="R1661" s="2">
        <v>2</v>
      </c>
      <c r="S1661" s="2">
        <v>1</v>
      </c>
      <c r="T1661" s="2">
        <v>0</v>
      </c>
      <c r="U1661" s="45">
        <v>1.0815972222222222E-2</v>
      </c>
      <c r="V1661" s="45">
        <v>0</v>
      </c>
      <c r="W1661" s="45">
        <v>9.3067129629629639E-2</v>
      </c>
      <c r="X1661" s="2">
        <v>1</v>
      </c>
      <c r="Y1661" s="2">
        <v>7</v>
      </c>
      <c r="Z1661">
        <v>10</v>
      </c>
    </row>
    <row r="1662" spans="1:26" x14ac:dyDescent="0.25">
      <c r="A1662" s="1">
        <v>44730</v>
      </c>
      <c r="B1662" t="s">
        <v>82</v>
      </c>
      <c r="C1662" t="s">
        <v>156</v>
      </c>
      <c r="D1662" t="s">
        <v>143</v>
      </c>
      <c r="E1662" t="s">
        <v>284</v>
      </c>
      <c r="F1662" s="3">
        <v>0</v>
      </c>
      <c r="G1662" s="5">
        <v>9.0277361111111114E-3</v>
      </c>
      <c r="H1662" s="2">
        <v>0</v>
      </c>
      <c r="I1662" s="2">
        <v>0</v>
      </c>
      <c r="J1662" s="2">
        <v>0</v>
      </c>
      <c r="K1662" s="2">
        <v>1</v>
      </c>
      <c r="L1662" s="2">
        <v>1</v>
      </c>
      <c r="M1662">
        <v>0</v>
      </c>
      <c r="N1662" s="2">
        <v>1</v>
      </c>
      <c r="O1662" s="2">
        <v>0</v>
      </c>
      <c r="P1662" s="2">
        <v>1</v>
      </c>
      <c r="Q1662" s="2">
        <v>1</v>
      </c>
      <c r="R1662" s="2">
        <v>0</v>
      </c>
      <c r="S1662" s="2">
        <v>0</v>
      </c>
      <c r="T1662" s="2">
        <v>0</v>
      </c>
      <c r="U1662" s="45" t="s">
        <v>77</v>
      </c>
      <c r="V1662" s="45" t="s">
        <v>77</v>
      </c>
      <c r="W1662" s="45">
        <v>1.6643518518518519E-2</v>
      </c>
      <c r="X1662" s="2">
        <v>0</v>
      </c>
      <c r="Y1662" s="2">
        <v>1</v>
      </c>
      <c r="Z1662">
        <v>1</v>
      </c>
    </row>
    <row r="1663" spans="1:26" x14ac:dyDescent="0.25">
      <c r="A1663" s="1">
        <v>44730</v>
      </c>
      <c r="B1663" t="s">
        <v>82</v>
      </c>
      <c r="C1663" t="s">
        <v>142</v>
      </c>
      <c r="D1663" t="s">
        <v>143</v>
      </c>
      <c r="E1663" t="s">
        <v>94</v>
      </c>
      <c r="F1663" s="3">
        <v>9.3986113333333314</v>
      </c>
      <c r="G1663" s="5">
        <v>5.9367767361111108E-2</v>
      </c>
      <c r="H1663" s="2">
        <v>0</v>
      </c>
      <c r="I1663" s="2">
        <v>0</v>
      </c>
      <c r="J1663" s="2">
        <v>0</v>
      </c>
      <c r="K1663" s="2">
        <v>8</v>
      </c>
      <c r="L1663" s="2">
        <v>8</v>
      </c>
      <c r="M1663">
        <v>0</v>
      </c>
      <c r="N1663" s="2">
        <v>3</v>
      </c>
      <c r="O1663" s="2">
        <v>0</v>
      </c>
      <c r="P1663" s="2">
        <v>5</v>
      </c>
      <c r="Q1663" s="2">
        <v>5</v>
      </c>
      <c r="R1663" s="2">
        <v>0</v>
      </c>
      <c r="S1663" s="2">
        <v>1</v>
      </c>
      <c r="T1663" s="2">
        <v>2</v>
      </c>
      <c r="U1663" s="45" t="s">
        <v>77</v>
      </c>
      <c r="V1663" s="45" t="s">
        <v>77</v>
      </c>
      <c r="W1663" s="45">
        <v>4.0671296296296303E-2</v>
      </c>
      <c r="X1663" s="2">
        <v>3</v>
      </c>
      <c r="Y1663" s="2">
        <v>5</v>
      </c>
      <c r="Z1663">
        <v>8</v>
      </c>
    </row>
    <row r="1664" spans="1:26" x14ac:dyDescent="0.25">
      <c r="A1664" s="1">
        <v>44730</v>
      </c>
      <c r="B1664" t="s">
        <v>82</v>
      </c>
      <c r="C1664" t="s">
        <v>148</v>
      </c>
      <c r="D1664" t="s">
        <v>143</v>
      </c>
      <c r="E1664" t="s">
        <v>94</v>
      </c>
      <c r="F1664" s="3">
        <v>4.9249999999999998</v>
      </c>
      <c r="G1664" s="5">
        <v>3.7101520833333339E-2</v>
      </c>
      <c r="H1664" s="2">
        <v>0</v>
      </c>
      <c r="I1664" s="2">
        <v>0</v>
      </c>
      <c r="J1664" s="2">
        <v>0</v>
      </c>
      <c r="K1664" s="2">
        <v>7</v>
      </c>
      <c r="L1664" s="2">
        <v>7</v>
      </c>
      <c r="M1664">
        <v>3</v>
      </c>
      <c r="N1664" s="2">
        <v>5</v>
      </c>
      <c r="O1664" s="2">
        <v>2</v>
      </c>
      <c r="P1664" s="2">
        <v>4</v>
      </c>
      <c r="Q1664" s="2">
        <v>5</v>
      </c>
      <c r="R1664" s="2">
        <v>1</v>
      </c>
      <c r="S1664" s="2">
        <v>0</v>
      </c>
      <c r="T1664" s="2">
        <v>0</v>
      </c>
      <c r="U1664" s="45">
        <v>1.5723379629629629E-2</v>
      </c>
      <c r="V1664" s="45">
        <v>0</v>
      </c>
      <c r="W1664" s="45">
        <v>2.9988425925925925E-2</v>
      </c>
      <c r="X1664" s="2">
        <v>0</v>
      </c>
      <c r="Y1664" s="2">
        <v>5</v>
      </c>
      <c r="Z1664">
        <v>7</v>
      </c>
    </row>
    <row r="1665" spans="1:26" x14ac:dyDescent="0.25">
      <c r="A1665" s="1">
        <v>44730</v>
      </c>
      <c r="B1665" t="s">
        <v>80</v>
      </c>
      <c r="C1665" t="s">
        <v>133</v>
      </c>
      <c r="D1665" t="s">
        <v>132</v>
      </c>
      <c r="E1665" t="s">
        <v>268</v>
      </c>
      <c r="F1665" s="3">
        <v>0</v>
      </c>
      <c r="G1665" s="5">
        <v>3.5995347222222223E-3</v>
      </c>
      <c r="H1665" s="2">
        <v>0</v>
      </c>
      <c r="I1665" s="2">
        <v>0</v>
      </c>
      <c r="J1665" s="2">
        <v>0</v>
      </c>
      <c r="K1665" s="2">
        <v>1</v>
      </c>
      <c r="L1665" s="2">
        <v>1</v>
      </c>
      <c r="M1665">
        <v>1</v>
      </c>
      <c r="N1665" s="2">
        <v>1</v>
      </c>
      <c r="O1665" s="2">
        <v>0</v>
      </c>
      <c r="P1665" s="2">
        <v>0</v>
      </c>
      <c r="Q1665" s="2">
        <v>1</v>
      </c>
      <c r="R1665" s="2">
        <v>1</v>
      </c>
      <c r="S1665" s="2">
        <v>0</v>
      </c>
      <c r="T1665" s="2">
        <v>0</v>
      </c>
      <c r="U1665" s="45" t="s">
        <v>77</v>
      </c>
      <c r="V1665" s="45" t="s">
        <v>77</v>
      </c>
      <c r="W1665" s="45">
        <v>3.4062500000000002E-2</v>
      </c>
      <c r="X1665" s="2">
        <v>0</v>
      </c>
      <c r="Y1665" s="2">
        <v>1</v>
      </c>
      <c r="Z1665">
        <v>1</v>
      </c>
    </row>
    <row r="1666" spans="1:26" x14ac:dyDescent="0.25">
      <c r="A1666" s="1">
        <v>44730</v>
      </c>
      <c r="B1666" t="s">
        <v>80</v>
      </c>
      <c r="C1666" t="s">
        <v>133</v>
      </c>
      <c r="D1666" t="s">
        <v>132</v>
      </c>
      <c r="E1666" t="s">
        <v>286</v>
      </c>
      <c r="F1666" s="3">
        <v>0</v>
      </c>
      <c r="G1666" s="5">
        <v>2.0752312500000002E-2</v>
      </c>
      <c r="H1666" s="2">
        <v>0</v>
      </c>
      <c r="I1666" s="2">
        <v>0</v>
      </c>
      <c r="J1666" s="2">
        <v>0</v>
      </c>
      <c r="K1666" s="2">
        <v>1</v>
      </c>
      <c r="L1666" s="2">
        <v>1</v>
      </c>
      <c r="M1666">
        <v>0</v>
      </c>
      <c r="N1666" s="2">
        <v>1</v>
      </c>
      <c r="O1666" s="2">
        <v>1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45">
        <v>0</v>
      </c>
      <c r="V1666" s="45">
        <v>1</v>
      </c>
      <c r="W1666" s="45" t="s">
        <v>77</v>
      </c>
      <c r="X1666" s="2">
        <v>0</v>
      </c>
      <c r="Y1666" s="2">
        <v>0</v>
      </c>
      <c r="Z1666">
        <v>1</v>
      </c>
    </row>
    <row r="1667" spans="1:26" x14ac:dyDescent="0.25">
      <c r="A1667" s="1">
        <v>44730</v>
      </c>
      <c r="B1667" t="s">
        <v>80</v>
      </c>
      <c r="C1667" t="s">
        <v>133</v>
      </c>
      <c r="D1667" t="s">
        <v>132</v>
      </c>
      <c r="E1667" t="s">
        <v>275</v>
      </c>
      <c r="F1667" s="3">
        <v>19.445555833333334</v>
      </c>
      <c r="G1667" s="5">
        <v>9.138425624999999E-2</v>
      </c>
      <c r="H1667" s="2">
        <v>2</v>
      </c>
      <c r="I1667" s="2">
        <v>0</v>
      </c>
      <c r="J1667" s="2">
        <v>0</v>
      </c>
      <c r="K1667" s="2">
        <v>12</v>
      </c>
      <c r="L1667" s="2">
        <v>12</v>
      </c>
      <c r="M1667">
        <v>3</v>
      </c>
      <c r="N1667" s="2">
        <v>5</v>
      </c>
      <c r="O1667" s="2">
        <v>3</v>
      </c>
      <c r="P1667" s="2">
        <v>5</v>
      </c>
      <c r="Q1667" s="2">
        <v>7</v>
      </c>
      <c r="R1667" s="2">
        <v>2</v>
      </c>
      <c r="S1667" s="2">
        <v>0</v>
      </c>
      <c r="T1667" s="2">
        <v>2</v>
      </c>
      <c r="U1667" s="45">
        <v>0</v>
      </c>
      <c r="V1667" s="45">
        <v>1</v>
      </c>
      <c r="W1667" s="45">
        <v>0.21775462962962963</v>
      </c>
      <c r="X1667" s="2">
        <v>2</v>
      </c>
      <c r="Y1667" s="2">
        <v>7</v>
      </c>
      <c r="Z1667">
        <v>12</v>
      </c>
    </row>
    <row r="1668" spans="1:26" x14ac:dyDescent="0.25">
      <c r="A1668" s="1">
        <v>44730</v>
      </c>
      <c r="B1668" t="s">
        <v>80</v>
      </c>
      <c r="C1668" t="s">
        <v>229</v>
      </c>
      <c r="D1668" t="s">
        <v>150</v>
      </c>
      <c r="E1668" t="s">
        <v>275</v>
      </c>
      <c r="F1668" s="3">
        <v>0</v>
      </c>
      <c r="G1668" s="5" t="s">
        <v>77</v>
      </c>
      <c r="H1668" s="2">
        <v>0</v>
      </c>
      <c r="I1668" s="2">
        <v>0</v>
      </c>
      <c r="J1668" s="2">
        <v>0</v>
      </c>
      <c r="K1668" s="2">
        <v>1</v>
      </c>
      <c r="L1668" s="2">
        <v>1</v>
      </c>
      <c r="M1668">
        <v>0</v>
      </c>
      <c r="N1668" s="2">
        <v>1</v>
      </c>
      <c r="O1668" s="2">
        <v>0</v>
      </c>
      <c r="P1668" s="2">
        <v>1</v>
      </c>
      <c r="Q1668" s="2">
        <v>1</v>
      </c>
      <c r="R1668" s="2">
        <v>0</v>
      </c>
      <c r="S1668" s="2">
        <v>0</v>
      </c>
      <c r="T1668" s="2">
        <v>0</v>
      </c>
      <c r="U1668" s="45" t="s">
        <v>77</v>
      </c>
      <c r="V1668" s="45" t="s">
        <v>77</v>
      </c>
      <c r="W1668" s="45">
        <v>0.30600694444444443</v>
      </c>
      <c r="X1668" s="2">
        <v>0</v>
      </c>
      <c r="Y1668" s="2">
        <v>1</v>
      </c>
      <c r="Z1668">
        <v>1</v>
      </c>
    </row>
    <row r="1669" spans="1:26" x14ac:dyDescent="0.25">
      <c r="A1669" s="1">
        <v>44730</v>
      </c>
      <c r="B1669" t="s">
        <v>80</v>
      </c>
      <c r="C1669" t="s">
        <v>149</v>
      </c>
      <c r="D1669" t="s">
        <v>150</v>
      </c>
      <c r="E1669" t="s">
        <v>270</v>
      </c>
      <c r="F1669" s="3">
        <v>0</v>
      </c>
      <c r="G1669" s="5">
        <v>1.8043944444444446E-2</v>
      </c>
      <c r="H1669" s="2">
        <v>0</v>
      </c>
      <c r="I1669" s="2">
        <v>0</v>
      </c>
      <c r="J1669" s="2">
        <v>0</v>
      </c>
      <c r="K1669" s="2">
        <v>1</v>
      </c>
      <c r="L1669" s="2">
        <v>1</v>
      </c>
      <c r="M1669">
        <v>0</v>
      </c>
      <c r="N1669" s="2">
        <v>1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1</v>
      </c>
      <c r="U1669" s="45" t="s">
        <v>77</v>
      </c>
      <c r="V1669" s="45" t="s">
        <v>77</v>
      </c>
      <c r="W1669" s="45" t="s">
        <v>77</v>
      </c>
      <c r="X1669" s="2">
        <v>1</v>
      </c>
      <c r="Y1669" s="2">
        <v>0</v>
      </c>
      <c r="Z1669">
        <v>1</v>
      </c>
    </row>
    <row r="1670" spans="1:26" x14ac:dyDescent="0.25">
      <c r="A1670" s="1">
        <v>44730</v>
      </c>
      <c r="B1670" t="s">
        <v>80</v>
      </c>
      <c r="C1670" t="s">
        <v>133</v>
      </c>
      <c r="D1670" t="s">
        <v>132</v>
      </c>
      <c r="E1670" t="s">
        <v>94</v>
      </c>
      <c r="F1670" s="3">
        <v>0</v>
      </c>
      <c r="G1670" s="5">
        <v>7.9398125000000007E-3</v>
      </c>
      <c r="H1670" s="2">
        <v>0</v>
      </c>
      <c r="I1670" s="2">
        <v>0</v>
      </c>
      <c r="J1670" s="2">
        <v>0</v>
      </c>
      <c r="K1670" s="2">
        <v>1</v>
      </c>
      <c r="L1670" s="2">
        <v>1</v>
      </c>
      <c r="M1670">
        <v>1</v>
      </c>
      <c r="N1670" s="2">
        <v>1</v>
      </c>
      <c r="O1670" s="2">
        <v>1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45">
        <v>4.8495370370370376E-3</v>
      </c>
      <c r="V1670" s="45">
        <v>1</v>
      </c>
      <c r="W1670" s="45" t="s">
        <v>77</v>
      </c>
      <c r="X1670" s="2">
        <v>0</v>
      </c>
      <c r="Y1670" s="2">
        <v>0</v>
      </c>
      <c r="Z1670">
        <v>1</v>
      </c>
    </row>
    <row r="1671" spans="1:26" x14ac:dyDescent="0.25">
      <c r="A1671" s="1">
        <v>44730</v>
      </c>
      <c r="B1671" t="s">
        <v>80</v>
      </c>
      <c r="C1671" t="s">
        <v>133</v>
      </c>
      <c r="D1671" t="s">
        <v>132</v>
      </c>
      <c r="E1671" t="s">
        <v>267</v>
      </c>
      <c r="F1671" s="3">
        <v>18.444164833333335</v>
      </c>
      <c r="G1671" s="5">
        <v>3.473996689814815E-2</v>
      </c>
      <c r="H1671" s="2">
        <v>0</v>
      </c>
      <c r="I1671" s="2">
        <v>0</v>
      </c>
      <c r="J1671" s="2">
        <v>0</v>
      </c>
      <c r="K1671" s="2">
        <v>32</v>
      </c>
      <c r="L1671" s="2">
        <v>32</v>
      </c>
      <c r="M1671">
        <v>14</v>
      </c>
      <c r="N1671" s="2">
        <v>25</v>
      </c>
      <c r="O1671" s="2">
        <v>16</v>
      </c>
      <c r="P1671" s="2">
        <v>12</v>
      </c>
      <c r="Q1671" s="2">
        <v>15</v>
      </c>
      <c r="R1671" s="2">
        <v>3</v>
      </c>
      <c r="S1671" s="2">
        <v>1</v>
      </c>
      <c r="T1671" s="2">
        <v>0</v>
      </c>
      <c r="U1671" s="45">
        <v>3.5474537037037037E-3</v>
      </c>
      <c r="V1671" s="45">
        <v>0.6875</v>
      </c>
      <c r="W1671" s="45">
        <v>9.0300925925925923E-2</v>
      </c>
      <c r="X1671" s="2">
        <v>1</v>
      </c>
      <c r="Y1671" s="2">
        <v>15</v>
      </c>
      <c r="Z1671">
        <v>32</v>
      </c>
    </row>
    <row r="1672" spans="1:26" x14ac:dyDescent="0.25">
      <c r="A1672" s="1">
        <v>44730</v>
      </c>
      <c r="B1672" t="s">
        <v>80</v>
      </c>
      <c r="C1672" t="s">
        <v>149</v>
      </c>
      <c r="D1672" t="s">
        <v>150</v>
      </c>
      <c r="E1672" t="s">
        <v>267</v>
      </c>
      <c r="F1672" s="3">
        <v>5.388883333333333E-2</v>
      </c>
      <c r="G1672" s="5">
        <v>1.1022374999999999E-2</v>
      </c>
      <c r="H1672" s="2">
        <v>0</v>
      </c>
      <c r="I1672" s="2">
        <v>0</v>
      </c>
      <c r="J1672" s="2">
        <v>0</v>
      </c>
      <c r="K1672" s="2">
        <v>3</v>
      </c>
      <c r="L1672" s="2">
        <v>3</v>
      </c>
      <c r="M1672">
        <v>0</v>
      </c>
      <c r="N1672" s="2">
        <v>3</v>
      </c>
      <c r="O1672" s="2">
        <v>0</v>
      </c>
      <c r="P1672" s="2">
        <v>3</v>
      </c>
      <c r="Q1672" s="2">
        <v>3</v>
      </c>
      <c r="R1672" s="2">
        <v>0</v>
      </c>
      <c r="S1672" s="2">
        <v>0</v>
      </c>
      <c r="T1672" s="2">
        <v>0</v>
      </c>
      <c r="U1672" s="45" t="s">
        <v>77</v>
      </c>
      <c r="V1672" s="45" t="s">
        <v>77</v>
      </c>
      <c r="W1672" s="45">
        <v>0.3079513888888889</v>
      </c>
      <c r="X1672" s="2">
        <v>0</v>
      </c>
      <c r="Y1672" s="2">
        <v>3</v>
      </c>
      <c r="Z1672">
        <v>3</v>
      </c>
    </row>
    <row r="1673" spans="1:26" x14ac:dyDescent="0.25">
      <c r="A1673" s="1">
        <v>44730</v>
      </c>
      <c r="B1673" t="s">
        <v>77</v>
      </c>
      <c r="C1673" t="s">
        <v>77</v>
      </c>
      <c r="D1673" t="s">
        <v>77</v>
      </c>
      <c r="E1673" t="s">
        <v>280</v>
      </c>
      <c r="F1673" s="3">
        <v>0</v>
      </c>
      <c r="G1673" s="5" t="s">
        <v>77</v>
      </c>
      <c r="H1673" s="2">
        <v>0</v>
      </c>
      <c r="I1673" s="2">
        <v>0</v>
      </c>
      <c r="J1673" s="2">
        <v>0</v>
      </c>
      <c r="K1673" s="2">
        <v>29</v>
      </c>
      <c r="L1673" s="2">
        <v>4</v>
      </c>
      <c r="M1673">
        <v>0</v>
      </c>
      <c r="N1673" s="2">
        <v>0</v>
      </c>
      <c r="O1673" s="2">
        <v>3</v>
      </c>
      <c r="P1673" s="2">
        <v>15</v>
      </c>
      <c r="Q1673" s="2">
        <v>19</v>
      </c>
      <c r="R1673" s="2">
        <v>4</v>
      </c>
      <c r="S1673" s="2">
        <v>1</v>
      </c>
      <c r="T1673" s="2">
        <v>6</v>
      </c>
      <c r="U1673" s="45">
        <v>3.0555555555555557E-3</v>
      </c>
      <c r="V1673" s="45">
        <v>0.66666666666666663</v>
      </c>
      <c r="W1673" s="45">
        <v>0.20079282407407406</v>
      </c>
      <c r="X1673" s="2">
        <v>7</v>
      </c>
      <c r="Y1673" s="2">
        <v>19</v>
      </c>
      <c r="Z1673">
        <v>7</v>
      </c>
    </row>
    <row r="1674" spans="1:26" x14ac:dyDescent="0.25">
      <c r="A1674" s="1">
        <v>44730</v>
      </c>
      <c r="B1674" t="s">
        <v>77</v>
      </c>
      <c r="C1674" t="s">
        <v>77</v>
      </c>
      <c r="D1674" t="s">
        <v>77</v>
      </c>
      <c r="E1674" t="s">
        <v>269</v>
      </c>
      <c r="F1674" s="3">
        <v>0</v>
      </c>
      <c r="G1674" s="5" t="s">
        <v>77</v>
      </c>
      <c r="H1674" s="2">
        <v>0</v>
      </c>
      <c r="I1674" s="2">
        <v>0</v>
      </c>
      <c r="J1674" s="2">
        <v>0</v>
      </c>
      <c r="K1674" s="2">
        <v>46</v>
      </c>
      <c r="L1674" s="2">
        <v>9</v>
      </c>
      <c r="M1674">
        <v>0</v>
      </c>
      <c r="N1674" s="2">
        <v>0</v>
      </c>
      <c r="O1674" s="2">
        <v>6</v>
      </c>
      <c r="P1674" s="2">
        <v>31</v>
      </c>
      <c r="Q1674" s="2">
        <v>37</v>
      </c>
      <c r="R1674" s="2">
        <v>6</v>
      </c>
      <c r="S1674" s="2">
        <v>2</v>
      </c>
      <c r="T1674" s="2">
        <v>1</v>
      </c>
      <c r="U1674" s="45">
        <v>6.556712962962963E-3</v>
      </c>
      <c r="V1674" s="45">
        <v>0.16666666666666666</v>
      </c>
      <c r="W1674" s="45">
        <v>0.20550925925925928</v>
      </c>
      <c r="X1674" s="2">
        <v>3</v>
      </c>
      <c r="Y1674" s="2">
        <v>37</v>
      </c>
      <c r="Z1674">
        <v>21</v>
      </c>
    </row>
    <row r="1675" spans="1:26" x14ac:dyDescent="0.25">
      <c r="A1675" s="1">
        <v>44730</v>
      </c>
      <c r="B1675" t="s">
        <v>77</v>
      </c>
      <c r="C1675" t="s">
        <v>77</v>
      </c>
      <c r="D1675" t="s">
        <v>77</v>
      </c>
      <c r="E1675" t="s">
        <v>272</v>
      </c>
      <c r="F1675" s="3">
        <v>0</v>
      </c>
      <c r="G1675" s="5" t="s">
        <v>77</v>
      </c>
      <c r="H1675" s="2">
        <v>0</v>
      </c>
      <c r="I1675" s="2">
        <v>0</v>
      </c>
      <c r="J1675" s="2">
        <v>0</v>
      </c>
      <c r="K1675" s="2">
        <v>58</v>
      </c>
      <c r="L1675" s="2">
        <v>13</v>
      </c>
      <c r="M1675">
        <v>0</v>
      </c>
      <c r="N1675" s="2">
        <v>0</v>
      </c>
      <c r="O1675" s="2">
        <v>7</v>
      </c>
      <c r="P1675" s="2">
        <v>26</v>
      </c>
      <c r="Q1675" s="2">
        <v>38</v>
      </c>
      <c r="R1675" s="2">
        <v>12</v>
      </c>
      <c r="S1675" s="2">
        <v>6</v>
      </c>
      <c r="T1675" s="2">
        <v>7</v>
      </c>
      <c r="U1675" s="45">
        <v>9.0046296296296298E-3</v>
      </c>
      <c r="V1675" s="45">
        <v>0.14285714285714285</v>
      </c>
      <c r="W1675" s="45">
        <v>0.17846064814814816</v>
      </c>
      <c r="X1675" s="2">
        <v>13</v>
      </c>
      <c r="Y1675" s="2">
        <v>38</v>
      </c>
      <c r="Z1675">
        <v>20</v>
      </c>
    </row>
    <row r="1676" spans="1:26" x14ac:dyDescent="0.25">
      <c r="A1676" s="1">
        <v>44730</v>
      </c>
      <c r="B1676" t="s">
        <v>77</v>
      </c>
      <c r="C1676" t="s">
        <v>77</v>
      </c>
      <c r="D1676" t="s">
        <v>77</v>
      </c>
      <c r="E1676" t="s">
        <v>273</v>
      </c>
      <c r="F1676" s="3">
        <v>0</v>
      </c>
      <c r="G1676" s="5" t="s">
        <v>77</v>
      </c>
      <c r="H1676" s="2">
        <v>0</v>
      </c>
      <c r="I1676" s="2">
        <v>0</v>
      </c>
      <c r="J1676" s="2">
        <v>0</v>
      </c>
      <c r="K1676" s="2">
        <v>101</v>
      </c>
      <c r="L1676" s="2">
        <v>16</v>
      </c>
      <c r="M1676">
        <v>0</v>
      </c>
      <c r="N1676" s="2">
        <v>0</v>
      </c>
      <c r="O1676" s="2">
        <v>12</v>
      </c>
      <c r="P1676" s="2">
        <v>50</v>
      </c>
      <c r="Q1676" s="2">
        <v>74</v>
      </c>
      <c r="R1676" s="2">
        <v>24</v>
      </c>
      <c r="S1676" s="2">
        <v>6</v>
      </c>
      <c r="T1676" s="2">
        <v>9</v>
      </c>
      <c r="U1676" s="45">
        <v>4.2881944444444443E-3</v>
      </c>
      <c r="V1676" s="45">
        <v>0.66666666666666663</v>
      </c>
      <c r="W1676" s="45">
        <v>8.1134259259259253E-2</v>
      </c>
      <c r="X1676" s="2">
        <v>15</v>
      </c>
      <c r="Y1676" s="2">
        <v>74</v>
      </c>
      <c r="Z1676">
        <v>38</v>
      </c>
    </row>
    <row r="1677" spans="1:26" x14ac:dyDescent="0.25">
      <c r="A1677" s="1">
        <v>44730</v>
      </c>
      <c r="B1677" t="s">
        <v>77</v>
      </c>
      <c r="C1677" t="s">
        <v>77</v>
      </c>
      <c r="D1677" t="s">
        <v>77</v>
      </c>
      <c r="E1677" t="s">
        <v>268</v>
      </c>
      <c r="F1677" s="3">
        <v>0</v>
      </c>
      <c r="G1677" s="5" t="s">
        <v>77</v>
      </c>
      <c r="H1677" s="2">
        <v>0</v>
      </c>
      <c r="I1677" s="2">
        <v>0</v>
      </c>
      <c r="J1677" s="2">
        <v>0</v>
      </c>
      <c r="K1677" s="2">
        <v>51</v>
      </c>
      <c r="L1677" s="2">
        <v>9</v>
      </c>
      <c r="M1677">
        <v>0</v>
      </c>
      <c r="N1677" s="2">
        <v>0</v>
      </c>
      <c r="O1677" s="2">
        <v>9</v>
      </c>
      <c r="P1677" s="2">
        <v>24</v>
      </c>
      <c r="Q1677" s="2">
        <v>31</v>
      </c>
      <c r="R1677" s="2">
        <v>7</v>
      </c>
      <c r="S1677" s="2">
        <v>3</v>
      </c>
      <c r="T1677" s="2">
        <v>8</v>
      </c>
      <c r="U1677" s="45">
        <v>1.119212962962963E-2</v>
      </c>
      <c r="V1677" s="45">
        <v>0.22222222222222221</v>
      </c>
      <c r="W1677" s="45">
        <v>6.7390046296296302E-2</v>
      </c>
      <c r="X1677" s="2">
        <v>11</v>
      </c>
      <c r="Y1677" s="2">
        <v>31</v>
      </c>
      <c r="Z1677">
        <v>19</v>
      </c>
    </row>
    <row r="1678" spans="1:26" x14ac:dyDescent="0.25">
      <c r="A1678" s="1">
        <v>44730</v>
      </c>
      <c r="B1678" t="s">
        <v>77</v>
      </c>
      <c r="C1678" t="s">
        <v>77</v>
      </c>
      <c r="D1678" t="s">
        <v>77</v>
      </c>
      <c r="E1678" t="s">
        <v>286</v>
      </c>
      <c r="F1678" s="3">
        <v>0</v>
      </c>
      <c r="G1678" s="5" t="s">
        <v>77</v>
      </c>
      <c r="H1678" s="2">
        <v>0</v>
      </c>
      <c r="I1678" s="2">
        <v>0</v>
      </c>
      <c r="J1678" s="2">
        <v>0</v>
      </c>
      <c r="K1678" s="2">
        <v>22</v>
      </c>
      <c r="L1678" s="2">
        <v>7</v>
      </c>
      <c r="M1678">
        <v>0</v>
      </c>
      <c r="N1678" s="2">
        <v>0</v>
      </c>
      <c r="O1678" s="2">
        <v>1</v>
      </c>
      <c r="P1678" s="2">
        <v>8</v>
      </c>
      <c r="Q1678" s="2">
        <v>15</v>
      </c>
      <c r="R1678" s="2">
        <v>7</v>
      </c>
      <c r="S1678" s="2">
        <v>2</v>
      </c>
      <c r="T1678" s="2">
        <v>4</v>
      </c>
      <c r="U1678" s="45">
        <v>0</v>
      </c>
      <c r="V1678" s="45">
        <v>1</v>
      </c>
      <c r="W1678" s="45">
        <v>4.5457175925925922E-2</v>
      </c>
      <c r="X1678" s="2">
        <v>6</v>
      </c>
      <c r="Y1678" s="2">
        <v>15</v>
      </c>
      <c r="Z1678">
        <v>10</v>
      </c>
    </row>
    <row r="1679" spans="1:26" x14ac:dyDescent="0.25">
      <c r="A1679" s="1">
        <v>44730</v>
      </c>
      <c r="B1679" t="s">
        <v>77</v>
      </c>
      <c r="C1679" t="s">
        <v>77</v>
      </c>
      <c r="D1679" t="s">
        <v>77</v>
      </c>
      <c r="E1679" t="s">
        <v>276</v>
      </c>
      <c r="F1679" s="3">
        <v>0</v>
      </c>
      <c r="G1679" s="5" t="s">
        <v>77</v>
      </c>
      <c r="H1679" s="2">
        <v>0</v>
      </c>
      <c r="I1679" s="2">
        <v>0</v>
      </c>
      <c r="J1679" s="2">
        <v>0</v>
      </c>
      <c r="K1679" s="2">
        <v>51</v>
      </c>
      <c r="L1679" s="2">
        <v>14</v>
      </c>
      <c r="M1679">
        <v>0</v>
      </c>
      <c r="N1679" s="2">
        <v>0</v>
      </c>
      <c r="O1679" s="2">
        <v>3</v>
      </c>
      <c r="P1679" s="2">
        <v>27</v>
      </c>
      <c r="Q1679" s="2">
        <v>40</v>
      </c>
      <c r="R1679" s="2">
        <v>13</v>
      </c>
      <c r="S1679" s="2">
        <v>1</v>
      </c>
      <c r="T1679" s="2">
        <v>7</v>
      </c>
      <c r="U1679" s="45">
        <v>2.7893518518518519E-3</v>
      </c>
      <c r="V1679" s="45">
        <v>1</v>
      </c>
      <c r="W1679" s="45">
        <v>5.603587962962963E-2</v>
      </c>
      <c r="X1679" s="2">
        <v>8</v>
      </c>
      <c r="Y1679" s="2">
        <v>40</v>
      </c>
      <c r="Z1679">
        <v>30</v>
      </c>
    </row>
    <row r="1680" spans="1:26" x14ac:dyDescent="0.25">
      <c r="A1680" s="1">
        <v>44730</v>
      </c>
      <c r="B1680" t="s">
        <v>77</v>
      </c>
      <c r="C1680" t="s">
        <v>77</v>
      </c>
      <c r="D1680" t="s">
        <v>77</v>
      </c>
      <c r="E1680" t="s">
        <v>285</v>
      </c>
      <c r="F1680" s="3">
        <v>0</v>
      </c>
      <c r="G1680" s="5" t="s">
        <v>77</v>
      </c>
      <c r="H1680" s="2">
        <v>0</v>
      </c>
      <c r="I1680" s="2">
        <v>0</v>
      </c>
      <c r="J1680" s="2">
        <v>0</v>
      </c>
      <c r="K1680" s="2">
        <v>54</v>
      </c>
      <c r="L1680" s="2">
        <v>10</v>
      </c>
      <c r="M1680">
        <v>0</v>
      </c>
      <c r="N1680" s="2">
        <v>0</v>
      </c>
      <c r="O1680" s="2">
        <v>4</v>
      </c>
      <c r="P1680" s="2">
        <v>26</v>
      </c>
      <c r="Q1680" s="2">
        <v>39</v>
      </c>
      <c r="R1680" s="2">
        <v>13</v>
      </c>
      <c r="S1680" s="2">
        <v>1</v>
      </c>
      <c r="T1680" s="2">
        <v>10</v>
      </c>
      <c r="U1680" s="45">
        <v>8.5995370370370375E-3</v>
      </c>
      <c r="V1680" s="45">
        <v>0.33333333333333331</v>
      </c>
      <c r="W1680" s="45">
        <v>5.4722222222222221E-2</v>
      </c>
      <c r="X1680" s="2">
        <v>11</v>
      </c>
      <c r="Y1680" s="2">
        <v>39</v>
      </c>
      <c r="Z1680">
        <v>20</v>
      </c>
    </row>
    <row r="1681" spans="1:26" x14ac:dyDescent="0.25">
      <c r="A1681" s="1">
        <v>44730</v>
      </c>
      <c r="B1681" t="s">
        <v>77</v>
      </c>
      <c r="C1681" t="s">
        <v>77</v>
      </c>
      <c r="D1681" t="s">
        <v>77</v>
      </c>
      <c r="E1681" t="s">
        <v>282</v>
      </c>
      <c r="F1681" s="3">
        <v>0</v>
      </c>
      <c r="G1681" s="5" t="s">
        <v>77</v>
      </c>
      <c r="H1681" s="2">
        <v>0</v>
      </c>
      <c r="I1681" s="2">
        <v>0</v>
      </c>
      <c r="J1681" s="2">
        <v>0</v>
      </c>
      <c r="K1681" s="2">
        <v>50</v>
      </c>
      <c r="L1681" s="2">
        <v>17</v>
      </c>
      <c r="M1681">
        <v>0</v>
      </c>
      <c r="N1681" s="2">
        <v>0</v>
      </c>
      <c r="O1681" s="2">
        <v>7</v>
      </c>
      <c r="P1681" s="2">
        <v>22</v>
      </c>
      <c r="Q1681" s="2">
        <v>34</v>
      </c>
      <c r="R1681" s="2">
        <v>12</v>
      </c>
      <c r="S1681" s="2">
        <v>4</v>
      </c>
      <c r="T1681" s="2">
        <v>5</v>
      </c>
      <c r="U1681" s="45">
        <v>7.2222222222222228E-3</v>
      </c>
      <c r="V1681" s="45">
        <v>0.42857142857142855</v>
      </c>
      <c r="W1681" s="45">
        <v>8.9322916666666669E-2</v>
      </c>
      <c r="X1681" s="2">
        <v>9</v>
      </c>
      <c r="Y1681" s="2">
        <v>34</v>
      </c>
      <c r="Z1681">
        <v>30</v>
      </c>
    </row>
    <row r="1682" spans="1:26" x14ac:dyDescent="0.25">
      <c r="A1682" s="1">
        <v>44730</v>
      </c>
      <c r="B1682" t="s">
        <v>77</v>
      </c>
      <c r="C1682" t="s">
        <v>77</v>
      </c>
      <c r="D1682" t="s">
        <v>77</v>
      </c>
      <c r="E1682" t="s">
        <v>287</v>
      </c>
      <c r="F1682" s="3">
        <v>0</v>
      </c>
      <c r="G1682" s="5" t="s">
        <v>77</v>
      </c>
      <c r="H1682" s="2">
        <v>0</v>
      </c>
      <c r="I1682" s="2">
        <v>0</v>
      </c>
      <c r="J1682" s="2">
        <v>0</v>
      </c>
      <c r="K1682" s="2">
        <v>43</v>
      </c>
      <c r="L1682" s="2">
        <v>8</v>
      </c>
      <c r="M1682">
        <v>0</v>
      </c>
      <c r="N1682" s="2">
        <v>0</v>
      </c>
      <c r="O1682" s="2">
        <v>7</v>
      </c>
      <c r="P1682" s="2">
        <v>20</v>
      </c>
      <c r="Q1682" s="2">
        <v>27</v>
      </c>
      <c r="R1682" s="2">
        <v>7</v>
      </c>
      <c r="S1682" s="2">
        <v>3</v>
      </c>
      <c r="T1682" s="2">
        <v>6</v>
      </c>
      <c r="U1682" s="45">
        <v>6.8750000000000009E-3</v>
      </c>
      <c r="V1682" s="45">
        <v>0.42857142857142855</v>
      </c>
      <c r="W1682" s="45">
        <v>2.2986111111111113E-2</v>
      </c>
      <c r="X1682" s="2">
        <v>9</v>
      </c>
      <c r="Y1682" s="2">
        <v>27</v>
      </c>
      <c r="Z1682">
        <v>31</v>
      </c>
    </row>
    <row r="1683" spans="1:26" x14ac:dyDescent="0.25">
      <c r="A1683" s="1">
        <v>44730</v>
      </c>
      <c r="B1683" t="s">
        <v>77</v>
      </c>
      <c r="C1683" t="s">
        <v>77</v>
      </c>
      <c r="D1683" t="s">
        <v>77</v>
      </c>
      <c r="E1683" t="s">
        <v>284</v>
      </c>
      <c r="F1683" s="3">
        <v>0</v>
      </c>
      <c r="G1683" s="5" t="s">
        <v>77</v>
      </c>
      <c r="H1683" s="2">
        <v>0</v>
      </c>
      <c r="I1683" s="2">
        <v>0</v>
      </c>
      <c r="J1683" s="2">
        <v>0</v>
      </c>
      <c r="K1683" s="2">
        <v>23</v>
      </c>
      <c r="L1683" s="2">
        <v>4</v>
      </c>
      <c r="M1683">
        <v>0</v>
      </c>
      <c r="N1683" s="2">
        <v>0</v>
      </c>
      <c r="O1683" s="2">
        <v>1</v>
      </c>
      <c r="P1683" s="2">
        <v>10</v>
      </c>
      <c r="Q1683" s="2">
        <v>17</v>
      </c>
      <c r="R1683" s="2">
        <v>7</v>
      </c>
      <c r="S1683" s="2">
        <v>1</v>
      </c>
      <c r="T1683" s="2">
        <v>4</v>
      </c>
      <c r="U1683" s="45">
        <v>6.6666666666666671E-3</v>
      </c>
      <c r="V1683" s="45">
        <v>0</v>
      </c>
      <c r="W1683" s="45">
        <v>1.6041666666666669E-2</v>
      </c>
      <c r="X1683" s="2">
        <v>5</v>
      </c>
      <c r="Y1683" s="2">
        <v>17</v>
      </c>
      <c r="Z1683">
        <v>12</v>
      </c>
    </row>
    <row r="1684" spans="1:26" x14ac:dyDescent="0.25">
      <c r="A1684" s="1">
        <v>44730</v>
      </c>
      <c r="B1684" t="s">
        <v>77</v>
      </c>
      <c r="C1684" t="s">
        <v>77</v>
      </c>
      <c r="D1684" t="s">
        <v>77</v>
      </c>
      <c r="E1684" t="s">
        <v>281</v>
      </c>
      <c r="F1684" s="3">
        <v>0</v>
      </c>
      <c r="G1684" s="5" t="s">
        <v>77</v>
      </c>
      <c r="H1684" s="2">
        <v>0</v>
      </c>
      <c r="I1684" s="2">
        <v>0</v>
      </c>
      <c r="J1684" s="2">
        <v>0</v>
      </c>
      <c r="K1684" s="2">
        <v>15</v>
      </c>
      <c r="L1684" s="2">
        <v>9</v>
      </c>
      <c r="M1684">
        <v>0</v>
      </c>
      <c r="N1684" s="2">
        <v>0</v>
      </c>
      <c r="O1684" s="2">
        <v>5</v>
      </c>
      <c r="P1684" s="2">
        <v>7</v>
      </c>
      <c r="Q1684" s="2">
        <v>9</v>
      </c>
      <c r="R1684" s="2">
        <v>2</v>
      </c>
      <c r="S1684" s="2">
        <v>1</v>
      </c>
      <c r="T1684" s="2">
        <v>0</v>
      </c>
      <c r="U1684" s="45">
        <v>8.0787037037037043E-3</v>
      </c>
      <c r="V1684" s="45">
        <v>0.4</v>
      </c>
      <c r="W1684" s="45">
        <v>0.13495949074074073</v>
      </c>
      <c r="X1684" s="2">
        <v>1</v>
      </c>
      <c r="Y1684" s="2">
        <v>9</v>
      </c>
      <c r="Z1684">
        <v>12</v>
      </c>
    </row>
    <row r="1685" spans="1:26" x14ac:dyDescent="0.25">
      <c r="A1685" s="1">
        <v>44730</v>
      </c>
      <c r="B1685" t="s">
        <v>77</v>
      </c>
      <c r="C1685" t="s">
        <v>77</v>
      </c>
      <c r="D1685" t="s">
        <v>77</v>
      </c>
      <c r="E1685" t="s">
        <v>279</v>
      </c>
      <c r="F1685" s="3">
        <v>0</v>
      </c>
      <c r="G1685" s="5" t="s">
        <v>77</v>
      </c>
      <c r="H1685" s="2">
        <v>0</v>
      </c>
      <c r="I1685" s="2">
        <v>0</v>
      </c>
      <c r="J1685" s="2">
        <v>0</v>
      </c>
      <c r="K1685" s="2">
        <v>18</v>
      </c>
      <c r="L1685" s="2">
        <v>3</v>
      </c>
      <c r="M1685">
        <v>0</v>
      </c>
      <c r="N1685" s="2">
        <v>0</v>
      </c>
      <c r="O1685" s="2">
        <v>4</v>
      </c>
      <c r="P1685" s="2">
        <v>6</v>
      </c>
      <c r="Q1685" s="2">
        <v>11</v>
      </c>
      <c r="R1685" s="2">
        <v>5</v>
      </c>
      <c r="S1685" s="2">
        <v>3</v>
      </c>
      <c r="T1685" s="2">
        <v>0</v>
      </c>
      <c r="U1685" s="45">
        <v>1.4114583333333333E-2</v>
      </c>
      <c r="V1685" s="45">
        <v>0.25</v>
      </c>
      <c r="W1685" s="45">
        <v>0.10666666666666667</v>
      </c>
      <c r="X1685" s="2">
        <v>3</v>
      </c>
      <c r="Y1685" s="2">
        <v>11</v>
      </c>
      <c r="Z1685">
        <v>8</v>
      </c>
    </row>
    <row r="1686" spans="1:26" x14ac:dyDescent="0.25">
      <c r="A1686" s="1">
        <v>44730</v>
      </c>
      <c r="B1686" t="s">
        <v>77</v>
      </c>
      <c r="C1686" t="s">
        <v>77</v>
      </c>
      <c r="D1686" t="s">
        <v>77</v>
      </c>
      <c r="E1686" t="s">
        <v>275</v>
      </c>
      <c r="F1686" s="3">
        <v>0</v>
      </c>
      <c r="G1686" s="5" t="s">
        <v>77</v>
      </c>
      <c r="H1686" s="2">
        <v>0</v>
      </c>
      <c r="I1686" s="2">
        <v>0</v>
      </c>
      <c r="J1686" s="2">
        <v>0</v>
      </c>
      <c r="K1686" s="2">
        <v>38</v>
      </c>
      <c r="L1686" s="2">
        <v>7</v>
      </c>
      <c r="M1686">
        <v>0</v>
      </c>
      <c r="N1686" s="2">
        <v>0</v>
      </c>
      <c r="O1686" s="2">
        <v>4</v>
      </c>
      <c r="P1686" s="2">
        <v>25</v>
      </c>
      <c r="Q1686" s="2">
        <v>30</v>
      </c>
      <c r="R1686" s="2">
        <v>5</v>
      </c>
      <c r="S1686" s="2">
        <v>0</v>
      </c>
      <c r="T1686" s="2">
        <v>4</v>
      </c>
      <c r="U1686" s="45">
        <v>2.5462962962962965E-3</v>
      </c>
      <c r="V1686" s="45">
        <v>0.75</v>
      </c>
      <c r="W1686" s="45">
        <v>0.19649305555555555</v>
      </c>
      <c r="X1686" s="2">
        <v>4</v>
      </c>
      <c r="Y1686" s="2">
        <v>30</v>
      </c>
      <c r="Z1686">
        <v>14</v>
      </c>
    </row>
    <row r="1687" spans="1:26" x14ac:dyDescent="0.25">
      <c r="A1687" s="1">
        <v>44730</v>
      </c>
      <c r="B1687" t="s">
        <v>77</v>
      </c>
      <c r="C1687" t="s">
        <v>77</v>
      </c>
      <c r="D1687" t="s">
        <v>77</v>
      </c>
      <c r="E1687" t="s">
        <v>271</v>
      </c>
      <c r="F1687" s="3">
        <v>0</v>
      </c>
      <c r="G1687" s="5" t="s">
        <v>77</v>
      </c>
      <c r="H1687" s="2">
        <v>0</v>
      </c>
      <c r="I1687" s="2">
        <v>0</v>
      </c>
      <c r="J1687" s="2">
        <v>0</v>
      </c>
      <c r="K1687" s="2">
        <v>52</v>
      </c>
      <c r="L1687" s="2">
        <v>12</v>
      </c>
      <c r="M1687">
        <v>0</v>
      </c>
      <c r="N1687" s="2">
        <v>0</v>
      </c>
      <c r="O1687" s="2">
        <v>7</v>
      </c>
      <c r="P1687" s="2">
        <v>32</v>
      </c>
      <c r="Q1687" s="2">
        <v>39</v>
      </c>
      <c r="R1687" s="2">
        <v>7</v>
      </c>
      <c r="S1687" s="2">
        <v>2</v>
      </c>
      <c r="T1687" s="2">
        <v>4</v>
      </c>
      <c r="U1687" s="45">
        <v>4.8032407407407407E-3</v>
      </c>
      <c r="V1687" s="45">
        <v>0.5714285714285714</v>
      </c>
      <c r="W1687" s="45">
        <v>0.15253472222222222</v>
      </c>
      <c r="X1687" s="2">
        <v>6</v>
      </c>
      <c r="Y1687" s="2">
        <v>39</v>
      </c>
      <c r="Z1687">
        <v>22</v>
      </c>
    </row>
    <row r="1688" spans="1:26" x14ac:dyDescent="0.25">
      <c r="A1688" s="1">
        <v>44730</v>
      </c>
      <c r="B1688" t="s">
        <v>77</v>
      </c>
      <c r="C1688" t="s">
        <v>77</v>
      </c>
      <c r="D1688" t="s">
        <v>77</v>
      </c>
      <c r="E1688" t="s">
        <v>82</v>
      </c>
      <c r="F1688" s="3">
        <v>0</v>
      </c>
      <c r="G1688" s="5" t="s">
        <v>77</v>
      </c>
      <c r="H1688" s="2">
        <v>0</v>
      </c>
      <c r="I1688" s="2">
        <v>0</v>
      </c>
      <c r="J1688" s="2">
        <v>0</v>
      </c>
      <c r="K1688" s="2">
        <v>1</v>
      </c>
      <c r="L1688" s="2">
        <v>0</v>
      </c>
      <c r="M1688">
        <v>0</v>
      </c>
      <c r="N1688" s="2">
        <v>0</v>
      </c>
      <c r="O1688" s="2">
        <v>0</v>
      </c>
      <c r="P1688" s="2">
        <v>1</v>
      </c>
      <c r="Q1688" s="2">
        <v>1</v>
      </c>
      <c r="R1688" s="2">
        <v>0</v>
      </c>
      <c r="S1688" s="2">
        <v>0</v>
      </c>
      <c r="T1688" s="2">
        <v>0</v>
      </c>
      <c r="U1688" s="45" t="s">
        <v>77</v>
      </c>
      <c r="V1688" s="45" t="s">
        <v>77</v>
      </c>
      <c r="W1688" s="45" t="s">
        <v>77</v>
      </c>
      <c r="X1688" s="2">
        <v>0</v>
      </c>
      <c r="Y1688" s="2">
        <v>1</v>
      </c>
      <c r="Z1688">
        <v>0</v>
      </c>
    </row>
    <row r="1689" spans="1:26" x14ac:dyDescent="0.25">
      <c r="A1689" s="1">
        <v>44730</v>
      </c>
      <c r="B1689" t="s">
        <v>77</v>
      </c>
      <c r="C1689" t="s">
        <v>77</v>
      </c>
      <c r="D1689" t="s">
        <v>77</v>
      </c>
      <c r="E1689" t="s">
        <v>270</v>
      </c>
      <c r="F1689" s="3">
        <v>0</v>
      </c>
      <c r="G1689" s="5" t="s">
        <v>77</v>
      </c>
      <c r="H1689" s="2">
        <v>0</v>
      </c>
      <c r="I1689" s="2">
        <v>0</v>
      </c>
      <c r="J1689" s="2">
        <v>0</v>
      </c>
      <c r="K1689" s="2">
        <v>42</v>
      </c>
      <c r="L1689" s="2">
        <v>10</v>
      </c>
      <c r="M1689">
        <v>0</v>
      </c>
      <c r="N1689" s="2">
        <v>0</v>
      </c>
      <c r="O1689" s="2">
        <v>5</v>
      </c>
      <c r="P1689" s="2">
        <v>20</v>
      </c>
      <c r="Q1689" s="2">
        <v>28</v>
      </c>
      <c r="R1689" s="2">
        <v>8</v>
      </c>
      <c r="S1689" s="2">
        <v>0</v>
      </c>
      <c r="T1689" s="2">
        <v>9</v>
      </c>
      <c r="U1689" s="45">
        <v>3.6458333333333334E-3</v>
      </c>
      <c r="V1689" s="45">
        <v>1</v>
      </c>
      <c r="W1689" s="45">
        <v>4.0162037037037038E-2</v>
      </c>
      <c r="X1689" s="2">
        <v>9</v>
      </c>
      <c r="Y1689" s="2">
        <v>28</v>
      </c>
      <c r="Z1689">
        <v>21</v>
      </c>
    </row>
    <row r="1690" spans="1:26" x14ac:dyDescent="0.25">
      <c r="A1690" s="1">
        <v>44730</v>
      </c>
      <c r="B1690" t="s">
        <v>77</v>
      </c>
      <c r="C1690" t="s">
        <v>77</v>
      </c>
      <c r="D1690" t="s">
        <v>77</v>
      </c>
      <c r="E1690" t="s">
        <v>94</v>
      </c>
      <c r="F1690" s="3">
        <v>0</v>
      </c>
      <c r="G1690" s="5" t="s">
        <v>77</v>
      </c>
      <c r="H1690" s="2">
        <v>0</v>
      </c>
      <c r="I1690" s="2">
        <v>0</v>
      </c>
      <c r="J1690" s="2">
        <v>0</v>
      </c>
      <c r="K1690" s="2">
        <v>55</v>
      </c>
      <c r="L1690" s="2">
        <v>13</v>
      </c>
      <c r="M1690">
        <v>0</v>
      </c>
      <c r="N1690" s="2">
        <v>0</v>
      </c>
      <c r="O1690" s="2">
        <v>6</v>
      </c>
      <c r="P1690" s="2">
        <v>30</v>
      </c>
      <c r="Q1690" s="2">
        <v>39</v>
      </c>
      <c r="R1690" s="2">
        <v>9</v>
      </c>
      <c r="S1690" s="2">
        <v>1</v>
      </c>
      <c r="T1690" s="2">
        <v>9</v>
      </c>
      <c r="U1690" s="45">
        <v>1.166087962962963E-2</v>
      </c>
      <c r="V1690" s="45">
        <v>0.16666666666666666</v>
      </c>
      <c r="W1690" s="45">
        <v>4.1817129629629635E-2</v>
      </c>
      <c r="X1690" s="2">
        <v>10</v>
      </c>
      <c r="Y1690" s="2">
        <v>39</v>
      </c>
      <c r="Z1690">
        <v>27</v>
      </c>
    </row>
    <row r="1691" spans="1:26" x14ac:dyDescent="0.25">
      <c r="A1691" s="1">
        <v>44730</v>
      </c>
      <c r="B1691" t="s">
        <v>77</v>
      </c>
      <c r="C1691" t="s">
        <v>77</v>
      </c>
      <c r="D1691" t="s">
        <v>77</v>
      </c>
      <c r="E1691" t="s">
        <v>274</v>
      </c>
      <c r="F1691" s="3">
        <v>0</v>
      </c>
      <c r="G1691" s="5" t="s">
        <v>77</v>
      </c>
      <c r="H1691" s="2">
        <v>0</v>
      </c>
      <c r="I1691" s="2">
        <v>0</v>
      </c>
      <c r="J1691" s="2">
        <v>0</v>
      </c>
      <c r="K1691" s="2">
        <v>65</v>
      </c>
      <c r="L1691" s="2">
        <v>11</v>
      </c>
      <c r="M1691">
        <v>0</v>
      </c>
      <c r="N1691" s="2">
        <v>0</v>
      </c>
      <c r="O1691" s="2">
        <v>7</v>
      </c>
      <c r="P1691" s="2">
        <v>31</v>
      </c>
      <c r="Q1691" s="2">
        <v>41</v>
      </c>
      <c r="R1691" s="2">
        <v>10</v>
      </c>
      <c r="S1691" s="2">
        <v>7</v>
      </c>
      <c r="T1691" s="2">
        <v>10</v>
      </c>
      <c r="U1691" s="45">
        <v>5.6597222222222231E-3</v>
      </c>
      <c r="V1691" s="45">
        <v>0.42857142857142855</v>
      </c>
      <c r="W1691" s="45">
        <v>0.16319444444444445</v>
      </c>
      <c r="X1691" s="2">
        <v>17</v>
      </c>
      <c r="Y1691" s="2">
        <v>41</v>
      </c>
      <c r="Z1691">
        <v>17</v>
      </c>
    </row>
    <row r="1692" spans="1:26" x14ac:dyDescent="0.25">
      <c r="A1692" s="1">
        <v>44730</v>
      </c>
      <c r="B1692" t="s">
        <v>77</v>
      </c>
      <c r="C1692" t="s">
        <v>77</v>
      </c>
      <c r="D1692" t="s">
        <v>77</v>
      </c>
      <c r="E1692" t="s">
        <v>267</v>
      </c>
      <c r="F1692" s="3">
        <v>0</v>
      </c>
      <c r="G1692" s="5" t="s">
        <v>77</v>
      </c>
      <c r="H1692" s="2">
        <v>0</v>
      </c>
      <c r="I1692" s="2">
        <v>0</v>
      </c>
      <c r="J1692" s="2">
        <v>0</v>
      </c>
      <c r="K1692" s="2">
        <v>88</v>
      </c>
      <c r="L1692" s="2">
        <v>21</v>
      </c>
      <c r="M1692">
        <v>0</v>
      </c>
      <c r="N1692" s="2">
        <v>0</v>
      </c>
      <c r="O1692" s="2">
        <v>17</v>
      </c>
      <c r="P1692" s="2">
        <v>48</v>
      </c>
      <c r="Q1692" s="2">
        <v>59</v>
      </c>
      <c r="R1692" s="2">
        <v>11</v>
      </c>
      <c r="S1692" s="2">
        <v>2</v>
      </c>
      <c r="T1692" s="2">
        <v>10</v>
      </c>
      <c r="U1692" s="45">
        <v>5.5208333333333333E-3</v>
      </c>
      <c r="V1692" s="45">
        <v>0.58823529411764708</v>
      </c>
      <c r="W1692" s="45">
        <v>0.20489583333333336</v>
      </c>
      <c r="X1692" s="2">
        <v>12</v>
      </c>
      <c r="Y1692" s="2">
        <v>59</v>
      </c>
      <c r="Z1692">
        <v>39</v>
      </c>
    </row>
    <row r="1693" spans="1:26" x14ac:dyDescent="0.25">
      <c r="A1693" s="1">
        <v>44730</v>
      </c>
      <c r="B1693" t="s">
        <v>77</v>
      </c>
      <c r="C1693" t="s">
        <v>77</v>
      </c>
      <c r="D1693" t="s">
        <v>77</v>
      </c>
      <c r="E1693" t="s">
        <v>278</v>
      </c>
      <c r="F1693" s="3">
        <v>0</v>
      </c>
      <c r="G1693" s="5" t="s">
        <v>77</v>
      </c>
      <c r="H1693" s="2">
        <v>0</v>
      </c>
      <c r="I1693" s="2">
        <v>0</v>
      </c>
      <c r="J1693" s="2">
        <v>0</v>
      </c>
      <c r="K1693" s="2">
        <v>34</v>
      </c>
      <c r="L1693" s="2">
        <v>8</v>
      </c>
      <c r="M1693">
        <v>0</v>
      </c>
      <c r="N1693" s="2">
        <v>0</v>
      </c>
      <c r="O1693" s="2">
        <v>2</v>
      </c>
      <c r="P1693" s="2">
        <v>21</v>
      </c>
      <c r="Q1693" s="2">
        <v>27</v>
      </c>
      <c r="R1693" s="2">
        <v>6</v>
      </c>
      <c r="S1693" s="2">
        <v>2</v>
      </c>
      <c r="T1693" s="2">
        <v>3</v>
      </c>
      <c r="U1693" s="45">
        <v>5.5150462962962965E-3</v>
      </c>
      <c r="V1693" s="45">
        <v>0.5</v>
      </c>
      <c r="W1693" s="45">
        <v>3.1412037037037037E-2</v>
      </c>
      <c r="X1693" s="2">
        <v>5</v>
      </c>
      <c r="Y1693" s="2">
        <v>27</v>
      </c>
      <c r="Z1693">
        <v>16</v>
      </c>
    </row>
    <row r="1694" spans="1:26" x14ac:dyDescent="0.25">
      <c r="A1694" s="1">
        <v>44730</v>
      </c>
      <c r="B1694" t="s">
        <v>77</v>
      </c>
      <c r="C1694" t="s">
        <v>77</v>
      </c>
      <c r="D1694" t="s">
        <v>77</v>
      </c>
      <c r="E1694" t="s">
        <v>283</v>
      </c>
      <c r="F1694" s="3">
        <v>0</v>
      </c>
      <c r="G1694" s="5" t="s">
        <v>77</v>
      </c>
      <c r="H1694" s="2">
        <v>0</v>
      </c>
      <c r="I1694" s="2">
        <v>0</v>
      </c>
      <c r="J1694" s="2">
        <v>0</v>
      </c>
      <c r="K1694" s="2">
        <v>47</v>
      </c>
      <c r="L1694" s="2">
        <v>9</v>
      </c>
      <c r="M1694">
        <v>0</v>
      </c>
      <c r="N1694" s="2">
        <v>0</v>
      </c>
      <c r="O1694" s="2">
        <v>5</v>
      </c>
      <c r="P1694" s="2">
        <v>29</v>
      </c>
      <c r="Q1694" s="2">
        <v>38</v>
      </c>
      <c r="R1694" s="2">
        <v>9</v>
      </c>
      <c r="S1694" s="2">
        <v>1</v>
      </c>
      <c r="T1694" s="2">
        <v>3</v>
      </c>
      <c r="U1694" s="45">
        <v>5.4861111111111117E-3</v>
      </c>
      <c r="V1694" s="45">
        <v>0.6</v>
      </c>
      <c r="W1694" s="45">
        <v>0.15903935185185186</v>
      </c>
      <c r="X1694" s="2">
        <v>4</v>
      </c>
      <c r="Y1694" s="2">
        <v>38</v>
      </c>
      <c r="Z1694">
        <v>22</v>
      </c>
    </row>
    <row r="1695" spans="1:26" x14ac:dyDescent="0.25">
      <c r="A1695" s="1">
        <v>44730</v>
      </c>
      <c r="B1695" t="s">
        <v>77</v>
      </c>
      <c r="C1695" t="s">
        <v>77</v>
      </c>
      <c r="D1695" t="s">
        <v>77</v>
      </c>
      <c r="E1695" t="s">
        <v>277</v>
      </c>
      <c r="F1695" s="3">
        <v>0</v>
      </c>
      <c r="G1695" s="5" t="s">
        <v>77</v>
      </c>
      <c r="H1695" s="2">
        <v>0</v>
      </c>
      <c r="I1695" s="2">
        <v>0</v>
      </c>
      <c r="J1695" s="2">
        <v>0</v>
      </c>
      <c r="K1695" s="2">
        <v>34</v>
      </c>
      <c r="L1695" s="2">
        <v>8</v>
      </c>
      <c r="M1695">
        <v>0</v>
      </c>
      <c r="N1695" s="2">
        <v>0</v>
      </c>
      <c r="O1695" s="2">
        <v>3</v>
      </c>
      <c r="P1695" s="2">
        <v>20</v>
      </c>
      <c r="Q1695" s="2">
        <v>27</v>
      </c>
      <c r="R1695" s="2">
        <v>7</v>
      </c>
      <c r="S1695" s="2">
        <v>0</v>
      </c>
      <c r="T1695" s="2">
        <v>4</v>
      </c>
      <c r="U1695" s="45">
        <v>8.0208333333333347E-3</v>
      </c>
      <c r="V1695" s="45">
        <v>0.33333333333333331</v>
      </c>
      <c r="W1695" s="45">
        <v>9.3553240740740742E-2</v>
      </c>
      <c r="X1695" s="2">
        <v>4</v>
      </c>
      <c r="Y1695" s="2">
        <v>27</v>
      </c>
      <c r="Z1695">
        <v>19</v>
      </c>
    </row>
    <row r="1696" spans="1:26" x14ac:dyDescent="0.25">
      <c r="A1696" s="1">
        <v>44731</v>
      </c>
      <c r="B1696" t="s">
        <v>89</v>
      </c>
      <c r="C1696" t="s">
        <v>134</v>
      </c>
      <c r="D1696" t="s">
        <v>132</v>
      </c>
      <c r="E1696" t="s">
        <v>280</v>
      </c>
      <c r="F1696" s="3">
        <v>0.82277783333333332</v>
      </c>
      <c r="G1696" s="5">
        <v>4.4088541666666668E-2</v>
      </c>
      <c r="H1696" s="2">
        <v>0</v>
      </c>
      <c r="I1696" s="2">
        <v>0</v>
      </c>
      <c r="J1696" s="2">
        <v>0</v>
      </c>
      <c r="K1696" s="2">
        <v>4</v>
      </c>
      <c r="L1696" s="2">
        <v>4</v>
      </c>
      <c r="M1696">
        <v>1</v>
      </c>
      <c r="N1696" s="2">
        <v>4</v>
      </c>
      <c r="O1696" s="2">
        <v>1</v>
      </c>
      <c r="P1696" s="2">
        <v>0</v>
      </c>
      <c r="Q1696" s="2">
        <v>1</v>
      </c>
      <c r="R1696" s="2">
        <v>1</v>
      </c>
      <c r="S1696" s="2">
        <v>0</v>
      </c>
      <c r="T1696" s="2">
        <v>2</v>
      </c>
      <c r="U1696" s="45">
        <v>1.0046296296296296E-2</v>
      </c>
      <c r="V1696" s="45">
        <v>0</v>
      </c>
      <c r="W1696" s="45">
        <v>7.7071759259259257E-2</v>
      </c>
      <c r="X1696" s="2">
        <v>2</v>
      </c>
      <c r="Y1696" s="2">
        <v>1</v>
      </c>
      <c r="Z1696">
        <v>4</v>
      </c>
    </row>
    <row r="1697" spans="1:26" x14ac:dyDescent="0.25">
      <c r="A1697" s="1">
        <v>44731</v>
      </c>
      <c r="B1697" t="s">
        <v>89</v>
      </c>
      <c r="C1697" t="s">
        <v>152</v>
      </c>
      <c r="D1697" t="s">
        <v>132</v>
      </c>
      <c r="E1697" t="s">
        <v>280</v>
      </c>
      <c r="F1697" s="3">
        <v>0</v>
      </c>
      <c r="G1697" s="5">
        <v>6.9624999999999992E-2</v>
      </c>
      <c r="H1697" s="2">
        <v>0</v>
      </c>
      <c r="I1697" s="2">
        <v>0</v>
      </c>
      <c r="J1697" s="2">
        <v>0</v>
      </c>
      <c r="K1697" s="2">
        <v>5</v>
      </c>
      <c r="L1697" s="2">
        <v>5</v>
      </c>
      <c r="M1697">
        <v>0</v>
      </c>
      <c r="N1697" s="2">
        <v>0</v>
      </c>
      <c r="O1697" s="2">
        <v>1</v>
      </c>
      <c r="P1697" s="2">
        <v>4</v>
      </c>
      <c r="Q1697" s="2">
        <v>4</v>
      </c>
      <c r="R1697" s="2">
        <v>0</v>
      </c>
      <c r="S1697" s="2">
        <v>0</v>
      </c>
      <c r="T1697" s="2">
        <v>0</v>
      </c>
      <c r="U1697" s="45">
        <v>2.7893518518518519E-3</v>
      </c>
      <c r="V1697" s="45">
        <v>1</v>
      </c>
      <c r="W1697" s="45">
        <v>9.8773148148148138E-2</v>
      </c>
      <c r="X1697" s="2">
        <v>0</v>
      </c>
      <c r="Y1697" s="2">
        <v>4</v>
      </c>
      <c r="Z1697">
        <v>5</v>
      </c>
    </row>
    <row r="1698" spans="1:26" x14ac:dyDescent="0.25">
      <c r="A1698" s="1">
        <v>44731</v>
      </c>
      <c r="B1698" t="s">
        <v>89</v>
      </c>
      <c r="C1698" t="s">
        <v>158</v>
      </c>
      <c r="D1698" t="s">
        <v>132</v>
      </c>
      <c r="E1698" t="s">
        <v>280</v>
      </c>
      <c r="F1698" s="3">
        <v>0</v>
      </c>
      <c r="G1698" s="5">
        <v>3.1990743055555555E-2</v>
      </c>
      <c r="H1698" s="2">
        <v>0</v>
      </c>
      <c r="I1698" s="2">
        <v>0</v>
      </c>
      <c r="J1698" s="2">
        <v>0</v>
      </c>
      <c r="K1698" s="2">
        <v>1</v>
      </c>
      <c r="L1698" s="2">
        <v>1</v>
      </c>
      <c r="M1698">
        <v>0</v>
      </c>
      <c r="N1698" s="2">
        <v>1</v>
      </c>
      <c r="O1698" s="2">
        <v>0</v>
      </c>
      <c r="P1698" s="2">
        <v>1</v>
      </c>
      <c r="Q1698" s="2">
        <v>1</v>
      </c>
      <c r="R1698" s="2">
        <v>0</v>
      </c>
      <c r="S1698" s="2">
        <v>0</v>
      </c>
      <c r="T1698" s="2">
        <v>0</v>
      </c>
      <c r="U1698" s="45" t="s">
        <v>77</v>
      </c>
      <c r="V1698" s="45" t="s">
        <v>77</v>
      </c>
      <c r="W1698" s="45">
        <v>2.2037037037037039E-2</v>
      </c>
      <c r="X1698" s="2">
        <v>0</v>
      </c>
      <c r="Y1698" s="2">
        <v>1</v>
      </c>
      <c r="Z1698">
        <v>1</v>
      </c>
    </row>
    <row r="1699" spans="1:26" x14ac:dyDescent="0.25">
      <c r="A1699" s="1">
        <v>44731</v>
      </c>
      <c r="B1699" t="s">
        <v>89</v>
      </c>
      <c r="C1699" t="s">
        <v>159</v>
      </c>
      <c r="D1699" t="s">
        <v>150</v>
      </c>
      <c r="E1699" t="s">
        <v>280</v>
      </c>
      <c r="F1699" s="3">
        <v>0</v>
      </c>
      <c r="G1699" s="5">
        <v>1.7719909722222225E-2</v>
      </c>
      <c r="H1699" s="2">
        <v>0</v>
      </c>
      <c r="I1699" s="2">
        <v>0</v>
      </c>
      <c r="J1699" s="2">
        <v>0</v>
      </c>
      <c r="K1699" s="2">
        <v>1</v>
      </c>
      <c r="L1699" s="2">
        <v>1</v>
      </c>
      <c r="M1699">
        <v>0</v>
      </c>
      <c r="N1699" s="2">
        <v>1</v>
      </c>
      <c r="O1699" s="2">
        <v>0</v>
      </c>
      <c r="P1699" s="2">
        <v>1</v>
      </c>
      <c r="Q1699" s="2">
        <v>1</v>
      </c>
      <c r="R1699" s="2">
        <v>0</v>
      </c>
      <c r="S1699" s="2">
        <v>0</v>
      </c>
      <c r="T1699" s="2">
        <v>0</v>
      </c>
      <c r="U1699" s="45" t="s">
        <v>77</v>
      </c>
      <c r="V1699" s="45" t="s">
        <v>77</v>
      </c>
      <c r="W1699" s="45">
        <v>2.642361111111111E-2</v>
      </c>
      <c r="X1699" s="2">
        <v>0</v>
      </c>
      <c r="Y1699" s="2">
        <v>1</v>
      </c>
      <c r="Z1699">
        <v>1</v>
      </c>
    </row>
    <row r="1700" spans="1:26" x14ac:dyDescent="0.25">
      <c r="A1700" s="1">
        <v>44731</v>
      </c>
      <c r="B1700" t="s">
        <v>89</v>
      </c>
      <c r="C1700" t="s">
        <v>134</v>
      </c>
      <c r="D1700" t="s">
        <v>132</v>
      </c>
      <c r="E1700" t="s">
        <v>272</v>
      </c>
      <c r="F1700" s="3">
        <v>8.4180546666666682</v>
      </c>
      <c r="G1700" s="5">
        <v>4.9208508547008548E-2</v>
      </c>
      <c r="H1700" s="2">
        <v>0</v>
      </c>
      <c r="I1700" s="2">
        <v>0</v>
      </c>
      <c r="J1700" s="2">
        <v>0</v>
      </c>
      <c r="K1700" s="2">
        <v>12</v>
      </c>
      <c r="L1700" s="2">
        <v>12</v>
      </c>
      <c r="M1700">
        <v>2</v>
      </c>
      <c r="N1700" s="2">
        <v>8</v>
      </c>
      <c r="O1700" s="2">
        <v>3</v>
      </c>
      <c r="P1700" s="2">
        <v>7</v>
      </c>
      <c r="Q1700" s="2">
        <v>8</v>
      </c>
      <c r="R1700" s="2">
        <v>1</v>
      </c>
      <c r="S1700" s="2">
        <v>0</v>
      </c>
      <c r="T1700" s="2">
        <v>1</v>
      </c>
      <c r="U1700" s="45">
        <v>4.2129629629629626E-3</v>
      </c>
      <c r="V1700" s="45">
        <v>0.66666666666666663</v>
      </c>
      <c r="W1700" s="45">
        <v>8.2586805555555559E-2</v>
      </c>
      <c r="X1700" s="2">
        <v>1</v>
      </c>
      <c r="Y1700" s="2">
        <v>8</v>
      </c>
      <c r="Z1700">
        <v>12</v>
      </c>
    </row>
    <row r="1701" spans="1:26" x14ac:dyDescent="0.25">
      <c r="A1701" s="1">
        <v>44731</v>
      </c>
      <c r="B1701" t="s">
        <v>89</v>
      </c>
      <c r="C1701" t="s">
        <v>159</v>
      </c>
      <c r="D1701" t="s">
        <v>150</v>
      </c>
      <c r="E1701" t="s">
        <v>272</v>
      </c>
      <c r="F1701" s="3">
        <v>0</v>
      </c>
      <c r="G1701" s="5">
        <v>2.4351851562500006E-2</v>
      </c>
      <c r="H1701" s="2">
        <v>0</v>
      </c>
      <c r="I1701" s="2">
        <v>0</v>
      </c>
      <c r="J1701" s="2">
        <v>0</v>
      </c>
      <c r="K1701" s="2">
        <v>8</v>
      </c>
      <c r="L1701" s="2">
        <v>8</v>
      </c>
      <c r="M1701">
        <v>0</v>
      </c>
      <c r="N1701" s="2">
        <v>7</v>
      </c>
      <c r="O1701" s="2">
        <v>1</v>
      </c>
      <c r="P1701" s="2">
        <v>5</v>
      </c>
      <c r="Q1701" s="2">
        <v>6</v>
      </c>
      <c r="R1701" s="2">
        <v>1</v>
      </c>
      <c r="S1701" s="2">
        <v>0</v>
      </c>
      <c r="T1701" s="2">
        <v>1</v>
      </c>
      <c r="U1701" s="45">
        <v>9.6412037037037039E-3</v>
      </c>
      <c r="V1701" s="45">
        <v>0</v>
      </c>
      <c r="W1701" s="45">
        <v>0.14722222222222223</v>
      </c>
      <c r="X1701" s="2">
        <v>1</v>
      </c>
      <c r="Y1701" s="2">
        <v>6</v>
      </c>
      <c r="Z1701">
        <v>8</v>
      </c>
    </row>
    <row r="1702" spans="1:26" x14ac:dyDescent="0.25">
      <c r="A1702" s="1">
        <v>44731</v>
      </c>
      <c r="B1702" t="s">
        <v>89</v>
      </c>
      <c r="C1702" t="s">
        <v>158</v>
      </c>
      <c r="D1702" t="s">
        <v>132</v>
      </c>
      <c r="E1702" t="s">
        <v>272</v>
      </c>
      <c r="F1702" s="3">
        <v>0</v>
      </c>
      <c r="G1702" s="5">
        <v>7.6562500000000007E-3</v>
      </c>
      <c r="H1702" s="2">
        <v>0</v>
      </c>
      <c r="I1702" s="2">
        <v>0</v>
      </c>
      <c r="J1702" s="2">
        <v>0</v>
      </c>
      <c r="K1702" s="2">
        <v>3</v>
      </c>
      <c r="L1702" s="2">
        <v>3</v>
      </c>
      <c r="M1702">
        <v>0</v>
      </c>
      <c r="N1702" s="2">
        <v>3</v>
      </c>
      <c r="O1702" s="2">
        <v>0</v>
      </c>
      <c r="P1702" s="2">
        <v>2</v>
      </c>
      <c r="Q1702" s="2">
        <v>2</v>
      </c>
      <c r="R1702" s="2">
        <v>0</v>
      </c>
      <c r="S1702" s="2">
        <v>0</v>
      </c>
      <c r="T1702" s="2">
        <v>1</v>
      </c>
      <c r="U1702" s="45" t="s">
        <v>77</v>
      </c>
      <c r="V1702" s="45" t="s">
        <v>77</v>
      </c>
      <c r="W1702" s="45">
        <v>6.4629629629629634E-2</v>
      </c>
      <c r="X1702" s="2">
        <v>1</v>
      </c>
      <c r="Y1702" s="2">
        <v>2</v>
      </c>
      <c r="Z1702">
        <v>3</v>
      </c>
    </row>
    <row r="1703" spans="1:26" x14ac:dyDescent="0.25">
      <c r="A1703" s="1">
        <v>44731</v>
      </c>
      <c r="B1703" t="s">
        <v>89</v>
      </c>
      <c r="C1703" t="s">
        <v>134</v>
      </c>
      <c r="D1703" t="s">
        <v>132</v>
      </c>
      <c r="E1703" t="s">
        <v>279</v>
      </c>
      <c r="F1703" s="3">
        <v>8.5911111666666677</v>
      </c>
      <c r="G1703" s="5">
        <v>4.5396990972222225E-2</v>
      </c>
      <c r="H1703" s="2">
        <v>0</v>
      </c>
      <c r="I1703" s="2">
        <v>0</v>
      </c>
      <c r="J1703" s="2">
        <v>0</v>
      </c>
      <c r="K1703" s="2">
        <v>11</v>
      </c>
      <c r="L1703" s="2">
        <v>11</v>
      </c>
      <c r="M1703">
        <v>2</v>
      </c>
      <c r="N1703" s="2">
        <v>8</v>
      </c>
      <c r="O1703" s="2">
        <v>1</v>
      </c>
      <c r="P1703" s="2">
        <v>9</v>
      </c>
      <c r="Q1703" s="2">
        <v>9</v>
      </c>
      <c r="R1703" s="2">
        <v>0</v>
      </c>
      <c r="S1703" s="2">
        <v>0</v>
      </c>
      <c r="T1703" s="2">
        <v>1</v>
      </c>
      <c r="U1703" s="45">
        <v>1.4143518518518519E-2</v>
      </c>
      <c r="V1703" s="45">
        <v>0</v>
      </c>
      <c r="W1703" s="45">
        <v>2.97337962962963E-2</v>
      </c>
      <c r="X1703" s="2">
        <v>1</v>
      </c>
      <c r="Y1703" s="2">
        <v>9</v>
      </c>
      <c r="Z1703">
        <v>11</v>
      </c>
    </row>
    <row r="1704" spans="1:26" x14ac:dyDescent="0.25">
      <c r="A1704" s="1">
        <v>44731</v>
      </c>
      <c r="B1704" t="s">
        <v>89</v>
      </c>
      <c r="C1704" t="s">
        <v>152</v>
      </c>
      <c r="D1704" t="s">
        <v>132</v>
      </c>
      <c r="E1704" t="s">
        <v>279</v>
      </c>
      <c r="F1704" s="3">
        <v>0</v>
      </c>
      <c r="G1704" s="5">
        <v>1.6631944444444446E-2</v>
      </c>
      <c r="H1704" s="2">
        <v>0</v>
      </c>
      <c r="I1704" s="2">
        <v>0</v>
      </c>
      <c r="J1704" s="2">
        <v>0</v>
      </c>
      <c r="K1704" s="2">
        <v>1</v>
      </c>
      <c r="L1704" s="2">
        <v>1</v>
      </c>
      <c r="M1704">
        <v>0</v>
      </c>
      <c r="N1704" s="2">
        <v>1</v>
      </c>
      <c r="O1704" s="2">
        <v>1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45">
        <v>9.9768518518518531E-3</v>
      </c>
      <c r="V1704" s="45">
        <v>0</v>
      </c>
      <c r="W1704" s="45" t="s">
        <v>77</v>
      </c>
      <c r="X1704" s="2">
        <v>0</v>
      </c>
      <c r="Y1704" s="2">
        <v>0</v>
      </c>
      <c r="Z1704">
        <v>1</v>
      </c>
    </row>
    <row r="1705" spans="1:26" x14ac:dyDescent="0.25">
      <c r="A1705" s="1">
        <v>44731</v>
      </c>
      <c r="B1705" t="s">
        <v>89</v>
      </c>
      <c r="C1705" t="s">
        <v>158</v>
      </c>
      <c r="D1705" t="s">
        <v>132</v>
      </c>
      <c r="E1705" t="s">
        <v>279</v>
      </c>
      <c r="F1705" s="3">
        <v>0</v>
      </c>
      <c r="G1705" s="5">
        <v>1.2210645833333334E-2</v>
      </c>
      <c r="H1705" s="2">
        <v>0</v>
      </c>
      <c r="I1705" s="2">
        <v>0</v>
      </c>
      <c r="J1705" s="2">
        <v>0</v>
      </c>
      <c r="K1705" s="2">
        <v>1</v>
      </c>
      <c r="L1705" s="2">
        <v>1</v>
      </c>
      <c r="M1705">
        <v>0</v>
      </c>
      <c r="N1705" s="2">
        <v>1</v>
      </c>
      <c r="O1705" s="2">
        <v>0</v>
      </c>
      <c r="P1705" s="2">
        <v>1</v>
      </c>
      <c r="Q1705" s="2">
        <v>1</v>
      </c>
      <c r="R1705" s="2">
        <v>0</v>
      </c>
      <c r="S1705" s="2">
        <v>0</v>
      </c>
      <c r="T1705" s="2">
        <v>0</v>
      </c>
      <c r="U1705" s="45" t="s">
        <v>77</v>
      </c>
      <c r="V1705" s="45" t="s">
        <v>77</v>
      </c>
      <c r="W1705" s="45">
        <v>0.12039351851851852</v>
      </c>
      <c r="X1705" s="2">
        <v>0</v>
      </c>
      <c r="Y1705" s="2">
        <v>1</v>
      </c>
      <c r="Z1705">
        <v>1</v>
      </c>
    </row>
    <row r="1706" spans="1:26" x14ac:dyDescent="0.25">
      <c r="A1706" s="1">
        <v>44731</v>
      </c>
      <c r="B1706" t="s">
        <v>89</v>
      </c>
      <c r="C1706" t="s">
        <v>167</v>
      </c>
      <c r="D1706" t="s">
        <v>153</v>
      </c>
      <c r="E1706" t="s">
        <v>279</v>
      </c>
      <c r="F1706" s="3">
        <v>0</v>
      </c>
      <c r="G1706" s="5">
        <v>0</v>
      </c>
      <c r="H1706" s="2">
        <v>0</v>
      </c>
      <c r="I1706" s="2">
        <v>0</v>
      </c>
      <c r="J1706" s="2">
        <v>0</v>
      </c>
      <c r="K1706" s="2">
        <v>1</v>
      </c>
      <c r="L1706" s="2">
        <v>1</v>
      </c>
      <c r="M1706">
        <v>0</v>
      </c>
      <c r="N1706" s="2">
        <v>1</v>
      </c>
      <c r="O1706" s="2">
        <v>0</v>
      </c>
      <c r="P1706" s="2">
        <v>0</v>
      </c>
      <c r="Q1706" s="2">
        <v>1</v>
      </c>
      <c r="R1706" s="2">
        <v>1</v>
      </c>
      <c r="S1706" s="2">
        <v>0</v>
      </c>
      <c r="T1706" s="2">
        <v>0</v>
      </c>
      <c r="U1706" s="45" t="s">
        <v>77</v>
      </c>
      <c r="V1706" s="45" t="s">
        <v>77</v>
      </c>
      <c r="W1706" s="45">
        <v>0.20018518518518519</v>
      </c>
      <c r="X1706" s="2">
        <v>0</v>
      </c>
      <c r="Y1706" s="2">
        <v>1</v>
      </c>
      <c r="Z1706">
        <v>1</v>
      </c>
    </row>
    <row r="1707" spans="1:26" x14ac:dyDescent="0.25">
      <c r="A1707" s="1">
        <v>44731</v>
      </c>
      <c r="B1707" t="s">
        <v>89</v>
      </c>
      <c r="C1707" t="s">
        <v>134</v>
      </c>
      <c r="D1707" t="s">
        <v>132</v>
      </c>
      <c r="E1707" t="s">
        <v>271</v>
      </c>
      <c r="F1707" s="3">
        <v>6.6583316666666654</v>
      </c>
      <c r="G1707" s="5">
        <v>3.5878899739583338E-2</v>
      </c>
      <c r="H1707" s="2">
        <v>0</v>
      </c>
      <c r="I1707" s="2">
        <v>0</v>
      </c>
      <c r="J1707" s="2">
        <v>0</v>
      </c>
      <c r="K1707" s="2">
        <v>14</v>
      </c>
      <c r="L1707" s="2">
        <v>14</v>
      </c>
      <c r="M1707">
        <v>0</v>
      </c>
      <c r="N1707" s="2">
        <v>10</v>
      </c>
      <c r="O1707" s="2">
        <v>5</v>
      </c>
      <c r="P1707" s="2">
        <v>9</v>
      </c>
      <c r="Q1707" s="2">
        <v>9</v>
      </c>
      <c r="R1707" s="2">
        <v>0</v>
      </c>
      <c r="S1707" s="2">
        <v>0</v>
      </c>
      <c r="T1707" s="2">
        <v>0</v>
      </c>
      <c r="U1707" s="45">
        <v>4.3750000000000004E-3</v>
      </c>
      <c r="V1707" s="45">
        <v>1</v>
      </c>
      <c r="W1707" s="45">
        <v>5.7175925925925922E-2</v>
      </c>
      <c r="X1707" s="2">
        <v>0</v>
      </c>
      <c r="Y1707" s="2">
        <v>9</v>
      </c>
      <c r="Z1707">
        <v>14</v>
      </c>
    </row>
    <row r="1708" spans="1:26" x14ac:dyDescent="0.25">
      <c r="A1708" s="1">
        <v>44731</v>
      </c>
      <c r="B1708" t="s">
        <v>89</v>
      </c>
      <c r="C1708" t="s">
        <v>158</v>
      </c>
      <c r="D1708" t="s">
        <v>132</v>
      </c>
      <c r="E1708" t="s">
        <v>271</v>
      </c>
      <c r="F1708" s="3">
        <v>0</v>
      </c>
      <c r="G1708" s="5">
        <v>3.4370659722222224E-2</v>
      </c>
      <c r="H1708" s="2">
        <v>0</v>
      </c>
      <c r="I1708" s="2">
        <v>0</v>
      </c>
      <c r="J1708" s="2">
        <v>0</v>
      </c>
      <c r="K1708" s="2">
        <v>8</v>
      </c>
      <c r="L1708" s="2">
        <v>8</v>
      </c>
      <c r="M1708">
        <v>0</v>
      </c>
      <c r="N1708" s="2">
        <v>5</v>
      </c>
      <c r="O1708" s="2">
        <v>1</v>
      </c>
      <c r="P1708" s="2">
        <v>6</v>
      </c>
      <c r="Q1708" s="2">
        <v>6</v>
      </c>
      <c r="R1708" s="2">
        <v>0</v>
      </c>
      <c r="S1708" s="2">
        <v>0</v>
      </c>
      <c r="T1708" s="2">
        <v>1</v>
      </c>
      <c r="U1708" s="45">
        <v>5.9375000000000009E-3</v>
      </c>
      <c r="V1708" s="45">
        <v>0</v>
      </c>
      <c r="W1708" s="45">
        <v>7.0127314814814823E-2</v>
      </c>
      <c r="X1708" s="2">
        <v>1</v>
      </c>
      <c r="Y1708" s="2">
        <v>6</v>
      </c>
      <c r="Z1708">
        <v>8</v>
      </c>
    </row>
    <row r="1709" spans="1:26" x14ac:dyDescent="0.25">
      <c r="A1709" s="1">
        <v>44731</v>
      </c>
      <c r="B1709" t="s">
        <v>89</v>
      </c>
      <c r="C1709" t="s">
        <v>134</v>
      </c>
      <c r="D1709" t="s">
        <v>132</v>
      </c>
      <c r="E1709" t="s">
        <v>94</v>
      </c>
      <c r="F1709" s="3">
        <v>6.1775000000000002</v>
      </c>
      <c r="G1709" s="5">
        <v>0.13911458333333335</v>
      </c>
      <c r="H1709" s="2">
        <v>1</v>
      </c>
      <c r="I1709" s="2">
        <v>0</v>
      </c>
      <c r="J1709" s="2">
        <v>0</v>
      </c>
      <c r="K1709" s="2">
        <v>1</v>
      </c>
      <c r="L1709" s="2">
        <v>1</v>
      </c>
      <c r="M1709">
        <v>0</v>
      </c>
      <c r="N1709" s="2">
        <v>0</v>
      </c>
      <c r="O1709" s="2">
        <v>0</v>
      </c>
      <c r="P1709" s="2">
        <v>1</v>
      </c>
      <c r="Q1709" s="2">
        <v>1</v>
      </c>
      <c r="R1709" s="2">
        <v>0</v>
      </c>
      <c r="S1709" s="2">
        <v>0</v>
      </c>
      <c r="T1709" s="2">
        <v>0</v>
      </c>
      <c r="U1709" s="45" t="s">
        <v>77</v>
      </c>
      <c r="V1709" s="45" t="s">
        <v>77</v>
      </c>
      <c r="W1709" s="45">
        <v>0.1238888888888889</v>
      </c>
      <c r="X1709" s="2">
        <v>0</v>
      </c>
      <c r="Y1709" s="2">
        <v>1</v>
      </c>
      <c r="Z1709">
        <v>1</v>
      </c>
    </row>
    <row r="1710" spans="1:26" x14ac:dyDescent="0.25">
      <c r="A1710" s="1">
        <v>44731</v>
      </c>
      <c r="B1710" t="s">
        <v>89</v>
      </c>
      <c r="C1710" t="s">
        <v>134</v>
      </c>
      <c r="D1710" t="s">
        <v>132</v>
      </c>
      <c r="E1710" t="s">
        <v>274</v>
      </c>
      <c r="F1710" s="3">
        <v>1.9666666666666666</v>
      </c>
      <c r="G1710" s="5">
        <v>9.2361111111111116E-2</v>
      </c>
      <c r="H1710" s="2">
        <v>0</v>
      </c>
      <c r="I1710" s="2">
        <v>0</v>
      </c>
      <c r="J1710" s="2">
        <v>0</v>
      </c>
      <c r="K1710" s="2">
        <v>1</v>
      </c>
      <c r="L1710" s="2">
        <v>1</v>
      </c>
      <c r="M1710">
        <v>0</v>
      </c>
      <c r="N1710" s="2">
        <v>0</v>
      </c>
      <c r="O1710" s="2">
        <v>0</v>
      </c>
      <c r="P1710" s="2">
        <v>0</v>
      </c>
      <c r="Q1710" s="2">
        <v>1</v>
      </c>
      <c r="R1710" s="2">
        <v>1</v>
      </c>
      <c r="S1710" s="2">
        <v>0</v>
      </c>
      <c r="T1710" s="2">
        <v>0</v>
      </c>
      <c r="U1710" s="45" t="s">
        <v>77</v>
      </c>
      <c r="V1710" s="45" t="s">
        <v>77</v>
      </c>
      <c r="W1710" s="45">
        <v>0.10285879629629631</v>
      </c>
      <c r="X1710" s="2">
        <v>0</v>
      </c>
      <c r="Y1710" s="2">
        <v>1</v>
      </c>
      <c r="Z1710">
        <v>1</v>
      </c>
    </row>
    <row r="1711" spans="1:26" x14ac:dyDescent="0.25">
      <c r="A1711" s="1">
        <v>44731</v>
      </c>
      <c r="B1711" t="s">
        <v>89</v>
      </c>
      <c r="C1711" t="s">
        <v>134</v>
      </c>
      <c r="D1711" t="s">
        <v>132</v>
      </c>
      <c r="E1711" t="s">
        <v>278</v>
      </c>
      <c r="F1711" s="3">
        <v>4.8391665000000001</v>
      </c>
      <c r="G1711" s="5">
        <v>4.1442900462962971E-2</v>
      </c>
      <c r="H1711" s="2">
        <v>0</v>
      </c>
      <c r="I1711" s="2">
        <v>0</v>
      </c>
      <c r="J1711" s="2">
        <v>0</v>
      </c>
      <c r="K1711" s="2">
        <v>9</v>
      </c>
      <c r="L1711" s="2">
        <v>9</v>
      </c>
      <c r="M1711">
        <v>1</v>
      </c>
      <c r="N1711" s="2">
        <v>6</v>
      </c>
      <c r="O1711" s="2">
        <v>4</v>
      </c>
      <c r="P1711" s="2">
        <v>4</v>
      </c>
      <c r="Q1711" s="2">
        <v>5</v>
      </c>
      <c r="R1711" s="2">
        <v>1</v>
      </c>
      <c r="S1711" s="2">
        <v>0</v>
      </c>
      <c r="T1711" s="2">
        <v>0</v>
      </c>
      <c r="U1711" s="45">
        <v>4.2997685185185187E-3</v>
      </c>
      <c r="V1711" s="45">
        <v>1</v>
      </c>
      <c r="W1711" s="45">
        <v>0.20048611111111111</v>
      </c>
      <c r="X1711" s="2">
        <v>0</v>
      </c>
      <c r="Y1711" s="2">
        <v>5</v>
      </c>
      <c r="Z1711">
        <v>9</v>
      </c>
    </row>
    <row r="1712" spans="1:26" x14ac:dyDescent="0.25">
      <c r="A1712" s="1">
        <v>44731</v>
      </c>
      <c r="B1712" t="s">
        <v>89</v>
      </c>
      <c r="C1712" t="s">
        <v>158</v>
      </c>
      <c r="D1712" t="s">
        <v>132</v>
      </c>
      <c r="E1712" t="s">
        <v>278</v>
      </c>
      <c r="F1712" s="3">
        <v>0</v>
      </c>
      <c r="G1712" s="5">
        <v>9.3894583333333347E-3</v>
      </c>
      <c r="H1712" s="2">
        <v>0</v>
      </c>
      <c r="I1712" s="2">
        <v>0</v>
      </c>
      <c r="J1712" s="2">
        <v>0</v>
      </c>
      <c r="K1712" s="2">
        <v>4</v>
      </c>
      <c r="L1712" s="2">
        <v>4</v>
      </c>
      <c r="M1712">
        <v>0</v>
      </c>
      <c r="N1712" s="2">
        <v>4</v>
      </c>
      <c r="O1712" s="2">
        <v>0</v>
      </c>
      <c r="P1712" s="2">
        <v>3</v>
      </c>
      <c r="Q1712" s="2">
        <v>3</v>
      </c>
      <c r="R1712" s="2">
        <v>0</v>
      </c>
      <c r="S1712" s="2">
        <v>0</v>
      </c>
      <c r="T1712" s="2">
        <v>1</v>
      </c>
      <c r="U1712" s="45" t="s">
        <v>77</v>
      </c>
      <c r="V1712" s="45" t="s">
        <v>77</v>
      </c>
      <c r="W1712" s="45">
        <v>0.14775462962962965</v>
      </c>
      <c r="X1712" s="2">
        <v>1</v>
      </c>
      <c r="Y1712" s="2">
        <v>3</v>
      </c>
      <c r="Z1712">
        <v>4</v>
      </c>
    </row>
    <row r="1713" spans="1:26" x14ac:dyDescent="0.25">
      <c r="A1713" s="1">
        <v>44731</v>
      </c>
      <c r="B1713" t="s">
        <v>89</v>
      </c>
      <c r="C1713" t="s">
        <v>152</v>
      </c>
      <c r="D1713" t="s">
        <v>132</v>
      </c>
      <c r="E1713" t="s">
        <v>278</v>
      </c>
      <c r="F1713" s="3">
        <v>0</v>
      </c>
      <c r="G1713" s="5">
        <v>7.9383576388888898E-3</v>
      </c>
      <c r="H1713" s="2">
        <v>0</v>
      </c>
      <c r="I1713" s="2">
        <v>0</v>
      </c>
      <c r="J1713" s="2">
        <v>0</v>
      </c>
      <c r="K1713" s="2">
        <v>8</v>
      </c>
      <c r="L1713" s="2">
        <v>8</v>
      </c>
      <c r="M1713">
        <v>0</v>
      </c>
      <c r="N1713" s="2">
        <v>8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8</v>
      </c>
      <c r="U1713" s="45" t="s">
        <v>77</v>
      </c>
      <c r="V1713" s="45" t="s">
        <v>77</v>
      </c>
      <c r="W1713" s="45" t="s">
        <v>77</v>
      </c>
      <c r="X1713" s="2">
        <v>8</v>
      </c>
      <c r="Y1713" s="2">
        <v>0</v>
      </c>
      <c r="Z1713">
        <v>8</v>
      </c>
    </row>
    <row r="1714" spans="1:26" x14ac:dyDescent="0.25">
      <c r="A1714" s="1">
        <v>44731</v>
      </c>
      <c r="B1714" t="s">
        <v>89</v>
      </c>
      <c r="C1714" t="s">
        <v>164</v>
      </c>
      <c r="D1714" t="s">
        <v>150</v>
      </c>
      <c r="E1714" t="s">
        <v>278</v>
      </c>
      <c r="F1714" s="3">
        <v>0</v>
      </c>
      <c r="G1714" s="5">
        <v>3.6226875E-3</v>
      </c>
      <c r="H1714" s="2">
        <v>0</v>
      </c>
      <c r="I1714" s="2">
        <v>0</v>
      </c>
      <c r="J1714" s="2">
        <v>0</v>
      </c>
      <c r="K1714" s="2">
        <v>1</v>
      </c>
      <c r="L1714" s="2">
        <v>1</v>
      </c>
      <c r="M1714">
        <v>0</v>
      </c>
      <c r="N1714" s="2">
        <v>1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1</v>
      </c>
      <c r="U1714" s="45" t="s">
        <v>77</v>
      </c>
      <c r="V1714" s="45" t="s">
        <v>77</v>
      </c>
      <c r="W1714" s="45" t="s">
        <v>77</v>
      </c>
      <c r="X1714" s="2">
        <v>1</v>
      </c>
      <c r="Y1714" s="2">
        <v>0</v>
      </c>
      <c r="Z1714">
        <v>1</v>
      </c>
    </row>
    <row r="1715" spans="1:26" x14ac:dyDescent="0.25">
      <c r="A1715" s="1">
        <v>44731</v>
      </c>
      <c r="B1715" t="s">
        <v>87</v>
      </c>
      <c r="C1715" t="s">
        <v>131</v>
      </c>
      <c r="D1715" t="s">
        <v>132</v>
      </c>
      <c r="E1715" t="s">
        <v>276</v>
      </c>
      <c r="F1715" s="3">
        <v>17.557497833333333</v>
      </c>
      <c r="G1715" s="5">
        <v>5.7241745225694453E-2</v>
      </c>
      <c r="H1715" s="2">
        <v>0</v>
      </c>
      <c r="I1715" s="2">
        <v>0</v>
      </c>
      <c r="J1715" s="2">
        <v>0</v>
      </c>
      <c r="K1715" s="2">
        <v>16</v>
      </c>
      <c r="L1715" s="2">
        <v>16</v>
      </c>
      <c r="M1715">
        <v>2</v>
      </c>
      <c r="N1715" s="2">
        <v>8</v>
      </c>
      <c r="O1715" s="2">
        <v>4</v>
      </c>
      <c r="P1715" s="2">
        <v>9</v>
      </c>
      <c r="Q1715" s="2">
        <v>11</v>
      </c>
      <c r="R1715" s="2">
        <v>2</v>
      </c>
      <c r="S1715" s="2">
        <v>0</v>
      </c>
      <c r="T1715" s="2">
        <v>1</v>
      </c>
      <c r="U1715" s="45">
        <v>5.9085648148148144E-3</v>
      </c>
      <c r="V1715" s="45">
        <v>0.5</v>
      </c>
      <c r="W1715" s="45">
        <v>6.2835648148148154E-2</v>
      </c>
      <c r="X1715" s="2">
        <v>1</v>
      </c>
      <c r="Y1715" s="2">
        <v>11</v>
      </c>
      <c r="Z1715">
        <v>16</v>
      </c>
    </row>
    <row r="1716" spans="1:26" x14ac:dyDescent="0.25">
      <c r="A1716" s="1">
        <v>44731</v>
      </c>
      <c r="B1716" t="s">
        <v>87</v>
      </c>
      <c r="C1716" t="s">
        <v>138</v>
      </c>
      <c r="D1716" t="s">
        <v>132</v>
      </c>
      <c r="E1716" t="s">
        <v>276</v>
      </c>
      <c r="F1716" s="3">
        <v>10.726944666666666</v>
      </c>
      <c r="G1716" s="5">
        <v>6.1765038888888887E-2</v>
      </c>
      <c r="H1716" s="2">
        <v>1</v>
      </c>
      <c r="I1716" s="2">
        <v>0</v>
      </c>
      <c r="J1716" s="2">
        <v>0</v>
      </c>
      <c r="K1716" s="2">
        <v>9</v>
      </c>
      <c r="L1716" s="2">
        <v>9</v>
      </c>
      <c r="M1716">
        <v>3</v>
      </c>
      <c r="N1716" s="2">
        <v>5</v>
      </c>
      <c r="O1716" s="2">
        <v>3</v>
      </c>
      <c r="P1716" s="2">
        <v>4</v>
      </c>
      <c r="Q1716" s="2">
        <v>6</v>
      </c>
      <c r="R1716" s="2">
        <v>2</v>
      </c>
      <c r="S1716" s="2">
        <v>0</v>
      </c>
      <c r="T1716" s="2">
        <v>0</v>
      </c>
      <c r="U1716" s="45">
        <v>8.9351851851851866E-3</v>
      </c>
      <c r="V1716" s="45">
        <v>0.33333333333333331</v>
      </c>
      <c r="W1716" s="45">
        <v>1.9843750000000004E-2</v>
      </c>
      <c r="X1716" s="2">
        <v>0</v>
      </c>
      <c r="Y1716" s="2">
        <v>6</v>
      </c>
      <c r="Z1716">
        <v>9</v>
      </c>
    </row>
    <row r="1717" spans="1:26" x14ac:dyDescent="0.25">
      <c r="A1717" s="1">
        <v>44731</v>
      </c>
      <c r="B1717" t="s">
        <v>87</v>
      </c>
      <c r="C1717" t="s">
        <v>139</v>
      </c>
      <c r="D1717" t="s">
        <v>132</v>
      </c>
      <c r="E1717" t="s">
        <v>285</v>
      </c>
      <c r="F1717" s="3">
        <v>8.4130554999999987</v>
      </c>
      <c r="G1717" s="5">
        <v>0.18568865625</v>
      </c>
      <c r="H1717" s="2">
        <v>1</v>
      </c>
      <c r="I1717" s="2">
        <v>1</v>
      </c>
      <c r="J1717" s="2">
        <v>0</v>
      </c>
      <c r="K1717" s="2">
        <v>2</v>
      </c>
      <c r="L1717" s="2">
        <v>2</v>
      </c>
      <c r="M1717">
        <v>0</v>
      </c>
      <c r="N1717" s="2">
        <v>0</v>
      </c>
      <c r="O1717" s="2">
        <v>1</v>
      </c>
      <c r="P1717" s="2">
        <v>1</v>
      </c>
      <c r="Q1717" s="2">
        <v>1</v>
      </c>
      <c r="R1717" s="2">
        <v>0</v>
      </c>
      <c r="S1717" s="2">
        <v>0</v>
      </c>
      <c r="T1717" s="2">
        <v>0</v>
      </c>
      <c r="U1717" s="45">
        <v>1.170138888888889E-2</v>
      </c>
      <c r="V1717" s="45">
        <v>0</v>
      </c>
      <c r="W1717" s="45">
        <v>2.8587962962962961E-2</v>
      </c>
      <c r="X1717" s="2">
        <v>0</v>
      </c>
      <c r="Y1717" s="2">
        <v>1</v>
      </c>
      <c r="Z1717">
        <v>2</v>
      </c>
    </row>
    <row r="1718" spans="1:26" x14ac:dyDescent="0.25">
      <c r="A1718" s="1">
        <v>44731</v>
      </c>
      <c r="B1718" t="s">
        <v>87</v>
      </c>
      <c r="C1718" t="s">
        <v>131</v>
      </c>
      <c r="D1718" t="s">
        <v>132</v>
      </c>
      <c r="E1718" t="s">
        <v>285</v>
      </c>
      <c r="F1718" s="3">
        <v>15.915278000000001</v>
      </c>
      <c r="G1718" s="5">
        <v>7.0633414772727263E-2</v>
      </c>
      <c r="H1718" s="2">
        <v>0</v>
      </c>
      <c r="I1718" s="2">
        <v>0</v>
      </c>
      <c r="J1718" s="2">
        <v>0</v>
      </c>
      <c r="K1718" s="2">
        <v>11</v>
      </c>
      <c r="L1718" s="2">
        <v>11</v>
      </c>
      <c r="M1718">
        <v>1</v>
      </c>
      <c r="N1718" s="2">
        <v>5</v>
      </c>
      <c r="O1718" s="2">
        <v>0</v>
      </c>
      <c r="P1718" s="2">
        <v>9</v>
      </c>
      <c r="Q1718" s="2">
        <v>10</v>
      </c>
      <c r="R1718" s="2">
        <v>1</v>
      </c>
      <c r="S1718" s="2">
        <v>1</v>
      </c>
      <c r="T1718" s="2">
        <v>0</v>
      </c>
      <c r="U1718" s="45" t="s">
        <v>77</v>
      </c>
      <c r="V1718" s="45" t="s">
        <v>77</v>
      </c>
      <c r="W1718" s="45">
        <v>5.0740740740740739E-2</v>
      </c>
      <c r="X1718" s="2">
        <v>1</v>
      </c>
      <c r="Y1718" s="2">
        <v>10</v>
      </c>
      <c r="Z1718">
        <v>11</v>
      </c>
    </row>
    <row r="1719" spans="1:26" x14ac:dyDescent="0.25">
      <c r="A1719" s="1">
        <v>44731</v>
      </c>
      <c r="B1719" t="s">
        <v>87</v>
      </c>
      <c r="C1719" t="s">
        <v>139</v>
      </c>
      <c r="D1719" t="s">
        <v>132</v>
      </c>
      <c r="E1719" t="s">
        <v>282</v>
      </c>
      <c r="F1719" s="3">
        <v>24.939442333333332</v>
      </c>
      <c r="G1719" s="5">
        <v>0.15886572817460318</v>
      </c>
      <c r="H1719" s="2">
        <v>3</v>
      </c>
      <c r="I1719" s="2">
        <v>3</v>
      </c>
      <c r="J1719" s="2">
        <v>0</v>
      </c>
      <c r="K1719" s="2">
        <v>7</v>
      </c>
      <c r="L1719" s="2">
        <v>7</v>
      </c>
      <c r="M1719">
        <v>0</v>
      </c>
      <c r="N1719" s="2">
        <v>2</v>
      </c>
      <c r="O1719" s="2">
        <v>0</v>
      </c>
      <c r="P1719" s="2">
        <v>6</v>
      </c>
      <c r="Q1719" s="2">
        <v>6</v>
      </c>
      <c r="R1719" s="2">
        <v>0</v>
      </c>
      <c r="S1719" s="2">
        <v>0</v>
      </c>
      <c r="T1719" s="2">
        <v>1</v>
      </c>
      <c r="U1719" s="45" t="s">
        <v>77</v>
      </c>
      <c r="V1719" s="45" t="s">
        <v>77</v>
      </c>
      <c r="W1719" s="45">
        <v>2.9901620370370374E-2</v>
      </c>
      <c r="X1719" s="2">
        <v>1</v>
      </c>
      <c r="Y1719" s="2">
        <v>6</v>
      </c>
      <c r="Z1719">
        <v>7</v>
      </c>
    </row>
    <row r="1720" spans="1:26" x14ac:dyDescent="0.25">
      <c r="A1720" s="1">
        <v>44731</v>
      </c>
      <c r="B1720" t="s">
        <v>87</v>
      </c>
      <c r="C1720" t="s">
        <v>131</v>
      </c>
      <c r="D1720" t="s">
        <v>132</v>
      </c>
      <c r="E1720" t="s">
        <v>282</v>
      </c>
      <c r="F1720" s="3">
        <v>13.648611166666667</v>
      </c>
      <c r="G1720" s="5">
        <v>0.11433256249999998</v>
      </c>
      <c r="H1720" s="2">
        <v>2</v>
      </c>
      <c r="I1720" s="2">
        <v>1</v>
      </c>
      <c r="J1720" s="2">
        <v>0</v>
      </c>
      <c r="K1720" s="2">
        <v>5</v>
      </c>
      <c r="L1720" s="2">
        <v>5</v>
      </c>
      <c r="M1720">
        <v>1</v>
      </c>
      <c r="N1720" s="2">
        <v>2</v>
      </c>
      <c r="O1720" s="2">
        <v>0</v>
      </c>
      <c r="P1720" s="2">
        <v>5</v>
      </c>
      <c r="Q1720" s="2">
        <v>5</v>
      </c>
      <c r="R1720" s="2">
        <v>0</v>
      </c>
      <c r="S1720" s="2">
        <v>0</v>
      </c>
      <c r="T1720" s="2">
        <v>0</v>
      </c>
      <c r="U1720" s="45" t="s">
        <v>77</v>
      </c>
      <c r="V1720" s="45" t="s">
        <v>77</v>
      </c>
      <c r="W1720" s="45">
        <v>6.2094907407407411E-2</v>
      </c>
      <c r="X1720" s="2">
        <v>0</v>
      </c>
      <c r="Y1720" s="2">
        <v>5</v>
      </c>
      <c r="Z1720">
        <v>5</v>
      </c>
    </row>
    <row r="1721" spans="1:26" x14ac:dyDescent="0.25">
      <c r="A1721" s="1">
        <v>44731</v>
      </c>
      <c r="B1721" t="s">
        <v>87</v>
      </c>
      <c r="C1721" t="s">
        <v>138</v>
      </c>
      <c r="D1721" t="s">
        <v>132</v>
      </c>
      <c r="E1721" t="s">
        <v>287</v>
      </c>
      <c r="F1721" s="3">
        <v>22.252500499999996</v>
      </c>
      <c r="G1721" s="5">
        <v>5.3765433531746031E-2</v>
      </c>
      <c r="H1721" s="2">
        <v>2</v>
      </c>
      <c r="I1721" s="2">
        <v>1</v>
      </c>
      <c r="J1721" s="2">
        <v>0</v>
      </c>
      <c r="K1721" s="2">
        <v>18</v>
      </c>
      <c r="L1721" s="2">
        <v>18</v>
      </c>
      <c r="M1721">
        <v>5</v>
      </c>
      <c r="N1721" s="2">
        <v>14</v>
      </c>
      <c r="O1721" s="2">
        <v>4</v>
      </c>
      <c r="P1721" s="2">
        <v>4</v>
      </c>
      <c r="Q1721" s="2">
        <v>12</v>
      </c>
      <c r="R1721" s="2">
        <v>8</v>
      </c>
      <c r="S1721" s="2">
        <v>1</v>
      </c>
      <c r="T1721" s="2">
        <v>1</v>
      </c>
      <c r="U1721" s="45">
        <v>8.1250000000000003E-3</v>
      </c>
      <c r="V1721" s="45">
        <v>0.25</v>
      </c>
      <c r="W1721" s="45">
        <v>3.950810185185185E-2</v>
      </c>
      <c r="X1721" s="2">
        <v>2</v>
      </c>
      <c r="Y1721" s="2">
        <v>12</v>
      </c>
      <c r="Z1721">
        <v>18</v>
      </c>
    </row>
    <row r="1722" spans="1:26" x14ac:dyDescent="0.25">
      <c r="A1722" s="1">
        <v>44731</v>
      </c>
      <c r="B1722" t="s">
        <v>87</v>
      </c>
      <c r="C1722" t="s">
        <v>138</v>
      </c>
      <c r="D1722" t="s">
        <v>132</v>
      </c>
      <c r="E1722" t="s">
        <v>284</v>
      </c>
      <c r="F1722" s="3">
        <v>29.589721333333337</v>
      </c>
      <c r="G1722" s="5">
        <v>9.1864963888888901E-2</v>
      </c>
      <c r="H1722" s="2">
        <v>2</v>
      </c>
      <c r="I1722" s="2">
        <v>0</v>
      </c>
      <c r="J1722" s="2">
        <v>0</v>
      </c>
      <c r="K1722" s="2">
        <v>12</v>
      </c>
      <c r="L1722" s="2">
        <v>12</v>
      </c>
      <c r="M1722">
        <v>2</v>
      </c>
      <c r="N1722" s="2">
        <v>5</v>
      </c>
      <c r="O1722" s="2">
        <v>2</v>
      </c>
      <c r="P1722" s="2">
        <v>5</v>
      </c>
      <c r="Q1722" s="2">
        <v>8</v>
      </c>
      <c r="R1722" s="2">
        <v>3</v>
      </c>
      <c r="S1722" s="2">
        <v>1</v>
      </c>
      <c r="T1722" s="2">
        <v>1</v>
      </c>
      <c r="U1722" s="45">
        <v>6.4236111111111117E-3</v>
      </c>
      <c r="V1722" s="45">
        <v>0.5</v>
      </c>
      <c r="W1722" s="45">
        <v>4.9982638888888889E-2</v>
      </c>
      <c r="X1722" s="2">
        <v>2</v>
      </c>
      <c r="Y1722" s="2">
        <v>8</v>
      </c>
      <c r="Z1722">
        <v>12</v>
      </c>
    </row>
    <row r="1723" spans="1:26" x14ac:dyDescent="0.25">
      <c r="A1723" s="1">
        <v>44731</v>
      </c>
      <c r="B1723" t="s">
        <v>87</v>
      </c>
      <c r="C1723" t="s">
        <v>139</v>
      </c>
      <c r="D1723" t="s">
        <v>132</v>
      </c>
      <c r="E1723" t="s">
        <v>277</v>
      </c>
      <c r="F1723" s="3">
        <v>60.633331333333338</v>
      </c>
      <c r="G1723" s="5">
        <v>0.12642763315217392</v>
      </c>
      <c r="H1723" s="2">
        <v>3</v>
      </c>
      <c r="I1723" s="2">
        <v>3</v>
      </c>
      <c r="J1723" s="2">
        <v>1</v>
      </c>
      <c r="K1723" s="2">
        <v>18</v>
      </c>
      <c r="L1723" s="2">
        <v>18</v>
      </c>
      <c r="M1723">
        <v>7</v>
      </c>
      <c r="N1723" s="2">
        <v>11</v>
      </c>
      <c r="O1723" s="2">
        <v>4</v>
      </c>
      <c r="P1723" s="2">
        <v>11</v>
      </c>
      <c r="Q1723" s="2">
        <v>13</v>
      </c>
      <c r="R1723" s="2">
        <v>2</v>
      </c>
      <c r="S1723" s="2">
        <v>1</v>
      </c>
      <c r="T1723" s="2">
        <v>0</v>
      </c>
      <c r="U1723" s="45">
        <v>1.2517361111111111E-2</v>
      </c>
      <c r="V1723" s="45">
        <v>0</v>
      </c>
      <c r="W1723" s="45">
        <v>6.7673611111111115E-2</v>
      </c>
      <c r="X1723" s="2">
        <v>1</v>
      </c>
      <c r="Y1723" s="2">
        <v>13</v>
      </c>
      <c r="Z1723">
        <v>18</v>
      </c>
    </row>
    <row r="1724" spans="1:26" x14ac:dyDescent="0.25">
      <c r="A1724" s="1">
        <v>44731</v>
      </c>
      <c r="B1724" t="s">
        <v>87</v>
      </c>
      <c r="C1724" t="s">
        <v>131</v>
      </c>
      <c r="D1724" t="s">
        <v>132</v>
      </c>
      <c r="E1724" t="s">
        <v>277</v>
      </c>
      <c r="F1724" s="3">
        <v>0</v>
      </c>
      <c r="G1724" s="5">
        <v>1.3130788194444446E-2</v>
      </c>
      <c r="H1724" s="2">
        <v>0</v>
      </c>
      <c r="I1724" s="2">
        <v>0</v>
      </c>
      <c r="J1724" s="2">
        <v>0</v>
      </c>
      <c r="K1724" s="2">
        <v>1</v>
      </c>
      <c r="L1724" s="2">
        <v>1</v>
      </c>
      <c r="M1724">
        <v>1</v>
      </c>
      <c r="N1724" s="2">
        <v>1</v>
      </c>
      <c r="O1724" s="2">
        <v>0</v>
      </c>
      <c r="P1724" s="2">
        <v>1</v>
      </c>
      <c r="Q1724" s="2">
        <v>1</v>
      </c>
      <c r="R1724" s="2">
        <v>0</v>
      </c>
      <c r="S1724" s="2">
        <v>0</v>
      </c>
      <c r="T1724" s="2">
        <v>0</v>
      </c>
      <c r="U1724" s="45" t="s">
        <v>77</v>
      </c>
      <c r="V1724" s="45" t="s">
        <v>77</v>
      </c>
      <c r="W1724" s="45">
        <v>1.2442129629629631E-2</v>
      </c>
      <c r="X1724" s="2">
        <v>0</v>
      </c>
      <c r="Y1724" s="2">
        <v>1</v>
      </c>
      <c r="Z1724">
        <v>1</v>
      </c>
    </row>
    <row r="1725" spans="1:26" x14ac:dyDescent="0.25">
      <c r="A1725" s="1">
        <v>44731</v>
      </c>
      <c r="B1725" t="s">
        <v>90</v>
      </c>
      <c r="C1725" t="s">
        <v>136</v>
      </c>
      <c r="D1725" t="s">
        <v>132</v>
      </c>
      <c r="E1725" t="s">
        <v>272</v>
      </c>
      <c r="F1725" s="3">
        <v>0.47250000000000003</v>
      </c>
      <c r="G1725" s="5">
        <v>3.0104166666666668E-2</v>
      </c>
      <c r="H1725" s="2">
        <v>0</v>
      </c>
      <c r="I1725" s="2">
        <v>0</v>
      </c>
      <c r="J1725" s="2">
        <v>0</v>
      </c>
      <c r="K1725" s="2">
        <v>1</v>
      </c>
      <c r="L1725" s="2">
        <v>1</v>
      </c>
      <c r="M1725">
        <v>0</v>
      </c>
      <c r="N1725" s="2">
        <v>1</v>
      </c>
      <c r="O1725" s="2">
        <v>1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45">
        <v>7.1990740740740747E-3</v>
      </c>
      <c r="V1725" s="45">
        <v>0</v>
      </c>
      <c r="W1725" s="45" t="s">
        <v>77</v>
      </c>
      <c r="X1725" s="2">
        <v>0</v>
      </c>
      <c r="Y1725" s="2">
        <v>0</v>
      </c>
      <c r="Z1725">
        <v>1</v>
      </c>
    </row>
    <row r="1726" spans="1:26" x14ac:dyDescent="0.25">
      <c r="A1726" s="1">
        <v>44731</v>
      </c>
      <c r="B1726" t="s">
        <v>90</v>
      </c>
      <c r="C1726" t="s">
        <v>136</v>
      </c>
      <c r="D1726" t="s">
        <v>132</v>
      </c>
      <c r="E1726" t="s">
        <v>273</v>
      </c>
      <c r="F1726" s="3">
        <v>61.754165000000008</v>
      </c>
      <c r="G1726" s="5">
        <v>0.10492455169753089</v>
      </c>
      <c r="H1726" s="2">
        <v>8</v>
      </c>
      <c r="I1726" s="2">
        <v>5</v>
      </c>
      <c r="J1726" s="2">
        <v>0</v>
      </c>
      <c r="K1726" s="2">
        <v>27</v>
      </c>
      <c r="L1726" s="2">
        <v>27</v>
      </c>
      <c r="M1726">
        <v>5</v>
      </c>
      <c r="N1726" s="2">
        <v>19</v>
      </c>
      <c r="O1726" s="2">
        <v>9</v>
      </c>
      <c r="P1726" s="2">
        <v>12</v>
      </c>
      <c r="Q1726" s="2">
        <v>16</v>
      </c>
      <c r="R1726" s="2">
        <v>4</v>
      </c>
      <c r="S1726" s="2">
        <v>2</v>
      </c>
      <c r="T1726" s="2">
        <v>0</v>
      </c>
      <c r="U1726" s="45">
        <v>4.9305555555555552E-3</v>
      </c>
      <c r="V1726" s="45">
        <v>0.66666666666666663</v>
      </c>
      <c r="W1726" s="45">
        <v>5.3333333333333337E-2</v>
      </c>
      <c r="X1726" s="2">
        <v>2</v>
      </c>
      <c r="Y1726" s="2">
        <v>16</v>
      </c>
      <c r="Z1726">
        <v>27</v>
      </c>
    </row>
    <row r="1727" spans="1:26" x14ac:dyDescent="0.25">
      <c r="A1727" s="1">
        <v>44731</v>
      </c>
      <c r="B1727" t="s">
        <v>90</v>
      </c>
      <c r="C1727" t="s">
        <v>155</v>
      </c>
      <c r="D1727" t="s">
        <v>146</v>
      </c>
      <c r="E1727" t="s">
        <v>273</v>
      </c>
      <c r="F1727" s="3">
        <v>0</v>
      </c>
      <c r="G1727" s="5">
        <v>2.2447916666666668E-2</v>
      </c>
      <c r="H1727" s="2">
        <v>0</v>
      </c>
      <c r="I1727" s="2">
        <v>0</v>
      </c>
      <c r="J1727" s="2">
        <v>0</v>
      </c>
      <c r="K1727" s="2">
        <v>2</v>
      </c>
      <c r="L1727" s="2">
        <v>2</v>
      </c>
      <c r="M1727">
        <v>0</v>
      </c>
      <c r="N1727" s="2">
        <v>2</v>
      </c>
      <c r="O1727" s="2">
        <v>0</v>
      </c>
      <c r="P1727" s="2">
        <v>1</v>
      </c>
      <c r="Q1727" s="2">
        <v>1</v>
      </c>
      <c r="R1727" s="2">
        <v>0</v>
      </c>
      <c r="S1727" s="2">
        <v>1</v>
      </c>
      <c r="T1727" s="2">
        <v>0</v>
      </c>
      <c r="U1727" s="45" t="s">
        <v>77</v>
      </c>
      <c r="V1727" s="45" t="s">
        <v>77</v>
      </c>
      <c r="W1727" s="45">
        <v>0.22543981481481482</v>
      </c>
      <c r="X1727" s="2">
        <v>1</v>
      </c>
      <c r="Y1727" s="2">
        <v>1</v>
      </c>
      <c r="Z1727">
        <v>2</v>
      </c>
    </row>
    <row r="1728" spans="1:26" x14ac:dyDescent="0.25">
      <c r="A1728" s="1">
        <v>44731</v>
      </c>
      <c r="B1728" t="s">
        <v>90</v>
      </c>
      <c r="C1728" t="s">
        <v>174</v>
      </c>
      <c r="D1728" t="s">
        <v>153</v>
      </c>
      <c r="E1728" t="s">
        <v>273</v>
      </c>
      <c r="F1728" s="3">
        <v>0</v>
      </c>
      <c r="G1728" s="5" t="s">
        <v>77</v>
      </c>
      <c r="H1728" s="2">
        <v>0</v>
      </c>
      <c r="I1728" s="2">
        <v>0</v>
      </c>
      <c r="J1728" s="2">
        <v>0</v>
      </c>
      <c r="K1728" s="2">
        <v>1</v>
      </c>
      <c r="L1728" s="2">
        <v>1</v>
      </c>
      <c r="M1728">
        <v>0</v>
      </c>
      <c r="N1728" s="2">
        <v>1</v>
      </c>
      <c r="O1728" s="2">
        <v>1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45">
        <v>4.3981481481481484E-3</v>
      </c>
      <c r="V1728" s="45">
        <v>1</v>
      </c>
      <c r="W1728" s="45" t="s">
        <v>77</v>
      </c>
      <c r="X1728" s="2">
        <v>0</v>
      </c>
      <c r="Y1728" s="2">
        <v>0</v>
      </c>
      <c r="Z1728">
        <v>1</v>
      </c>
    </row>
    <row r="1729" spans="1:26" x14ac:dyDescent="0.25">
      <c r="A1729" s="1">
        <v>44731</v>
      </c>
      <c r="B1729" t="s">
        <v>90</v>
      </c>
      <c r="C1729" t="s">
        <v>136</v>
      </c>
      <c r="D1729" t="s">
        <v>132</v>
      </c>
      <c r="E1729" t="s">
        <v>281</v>
      </c>
      <c r="F1729" s="3">
        <v>0</v>
      </c>
      <c r="G1729" s="5">
        <v>5.2106479166666671E-2</v>
      </c>
      <c r="H1729" s="2">
        <v>0</v>
      </c>
      <c r="I1729" s="2">
        <v>0</v>
      </c>
      <c r="J1729" s="2">
        <v>0</v>
      </c>
      <c r="K1729" s="2">
        <v>1</v>
      </c>
      <c r="L1729" s="2">
        <v>1</v>
      </c>
      <c r="M1729">
        <v>0</v>
      </c>
      <c r="N1729" s="2">
        <v>0</v>
      </c>
      <c r="O1729" s="2">
        <v>1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45">
        <v>6.9444444444444444E-5</v>
      </c>
      <c r="V1729" s="45">
        <v>1</v>
      </c>
      <c r="W1729" s="45" t="s">
        <v>77</v>
      </c>
      <c r="X1729" s="2">
        <v>0</v>
      </c>
      <c r="Y1729" s="2">
        <v>0</v>
      </c>
      <c r="Z1729">
        <v>1</v>
      </c>
    </row>
    <row r="1730" spans="1:26" x14ac:dyDescent="0.25">
      <c r="A1730" s="1">
        <v>44731</v>
      </c>
      <c r="B1730" t="s">
        <v>90</v>
      </c>
      <c r="C1730" t="s">
        <v>136</v>
      </c>
      <c r="D1730" t="s">
        <v>132</v>
      </c>
      <c r="E1730" t="s">
        <v>274</v>
      </c>
      <c r="F1730" s="3">
        <v>0</v>
      </c>
      <c r="G1730" s="5">
        <v>2.8379631944444445E-2</v>
      </c>
      <c r="H1730" s="2">
        <v>0</v>
      </c>
      <c r="I1730" s="2">
        <v>0</v>
      </c>
      <c r="J1730" s="2">
        <v>0</v>
      </c>
      <c r="K1730" s="2">
        <v>1</v>
      </c>
      <c r="L1730" s="2">
        <v>1</v>
      </c>
      <c r="M1730">
        <v>0</v>
      </c>
      <c r="N1730" s="2">
        <v>1</v>
      </c>
      <c r="O1730" s="2">
        <v>0</v>
      </c>
      <c r="P1730" s="2">
        <v>0</v>
      </c>
      <c r="Q1730" s="2">
        <v>1</v>
      </c>
      <c r="R1730" s="2">
        <v>1</v>
      </c>
      <c r="S1730" s="2">
        <v>0</v>
      </c>
      <c r="T1730" s="2">
        <v>0</v>
      </c>
      <c r="U1730" s="45" t="s">
        <v>77</v>
      </c>
      <c r="V1730" s="45" t="s">
        <v>77</v>
      </c>
      <c r="W1730" s="45">
        <v>0.3873032407407408</v>
      </c>
      <c r="X1730" s="2">
        <v>0</v>
      </c>
      <c r="Y1730" s="2">
        <v>1</v>
      </c>
      <c r="Z1730">
        <v>1</v>
      </c>
    </row>
    <row r="1731" spans="1:26" x14ac:dyDescent="0.25">
      <c r="A1731" s="1">
        <v>44731</v>
      </c>
      <c r="B1731" t="s">
        <v>90</v>
      </c>
      <c r="C1731" t="s">
        <v>155</v>
      </c>
      <c r="D1731" t="s">
        <v>146</v>
      </c>
      <c r="E1731" t="s">
        <v>278</v>
      </c>
      <c r="F1731" s="3">
        <v>0</v>
      </c>
      <c r="G1731" s="5">
        <v>1.6435166666666667E-2</v>
      </c>
      <c r="H1731" s="2">
        <v>0</v>
      </c>
      <c r="I1731" s="2">
        <v>0</v>
      </c>
      <c r="J1731" s="2">
        <v>0</v>
      </c>
      <c r="K1731" s="2">
        <v>2</v>
      </c>
      <c r="L1731" s="2">
        <v>2</v>
      </c>
      <c r="M1731">
        <v>0</v>
      </c>
      <c r="N1731" s="2">
        <v>2</v>
      </c>
      <c r="O1731" s="2">
        <v>0</v>
      </c>
      <c r="P1731" s="2">
        <v>2</v>
      </c>
      <c r="Q1731" s="2">
        <v>2</v>
      </c>
      <c r="R1731" s="2">
        <v>0</v>
      </c>
      <c r="S1731" s="2">
        <v>0</v>
      </c>
      <c r="T1731" s="2">
        <v>0</v>
      </c>
      <c r="U1731" s="45" t="s">
        <v>77</v>
      </c>
      <c r="V1731" s="45" t="s">
        <v>77</v>
      </c>
      <c r="W1731" s="45">
        <v>4.3391203703703703E-2</v>
      </c>
      <c r="X1731" s="2">
        <v>0</v>
      </c>
      <c r="Y1731" s="2">
        <v>2</v>
      </c>
      <c r="Z1731">
        <v>2</v>
      </c>
    </row>
    <row r="1732" spans="1:26" x14ac:dyDescent="0.25">
      <c r="A1732" s="1">
        <v>44731</v>
      </c>
      <c r="B1732" t="s">
        <v>90</v>
      </c>
      <c r="C1732" t="s">
        <v>136</v>
      </c>
      <c r="D1732" t="s">
        <v>132</v>
      </c>
      <c r="E1732" t="s">
        <v>283</v>
      </c>
      <c r="F1732" s="3">
        <v>31.775277666666664</v>
      </c>
      <c r="G1732" s="5">
        <v>0.13912773547979795</v>
      </c>
      <c r="H1732" s="2">
        <v>4</v>
      </c>
      <c r="I1732" s="2">
        <v>1</v>
      </c>
      <c r="J1732" s="2">
        <v>0</v>
      </c>
      <c r="K1732" s="2">
        <v>11</v>
      </c>
      <c r="L1732" s="2">
        <v>11</v>
      </c>
      <c r="M1732">
        <v>1</v>
      </c>
      <c r="N1732" s="2">
        <v>3</v>
      </c>
      <c r="O1732" s="2">
        <v>3</v>
      </c>
      <c r="P1732" s="2">
        <v>5</v>
      </c>
      <c r="Q1732" s="2">
        <v>7</v>
      </c>
      <c r="R1732" s="2">
        <v>2</v>
      </c>
      <c r="S1732" s="2">
        <v>0</v>
      </c>
      <c r="T1732" s="2">
        <v>1</v>
      </c>
      <c r="U1732" s="45">
        <v>7.6851851851851855E-3</v>
      </c>
      <c r="V1732" s="45">
        <v>0.33333333333333331</v>
      </c>
      <c r="W1732" s="45">
        <v>3.2048611111111111E-2</v>
      </c>
      <c r="X1732" s="2">
        <v>1</v>
      </c>
      <c r="Y1732" s="2">
        <v>7</v>
      </c>
      <c r="Z1732">
        <v>11</v>
      </c>
    </row>
    <row r="1733" spans="1:26" x14ac:dyDescent="0.25">
      <c r="A1733" s="1">
        <v>44731</v>
      </c>
      <c r="B1733" t="s">
        <v>81</v>
      </c>
      <c r="C1733" t="s">
        <v>140</v>
      </c>
      <c r="D1733" t="s">
        <v>132</v>
      </c>
      <c r="E1733" t="s">
        <v>269</v>
      </c>
      <c r="F1733" s="3">
        <v>70.751387833333339</v>
      </c>
      <c r="G1733" s="5">
        <v>0.31005608653846156</v>
      </c>
      <c r="H1733" s="2">
        <v>5</v>
      </c>
      <c r="I1733" s="2">
        <v>4</v>
      </c>
      <c r="J1733" s="2">
        <v>4</v>
      </c>
      <c r="K1733" s="2">
        <v>16</v>
      </c>
      <c r="L1733" s="2">
        <v>16</v>
      </c>
      <c r="M1733">
        <v>3</v>
      </c>
      <c r="N1733" s="2">
        <v>9</v>
      </c>
      <c r="O1733" s="2">
        <v>5</v>
      </c>
      <c r="P1733" s="2">
        <v>8</v>
      </c>
      <c r="Q1733" s="2">
        <v>10</v>
      </c>
      <c r="R1733" s="2">
        <v>2</v>
      </c>
      <c r="S1733" s="2">
        <v>0</v>
      </c>
      <c r="T1733" s="2">
        <v>1</v>
      </c>
      <c r="U1733" s="45">
        <v>8.9930555555555562E-3</v>
      </c>
      <c r="V1733" s="45">
        <v>0.4</v>
      </c>
      <c r="W1733" s="45">
        <v>0.19787037037037039</v>
      </c>
      <c r="X1733" s="2">
        <v>1</v>
      </c>
      <c r="Y1733" s="2">
        <v>10</v>
      </c>
      <c r="Z1733">
        <v>16</v>
      </c>
    </row>
    <row r="1734" spans="1:26" x14ac:dyDescent="0.25">
      <c r="A1734" s="1">
        <v>44731</v>
      </c>
      <c r="B1734" t="s">
        <v>81</v>
      </c>
      <c r="C1734" t="s">
        <v>141</v>
      </c>
      <c r="D1734" t="s">
        <v>132</v>
      </c>
      <c r="E1734" t="s">
        <v>269</v>
      </c>
      <c r="F1734" s="3">
        <v>7.6572221666666671</v>
      </c>
      <c r="G1734" s="5">
        <v>7.2930547222222239E-2</v>
      </c>
      <c r="H1734" s="2">
        <v>1</v>
      </c>
      <c r="I1734" s="2">
        <v>0</v>
      </c>
      <c r="J1734" s="2">
        <v>0</v>
      </c>
      <c r="K1734" s="2">
        <v>5</v>
      </c>
      <c r="L1734" s="2">
        <v>5</v>
      </c>
      <c r="M1734">
        <v>1</v>
      </c>
      <c r="N1734" s="2">
        <v>2</v>
      </c>
      <c r="O1734" s="2">
        <v>2</v>
      </c>
      <c r="P1734" s="2">
        <v>2</v>
      </c>
      <c r="Q1734" s="2">
        <v>2</v>
      </c>
      <c r="R1734" s="2">
        <v>0</v>
      </c>
      <c r="S1734" s="2">
        <v>0</v>
      </c>
      <c r="T1734" s="2">
        <v>1</v>
      </c>
      <c r="U1734" s="45">
        <v>1.6498842592592593E-2</v>
      </c>
      <c r="V1734" s="45">
        <v>0</v>
      </c>
      <c r="W1734" s="45">
        <v>0.26296296296296301</v>
      </c>
      <c r="X1734" s="2">
        <v>1</v>
      </c>
      <c r="Y1734" s="2">
        <v>2</v>
      </c>
      <c r="Z1734">
        <v>5</v>
      </c>
    </row>
    <row r="1735" spans="1:26" x14ac:dyDescent="0.25">
      <c r="A1735" s="1">
        <v>44731</v>
      </c>
      <c r="B1735" t="s">
        <v>81</v>
      </c>
      <c r="C1735" t="s">
        <v>135</v>
      </c>
      <c r="D1735" t="s">
        <v>132</v>
      </c>
      <c r="E1735" t="s">
        <v>272</v>
      </c>
      <c r="F1735" s="3">
        <v>0</v>
      </c>
      <c r="G1735" s="5">
        <v>2.8587986111111114E-3</v>
      </c>
      <c r="H1735" s="2">
        <v>0</v>
      </c>
      <c r="I1735" s="2">
        <v>0</v>
      </c>
      <c r="J1735" s="2">
        <v>0</v>
      </c>
      <c r="K1735" s="2">
        <v>1</v>
      </c>
      <c r="L1735" s="2">
        <v>1</v>
      </c>
      <c r="M1735">
        <v>1</v>
      </c>
      <c r="N1735" s="2">
        <v>1</v>
      </c>
      <c r="O1735" s="2">
        <v>1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45">
        <v>8.0324074074074082E-3</v>
      </c>
      <c r="V1735" s="45">
        <v>0</v>
      </c>
      <c r="W1735" s="45" t="s">
        <v>77</v>
      </c>
      <c r="X1735" s="2">
        <v>0</v>
      </c>
      <c r="Y1735" s="2">
        <v>0</v>
      </c>
      <c r="Z1735">
        <v>1</v>
      </c>
    </row>
    <row r="1736" spans="1:26" x14ac:dyDescent="0.25">
      <c r="A1736" s="1">
        <v>44731</v>
      </c>
      <c r="B1736" t="s">
        <v>81</v>
      </c>
      <c r="C1736" t="s">
        <v>135</v>
      </c>
      <c r="D1736" t="s">
        <v>132</v>
      </c>
      <c r="E1736" t="s">
        <v>281</v>
      </c>
      <c r="F1736" s="3">
        <v>36.487777999999992</v>
      </c>
      <c r="G1736" s="5">
        <v>0.14756944507575756</v>
      </c>
      <c r="H1736" s="2">
        <v>4</v>
      </c>
      <c r="I1736" s="2">
        <v>3</v>
      </c>
      <c r="J1736" s="2">
        <v>0</v>
      </c>
      <c r="K1736" s="2">
        <v>10</v>
      </c>
      <c r="L1736" s="2">
        <v>9</v>
      </c>
      <c r="M1736">
        <v>2</v>
      </c>
      <c r="N1736" s="2">
        <v>4</v>
      </c>
      <c r="O1736" s="2">
        <v>0</v>
      </c>
      <c r="P1736" s="2">
        <v>7</v>
      </c>
      <c r="Q1736" s="2">
        <v>9</v>
      </c>
      <c r="R1736" s="2">
        <v>2</v>
      </c>
      <c r="S1736" s="2">
        <v>0</v>
      </c>
      <c r="T1736" s="2">
        <v>1</v>
      </c>
      <c r="U1736" s="45" t="s">
        <v>77</v>
      </c>
      <c r="V1736" s="45" t="s">
        <v>77</v>
      </c>
      <c r="W1736" s="45">
        <v>7.6956018518518521E-2</v>
      </c>
      <c r="X1736" s="2">
        <v>1</v>
      </c>
      <c r="Y1736" s="2">
        <v>9</v>
      </c>
      <c r="Z1736">
        <v>10</v>
      </c>
    </row>
    <row r="1737" spans="1:26" x14ac:dyDescent="0.25">
      <c r="A1737" s="1">
        <v>44731</v>
      </c>
      <c r="B1737" t="s">
        <v>81</v>
      </c>
      <c r="C1737" t="s">
        <v>135</v>
      </c>
      <c r="D1737" t="s">
        <v>132</v>
      </c>
      <c r="E1737" t="s">
        <v>94</v>
      </c>
      <c r="F1737" s="3">
        <v>0</v>
      </c>
      <c r="G1737" s="5">
        <v>3.2407638888888888E-4</v>
      </c>
      <c r="H1737" s="2">
        <v>0</v>
      </c>
      <c r="I1737" s="2">
        <v>0</v>
      </c>
      <c r="J1737" s="2">
        <v>0</v>
      </c>
      <c r="K1737" s="2">
        <v>1</v>
      </c>
      <c r="L1737" s="2">
        <v>1</v>
      </c>
      <c r="M1737">
        <v>1</v>
      </c>
      <c r="N1737" s="2">
        <v>1</v>
      </c>
      <c r="O1737" s="2">
        <v>0</v>
      </c>
      <c r="P1737" s="2">
        <v>1</v>
      </c>
      <c r="Q1737" s="2">
        <v>1</v>
      </c>
      <c r="R1737" s="2">
        <v>0</v>
      </c>
      <c r="S1737" s="2">
        <v>0</v>
      </c>
      <c r="T1737" s="2">
        <v>0</v>
      </c>
      <c r="U1737" s="45" t="s">
        <v>77</v>
      </c>
      <c r="V1737" s="45" t="s">
        <v>77</v>
      </c>
      <c r="W1737" s="45">
        <v>7.5462962962962966E-3</v>
      </c>
      <c r="X1737" s="2">
        <v>0</v>
      </c>
      <c r="Y1737" s="2">
        <v>1</v>
      </c>
      <c r="Z1737">
        <v>1</v>
      </c>
    </row>
    <row r="1738" spans="1:26" x14ac:dyDescent="0.25">
      <c r="A1738" s="1">
        <v>44731</v>
      </c>
      <c r="B1738" t="s">
        <v>81</v>
      </c>
      <c r="C1738" t="s">
        <v>141</v>
      </c>
      <c r="D1738" t="s">
        <v>132</v>
      </c>
      <c r="E1738" t="s">
        <v>274</v>
      </c>
      <c r="F1738" s="3">
        <v>66.793610999999999</v>
      </c>
      <c r="G1738" s="5">
        <v>0.10540269755747129</v>
      </c>
      <c r="H1738" s="2">
        <v>4</v>
      </c>
      <c r="I1738" s="2">
        <v>3</v>
      </c>
      <c r="J1738" s="2">
        <v>2</v>
      </c>
      <c r="K1738" s="2">
        <v>24</v>
      </c>
      <c r="L1738" s="2">
        <v>24</v>
      </c>
      <c r="M1738">
        <v>6</v>
      </c>
      <c r="N1738" s="2">
        <v>16</v>
      </c>
      <c r="O1738" s="2">
        <v>10</v>
      </c>
      <c r="P1738" s="2">
        <v>13</v>
      </c>
      <c r="Q1738" s="2">
        <v>14</v>
      </c>
      <c r="R1738" s="2">
        <v>1</v>
      </c>
      <c r="S1738" s="2">
        <v>0</v>
      </c>
      <c r="T1738" s="2">
        <v>0</v>
      </c>
      <c r="U1738" s="45">
        <v>9.2824074074074076E-3</v>
      </c>
      <c r="V1738" s="45">
        <v>0.3</v>
      </c>
      <c r="W1738" s="45">
        <v>7.439236111111111E-2</v>
      </c>
      <c r="X1738" s="2">
        <v>0</v>
      </c>
      <c r="Y1738" s="2">
        <v>14</v>
      </c>
      <c r="Z1738">
        <v>24</v>
      </c>
    </row>
    <row r="1739" spans="1:26" x14ac:dyDescent="0.25">
      <c r="A1739" s="1">
        <v>44731</v>
      </c>
      <c r="B1739" t="s">
        <v>81</v>
      </c>
      <c r="C1739" t="s">
        <v>135</v>
      </c>
      <c r="D1739" t="s">
        <v>132</v>
      </c>
      <c r="E1739" t="s">
        <v>274</v>
      </c>
      <c r="F1739" s="3">
        <v>22.844998999999998</v>
      </c>
      <c r="G1739" s="5">
        <v>8.9160876157407434E-2</v>
      </c>
      <c r="H1739" s="2">
        <v>2</v>
      </c>
      <c r="I1739" s="2">
        <v>0</v>
      </c>
      <c r="J1739" s="2">
        <v>0</v>
      </c>
      <c r="K1739" s="2">
        <v>9</v>
      </c>
      <c r="L1739" s="2">
        <v>9</v>
      </c>
      <c r="M1739">
        <v>1</v>
      </c>
      <c r="N1739" s="2">
        <v>5</v>
      </c>
      <c r="O1739" s="2">
        <v>2</v>
      </c>
      <c r="P1739" s="2">
        <v>5</v>
      </c>
      <c r="Q1739" s="2">
        <v>6</v>
      </c>
      <c r="R1739" s="2">
        <v>1</v>
      </c>
      <c r="S1739" s="2">
        <v>0</v>
      </c>
      <c r="T1739" s="2">
        <v>1</v>
      </c>
      <c r="U1739" s="45">
        <v>9.2476851851851852E-3</v>
      </c>
      <c r="V1739" s="45">
        <v>0.5</v>
      </c>
      <c r="W1739" s="45">
        <v>0.20427662037037037</v>
      </c>
      <c r="X1739" s="2">
        <v>1</v>
      </c>
      <c r="Y1739" s="2">
        <v>6</v>
      </c>
      <c r="Z1739">
        <v>9</v>
      </c>
    </row>
    <row r="1740" spans="1:26" x14ac:dyDescent="0.25">
      <c r="A1740" s="1">
        <v>44731</v>
      </c>
      <c r="B1740" t="s">
        <v>81</v>
      </c>
      <c r="C1740" t="s">
        <v>140</v>
      </c>
      <c r="D1740" t="s">
        <v>132</v>
      </c>
      <c r="E1740" t="s">
        <v>283</v>
      </c>
      <c r="F1740" s="3">
        <v>42.535833500000003</v>
      </c>
      <c r="G1740" s="5">
        <v>0.45225405208333341</v>
      </c>
      <c r="H1740" s="2">
        <v>2</v>
      </c>
      <c r="I1740" s="2">
        <v>2</v>
      </c>
      <c r="J1740" s="2">
        <v>2</v>
      </c>
      <c r="K1740" s="2">
        <v>3</v>
      </c>
      <c r="L1740" s="2">
        <v>3</v>
      </c>
      <c r="M1740">
        <v>1</v>
      </c>
      <c r="N1740" s="2">
        <v>1</v>
      </c>
      <c r="O1740" s="2">
        <v>0</v>
      </c>
      <c r="P1740" s="2">
        <v>3</v>
      </c>
      <c r="Q1740" s="2">
        <v>3</v>
      </c>
      <c r="R1740" s="2">
        <v>0</v>
      </c>
      <c r="S1740" s="2">
        <v>0</v>
      </c>
      <c r="T1740" s="2">
        <v>0</v>
      </c>
      <c r="U1740" s="45" t="s">
        <v>77</v>
      </c>
      <c r="V1740" s="45" t="s">
        <v>77</v>
      </c>
      <c r="W1740" s="45">
        <v>0.10377314814814816</v>
      </c>
      <c r="X1740" s="2">
        <v>0</v>
      </c>
      <c r="Y1740" s="2">
        <v>3</v>
      </c>
      <c r="Z1740">
        <v>3</v>
      </c>
    </row>
    <row r="1741" spans="1:26" x14ac:dyDescent="0.25">
      <c r="A1741" s="1">
        <v>44731</v>
      </c>
      <c r="B1741" t="s">
        <v>76</v>
      </c>
      <c r="C1741" t="s">
        <v>145</v>
      </c>
      <c r="D1741" t="s">
        <v>146</v>
      </c>
      <c r="E1741" t="s">
        <v>268</v>
      </c>
      <c r="F1741" s="3">
        <v>45.484166666666667</v>
      </c>
      <c r="G1741" s="5">
        <v>0.22039994830246915</v>
      </c>
      <c r="H1741" s="2">
        <v>4</v>
      </c>
      <c r="I1741" s="2">
        <v>3</v>
      </c>
      <c r="J1741" s="2">
        <v>2</v>
      </c>
      <c r="K1741" s="2">
        <v>9</v>
      </c>
      <c r="L1741" s="2">
        <v>9</v>
      </c>
      <c r="M1741">
        <v>1</v>
      </c>
      <c r="N1741" s="2">
        <v>3</v>
      </c>
      <c r="O1741" s="2">
        <v>3</v>
      </c>
      <c r="P1741" s="2">
        <v>6</v>
      </c>
      <c r="Q1741" s="2">
        <v>6</v>
      </c>
      <c r="R1741" s="2">
        <v>0</v>
      </c>
      <c r="S1741" s="2">
        <v>0</v>
      </c>
      <c r="T1741" s="2">
        <v>0</v>
      </c>
      <c r="U1741" s="45">
        <v>1.0162037037037037E-2</v>
      </c>
      <c r="V1741" s="45">
        <v>0.33333333333333331</v>
      </c>
      <c r="W1741" s="45">
        <v>0.14201388888888888</v>
      </c>
      <c r="X1741" s="2">
        <v>0</v>
      </c>
      <c r="Y1741" s="2">
        <v>6</v>
      </c>
      <c r="Z1741">
        <v>9</v>
      </c>
    </row>
    <row r="1742" spans="1:26" x14ac:dyDescent="0.25">
      <c r="A1742" s="1">
        <v>44731</v>
      </c>
      <c r="B1742" t="s">
        <v>76</v>
      </c>
      <c r="C1742" t="s">
        <v>137</v>
      </c>
      <c r="D1742" t="s">
        <v>132</v>
      </c>
      <c r="E1742" t="s">
        <v>268</v>
      </c>
      <c r="F1742" s="3">
        <v>33.049165666666667</v>
      </c>
      <c r="G1742" s="5">
        <v>0.1250877633101852</v>
      </c>
      <c r="H1742" s="2">
        <v>2</v>
      </c>
      <c r="I1742" s="2">
        <v>1</v>
      </c>
      <c r="J1742" s="2">
        <v>1</v>
      </c>
      <c r="K1742" s="2">
        <v>11</v>
      </c>
      <c r="L1742" s="2">
        <v>11</v>
      </c>
      <c r="M1742">
        <v>1</v>
      </c>
      <c r="N1742" s="2">
        <v>4</v>
      </c>
      <c r="O1742" s="2">
        <v>2</v>
      </c>
      <c r="P1742" s="2">
        <v>6</v>
      </c>
      <c r="Q1742" s="2">
        <v>8</v>
      </c>
      <c r="R1742" s="2">
        <v>2</v>
      </c>
      <c r="S1742" s="2">
        <v>0</v>
      </c>
      <c r="T1742" s="2">
        <v>1</v>
      </c>
      <c r="U1742" s="45">
        <v>4.7222222222222231E-3</v>
      </c>
      <c r="V1742" s="45">
        <v>0.5</v>
      </c>
      <c r="W1742" s="45">
        <v>0.10590277777777778</v>
      </c>
      <c r="X1742" s="2">
        <v>1</v>
      </c>
      <c r="Y1742" s="2">
        <v>8</v>
      </c>
      <c r="Z1742">
        <v>11</v>
      </c>
    </row>
    <row r="1743" spans="1:26" x14ac:dyDescent="0.25">
      <c r="A1743" s="1">
        <v>44731</v>
      </c>
      <c r="B1743" t="s">
        <v>76</v>
      </c>
      <c r="C1743" t="s">
        <v>147</v>
      </c>
      <c r="D1743" t="s">
        <v>132</v>
      </c>
      <c r="E1743" t="s">
        <v>286</v>
      </c>
      <c r="F1743" s="3">
        <v>1.0349999999999999</v>
      </c>
      <c r="G1743" s="5">
        <v>1.4989872395833333E-2</v>
      </c>
      <c r="H1743" s="2">
        <v>0</v>
      </c>
      <c r="I1743" s="2">
        <v>0</v>
      </c>
      <c r="J1743" s="2">
        <v>0</v>
      </c>
      <c r="K1743" s="2">
        <v>7</v>
      </c>
      <c r="L1743" s="2">
        <v>7</v>
      </c>
      <c r="M1743">
        <v>2</v>
      </c>
      <c r="N1743" s="2">
        <v>7</v>
      </c>
      <c r="O1743" s="2">
        <v>1</v>
      </c>
      <c r="P1743" s="2">
        <v>6</v>
      </c>
      <c r="Q1743" s="2">
        <v>6</v>
      </c>
      <c r="R1743" s="2">
        <v>0</v>
      </c>
      <c r="S1743" s="2">
        <v>0</v>
      </c>
      <c r="T1743" s="2">
        <v>0</v>
      </c>
      <c r="U1743" s="45">
        <v>8.819444444444444E-3</v>
      </c>
      <c r="V1743" s="45">
        <v>0</v>
      </c>
      <c r="W1743" s="45">
        <v>3.8877314814814816E-2</v>
      </c>
      <c r="X1743" s="2">
        <v>0</v>
      </c>
      <c r="Y1743" s="2">
        <v>6</v>
      </c>
      <c r="Z1743">
        <v>7</v>
      </c>
    </row>
    <row r="1744" spans="1:26" x14ac:dyDescent="0.25">
      <c r="A1744" s="1">
        <v>44731</v>
      </c>
      <c r="B1744" t="s">
        <v>76</v>
      </c>
      <c r="C1744" t="s">
        <v>147</v>
      </c>
      <c r="D1744" t="s">
        <v>132</v>
      </c>
      <c r="E1744" t="s">
        <v>287</v>
      </c>
      <c r="F1744" s="3">
        <v>0.78194449999999993</v>
      </c>
      <c r="G1744" s="5">
        <v>2.0150453125000002E-2</v>
      </c>
      <c r="H1744" s="2">
        <v>0</v>
      </c>
      <c r="I1744" s="2">
        <v>0</v>
      </c>
      <c r="J1744" s="2">
        <v>0</v>
      </c>
      <c r="K1744" s="2">
        <v>4</v>
      </c>
      <c r="L1744" s="2">
        <v>4</v>
      </c>
      <c r="M1744">
        <v>0</v>
      </c>
      <c r="N1744" s="2">
        <v>4</v>
      </c>
      <c r="O1744" s="2">
        <v>0</v>
      </c>
      <c r="P1744" s="2">
        <v>3</v>
      </c>
      <c r="Q1744" s="2">
        <v>4</v>
      </c>
      <c r="R1744" s="2">
        <v>1</v>
      </c>
      <c r="S1744" s="2">
        <v>0</v>
      </c>
      <c r="T1744" s="2">
        <v>0</v>
      </c>
      <c r="U1744" s="45" t="s">
        <v>77</v>
      </c>
      <c r="V1744" s="45" t="s">
        <v>77</v>
      </c>
      <c r="W1744" s="45">
        <v>2.7390046296296294E-2</v>
      </c>
      <c r="X1744" s="2">
        <v>0</v>
      </c>
      <c r="Y1744" s="2">
        <v>4</v>
      </c>
      <c r="Z1744">
        <v>4</v>
      </c>
    </row>
    <row r="1745" spans="1:26" x14ac:dyDescent="0.25">
      <c r="A1745" s="1">
        <v>44731</v>
      </c>
      <c r="B1745" t="s">
        <v>76</v>
      </c>
      <c r="C1745" t="s">
        <v>137</v>
      </c>
      <c r="D1745" t="s">
        <v>132</v>
      </c>
      <c r="E1745" t="s">
        <v>275</v>
      </c>
      <c r="F1745" s="3">
        <v>0</v>
      </c>
      <c r="G1745" s="5" t="s">
        <v>77</v>
      </c>
      <c r="H1745" s="2">
        <v>0</v>
      </c>
      <c r="I1745" s="2">
        <v>0</v>
      </c>
      <c r="J1745" s="2">
        <v>0</v>
      </c>
      <c r="K1745" s="2">
        <v>1</v>
      </c>
      <c r="L1745" s="2">
        <v>0</v>
      </c>
      <c r="M1745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1</v>
      </c>
      <c r="U1745" s="45" t="s">
        <v>77</v>
      </c>
      <c r="V1745" s="45" t="s">
        <v>77</v>
      </c>
      <c r="W1745" s="45" t="s">
        <v>77</v>
      </c>
      <c r="X1745" s="2">
        <v>1</v>
      </c>
      <c r="Y1745" s="2">
        <v>0</v>
      </c>
      <c r="Z1745">
        <v>1</v>
      </c>
    </row>
    <row r="1746" spans="1:26" x14ac:dyDescent="0.25">
      <c r="A1746" s="1">
        <v>44731</v>
      </c>
      <c r="B1746" t="s">
        <v>76</v>
      </c>
      <c r="C1746" t="s">
        <v>144</v>
      </c>
      <c r="D1746" t="s">
        <v>132</v>
      </c>
      <c r="E1746" t="s">
        <v>270</v>
      </c>
      <c r="F1746" s="3">
        <v>33.212221166666666</v>
      </c>
      <c r="G1746" s="5">
        <v>0.12566743113425927</v>
      </c>
      <c r="H1746" s="2">
        <v>4</v>
      </c>
      <c r="I1746" s="2">
        <v>1</v>
      </c>
      <c r="J1746" s="2">
        <v>0</v>
      </c>
      <c r="K1746" s="2">
        <v>12</v>
      </c>
      <c r="L1746" s="2">
        <v>12</v>
      </c>
      <c r="M1746">
        <v>1</v>
      </c>
      <c r="N1746" s="2">
        <v>3</v>
      </c>
      <c r="O1746" s="2">
        <v>0</v>
      </c>
      <c r="P1746" s="2">
        <v>9</v>
      </c>
      <c r="Q1746" s="2">
        <v>9</v>
      </c>
      <c r="R1746" s="2">
        <v>0</v>
      </c>
      <c r="S1746" s="2">
        <v>2</v>
      </c>
      <c r="T1746" s="2">
        <v>1</v>
      </c>
      <c r="U1746" s="45" t="s">
        <v>77</v>
      </c>
      <c r="V1746" s="45" t="s">
        <v>77</v>
      </c>
      <c r="W1746" s="45">
        <v>2.1944444444444447E-2</v>
      </c>
      <c r="X1746" s="2">
        <v>3</v>
      </c>
      <c r="Y1746" s="2">
        <v>9</v>
      </c>
      <c r="Z1746">
        <v>12</v>
      </c>
    </row>
    <row r="1747" spans="1:26" x14ac:dyDescent="0.25">
      <c r="A1747" s="1">
        <v>44731</v>
      </c>
      <c r="B1747" t="s">
        <v>76</v>
      </c>
      <c r="C1747" t="s">
        <v>137</v>
      </c>
      <c r="D1747" t="s">
        <v>132</v>
      </c>
      <c r="E1747" t="s">
        <v>270</v>
      </c>
      <c r="F1747" s="3">
        <v>10.123887833333333</v>
      </c>
      <c r="G1747" s="5">
        <v>8.0721443287037037E-2</v>
      </c>
      <c r="H1747" s="2">
        <v>0</v>
      </c>
      <c r="I1747" s="2">
        <v>0</v>
      </c>
      <c r="J1747" s="2">
        <v>0</v>
      </c>
      <c r="K1747" s="2">
        <v>5</v>
      </c>
      <c r="L1747" s="2">
        <v>5</v>
      </c>
      <c r="M1747">
        <v>1</v>
      </c>
      <c r="N1747" s="2">
        <v>3</v>
      </c>
      <c r="O1747" s="2">
        <v>2</v>
      </c>
      <c r="P1747" s="2">
        <v>2</v>
      </c>
      <c r="Q1747" s="2">
        <v>3</v>
      </c>
      <c r="R1747" s="2">
        <v>1</v>
      </c>
      <c r="S1747" s="2">
        <v>0</v>
      </c>
      <c r="T1747" s="2">
        <v>0</v>
      </c>
      <c r="U1747" s="45">
        <v>9.9942129629629634E-3</v>
      </c>
      <c r="V1747" s="45">
        <v>0.5</v>
      </c>
      <c r="W1747" s="45">
        <v>1.6134259259259261E-2</v>
      </c>
      <c r="X1747" s="2">
        <v>0</v>
      </c>
      <c r="Y1747" s="2">
        <v>3</v>
      </c>
      <c r="Z1747">
        <v>5</v>
      </c>
    </row>
    <row r="1748" spans="1:26" x14ac:dyDescent="0.25">
      <c r="A1748" s="1">
        <v>44731</v>
      </c>
      <c r="B1748" t="s">
        <v>76</v>
      </c>
      <c r="C1748" t="s">
        <v>147</v>
      </c>
      <c r="D1748" t="s">
        <v>132</v>
      </c>
      <c r="E1748" t="s">
        <v>94</v>
      </c>
      <c r="F1748" s="3">
        <v>0.52027766666666664</v>
      </c>
      <c r="G1748" s="5">
        <v>1.5370368055555557E-2</v>
      </c>
      <c r="H1748" s="2">
        <v>0</v>
      </c>
      <c r="I1748" s="2">
        <v>0</v>
      </c>
      <c r="J1748" s="2">
        <v>0</v>
      </c>
      <c r="K1748" s="2">
        <v>3</v>
      </c>
      <c r="L1748" s="2">
        <v>3</v>
      </c>
      <c r="M1748">
        <v>1</v>
      </c>
      <c r="N1748" s="2">
        <v>3</v>
      </c>
      <c r="O1748" s="2">
        <v>0</v>
      </c>
      <c r="P1748" s="2">
        <v>3</v>
      </c>
      <c r="Q1748" s="2">
        <v>3</v>
      </c>
      <c r="R1748" s="2">
        <v>0</v>
      </c>
      <c r="S1748" s="2">
        <v>0</v>
      </c>
      <c r="T1748" s="2">
        <v>0</v>
      </c>
      <c r="U1748" s="45" t="s">
        <v>77</v>
      </c>
      <c r="V1748" s="45" t="s">
        <v>77</v>
      </c>
      <c r="W1748" s="45">
        <v>2.71875E-2</v>
      </c>
      <c r="X1748" s="2">
        <v>0</v>
      </c>
      <c r="Y1748" s="2">
        <v>3</v>
      </c>
      <c r="Z1748">
        <v>3</v>
      </c>
    </row>
    <row r="1749" spans="1:26" x14ac:dyDescent="0.25">
      <c r="A1749" s="1">
        <v>44731</v>
      </c>
      <c r="B1749" t="s">
        <v>82</v>
      </c>
      <c r="C1749" t="s">
        <v>178</v>
      </c>
      <c r="D1749" t="s">
        <v>77</v>
      </c>
      <c r="E1749" t="s">
        <v>280</v>
      </c>
      <c r="F1749" s="3">
        <v>0</v>
      </c>
      <c r="G1749" s="5" t="s">
        <v>77</v>
      </c>
      <c r="H1749" s="2">
        <v>0</v>
      </c>
      <c r="I1749" s="2">
        <v>0</v>
      </c>
      <c r="J1749" s="2">
        <v>0</v>
      </c>
      <c r="K1749" s="2">
        <v>1</v>
      </c>
      <c r="L1749" s="2">
        <v>1</v>
      </c>
      <c r="M1749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1</v>
      </c>
      <c r="U1749" s="45" t="s">
        <v>77</v>
      </c>
      <c r="V1749" s="45" t="s">
        <v>77</v>
      </c>
      <c r="W1749" s="45" t="s">
        <v>77</v>
      </c>
      <c r="X1749" s="2">
        <v>1</v>
      </c>
      <c r="Y1749" s="2">
        <v>0</v>
      </c>
      <c r="Z1749">
        <v>1</v>
      </c>
    </row>
    <row r="1750" spans="1:26" x14ac:dyDescent="0.25">
      <c r="A1750" s="1">
        <v>44731</v>
      </c>
      <c r="B1750" t="s">
        <v>82</v>
      </c>
      <c r="C1750" t="s">
        <v>178</v>
      </c>
      <c r="D1750" t="s">
        <v>77</v>
      </c>
      <c r="E1750" t="s">
        <v>269</v>
      </c>
      <c r="F1750" s="3">
        <v>0</v>
      </c>
      <c r="G1750" s="5" t="s">
        <v>77</v>
      </c>
      <c r="H1750" s="2">
        <v>0</v>
      </c>
      <c r="I1750" s="2">
        <v>0</v>
      </c>
      <c r="J1750" s="2">
        <v>0</v>
      </c>
      <c r="K1750" s="2">
        <v>1</v>
      </c>
      <c r="L1750" s="2">
        <v>1</v>
      </c>
      <c r="M1750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1</v>
      </c>
      <c r="U1750" s="45" t="s">
        <v>77</v>
      </c>
      <c r="V1750" s="45" t="s">
        <v>77</v>
      </c>
      <c r="W1750" s="45" t="s">
        <v>77</v>
      </c>
      <c r="X1750" s="2">
        <v>1</v>
      </c>
      <c r="Y1750" s="2">
        <v>0</v>
      </c>
      <c r="Z1750">
        <v>1</v>
      </c>
    </row>
    <row r="1751" spans="1:26" x14ac:dyDescent="0.25">
      <c r="A1751" s="1">
        <v>44731</v>
      </c>
      <c r="B1751" t="s">
        <v>82</v>
      </c>
      <c r="C1751" t="s">
        <v>178</v>
      </c>
      <c r="D1751" t="s">
        <v>77</v>
      </c>
      <c r="E1751" t="s">
        <v>286</v>
      </c>
      <c r="F1751" s="3">
        <v>0</v>
      </c>
      <c r="G1751" s="5" t="s">
        <v>77</v>
      </c>
      <c r="H1751" s="2">
        <v>0</v>
      </c>
      <c r="I1751" s="2">
        <v>0</v>
      </c>
      <c r="J1751" s="2">
        <v>0</v>
      </c>
      <c r="K1751" s="2">
        <v>1</v>
      </c>
      <c r="L1751" s="2">
        <v>0</v>
      </c>
      <c r="M1751">
        <v>0</v>
      </c>
      <c r="N1751" s="2">
        <v>0</v>
      </c>
      <c r="O1751" s="2">
        <v>0</v>
      </c>
      <c r="P1751" s="2">
        <v>1</v>
      </c>
      <c r="Q1751" s="2">
        <v>1</v>
      </c>
      <c r="R1751" s="2">
        <v>0</v>
      </c>
      <c r="S1751" s="2">
        <v>0</v>
      </c>
      <c r="T1751" s="2">
        <v>0</v>
      </c>
      <c r="U1751" s="45" t="s">
        <v>77</v>
      </c>
      <c r="V1751" s="45" t="s">
        <v>77</v>
      </c>
      <c r="W1751" s="45">
        <v>3.0092592592592593E-3</v>
      </c>
      <c r="X1751" s="2">
        <v>0</v>
      </c>
      <c r="Y1751" s="2">
        <v>1</v>
      </c>
      <c r="Z1751">
        <v>1</v>
      </c>
    </row>
    <row r="1752" spans="1:26" x14ac:dyDescent="0.25">
      <c r="A1752" s="1">
        <v>44731</v>
      </c>
      <c r="B1752" t="s">
        <v>82</v>
      </c>
      <c r="C1752" t="s">
        <v>178</v>
      </c>
      <c r="D1752" t="s">
        <v>77</v>
      </c>
      <c r="E1752" t="s">
        <v>276</v>
      </c>
      <c r="F1752" s="3">
        <v>0</v>
      </c>
      <c r="G1752" s="5" t="s">
        <v>77</v>
      </c>
      <c r="H1752" s="2">
        <v>0</v>
      </c>
      <c r="I1752" s="2">
        <v>0</v>
      </c>
      <c r="J1752" s="2">
        <v>0</v>
      </c>
      <c r="K1752" s="2">
        <v>1</v>
      </c>
      <c r="L1752" s="2">
        <v>1</v>
      </c>
      <c r="M175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1</v>
      </c>
      <c r="U1752" s="45" t="s">
        <v>77</v>
      </c>
      <c r="V1752" s="45" t="s">
        <v>77</v>
      </c>
      <c r="W1752" s="45" t="s">
        <v>77</v>
      </c>
      <c r="X1752" s="2">
        <v>1</v>
      </c>
      <c r="Y1752" s="2">
        <v>0</v>
      </c>
      <c r="Z1752">
        <v>1</v>
      </c>
    </row>
    <row r="1753" spans="1:26" x14ac:dyDescent="0.25">
      <c r="A1753" s="1">
        <v>44731</v>
      </c>
      <c r="B1753" t="s">
        <v>82</v>
      </c>
      <c r="C1753" t="s">
        <v>156</v>
      </c>
      <c r="D1753" t="s">
        <v>143</v>
      </c>
      <c r="E1753" t="s">
        <v>285</v>
      </c>
      <c r="F1753" s="3">
        <v>0</v>
      </c>
      <c r="G1753" s="5">
        <v>1.0069444444444445E-2</v>
      </c>
      <c r="H1753" s="2">
        <v>0</v>
      </c>
      <c r="I1753" s="2">
        <v>0</v>
      </c>
      <c r="J1753" s="2">
        <v>0</v>
      </c>
      <c r="K1753" s="2">
        <v>2</v>
      </c>
      <c r="L1753" s="2">
        <v>2</v>
      </c>
      <c r="M1753">
        <v>0</v>
      </c>
      <c r="N1753" s="2">
        <v>2</v>
      </c>
      <c r="O1753" s="2">
        <v>0</v>
      </c>
      <c r="P1753" s="2">
        <v>2</v>
      </c>
      <c r="Q1753" s="2">
        <v>2</v>
      </c>
      <c r="R1753" s="2">
        <v>0</v>
      </c>
      <c r="S1753" s="2">
        <v>0</v>
      </c>
      <c r="T1753" s="2">
        <v>0</v>
      </c>
      <c r="U1753" s="45" t="s">
        <v>77</v>
      </c>
      <c r="V1753" s="45" t="s">
        <v>77</v>
      </c>
      <c r="W1753" s="45">
        <v>1.5028935185185185E-2</v>
      </c>
      <c r="X1753" s="2">
        <v>0</v>
      </c>
      <c r="Y1753" s="2">
        <v>2</v>
      </c>
      <c r="Z1753">
        <v>2</v>
      </c>
    </row>
    <row r="1754" spans="1:26" x14ac:dyDescent="0.25">
      <c r="A1754" s="1">
        <v>44731</v>
      </c>
      <c r="B1754" t="s">
        <v>82</v>
      </c>
      <c r="C1754" t="s">
        <v>151</v>
      </c>
      <c r="D1754" t="s">
        <v>143</v>
      </c>
      <c r="E1754" t="s">
        <v>282</v>
      </c>
      <c r="F1754" s="3">
        <v>1.0827770000000001</v>
      </c>
      <c r="G1754" s="5">
        <v>1.481738348765432E-2</v>
      </c>
      <c r="H1754" s="2">
        <v>0</v>
      </c>
      <c r="I1754" s="2">
        <v>0</v>
      </c>
      <c r="J1754" s="2">
        <v>0</v>
      </c>
      <c r="K1754" s="2">
        <v>9</v>
      </c>
      <c r="L1754" s="2">
        <v>9</v>
      </c>
      <c r="M1754">
        <v>2</v>
      </c>
      <c r="N1754" s="2">
        <v>9</v>
      </c>
      <c r="O1754" s="2">
        <v>0</v>
      </c>
      <c r="P1754" s="2">
        <v>8</v>
      </c>
      <c r="Q1754" s="2">
        <v>9</v>
      </c>
      <c r="R1754" s="2">
        <v>1</v>
      </c>
      <c r="S1754" s="2">
        <v>0</v>
      </c>
      <c r="T1754" s="2">
        <v>0</v>
      </c>
      <c r="U1754" s="45" t="s">
        <v>77</v>
      </c>
      <c r="V1754" s="45" t="s">
        <v>77</v>
      </c>
      <c r="W1754" s="45">
        <v>6.050925925925927E-2</v>
      </c>
      <c r="X1754" s="2">
        <v>0</v>
      </c>
      <c r="Y1754" s="2">
        <v>9</v>
      </c>
      <c r="Z1754">
        <v>9</v>
      </c>
    </row>
    <row r="1755" spans="1:26" x14ac:dyDescent="0.25">
      <c r="A1755" s="1">
        <v>44731</v>
      </c>
      <c r="B1755" t="s">
        <v>82</v>
      </c>
      <c r="C1755" t="s">
        <v>178</v>
      </c>
      <c r="D1755" t="s">
        <v>77</v>
      </c>
      <c r="E1755" t="s">
        <v>287</v>
      </c>
      <c r="F1755" s="3">
        <v>0</v>
      </c>
      <c r="G1755" s="5" t="s">
        <v>77</v>
      </c>
      <c r="H1755" s="2">
        <v>0</v>
      </c>
      <c r="I1755" s="2">
        <v>0</v>
      </c>
      <c r="J1755" s="2">
        <v>0</v>
      </c>
      <c r="K1755" s="2">
        <v>1</v>
      </c>
      <c r="L1755" s="2">
        <v>1</v>
      </c>
      <c r="M1755">
        <v>0</v>
      </c>
      <c r="N1755" s="2">
        <v>0</v>
      </c>
      <c r="O1755" s="2">
        <v>0</v>
      </c>
      <c r="P1755" s="2">
        <v>1</v>
      </c>
      <c r="Q1755" s="2">
        <v>1</v>
      </c>
      <c r="R1755" s="2">
        <v>0</v>
      </c>
      <c r="S1755" s="2">
        <v>0</v>
      </c>
      <c r="T1755" s="2">
        <v>0</v>
      </c>
      <c r="U1755" s="45" t="s">
        <v>77</v>
      </c>
      <c r="V1755" s="45" t="s">
        <v>77</v>
      </c>
      <c r="W1755" s="45">
        <v>9.7916666666666673E-3</v>
      </c>
      <c r="X1755" s="2">
        <v>0</v>
      </c>
      <c r="Y1755" s="2">
        <v>1</v>
      </c>
      <c r="Z1755">
        <v>1</v>
      </c>
    </row>
    <row r="1756" spans="1:26" x14ac:dyDescent="0.25">
      <c r="A1756" s="1">
        <v>44731</v>
      </c>
      <c r="B1756" t="s">
        <v>82</v>
      </c>
      <c r="C1756" t="s">
        <v>142</v>
      </c>
      <c r="D1756" t="s">
        <v>143</v>
      </c>
      <c r="E1756" t="s">
        <v>94</v>
      </c>
      <c r="F1756" s="3">
        <v>4.6849983333333327</v>
      </c>
      <c r="G1756" s="5">
        <v>3.4817699652777777E-2</v>
      </c>
      <c r="H1756" s="2">
        <v>0</v>
      </c>
      <c r="I1756" s="2">
        <v>0</v>
      </c>
      <c r="J1756" s="2">
        <v>0</v>
      </c>
      <c r="K1756" s="2">
        <v>7</v>
      </c>
      <c r="L1756" s="2">
        <v>7</v>
      </c>
      <c r="M1756">
        <v>0</v>
      </c>
      <c r="N1756" s="2">
        <v>6</v>
      </c>
      <c r="O1756" s="2">
        <v>1</v>
      </c>
      <c r="P1756" s="2">
        <v>5</v>
      </c>
      <c r="Q1756" s="2">
        <v>6</v>
      </c>
      <c r="R1756" s="2">
        <v>1</v>
      </c>
      <c r="S1756" s="2">
        <v>0</v>
      </c>
      <c r="T1756" s="2">
        <v>0</v>
      </c>
      <c r="U1756" s="45">
        <v>2.0138888888888888E-3</v>
      </c>
      <c r="V1756" s="45">
        <v>1</v>
      </c>
      <c r="W1756" s="45">
        <v>1.5081018518518518E-2</v>
      </c>
      <c r="X1756" s="2">
        <v>0</v>
      </c>
      <c r="Y1756" s="2">
        <v>6</v>
      </c>
      <c r="Z1756">
        <v>7</v>
      </c>
    </row>
    <row r="1757" spans="1:26" x14ac:dyDescent="0.25">
      <c r="A1757" s="1">
        <v>44731</v>
      </c>
      <c r="B1757" t="s">
        <v>82</v>
      </c>
      <c r="C1757" t="s">
        <v>148</v>
      </c>
      <c r="D1757" t="s">
        <v>143</v>
      </c>
      <c r="E1757" t="s">
        <v>94</v>
      </c>
      <c r="F1757" s="3">
        <v>0.85805566666666666</v>
      </c>
      <c r="G1757" s="5">
        <v>2.1958913194444447E-2</v>
      </c>
      <c r="H1757" s="2">
        <v>0</v>
      </c>
      <c r="I1757" s="2">
        <v>0</v>
      </c>
      <c r="J1757" s="2">
        <v>0</v>
      </c>
      <c r="K1757" s="2">
        <v>3</v>
      </c>
      <c r="L1757" s="2">
        <v>3</v>
      </c>
      <c r="M1757">
        <v>0</v>
      </c>
      <c r="N1757" s="2">
        <v>3</v>
      </c>
      <c r="O1757" s="2">
        <v>0</v>
      </c>
      <c r="P1757" s="2">
        <v>2</v>
      </c>
      <c r="Q1757" s="2">
        <v>3</v>
      </c>
      <c r="R1757" s="2">
        <v>1</v>
      </c>
      <c r="S1757" s="2">
        <v>0</v>
      </c>
      <c r="T1757" s="2">
        <v>0</v>
      </c>
      <c r="U1757" s="45" t="s">
        <v>77</v>
      </c>
      <c r="V1757" s="45" t="s">
        <v>77</v>
      </c>
      <c r="W1757" s="45">
        <v>0.12200231481481483</v>
      </c>
      <c r="X1757" s="2">
        <v>0</v>
      </c>
      <c r="Y1757" s="2">
        <v>3</v>
      </c>
      <c r="Z1757">
        <v>3</v>
      </c>
    </row>
    <row r="1758" spans="1:26" x14ac:dyDescent="0.25">
      <c r="A1758" s="1">
        <v>44731</v>
      </c>
      <c r="B1758" t="s">
        <v>82</v>
      </c>
      <c r="C1758" t="s">
        <v>156</v>
      </c>
      <c r="D1758" t="s">
        <v>143</v>
      </c>
      <c r="E1758" t="s">
        <v>94</v>
      </c>
      <c r="F1758" s="3">
        <v>0</v>
      </c>
      <c r="G1758" s="5">
        <v>3.4722222222222224E-2</v>
      </c>
      <c r="H1758" s="2">
        <v>0</v>
      </c>
      <c r="I1758" s="2">
        <v>0</v>
      </c>
      <c r="J1758" s="2">
        <v>0</v>
      </c>
      <c r="K1758" s="2">
        <v>1</v>
      </c>
      <c r="L1758" s="2">
        <v>1</v>
      </c>
      <c r="M1758">
        <v>0</v>
      </c>
      <c r="N1758" s="2">
        <v>1</v>
      </c>
      <c r="O1758" s="2">
        <v>0</v>
      </c>
      <c r="P1758" s="2">
        <v>0</v>
      </c>
      <c r="Q1758" s="2">
        <v>1</v>
      </c>
      <c r="R1758" s="2">
        <v>1</v>
      </c>
      <c r="S1758" s="2">
        <v>0</v>
      </c>
      <c r="T1758" s="2">
        <v>0</v>
      </c>
      <c r="U1758" s="45" t="s">
        <v>77</v>
      </c>
      <c r="V1758" s="45" t="s">
        <v>77</v>
      </c>
      <c r="W1758" s="45">
        <v>5.8530092592592592E-2</v>
      </c>
      <c r="X1758" s="2">
        <v>0</v>
      </c>
      <c r="Y1758" s="2">
        <v>1</v>
      </c>
      <c r="Z1758">
        <v>1</v>
      </c>
    </row>
    <row r="1759" spans="1:26" x14ac:dyDescent="0.25">
      <c r="A1759" s="1">
        <v>44731</v>
      </c>
      <c r="B1759" t="s">
        <v>82</v>
      </c>
      <c r="C1759" t="s">
        <v>154</v>
      </c>
      <c r="D1759" t="s">
        <v>143</v>
      </c>
      <c r="E1759" t="s">
        <v>94</v>
      </c>
      <c r="F1759" s="3">
        <v>0</v>
      </c>
      <c r="G1759" s="5">
        <v>8.7152777777777784E-3</v>
      </c>
      <c r="H1759" s="2">
        <v>0</v>
      </c>
      <c r="I1759" s="2">
        <v>0</v>
      </c>
      <c r="J1759" s="2">
        <v>0</v>
      </c>
      <c r="K1759" s="2">
        <v>1</v>
      </c>
      <c r="L1759" s="2">
        <v>1</v>
      </c>
      <c r="M1759">
        <v>0</v>
      </c>
      <c r="N1759" s="2">
        <v>1</v>
      </c>
      <c r="O1759" s="2">
        <v>0</v>
      </c>
      <c r="P1759" s="2">
        <v>1</v>
      </c>
      <c r="Q1759" s="2">
        <v>1</v>
      </c>
      <c r="R1759" s="2">
        <v>0</v>
      </c>
      <c r="S1759" s="2">
        <v>0</v>
      </c>
      <c r="T1759" s="2">
        <v>0</v>
      </c>
      <c r="U1759" s="45" t="s">
        <v>77</v>
      </c>
      <c r="V1759" s="45" t="s">
        <v>77</v>
      </c>
      <c r="W1759" s="45">
        <v>3.4143518518518517E-2</v>
      </c>
      <c r="X1759" s="2">
        <v>0</v>
      </c>
      <c r="Y1759" s="2">
        <v>1</v>
      </c>
      <c r="Z1759">
        <v>1</v>
      </c>
    </row>
    <row r="1760" spans="1:26" x14ac:dyDescent="0.25">
      <c r="A1760" s="1">
        <v>44731</v>
      </c>
      <c r="B1760" t="s">
        <v>82</v>
      </c>
      <c r="C1760" t="s">
        <v>165</v>
      </c>
      <c r="D1760" t="s">
        <v>77</v>
      </c>
      <c r="E1760" t="s">
        <v>267</v>
      </c>
      <c r="F1760" s="3">
        <v>0</v>
      </c>
      <c r="G1760" s="5" t="s">
        <v>77</v>
      </c>
      <c r="H1760" s="2">
        <v>0</v>
      </c>
      <c r="I1760" s="2">
        <v>0</v>
      </c>
      <c r="J1760" s="2">
        <v>0</v>
      </c>
      <c r="K1760" s="2">
        <v>1</v>
      </c>
      <c r="L1760" s="2">
        <v>1</v>
      </c>
      <c r="M1760">
        <v>0</v>
      </c>
      <c r="N1760" s="2">
        <v>1</v>
      </c>
      <c r="O1760" s="2">
        <v>0</v>
      </c>
      <c r="P1760" s="2">
        <v>1</v>
      </c>
      <c r="Q1760" s="2">
        <v>1</v>
      </c>
      <c r="R1760" s="2">
        <v>0</v>
      </c>
      <c r="S1760" s="2">
        <v>0</v>
      </c>
      <c r="T1760" s="2">
        <v>0</v>
      </c>
      <c r="U1760" s="45" t="s">
        <v>77</v>
      </c>
      <c r="V1760" s="45" t="s">
        <v>77</v>
      </c>
      <c r="W1760" s="45">
        <v>2.7939814814814817E-2</v>
      </c>
      <c r="X1760" s="2">
        <v>0</v>
      </c>
      <c r="Y1760" s="2">
        <v>1</v>
      </c>
      <c r="Z1760">
        <v>1</v>
      </c>
    </row>
    <row r="1761" spans="1:26" x14ac:dyDescent="0.25">
      <c r="A1761" s="1">
        <v>44731</v>
      </c>
      <c r="B1761" t="s">
        <v>80</v>
      </c>
      <c r="C1761" t="s">
        <v>133</v>
      </c>
      <c r="D1761" t="s">
        <v>132</v>
      </c>
      <c r="E1761" t="s">
        <v>268</v>
      </c>
      <c r="F1761" s="3">
        <v>11.922222166666666</v>
      </c>
      <c r="G1761" s="5">
        <v>7.3638594618055553E-2</v>
      </c>
      <c r="H1761" s="2">
        <v>1</v>
      </c>
      <c r="I1761" s="2">
        <v>0</v>
      </c>
      <c r="J1761" s="2">
        <v>0</v>
      </c>
      <c r="K1761" s="2">
        <v>6</v>
      </c>
      <c r="L1761" s="2">
        <v>6</v>
      </c>
      <c r="M1761">
        <v>2</v>
      </c>
      <c r="N1761" s="2">
        <v>4</v>
      </c>
      <c r="O1761" s="2">
        <v>2</v>
      </c>
      <c r="P1761" s="2">
        <v>2</v>
      </c>
      <c r="Q1761" s="2">
        <v>3</v>
      </c>
      <c r="R1761" s="2">
        <v>1</v>
      </c>
      <c r="S1761" s="2">
        <v>0</v>
      </c>
      <c r="T1761" s="2">
        <v>1</v>
      </c>
      <c r="U1761" s="45">
        <v>2.5000000000000001E-3</v>
      </c>
      <c r="V1761" s="45">
        <v>1</v>
      </c>
      <c r="W1761" s="45">
        <v>0.17274305555555555</v>
      </c>
      <c r="X1761" s="2">
        <v>1</v>
      </c>
      <c r="Y1761" s="2">
        <v>3</v>
      </c>
      <c r="Z1761">
        <v>6</v>
      </c>
    </row>
    <row r="1762" spans="1:26" x14ac:dyDescent="0.25">
      <c r="A1762" s="1">
        <v>44731</v>
      </c>
      <c r="B1762" t="s">
        <v>80</v>
      </c>
      <c r="C1762" t="s">
        <v>133</v>
      </c>
      <c r="D1762" t="s">
        <v>132</v>
      </c>
      <c r="E1762" t="s">
        <v>275</v>
      </c>
      <c r="F1762" s="3">
        <v>63.850277666666663</v>
      </c>
      <c r="G1762" s="5">
        <v>0.23048707175925923</v>
      </c>
      <c r="H1762" s="2">
        <v>5</v>
      </c>
      <c r="I1762" s="2">
        <v>4</v>
      </c>
      <c r="J1762" s="2">
        <v>2</v>
      </c>
      <c r="K1762" s="2">
        <v>10</v>
      </c>
      <c r="L1762" s="2">
        <v>10</v>
      </c>
      <c r="M1762">
        <v>4</v>
      </c>
      <c r="N1762" s="2">
        <v>4</v>
      </c>
      <c r="O1762" s="2">
        <v>3</v>
      </c>
      <c r="P1762" s="2">
        <v>6</v>
      </c>
      <c r="Q1762" s="2">
        <v>7</v>
      </c>
      <c r="R1762" s="2">
        <v>1</v>
      </c>
      <c r="S1762" s="2">
        <v>0</v>
      </c>
      <c r="T1762" s="2">
        <v>0</v>
      </c>
      <c r="U1762" s="45">
        <v>1.3321759259259261E-2</v>
      </c>
      <c r="V1762" s="45">
        <v>0.33333333333333331</v>
      </c>
      <c r="W1762" s="45">
        <v>0.28250000000000003</v>
      </c>
      <c r="X1762" s="2">
        <v>0</v>
      </c>
      <c r="Y1762" s="2">
        <v>7</v>
      </c>
      <c r="Z1762">
        <v>10</v>
      </c>
    </row>
    <row r="1763" spans="1:26" x14ac:dyDescent="0.25">
      <c r="A1763" s="1">
        <v>44731</v>
      </c>
      <c r="B1763" t="s">
        <v>80</v>
      </c>
      <c r="C1763" t="s">
        <v>149</v>
      </c>
      <c r="D1763" t="s">
        <v>150</v>
      </c>
      <c r="E1763" t="s">
        <v>275</v>
      </c>
      <c r="F1763" s="3">
        <v>0.62694450000000002</v>
      </c>
      <c r="G1763" s="5">
        <v>3.653935416666667E-2</v>
      </c>
      <c r="H1763" s="2">
        <v>0</v>
      </c>
      <c r="I1763" s="2">
        <v>0</v>
      </c>
      <c r="J1763" s="2">
        <v>0</v>
      </c>
      <c r="K1763" s="2">
        <v>2</v>
      </c>
      <c r="L1763" s="2">
        <v>2</v>
      </c>
      <c r="M1763">
        <v>0</v>
      </c>
      <c r="N1763" s="2">
        <v>2</v>
      </c>
      <c r="O1763" s="2">
        <v>0</v>
      </c>
      <c r="P1763" s="2">
        <v>1</v>
      </c>
      <c r="Q1763" s="2">
        <v>2</v>
      </c>
      <c r="R1763" s="2">
        <v>1</v>
      </c>
      <c r="S1763" s="2">
        <v>0</v>
      </c>
      <c r="T1763" s="2">
        <v>0</v>
      </c>
      <c r="U1763" s="45" t="s">
        <v>77</v>
      </c>
      <c r="V1763" s="45" t="s">
        <v>77</v>
      </c>
      <c r="W1763" s="45">
        <v>0.24254629629629629</v>
      </c>
      <c r="X1763" s="2">
        <v>0</v>
      </c>
      <c r="Y1763" s="2">
        <v>2</v>
      </c>
      <c r="Z1763">
        <v>2</v>
      </c>
    </row>
    <row r="1764" spans="1:26" x14ac:dyDescent="0.25">
      <c r="A1764" s="1">
        <v>44731</v>
      </c>
      <c r="B1764" t="s">
        <v>80</v>
      </c>
      <c r="C1764" t="s">
        <v>133</v>
      </c>
      <c r="D1764" t="s">
        <v>132</v>
      </c>
      <c r="E1764" t="s">
        <v>274</v>
      </c>
      <c r="F1764" s="3">
        <v>1.0436111666666665</v>
      </c>
      <c r="G1764" s="5">
        <v>5.3900465277777782E-2</v>
      </c>
      <c r="H1764" s="2">
        <v>0</v>
      </c>
      <c r="I1764" s="2">
        <v>0</v>
      </c>
      <c r="J1764" s="2">
        <v>0</v>
      </c>
      <c r="K1764" s="2">
        <v>1</v>
      </c>
      <c r="L1764" s="2">
        <v>1</v>
      </c>
      <c r="M1764">
        <v>0</v>
      </c>
      <c r="N1764" s="2">
        <v>0</v>
      </c>
      <c r="O1764" s="2">
        <v>1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45">
        <v>5.2083333333333333E-4</v>
      </c>
      <c r="V1764" s="45">
        <v>1</v>
      </c>
      <c r="W1764" s="45" t="s">
        <v>77</v>
      </c>
      <c r="X1764" s="2">
        <v>0</v>
      </c>
      <c r="Y1764" s="2">
        <v>0</v>
      </c>
      <c r="Z1764">
        <v>1</v>
      </c>
    </row>
    <row r="1765" spans="1:26" x14ac:dyDescent="0.25">
      <c r="A1765" s="1">
        <v>44731</v>
      </c>
      <c r="B1765" t="s">
        <v>80</v>
      </c>
      <c r="C1765" t="s">
        <v>133</v>
      </c>
      <c r="D1765" t="s">
        <v>132</v>
      </c>
      <c r="E1765" t="s">
        <v>267</v>
      </c>
      <c r="F1765" s="3">
        <v>60.492777666666662</v>
      </c>
      <c r="G1765" s="5">
        <v>0.13629976840277777</v>
      </c>
      <c r="H1765" s="2">
        <v>5</v>
      </c>
      <c r="I1765" s="2">
        <v>3</v>
      </c>
      <c r="J1765" s="2">
        <v>1</v>
      </c>
      <c r="K1765" s="2">
        <v>24</v>
      </c>
      <c r="L1765" s="2">
        <v>24</v>
      </c>
      <c r="M1765">
        <v>6</v>
      </c>
      <c r="N1765" s="2">
        <v>13</v>
      </c>
      <c r="O1765" s="2">
        <v>6</v>
      </c>
      <c r="P1765" s="2">
        <v>14</v>
      </c>
      <c r="Q1765" s="2">
        <v>15</v>
      </c>
      <c r="R1765" s="2">
        <v>1</v>
      </c>
      <c r="S1765" s="2">
        <v>3</v>
      </c>
      <c r="T1765" s="2">
        <v>0</v>
      </c>
      <c r="U1765" s="45">
        <v>5.4513888888888884E-3</v>
      </c>
      <c r="V1765" s="45">
        <v>0.5</v>
      </c>
      <c r="W1765" s="45">
        <v>7.7442129629629639E-2</v>
      </c>
      <c r="X1765" s="2">
        <v>3</v>
      </c>
      <c r="Y1765" s="2">
        <v>15</v>
      </c>
      <c r="Z1765">
        <v>24</v>
      </c>
    </row>
    <row r="1766" spans="1:26" x14ac:dyDescent="0.25">
      <c r="A1766" s="1">
        <v>44731</v>
      </c>
      <c r="B1766" t="s">
        <v>77</v>
      </c>
      <c r="C1766" t="s">
        <v>77</v>
      </c>
      <c r="D1766" t="s">
        <v>77</v>
      </c>
      <c r="E1766" t="s">
        <v>280</v>
      </c>
      <c r="F1766" s="3">
        <v>0</v>
      </c>
      <c r="G1766" s="5" t="s">
        <v>77</v>
      </c>
      <c r="H1766" s="2">
        <v>0</v>
      </c>
      <c r="I1766" s="2">
        <v>0</v>
      </c>
      <c r="J1766" s="2">
        <v>0</v>
      </c>
      <c r="K1766" s="2">
        <v>25</v>
      </c>
      <c r="L1766" s="2">
        <v>6</v>
      </c>
      <c r="M1766">
        <v>0</v>
      </c>
      <c r="N1766" s="2">
        <v>0</v>
      </c>
      <c r="O1766" s="2">
        <v>3</v>
      </c>
      <c r="P1766" s="2">
        <v>12</v>
      </c>
      <c r="Q1766" s="2">
        <v>18</v>
      </c>
      <c r="R1766" s="2">
        <v>6</v>
      </c>
      <c r="S1766" s="2">
        <v>1</v>
      </c>
      <c r="T1766" s="2">
        <v>3</v>
      </c>
      <c r="U1766" s="45">
        <v>4.8032407407407407E-3</v>
      </c>
      <c r="V1766" s="45">
        <v>0.66666666666666663</v>
      </c>
      <c r="W1766" s="45">
        <v>6.4849537037037039E-2</v>
      </c>
      <c r="X1766" s="2">
        <v>4</v>
      </c>
      <c r="Y1766" s="2">
        <v>18</v>
      </c>
      <c r="Z1766">
        <v>14</v>
      </c>
    </row>
    <row r="1767" spans="1:26" x14ac:dyDescent="0.25">
      <c r="A1767" s="1">
        <v>44731</v>
      </c>
      <c r="B1767" t="s">
        <v>77</v>
      </c>
      <c r="C1767" t="s">
        <v>77</v>
      </c>
      <c r="D1767" t="s">
        <v>77</v>
      </c>
      <c r="E1767" t="s">
        <v>269</v>
      </c>
      <c r="F1767" s="3">
        <v>0</v>
      </c>
      <c r="G1767" s="5" t="s">
        <v>77</v>
      </c>
      <c r="H1767" s="2">
        <v>0</v>
      </c>
      <c r="I1767" s="2">
        <v>0</v>
      </c>
      <c r="J1767" s="2">
        <v>0</v>
      </c>
      <c r="K1767" s="2">
        <v>51</v>
      </c>
      <c r="L1767" s="2">
        <v>15</v>
      </c>
      <c r="M1767">
        <v>0</v>
      </c>
      <c r="N1767" s="2">
        <v>0</v>
      </c>
      <c r="O1767" s="2">
        <v>8</v>
      </c>
      <c r="P1767" s="2">
        <v>30</v>
      </c>
      <c r="Q1767" s="2">
        <v>39</v>
      </c>
      <c r="R1767" s="2">
        <v>9</v>
      </c>
      <c r="S1767" s="2">
        <v>2</v>
      </c>
      <c r="T1767" s="2">
        <v>2</v>
      </c>
      <c r="U1767" s="45">
        <v>9.2129629629629627E-3</v>
      </c>
      <c r="V1767" s="45">
        <v>0.25</v>
      </c>
      <c r="W1767" s="45">
        <v>0.24246527777777777</v>
      </c>
      <c r="X1767" s="2">
        <v>4</v>
      </c>
      <c r="Y1767" s="2">
        <v>39</v>
      </c>
      <c r="Z1767">
        <v>21</v>
      </c>
    </row>
    <row r="1768" spans="1:26" x14ac:dyDescent="0.25">
      <c r="A1768" s="1">
        <v>44731</v>
      </c>
      <c r="B1768" t="s">
        <v>77</v>
      </c>
      <c r="C1768" t="s">
        <v>77</v>
      </c>
      <c r="D1768" t="s">
        <v>77</v>
      </c>
      <c r="E1768" t="s">
        <v>272</v>
      </c>
      <c r="F1768" s="3">
        <v>0</v>
      </c>
      <c r="G1768" s="5" t="s">
        <v>77</v>
      </c>
      <c r="H1768" s="2">
        <v>0</v>
      </c>
      <c r="I1768" s="2">
        <v>0</v>
      </c>
      <c r="J1768" s="2">
        <v>0</v>
      </c>
      <c r="K1768" s="2">
        <v>59</v>
      </c>
      <c r="L1768" s="2">
        <v>13</v>
      </c>
      <c r="M1768">
        <v>0</v>
      </c>
      <c r="N1768" s="2">
        <v>0</v>
      </c>
      <c r="O1768" s="2">
        <v>7</v>
      </c>
      <c r="P1768" s="2">
        <v>33</v>
      </c>
      <c r="Q1768" s="2">
        <v>41</v>
      </c>
      <c r="R1768" s="2">
        <v>8</v>
      </c>
      <c r="S1768" s="2">
        <v>1</v>
      </c>
      <c r="T1768" s="2">
        <v>10</v>
      </c>
      <c r="U1768" s="45">
        <v>8.0324074074074082E-3</v>
      </c>
      <c r="V1768" s="45">
        <v>0.42857142857142855</v>
      </c>
      <c r="W1768" s="45">
        <v>8.6018518518518522E-2</v>
      </c>
      <c r="X1768" s="2">
        <v>11</v>
      </c>
      <c r="Y1768" s="2">
        <v>41</v>
      </c>
      <c r="Z1768">
        <v>31</v>
      </c>
    </row>
    <row r="1769" spans="1:26" x14ac:dyDescent="0.25">
      <c r="A1769" s="1">
        <v>44731</v>
      </c>
      <c r="B1769" t="s">
        <v>77</v>
      </c>
      <c r="C1769" t="s">
        <v>77</v>
      </c>
      <c r="D1769" t="s">
        <v>77</v>
      </c>
      <c r="E1769" t="s">
        <v>273</v>
      </c>
      <c r="F1769" s="3">
        <v>0</v>
      </c>
      <c r="G1769" s="5" t="s">
        <v>77</v>
      </c>
      <c r="H1769" s="2">
        <v>0</v>
      </c>
      <c r="I1769" s="2">
        <v>0</v>
      </c>
      <c r="J1769" s="2">
        <v>0</v>
      </c>
      <c r="K1769" s="2">
        <v>106</v>
      </c>
      <c r="L1769" s="2">
        <v>16</v>
      </c>
      <c r="M1769">
        <v>0</v>
      </c>
      <c r="N1769" s="2">
        <v>0</v>
      </c>
      <c r="O1769" s="2">
        <v>13</v>
      </c>
      <c r="P1769" s="2">
        <v>56</v>
      </c>
      <c r="Q1769" s="2">
        <v>72</v>
      </c>
      <c r="R1769" s="2">
        <v>16</v>
      </c>
      <c r="S1769" s="2">
        <v>5</v>
      </c>
      <c r="T1769" s="2">
        <v>16</v>
      </c>
      <c r="U1769" s="45">
        <v>4.7106481481481478E-3</v>
      </c>
      <c r="V1769" s="45">
        <v>0.69230769230769229</v>
      </c>
      <c r="W1769" s="45">
        <v>0.1040914351851852</v>
      </c>
      <c r="X1769" s="2">
        <v>21</v>
      </c>
      <c r="Y1769" s="2">
        <v>72</v>
      </c>
      <c r="Z1769">
        <v>36</v>
      </c>
    </row>
    <row r="1770" spans="1:26" x14ac:dyDescent="0.25">
      <c r="A1770" s="1">
        <v>44731</v>
      </c>
      <c r="B1770" t="s">
        <v>77</v>
      </c>
      <c r="C1770" t="s">
        <v>77</v>
      </c>
      <c r="D1770" t="s">
        <v>77</v>
      </c>
      <c r="E1770" t="s">
        <v>268</v>
      </c>
      <c r="F1770" s="3">
        <v>0</v>
      </c>
      <c r="G1770" s="5" t="s">
        <v>77</v>
      </c>
      <c r="H1770" s="2">
        <v>0</v>
      </c>
      <c r="I1770" s="2">
        <v>0</v>
      </c>
      <c r="J1770" s="2">
        <v>0</v>
      </c>
      <c r="K1770" s="2">
        <v>62</v>
      </c>
      <c r="L1770" s="2">
        <v>9</v>
      </c>
      <c r="M1770">
        <v>0</v>
      </c>
      <c r="N1770" s="2">
        <v>0</v>
      </c>
      <c r="O1770" s="2">
        <v>8</v>
      </c>
      <c r="P1770" s="2">
        <v>26</v>
      </c>
      <c r="Q1770" s="2">
        <v>37</v>
      </c>
      <c r="R1770" s="2">
        <v>11</v>
      </c>
      <c r="S1770" s="2">
        <v>6</v>
      </c>
      <c r="T1770" s="2">
        <v>11</v>
      </c>
      <c r="U1770" s="45">
        <v>7.3842592592592588E-3</v>
      </c>
      <c r="V1770" s="45">
        <v>0.2857142857142857</v>
      </c>
      <c r="W1770" s="45">
        <v>0.10021990740740741</v>
      </c>
      <c r="X1770" s="2">
        <v>17</v>
      </c>
      <c r="Y1770" s="2">
        <v>37</v>
      </c>
      <c r="Z1770">
        <v>20</v>
      </c>
    </row>
    <row r="1771" spans="1:26" x14ac:dyDescent="0.25">
      <c r="A1771" s="1">
        <v>44731</v>
      </c>
      <c r="B1771" t="s">
        <v>77</v>
      </c>
      <c r="C1771" t="s">
        <v>77</v>
      </c>
      <c r="D1771" t="s">
        <v>77</v>
      </c>
      <c r="E1771" t="s">
        <v>286</v>
      </c>
      <c r="F1771" s="3">
        <v>0</v>
      </c>
      <c r="G1771" s="5" t="s">
        <v>77</v>
      </c>
      <c r="H1771" s="2">
        <v>0</v>
      </c>
      <c r="I1771" s="2">
        <v>0</v>
      </c>
      <c r="J1771" s="2">
        <v>0</v>
      </c>
      <c r="K1771" s="2">
        <v>20</v>
      </c>
      <c r="L1771" s="2">
        <v>4</v>
      </c>
      <c r="M1771">
        <v>0</v>
      </c>
      <c r="N1771" s="2">
        <v>0</v>
      </c>
      <c r="O1771" s="2">
        <v>0</v>
      </c>
      <c r="P1771" s="2">
        <v>13</v>
      </c>
      <c r="Q1771" s="2">
        <v>18</v>
      </c>
      <c r="R1771" s="2">
        <v>5</v>
      </c>
      <c r="S1771" s="2">
        <v>0</v>
      </c>
      <c r="T1771" s="2">
        <v>2</v>
      </c>
      <c r="U1771" s="45" t="s">
        <v>77</v>
      </c>
      <c r="V1771" s="45" t="s">
        <v>77</v>
      </c>
      <c r="W1771" s="45">
        <v>4.175925925925926E-2</v>
      </c>
      <c r="X1771" s="2">
        <v>2</v>
      </c>
      <c r="Y1771" s="2">
        <v>18</v>
      </c>
      <c r="Z1771">
        <v>13</v>
      </c>
    </row>
    <row r="1772" spans="1:26" x14ac:dyDescent="0.25">
      <c r="A1772" s="1">
        <v>44731</v>
      </c>
      <c r="B1772" t="s">
        <v>77</v>
      </c>
      <c r="C1772" t="s">
        <v>77</v>
      </c>
      <c r="D1772" t="s">
        <v>77</v>
      </c>
      <c r="E1772" t="s">
        <v>276</v>
      </c>
      <c r="F1772" s="3">
        <v>0</v>
      </c>
      <c r="G1772" s="5" t="s">
        <v>77</v>
      </c>
      <c r="H1772" s="2">
        <v>0</v>
      </c>
      <c r="I1772" s="2">
        <v>0</v>
      </c>
      <c r="J1772" s="2">
        <v>0</v>
      </c>
      <c r="K1772" s="2">
        <v>52</v>
      </c>
      <c r="L1772" s="2">
        <v>10</v>
      </c>
      <c r="M1772">
        <v>0</v>
      </c>
      <c r="N1772" s="2">
        <v>0</v>
      </c>
      <c r="O1772" s="2">
        <v>7</v>
      </c>
      <c r="P1772" s="2">
        <v>26</v>
      </c>
      <c r="Q1772" s="2">
        <v>38</v>
      </c>
      <c r="R1772" s="2">
        <v>12</v>
      </c>
      <c r="S1772" s="2">
        <v>1</v>
      </c>
      <c r="T1772" s="2">
        <v>6</v>
      </c>
      <c r="U1772" s="45">
        <v>4.9074074074074072E-3</v>
      </c>
      <c r="V1772" s="45">
        <v>0.5714285714285714</v>
      </c>
      <c r="W1772" s="45">
        <v>3.2673611111111112E-2</v>
      </c>
      <c r="X1772" s="2">
        <v>7</v>
      </c>
      <c r="Y1772" s="2">
        <v>38</v>
      </c>
      <c r="Z1772">
        <v>26</v>
      </c>
    </row>
    <row r="1773" spans="1:26" x14ac:dyDescent="0.25">
      <c r="A1773" s="1">
        <v>44731</v>
      </c>
      <c r="B1773" t="s">
        <v>77</v>
      </c>
      <c r="C1773" t="s">
        <v>77</v>
      </c>
      <c r="D1773" t="s">
        <v>77</v>
      </c>
      <c r="E1773" t="s">
        <v>285</v>
      </c>
      <c r="F1773" s="3">
        <v>0</v>
      </c>
      <c r="G1773" s="5" t="s">
        <v>77</v>
      </c>
      <c r="H1773" s="2">
        <v>0</v>
      </c>
      <c r="I1773" s="2">
        <v>0</v>
      </c>
      <c r="J1773" s="2">
        <v>0</v>
      </c>
      <c r="K1773" s="2">
        <v>32</v>
      </c>
      <c r="L1773" s="2">
        <v>8</v>
      </c>
      <c r="M1773">
        <v>0</v>
      </c>
      <c r="N1773" s="2">
        <v>0</v>
      </c>
      <c r="O1773" s="2">
        <v>3</v>
      </c>
      <c r="P1773" s="2">
        <v>15</v>
      </c>
      <c r="Q1773" s="2">
        <v>21</v>
      </c>
      <c r="R1773" s="2">
        <v>6</v>
      </c>
      <c r="S1773" s="2">
        <v>1</v>
      </c>
      <c r="T1773" s="2">
        <v>7</v>
      </c>
      <c r="U1773" s="45">
        <v>1.170138888888889E-2</v>
      </c>
      <c r="V1773" s="45">
        <v>0</v>
      </c>
      <c r="W1773" s="45">
        <v>5.6261574074074075E-2</v>
      </c>
      <c r="X1773" s="2">
        <v>8</v>
      </c>
      <c r="Y1773" s="2">
        <v>21</v>
      </c>
      <c r="Z1773">
        <v>15</v>
      </c>
    </row>
    <row r="1774" spans="1:26" x14ac:dyDescent="0.25">
      <c r="A1774" s="1">
        <v>44731</v>
      </c>
      <c r="B1774" t="s">
        <v>77</v>
      </c>
      <c r="C1774" t="s">
        <v>77</v>
      </c>
      <c r="D1774" t="s">
        <v>77</v>
      </c>
      <c r="E1774" t="s">
        <v>282</v>
      </c>
      <c r="F1774" s="3">
        <v>0</v>
      </c>
      <c r="G1774" s="5" t="s">
        <v>77</v>
      </c>
      <c r="H1774" s="2">
        <v>0</v>
      </c>
      <c r="I1774" s="2">
        <v>0</v>
      </c>
      <c r="J1774" s="2">
        <v>0</v>
      </c>
      <c r="K1774" s="2">
        <v>35</v>
      </c>
      <c r="L1774" s="2">
        <v>8</v>
      </c>
      <c r="M1774">
        <v>0</v>
      </c>
      <c r="N1774" s="2">
        <v>0</v>
      </c>
      <c r="O1774" s="2">
        <v>1</v>
      </c>
      <c r="P1774" s="2">
        <v>18</v>
      </c>
      <c r="Q1774" s="2">
        <v>26</v>
      </c>
      <c r="R1774" s="2">
        <v>8</v>
      </c>
      <c r="S1774" s="2">
        <v>3</v>
      </c>
      <c r="T1774" s="2">
        <v>5</v>
      </c>
      <c r="U1774" s="45">
        <v>4.5023148148148149E-3</v>
      </c>
      <c r="V1774" s="45">
        <v>1</v>
      </c>
      <c r="W1774" s="45">
        <v>3.6423611111111115E-2</v>
      </c>
      <c r="X1774" s="2">
        <v>8</v>
      </c>
      <c r="Y1774" s="2">
        <v>26</v>
      </c>
      <c r="Z1774">
        <v>14</v>
      </c>
    </row>
    <row r="1775" spans="1:26" x14ac:dyDescent="0.25">
      <c r="A1775" s="1">
        <v>44731</v>
      </c>
      <c r="B1775" t="s">
        <v>77</v>
      </c>
      <c r="C1775" t="s">
        <v>77</v>
      </c>
      <c r="D1775" t="s">
        <v>77</v>
      </c>
      <c r="E1775" t="s">
        <v>287</v>
      </c>
      <c r="F1775" s="3">
        <v>0</v>
      </c>
      <c r="G1775" s="5" t="s">
        <v>77</v>
      </c>
      <c r="H1775" s="2">
        <v>0</v>
      </c>
      <c r="I1775" s="2">
        <v>0</v>
      </c>
      <c r="J1775" s="2">
        <v>0</v>
      </c>
      <c r="K1775" s="2">
        <v>48</v>
      </c>
      <c r="L1775" s="2">
        <v>12</v>
      </c>
      <c r="M1775">
        <v>0</v>
      </c>
      <c r="N1775" s="2">
        <v>0</v>
      </c>
      <c r="O1775" s="2">
        <v>5</v>
      </c>
      <c r="P1775" s="2">
        <v>24</v>
      </c>
      <c r="Q1775" s="2">
        <v>38</v>
      </c>
      <c r="R1775" s="2">
        <v>14</v>
      </c>
      <c r="S1775" s="2">
        <v>1</v>
      </c>
      <c r="T1775" s="2">
        <v>4</v>
      </c>
      <c r="U1775" s="45">
        <v>9.6412037037037039E-3</v>
      </c>
      <c r="V1775" s="45">
        <v>0.2</v>
      </c>
      <c r="W1775" s="45">
        <v>2.9097222222222222E-2</v>
      </c>
      <c r="X1775" s="2">
        <v>5</v>
      </c>
      <c r="Y1775" s="2">
        <v>38</v>
      </c>
      <c r="Z1775">
        <v>30</v>
      </c>
    </row>
    <row r="1776" spans="1:26" x14ac:dyDescent="0.25">
      <c r="A1776" s="1">
        <v>44731</v>
      </c>
      <c r="B1776" t="s">
        <v>77</v>
      </c>
      <c r="C1776" t="s">
        <v>77</v>
      </c>
      <c r="D1776" t="s">
        <v>77</v>
      </c>
      <c r="E1776" t="s">
        <v>284</v>
      </c>
      <c r="F1776" s="3">
        <v>0</v>
      </c>
      <c r="G1776" s="5" t="s">
        <v>77</v>
      </c>
      <c r="H1776" s="2">
        <v>0</v>
      </c>
      <c r="I1776" s="2">
        <v>0</v>
      </c>
      <c r="J1776" s="2">
        <v>0</v>
      </c>
      <c r="K1776" s="2">
        <v>23</v>
      </c>
      <c r="L1776" s="2">
        <v>6</v>
      </c>
      <c r="M1776">
        <v>0</v>
      </c>
      <c r="N1776" s="2">
        <v>0</v>
      </c>
      <c r="O1776" s="2">
        <v>2</v>
      </c>
      <c r="P1776" s="2">
        <v>11</v>
      </c>
      <c r="Q1776" s="2">
        <v>16</v>
      </c>
      <c r="R1776" s="2">
        <v>5</v>
      </c>
      <c r="S1776" s="2">
        <v>1</v>
      </c>
      <c r="T1776" s="2">
        <v>4</v>
      </c>
      <c r="U1776" s="45">
        <v>6.4236111111111117E-3</v>
      </c>
      <c r="V1776" s="45">
        <v>0.5</v>
      </c>
      <c r="W1776" s="45">
        <v>3.7604166666666675E-2</v>
      </c>
      <c r="X1776" s="2">
        <v>5</v>
      </c>
      <c r="Y1776" s="2">
        <v>16</v>
      </c>
      <c r="Z1776">
        <v>14</v>
      </c>
    </row>
    <row r="1777" spans="1:26" x14ac:dyDescent="0.25">
      <c r="A1777" s="1">
        <v>44731</v>
      </c>
      <c r="B1777" t="s">
        <v>77</v>
      </c>
      <c r="C1777" t="s">
        <v>77</v>
      </c>
      <c r="D1777" t="s">
        <v>77</v>
      </c>
      <c r="E1777" t="s">
        <v>281</v>
      </c>
      <c r="F1777" s="3">
        <v>0</v>
      </c>
      <c r="G1777" s="5" t="s">
        <v>77</v>
      </c>
      <c r="H1777" s="2">
        <v>0</v>
      </c>
      <c r="I1777" s="2">
        <v>0</v>
      </c>
      <c r="J1777" s="2">
        <v>0</v>
      </c>
      <c r="K1777" s="2">
        <v>17</v>
      </c>
      <c r="L1777" s="2">
        <v>3</v>
      </c>
      <c r="M1777">
        <v>0</v>
      </c>
      <c r="N1777" s="2">
        <v>0</v>
      </c>
      <c r="O1777" s="2">
        <v>2</v>
      </c>
      <c r="P1777" s="2">
        <v>8</v>
      </c>
      <c r="Q1777" s="2">
        <v>11</v>
      </c>
      <c r="R1777" s="2">
        <v>3</v>
      </c>
      <c r="S1777" s="2">
        <v>1</v>
      </c>
      <c r="T1777" s="2">
        <v>3</v>
      </c>
      <c r="U1777" s="45">
        <v>7.4826388888888894E-3</v>
      </c>
      <c r="V1777" s="45">
        <v>0.5</v>
      </c>
      <c r="W1777" s="45">
        <v>0.11384837962962963</v>
      </c>
      <c r="X1777" s="2">
        <v>4</v>
      </c>
      <c r="Y1777" s="2">
        <v>11</v>
      </c>
      <c r="Z1777">
        <v>10</v>
      </c>
    </row>
    <row r="1778" spans="1:26" x14ac:dyDescent="0.25">
      <c r="A1778" s="1">
        <v>44731</v>
      </c>
      <c r="B1778" t="s">
        <v>77</v>
      </c>
      <c r="C1778" t="s">
        <v>77</v>
      </c>
      <c r="D1778" t="s">
        <v>77</v>
      </c>
      <c r="E1778" t="s">
        <v>279</v>
      </c>
      <c r="F1778" s="3">
        <v>0</v>
      </c>
      <c r="G1778" s="5" t="s">
        <v>77</v>
      </c>
      <c r="H1778" s="2">
        <v>0</v>
      </c>
      <c r="I1778" s="2">
        <v>0</v>
      </c>
      <c r="J1778" s="2">
        <v>0</v>
      </c>
      <c r="K1778" s="2">
        <v>15</v>
      </c>
      <c r="L1778" s="2">
        <v>5</v>
      </c>
      <c r="M1778">
        <v>0</v>
      </c>
      <c r="N1778" s="2">
        <v>0</v>
      </c>
      <c r="O1778" s="2">
        <v>2</v>
      </c>
      <c r="P1778" s="2">
        <v>9</v>
      </c>
      <c r="Q1778" s="2">
        <v>11</v>
      </c>
      <c r="R1778" s="2">
        <v>2</v>
      </c>
      <c r="S1778" s="2">
        <v>0</v>
      </c>
      <c r="T1778" s="2">
        <v>2</v>
      </c>
      <c r="U1778" s="45">
        <v>9.3402777777777772E-3</v>
      </c>
      <c r="V1778" s="45">
        <v>0</v>
      </c>
      <c r="W1778" s="45">
        <v>3.2025462962962964E-2</v>
      </c>
      <c r="X1778" s="2">
        <v>2</v>
      </c>
      <c r="Y1778" s="2">
        <v>11</v>
      </c>
      <c r="Z1778">
        <v>10</v>
      </c>
    </row>
    <row r="1779" spans="1:26" x14ac:dyDescent="0.25">
      <c r="A1779" s="1">
        <v>44731</v>
      </c>
      <c r="B1779" t="s">
        <v>77</v>
      </c>
      <c r="C1779" t="s">
        <v>77</v>
      </c>
      <c r="D1779" t="s">
        <v>77</v>
      </c>
      <c r="E1779" t="s">
        <v>275</v>
      </c>
      <c r="F1779" s="3">
        <v>0</v>
      </c>
      <c r="G1779" s="5" t="s">
        <v>77</v>
      </c>
      <c r="H1779" s="2">
        <v>0</v>
      </c>
      <c r="I1779" s="2">
        <v>0</v>
      </c>
      <c r="J1779" s="2">
        <v>0</v>
      </c>
      <c r="K1779" s="2">
        <v>42</v>
      </c>
      <c r="L1779" s="2">
        <v>4</v>
      </c>
      <c r="M1779">
        <v>0</v>
      </c>
      <c r="N1779" s="2">
        <v>0</v>
      </c>
      <c r="O1779" s="2">
        <v>2</v>
      </c>
      <c r="P1779" s="2">
        <v>28</v>
      </c>
      <c r="Q1779" s="2">
        <v>31</v>
      </c>
      <c r="R1779" s="2">
        <v>3</v>
      </c>
      <c r="S1779" s="2">
        <v>3</v>
      </c>
      <c r="T1779" s="2">
        <v>6</v>
      </c>
      <c r="U1779" s="45">
        <v>1.1822916666666666E-2</v>
      </c>
      <c r="V1779" s="45">
        <v>0</v>
      </c>
      <c r="W1779" s="45">
        <v>0.23177083333333334</v>
      </c>
      <c r="X1779" s="2">
        <v>9</v>
      </c>
      <c r="Y1779" s="2">
        <v>31</v>
      </c>
      <c r="Z1779">
        <v>12</v>
      </c>
    </row>
    <row r="1780" spans="1:26" x14ac:dyDescent="0.25">
      <c r="A1780" s="1">
        <v>44731</v>
      </c>
      <c r="B1780" t="s">
        <v>77</v>
      </c>
      <c r="C1780" t="s">
        <v>77</v>
      </c>
      <c r="D1780" t="s">
        <v>77</v>
      </c>
      <c r="E1780" t="s">
        <v>271</v>
      </c>
      <c r="F1780" s="3">
        <v>0</v>
      </c>
      <c r="G1780" s="5" t="s">
        <v>77</v>
      </c>
      <c r="H1780" s="2">
        <v>0</v>
      </c>
      <c r="I1780" s="2">
        <v>0</v>
      </c>
      <c r="J1780" s="2">
        <v>0</v>
      </c>
      <c r="K1780" s="2">
        <v>44</v>
      </c>
      <c r="L1780" s="2">
        <v>8</v>
      </c>
      <c r="M1780">
        <v>0</v>
      </c>
      <c r="N1780" s="2">
        <v>0</v>
      </c>
      <c r="O1780" s="2">
        <v>8</v>
      </c>
      <c r="P1780" s="2">
        <v>27</v>
      </c>
      <c r="Q1780" s="2">
        <v>30</v>
      </c>
      <c r="R1780" s="2">
        <v>3</v>
      </c>
      <c r="S1780" s="2">
        <v>2</v>
      </c>
      <c r="T1780" s="2">
        <v>4</v>
      </c>
      <c r="U1780" s="45">
        <v>4.9421296296296305E-3</v>
      </c>
      <c r="V1780" s="45">
        <v>0.625</v>
      </c>
      <c r="W1780" s="45">
        <v>4.760416666666667E-2</v>
      </c>
      <c r="X1780" s="2">
        <v>6</v>
      </c>
      <c r="Y1780" s="2">
        <v>30</v>
      </c>
      <c r="Z1780">
        <v>19</v>
      </c>
    </row>
    <row r="1781" spans="1:26" x14ac:dyDescent="0.25">
      <c r="A1781" s="1">
        <v>44731</v>
      </c>
      <c r="B1781" t="s">
        <v>77</v>
      </c>
      <c r="C1781" t="s">
        <v>77</v>
      </c>
      <c r="D1781" t="s">
        <v>77</v>
      </c>
      <c r="E1781" t="s">
        <v>82</v>
      </c>
      <c r="F1781" s="3">
        <v>0</v>
      </c>
      <c r="G1781" s="5" t="s">
        <v>77</v>
      </c>
      <c r="H1781" s="2">
        <v>0</v>
      </c>
      <c r="I1781" s="2">
        <v>0</v>
      </c>
      <c r="J1781" s="2">
        <v>0</v>
      </c>
      <c r="K1781" s="2">
        <v>3</v>
      </c>
      <c r="L1781" s="2">
        <v>0</v>
      </c>
      <c r="M1781">
        <v>0</v>
      </c>
      <c r="N1781" s="2">
        <v>0</v>
      </c>
      <c r="O1781" s="2">
        <v>0</v>
      </c>
      <c r="P1781" s="2">
        <v>3</v>
      </c>
      <c r="Q1781" s="2">
        <v>3</v>
      </c>
      <c r="R1781" s="2">
        <v>0</v>
      </c>
      <c r="S1781" s="2">
        <v>0</v>
      </c>
      <c r="T1781" s="2">
        <v>0</v>
      </c>
      <c r="U1781" s="45" t="s">
        <v>77</v>
      </c>
      <c r="V1781" s="45" t="s">
        <v>77</v>
      </c>
      <c r="W1781" s="45" t="s">
        <v>77</v>
      </c>
      <c r="X1781" s="2">
        <v>0</v>
      </c>
      <c r="Y1781" s="2">
        <v>3</v>
      </c>
      <c r="Z1781">
        <v>0</v>
      </c>
    </row>
    <row r="1782" spans="1:26" x14ac:dyDescent="0.25">
      <c r="A1782" s="1">
        <v>44731</v>
      </c>
      <c r="B1782" t="s">
        <v>77</v>
      </c>
      <c r="C1782" t="s">
        <v>77</v>
      </c>
      <c r="D1782" t="s">
        <v>77</v>
      </c>
      <c r="E1782" t="s">
        <v>270</v>
      </c>
      <c r="F1782" s="3">
        <v>0</v>
      </c>
      <c r="G1782" s="5" t="s">
        <v>77</v>
      </c>
      <c r="H1782" s="2">
        <v>0</v>
      </c>
      <c r="I1782" s="2">
        <v>0</v>
      </c>
      <c r="J1782" s="2">
        <v>0</v>
      </c>
      <c r="K1782" s="2">
        <v>31</v>
      </c>
      <c r="L1782" s="2">
        <v>4</v>
      </c>
      <c r="M1782">
        <v>0</v>
      </c>
      <c r="N1782" s="2">
        <v>0</v>
      </c>
      <c r="O1782" s="2">
        <v>2</v>
      </c>
      <c r="P1782" s="2">
        <v>16</v>
      </c>
      <c r="Q1782" s="2">
        <v>20</v>
      </c>
      <c r="R1782" s="2">
        <v>4</v>
      </c>
      <c r="S1782" s="2">
        <v>2</v>
      </c>
      <c r="T1782" s="2">
        <v>7</v>
      </c>
      <c r="U1782" s="45">
        <v>5.6597222222222231E-3</v>
      </c>
      <c r="V1782" s="45">
        <v>0.5</v>
      </c>
      <c r="W1782" s="45">
        <v>3.3437500000000002E-2</v>
      </c>
      <c r="X1782" s="2">
        <v>9</v>
      </c>
      <c r="Y1782" s="2">
        <v>20</v>
      </c>
      <c r="Z1782">
        <v>16</v>
      </c>
    </row>
    <row r="1783" spans="1:26" x14ac:dyDescent="0.25">
      <c r="A1783" s="1">
        <v>44731</v>
      </c>
      <c r="B1783" t="s">
        <v>77</v>
      </c>
      <c r="C1783" t="s">
        <v>77</v>
      </c>
      <c r="D1783" t="s">
        <v>77</v>
      </c>
      <c r="E1783" t="s">
        <v>94</v>
      </c>
      <c r="F1783" s="3">
        <v>0</v>
      </c>
      <c r="G1783" s="5" t="s">
        <v>77</v>
      </c>
      <c r="H1783" s="2">
        <v>0</v>
      </c>
      <c r="I1783" s="2">
        <v>0</v>
      </c>
      <c r="J1783" s="2">
        <v>0</v>
      </c>
      <c r="K1783" s="2">
        <v>39</v>
      </c>
      <c r="L1783" s="2">
        <v>5</v>
      </c>
      <c r="M1783">
        <v>0</v>
      </c>
      <c r="N1783" s="2">
        <v>0</v>
      </c>
      <c r="O1783" s="2">
        <v>4</v>
      </c>
      <c r="P1783" s="2">
        <v>15</v>
      </c>
      <c r="Q1783" s="2">
        <v>29</v>
      </c>
      <c r="R1783" s="2">
        <v>14</v>
      </c>
      <c r="S1783" s="2">
        <v>2</v>
      </c>
      <c r="T1783" s="2">
        <v>4</v>
      </c>
      <c r="U1783" s="45">
        <v>2.5578703703703705E-3</v>
      </c>
      <c r="V1783" s="45">
        <v>0.75</v>
      </c>
      <c r="W1783" s="45">
        <v>5.8379629629629629E-2</v>
      </c>
      <c r="X1783" s="2">
        <v>6</v>
      </c>
      <c r="Y1783" s="2">
        <v>29</v>
      </c>
      <c r="Z1783">
        <v>20</v>
      </c>
    </row>
    <row r="1784" spans="1:26" x14ac:dyDescent="0.25">
      <c r="A1784" s="1">
        <v>44731</v>
      </c>
      <c r="B1784" t="s">
        <v>77</v>
      </c>
      <c r="C1784" t="s">
        <v>77</v>
      </c>
      <c r="D1784" t="s">
        <v>77</v>
      </c>
      <c r="E1784" t="s">
        <v>274</v>
      </c>
      <c r="F1784" s="3">
        <v>0</v>
      </c>
      <c r="G1784" s="5" t="s">
        <v>77</v>
      </c>
      <c r="H1784" s="2">
        <v>0</v>
      </c>
      <c r="I1784" s="2">
        <v>0</v>
      </c>
      <c r="J1784" s="2">
        <v>0</v>
      </c>
      <c r="K1784" s="2">
        <v>63</v>
      </c>
      <c r="L1784" s="2">
        <v>19</v>
      </c>
      <c r="M1784">
        <v>0</v>
      </c>
      <c r="N1784" s="2">
        <v>0</v>
      </c>
      <c r="O1784" s="2">
        <v>10</v>
      </c>
      <c r="P1784" s="2">
        <v>32</v>
      </c>
      <c r="Q1784" s="2">
        <v>43</v>
      </c>
      <c r="R1784" s="2">
        <v>11</v>
      </c>
      <c r="S1784" s="2">
        <v>2</v>
      </c>
      <c r="T1784" s="2">
        <v>8</v>
      </c>
      <c r="U1784" s="45">
        <v>7.7546296296296304E-3</v>
      </c>
      <c r="V1784" s="45">
        <v>0.4</v>
      </c>
      <c r="W1784" s="45">
        <v>0.15015046296296297</v>
      </c>
      <c r="X1784" s="2">
        <v>10</v>
      </c>
      <c r="Y1784" s="2">
        <v>43</v>
      </c>
      <c r="Z1784">
        <v>31</v>
      </c>
    </row>
    <row r="1785" spans="1:26" x14ac:dyDescent="0.25">
      <c r="A1785" s="1">
        <v>44731</v>
      </c>
      <c r="B1785" t="s">
        <v>77</v>
      </c>
      <c r="C1785" t="s">
        <v>77</v>
      </c>
      <c r="D1785" t="s">
        <v>77</v>
      </c>
      <c r="E1785" t="s">
        <v>267</v>
      </c>
      <c r="F1785" s="3">
        <v>0</v>
      </c>
      <c r="G1785" s="5" t="s">
        <v>77</v>
      </c>
      <c r="H1785" s="2">
        <v>0</v>
      </c>
      <c r="I1785" s="2">
        <v>0</v>
      </c>
      <c r="J1785" s="2">
        <v>0</v>
      </c>
      <c r="K1785" s="2">
        <v>66</v>
      </c>
      <c r="L1785" s="2">
        <v>9</v>
      </c>
      <c r="M1785">
        <v>0</v>
      </c>
      <c r="N1785" s="2">
        <v>0</v>
      </c>
      <c r="O1785" s="2">
        <v>5</v>
      </c>
      <c r="P1785" s="2">
        <v>34</v>
      </c>
      <c r="Q1785" s="2">
        <v>47</v>
      </c>
      <c r="R1785" s="2">
        <v>13</v>
      </c>
      <c r="S1785" s="2">
        <v>8</v>
      </c>
      <c r="T1785" s="2">
        <v>6</v>
      </c>
      <c r="U1785" s="45">
        <v>5.3935185185185188E-3</v>
      </c>
      <c r="V1785" s="45">
        <v>0.6</v>
      </c>
      <c r="W1785" s="45">
        <v>0.15390046296296298</v>
      </c>
      <c r="X1785" s="2">
        <v>14</v>
      </c>
      <c r="Y1785" s="2">
        <v>47</v>
      </c>
      <c r="Z1785">
        <v>20</v>
      </c>
    </row>
    <row r="1786" spans="1:26" x14ac:dyDescent="0.25">
      <c r="A1786" s="1">
        <v>44731</v>
      </c>
      <c r="B1786" t="s">
        <v>77</v>
      </c>
      <c r="C1786" t="s">
        <v>77</v>
      </c>
      <c r="D1786" t="s">
        <v>77</v>
      </c>
      <c r="E1786" t="s">
        <v>278</v>
      </c>
      <c r="F1786" s="3">
        <v>0</v>
      </c>
      <c r="G1786" s="5" t="s">
        <v>77</v>
      </c>
      <c r="H1786" s="2">
        <v>0</v>
      </c>
      <c r="I1786" s="2">
        <v>0</v>
      </c>
      <c r="J1786" s="2">
        <v>0</v>
      </c>
      <c r="K1786" s="2">
        <v>31</v>
      </c>
      <c r="L1786" s="2">
        <v>10</v>
      </c>
      <c r="M1786">
        <v>0</v>
      </c>
      <c r="N1786" s="2">
        <v>0</v>
      </c>
      <c r="O1786" s="2">
        <v>4</v>
      </c>
      <c r="P1786" s="2">
        <v>18</v>
      </c>
      <c r="Q1786" s="2">
        <v>22</v>
      </c>
      <c r="R1786" s="2">
        <v>4</v>
      </c>
      <c r="S1786" s="2">
        <v>1</v>
      </c>
      <c r="T1786" s="2">
        <v>4</v>
      </c>
      <c r="U1786" s="45">
        <v>4.2997685185185187E-3</v>
      </c>
      <c r="V1786" s="45">
        <v>1</v>
      </c>
      <c r="W1786" s="45">
        <v>0.10023148148148148</v>
      </c>
      <c r="X1786" s="2">
        <v>5</v>
      </c>
      <c r="Y1786" s="2">
        <v>22</v>
      </c>
      <c r="Z1786">
        <v>15</v>
      </c>
    </row>
    <row r="1787" spans="1:26" x14ac:dyDescent="0.25">
      <c r="A1787" s="1">
        <v>44731</v>
      </c>
      <c r="B1787" t="s">
        <v>77</v>
      </c>
      <c r="C1787" t="s">
        <v>77</v>
      </c>
      <c r="D1787" t="s">
        <v>77</v>
      </c>
      <c r="E1787" t="s">
        <v>283</v>
      </c>
      <c r="F1787" s="3">
        <v>0</v>
      </c>
      <c r="G1787" s="5" t="s">
        <v>77</v>
      </c>
      <c r="H1787" s="2">
        <v>0</v>
      </c>
      <c r="I1787" s="2">
        <v>0</v>
      </c>
      <c r="J1787" s="2">
        <v>0</v>
      </c>
      <c r="K1787" s="2">
        <v>46</v>
      </c>
      <c r="L1787" s="2">
        <v>4</v>
      </c>
      <c r="M1787">
        <v>0</v>
      </c>
      <c r="N1787" s="2">
        <v>0</v>
      </c>
      <c r="O1787" s="2">
        <v>3</v>
      </c>
      <c r="P1787" s="2">
        <v>26</v>
      </c>
      <c r="Q1787" s="2">
        <v>34</v>
      </c>
      <c r="R1787" s="2">
        <v>8</v>
      </c>
      <c r="S1787" s="2">
        <v>4</v>
      </c>
      <c r="T1787" s="2">
        <v>5</v>
      </c>
      <c r="U1787" s="45">
        <v>9.5949074074074079E-3</v>
      </c>
      <c r="V1787" s="45">
        <v>0</v>
      </c>
      <c r="W1787" s="45">
        <v>9.9681712962962979E-2</v>
      </c>
      <c r="X1787" s="2">
        <v>9</v>
      </c>
      <c r="Y1787" s="2">
        <v>34</v>
      </c>
      <c r="Z1787">
        <v>13</v>
      </c>
    </row>
    <row r="1788" spans="1:26" x14ac:dyDescent="0.25">
      <c r="A1788" s="1">
        <v>44731</v>
      </c>
      <c r="B1788" t="s">
        <v>77</v>
      </c>
      <c r="C1788" t="s">
        <v>77</v>
      </c>
      <c r="D1788" t="s">
        <v>77</v>
      </c>
      <c r="E1788" t="s">
        <v>277</v>
      </c>
      <c r="F1788" s="3">
        <v>0</v>
      </c>
      <c r="G1788" s="5" t="s">
        <v>77</v>
      </c>
      <c r="H1788" s="2">
        <v>0</v>
      </c>
      <c r="I1788" s="2">
        <v>0</v>
      </c>
      <c r="J1788" s="2">
        <v>0</v>
      </c>
      <c r="K1788" s="2">
        <v>28</v>
      </c>
      <c r="L1788" s="2">
        <v>11</v>
      </c>
      <c r="M1788">
        <v>0</v>
      </c>
      <c r="N1788" s="2">
        <v>0</v>
      </c>
      <c r="O1788" s="2">
        <v>4</v>
      </c>
      <c r="P1788" s="2">
        <v>12</v>
      </c>
      <c r="Q1788" s="2">
        <v>17</v>
      </c>
      <c r="R1788" s="2">
        <v>5</v>
      </c>
      <c r="S1788" s="2">
        <v>4</v>
      </c>
      <c r="T1788" s="2">
        <v>3</v>
      </c>
      <c r="U1788" s="45">
        <v>1.0543981481481482E-2</v>
      </c>
      <c r="V1788" s="45">
        <v>0.25</v>
      </c>
      <c r="W1788" s="45">
        <v>6.8026620370370383E-2</v>
      </c>
      <c r="X1788" s="2">
        <v>7</v>
      </c>
      <c r="Y1788" s="2">
        <v>17</v>
      </c>
      <c r="Z1788">
        <v>15</v>
      </c>
    </row>
    <row r="1789" spans="1:26" x14ac:dyDescent="0.25">
      <c r="A1789" s="1">
        <v>44732</v>
      </c>
      <c r="B1789" t="s">
        <v>89</v>
      </c>
      <c r="C1789" t="s">
        <v>134</v>
      </c>
      <c r="D1789" t="s">
        <v>132</v>
      </c>
      <c r="E1789" t="s">
        <v>280</v>
      </c>
      <c r="F1789" s="3">
        <v>1.9905554999999999</v>
      </c>
      <c r="G1789" s="5">
        <v>3.8422618055555559E-2</v>
      </c>
      <c r="H1789" s="2">
        <v>0</v>
      </c>
      <c r="I1789" s="2">
        <v>0</v>
      </c>
      <c r="J1789" s="2">
        <v>0</v>
      </c>
      <c r="K1789" s="2">
        <v>8</v>
      </c>
      <c r="L1789" s="2">
        <v>8</v>
      </c>
      <c r="M1789">
        <v>1</v>
      </c>
      <c r="N1789" s="2">
        <v>5</v>
      </c>
      <c r="O1789" s="2">
        <v>2</v>
      </c>
      <c r="P1789" s="2">
        <v>5</v>
      </c>
      <c r="Q1789" s="2">
        <v>6</v>
      </c>
      <c r="R1789" s="2">
        <v>1</v>
      </c>
      <c r="S1789" s="2">
        <v>0</v>
      </c>
      <c r="T1789" s="2">
        <v>0</v>
      </c>
      <c r="U1789" s="45">
        <v>3.3275462962962959E-3</v>
      </c>
      <c r="V1789" s="45">
        <v>1</v>
      </c>
      <c r="W1789" s="45">
        <v>9.3530092592592595E-2</v>
      </c>
      <c r="X1789" s="2">
        <v>0</v>
      </c>
      <c r="Y1789" s="2">
        <v>6</v>
      </c>
      <c r="Z1789">
        <v>8</v>
      </c>
    </row>
    <row r="1790" spans="1:26" x14ac:dyDescent="0.25">
      <c r="A1790" s="1">
        <v>44732</v>
      </c>
      <c r="B1790" t="s">
        <v>89</v>
      </c>
      <c r="C1790" t="s">
        <v>159</v>
      </c>
      <c r="D1790" t="s">
        <v>150</v>
      </c>
      <c r="E1790" t="s">
        <v>280</v>
      </c>
      <c r="F1790" s="3">
        <v>0</v>
      </c>
      <c r="G1790" s="5">
        <v>8.5555555555555565E-2</v>
      </c>
      <c r="H1790" s="2">
        <v>0</v>
      </c>
      <c r="I1790" s="2">
        <v>0</v>
      </c>
      <c r="J1790" s="2">
        <v>0</v>
      </c>
      <c r="K1790" s="2">
        <v>1</v>
      </c>
      <c r="L1790" s="2">
        <v>1</v>
      </c>
      <c r="M1790">
        <v>0</v>
      </c>
      <c r="N1790" s="2">
        <v>0</v>
      </c>
      <c r="O1790" s="2">
        <v>0</v>
      </c>
      <c r="P1790" s="2">
        <v>1</v>
      </c>
      <c r="Q1790" s="2">
        <v>1</v>
      </c>
      <c r="R1790" s="2">
        <v>0</v>
      </c>
      <c r="S1790" s="2">
        <v>0</v>
      </c>
      <c r="T1790" s="2">
        <v>0</v>
      </c>
      <c r="U1790" s="45" t="s">
        <v>77</v>
      </c>
      <c r="V1790" s="45" t="s">
        <v>77</v>
      </c>
      <c r="W1790" s="45">
        <v>2.2442129629629631E-2</v>
      </c>
      <c r="X1790" s="2">
        <v>0</v>
      </c>
      <c r="Y1790" s="2">
        <v>1</v>
      </c>
      <c r="Z1790">
        <v>1</v>
      </c>
    </row>
    <row r="1791" spans="1:26" x14ac:dyDescent="0.25">
      <c r="A1791" s="1">
        <v>44732</v>
      </c>
      <c r="B1791" t="s">
        <v>89</v>
      </c>
      <c r="C1791" t="s">
        <v>152</v>
      </c>
      <c r="D1791" t="s">
        <v>132</v>
      </c>
      <c r="E1791" t="s">
        <v>280</v>
      </c>
      <c r="F1791" s="3">
        <v>0</v>
      </c>
      <c r="G1791" s="5">
        <v>4.8097223611111115E-2</v>
      </c>
      <c r="H1791" s="2">
        <v>0</v>
      </c>
      <c r="I1791" s="2">
        <v>0</v>
      </c>
      <c r="J1791" s="2">
        <v>0</v>
      </c>
      <c r="K1791" s="2">
        <v>6</v>
      </c>
      <c r="L1791" s="2">
        <v>6</v>
      </c>
      <c r="M1791">
        <v>0</v>
      </c>
      <c r="N1791" s="2">
        <v>3</v>
      </c>
      <c r="O1791" s="2">
        <v>1</v>
      </c>
      <c r="P1791" s="2">
        <v>2</v>
      </c>
      <c r="Q1791" s="2">
        <v>3</v>
      </c>
      <c r="R1791" s="2">
        <v>1</v>
      </c>
      <c r="S1791" s="2">
        <v>0</v>
      </c>
      <c r="T1791" s="2">
        <v>2</v>
      </c>
      <c r="U1791" s="45">
        <v>5.1273148148148154E-3</v>
      </c>
      <c r="V1791" s="45">
        <v>1</v>
      </c>
      <c r="W1791" s="45">
        <v>0.11630787037037037</v>
      </c>
      <c r="X1791" s="2">
        <v>2</v>
      </c>
      <c r="Y1791" s="2">
        <v>3</v>
      </c>
      <c r="Z1791">
        <v>6</v>
      </c>
    </row>
    <row r="1792" spans="1:26" x14ac:dyDescent="0.25">
      <c r="A1792" s="1">
        <v>44732</v>
      </c>
      <c r="B1792" t="s">
        <v>89</v>
      </c>
      <c r="C1792" t="s">
        <v>134</v>
      </c>
      <c r="D1792" t="s">
        <v>132</v>
      </c>
      <c r="E1792" t="s">
        <v>272</v>
      </c>
      <c r="F1792" s="3">
        <v>36.496111000000006</v>
      </c>
      <c r="G1792" s="5">
        <v>9.6417067632850281E-2</v>
      </c>
      <c r="H1792" s="2">
        <v>4</v>
      </c>
      <c r="I1792" s="2">
        <v>3</v>
      </c>
      <c r="J1792" s="2">
        <v>0</v>
      </c>
      <c r="K1792" s="2">
        <v>18</v>
      </c>
      <c r="L1792" s="2">
        <v>18</v>
      </c>
      <c r="M1792">
        <v>7</v>
      </c>
      <c r="N1792" s="2">
        <v>8</v>
      </c>
      <c r="O1792" s="2">
        <v>3</v>
      </c>
      <c r="P1792" s="2">
        <v>11</v>
      </c>
      <c r="Q1792" s="2">
        <v>12</v>
      </c>
      <c r="R1792" s="2">
        <v>1</v>
      </c>
      <c r="S1792" s="2">
        <v>0</v>
      </c>
      <c r="T1792" s="2">
        <v>3</v>
      </c>
      <c r="U1792" s="45">
        <v>5.4398148148148149E-3</v>
      </c>
      <c r="V1792" s="45">
        <v>0.66666666666666663</v>
      </c>
      <c r="W1792" s="45">
        <v>9.6168981481481494E-2</v>
      </c>
      <c r="X1792" s="2">
        <v>3</v>
      </c>
      <c r="Y1792" s="2">
        <v>12</v>
      </c>
      <c r="Z1792">
        <v>18</v>
      </c>
    </row>
    <row r="1793" spans="1:26" x14ac:dyDescent="0.25">
      <c r="A1793" s="1">
        <v>44732</v>
      </c>
      <c r="B1793" t="s">
        <v>89</v>
      </c>
      <c r="C1793" t="s">
        <v>159</v>
      </c>
      <c r="D1793" t="s">
        <v>150</v>
      </c>
      <c r="E1793" t="s">
        <v>272</v>
      </c>
      <c r="F1793" s="3">
        <v>0</v>
      </c>
      <c r="G1793" s="5">
        <v>5.659432812500001E-2</v>
      </c>
      <c r="H1793" s="2">
        <v>0</v>
      </c>
      <c r="I1793" s="2">
        <v>0</v>
      </c>
      <c r="J1793" s="2">
        <v>0</v>
      </c>
      <c r="K1793" s="2">
        <v>5</v>
      </c>
      <c r="L1793" s="2">
        <v>5</v>
      </c>
      <c r="M1793">
        <v>0</v>
      </c>
      <c r="N1793" s="2">
        <v>1</v>
      </c>
      <c r="O1793" s="2">
        <v>0</v>
      </c>
      <c r="P1793" s="2">
        <v>3</v>
      </c>
      <c r="Q1793" s="2">
        <v>5</v>
      </c>
      <c r="R1793" s="2">
        <v>2</v>
      </c>
      <c r="S1793" s="2">
        <v>0</v>
      </c>
      <c r="T1793" s="2">
        <v>0</v>
      </c>
      <c r="U1793" s="45" t="s">
        <v>77</v>
      </c>
      <c r="V1793" s="45" t="s">
        <v>77</v>
      </c>
      <c r="W1793" s="45">
        <v>8.4849537037037043E-2</v>
      </c>
      <c r="X1793" s="2">
        <v>0</v>
      </c>
      <c r="Y1793" s="2">
        <v>5</v>
      </c>
      <c r="Z1793">
        <v>5</v>
      </c>
    </row>
    <row r="1794" spans="1:26" x14ac:dyDescent="0.25">
      <c r="A1794" s="1">
        <v>44732</v>
      </c>
      <c r="B1794" t="s">
        <v>89</v>
      </c>
      <c r="C1794" t="s">
        <v>152</v>
      </c>
      <c r="D1794" t="s">
        <v>132</v>
      </c>
      <c r="E1794" t="s">
        <v>281</v>
      </c>
      <c r="F1794" s="3">
        <v>0</v>
      </c>
      <c r="G1794" s="5">
        <v>2.5462965277777781E-2</v>
      </c>
      <c r="H1794" s="2">
        <v>0</v>
      </c>
      <c r="I1794" s="2">
        <v>0</v>
      </c>
      <c r="J1794" s="2">
        <v>0</v>
      </c>
      <c r="K1794" s="2">
        <v>1</v>
      </c>
      <c r="L1794" s="2">
        <v>1</v>
      </c>
      <c r="M1794">
        <v>0</v>
      </c>
      <c r="N1794" s="2">
        <v>1</v>
      </c>
      <c r="O1794" s="2">
        <v>0</v>
      </c>
      <c r="P1794" s="2">
        <v>1</v>
      </c>
      <c r="Q1794" s="2">
        <v>1</v>
      </c>
      <c r="R1794" s="2">
        <v>0</v>
      </c>
      <c r="S1794" s="2">
        <v>0</v>
      </c>
      <c r="T1794" s="2">
        <v>0</v>
      </c>
      <c r="U1794" s="45" t="s">
        <v>77</v>
      </c>
      <c r="V1794" s="45" t="s">
        <v>77</v>
      </c>
      <c r="W1794" s="45">
        <v>0.16181712962962966</v>
      </c>
      <c r="X1794" s="2">
        <v>0</v>
      </c>
      <c r="Y1794" s="2">
        <v>1</v>
      </c>
      <c r="Z1794">
        <v>1</v>
      </c>
    </row>
    <row r="1795" spans="1:26" x14ac:dyDescent="0.25">
      <c r="A1795" s="1">
        <v>44732</v>
      </c>
      <c r="B1795" t="s">
        <v>89</v>
      </c>
      <c r="C1795" t="s">
        <v>134</v>
      </c>
      <c r="D1795" t="s">
        <v>132</v>
      </c>
      <c r="E1795" t="s">
        <v>279</v>
      </c>
      <c r="F1795" s="3">
        <v>4.7497221666666665</v>
      </c>
      <c r="G1795" s="5">
        <v>4.9610821180555556E-2</v>
      </c>
      <c r="H1795" s="2">
        <v>0</v>
      </c>
      <c r="I1795" s="2">
        <v>0</v>
      </c>
      <c r="J1795" s="2">
        <v>0</v>
      </c>
      <c r="K1795" s="2">
        <v>9</v>
      </c>
      <c r="L1795" s="2">
        <v>8</v>
      </c>
      <c r="M1795">
        <v>2</v>
      </c>
      <c r="N1795" s="2">
        <v>5</v>
      </c>
      <c r="O1795" s="2">
        <v>1</v>
      </c>
      <c r="P1795" s="2">
        <v>5</v>
      </c>
      <c r="Q1795" s="2">
        <v>8</v>
      </c>
      <c r="R1795" s="2">
        <v>3</v>
      </c>
      <c r="S1795" s="2">
        <v>0</v>
      </c>
      <c r="T1795" s="2">
        <v>0</v>
      </c>
      <c r="U1795" s="45">
        <v>1.2939814814814815E-2</v>
      </c>
      <c r="V1795" s="45">
        <v>0</v>
      </c>
      <c r="W1795" s="45">
        <v>8.7667824074074086E-2</v>
      </c>
      <c r="X1795" s="2">
        <v>0</v>
      </c>
      <c r="Y1795" s="2">
        <v>8</v>
      </c>
      <c r="Z1795">
        <v>9</v>
      </c>
    </row>
    <row r="1796" spans="1:26" x14ac:dyDescent="0.25">
      <c r="A1796" s="1">
        <v>44732</v>
      </c>
      <c r="B1796" t="s">
        <v>89</v>
      </c>
      <c r="C1796" t="s">
        <v>158</v>
      </c>
      <c r="D1796" t="s">
        <v>132</v>
      </c>
      <c r="E1796" t="s">
        <v>279</v>
      </c>
      <c r="F1796" s="3">
        <v>0</v>
      </c>
      <c r="G1796" s="5">
        <v>1.3883100694444445E-2</v>
      </c>
      <c r="H1796" s="2">
        <v>0</v>
      </c>
      <c r="I1796" s="2">
        <v>0</v>
      </c>
      <c r="J1796" s="2">
        <v>0</v>
      </c>
      <c r="K1796" s="2">
        <v>2</v>
      </c>
      <c r="L1796" s="2">
        <v>2</v>
      </c>
      <c r="M1796">
        <v>0</v>
      </c>
      <c r="N1796" s="2">
        <v>2</v>
      </c>
      <c r="O1796" s="2">
        <v>0</v>
      </c>
      <c r="P1796" s="2">
        <v>2</v>
      </c>
      <c r="Q1796" s="2">
        <v>2</v>
      </c>
      <c r="R1796" s="2">
        <v>0</v>
      </c>
      <c r="S1796" s="2">
        <v>0</v>
      </c>
      <c r="T1796" s="2">
        <v>0</v>
      </c>
      <c r="U1796" s="45" t="s">
        <v>77</v>
      </c>
      <c r="V1796" s="45" t="s">
        <v>77</v>
      </c>
      <c r="W1796" s="45">
        <v>0.17558449074074076</v>
      </c>
      <c r="X1796" s="2">
        <v>0</v>
      </c>
      <c r="Y1796" s="2">
        <v>2</v>
      </c>
      <c r="Z1796">
        <v>2</v>
      </c>
    </row>
    <row r="1797" spans="1:26" x14ac:dyDescent="0.25">
      <c r="A1797" s="1">
        <v>44732</v>
      </c>
      <c r="B1797" t="s">
        <v>89</v>
      </c>
      <c r="C1797" t="s">
        <v>134</v>
      </c>
      <c r="D1797" t="s">
        <v>132</v>
      </c>
      <c r="E1797" t="s">
        <v>271</v>
      </c>
      <c r="F1797" s="3">
        <v>14.426387333333333</v>
      </c>
      <c r="G1797" s="5">
        <v>6.4591248903508772E-2</v>
      </c>
      <c r="H1797" s="2">
        <v>3</v>
      </c>
      <c r="I1797" s="2">
        <v>1</v>
      </c>
      <c r="J1797" s="2">
        <v>0</v>
      </c>
      <c r="K1797" s="2">
        <v>20</v>
      </c>
      <c r="L1797" s="2">
        <v>20</v>
      </c>
      <c r="M1797">
        <v>3</v>
      </c>
      <c r="N1797" s="2">
        <v>15</v>
      </c>
      <c r="O1797" s="2">
        <v>5</v>
      </c>
      <c r="P1797" s="2">
        <v>13</v>
      </c>
      <c r="Q1797" s="2">
        <v>13</v>
      </c>
      <c r="R1797" s="2">
        <v>0</v>
      </c>
      <c r="S1797" s="2">
        <v>0</v>
      </c>
      <c r="T1797" s="2">
        <v>2</v>
      </c>
      <c r="U1797" s="45">
        <v>5.9722222222222225E-3</v>
      </c>
      <c r="V1797" s="45">
        <v>0.4</v>
      </c>
      <c r="W1797" s="45">
        <v>7.2916666666666671E-2</v>
      </c>
      <c r="X1797" s="2">
        <v>2</v>
      </c>
      <c r="Y1797" s="2">
        <v>13</v>
      </c>
      <c r="Z1797">
        <v>20</v>
      </c>
    </row>
    <row r="1798" spans="1:26" x14ac:dyDescent="0.25">
      <c r="A1798" s="1">
        <v>44732</v>
      </c>
      <c r="B1798" t="s">
        <v>89</v>
      </c>
      <c r="C1798" t="s">
        <v>158</v>
      </c>
      <c r="D1798" t="s">
        <v>132</v>
      </c>
      <c r="E1798" t="s">
        <v>271</v>
      </c>
      <c r="F1798" s="3">
        <v>0</v>
      </c>
      <c r="G1798" s="5">
        <v>3.0347223958333332E-2</v>
      </c>
      <c r="H1798" s="2">
        <v>0</v>
      </c>
      <c r="I1798" s="2">
        <v>0</v>
      </c>
      <c r="J1798" s="2">
        <v>0</v>
      </c>
      <c r="K1798" s="2">
        <v>4</v>
      </c>
      <c r="L1798" s="2">
        <v>4</v>
      </c>
      <c r="M1798">
        <v>0</v>
      </c>
      <c r="N1798" s="2">
        <v>3</v>
      </c>
      <c r="O1798" s="2">
        <v>2</v>
      </c>
      <c r="P1798" s="2">
        <v>2</v>
      </c>
      <c r="Q1798" s="2">
        <v>2</v>
      </c>
      <c r="R1798" s="2">
        <v>0</v>
      </c>
      <c r="S1798" s="2">
        <v>0</v>
      </c>
      <c r="T1798" s="2">
        <v>0</v>
      </c>
      <c r="U1798" s="45">
        <v>5.2719907407407412E-3</v>
      </c>
      <c r="V1798" s="45">
        <v>0.5</v>
      </c>
      <c r="W1798" s="45">
        <v>9.0434027777777773E-2</v>
      </c>
      <c r="X1798" s="2">
        <v>0</v>
      </c>
      <c r="Y1798" s="2">
        <v>2</v>
      </c>
      <c r="Z1798">
        <v>4</v>
      </c>
    </row>
    <row r="1799" spans="1:26" x14ac:dyDescent="0.25">
      <c r="A1799" s="1">
        <v>44732</v>
      </c>
      <c r="B1799" t="s">
        <v>89</v>
      </c>
      <c r="C1799" t="s">
        <v>134</v>
      </c>
      <c r="D1799" t="s">
        <v>132</v>
      </c>
      <c r="E1799" t="s">
        <v>94</v>
      </c>
      <c r="F1799" s="3">
        <v>0.70361116666666668</v>
      </c>
      <c r="G1799" s="5">
        <v>3.9733798611111114E-2</v>
      </c>
      <c r="H1799" s="2">
        <v>0</v>
      </c>
      <c r="I1799" s="2">
        <v>0</v>
      </c>
      <c r="J1799" s="2">
        <v>0</v>
      </c>
      <c r="K1799" s="2">
        <v>1</v>
      </c>
      <c r="L1799" s="2">
        <v>1</v>
      </c>
      <c r="M1799">
        <v>0</v>
      </c>
      <c r="N1799" s="2">
        <v>1</v>
      </c>
      <c r="O1799" s="2">
        <v>0</v>
      </c>
      <c r="P1799" s="2">
        <v>1</v>
      </c>
      <c r="Q1799" s="2">
        <v>1</v>
      </c>
      <c r="R1799" s="2">
        <v>0</v>
      </c>
      <c r="S1799" s="2">
        <v>0</v>
      </c>
      <c r="T1799" s="2">
        <v>0</v>
      </c>
      <c r="U1799" s="45" t="s">
        <v>77</v>
      </c>
      <c r="V1799" s="45" t="s">
        <v>77</v>
      </c>
      <c r="W1799" s="45">
        <v>0.23065972222222222</v>
      </c>
      <c r="X1799" s="2">
        <v>0</v>
      </c>
      <c r="Y1799" s="2">
        <v>1</v>
      </c>
      <c r="Z1799">
        <v>1</v>
      </c>
    </row>
    <row r="1800" spans="1:26" x14ac:dyDescent="0.25">
      <c r="A1800" s="1">
        <v>44732</v>
      </c>
      <c r="B1800" t="s">
        <v>89</v>
      </c>
      <c r="C1800" t="s">
        <v>134</v>
      </c>
      <c r="D1800" t="s">
        <v>132</v>
      </c>
      <c r="E1800" t="s">
        <v>278</v>
      </c>
      <c r="F1800" s="3">
        <v>5.7880544999999994</v>
      </c>
      <c r="G1800" s="5">
        <v>5.0611489583333336E-2</v>
      </c>
      <c r="H1800" s="2">
        <v>0</v>
      </c>
      <c r="I1800" s="2">
        <v>0</v>
      </c>
      <c r="J1800" s="2">
        <v>0</v>
      </c>
      <c r="K1800" s="2">
        <v>9</v>
      </c>
      <c r="L1800" s="2">
        <v>9</v>
      </c>
      <c r="M1800">
        <v>3</v>
      </c>
      <c r="N1800" s="2">
        <v>6</v>
      </c>
      <c r="O1800" s="2">
        <v>3</v>
      </c>
      <c r="P1800" s="2">
        <v>5</v>
      </c>
      <c r="Q1800" s="2">
        <v>5</v>
      </c>
      <c r="R1800" s="2">
        <v>0</v>
      </c>
      <c r="S1800" s="2">
        <v>1</v>
      </c>
      <c r="T1800" s="2">
        <v>0</v>
      </c>
      <c r="U1800" s="45">
        <v>1.2118055555555556E-2</v>
      </c>
      <c r="V1800" s="45">
        <v>0.33333333333333331</v>
      </c>
      <c r="W1800" s="45">
        <v>0.10864583333333333</v>
      </c>
      <c r="X1800" s="2">
        <v>1</v>
      </c>
      <c r="Y1800" s="2">
        <v>5</v>
      </c>
      <c r="Z1800">
        <v>9</v>
      </c>
    </row>
    <row r="1801" spans="1:26" x14ac:dyDescent="0.25">
      <c r="A1801" s="1">
        <v>44732</v>
      </c>
      <c r="B1801" t="s">
        <v>89</v>
      </c>
      <c r="C1801" t="s">
        <v>158</v>
      </c>
      <c r="D1801" t="s">
        <v>132</v>
      </c>
      <c r="E1801" t="s">
        <v>278</v>
      </c>
      <c r="F1801" s="3">
        <v>0</v>
      </c>
      <c r="G1801" s="5">
        <v>3.4542814236111115E-2</v>
      </c>
      <c r="H1801" s="2">
        <v>0</v>
      </c>
      <c r="I1801" s="2">
        <v>0</v>
      </c>
      <c r="J1801" s="2">
        <v>0</v>
      </c>
      <c r="K1801" s="2">
        <v>5</v>
      </c>
      <c r="L1801" s="2">
        <v>5</v>
      </c>
      <c r="M1801">
        <v>0</v>
      </c>
      <c r="N1801" s="2">
        <v>3</v>
      </c>
      <c r="O1801" s="2">
        <v>1</v>
      </c>
      <c r="P1801" s="2">
        <v>3</v>
      </c>
      <c r="Q1801" s="2">
        <v>3</v>
      </c>
      <c r="R1801" s="2">
        <v>0</v>
      </c>
      <c r="S1801" s="2">
        <v>0</v>
      </c>
      <c r="T1801" s="2">
        <v>1</v>
      </c>
      <c r="U1801" s="45">
        <v>8.3217592592592596E-3</v>
      </c>
      <c r="V1801" s="45">
        <v>0</v>
      </c>
      <c r="W1801" s="45">
        <v>7.0532407407407405E-2</v>
      </c>
      <c r="X1801" s="2">
        <v>1</v>
      </c>
      <c r="Y1801" s="2">
        <v>3</v>
      </c>
      <c r="Z1801">
        <v>5</v>
      </c>
    </row>
    <row r="1802" spans="1:26" x14ac:dyDescent="0.25">
      <c r="A1802" s="1">
        <v>44732</v>
      </c>
      <c r="B1802" t="s">
        <v>89</v>
      </c>
      <c r="C1802" t="s">
        <v>152</v>
      </c>
      <c r="D1802" t="s">
        <v>132</v>
      </c>
      <c r="E1802" t="s">
        <v>278</v>
      </c>
      <c r="F1802" s="3">
        <v>0</v>
      </c>
      <c r="G1802" s="5">
        <v>7.9166666666666673E-3</v>
      </c>
      <c r="H1802" s="2">
        <v>0</v>
      </c>
      <c r="I1802" s="2">
        <v>0</v>
      </c>
      <c r="J1802" s="2">
        <v>0</v>
      </c>
      <c r="K1802" s="2">
        <v>1</v>
      </c>
      <c r="L1802" s="2">
        <v>1</v>
      </c>
      <c r="M1802">
        <v>0</v>
      </c>
      <c r="N1802" s="2">
        <v>1</v>
      </c>
      <c r="O1802" s="2">
        <v>0</v>
      </c>
      <c r="P1802" s="2">
        <v>1</v>
      </c>
      <c r="Q1802" s="2">
        <v>1</v>
      </c>
      <c r="R1802" s="2">
        <v>0</v>
      </c>
      <c r="S1802" s="2">
        <v>0</v>
      </c>
      <c r="T1802" s="2">
        <v>0</v>
      </c>
      <c r="U1802" s="45" t="s">
        <v>77</v>
      </c>
      <c r="V1802" s="45" t="s">
        <v>77</v>
      </c>
      <c r="W1802" s="45">
        <v>8.5324074074074066E-2</v>
      </c>
      <c r="X1802" s="2">
        <v>0</v>
      </c>
      <c r="Y1802" s="2">
        <v>1</v>
      </c>
      <c r="Z1802">
        <v>1</v>
      </c>
    </row>
    <row r="1803" spans="1:26" x14ac:dyDescent="0.25">
      <c r="A1803" s="1">
        <v>44732</v>
      </c>
      <c r="B1803" t="s">
        <v>89</v>
      </c>
      <c r="C1803" t="s">
        <v>159</v>
      </c>
      <c r="D1803" t="s">
        <v>150</v>
      </c>
      <c r="E1803" t="s">
        <v>278</v>
      </c>
      <c r="F1803" s="3">
        <v>0</v>
      </c>
      <c r="G1803" s="5">
        <v>6.7592569444444453E-3</v>
      </c>
      <c r="H1803" s="2">
        <v>0</v>
      </c>
      <c r="I1803" s="2">
        <v>0</v>
      </c>
      <c r="J1803" s="2">
        <v>0</v>
      </c>
      <c r="K1803" s="2">
        <v>1</v>
      </c>
      <c r="L1803" s="2">
        <v>1</v>
      </c>
      <c r="M1803">
        <v>0</v>
      </c>
      <c r="N1803" s="2">
        <v>1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1</v>
      </c>
      <c r="U1803" s="45" t="s">
        <v>77</v>
      </c>
      <c r="V1803" s="45" t="s">
        <v>77</v>
      </c>
      <c r="W1803" s="45" t="s">
        <v>77</v>
      </c>
      <c r="X1803" s="2">
        <v>1</v>
      </c>
      <c r="Y1803" s="2">
        <v>0</v>
      </c>
      <c r="Z1803">
        <v>1</v>
      </c>
    </row>
    <row r="1804" spans="1:26" x14ac:dyDescent="0.25">
      <c r="A1804" s="1">
        <v>44732</v>
      </c>
      <c r="B1804" t="s">
        <v>87</v>
      </c>
      <c r="C1804" t="s">
        <v>131</v>
      </c>
      <c r="D1804" t="s">
        <v>132</v>
      </c>
      <c r="E1804" t="s">
        <v>276</v>
      </c>
      <c r="F1804" s="3">
        <v>31.16861033333333</v>
      </c>
      <c r="G1804" s="5">
        <v>8.1970162808641958E-2</v>
      </c>
      <c r="H1804" s="2">
        <v>2</v>
      </c>
      <c r="I1804" s="2">
        <v>0</v>
      </c>
      <c r="J1804" s="2">
        <v>0</v>
      </c>
      <c r="K1804" s="2">
        <v>17</v>
      </c>
      <c r="L1804" s="2">
        <v>17</v>
      </c>
      <c r="M1804">
        <v>3</v>
      </c>
      <c r="N1804" s="2">
        <v>6</v>
      </c>
      <c r="O1804" s="2">
        <v>3</v>
      </c>
      <c r="P1804" s="2">
        <v>10</v>
      </c>
      <c r="Q1804" s="2">
        <v>13</v>
      </c>
      <c r="R1804" s="2">
        <v>3</v>
      </c>
      <c r="S1804" s="2">
        <v>0</v>
      </c>
      <c r="T1804" s="2">
        <v>1</v>
      </c>
      <c r="U1804" s="45">
        <v>4.5138888888888893E-3</v>
      </c>
      <c r="V1804" s="45">
        <v>0.66666666666666663</v>
      </c>
      <c r="W1804" s="45">
        <v>5.0636574074074077E-2</v>
      </c>
      <c r="X1804" s="2">
        <v>1</v>
      </c>
      <c r="Y1804" s="2">
        <v>13</v>
      </c>
      <c r="Z1804">
        <v>17</v>
      </c>
    </row>
    <row r="1805" spans="1:26" x14ac:dyDescent="0.25">
      <c r="A1805" s="1">
        <v>44732</v>
      </c>
      <c r="B1805" t="s">
        <v>87</v>
      </c>
      <c r="C1805" t="s">
        <v>139</v>
      </c>
      <c r="D1805" t="s">
        <v>132</v>
      </c>
      <c r="E1805" t="s">
        <v>285</v>
      </c>
      <c r="F1805" s="3">
        <v>22.265277833333336</v>
      </c>
      <c r="G1805" s="5">
        <v>0.47427662152777783</v>
      </c>
      <c r="H1805" s="2">
        <v>2</v>
      </c>
      <c r="I1805" s="2">
        <v>2</v>
      </c>
      <c r="J1805" s="2">
        <v>1</v>
      </c>
      <c r="K1805" s="2">
        <v>2</v>
      </c>
      <c r="L1805" s="2">
        <v>2</v>
      </c>
      <c r="M1805">
        <v>1</v>
      </c>
      <c r="N1805" s="2">
        <v>1</v>
      </c>
      <c r="O1805" s="2">
        <v>0</v>
      </c>
      <c r="P1805" s="2">
        <v>2</v>
      </c>
      <c r="Q1805" s="2">
        <v>2</v>
      </c>
      <c r="R1805" s="2">
        <v>0</v>
      </c>
      <c r="S1805" s="2">
        <v>0</v>
      </c>
      <c r="T1805" s="2">
        <v>0</v>
      </c>
      <c r="U1805" s="45" t="s">
        <v>77</v>
      </c>
      <c r="V1805" s="45" t="s">
        <v>77</v>
      </c>
      <c r="W1805" s="45">
        <v>2.3900462962962967E-2</v>
      </c>
      <c r="X1805" s="2">
        <v>0</v>
      </c>
      <c r="Y1805" s="2">
        <v>2</v>
      </c>
      <c r="Z1805">
        <v>2</v>
      </c>
    </row>
    <row r="1806" spans="1:26" x14ac:dyDescent="0.25">
      <c r="A1806" s="1">
        <v>44732</v>
      </c>
      <c r="B1806" t="s">
        <v>87</v>
      </c>
      <c r="C1806" t="s">
        <v>131</v>
      </c>
      <c r="D1806" t="s">
        <v>132</v>
      </c>
      <c r="E1806" t="s">
        <v>285</v>
      </c>
      <c r="F1806" s="3">
        <v>47.294719333333326</v>
      </c>
      <c r="G1806" s="5">
        <v>7.8509734195402275E-2</v>
      </c>
      <c r="H1806" s="2">
        <v>3</v>
      </c>
      <c r="I1806" s="2">
        <v>1</v>
      </c>
      <c r="J1806" s="2">
        <v>0</v>
      </c>
      <c r="K1806" s="2">
        <v>25</v>
      </c>
      <c r="L1806" s="2">
        <v>25</v>
      </c>
      <c r="M1806">
        <v>1</v>
      </c>
      <c r="N1806" s="2">
        <v>10</v>
      </c>
      <c r="O1806" s="2">
        <v>5</v>
      </c>
      <c r="P1806" s="2">
        <v>16</v>
      </c>
      <c r="Q1806" s="2">
        <v>18</v>
      </c>
      <c r="R1806" s="2">
        <v>2</v>
      </c>
      <c r="S1806" s="2">
        <v>0</v>
      </c>
      <c r="T1806" s="2">
        <v>2</v>
      </c>
      <c r="U1806" s="45">
        <v>3.0902777777777782E-3</v>
      </c>
      <c r="V1806" s="45">
        <v>0.8</v>
      </c>
      <c r="W1806" s="45">
        <v>4.8292824074074078E-2</v>
      </c>
      <c r="X1806" s="2">
        <v>2</v>
      </c>
      <c r="Y1806" s="2">
        <v>18</v>
      </c>
      <c r="Z1806">
        <v>25</v>
      </c>
    </row>
    <row r="1807" spans="1:26" x14ac:dyDescent="0.25">
      <c r="A1807" s="1">
        <v>44732</v>
      </c>
      <c r="B1807" t="s">
        <v>87</v>
      </c>
      <c r="C1807" t="s">
        <v>139</v>
      </c>
      <c r="D1807" t="s">
        <v>132</v>
      </c>
      <c r="E1807" t="s">
        <v>282</v>
      </c>
      <c r="F1807" s="3">
        <v>33.831111166666666</v>
      </c>
      <c r="G1807" s="5">
        <v>0.18662037065972223</v>
      </c>
      <c r="H1807" s="2">
        <v>2</v>
      </c>
      <c r="I1807" s="2">
        <v>2</v>
      </c>
      <c r="J1807" s="2">
        <v>1</v>
      </c>
      <c r="K1807" s="2">
        <v>7</v>
      </c>
      <c r="L1807" s="2">
        <v>7</v>
      </c>
      <c r="M1807">
        <v>0</v>
      </c>
      <c r="N1807" s="2">
        <v>2</v>
      </c>
      <c r="O1807" s="2">
        <v>1</v>
      </c>
      <c r="P1807" s="2">
        <v>4</v>
      </c>
      <c r="Q1807" s="2">
        <v>5</v>
      </c>
      <c r="R1807" s="2">
        <v>1</v>
      </c>
      <c r="S1807" s="2">
        <v>0</v>
      </c>
      <c r="T1807" s="2">
        <v>1</v>
      </c>
      <c r="U1807" s="45">
        <v>1.2453703703703705E-2</v>
      </c>
      <c r="V1807" s="45">
        <v>0</v>
      </c>
      <c r="W1807" s="45">
        <v>5.5972222222222222E-2</v>
      </c>
      <c r="X1807" s="2">
        <v>1</v>
      </c>
      <c r="Y1807" s="2">
        <v>5</v>
      </c>
      <c r="Z1807">
        <v>7</v>
      </c>
    </row>
    <row r="1808" spans="1:26" x14ac:dyDescent="0.25">
      <c r="A1808" s="1">
        <v>44732</v>
      </c>
      <c r="B1808" t="s">
        <v>87</v>
      </c>
      <c r="C1808" t="s">
        <v>131</v>
      </c>
      <c r="D1808" t="s">
        <v>132</v>
      </c>
      <c r="E1808" t="s">
        <v>282</v>
      </c>
      <c r="F1808" s="3">
        <v>6.9947221666666657</v>
      </c>
      <c r="G1808" s="5">
        <v>5.8991126157407404E-2</v>
      </c>
      <c r="H1808" s="2">
        <v>0</v>
      </c>
      <c r="I1808" s="2">
        <v>0</v>
      </c>
      <c r="J1808" s="2">
        <v>0</v>
      </c>
      <c r="K1808" s="2">
        <v>6</v>
      </c>
      <c r="L1808" s="2">
        <v>6</v>
      </c>
      <c r="M1808">
        <v>0</v>
      </c>
      <c r="N1808" s="2">
        <v>3</v>
      </c>
      <c r="O1808" s="2">
        <v>1</v>
      </c>
      <c r="P1808" s="2">
        <v>5</v>
      </c>
      <c r="Q1808" s="2">
        <v>5</v>
      </c>
      <c r="R1808" s="2">
        <v>0</v>
      </c>
      <c r="S1808" s="2">
        <v>0</v>
      </c>
      <c r="T1808" s="2">
        <v>0</v>
      </c>
      <c r="U1808" s="45">
        <v>1.2129629629629629E-2</v>
      </c>
      <c r="V1808" s="45">
        <v>0</v>
      </c>
      <c r="W1808" s="45">
        <v>0.11131944444444446</v>
      </c>
      <c r="X1808" s="2">
        <v>0</v>
      </c>
      <c r="Y1808" s="2">
        <v>5</v>
      </c>
      <c r="Z1808">
        <v>6</v>
      </c>
    </row>
    <row r="1809" spans="1:26" x14ac:dyDescent="0.25">
      <c r="A1809" s="1">
        <v>44732</v>
      </c>
      <c r="B1809" t="s">
        <v>87</v>
      </c>
      <c r="C1809" t="s">
        <v>138</v>
      </c>
      <c r="D1809" t="s">
        <v>132</v>
      </c>
      <c r="E1809" t="s">
        <v>287</v>
      </c>
      <c r="F1809" s="3">
        <v>10.522777333333334</v>
      </c>
      <c r="G1809" s="5">
        <v>3.3242668595679016E-2</v>
      </c>
      <c r="H1809" s="2">
        <v>0</v>
      </c>
      <c r="I1809" s="2">
        <v>0</v>
      </c>
      <c r="J1809" s="2">
        <v>0</v>
      </c>
      <c r="K1809" s="2">
        <v>16</v>
      </c>
      <c r="L1809" s="2">
        <v>16</v>
      </c>
      <c r="M1809">
        <v>5</v>
      </c>
      <c r="N1809" s="2">
        <v>12</v>
      </c>
      <c r="O1809" s="2">
        <v>2</v>
      </c>
      <c r="P1809" s="2">
        <v>11</v>
      </c>
      <c r="Q1809" s="2">
        <v>11</v>
      </c>
      <c r="R1809" s="2">
        <v>0</v>
      </c>
      <c r="S1809" s="2">
        <v>2</v>
      </c>
      <c r="T1809" s="2">
        <v>1</v>
      </c>
      <c r="U1809" s="45">
        <v>1.6793981481481483E-2</v>
      </c>
      <c r="V1809" s="45">
        <v>0</v>
      </c>
      <c r="W1809" s="45">
        <v>9.5833333333333343E-3</v>
      </c>
      <c r="X1809" s="2">
        <v>3</v>
      </c>
      <c r="Y1809" s="2">
        <v>11</v>
      </c>
      <c r="Z1809">
        <v>16</v>
      </c>
    </row>
    <row r="1810" spans="1:26" x14ac:dyDescent="0.25">
      <c r="A1810" s="1">
        <v>44732</v>
      </c>
      <c r="B1810" t="s">
        <v>87</v>
      </c>
      <c r="C1810" t="s">
        <v>131</v>
      </c>
      <c r="D1810" t="s">
        <v>132</v>
      </c>
      <c r="E1810" t="s">
        <v>287</v>
      </c>
      <c r="F1810" s="3">
        <v>6.3888833333333339E-2</v>
      </c>
      <c r="G1810" s="5">
        <v>1.307870138888889E-2</v>
      </c>
      <c r="H1810" s="2">
        <v>0</v>
      </c>
      <c r="I1810" s="2">
        <v>0</v>
      </c>
      <c r="J1810" s="2">
        <v>0</v>
      </c>
      <c r="K1810" s="2">
        <v>3</v>
      </c>
      <c r="L1810" s="2">
        <v>1</v>
      </c>
      <c r="M1810">
        <v>0</v>
      </c>
      <c r="N1810" s="2">
        <v>1</v>
      </c>
      <c r="O1810" s="2">
        <v>1</v>
      </c>
      <c r="P1810" s="2">
        <v>2</v>
      </c>
      <c r="Q1810" s="2">
        <v>2</v>
      </c>
      <c r="R1810" s="2">
        <v>0</v>
      </c>
      <c r="S1810" s="2">
        <v>0</v>
      </c>
      <c r="T1810" s="2">
        <v>0</v>
      </c>
      <c r="U1810" s="45">
        <v>6.018518518518519E-4</v>
      </c>
      <c r="V1810" s="45">
        <v>1</v>
      </c>
      <c r="W1810" s="45">
        <v>1.3368055555555557E-2</v>
      </c>
      <c r="X1810" s="2">
        <v>0</v>
      </c>
      <c r="Y1810" s="2">
        <v>2</v>
      </c>
      <c r="Z1810">
        <v>3</v>
      </c>
    </row>
    <row r="1811" spans="1:26" x14ac:dyDescent="0.25">
      <c r="A1811" s="1">
        <v>44732</v>
      </c>
      <c r="B1811" t="s">
        <v>87</v>
      </c>
      <c r="C1811" t="s">
        <v>138</v>
      </c>
      <c r="D1811" t="s">
        <v>132</v>
      </c>
      <c r="E1811" t="s">
        <v>284</v>
      </c>
      <c r="F1811" s="3">
        <v>13.247222166666663</v>
      </c>
      <c r="G1811" s="5">
        <v>3.6627533068783073E-2</v>
      </c>
      <c r="H1811" s="2">
        <v>0</v>
      </c>
      <c r="I1811" s="2">
        <v>0</v>
      </c>
      <c r="J1811" s="2">
        <v>0</v>
      </c>
      <c r="K1811" s="2">
        <v>19</v>
      </c>
      <c r="L1811" s="2">
        <v>19</v>
      </c>
      <c r="M1811">
        <v>4</v>
      </c>
      <c r="N1811" s="2">
        <v>13</v>
      </c>
      <c r="O1811" s="2">
        <v>2</v>
      </c>
      <c r="P1811" s="2">
        <v>11</v>
      </c>
      <c r="Q1811" s="2">
        <v>13</v>
      </c>
      <c r="R1811" s="2">
        <v>2</v>
      </c>
      <c r="S1811" s="2">
        <v>1</v>
      </c>
      <c r="T1811" s="2">
        <v>3</v>
      </c>
      <c r="U1811" s="45">
        <v>3.4780092592592592E-3</v>
      </c>
      <c r="V1811" s="45">
        <v>1</v>
      </c>
      <c r="W1811" s="45">
        <v>4.4641203703703704E-2</v>
      </c>
      <c r="X1811" s="2">
        <v>4</v>
      </c>
      <c r="Y1811" s="2">
        <v>13</v>
      </c>
      <c r="Z1811">
        <v>19</v>
      </c>
    </row>
    <row r="1812" spans="1:26" x14ac:dyDescent="0.25">
      <c r="A1812" s="1">
        <v>44732</v>
      </c>
      <c r="B1812" t="s">
        <v>87</v>
      </c>
      <c r="C1812" t="s">
        <v>139</v>
      </c>
      <c r="D1812" t="s">
        <v>132</v>
      </c>
      <c r="E1812" t="s">
        <v>277</v>
      </c>
      <c r="F1812" s="3">
        <v>102.65222133333333</v>
      </c>
      <c r="G1812" s="5">
        <v>0.18147592444444444</v>
      </c>
      <c r="H1812" s="2">
        <v>9</v>
      </c>
      <c r="I1812" s="2">
        <v>6</v>
      </c>
      <c r="J1812" s="2">
        <v>1</v>
      </c>
      <c r="K1812" s="2">
        <v>18</v>
      </c>
      <c r="L1812" s="2">
        <v>18</v>
      </c>
      <c r="M1812">
        <v>1</v>
      </c>
      <c r="N1812" s="2">
        <v>7</v>
      </c>
      <c r="O1812" s="2">
        <v>3</v>
      </c>
      <c r="P1812" s="2">
        <v>13</v>
      </c>
      <c r="Q1812" s="2">
        <v>14</v>
      </c>
      <c r="R1812" s="2">
        <v>1</v>
      </c>
      <c r="S1812" s="2">
        <v>0</v>
      </c>
      <c r="T1812" s="2">
        <v>1</v>
      </c>
      <c r="U1812" s="45">
        <v>7.0486111111111114E-3</v>
      </c>
      <c r="V1812" s="45">
        <v>0.33333333333333331</v>
      </c>
      <c r="W1812" s="45">
        <v>3.9681712962962967E-2</v>
      </c>
      <c r="X1812" s="2">
        <v>1</v>
      </c>
      <c r="Y1812" s="2">
        <v>14</v>
      </c>
      <c r="Z1812">
        <v>18</v>
      </c>
    </row>
    <row r="1813" spans="1:26" x14ac:dyDescent="0.25">
      <c r="A1813" s="1">
        <v>44732</v>
      </c>
      <c r="B1813" t="s">
        <v>90</v>
      </c>
      <c r="C1813" t="s">
        <v>136</v>
      </c>
      <c r="D1813" t="s">
        <v>132</v>
      </c>
      <c r="E1813" t="s">
        <v>272</v>
      </c>
      <c r="F1813" s="3">
        <v>1.6744435</v>
      </c>
      <c r="G1813" s="5">
        <v>8.0185145833333332E-2</v>
      </c>
      <c r="H1813" s="2">
        <v>0</v>
      </c>
      <c r="I1813" s="2">
        <v>0</v>
      </c>
      <c r="J1813" s="2">
        <v>0</v>
      </c>
      <c r="K1813" s="2">
        <v>1</v>
      </c>
      <c r="L1813" s="2">
        <v>1</v>
      </c>
      <c r="M1813">
        <v>0</v>
      </c>
      <c r="N1813" s="2">
        <v>0</v>
      </c>
      <c r="O1813" s="2">
        <v>0</v>
      </c>
      <c r="P1813" s="2">
        <v>1</v>
      </c>
      <c r="Q1813" s="2">
        <v>1</v>
      </c>
      <c r="R1813" s="2">
        <v>0</v>
      </c>
      <c r="S1813" s="2">
        <v>0</v>
      </c>
      <c r="T1813" s="2">
        <v>0</v>
      </c>
      <c r="U1813" s="45" t="s">
        <v>77</v>
      </c>
      <c r="V1813" s="45" t="s">
        <v>77</v>
      </c>
      <c r="W1813" s="45">
        <v>0.39445601851851853</v>
      </c>
      <c r="X1813" s="2">
        <v>0</v>
      </c>
      <c r="Y1813" s="2">
        <v>1</v>
      </c>
      <c r="Z1813">
        <v>1</v>
      </c>
    </row>
    <row r="1814" spans="1:26" x14ac:dyDescent="0.25">
      <c r="A1814" s="1">
        <v>44732</v>
      </c>
      <c r="B1814" t="s">
        <v>90</v>
      </c>
      <c r="C1814" t="s">
        <v>136</v>
      </c>
      <c r="D1814" t="s">
        <v>132</v>
      </c>
      <c r="E1814" t="s">
        <v>273</v>
      </c>
      <c r="F1814" s="3">
        <v>59.036386166666666</v>
      </c>
      <c r="G1814" s="5">
        <v>7.827031577932099E-2</v>
      </c>
      <c r="H1814" s="2">
        <v>3</v>
      </c>
      <c r="I1814" s="2">
        <v>1</v>
      </c>
      <c r="J1814" s="2">
        <v>0</v>
      </c>
      <c r="K1814" s="2">
        <v>38</v>
      </c>
      <c r="L1814" s="2">
        <v>37</v>
      </c>
      <c r="M1814">
        <v>9</v>
      </c>
      <c r="N1814" s="2">
        <v>20</v>
      </c>
      <c r="O1814" s="2">
        <v>13</v>
      </c>
      <c r="P1814" s="2">
        <v>17</v>
      </c>
      <c r="Q1814" s="2">
        <v>23</v>
      </c>
      <c r="R1814" s="2">
        <v>6</v>
      </c>
      <c r="S1814" s="2">
        <v>0</v>
      </c>
      <c r="T1814" s="2">
        <v>2</v>
      </c>
      <c r="U1814" s="45">
        <v>3.6226851851851854E-3</v>
      </c>
      <c r="V1814" s="45">
        <v>0.76923076923076927</v>
      </c>
      <c r="W1814" s="45">
        <v>0.11523148148148149</v>
      </c>
      <c r="X1814" s="2">
        <v>2</v>
      </c>
      <c r="Y1814" s="2">
        <v>23</v>
      </c>
      <c r="Z1814">
        <v>38</v>
      </c>
    </row>
    <row r="1815" spans="1:26" x14ac:dyDescent="0.25">
      <c r="A1815" s="1">
        <v>44732</v>
      </c>
      <c r="B1815" t="s">
        <v>90</v>
      </c>
      <c r="C1815" t="s">
        <v>155</v>
      </c>
      <c r="D1815" t="s">
        <v>146</v>
      </c>
      <c r="E1815" t="s">
        <v>273</v>
      </c>
      <c r="F1815" s="3">
        <v>0</v>
      </c>
      <c r="G1815" s="5">
        <v>9.0277777777777776E-2</v>
      </c>
      <c r="H1815" s="2">
        <v>0</v>
      </c>
      <c r="I1815" s="2">
        <v>0</v>
      </c>
      <c r="J1815" s="2">
        <v>0</v>
      </c>
      <c r="K1815" s="2">
        <v>1</v>
      </c>
      <c r="L1815" s="2">
        <v>1</v>
      </c>
      <c r="M1815">
        <v>0</v>
      </c>
      <c r="N1815" s="2">
        <v>0</v>
      </c>
      <c r="O1815" s="2">
        <v>0</v>
      </c>
      <c r="P1815" s="2">
        <v>1</v>
      </c>
      <c r="Q1815" s="2">
        <v>1</v>
      </c>
      <c r="R1815" s="2">
        <v>0</v>
      </c>
      <c r="S1815" s="2">
        <v>0</v>
      </c>
      <c r="T1815" s="2">
        <v>0</v>
      </c>
      <c r="U1815" s="45" t="s">
        <v>77</v>
      </c>
      <c r="V1815" s="45" t="s">
        <v>77</v>
      </c>
      <c r="W1815" s="45">
        <v>0.15590277777777778</v>
      </c>
      <c r="X1815" s="2">
        <v>0</v>
      </c>
      <c r="Y1815" s="2">
        <v>1</v>
      </c>
      <c r="Z1815">
        <v>1</v>
      </c>
    </row>
    <row r="1816" spans="1:26" x14ac:dyDescent="0.25">
      <c r="A1816" s="1">
        <v>44732</v>
      </c>
      <c r="B1816" t="s">
        <v>90</v>
      </c>
      <c r="C1816" t="s">
        <v>136</v>
      </c>
      <c r="D1816" t="s">
        <v>132</v>
      </c>
      <c r="E1816" t="s">
        <v>268</v>
      </c>
      <c r="F1816" s="3">
        <v>0.184999</v>
      </c>
      <c r="G1816" s="5">
        <v>3.2673590277777782E-2</v>
      </c>
      <c r="H1816" s="2">
        <v>0</v>
      </c>
      <c r="I1816" s="2">
        <v>0</v>
      </c>
      <c r="J1816" s="2">
        <v>0</v>
      </c>
      <c r="K1816" s="2">
        <v>1</v>
      </c>
      <c r="L1816" s="2">
        <v>1</v>
      </c>
      <c r="M1816">
        <v>0</v>
      </c>
      <c r="N1816" s="2">
        <v>1</v>
      </c>
      <c r="O1816" s="2">
        <v>1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45">
        <v>1.7638888888888888E-2</v>
      </c>
      <c r="V1816" s="45">
        <v>0</v>
      </c>
      <c r="W1816" s="45" t="s">
        <v>77</v>
      </c>
      <c r="X1816" s="2">
        <v>0</v>
      </c>
      <c r="Y1816" s="2">
        <v>0</v>
      </c>
      <c r="Z1816">
        <v>1</v>
      </c>
    </row>
    <row r="1817" spans="1:26" x14ac:dyDescent="0.25">
      <c r="A1817" s="1">
        <v>44732</v>
      </c>
      <c r="B1817" t="s">
        <v>90</v>
      </c>
      <c r="C1817" t="s">
        <v>136</v>
      </c>
      <c r="D1817" t="s">
        <v>132</v>
      </c>
      <c r="E1817" t="s">
        <v>286</v>
      </c>
      <c r="F1817" s="3">
        <v>0</v>
      </c>
      <c r="G1817" s="5">
        <v>1.1805555555555555E-2</v>
      </c>
      <c r="H1817" s="2">
        <v>0</v>
      </c>
      <c r="I1817" s="2">
        <v>0</v>
      </c>
      <c r="J1817" s="2">
        <v>0</v>
      </c>
      <c r="K1817" s="2">
        <v>1</v>
      </c>
      <c r="L1817" s="2">
        <v>1</v>
      </c>
      <c r="M1817">
        <v>0</v>
      </c>
      <c r="N1817" s="2">
        <v>1</v>
      </c>
      <c r="O1817" s="2">
        <v>1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45">
        <v>1.8969907407407408E-2</v>
      </c>
      <c r="V1817" s="45">
        <v>0</v>
      </c>
      <c r="W1817" s="45" t="s">
        <v>77</v>
      </c>
      <c r="X1817" s="2">
        <v>0</v>
      </c>
      <c r="Y1817" s="2">
        <v>0</v>
      </c>
      <c r="Z1817">
        <v>1</v>
      </c>
    </row>
    <row r="1818" spans="1:26" x14ac:dyDescent="0.25">
      <c r="A1818" s="1">
        <v>44732</v>
      </c>
      <c r="B1818" t="s">
        <v>90</v>
      </c>
      <c r="C1818" t="s">
        <v>136</v>
      </c>
      <c r="D1818" t="s">
        <v>132</v>
      </c>
      <c r="E1818" t="s">
        <v>281</v>
      </c>
      <c r="F1818" s="3">
        <v>0.89500000000000002</v>
      </c>
      <c r="G1818" s="5">
        <v>3.4706789351851855E-2</v>
      </c>
      <c r="H1818" s="2">
        <v>0</v>
      </c>
      <c r="I1818" s="2">
        <v>0</v>
      </c>
      <c r="J1818" s="2">
        <v>0</v>
      </c>
      <c r="K1818" s="2">
        <v>3</v>
      </c>
      <c r="L1818" s="2">
        <v>3</v>
      </c>
      <c r="M1818">
        <v>0</v>
      </c>
      <c r="N1818" s="2">
        <v>2</v>
      </c>
      <c r="O1818" s="2">
        <v>1</v>
      </c>
      <c r="P1818" s="2">
        <v>2</v>
      </c>
      <c r="Q1818" s="2">
        <v>2</v>
      </c>
      <c r="R1818" s="2">
        <v>0</v>
      </c>
      <c r="S1818" s="2">
        <v>0</v>
      </c>
      <c r="T1818" s="2">
        <v>0</v>
      </c>
      <c r="U1818" s="45">
        <v>1.6435185185185185E-3</v>
      </c>
      <c r="V1818" s="45">
        <v>1</v>
      </c>
      <c r="W1818" s="45">
        <v>5.6718749999999998E-2</v>
      </c>
      <c r="X1818" s="2">
        <v>0</v>
      </c>
      <c r="Y1818" s="2">
        <v>2</v>
      </c>
      <c r="Z1818">
        <v>3</v>
      </c>
    </row>
    <row r="1819" spans="1:26" x14ac:dyDescent="0.25">
      <c r="A1819" s="1">
        <v>44732</v>
      </c>
      <c r="B1819" t="s">
        <v>90</v>
      </c>
      <c r="C1819" t="s">
        <v>136</v>
      </c>
      <c r="D1819" t="s">
        <v>132</v>
      </c>
      <c r="E1819" t="s">
        <v>279</v>
      </c>
      <c r="F1819" s="3">
        <v>0</v>
      </c>
      <c r="G1819" s="5">
        <v>3.9259256944444446E-2</v>
      </c>
      <c r="H1819" s="2">
        <v>0</v>
      </c>
      <c r="I1819" s="2">
        <v>0</v>
      </c>
      <c r="J1819" s="2">
        <v>0</v>
      </c>
      <c r="K1819" s="2">
        <v>2</v>
      </c>
      <c r="L1819" s="2">
        <v>2</v>
      </c>
      <c r="M1819">
        <v>1</v>
      </c>
      <c r="N1819" s="2">
        <v>2</v>
      </c>
      <c r="O1819" s="2">
        <v>1</v>
      </c>
      <c r="P1819" s="2">
        <v>1</v>
      </c>
      <c r="Q1819" s="2">
        <v>1</v>
      </c>
      <c r="R1819" s="2">
        <v>0</v>
      </c>
      <c r="S1819" s="2">
        <v>0</v>
      </c>
      <c r="T1819" s="2">
        <v>0</v>
      </c>
      <c r="U1819" s="45">
        <v>1.0289351851851852E-2</v>
      </c>
      <c r="V1819" s="45">
        <v>0</v>
      </c>
      <c r="W1819" s="45">
        <v>0.17037037037037039</v>
      </c>
      <c r="X1819" s="2">
        <v>0</v>
      </c>
      <c r="Y1819" s="2">
        <v>1</v>
      </c>
      <c r="Z1819">
        <v>2</v>
      </c>
    </row>
    <row r="1820" spans="1:26" x14ac:dyDescent="0.25">
      <c r="A1820" s="1">
        <v>44732</v>
      </c>
      <c r="B1820" t="s">
        <v>90</v>
      </c>
      <c r="C1820" t="s">
        <v>136</v>
      </c>
      <c r="D1820" t="s">
        <v>132</v>
      </c>
      <c r="E1820" t="s">
        <v>275</v>
      </c>
      <c r="F1820" s="3">
        <v>0.16083333333333333</v>
      </c>
      <c r="G1820" s="5">
        <v>1.7118055555555556E-2</v>
      </c>
      <c r="H1820" s="2">
        <v>0</v>
      </c>
      <c r="I1820" s="2">
        <v>0</v>
      </c>
      <c r="J1820" s="2">
        <v>0</v>
      </c>
      <c r="K1820" s="2">
        <v>1</v>
      </c>
      <c r="L1820" s="2">
        <v>1</v>
      </c>
      <c r="M1820">
        <v>0</v>
      </c>
      <c r="N1820" s="2">
        <v>1</v>
      </c>
      <c r="O1820" s="2">
        <v>0</v>
      </c>
      <c r="P1820" s="2">
        <v>0</v>
      </c>
      <c r="Q1820" s="2">
        <v>1</v>
      </c>
      <c r="R1820" s="2">
        <v>1</v>
      </c>
      <c r="S1820" s="2">
        <v>0</v>
      </c>
      <c r="T1820" s="2">
        <v>0</v>
      </c>
      <c r="U1820" s="45" t="s">
        <v>77</v>
      </c>
      <c r="V1820" s="45" t="s">
        <v>77</v>
      </c>
      <c r="W1820" s="45">
        <v>5.8136574074074077E-2</v>
      </c>
      <c r="X1820" s="2">
        <v>0</v>
      </c>
      <c r="Y1820" s="2">
        <v>1</v>
      </c>
      <c r="Z1820">
        <v>1</v>
      </c>
    </row>
    <row r="1821" spans="1:26" x14ac:dyDescent="0.25">
      <c r="A1821" s="1">
        <v>44732</v>
      </c>
      <c r="B1821" t="s">
        <v>90</v>
      </c>
      <c r="C1821" t="s">
        <v>136</v>
      </c>
      <c r="D1821" t="s">
        <v>132</v>
      </c>
      <c r="E1821" t="s">
        <v>270</v>
      </c>
      <c r="F1821" s="3">
        <v>0.12583233333333332</v>
      </c>
      <c r="G1821" s="5">
        <v>1.5121506944444444E-2</v>
      </c>
      <c r="H1821" s="2">
        <v>0</v>
      </c>
      <c r="I1821" s="2">
        <v>0</v>
      </c>
      <c r="J1821" s="2">
        <v>0</v>
      </c>
      <c r="K1821" s="2">
        <v>1</v>
      </c>
      <c r="L1821" s="2">
        <v>1</v>
      </c>
      <c r="M1821">
        <v>0</v>
      </c>
      <c r="N1821" s="2">
        <v>1</v>
      </c>
      <c r="O1821" s="2">
        <v>1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45">
        <v>1.3136574074074075E-2</v>
      </c>
      <c r="V1821" s="45">
        <v>0</v>
      </c>
      <c r="W1821" s="45" t="s">
        <v>77</v>
      </c>
      <c r="X1821" s="2">
        <v>0</v>
      </c>
      <c r="Y1821" s="2">
        <v>0</v>
      </c>
      <c r="Z1821">
        <v>1</v>
      </c>
    </row>
    <row r="1822" spans="1:26" x14ac:dyDescent="0.25">
      <c r="A1822" s="1">
        <v>44732</v>
      </c>
      <c r="B1822" t="s">
        <v>90</v>
      </c>
      <c r="C1822" t="s">
        <v>136</v>
      </c>
      <c r="D1822" t="s">
        <v>132</v>
      </c>
      <c r="E1822" t="s">
        <v>274</v>
      </c>
      <c r="F1822" s="3">
        <v>0.72277783333333334</v>
      </c>
      <c r="G1822" s="5">
        <v>1.7945602430555558E-2</v>
      </c>
      <c r="H1822" s="2">
        <v>0</v>
      </c>
      <c r="I1822" s="2">
        <v>0</v>
      </c>
      <c r="J1822" s="2">
        <v>0</v>
      </c>
      <c r="K1822" s="2">
        <v>2</v>
      </c>
      <c r="L1822" s="2">
        <v>2</v>
      </c>
      <c r="M1822">
        <v>0</v>
      </c>
      <c r="N1822" s="2">
        <v>2</v>
      </c>
      <c r="O1822" s="2">
        <v>2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45">
        <v>6.9849537037037042E-3</v>
      </c>
      <c r="V1822" s="45">
        <v>0</v>
      </c>
      <c r="W1822" s="45" t="s">
        <v>77</v>
      </c>
      <c r="X1822" s="2">
        <v>0</v>
      </c>
      <c r="Y1822" s="2">
        <v>0</v>
      </c>
      <c r="Z1822">
        <v>2</v>
      </c>
    </row>
    <row r="1823" spans="1:26" x14ac:dyDescent="0.25">
      <c r="A1823" s="1">
        <v>44732</v>
      </c>
      <c r="B1823" t="s">
        <v>90</v>
      </c>
      <c r="C1823" t="s">
        <v>136</v>
      </c>
      <c r="D1823" t="s">
        <v>132</v>
      </c>
      <c r="E1823" t="s">
        <v>278</v>
      </c>
      <c r="F1823" s="3">
        <v>0.24194449999999998</v>
      </c>
      <c r="G1823" s="5">
        <v>2.04976875E-2</v>
      </c>
      <c r="H1823" s="2">
        <v>0</v>
      </c>
      <c r="I1823" s="2">
        <v>0</v>
      </c>
      <c r="J1823" s="2">
        <v>0</v>
      </c>
      <c r="K1823" s="2">
        <v>1</v>
      </c>
      <c r="L1823" s="2">
        <v>1</v>
      </c>
      <c r="M1823">
        <v>0</v>
      </c>
      <c r="N1823" s="2">
        <v>1</v>
      </c>
      <c r="O1823" s="2">
        <v>0</v>
      </c>
      <c r="P1823" s="2">
        <v>1</v>
      </c>
      <c r="Q1823" s="2">
        <v>1</v>
      </c>
      <c r="R1823" s="2">
        <v>0</v>
      </c>
      <c r="S1823" s="2">
        <v>0</v>
      </c>
      <c r="T1823" s="2">
        <v>0</v>
      </c>
      <c r="U1823" s="45" t="s">
        <v>77</v>
      </c>
      <c r="V1823" s="45" t="s">
        <v>77</v>
      </c>
      <c r="W1823" s="45">
        <v>0.17672453703703703</v>
      </c>
      <c r="X1823" s="2">
        <v>0</v>
      </c>
      <c r="Y1823" s="2">
        <v>1</v>
      </c>
      <c r="Z1823">
        <v>1</v>
      </c>
    </row>
    <row r="1824" spans="1:26" x14ac:dyDescent="0.25">
      <c r="A1824" s="1">
        <v>44732</v>
      </c>
      <c r="B1824" t="s">
        <v>90</v>
      </c>
      <c r="C1824" t="s">
        <v>136</v>
      </c>
      <c r="D1824" t="s">
        <v>132</v>
      </c>
      <c r="E1824" t="s">
        <v>283</v>
      </c>
      <c r="F1824" s="3">
        <v>9.5633335000000006</v>
      </c>
      <c r="G1824" s="5">
        <v>4.3422068287037041E-2</v>
      </c>
      <c r="H1824" s="2">
        <v>0</v>
      </c>
      <c r="I1824" s="2">
        <v>0</v>
      </c>
      <c r="J1824" s="2">
        <v>0</v>
      </c>
      <c r="K1824" s="2">
        <v>9</v>
      </c>
      <c r="L1824" s="2">
        <v>9</v>
      </c>
      <c r="M1824">
        <v>1</v>
      </c>
      <c r="N1824" s="2">
        <v>8</v>
      </c>
      <c r="O1824" s="2">
        <v>2</v>
      </c>
      <c r="P1824" s="2">
        <v>6</v>
      </c>
      <c r="Q1824" s="2">
        <v>6</v>
      </c>
      <c r="R1824" s="2">
        <v>0</v>
      </c>
      <c r="S1824" s="2">
        <v>0</v>
      </c>
      <c r="T1824" s="2">
        <v>1</v>
      </c>
      <c r="U1824" s="45">
        <v>5.8043981481481488E-3</v>
      </c>
      <c r="V1824" s="45">
        <v>0.5</v>
      </c>
      <c r="W1824" s="45">
        <v>0.10649884259259258</v>
      </c>
      <c r="X1824" s="2">
        <v>1</v>
      </c>
      <c r="Y1824" s="2">
        <v>6</v>
      </c>
      <c r="Z1824">
        <v>9</v>
      </c>
    </row>
    <row r="1825" spans="1:26" x14ac:dyDescent="0.25">
      <c r="A1825" s="1">
        <v>44732</v>
      </c>
      <c r="B1825" t="s">
        <v>90</v>
      </c>
      <c r="C1825" t="s">
        <v>155</v>
      </c>
      <c r="D1825" t="s">
        <v>146</v>
      </c>
      <c r="E1825" t="s">
        <v>283</v>
      </c>
      <c r="F1825" s="3">
        <v>0</v>
      </c>
      <c r="G1825" s="5">
        <v>1.0173611111111112E-2</v>
      </c>
      <c r="H1825" s="2">
        <v>0</v>
      </c>
      <c r="I1825" s="2">
        <v>0</v>
      </c>
      <c r="J1825" s="2">
        <v>0</v>
      </c>
      <c r="K1825" s="2">
        <v>1</v>
      </c>
      <c r="L1825" s="2">
        <v>1</v>
      </c>
      <c r="M1825">
        <v>0</v>
      </c>
      <c r="N1825" s="2">
        <v>1</v>
      </c>
      <c r="O1825" s="2">
        <v>0</v>
      </c>
      <c r="P1825" s="2">
        <v>1</v>
      </c>
      <c r="Q1825" s="2">
        <v>1</v>
      </c>
      <c r="R1825" s="2">
        <v>0</v>
      </c>
      <c r="S1825" s="2">
        <v>0</v>
      </c>
      <c r="T1825" s="2">
        <v>0</v>
      </c>
      <c r="U1825" s="45" t="s">
        <v>77</v>
      </c>
      <c r="V1825" s="45" t="s">
        <v>77</v>
      </c>
      <c r="W1825" s="45">
        <v>8.729166666666667E-2</v>
      </c>
      <c r="X1825" s="2">
        <v>0</v>
      </c>
      <c r="Y1825" s="2">
        <v>1</v>
      </c>
      <c r="Z1825">
        <v>1</v>
      </c>
    </row>
    <row r="1826" spans="1:26" x14ac:dyDescent="0.25">
      <c r="A1826" s="1">
        <v>44732</v>
      </c>
      <c r="B1826" t="s">
        <v>81</v>
      </c>
      <c r="C1826" t="s">
        <v>140</v>
      </c>
      <c r="D1826" t="s">
        <v>132</v>
      </c>
      <c r="E1826" t="s">
        <v>269</v>
      </c>
      <c r="F1826" s="3">
        <v>48.433332499999999</v>
      </c>
      <c r="G1826" s="5">
        <v>0.14482928038194445</v>
      </c>
      <c r="H1826" s="2">
        <v>5</v>
      </c>
      <c r="I1826" s="2">
        <v>3</v>
      </c>
      <c r="J1826" s="2">
        <v>1</v>
      </c>
      <c r="K1826" s="2">
        <v>16</v>
      </c>
      <c r="L1826" s="2">
        <v>15</v>
      </c>
      <c r="M1826">
        <v>4</v>
      </c>
      <c r="N1826" s="2">
        <v>8</v>
      </c>
      <c r="O1826" s="2">
        <v>2</v>
      </c>
      <c r="P1826" s="2">
        <v>10</v>
      </c>
      <c r="Q1826" s="2">
        <v>12</v>
      </c>
      <c r="R1826" s="2">
        <v>2</v>
      </c>
      <c r="S1826" s="2">
        <v>0</v>
      </c>
      <c r="T1826" s="2">
        <v>2</v>
      </c>
      <c r="U1826" s="45">
        <v>1.0393518518518521E-2</v>
      </c>
      <c r="V1826" s="45">
        <v>0</v>
      </c>
      <c r="W1826" s="45">
        <v>0.14911458333333336</v>
      </c>
      <c r="X1826" s="2">
        <v>2</v>
      </c>
      <c r="Y1826" s="2">
        <v>12</v>
      </c>
      <c r="Z1826">
        <v>15</v>
      </c>
    </row>
    <row r="1827" spans="1:26" x14ac:dyDescent="0.25">
      <c r="A1827" s="1">
        <v>44732</v>
      </c>
      <c r="B1827" t="s">
        <v>81</v>
      </c>
      <c r="C1827" t="s">
        <v>141</v>
      </c>
      <c r="D1827" t="s">
        <v>132</v>
      </c>
      <c r="E1827" t="s">
        <v>269</v>
      </c>
      <c r="F1827" s="3">
        <v>6.3449999999999998</v>
      </c>
      <c r="G1827" s="5">
        <v>0.20417438194444443</v>
      </c>
      <c r="H1827" s="2">
        <v>1</v>
      </c>
      <c r="I1827" s="2">
        <v>1</v>
      </c>
      <c r="J1827" s="2">
        <v>0</v>
      </c>
      <c r="K1827" s="2">
        <v>2</v>
      </c>
      <c r="L1827" s="2">
        <v>2</v>
      </c>
      <c r="M1827">
        <v>0</v>
      </c>
      <c r="N1827" s="2">
        <v>0</v>
      </c>
      <c r="O1827" s="2">
        <v>1</v>
      </c>
      <c r="P1827" s="2">
        <v>1</v>
      </c>
      <c r="Q1827" s="2">
        <v>1</v>
      </c>
      <c r="R1827" s="2">
        <v>0</v>
      </c>
      <c r="S1827" s="2">
        <v>0</v>
      </c>
      <c r="T1827" s="2">
        <v>0</v>
      </c>
      <c r="U1827" s="45">
        <v>1.2962962962962964E-2</v>
      </c>
      <c r="V1827" s="45">
        <v>0</v>
      </c>
      <c r="W1827" s="45">
        <v>0.20070601851851852</v>
      </c>
      <c r="X1827" s="2">
        <v>0</v>
      </c>
      <c r="Y1827" s="2">
        <v>1</v>
      </c>
      <c r="Z1827">
        <v>2</v>
      </c>
    </row>
    <row r="1828" spans="1:26" x14ac:dyDescent="0.25">
      <c r="A1828" s="1">
        <v>44732</v>
      </c>
      <c r="B1828" t="s">
        <v>81</v>
      </c>
      <c r="C1828" t="s">
        <v>135</v>
      </c>
      <c r="D1828" t="s">
        <v>132</v>
      </c>
      <c r="E1828" t="s">
        <v>272</v>
      </c>
      <c r="F1828" s="3">
        <v>7.9694444999999989</v>
      </c>
      <c r="G1828" s="5">
        <v>9.3431713541666656E-2</v>
      </c>
      <c r="H1828" s="2">
        <v>1</v>
      </c>
      <c r="I1828" s="2">
        <v>1</v>
      </c>
      <c r="J1828" s="2">
        <v>0</v>
      </c>
      <c r="K1828" s="2">
        <v>3</v>
      </c>
      <c r="L1828" s="2">
        <v>3</v>
      </c>
      <c r="M1828">
        <v>0</v>
      </c>
      <c r="N1828" s="2">
        <v>2</v>
      </c>
      <c r="O1828" s="2">
        <v>3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45">
        <v>4.4444444444444444E-3</v>
      </c>
      <c r="V1828" s="45">
        <v>1</v>
      </c>
      <c r="W1828" s="45" t="s">
        <v>77</v>
      </c>
      <c r="X1828" s="2">
        <v>0</v>
      </c>
      <c r="Y1828" s="2">
        <v>0</v>
      </c>
      <c r="Z1828">
        <v>3</v>
      </c>
    </row>
    <row r="1829" spans="1:26" x14ac:dyDescent="0.25">
      <c r="A1829" s="1">
        <v>44732</v>
      </c>
      <c r="B1829" t="s">
        <v>81</v>
      </c>
      <c r="C1829" t="s">
        <v>135</v>
      </c>
      <c r="D1829" t="s">
        <v>132</v>
      </c>
      <c r="E1829" t="s">
        <v>281</v>
      </c>
      <c r="F1829" s="3">
        <v>46.997500166666669</v>
      </c>
      <c r="G1829" s="5">
        <v>0.15291914732142858</v>
      </c>
      <c r="H1829" s="2">
        <v>4</v>
      </c>
      <c r="I1829" s="2">
        <v>2</v>
      </c>
      <c r="J1829" s="2">
        <v>0</v>
      </c>
      <c r="K1829" s="2">
        <v>10</v>
      </c>
      <c r="L1829" s="2">
        <v>10</v>
      </c>
      <c r="M1829">
        <v>0</v>
      </c>
      <c r="N1829" s="2">
        <v>3</v>
      </c>
      <c r="O1829" s="2">
        <v>3</v>
      </c>
      <c r="P1829" s="2">
        <v>6</v>
      </c>
      <c r="Q1829" s="2">
        <v>7</v>
      </c>
      <c r="R1829" s="2">
        <v>1</v>
      </c>
      <c r="S1829" s="2">
        <v>0</v>
      </c>
      <c r="T1829" s="2">
        <v>0</v>
      </c>
      <c r="U1829" s="45">
        <v>5.7407407407407416E-3</v>
      </c>
      <c r="V1829" s="45">
        <v>0.33333333333333331</v>
      </c>
      <c r="W1829" s="45">
        <v>7.5578703703703703E-2</v>
      </c>
      <c r="X1829" s="2">
        <v>0</v>
      </c>
      <c r="Y1829" s="2">
        <v>7</v>
      </c>
      <c r="Z1829">
        <v>10</v>
      </c>
    </row>
    <row r="1830" spans="1:26" x14ac:dyDescent="0.25">
      <c r="A1830" s="1">
        <v>44732</v>
      </c>
      <c r="B1830" t="s">
        <v>81</v>
      </c>
      <c r="C1830" t="s">
        <v>140</v>
      </c>
      <c r="D1830" t="s">
        <v>132</v>
      </c>
      <c r="E1830" t="s">
        <v>281</v>
      </c>
      <c r="F1830" s="3">
        <v>0</v>
      </c>
      <c r="G1830" s="5" t="s">
        <v>77</v>
      </c>
      <c r="H1830" s="2">
        <v>0</v>
      </c>
      <c r="I1830" s="2">
        <v>0</v>
      </c>
      <c r="J1830" s="2">
        <v>0</v>
      </c>
      <c r="K1830" s="2">
        <v>1</v>
      </c>
      <c r="L1830" s="2">
        <v>1</v>
      </c>
      <c r="M1830">
        <v>1</v>
      </c>
      <c r="N1830" s="2">
        <v>1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1</v>
      </c>
      <c r="U1830" s="45" t="s">
        <v>77</v>
      </c>
      <c r="V1830" s="45" t="s">
        <v>77</v>
      </c>
      <c r="W1830" s="45" t="s">
        <v>77</v>
      </c>
      <c r="X1830" s="2">
        <v>1</v>
      </c>
      <c r="Y1830" s="2">
        <v>0</v>
      </c>
      <c r="Z1830">
        <v>1</v>
      </c>
    </row>
    <row r="1831" spans="1:26" x14ac:dyDescent="0.25">
      <c r="A1831" s="1">
        <v>44732</v>
      </c>
      <c r="B1831" t="s">
        <v>81</v>
      </c>
      <c r="C1831" t="s">
        <v>140</v>
      </c>
      <c r="D1831" t="s">
        <v>132</v>
      </c>
      <c r="E1831" t="s">
        <v>275</v>
      </c>
      <c r="F1831" s="3">
        <v>10.605832333333334</v>
      </c>
      <c r="G1831" s="5">
        <v>0.15771989351851853</v>
      </c>
      <c r="H1831" s="2">
        <v>1</v>
      </c>
      <c r="I1831" s="2">
        <v>1</v>
      </c>
      <c r="J1831" s="2">
        <v>0</v>
      </c>
      <c r="K1831" s="2">
        <v>2</v>
      </c>
      <c r="L1831" s="2">
        <v>2</v>
      </c>
      <c r="M1831">
        <v>0</v>
      </c>
      <c r="N1831" s="2">
        <v>1</v>
      </c>
      <c r="O1831" s="2">
        <v>0</v>
      </c>
      <c r="P1831" s="2">
        <v>2</v>
      </c>
      <c r="Q1831" s="2">
        <v>2</v>
      </c>
      <c r="R1831" s="2">
        <v>0</v>
      </c>
      <c r="S1831" s="2">
        <v>0</v>
      </c>
      <c r="T1831" s="2">
        <v>0</v>
      </c>
      <c r="U1831" s="45" t="s">
        <v>77</v>
      </c>
      <c r="V1831" s="45" t="s">
        <v>77</v>
      </c>
      <c r="W1831" s="45">
        <v>5.46875E-2</v>
      </c>
      <c r="X1831" s="2">
        <v>0</v>
      </c>
      <c r="Y1831" s="2">
        <v>2</v>
      </c>
      <c r="Z1831">
        <v>2</v>
      </c>
    </row>
    <row r="1832" spans="1:26" x14ac:dyDescent="0.25">
      <c r="A1832" s="1">
        <v>44732</v>
      </c>
      <c r="B1832" t="s">
        <v>81</v>
      </c>
      <c r="C1832" t="s">
        <v>135</v>
      </c>
      <c r="D1832" t="s">
        <v>132</v>
      </c>
      <c r="E1832" t="s">
        <v>94</v>
      </c>
      <c r="F1832" s="3">
        <v>14.4825</v>
      </c>
      <c r="G1832" s="5">
        <v>0.16127604166666668</v>
      </c>
      <c r="H1832" s="2">
        <v>1</v>
      </c>
      <c r="I1832" s="2">
        <v>1</v>
      </c>
      <c r="J1832" s="2">
        <v>1</v>
      </c>
      <c r="K1832" s="2">
        <v>2</v>
      </c>
      <c r="L1832" s="2">
        <v>2</v>
      </c>
      <c r="M1832">
        <v>0</v>
      </c>
      <c r="N1832" s="2">
        <v>1</v>
      </c>
      <c r="O1832" s="2">
        <v>0</v>
      </c>
      <c r="P1832" s="2">
        <v>1</v>
      </c>
      <c r="Q1832" s="2">
        <v>2</v>
      </c>
      <c r="R1832" s="2">
        <v>1</v>
      </c>
      <c r="S1832" s="2">
        <v>0</v>
      </c>
      <c r="T1832" s="2">
        <v>0</v>
      </c>
      <c r="U1832" s="45" t="s">
        <v>77</v>
      </c>
      <c r="V1832" s="45" t="s">
        <v>77</v>
      </c>
      <c r="W1832" s="45">
        <v>0.27241898148148153</v>
      </c>
      <c r="X1832" s="2">
        <v>0</v>
      </c>
      <c r="Y1832" s="2">
        <v>2</v>
      </c>
      <c r="Z1832">
        <v>2</v>
      </c>
    </row>
    <row r="1833" spans="1:26" x14ac:dyDescent="0.25">
      <c r="A1833" s="1">
        <v>44732</v>
      </c>
      <c r="B1833" t="s">
        <v>81</v>
      </c>
      <c r="C1833" t="s">
        <v>135</v>
      </c>
      <c r="D1833" t="s">
        <v>132</v>
      </c>
      <c r="E1833" t="s">
        <v>274</v>
      </c>
      <c r="F1833" s="3">
        <v>8.5011109999999999</v>
      </c>
      <c r="G1833" s="5">
        <v>7.6953702777777772E-2</v>
      </c>
      <c r="H1833" s="2">
        <v>1</v>
      </c>
      <c r="I1833" s="2">
        <v>1</v>
      </c>
      <c r="J1833" s="2">
        <v>0</v>
      </c>
      <c r="K1833" s="2">
        <v>7</v>
      </c>
      <c r="L1833" s="2">
        <v>7</v>
      </c>
      <c r="M1833">
        <v>4</v>
      </c>
      <c r="N1833" s="2">
        <v>5</v>
      </c>
      <c r="O1833" s="2">
        <v>1</v>
      </c>
      <c r="P1833" s="2">
        <v>2</v>
      </c>
      <c r="Q1833" s="2">
        <v>5</v>
      </c>
      <c r="R1833" s="2">
        <v>3</v>
      </c>
      <c r="S1833" s="2">
        <v>1</v>
      </c>
      <c r="T1833" s="2">
        <v>0</v>
      </c>
      <c r="U1833" s="45">
        <v>5.6018518518518518E-3</v>
      </c>
      <c r="V1833" s="45">
        <v>0</v>
      </c>
      <c r="W1833" s="45">
        <v>7.5810185185185189E-2</v>
      </c>
      <c r="X1833" s="2">
        <v>1</v>
      </c>
      <c r="Y1833" s="2">
        <v>5</v>
      </c>
      <c r="Z1833">
        <v>7</v>
      </c>
    </row>
    <row r="1834" spans="1:26" x14ac:dyDescent="0.25">
      <c r="A1834" s="1">
        <v>44732</v>
      </c>
      <c r="B1834" t="s">
        <v>81</v>
      </c>
      <c r="C1834" t="s">
        <v>141</v>
      </c>
      <c r="D1834" t="s">
        <v>132</v>
      </c>
      <c r="E1834" t="s">
        <v>274</v>
      </c>
      <c r="F1834" s="3">
        <v>12.349166500000001</v>
      </c>
      <c r="G1834" s="5">
        <v>3.7546976715686284E-2</v>
      </c>
      <c r="H1834" s="2">
        <v>0</v>
      </c>
      <c r="I1834" s="2">
        <v>0</v>
      </c>
      <c r="J1834" s="2">
        <v>0</v>
      </c>
      <c r="K1834" s="2">
        <v>17</v>
      </c>
      <c r="L1834" s="2">
        <v>17</v>
      </c>
      <c r="M1834">
        <v>8</v>
      </c>
      <c r="N1834" s="2">
        <v>12</v>
      </c>
      <c r="O1834" s="2">
        <v>4</v>
      </c>
      <c r="P1834" s="2">
        <v>10</v>
      </c>
      <c r="Q1834" s="2">
        <v>13</v>
      </c>
      <c r="R1834" s="2">
        <v>3</v>
      </c>
      <c r="S1834" s="2">
        <v>0</v>
      </c>
      <c r="T1834" s="2">
        <v>0</v>
      </c>
      <c r="U1834" s="45">
        <v>7.5115740740740742E-3</v>
      </c>
      <c r="V1834" s="45">
        <v>0.25</v>
      </c>
      <c r="W1834" s="45">
        <v>0.15524305555555556</v>
      </c>
      <c r="X1834" s="2">
        <v>0</v>
      </c>
      <c r="Y1834" s="2">
        <v>13</v>
      </c>
      <c r="Z1834">
        <v>17</v>
      </c>
    </row>
    <row r="1835" spans="1:26" x14ac:dyDescent="0.25">
      <c r="A1835" s="1">
        <v>44732</v>
      </c>
      <c r="B1835" t="s">
        <v>76</v>
      </c>
      <c r="C1835" t="s">
        <v>137</v>
      </c>
      <c r="D1835" t="s">
        <v>132</v>
      </c>
      <c r="E1835" t="s">
        <v>268</v>
      </c>
      <c r="F1835" s="3">
        <v>54.090831333333327</v>
      </c>
      <c r="G1835" s="5">
        <v>0.16048379074074073</v>
      </c>
      <c r="H1835" s="2">
        <v>6</v>
      </c>
      <c r="I1835" s="2">
        <v>5</v>
      </c>
      <c r="J1835" s="2">
        <v>1</v>
      </c>
      <c r="K1835" s="2">
        <v>15</v>
      </c>
      <c r="L1835" s="2">
        <v>15</v>
      </c>
      <c r="M1835">
        <v>2</v>
      </c>
      <c r="N1835" s="2">
        <v>6</v>
      </c>
      <c r="O1835" s="2">
        <v>2</v>
      </c>
      <c r="P1835" s="2">
        <v>9</v>
      </c>
      <c r="Q1835" s="2">
        <v>13</v>
      </c>
      <c r="R1835" s="2">
        <v>4</v>
      </c>
      <c r="S1835" s="2">
        <v>0</v>
      </c>
      <c r="T1835" s="2">
        <v>0</v>
      </c>
      <c r="U1835" s="45">
        <v>1.5370370370370371E-2</v>
      </c>
      <c r="V1835" s="45">
        <v>0</v>
      </c>
      <c r="W1835" s="45">
        <v>8.0451388888888892E-2</v>
      </c>
      <c r="X1835" s="2">
        <v>0</v>
      </c>
      <c r="Y1835" s="2">
        <v>13</v>
      </c>
      <c r="Z1835">
        <v>15</v>
      </c>
    </row>
    <row r="1836" spans="1:26" x14ac:dyDescent="0.25">
      <c r="A1836" s="1">
        <v>44732</v>
      </c>
      <c r="B1836" t="s">
        <v>76</v>
      </c>
      <c r="C1836" t="s">
        <v>145</v>
      </c>
      <c r="D1836" t="s">
        <v>146</v>
      </c>
      <c r="E1836" t="s">
        <v>268</v>
      </c>
      <c r="F1836" s="3">
        <v>21.676388833333331</v>
      </c>
      <c r="G1836" s="5">
        <v>0.16094714467592591</v>
      </c>
      <c r="H1836" s="2">
        <v>3</v>
      </c>
      <c r="I1836" s="2">
        <v>1</v>
      </c>
      <c r="J1836" s="2">
        <v>0</v>
      </c>
      <c r="K1836" s="2">
        <v>4</v>
      </c>
      <c r="L1836" s="2">
        <v>4</v>
      </c>
      <c r="M1836">
        <v>0</v>
      </c>
      <c r="N1836" s="2">
        <v>1</v>
      </c>
      <c r="O1836" s="2">
        <v>0</v>
      </c>
      <c r="P1836" s="2">
        <v>2</v>
      </c>
      <c r="Q1836" s="2">
        <v>4</v>
      </c>
      <c r="R1836" s="2">
        <v>2</v>
      </c>
      <c r="S1836" s="2">
        <v>0</v>
      </c>
      <c r="T1836" s="2">
        <v>0</v>
      </c>
      <c r="U1836" s="45" t="s">
        <v>77</v>
      </c>
      <c r="V1836" s="45" t="s">
        <v>77</v>
      </c>
      <c r="W1836" s="45">
        <v>0.26222800925925926</v>
      </c>
      <c r="X1836" s="2">
        <v>0</v>
      </c>
      <c r="Y1836" s="2">
        <v>4</v>
      </c>
      <c r="Z1836">
        <v>4</v>
      </c>
    </row>
    <row r="1837" spans="1:26" x14ac:dyDescent="0.25">
      <c r="A1837" s="1">
        <v>44732</v>
      </c>
      <c r="B1837" t="s">
        <v>76</v>
      </c>
      <c r="C1837" t="s">
        <v>137</v>
      </c>
      <c r="D1837" t="s">
        <v>132</v>
      </c>
      <c r="E1837" t="s">
        <v>286</v>
      </c>
      <c r="F1837" s="3">
        <v>19.332499999999996</v>
      </c>
      <c r="G1837" s="5">
        <v>0.14467013888888886</v>
      </c>
      <c r="H1837" s="2">
        <v>2</v>
      </c>
      <c r="I1837" s="2">
        <v>1</v>
      </c>
      <c r="J1837" s="2">
        <v>0</v>
      </c>
      <c r="K1837" s="2">
        <v>4</v>
      </c>
      <c r="L1837" s="2">
        <v>4</v>
      </c>
      <c r="M1837">
        <v>0</v>
      </c>
      <c r="N1837" s="2">
        <v>2</v>
      </c>
      <c r="O1837" s="2">
        <v>1</v>
      </c>
      <c r="P1837" s="2">
        <v>2</v>
      </c>
      <c r="Q1837" s="2">
        <v>2</v>
      </c>
      <c r="R1837" s="2">
        <v>0</v>
      </c>
      <c r="S1837" s="2">
        <v>1</v>
      </c>
      <c r="T1837" s="2">
        <v>0</v>
      </c>
      <c r="U1837" s="45">
        <v>1.4363425925925927E-2</v>
      </c>
      <c r="V1837" s="45">
        <v>0</v>
      </c>
      <c r="W1837" s="45">
        <v>2.4560185185185185E-2</v>
      </c>
      <c r="X1837" s="2">
        <v>1</v>
      </c>
      <c r="Y1837" s="2">
        <v>2</v>
      </c>
      <c r="Z1837">
        <v>4</v>
      </c>
    </row>
    <row r="1838" spans="1:26" x14ac:dyDescent="0.25">
      <c r="A1838" s="1">
        <v>44732</v>
      </c>
      <c r="B1838" t="s">
        <v>76</v>
      </c>
      <c r="C1838" t="s">
        <v>147</v>
      </c>
      <c r="D1838" t="s">
        <v>132</v>
      </c>
      <c r="E1838" t="s">
        <v>286</v>
      </c>
      <c r="F1838" s="3">
        <v>3.5102778333333333</v>
      </c>
      <c r="G1838" s="5">
        <v>3.1311177579365079E-2</v>
      </c>
      <c r="H1838" s="2">
        <v>0</v>
      </c>
      <c r="I1838" s="2">
        <v>0</v>
      </c>
      <c r="J1838" s="2">
        <v>0</v>
      </c>
      <c r="K1838" s="2">
        <v>7</v>
      </c>
      <c r="L1838" s="2">
        <v>7</v>
      </c>
      <c r="M1838">
        <v>0</v>
      </c>
      <c r="N1838" s="2">
        <v>5</v>
      </c>
      <c r="O1838" s="2">
        <v>1</v>
      </c>
      <c r="P1838" s="2">
        <v>5</v>
      </c>
      <c r="Q1838" s="2">
        <v>5</v>
      </c>
      <c r="R1838" s="2">
        <v>0</v>
      </c>
      <c r="S1838" s="2">
        <v>1</v>
      </c>
      <c r="T1838" s="2">
        <v>0</v>
      </c>
      <c r="U1838" s="45">
        <v>7.7083333333333335E-3</v>
      </c>
      <c r="V1838" s="45">
        <v>0</v>
      </c>
      <c r="W1838" s="45">
        <v>2.1400462962962965E-2</v>
      </c>
      <c r="X1838" s="2">
        <v>1</v>
      </c>
      <c r="Y1838" s="2">
        <v>5</v>
      </c>
      <c r="Z1838">
        <v>7</v>
      </c>
    </row>
    <row r="1839" spans="1:26" x14ac:dyDescent="0.25">
      <c r="A1839" s="1">
        <v>44732</v>
      </c>
      <c r="B1839" t="s">
        <v>76</v>
      </c>
      <c r="C1839" t="s">
        <v>144</v>
      </c>
      <c r="D1839" t="s">
        <v>132</v>
      </c>
      <c r="E1839" t="s">
        <v>286</v>
      </c>
      <c r="F1839" s="3">
        <v>2.4738888333333335</v>
      </c>
      <c r="G1839" s="5">
        <v>0.11349536805555557</v>
      </c>
      <c r="H1839" s="2">
        <v>0</v>
      </c>
      <c r="I1839" s="2">
        <v>0</v>
      </c>
      <c r="J1839" s="2">
        <v>0</v>
      </c>
      <c r="K1839" s="2">
        <v>1</v>
      </c>
      <c r="L1839" s="2">
        <v>1</v>
      </c>
      <c r="M1839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1</v>
      </c>
      <c r="U1839" s="45" t="s">
        <v>77</v>
      </c>
      <c r="V1839" s="45" t="s">
        <v>77</v>
      </c>
      <c r="W1839" s="45" t="s">
        <v>77</v>
      </c>
      <c r="X1839" s="2">
        <v>1</v>
      </c>
      <c r="Y1839" s="2">
        <v>0</v>
      </c>
      <c r="Z1839">
        <v>1</v>
      </c>
    </row>
    <row r="1840" spans="1:26" x14ac:dyDescent="0.25">
      <c r="A1840" s="1">
        <v>44732</v>
      </c>
      <c r="B1840" t="s">
        <v>76</v>
      </c>
      <c r="C1840" t="s">
        <v>144</v>
      </c>
      <c r="D1840" t="s">
        <v>132</v>
      </c>
      <c r="E1840" t="s">
        <v>270</v>
      </c>
      <c r="F1840" s="3">
        <v>18.731944333333335</v>
      </c>
      <c r="G1840" s="5">
        <v>5.8416521701388897E-2</v>
      </c>
      <c r="H1840" s="2">
        <v>0</v>
      </c>
      <c r="I1840" s="2">
        <v>0</v>
      </c>
      <c r="J1840" s="2">
        <v>0</v>
      </c>
      <c r="K1840" s="2">
        <v>16</v>
      </c>
      <c r="L1840" s="2">
        <v>15</v>
      </c>
      <c r="M1840">
        <v>2</v>
      </c>
      <c r="N1840" s="2">
        <v>7</v>
      </c>
      <c r="O1840" s="2">
        <v>3</v>
      </c>
      <c r="P1840" s="2">
        <v>8</v>
      </c>
      <c r="Q1840" s="2">
        <v>11</v>
      </c>
      <c r="R1840" s="2">
        <v>3</v>
      </c>
      <c r="S1840" s="2">
        <v>1</v>
      </c>
      <c r="T1840" s="2">
        <v>1</v>
      </c>
      <c r="U1840" s="45">
        <v>7.5231481481481486E-3</v>
      </c>
      <c r="V1840" s="45">
        <v>0.33333333333333331</v>
      </c>
      <c r="W1840" s="45">
        <v>8.4236111111111109E-2</v>
      </c>
      <c r="X1840" s="2">
        <v>2</v>
      </c>
      <c r="Y1840" s="2">
        <v>11</v>
      </c>
      <c r="Z1840">
        <v>16</v>
      </c>
    </row>
    <row r="1841" spans="1:26" x14ac:dyDescent="0.25">
      <c r="A1841" s="1">
        <v>44732</v>
      </c>
      <c r="B1841" t="s">
        <v>76</v>
      </c>
      <c r="C1841" t="s">
        <v>137</v>
      </c>
      <c r="D1841" t="s">
        <v>132</v>
      </c>
      <c r="E1841" t="s">
        <v>270</v>
      </c>
      <c r="F1841" s="3">
        <v>3.0594435</v>
      </c>
      <c r="G1841" s="5">
        <v>4.0434017361111109E-2</v>
      </c>
      <c r="H1841" s="2">
        <v>0</v>
      </c>
      <c r="I1841" s="2">
        <v>0</v>
      </c>
      <c r="J1841" s="2">
        <v>0</v>
      </c>
      <c r="K1841" s="2">
        <v>4</v>
      </c>
      <c r="L1841" s="2">
        <v>4</v>
      </c>
      <c r="M1841">
        <v>1</v>
      </c>
      <c r="N1841" s="2">
        <v>3</v>
      </c>
      <c r="O1841" s="2">
        <v>3</v>
      </c>
      <c r="P1841" s="2">
        <v>1</v>
      </c>
      <c r="Q1841" s="2">
        <v>1</v>
      </c>
      <c r="R1841" s="2">
        <v>0</v>
      </c>
      <c r="S1841" s="2">
        <v>0</v>
      </c>
      <c r="T1841" s="2">
        <v>0</v>
      </c>
      <c r="U1841" s="45">
        <v>1.0717592592592593E-2</v>
      </c>
      <c r="V1841" s="45">
        <v>0.33333333333333331</v>
      </c>
      <c r="W1841" s="45">
        <v>2.638888888888889E-3</v>
      </c>
      <c r="X1841" s="2">
        <v>0</v>
      </c>
      <c r="Y1841" s="2">
        <v>1</v>
      </c>
      <c r="Z1841">
        <v>4</v>
      </c>
    </row>
    <row r="1842" spans="1:26" x14ac:dyDescent="0.25">
      <c r="A1842" s="1">
        <v>44732</v>
      </c>
      <c r="B1842" t="s">
        <v>76</v>
      </c>
      <c r="C1842" t="s">
        <v>147</v>
      </c>
      <c r="D1842" t="s">
        <v>132</v>
      </c>
      <c r="E1842" t="s">
        <v>94</v>
      </c>
      <c r="F1842" s="3">
        <v>0.43861099999999997</v>
      </c>
      <c r="G1842" s="5">
        <v>1.9554395833333335E-2</v>
      </c>
      <c r="H1842" s="2">
        <v>0</v>
      </c>
      <c r="I1842" s="2">
        <v>0</v>
      </c>
      <c r="J1842" s="2">
        <v>0</v>
      </c>
      <c r="K1842" s="2">
        <v>2</v>
      </c>
      <c r="L1842" s="2">
        <v>2</v>
      </c>
      <c r="M1842">
        <v>0</v>
      </c>
      <c r="N1842" s="2">
        <v>2</v>
      </c>
      <c r="O1842" s="2">
        <v>0</v>
      </c>
      <c r="P1842" s="2">
        <v>1</v>
      </c>
      <c r="Q1842" s="2">
        <v>1</v>
      </c>
      <c r="R1842" s="2">
        <v>0</v>
      </c>
      <c r="S1842" s="2">
        <v>0</v>
      </c>
      <c r="T1842" s="2">
        <v>1</v>
      </c>
      <c r="U1842" s="45" t="s">
        <v>77</v>
      </c>
      <c r="V1842" s="45" t="s">
        <v>77</v>
      </c>
      <c r="W1842" s="45">
        <v>2.9953703703703705E-2</v>
      </c>
      <c r="X1842" s="2">
        <v>1</v>
      </c>
      <c r="Y1842" s="2">
        <v>1</v>
      </c>
      <c r="Z1842">
        <v>2</v>
      </c>
    </row>
    <row r="1843" spans="1:26" x14ac:dyDescent="0.25">
      <c r="A1843" s="1">
        <v>44732</v>
      </c>
      <c r="B1843" t="s">
        <v>82</v>
      </c>
      <c r="C1843" t="s">
        <v>178</v>
      </c>
      <c r="D1843" t="s">
        <v>77</v>
      </c>
      <c r="E1843" t="s">
        <v>276</v>
      </c>
      <c r="F1843" s="3">
        <v>0</v>
      </c>
      <c r="G1843" s="5" t="s">
        <v>77</v>
      </c>
      <c r="H1843" s="2">
        <v>0</v>
      </c>
      <c r="I1843" s="2">
        <v>0</v>
      </c>
      <c r="J1843" s="2">
        <v>0</v>
      </c>
      <c r="K1843" s="2">
        <v>1</v>
      </c>
      <c r="L1843" s="2">
        <v>0</v>
      </c>
      <c r="M1843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1</v>
      </c>
      <c r="U1843" s="45" t="s">
        <v>77</v>
      </c>
      <c r="V1843" s="45" t="s">
        <v>77</v>
      </c>
      <c r="W1843" s="45" t="s">
        <v>77</v>
      </c>
      <c r="X1843" s="2">
        <v>1</v>
      </c>
      <c r="Y1843" s="2">
        <v>0</v>
      </c>
      <c r="Z1843">
        <v>1</v>
      </c>
    </row>
    <row r="1844" spans="1:26" x14ac:dyDescent="0.25">
      <c r="A1844" s="1">
        <v>44732</v>
      </c>
      <c r="B1844" t="s">
        <v>82</v>
      </c>
      <c r="C1844" t="s">
        <v>151</v>
      </c>
      <c r="D1844" t="s">
        <v>143</v>
      </c>
      <c r="E1844" t="s">
        <v>285</v>
      </c>
      <c r="F1844" s="3">
        <v>0</v>
      </c>
      <c r="G1844" s="5" t="s">
        <v>77</v>
      </c>
      <c r="H1844" s="2">
        <v>0</v>
      </c>
      <c r="I1844" s="2">
        <v>0</v>
      </c>
      <c r="J1844" s="2">
        <v>0</v>
      </c>
      <c r="K1844" s="2">
        <v>1</v>
      </c>
      <c r="L1844" s="2">
        <v>1</v>
      </c>
      <c r="M1844">
        <v>1</v>
      </c>
      <c r="N1844" s="2">
        <v>1</v>
      </c>
      <c r="O1844" s="2">
        <v>0</v>
      </c>
      <c r="P1844" s="2">
        <v>0</v>
      </c>
      <c r="Q1844" s="2">
        <v>1</v>
      </c>
      <c r="R1844" s="2">
        <v>1</v>
      </c>
      <c r="S1844" s="2">
        <v>0</v>
      </c>
      <c r="T1844" s="2">
        <v>0</v>
      </c>
      <c r="U1844" s="45" t="s">
        <v>77</v>
      </c>
      <c r="V1844" s="45" t="s">
        <v>77</v>
      </c>
      <c r="W1844" s="45">
        <v>0.19256944444444446</v>
      </c>
      <c r="X1844" s="2">
        <v>0</v>
      </c>
      <c r="Y1844" s="2">
        <v>1</v>
      </c>
      <c r="Z1844">
        <v>1</v>
      </c>
    </row>
    <row r="1845" spans="1:26" x14ac:dyDescent="0.25">
      <c r="A1845" s="1">
        <v>44732</v>
      </c>
      <c r="B1845" t="s">
        <v>82</v>
      </c>
      <c r="C1845" t="s">
        <v>151</v>
      </c>
      <c r="D1845" t="s">
        <v>143</v>
      </c>
      <c r="E1845" t="s">
        <v>282</v>
      </c>
      <c r="F1845" s="3">
        <v>0.94527766666666657</v>
      </c>
      <c r="G1845" s="5">
        <v>2.3545523148148145E-2</v>
      </c>
      <c r="H1845" s="2">
        <v>0</v>
      </c>
      <c r="I1845" s="2">
        <v>0</v>
      </c>
      <c r="J1845" s="2">
        <v>0</v>
      </c>
      <c r="K1845" s="2">
        <v>4</v>
      </c>
      <c r="L1845" s="2">
        <v>4</v>
      </c>
      <c r="M1845">
        <v>1</v>
      </c>
      <c r="N1845" s="2">
        <v>3</v>
      </c>
      <c r="O1845" s="2">
        <v>1</v>
      </c>
      <c r="P1845" s="2">
        <v>2</v>
      </c>
      <c r="Q1845" s="2">
        <v>2</v>
      </c>
      <c r="R1845" s="2">
        <v>0</v>
      </c>
      <c r="S1845" s="2">
        <v>0</v>
      </c>
      <c r="T1845" s="2">
        <v>1</v>
      </c>
      <c r="U1845" s="45">
        <v>5.4166666666666669E-3</v>
      </c>
      <c r="V1845" s="45">
        <v>1</v>
      </c>
      <c r="W1845" s="45">
        <v>5.4768518518518529E-2</v>
      </c>
      <c r="X1845" s="2">
        <v>1</v>
      </c>
      <c r="Y1845" s="2">
        <v>2</v>
      </c>
      <c r="Z1845">
        <v>4</v>
      </c>
    </row>
    <row r="1846" spans="1:26" x14ac:dyDescent="0.25">
      <c r="A1846" s="1">
        <v>44732</v>
      </c>
      <c r="B1846" t="s">
        <v>82</v>
      </c>
      <c r="C1846" t="s">
        <v>156</v>
      </c>
      <c r="D1846" t="s">
        <v>143</v>
      </c>
      <c r="E1846" t="s">
        <v>287</v>
      </c>
      <c r="F1846" s="3">
        <v>0</v>
      </c>
      <c r="G1846" s="5">
        <v>3.5034722222222224E-2</v>
      </c>
      <c r="H1846" s="2">
        <v>0</v>
      </c>
      <c r="I1846" s="2">
        <v>0</v>
      </c>
      <c r="J1846" s="2">
        <v>0</v>
      </c>
      <c r="K1846" s="2">
        <v>1</v>
      </c>
      <c r="L1846" s="2">
        <v>1</v>
      </c>
      <c r="M1846">
        <v>0</v>
      </c>
      <c r="N1846" s="2">
        <v>1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1</v>
      </c>
      <c r="U1846" s="45" t="s">
        <v>77</v>
      </c>
      <c r="V1846" s="45" t="s">
        <v>77</v>
      </c>
      <c r="W1846" s="45" t="s">
        <v>77</v>
      </c>
      <c r="X1846" s="2">
        <v>1</v>
      </c>
      <c r="Y1846" s="2">
        <v>0</v>
      </c>
      <c r="Z1846">
        <v>1</v>
      </c>
    </row>
    <row r="1847" spans="1:26" x14ac:dyDescent="0.25">
      <c r="A1847" s="1">
        <v>44732</v>
      </c>
      <c r="B1847" t="s">
        <v>82</v>
      </c>
      <c r="C1847" t="s">
        <v>162</v>
      </c>
      <c r="D1847" t="s">
        <v>143</v>
      </c>
      <c r="E1847" t="s">
        <v>287</v>
      </c>
      <c r="F1847" s="3">
        <v>0</v>
      </c>
      <c r="G1847" s="5">
        <v>2.741897916666667E-2</v>
      </c>
      <c r="H1847" s="2">
        <v>0</v>
      </c>
      <c r="I1847" s="2">
        <v>0</v>
      </c>
      <c r="J1847" s="2">
        <v>0</v>
      </c>
      <c r="K1847" s="2">
        <v>1</v>
      </c>
      <c r="L1847" s="2">
        <v>1</v>
      </c>
      <c r="M1847">
        <v>0</v>
      </c>
      <c r="N1847" s="2">
        <v>1</v>
      </c>
      <c r="O1847" s="2">
        <v>0</v>
      </c>
      <c r="P1847" s="2">
        <v>1</v>
      </c>
      <c r="Q1847" s="2">
        <v>1</v>
      </c>
      <c r="R1847" s="2">
        <v>0</v>
      </c>
      <c r="S1847" s="2">
        <v>0</v>
      </c>
      <c r="T1847" s="2">
        <v>0</v>
      </c>
      <c r="U1847" s="45" t="s">
        <v>77</v>
      </c>
      <c r="V1847" s="45" t="s">
        <v>77</v>
      </c>
      <c r="W1847" s="45">
        <v>8.0821759259259274E-2</v>
      </c>
      <c r="X1847" s="2">
        <v>0</v>
      </c>
      <c r="Y1847" s="2">
        <v>1</v>
      </c>
      <c r="Z1847">
        <v>1</v>
      </c>
    </row>
    <row r="1848" spans="1:26" x14ac:dyDescent="0.25">
      <c r="A1848" s="1">
        <v>44732</v>
      </c>
      <c r="B1848" t="s">
        <v>82</v>
      </c>
      <c r="C1848" t="s">
        <v>142</v>
      </c>
      <c r="D1848" t="s">
        <v>143</v>
      </c>
      <c r="E1848" t="s">
        <v>94</v>
      </c>
      <c r="F1848" s="3">
        <v>12.083610999999999</v>
      </c>
      <c r="G1848" s="5">
        <v>9.4330631944444437E-2</v>
      </c>
      <c r="H1848" s="2">
        <v>0</v>
      </c>
      <c r="I1848" s="2">
        <v>0</v>
      </c>
      <c r="J1848" s="2">
        <v>0</v>
      </c>
      <c r="K1848" s="2">
        <v>5</v>
      </c>
      <c r="L1848" s="2">
        <v>5</v>
      </c>
      <c r="M1848">
        <v>0</v>
      </c>
      <c r="N1848" s="2">
        <v>0</v>
      </c>
      <c r="O1848" s="2">
        <v>1</v>
      </c>
      <c r="P1848" s="2">
        <v>2</v>
      </c>
      <c r="Q1848" s="2">
        <v>2</v>
      </c>
      <c r="R1848" s="2">
        <v>0</v>
      </c>
      <c r="S1848" s="2">
        <v>1</v>
      </c>
      <c r="T1848" s="2">
        <v>1</v>
      </c>
      <c r="U1848" s="45">
        <v>4.8611111111111112E-3</v>
      </c>
      <c r="V1848" s="45">
        <v>1</v>
      </c>
      <c r="W1848" s="45">
        <v>3.066550925925926E-2</v>
      </c>
      <c r="X1848" s="2">
        <v>2</v>
      </c>
      <c r="Y1848" s="2">
        <v>2</v>
      </c>
      <c r="Z1848">
        <v>5</v>
      </c>
    </row>
    <row r="1849" spans="1:26" x14ac:dyDescent="0.25">
      <c r="A1849" s="1">
        <v>44732</v>
      </c>
      <c r="B1849" t="s">
        <v>82</v>
      </c>
      <c r="C1849" t="s">
        <v>148</v>
      </c>
      <c r="D1849" t="s">
        <v>143</v>
      </c>
      <c r="E1849" t="s">
        <v>94</v>
      </c>
      <c r="F1849" s="3">
        <v>0.66388883333333326</v>
      </c>
      <c r="G1849" s="5">
        <v>1.3530091666666667E-2</v>
      </c>
      <c r="H1849" s="2">
        <v>0</v>
      </c>
      <c r="I1849" s="2">
        <v>0</v>
      </c>
      <c r="J1849" s="2">
        <v>0</v>
      </c>
      <c r="K1849" s="2">
        <v>5</v>
      </c>
      <c r="L1849" s="2">
        <v>5</v>
      </c>
      <c r="M1849">
        <v>2</v>
      </c>
      <c r="N1849" s="2">
        <v>5</v>
      </c>
      <c r="O1849" s="2">
        <v>1</v>
      </c>
      <c r="P1849" s="2">
        <v>3</v>
      </c>
      <c r="Q1849" s="2">
        <v>4</v>
      </c>
      <c r="R1849" s="2">
        <v>1</v>
      </c>
      <c r="S1849" s="2">
        <v>0</v>
      </c>
      <c r="T1849" s="2">
        <v>0</v>
      </c>
      <c r="U1849" s="45">
        <v>6.3078703703703708E-3</v>
      </c>
      <c r="V1849" s="45">
        <v>0</v>
      </c>
      <c r="W1849" s="45">
        <v>7.8211805555555555E-2</v>
      </c>
      <c r="X1849" s="2">
        <v>0</v>
      </c>
      <c r="Y1849" s="2">
        <v>4</v>
      </c>
      <c r="Z1849">
        <v>5</v>
      </c>
    </row>
    <row r="1850" spans="1:26" x14ac:dyDescent="0.25">
      <c r="A1850" s="1">
        <v>44732</v>
      </c>
      <c r="B1850" t="s">
        <v>82</v>
      </c>
      <c r="C1850" t="s">
        <v>154</v>
      </c>
      <c r="D1850" t="s">
        <v>143</v>
      </c>
      <c r="E1850" t="s">
        <v>94</v>
      </c>
      <c r="F1850" s="3">
        <v>0</v>
      </c>
      <c r="G1850" s="5">
        <v>1.6087965277777779E-2</v>
      </c>
      <c r="H1850" s="2">
        <v>0</v>
      </c>
      <c r="I1850" s="2">
        <v>0</v>
      </c>
      <c r="J1850" s="2">
        <v>0</v>
      </c>
      <c r="K1850" s="2">
        <v>1</v>
      </c>
      <c r="L1850" s="2">
        <v>1</v>
      </c>
      <c r="M1850">
        <v>0</v>
      </c>
      <c r="N1850" s="2">
        <v>1</v>
      </c>
      <c r="O1850" s="2">
        <v>0</v>
      </c>
      <c r="P1850" s="2">
        <v>1</v>
      </c>
      <c r="Q1850" s="2">
        <v>1</v>
      </c>
      <c r="R1850" s="2">
        <v>0</v>
      </c>
      <c r="S1850" s="2">
        <v>0</v>
      </c>
      <c r="T1850" s="2">
        <v>0</v>
      </c>
      <c r="U1850" s="45" t="s">
        <v>77</v>
      </c>
      <c r="V1850" s="45" t="s">
        <v>77</v>
      </c>
      <c r="W1850" s="45">
        <v>0.17584490740740741</v>
      </c>
      <c r="X1850" s="2">
        <v>0</v>
      </c>
      <c r="Y1850" s="2">
        <v>1</v>
      </c>
      <c r="Z1850">
        <v>1</v>
      </c>
    </row>
    <row r="1851" spans="1:26" x14ac:dyDescent="0.25">
      <c r="A1851" s="1">
        <v>44732</v>
      </c>
      <c r="B1851" t="s">
        <v>82</v>
      </c>
      <c r="C1851" t="s">
        <v>340</v>
      </c>
      <c r="D1851" t="s">
        <v>143</v>
      </c>
      <c r="E1851" t="s">
        <v>277</v>
      </c>
      <c r="F1851" s="3">
        <v>0</v>
      </c>
      <c r="G1851" s="5">
        <v>3.8668979166666666E-2</v>
      </c>
      <c r="H1851" s="2">
        <v>0</v>
      </c>
      <c r="I1851" s="2">
        <v>0</v>
      </c>
      <c r="J1851" s="2">
        <v>0</v>
      </c>
      <c r="K1851" s="2">
        <v>1</v>
      </c>
      <c r="L1851" s="2">
        <v>1</v>
      </c>
      <c r="M1851">
        <v>0</v>
      </c>
      <c r="N1851" s="2">
        <v>1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1</v>
      </c>
      <c r="U1851" s="45" t="s">
        <v>77</v>
      </c>
      <c r="V1851" s="45" t="s">
        <v>77</v>
      </c>
      <c r="W1851" s="45" t="s">
        <v>77</v>
      </c>
      <c r="X1851" s="2">
        <v>1</v>
      </c>
      <c r="Y1851" s="2">
        <v>0</v>
      </c>
      <c r="Z1851">
        <v>1</v>
      </c>
    </row>
    <row r="1852" spans="1:26" x14ac:dyDescent="0.25">
      <c r="A1852" s="1">
        <v>44732</v>
      </c>
      <c r="B1852" t="s">
        <v>82</v>
      </c>
      <c r="C1852" t="s">
        <v>176</v>
      </c>
      <c r="D1852" t="s">
        <v>143</v>
      </c>
      <c r="E1852" t="s">
        <v>277</v>
      </c>
      <c r="F1852" s="3">
        <v>0</v>
      </c>
      <c r="G1852" s="5" t="s">
        <v>77</v>
      </c>
      <c r="H1852" s="2">
        <v>0</v>
      </c>
      <c r="I1852" s="2">
        <v>0</v>
      </c>
      <c r="J1852" s="2">
        <v>0</v>
      </c>
      <c r="K1852" s="2">
        <v>1</v>
      </c>
      <c r="L1852" s="2">
        <v>0</v>
      </c>
      <c r="M1852">
        <v>0</v>
      </c>
      <c r="N1852" s="2">
        <v>0</v>
      </c>
      <c r="O1852" s="2">
        <v>1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45">
        <v>1.2962962962962963E-3</v>
      </c>
      <c r="V1852" s="45">
        <v>1</v>
      </c>
      <c r="W1852" s="45" t="s">
        <v>77</v>
      </c>
      <c r="X1852" s="2">
        <v>0</v>
      </c>
      <c r="Y1852" s="2">
        <v>0</v>
      </c>
      <c r="Z1852">
        <v>1</v>
      </c>
    </row>
    <row r="1853" spans="1:26" x14ac:dyDescent="0.25">
      <c r="A1853" s="1">
        <v>44732</v>
      </c>
      <c r="B1853" t="s">
        <v>80</v>
      </c>
      <c r="C1853" t="s">
        <v>133</v>
      </c>
      <c r="D1853" t="s">
        <v>132</v>
      </c>
      <c r="E1853" t="s">
        <v>268</v>
      </c>
      <c r="F1853" s="3">
        <v>5.1111111666666664</v>
      </c>
      <c r="G1853" s="5">
        <v>7.8989199074074076E-2</v>
      </c>
      <c r="H1853" s="2">
        <v>1</v>
      </c>
      <c r="I1853" s="2">
        <v>0</v>
      </c>
      <c r="J1853" s="2">
        <v>0</v>
      </c>
      <c r="K1853" s="2">
        <v>3</v>
      </c>
      <c r="L1853" s="2">
        <v>3</v>
      </c>
      <c r="M1853">
        <v>1</v>
      </c>
      <c r="N1853" s="2">
        <v>2</v>
      </c>
      <c r="O1853" s="2">
        <v>0</v>
      </c>
      <c r="P1853" s="2">
        <v>1</v>
      </c>
      <c r="Q1853" s="2">
        <v>1</v>
      </c>
      <c r="R1853" s="2">
        <v>0</v>
      </c>
      <c r="S1853" s="2">
        <v>0</v>
      </c>
      <c r="T1853" s="2">
        <v>2</v>
      </c>
      <c r="U1853" s="45" t="s">
        <v>77</v>
      </c>
      <c r="V1853" s="45" t="s">
        <v>77</v>
      </c>
      <c r="W1853" s="45">
        <v>1.6562500000000001E-2</v>
      </c>
      <c r="X1853" s="2">
        <v>2</v>
      </c>
      <c r="Y1853" s="2">
        <v>1</v>
      </c>
      <c r="Z1853">
        <v>3</v>
      </c>
    </row>
    <row r="1854" spans="1:26" x14ac:dyDescent="0.25">
      <c r="A1854" s="1">
        <v>44732</v>
      </c>
      <c r="B1854" t="s">
        <v>80</v>
      </c>
      <c r="C1854" t="s">
        <v>149</v>
      </c>
      <c r="D1854" t="s">
        <v>150</v>
      </c>
      <c r="E1854" t="s">
        <v>268</v>
      </c>
      <c r="F1854" s="3">
        <v>0</v>
      </c>
      <c r="G1854" s="5">
        <v>1.4189812500000001E-2</v>
      </c>
      <c r="H1854" s="2">
        <v>0</v>
      </c>
      <c r="I1854" s="2">
        <v>0</v>
      </c>
      <c r="J1854" s="2">
        <v>0</v>
      </c>
      <c r="K1854" s="2">
        <v>1</v>
      </c>
      <c r="L1854" s="2">
        <v>1</v>
      </c>
      <c r="M1854">
        <v>0</v>
      </c>
      <c r="N1854" s="2">
        <v>1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1</v>
      </c>
      <c r="U1854" s="45" t="s">
        <v>77</v>
      </c>
      <c r="V1854" s="45" t="s">
        <v>77</v>
      </c>
      <c r="W1854" s="45" t="s">
        <v>77</v>
      </c>
      <c r="X1854" s="2">
        <v>1</v>
      </c>
      <c r="Y1854" s="2">
        <v>0</v>
      </c>
      <c r="Z1854">
        <v>1</v>
      </c>
    </row>
    <row r="1855" spans="1:26" x14ac:dyDescent="0.25">
      <c r="A1855" s="1">
        <v>44732</v>
      </c>
      <c r="B1855" t="s">
        <v>80</v>
      </c>
      <c r="C1855" t="s">
        <v>133</v>
      </c>
      <c r="D1855" t="s">
        <v>132</v>
      </c>
      <c r="E1855" t="s">
        <v>275</v>
      </c>
      <c r="F1855" s="3">
        <v>44.854166666666664</v>
      </c>
      <c r="G1855" s="5">
        <v>0.19730902777777778</v>
      </c>
      <c r="H1855" s="2">
        <v>4</v>
      </c>
      <c r="I1855" s="2">
        <v>4</v>
      </c>
      <c r="J1855" s="2">
        <v>0</v>
      </c>
      <c r="K1855" s="2">
        <v>10</v>
      </c>
      <c r="L1855" s="2">
        <v>10</v>
      </c>
      <c r="M1855">
        <v>1</v>
      </c>
      <c r="N1855" s="2">
        <v>4</v>
      </c>
      <c r="O1855" s="2">
        <v>1</v>
      </c>
      <c r="P1855" s="2">
        <v>8</v>
      </c>
      <c r="Q1855" s="2">
        <v>8</v>
      </c>
      <c r="R1855" s="2">
        <v>0</v>
      </c>
      <c r="S1855" s="2">
        <v>0</v>
      </c>
      <c r="T1855" s="2">
        <v>1</v>
      </c>
      <c r="U1855" s="45">
        <v>1.329861111111111E-2</v>
      </c>
      <c r="V1855" s="45">
        <v>0</v>
      </c>
      <c r="W1855" s="45">
        <v>0.15537615740740743</v>
      </c>
      <c r="X1855" s="2">
        <v>1</v>
      </c>
      <c r="Y1855" s="2">
        <v>8</v>
      </c>
      <c r="Z1855">
        <v>10</v>
      </c>
    </row>
    <row r="1856" spans="1:26" x14ac:dyDescent="0.25">
      <c r="A1856" s="1">
        <v>44732</v>
      </c>
      <c r="B1856" t="s">
        <v>80</v>
      </c>
      <c r="C1856" t="s">
        <v>149</v>
      </c>
      <c r="D1856" t="s">
        <v>150</v>
      </c>
      <c r="E1856" t="s">
        <v>275</v>
      </c>
      <c r="F1856" s="3">
        <v>0</v>
      </c>
      <c r="G1856" s="5">
        <v>6.7870368055555561E-2</v>
      </c>
      <c r="H1856" s="2">
        <v>0</v>
      </c>
      <c r="I1856" s="2">
        <v>0</v>
      </c>
      <c r="J1856" s="2">
        <v>0</v>
      </c>
      <c r="K1856" s="2">
        <v>1</v>
      </c>
      <c r="L1856" s="2">
        <v>1</v>
      </c>
      <c r="M1856">
        <v>0</v>
      </c>
      <c r="N1856" s="2">
        <v>0</v>
      </c>
      <c r="O1856" s="2">
        <v>0</v>
      </c>
      <c r="P1856" s="2">
        <v>1</v>
      </c>
      <c r="Q1856" s="2">
        <v>1</v>
      </c>
      <c r="R1856" s="2">
        <v>0</v>
      </c>
      <c r="S1856" s="2">
        <v>0</v>
      </c>
      <c r="T1856" s="2">
        <v>0</v>
      </c>
      <c r="U1856" s="45" t="s">
        <v>77</v>
      </c>
      <c r="V1856" s="45" t="s">
        <v>77</v>
      </c>
      <c r="W1856" s="45">
        <v>0.15655092592592593</v>
      </c>
      <c r="X1856" s="2">
        <v>0</v>
      </c>
      <c r="Y1856" s="2">
        <v>1</v>
      </c>
      <c r="Z1856">
        <v>1</v>
      </c>
    </row>
    <row r="1857" spans="1:26" x14ac:dyDescent="0.25">
      <c r="A1857" s="1">
        <v>44732</v>
      </c>
      <c r="B1857" t="s">
        <v>80</v>
      </c>
      <c r="C1857" t="s">
        <v>133</v>
      </c>
      <c r="D1857" t="s">
        <v>132</v>
      </c>
      <c r="E1857" t="s">
        <v>270</v>
      </c>
      <c r="F1857" s="3">
        <v>0</v>
      </c>
      <c r="G1857" s="5">
        <v>1.0729166666666666E-2</v>
      </c>
      <c r="H1857" s="2">
        <v>0</v>
      </c>
      <c r="I1857" s="2">
        <v>0</v>
      </c>
      <c r="J1857" s="2">
        <v>0</v>
      </c>
      <c r="K1857" s="2">
        <v>1</v>
      </c>
      <c r="L1857" s="2">
        <v>1</v>
      </c>
      <c r="M1857">
        <v>0</v>
      </c>
      <c r="N1857" s="2">
        <v>1</v>
      </c>
      <c r="O1857" s="2">
        <v>1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45">
        <v>5.4166666666666669E-3</v>
      </c>
      <c r="V1857" s="45">
        <v>1</v>
      </c>
      <c r="W1857" s="45" t="s">
        <v>77</v>
      </c>
      <c r="X1857" s="2">
        <v>0</v>
      </c>
      <c r="Y1857" s="2">
        <v>0</v>
      </c>
      <c r="Z1857">
        <v>1</v>
      </c>
    </row>
    <row r="1858" spans="1:26" x14ac:dyDescent="0.25">
      <c r="A1858" s="1">
        <v>44732</v>
      </c>
      <c r="B1858" t="s">
        <v>80</v>
      </c>
      <c r="C1858" t="s">
        <v>133</v>
      </c>
      <c r="D1858" t="s">
        <v>132</v>
      </c>
      <c r="E1858" t="s">
        <v>94</v>
      </c>
      <c r="F1858" s="3">
        <v>3.8541666666666665</v>
      </c>
      <c r="G1858" s="5">
        <v>0.17100694444444445</v>
      </c>
      <c r="H1858" s="2">
        <v>1</v>
      </c>
      <c r="I1858" s="2">
        <v>0</v>
      </c>
      <c r="J1858" s="2">
        <v>0</v>
      </c>
      <c r="K1858" s="2">
        <v>1</v>
      </c>
      <c r="L1858" s="2">
        <v>1</v>
      </c>
      <c r="M1858">
        <v>0</v>
      </c>
      <c r="N1858" s="2">
        <v>0</v>
      </c>
      <c r="O1858" s="2">
        <v>0</v>
      </c>
      <c r="P1858" s="2">
        <v>1</v>
      </c>
      <c r="Q1858" s="2">
        <v>1</v>
      </c>
      <c r="R1858" s="2">
        <v>0</v>
      </c>
      <c r="S1858" s="2">
        <v>0</v>
      </c>
      <c r="T1858" s="2">
        <v>0</v>
      </c>
      <c r="U1858" s="45" t="s">
        <v>77</v>
      </c>
      <c r="V1858" s="45" t="s">
        <v>77</v>
      </c>
      <c r="W1858" s="45">
        <v>4.6886574074074074E-2</v>
      </c>
      <c r="X1858" s="2">
        <v>0</v>
      </c>
      <c r="Y1858" s="2">
        <v>1</v>
      </c>
      <c r="Z1858">
        <v>1</v>
      </c>
    </row>
    <row r="1859" spans="1:26" x14ac:dyDescent="0.25">
      <c r="A1859" s="1">
        <v>44732</v>
      </c>
      <c r="B1859" t="s">
        <v>80</v>
      </c>
      <c r="C1859" t="s">
        <v>133</v>
      </c>
      <c r="D1859" t="s">
        <v>132</v>
      </c>
      <c r="E1859" t="s">
        <v>267</v>
      </c>
      <c r="F1859" s="3">
        <v>66.286109833333327</v>
      </c>
      <c r="G1859" s="5">
        <v>0.15592592152777779</v>
      </c>
      <c r="H1859" s="2">
        <v>7</v>
      </c>
      <c r="I1859" s="2">
        <v>4</v>
      </c>
      <c r="J1859" s="2">
        <v>1</v>
      </c>
      <c r="K1859" s="2">
        <v>19</v>
      </c>
      <c r="L1859" s="2">
        <v>19</v>
      </c>
      <c r="M1859">
        <v>7</v>
      </c>
      <c r="N1859" s="2">
        <v>11</v>
      </c>
      <c r="O1859" s="2">
        <v>3</v>
      </c>
      <c r="P1859" s="2">
        <v>13</v>
      </c>
      <c r="Q1859" s="2">
        <v>14</v>
      </c>
      <c r="R1859" s="2">
        <v>1</v>
      </c>
      <c r="S1859" s="2">
        <v>1</v>
      </c>
      <c r="T1859" s="2">
        <v>1</v>
      </c>
      <c r="U1859" s="45">
        <v>7.5810185185185182E-3</v>
      </c>
      <c r="V1859" s="45">
        <v>0.33333333333333331</v>
      </c>
      <c r="W1859" s="45">
        <v>0.18298032407407408</v>
      </c>
      <c r="X1859" s="2">
        <v>2</v>
      </c>
      <c r="Y1859" s="2">
        <v>14</v>
      </c>
      <c r="Z1859">
        <v>19</v>
      </c>
    </row>
    <row r="1860" spans="1:26" x14ac:dyDescent="0.25">
      <c r="A1860" s="1">
        <v>44732</v>
      </c>
      <c r="B1860" t="s">
        <v>80</v>
      </c>
      <c r="C1860" t="s">
        <v>149</v>
      </c>
      <c r="D1860" t="s">
        <v>150</v>
      </c>
      <c r="E1860" t="s">
        <v>267</v>
      </c>
      <c r="F1860" s="3">
        <v>2.3019444999999998</v>
      </c>
      <c r="G1860" s="5">
        <v>6.1388888888888889E-2</v>
      </c>
      <c r="H1860" s="2">
        <v>0</v>
      </c>
      <c r="I1860" s="2">
        <v>0</v>
      </c>
      <c r="J1860" s="2">
        <v>0</v>
      </c>
      <c r="K1860" s="2">
        <v>4</v>
      </c>
      <c r="L1860" s="2">
        <v>4</v>
      </c>
      <c r="M1860">
        <v>0</v>
      </c>
      <c r="N1860" s="2">
        <v>2</v>
      </c>
      <c r="O1860" s="2">
        <v>0</v>
      </c>
      <c r="P1860" s="2">
        <v>1</v>
      </c>
      <c r="Q1860" s="2">
        <v>1</v>
      </c>
      <c r="R1860" s="2">
        <v>0</v>
      </c>
      <c r="S1860" s="2">
        <v>0</v>
      </c>
      <c r="T1860" s="2">
        <v>3</v>
      </c>
      <c r="U1860" s="45" t="s">
        <v>77</v>
      </c>
      <c r="V1860" s="45" t="s">
        <v>77</v>
      </c>
      <c r="W1860" s="45">
        <v>0.42712962962962969</v>
      </c>
      <c r="X1860" s="2">
        <v>3</v>
      </c>
      <c r="Y1860" s="2">
        <v>1</v>
      </c>
      <c r="Z1860">
        <v>4</v>
      </c>
    </row>
    <row r="1861" spans="1:26" x14ac:dyDescent="0.25">
      <c r="A1861" s="1">
        <v>44732</v>
      </c>
      <c r="B1861" t="s">
        <v>77</v>
      </c>
      <c r="C1861" t="s">
        <v>77</v>
      </c>
      <c r="D1861" t="s">
        <v>77</v>
      </c>
      <c r="E1861" t="s">
        <v>280</v>
      </c>
      <c r="F1861" s="3">
        <v>0</v>
      </c>
      <c r="G1861" s="5" t="s">
        <v>77</v>
      </c>
      <c r="H1861" s="2">
        <v>0</v>
      </c>
      <c r="I1861" s="2">
        <v>0</v>
      </c>
      <c r="J1861" s="2">
        <v>0</v>
      </c>
      <c r="K1861" s="2">
        <v>25</v>
      </c>
      <c r="L1861" s="2">
        <v>7</v>
      </c>
      <c r="M1861">
        <v>0</v>
      </c>
      <c r="N1861" s="2">
        <v>0</v>
      </c>
      <c r="O1861" s="2">
        <v>4</v>
      </c>
      <c r="P1861" s="2">
        <v>11</v>
      </c>
      <c r="Q1861" s="2">
        <v>15</v>
      </c>
      <c r="R1861" s="2">
        <v>4</v>
      </c>
      <c r="S1861" s="2">
        <v>2</v>
      </c>
      <c r="T1861" s="2">
        <v>4</v>
      </c>
      <c r="U1861" s="45">
        <v>4.4270833333333332E-3</v>
      </c>
      <c r="V1861" s="45">
        <v>0.75</v>
      </c>
      <c r="W1861" s="45">
        <v>5.9583333333333335E-2</v>
      </c>
      <c r="X1861" s="2">
        <v>6</v>
      </c>
      <c r="Y1861" s="2">
        <v>15</v>
      </c>
      <c r="Z1861">
        <v>12</v>
      </c>
    </row>
    <row r="1862" spans="1:26" x14ac:dyDescent="0.25">
      <c r="A1862" s="1">
        <v>44732</v>
      </c>
      <c r="B1862" t="s">
        <v>77</v>
      </c>
      <c r="C1862" t="s">
        <v>77</v>
      </c>
      <c r="D1862" t="s">
        <v>77</v>
      </c>
      <c r="E1862" t="s">
        <v>269</v>
      </c>
      <c r="F1862" s="3">
        <v>0</v>
      </c>
      <c r="G1862" s="5" t="s">
        <v>77</v>
      </c>
      <c r="H1862" s="2">
        <v>0</v>
      </c>
      <c r="I1862" s="2">
        <v>0</v>
      </c>
      <c r="J1862" s="2">
        <v>0</v>
      </c>
      <c r="K1862" s="2">
        <v>52</v>
      </c>
      <c r="L1862" s="2">
        <v>6</v>
      </c>
      <c r="M1862">
        <v>0</v>
      </c>
      <c r="N1862" s="2">
        <v>0</v>
      </c>
      <c r="O1862" s="2">
        <v>6</v>
      </c>
      <c r="P1862" s="2">
        <v>26</v>
      </c>
      <c r="Q1862" s="2">
        <v>40</v>
      </c>
      <c r="R1862" s="2">
        <v>14</v>
      </c>
      <c r="S1862" s="2">
        <v>3</v>
      </c>
      <c r="T1862" s="2">
        <v>3</v>
      </c>
      <c r="U1862" s="45">
        <v>3.2407407407407411E-3</v>
      </c>
      <c r="V1862" s="45">
        <v>0.6</v>
      </c>
      <c r="W1862" s="45">
        <v>0.15877314814814814</v>
      </c>
      <c r="X1862" s="2">
        <v>6</v>
      </c>
      <c r="Y1862" s="2">
        <v>40</v>
      </c>
      <c r="Z1862">
        <v>14</v>
      </c>
    </row>
    <row r="1863" spans="1:26" x14ac:dyDescent="0.25">
      <c r="A1863" s="1">
        <v>44732</v>
      </c>
      <c r="B1863" t="s">
        <v>77</v>
      </c>
      <c r="C1863" t="s">
        <v>77</v>
      </c>
      <c r="D1863" t="s">
        <v>77</v>
      </c>
      <c r="E1863" t="s">
        <v>272</v>
      </c>
      <c r="F1863" s="3">
        <v>0</v>
      </c>
      <c r="G1863" s="5" t="s">
        <v>77</v>
      </c>
      <c r="H1863" s="2">
        <v>0</v>
      </c>
      <c r="I1863" s="2">
        <v>0</v>
      </c>
      <c r="J1863" s="2">
        <v>0</v>
      </c>
      <c r="K1863" s="2">
        <v>51</v>
      </c>
      <c r="L1863" s="2">
        <v>12</v>
      </c>
      <c r="M1863">
        <v>0</v>
      </c>
      <c r="N1863" s="2">
        <v>0</v>
      </c>
      <c r="O1863" s="2">
        <v>5</v>
      </c>
      <c r="P1863" s="2">
        <v>34</v>
      </c>
      <c r="Q1863" s="2">
        <v>39</v>
      </c>
      <c r="R1863" s="2">
        <v>5</v>
      </c>
      <c r="S1863" s="2">
        <v>2</v>
      </c>
      <c r="T1863" s="2">
        <v>5</v>
      </c>
      <c r="U1863" s="45">
        <v>4.4444444444444444E-3</v>
      </c>
      <c r="V1863" s="45">
        <v>1</v>
      </c>
      <c r="W1863" s="45">
        <v>7.0358796296296294E-2</v>
      </c>
      <c r="X1863" s="2">
        <v>7</v>
      </c>
      <c r="Y1863" s="2">
        <v>39</v>
      </c>
      <c r="Z1863">
        <v>29</v>
      </c>
    </row>
    <row r="1864" spans="1:26" x14ac:dyDescent="0.25">
      <c r="A1864" s="1">
        <v>44732</v>
      </c>
      <c r="B1864" t="s">
        <v>77</v>
      </c>
      <c r="C1864" t="s">
        <v>77</v>
      </c>
      <c r="D1864" t="s">
        <v>77</v>
      </c>
      <c r="E1864" t="s">
        <v>273</v>
      </c>
      <c r="F1864" s="3">
        <v>0</v>
      </c>
      <c r="G1864" s="5" t="s">
        <v>77</v>
      </c>
      <c r="H1864" s="2">
        <v>0</v>
      </c>
      <c r="I1864" s="2">
        <v>0</v>
      </c>
      <c r="J1864" s="2">
        <v>0</v>
      </c>
      <c r="K1864" s="2">
        <v>126</v>
      </c>
      <c r="L1864" s="2">
        <v>25</v>
      </c>
      <c r="M1864">
        <v>0</v>
      </c>
      <c r="N1864" s="2">
        <v>0</v>
      </c>
      <c r="O1864" s="2">
        <v>18</v>
      </c>
      <c r="P1864" s="2">
        <v>79</v>
      </c>
      <c r="Q1864" s="2">
        <v>95</v>
      </c>
      <c r="R1864" s="2">
        <v>16</v>
      </c>
      <c r="S1864" s="2">
        <v>6</v>
      </c>
      <c r="T1864" s="2">
        <v>7</v>
      </c>
      <c r="U1864" s="45">
        <v>3.6226851851851854E-3</v>
      </c>
      <c r="V1864" s="45">
        <v>0.82352941176470584</v>
      </c>
      <c r="W1864" s="45">
        <v>0.11436921296296297</v>
      </c>
      <c r="X1864" s="2">
        <v>13</v>
      </c>
      <c r="Y1864" s="2">
        <v>95</v>
      </c>
      <c r="Z1864">
        <v>50</v>
      </c>
    </row>
    <row r="1865" spans="1:26" x14ac:dyDescent="0.25">
      <c r="A1865" s="1">
        <v>44732</v>
      </c>
      <c r="B1865" t="s">
        <v>77</v>
      </c>
      <c r="C1865" t="s">
        <v>77</v>
      </c>
      <c r="D1865" t="s">
        <v>77</v>
      </c>
      <c r="E1865" t="s">
        <v>268</v>
      </c>
      <c r="F1865" s="3">
        <v>0</v>
      </c>
      <c r="G1865" s="5" t="s">
        <v>77</v>
      </c>
      <c r="H1865" s="2">
        <v>0</v>
      </c>
      <c r="I1865" s="2">
        <v>0</v>
      </c>
      <c r="J1865" s="2">
        <v>0</v>
      </c>
      <c r="K1865" s="2">
        <v>65</v>
      </c>
      <c r="L1865" s="2">
        <v>8</v>
      </c>
      <c r="M1865">
        <v>0</v>
      </c>
      <c r="N1865" s="2">
        <v>1</v>
      </c>
      <c r="O1865" s="2">
        <v>2</v>
      </c>
      <c r="P1865" s="2">
        <v>31</v>
      </c>
      <c r="Q1865" s="2">
        <v>47</v>
      </c>
      <c r="R1865" s="2">
        <v>16</v>
      </c>
      <c r="S1865" s="2">
        <v>8</v>
      </c>
      <c r="T1865" s="2">
        <v>8</v>
      </c>
      <c r="U1865" s="45">
        <v>1.0850694444444444E-2</v>
      </c>
      <c r="V1865" s="45">
        <v>0.5</v>
      </c>
      <c r="W1865" s="45">
        <v>0.1082638888888889</v>
      </c>
      <c r="X1865" s="2">
        <v>16</v>
      </c>
      <c r="Y1865" s="2">
        <v>47</v>
      </c>
      <c r="Z1865">
        <v>24</v>
      </c>
    </row>
    <row r="1866" spans="1:26" x14ac:dyDescent="0.25">
      <c r="A1866" s="1">
        <v>44732</v>
      </c>
      <c r="B1866" t="s">
        <v>77</v>
      </c>
      <c r="C1866" t="s">
        <v>77</v>
      </c>
      <c r="D1866" t="s">
        <v>77</v>
      </c>
      <c r="E1866" t="s">
        <v>286</v>
      </c>
      <c r="F1866" s="3">
        <v>0</v>
      </c>
      <c r="G1866" s="5" t="s">
        <v>77</v>
      </c>
      <c r="H1866" s="2">
        <v>0</v>
      </c>
      <c r="I1866" s="2">
        <v>0</v>
      </c>
      <c r="J1866" s="2">
        <v>0</v>
      </c>
      <c r="K1866" s="2">
        <v>19</v>
      </c>
      <c r="L1866" s="2">
        <v>5</v>
      </c>
      <c r="M1866">
        <v>0</v>
      </c>
      <c r="N1866" s="2">
        <v>0</v>
      </c>
      <c r="O1866" s="2">
        <v>1</v>
      </c>
      <c r="P1866" s="2">
        <v>6</v>
      </c>
      <c r="Q1866" s="2">
        <v>10</v>
      </c>
      <c r="R1866" s="2">
        <v>4</v>
      </c>
      <c r="S1866" s="2">
        <v>4</v>
      </c>
      <c r="T1866" s="2">
        <v>4</v>
      </c>
      <c r="U1866" s="45">
        <v>1.8969907407407408E-2</v>
      </c>
      <c r="V1866" s="45">
        <v>0</v>
      </c>
      <c r="W1866" s="45">
        <v>1.6412037037037037E-2</v>
      </c>
      <c r="X1866" s="2">
        <v>8</v>
      </c>
      <c r="Y1866" s="2">
        <v>10</v>
      </c>
      <c r="Z1866">
        <v>11</v>
      </c>
    </row>
    <row r="1867" spans="1:26" x14ac:dyDescent="0.25">
      <c r="A1867" s="1">
        <v>44732</v>
      </c>
      <c r="B1867" t="s">
        <v>77</v>
      </c>
      <c r="C1867" t="s">
        <v>77</v>
      </c>
      <c r="D1867" t="s">
        <v>77</v>
      </c>
      <c r="E1867" t="s">
        <v>276</v>
      </c>
      <c r="F1867" s="3">
        <v>0</v>
      </c>
      <c r="G1867" s="5" t="s">
        <v>77</v>
      </c>
      <c r="H1867" s="2">
        <v>0</v>
      </c>
      <c r="I1867" s="2">
        <v>0</v>
      </c>
      <c r="J1867" s="2">
        <v>0</v>
      </c>
      <c r="K1867" s="2">
        <v>44</v>
      </c>
      <c r="L1867" s="2">
        <v>6</v>
      </c>
      <c r="M1867">
        <v>0</v>
      </c>
      <c r="N1867" s="2">
        <v>0</v>
      </c>
      <c r="O1867" s="2">
        <v>3</v>
      </c>
      <c r="P1867" s="2">
        <v>22</v>
      </c>
      <c r="Q1867" s="2">
        <v>31</v>
      </c>
      <c r="R1867" s="2">
        <v>9</v>
      </c>
      <c r="S1867" s="2">
        <v>1</v>
      </c>
      <c r="T1867" s="2">
        <v>9</v>
      </c>
      <c r="U1867" s="45">
        <v>4.5138888888888893E-3</v>
      </c>
      <c r="V1867" s="45">
        <v>0.66666666666666663</v>
      </c>
      <c r="W1867" s="45">
        <v>2.3315972222222224E-2</v>
      </c>
      <c r="X1867" s="2">
        <v>10</v>
      </c>
      <c r="Y1867" s="2">
        <v>31</v>
      </c>
      <c r="Z1867">
        <v>19</v>
      </c>
    </row>
    <row r="1868" spans="1:26" x14ac:dyDescent="0.25">
      <c r="A1868" s="1">
        <v>44732</v>
      </c>
      <c r="B1868" t="s">
        <v>77</v>
      </c>
      <c r="C1868" t="s">
        <v>77</v>
      </c>
      <c r="D1868" t="s">
        <v>77</v>
      </c>
      <c r="E1868" t="s">
        <v>285</v>
      </c>
      <c r="F1868" s="3">
        <v>0</v>
      </c>
      <c r="G1868" s="5" t="s">
        <v>77</v>
      </c>
      <c r="H1868" s="2">
        <v>0</v>
      </c>
      <c r="I1868" s="2">
        <v>0</v>
      </c>
      <c r="J1868" s="2">
        <v>0</v>
      </c>
      <c r="K1868" s="2">
        <v>52</v>
      </c>
      <c r="L1868" s="2">
        <v>17</v>
      </c>
      <c r="M1868">
        <v>0</v>
      </c>
      <c r="N1868" s="2">
        <v>0</v>
      </c>
      <c r="O1868" s="2">
        <v>3</v>
      </c>
      <c r="P1868" s="2">
        <v>34</v>
      </c>
      <c r="Q1868" s="2">
        <v>42</v>
      </c>
      <c r="R1868" s="2">
        <v>8</v>
      </c>
      <c r="S1868" s="2">
        <v>1</v>
      </c>
      <c r="T1868" s="2">
        <v>6</v>
      </c>
      <c r="U1868" s="45">
        <v>3.0902777777777782E-3</v>
      </c>
      <c r="V1868" s="45">
        <v>0.66666666666666663</v>
      </c>
      <c r="W1868" s="45">
        <v>4.0092592592592596E-2</v>
      </c>
      <c r="X1868" s="2">
        <v>7</v>
      </c>
      <c r="Y1868" s="2">
        <v>42</v>
      </c>
      <c r="Z1868">
        <v>33</v>
      </c>
    </row>
    <row r="1869" spans="1:26" x14ac:dyDescent="0.25">
      <c r="A1869" s="1">
        <v>44732</v>
      </c>
      <c r="B1869" t="s">
        <v>77</v>
      </c>
      <c r="C1869" t="s">
        <v>77</v>
      </c>
      <c r="D1869" t="s">
        <v>77</v>
      </c>
      <c r="E1869" t="s">
        <v>282</v>
      </c>
      <c r="F1869" s="3">
        <v>0</v>
      </c>
      <c r="G1869" s="5" t="s">
        <v>77</v>
      </c>
      <c r="H1869" s="2">
        <v>0</v>
      </c>
      <c r="I1869" s="2">
        <v>0</v>
      </c>
      <c r="J1869" s="2">
        <v>0</v>
      </c>
      <c r="K1869" s="2">
        <v>38</v>
      </c>
      <c r="L1869" s="2">
        <v>6</v>
      </c>
      <c r="M1869">
        <v>0</v>
      </c>
      <c r="N1869" s="2">
        <v>0</v>
      </c>
      <c r="O1869" s="2">
        <v>4</v>
      </c>
      <c r="P1869" s="2">
        <v>22</v>
      </c>
      <c r="Q1869" s="2">
        <v>28</v>
      </c>
      <c r="R1869" s="2">
        <v>6</v>
      </c>
      <c r="S1869" s="2">
        <v>2</v>
      </c>
      <c r="T1869" s="2">
        <v>4</v>
      </c>
      <c r="U1869" s="45">
        <v>1.4224537037037039E-2</v>
      </c>
      <c r="V1869" s="45">
        <v>0</v>
      </c>
      <c r="W1869" s="45">
        <v>5.541666666666667E-2</v>
      </c>
      <c r="X1869" s="2">
        <v>6</v>
      </c>
      <c r="Y1869" s="2">
        <v>28</v>
      </c>
      <c r="Z1869">
        <v>17</v>
      </c>
    </row>
    <row r="1870" spans="1:26" x14ac:dyDescent="0.25">
      <c r="A1870" s="1">
        <v>44732</v>
      </c>
      <c r="B1870" t="s">
        <v>77</v>
      </c>
      <c r="C1870" t="s">
        <v>77</v>
      </c>
      <c r="D1870" t="s">
        <v>77</v>
      </c>
      <c r="E1870" t="s">
        <v>287</v>
      </c>
      <c r="F1870" s="3">
        <v>0</v>
      </c>
      <c r="G1870" s="5">
        <v>3.0555555555555557E-3</v>
      </c>
      <c r="H1870" s="2">
        <v>0</v>
      </c>
      <c r="I1870" s="2">
        <v>0</v>
      </c>
      <c r="J1870" s="2">
        <v>0</v>
      </c>
      <c r="K1870" s="2">
        <v>28</v>
      </c>
      <c r="L1870" s="2">
        <v>8</v>
      </c>
      <c r="M1870">
        <v>0</v>
      </c>
      <c r="N1870" s="2">
        <v>1</v>
      </c>
      <c r="O1870" s="2">
        <v>6</v>
      </c>
      <c r="P1870" s="2">
        <v>13</v>
      </c>
      <c r="Q1870" s="2">
        <v>20</v>
      </c>
      <c r="R1870" s="2">
        <v>7</v>
      </c>
      <c r="S1870" s="2">
        <v>1</v>
      </c>
      <c r="T1870" s="2">
        <v>1</v>
      </c>
      <c r="U1870" s="45">
        <v>1.0034722222222223E-2</v>
      </c>
      <c r="V1870" s="45">
        <v>0.2</v>
      </c>
      <c r="W1870" s="45">
        <v>2.3368055555555562E-2</v>
      </c>
      <c r="X1870" s="2">
        <v>2</v>
      </c>
      <c r="Y1870" s="2">
        <v>20</v>
      </c>
      <c r="Z1870">
        <v>18</v>
      </c>
    </row>
    <row r="1871" spans="1:26" x14ac:dyDescent="0.25">
      <c r="A1871" s="1">
        <v>44732</v>
      </c>
      <c r="B1871" t="s">
        <v>77</v>
      </c>
      <c r="C1871" t="s">
        <v>77</v>
      </c>
      <c r="D1871" t="s">
        <v>77</v>
      </c>
      <c r="E1871" t="s">
        <v>284</v>
      </c>
      <c r="F1871" s="3">
        <v>0</v>
      </c>
      <c r="G1871" s="5" t="s">
        <v>77</v>
      </c>
      <c r="H1871" s="2">
        <v>0</v>
      </c>
      <c r="I1871" s="2">
        <v>0</v>
      </c>
      <c r="J1871" s="2">
        <v>0</v>
      </c>
      <c r="K1871" s="2">
        <v>25</v>
      </c>
      <c r="L1871" s="2">
        <v>7</v>
      </c>
      <c r="M1871">
        <v>0</v>
      </c>
      <c r="N1871" s="2">
        <v>0</v>
      </c>
      <c r="O1871" s="2">
        <v>3</v>
      </c>
      <c r="P1871" s="2">
        <v>11</v>
      </c>
      <c r="Q1871" s="2">
        <v>18</v>
      </c>
      <c r="R1871" s="2">
        <v>7</v>
      </c>
      <c r="S1871" s="2">
        <v>2</v>
      </c>
      <c r="T1871" s="2">
        <v>2</v>
      </c>
      <c r="U1871" s="45">
        <v>3.7152777777777778E-3</v>
      </c>
      <c r="V1871" s="45">
        <v>0.66666666666666663</v>
      </c>
      <c r="W1871" s="45">
        <v>2.9814814814814815E-2</v>
      </c>
      <c r="X1871" s="2">
        <v>4</v>
      </c>
      <c r="Y1871" s="2">
        <v>18</v>
      </c>
      <c r="Z1871">
        <v>15</v>
      </c>
    </row>
    <row r="1872" spans="1:26" x14ac:dyDescent="0.25">
      <c r="A1872" s="1">
        <v>44732</v>
      </c>
      <c r="B1872" t="s">
        <v>77</v>
      </c>
      <c r="C1872" t="s">
        <v>77</v>
      </c>
      <c r="D1872" t="s">
        <v>77</v>
      </c>
      <c r="E1872" t="s">
        <v>281</v>
      </c>
      <c r="F1872" s="3">
        <v>0</v>
      </c>
      <c r="G1872" s="5" t="s">
        <v>77</v>
      </c>
      <c r="H1872" s="2">
        <v>0</v>
      </c>
      <c r="I1872" s="2">
        <v>0</v>
      </c>
      <c r="J1872" s="2">
        <v>0</v>
      </c>
      <c r="K1872" s="2">
        <v>22</v>
      </c>
      <c r="L1872" s="2">
        <v>8</v>
      </c>
      <c r="M1872">
        <v>0</v>
      </c>
      <c r="N1872" s="2">
        <v>0</v>
      </c>
      <c r="O1872" s="2">
        <v>3</v>
      </c>
      <c r="P1872" s="2">
        <v>10</v>
      </c>
      <c r="Q1872" s="2">
        <v>15</v>
      </c>
      <c r="R1872" s="2">
        <v>5</v>
      </c>
      <c r="S1872" s="2">
        <v>2</v>
      </c>
      <c r="T1872" s="2">
        <v>2</v>
      </c>
      <c r="U1872" s="45">
        <v>5.7407407407407416E-3</v>
      </c>
      <c r="V1872" s="45">
        <v>0.33333333333333331</v>
      </c>
      <c r="W1872" s="45">
        <v>8.74363425925926E-2</v>
      </c>
      <c r="X1872" s="2">
        <v>4</v>
      </c>
      <c r="Y1872" s="2">
        <v>15</v>
      </c>
      <c r="Z1872">
        <v>12</v>
      </c>
    </row>
    <row r="1873" spans="1:26" x14ac:dyDescent="0.25">
      <c r="A1873" s="1">
        <v>44732</v>
      </c>
      <c r="B1873" t="s">
        <v>77</v>
      </c>
      <c r="C1873" t="s">
        <v>77</v>
      </c>
      <c r="D1873" t="s">
        <v>77</v>
      </c>
      <c r="E1873" t="s">
        <v>279</v>
      </c>
      <c r="F1873" s="3">
        <v>0</v>
      </c>
      <c r="G1873" s="5" t="s">
        <v>77</v>
      </c>
      <c r="H1873" s="2">
        <v>0</v>
      </c>
      <c r="I1873" s="2">
        <v>0</v>
      </c>
      <c r="J1873" s="2">
        <v>0</v>
      </c>
      <c r="K1873" s="2">
        <v>30</v>
      </c>
      <c r="L1873" s="2">
        <v>4</v>
      </c>
      <c r="M1873">
        <v>0</v>
      </c>
      <c r="N1873" s="2">
        <v>0</v>
      </c>
      <c r="O1873" s="2">
        <v>3</v>
      </c>
      <c r="P1873" s="2">
        <v>16</v>
      </c>
      <c r="Q1873" s="2">
        <v>23</v>
      </c>
      <c r="R1873" s="2">
        <v>7</v>
      </c>
      <c r="S1873" s="2">
        <v>2</v>
      </c>
      <c r="T1873" s="2">
        <v>2</v>
      </c>
      <c r="U1873" s="45">
        <v>1.0289351851851852E-2</v>
      </c>
      <c r="V1873" s="45">
        <v>0.33333333333333331</v>
      </c>
      <c r="W1873" s="45">
        <v>8.3657407407407416E-2</v>
      </c>
      <c r="X1873" s="2">
        <v>4</v>
      </c>
      <c r="Y1873" s="2">
        <v>23</v>
      </c>
      <c r="Z1873">
        <v>15</v>
      </c>
    </row>
    <row r="1874" spans="1:26" x14ac:dyDescent="0.25">
      <c r="A1874" s="1">
        <v>44732</v>
      </c>
      <c r="B1874" t="s">
        <v>77</v>
      </c>
      <c r="C1874" t="s">
        <v>77</v>
      </c>
      <c r="D1874" t="s">
        <v>77</v>
      </c>
      <c r="E1874" t="s">
        <v>275</v>
      </c>
      <c r="F1874" s="3">
        <v>0</v>
      </c>
      <c r="G1874" s="5" t="s">
        <v>77</v>
      </c>
      <c r="H1874" s="2">
        <v>0</v>
      </c>
      <c r="I1874" s="2">
        <v>0</v>
      </c>
      <c r="J1874" s="2">
        <v>0</v>
      </c>
      <c r="K1874" s="2">
        <v>53</v>
      </c>
      <c r="L1874" s="2">
        <v>9</v>
      </c>
      <c r="M1874">
        <v>0</v>
      </c>
      <c r="N1874" s="2">
        <v>0</v>
      </c>
      <c r="O1874" s="2">
        <v>1</v>
      </c>
      <c r="P1874" s="2">
        <v>35</v>
      </c>
      <c r="Q1874" s="2">
        <v>44</v>
      </c>
      <c r="R1874" s="2">
        <v>9</v>
      </c>
      <c r="S1874" s="2">
        <v>2</v>
      </c>
      <c r="T1874" s="2">
        <v>6</v>
      </c>
      <c r="U1874" s="45">
        <v>6.7592592592592591E-3</v>
      </c>
      <c r="V1874" s="45">
        <v>0</v>
      </c>
      <c r="W1874" s="45">
        <v>8.8576388888888885E-2</v>
      </c>
      <c r="X1874" s="2">
        <v>8</v>
      </c>
      <c r="Y1874" s="2">
        <v>44</v>
      </c>
      <c r="Z1874">
        <v>15</v>
      </c>
    </row>
    <row r="1875" spans="1:26" x14ac:dyDescent="0.25">
      <c r="A1875" s="1">
        <v>44732</v>
      </c>
      <c r="B1875" t="s">
        <v>77</v>
      </c>
      <c r="C1875" t="s">
        <v>77</v>
      </c>
      <c r="D1875" t="s">
        <v>77</v>
      </c>
      <c r="E1875" t="s">
        <v>271</v>
      </c>
      <c r="F1875" s="3">
        <v>0</v>
      </c>
      <c r="G1875" s="5" t="s">
        <v>77</v>
      </c>
      <c r="H1875" s="2">
        <v>0</v>
      </c>
      <c r="I1875" s="2">
        <v>0</v>
      </c>
      <c r="J1875" s="2">
        <v>0</v>
      </c>
      <c r="K1875" s="2">
        <v>47</v>
      </c>
      <c r="L1875" s="2">
        <v>14</v>
      </c>
      <c r="M1875">
        <v>0</v>
      </c>
      <c r="N1875" s="2">
        <v>0</v>
      </c>
      <c r="O1875" s="2">
        <v>9</v>
      </c>
      <c r="P1875" s="2">
        <v>23</v>
      </c>
      <c r="Q1875" s="2">
        <v>31</v>
      </c>
      <c r="R1875" s="2">
        <v>8</v>
      </c>
      <c r="S1875" s="2">
        <v>0</v>
      </c>
      <c r="T1875" s="2">
        <v>7</v>
      </c>
      <c r="U1875" s="45">
        <v>4.2592592592592595E-3</v>
      </c>
      <c r="V1875" s="45">
        <v>0.66666666666666663</v>
      </c>
      <c r="W1875" s="45">
        <v>0.11721643518518521</v>
      </c>
      <c r="X1875" s="2">
        <v>7</v>
      </c>
      <c r="Y1875" s="2">
        <v>31</v>
      </c>
      <c r="Z1875">
        <v>26</v>
      </c>
    </row>
    <row r="1876" spans="1:26" x14ac:dyDescent="0.25">
      <c r="A1876" s="1">
        <v>44732</v>
      </c>
      <c r="B1876" t="s">
        <v>77</v>
      </c>
      <c r="C1876" t="s">
        <v>77</v>
      </c>
      <c r="D1876" t="s">
        <v>77</v>
      </c>
      <c r="E1876" t="s">
        <v>82</v>
      </c>
      <c r="F1876" s="3">
        <v>0</v>
      </c>
      <c r="G1876" s="5" t="s">
        <v>77</v>
      </c>
      <c r="H1876" s="2">
        <v>0</v>
      </c>
      <c r="I1876" s="2">
        <v>0</v>
      </c>
      <c r="J1876" s="2">
        <v>0</v>
      </c>
      <c r="K1876" s="2">
        <v>4</v>
      </c>
      <c r="L1876" s="2">
        <v>0</v>
      </c>
      <c r="M1876">
        <v>0</v>
      </c>
      <c r="N1876" s="2">
        <v>0</v>
      </c>
      <c r="O1876" s="2">
        <v>0</v>
      </c>
      <c r="P1876" s="2">
        <v>4</v>
      </c>
      <c r="Q1876" s="2">
        <v>4</v>
      </c>
      <c r="R1876" s="2">
        <v>0</v>
      </c>
      <c r="S1876" s="2">
        <v>0</v>
      </c>
      <c r="T1876" s="2">
        <v>0</v>
      </c>
      <c r="U1876" s="45" t="s">
        <v>77</v>
      </c>
      <c r="V1876" s="45" t="s">
        <v>77</v>
      </c>
      <c r="W1876" s="45" t="s">
        <v>77</v>
      </c>
      <c r="X1876" s="2">
        <v>0</v>
      </c>
      <c r="Y1876" s="2">
        <v>4</v>
      </c>
      <c r="Z1876">
        <v>0</v>
      </c>
    </row>
    <row r="1877" spans="1:26" x14ac:dyDescent="0.25">
      <c r="A1877" s="1">
        <v>44732</v>
      </c>
      <c r="B1877" t="s">
        <v>77</v>
      </c>
      <c r="C1877" t="s">
        <v>77</v>
      </c>
      <c r="D1877" t="s">
        <v>77</v>
      </c>
      <c r="E1877" t="s">
        <v>270</v>
      </c>
      <c r="F1877" s="3">
        <v>0</v>
      </c>
      <c r="G1877" s="5" t="s">
        <v>77</v>
      </c>
      <c r="H1877" s="2">
        <v>0</v>
      </c>
      <c r="I1877" s="2">
        <v>0</v>
      </c>
      <c r="J1877" s="2">
        <v>0</v>
      </c>
      <c r="K1877" s="2">
        <v>37</v>
      </c>
      <c r="L1877" s="2">
        <v>8</v>
      </c>
      <c r="M1877">
        <v>0</v>
      </c>
      <c r="N1877" s="2">
        <v>0</v>
      </c>
      <c r="O1877" s="2">
        <v>7</v>
      </c>
      <c r="P1877" s="2">
        <v>22</v>
      </c>
      <c r="Q1877" s="2">
        <v>27</v>
      </c>
      <c r="R1877" s="2">
        <v>5</v>
      </c>
      <c r="S1877" s="2">
        <v>0</v>
      </c>
      <c r="T1877" s="2">
        <v>3</v>
      </c>
      <c r="U1877" s="45">
        <v>7.5231481481481486E-3</v>
      </c>
      <c r="V1877" s="45">
        <v>0.42857142857142855</v>
      </c>
      <c r="W1877" s="45">
        <v>9.2662037037037043E-2</v>
      </c>
      <c r="X1877" s="2">
        <v>3</v>
      </c>
      <c r="Y1877" s="2">
        <v>27</v>
      </c>
      <c r="Z1877">
        <v>20</v>
      </c>
    </row>
    <row r="1878" spans="1:26" x14ac:dyDescent="0.25">
      <c r="A1878" s="1">
        <v>44732</v>
      </c>
      <c r="B1878" t="s">
        <v>77</v>
      </c>
      <c r="C1878" t="s">
        <v>77</v>
      </c>
      <c r="D1878" t="s">
        <v>77</v>
      </c>
      <c r="E1878" t="s">
        <v>94</v>
      </c>
      <c r="F1878" s="3">
        <v>0</v>
      </c>
      <c r="G1878" s="5" t="s">
        <v>77</v>
      </c>
      <c r="H1878" s="2">
        <v>0</v>
      </c>
      <c r="I1878" s="2">
        <v>0</v>
      </c>
      <c r="J1878" s="2">
        <v>0</v>
      </c>
      <c r="K1878" s="2">
        <v>39</v>
      </c>
      <c r="L1878" s="2">
        <v>5</v>
      </c>
      <c r="M1878">
        <v>0</v>
      </c>
      <c r="N1878" s="2">
        <v>0</v>
      </c>
      <c r="O1878" s="2">
        <v>7</v>
      </c>
      <c r="P1878" s="2">
        <v>11</v>
      </c>
      <c r="Q1878" s="2">
        <v>19</v>
      </c>
      <c r="R1878" s="2">
        <v>8</v>
      </c>
      <c r="S1878" s="2">
        <v>5</v>
      </c>
      <c r="T1878" s="2">
        <v>8</v>
      </c>
      <c r="U1878" s="45">
        <v>1.0578703703703703E-2</v>
      </c>
      <c r="V1878" s="45">
        <v>0.2857142857142857</v>
      </c>
      <c r="W1878" s="45">
        <v>2.5758101851851855E-2</v>
      </c>
      <c r="X1878" s="2">
        <v>13</v>
      </c>
      <c r="Y1878" s="2">
        <v>19</v>
      </c>
      <c r="Z1878">
        <v>21</v>
      </c>
    </row>
    <row r="1879" spans="1:26" x14ac:dyDescent="0.25">
      <c r="A1879" s="1">
        <v>44732</v>
      </c>
      <c r="B1879" t="s">
        <v>77</v>
      </c>
      <c r="C1879" t="s">
        <v>77</v>
      </c>
      <c r="D1879" t="s">
        <v>77</v>
      </c>
      <c r="E1879" t="s">
        <v>274</v>
      </c>
      <c r="F1879" s="3">
        <v>0</v>
      </c>
      <c r="G1879" s="5" t="s">
        <v>77</v>
      </c>
      <c r="H1879" s="2">
        <v>0</v>
      </c>
      <c r="I1879" s="2">
        <v>0</v>
      </c>
      <c r="J1879" s="2">
        <v>0</v>
      </c>
      <c r="K1879" s="2">
        <v>79</v>
      </c>
      <c r="L1879" s="2">
        <v>14</v>
      </c>
      <c r="M1879">
        <v>0</v>
      </c>
      <c r="N1879" s="2">
        <v>0</v>
      </c>
      <c r="O1879" s="2">
        <v>12</v>
      </c>
      <c r="P1879" s="2">
        <v>40</v>
      </c>
      <c r="Q1879" s="2">
        <v>58</v>
      </c>
      <c r="R1879" s="2">
        <v>18</v>
      </c>
      <c r="S1879" s="2">
        <v>2</v>
      </c>
      <c r="T1879" s="2">
        <v>7</v>
      </c>
      <c r="U1879" s="45">
        <v>6.7650462962962968E-3</v>
      </c>
      <c r="V1879" s="45">
        <v>0.25</v>
      </c>
      <c r="W1879" s="45">
        <v>0.14899884259259261</v>
      </c>
      <c r="X1879" s="2">
        <v>9</v>
      </c>
      <c r="Y1879" s="2">
        <v>58</v>
      </c>
      <c r="Z1879">
        <v>31</v>
      </c>
    </row>
    <row r="1880" spans="1:26" x14ac:dyDescent="0.25">
      <c r="A1880" s="1">
        <v>44732</v>
      </c>
      <c r="B1880" t="s">
        <v>77</v>
      </c>
      <c r="C1880" t="s">
        <v>77</v>
      </c>
      <c r="D1880" t="s">
        <v>77</v>
      </c>
      <c r="E1880" t="s">
        <v>267</v>
      </c>
      <c r="F1880" s="3">
        <v>0</v>
      </c>
      <c r="G1880" s="5" t="s">
        <v>77</v>
      </c>
      <c r="H1880" s="2">
        <v>0</v>
      </c>
      <c r="I1880" s="2">
        <v>0</v>
      </c>
      <c r="J1880" s="2">
        <v>0</v>
      </c>
      <c r="K1880" s="2">
        <v>78</v>
      </c>
      <c r="L1880" s="2">
        <v>6</v>
      </c>
      <c r="M1880">
        <v>0</v>
      </c>
      <c r="N1880" s="2">
        <v>0</v>
      </c>
      <c r="O1880" s="2">
        <v>6</v>
      </c>
      <c r="P1880" s="2">
        <v>41</v>
      </c>
      <c r="Q1880" s="2">
        <v>53</v>
      </c>
      <c r="R1880" s="2">
        <v>12</v>
      </c>
      <c r="S1880" s="2">
        <v>6</v>
      </c>
      <c r="T1880" s="2">
        <v>13</v>
      </c>
      <c r="U1880" s="45">
        <v>8.2233796296296308E-3</v>
      </c>
      <c r="V1880" s="45">
        <v>0.16666666666666666</v>
      </c>
      <c r="W1880" s="45">
        <v>0.15927083333333333</v>
      </c>
      <c r="X1880" s="2">
        <v>19</v>
      </c>
      <c r="Y1880" s="2">
        <v>53</v>
      </c>
      <c r="Z1880">
        <v>23</v>
      </c>
    </row>
    <row r="1881" spans="1:26" x14ac:dyDescent="0.25">
      <c r="A1881" s="1">
        <v>44732</v>
      </c>
      <c r="B1881" t="s">
        <v>77</v>
      </c>
      <c r="C1881" t="s">
        <v>77</v>
      </c>
      <c r="D1881" t="s">
        <v>77</v>
      </c>
      <c r="E1881" t="s">
        <v>278</v>
      </c>
      <c r="F1881" s="3">
        <v>0</v>
      </c>
      <c r="G1881" s="5" t="s">
        <v>77</v>
      </c>
      <c r="H1881" s="2">
        <v>0</v>
      </c>
      <c r="I1881" s="2">
        <v>0</v>
      </c>
      <c r="J1881" s="2">
        <v>0</v>
      </c>
      <c r="K1881" s="2">
        <v>41</v>
      </c>
      <c r="L1881" s="2">
        <v>7</v>
      </c>
      <c r="M1881">
        <v>0</v>
      </c>
      <c r="N1881" s="2">
        <v>0</v>
      </c>
      <c r="O1881" s="2">
        <v>5</v>
      </c>
      <c r="P1881" s="2">
        <v>25</v>
      </c>
      <c r="Q1881" s="2">
        <v>33</v>
      </c>
      <c r="R1881" s="2">
        <v>8</v>
      </c>
      <c r="S1881" s="2">
        <v>1</v>
      </c>
      <c r="T1881" s="2">
        <v>2</v>
      </c>
      <c r="U1881" s="45">
        <v>8.3217592592592596E-3</v>
      </c>
      <c r="V1881" s="45">
        <v>0.4</v>
      </c>
      <c r="W1881" s="45">
        <v>9.0653935185185178E-2</v>
      </c>
      <c r="X1881" s="2">
        <v>3</v>
      </c>
      <c r="Y1881" s="2">
        <v>33</v>
      </c>
      <c r="Z1881">
        <v>13</v>
      </c>
    </row>
    <row r="1882" spans="1:26" x14ac:dyDescent="0.25">
      <c r="A1882" s="1">
        <v>44732</v>
      </c>
      <c r="B1882" t="s">
        <v>77</v>
      </c>
      <c r="C1882" t="s">
        <v>77</v>
      </c>
      <c r="D1882" t="s">
        <v>77</v>
      </c>
      <c r="E1882" t="s">
        <v>283</v>
      </c>
      <c r="F1882" s="3">
        <v>0</v>
      </c>
      <c r="G1882" s="5" t="s">
        <v>77</v>
      </c>
      <c r="H1882" s="2">
        <v>0</v>
      </c>
      <c r="I1882" s="2">
        <v>0</v>
      </c>
      <c r="J1882" s="2">
        <v>0</v>
      </c>
      <c r="K1882" s="2">
        <v>40</v>
      </c>
      <c r="L1882" s="2">
        <v>6</v>
      </c>
      <c r="M1882">
        <v>0</v>
      </c>
      <c r="N1882" s="2">
        <v>0</v>
      </c>
      <c r="O1882" s="2">
        <v>2</v>
      </c>
      <c r="P1882" s="2">
        <v>27</v>
      </c>
      <c r="Q1882" s="2">
        <v>31</v>
      </c>
      <c r="R1882" s="2">
        <v>4</v>
      </c>
      <c r="S1882" s="2">
        <v>2</v>
      </c>
      <c r="T1882" s="2">
        <v>5</v>
      </c>
      <c r="U1882" s="45">
        <v>5.8043981481481488E-3</v>
      </c>
      <c r="V1882" s="45">
        <v>0.5</v>
      </c>
      <c r="W1882" s="45">
        <v>9.2766203703703712E-2</v>
      </c>
      <c r="X1882" s="2">
        <v>7</v>
      </c>
      <c r="Y1882" s="2">
        <v>31</v>
      </c>
      <c r="Z1882">
        <v>18</v>
      </c>
    </row>
    <row r="1883" spans="1:26" x14ac:dyDescent="0.25">
      <c r="A1883" s="1">
        <v>44732</v>
      </c>
      <c r="B1883" t="s">
        <v>77</v>
      </c>
      <c r="C1883" t="s">
        <v>77</v>
      </c>
      <c r="D1883" t="s">
        <v>77</v>
      </c>
      <c r="E1883" t="s">
        <v>277</v>
      </c>
      <c r="F1883" s="3">
        <v>0</v>
      </c>
      <c r="G1883" s="5" t="s">
        <v>77</v>
      </c>
      <c r="H1883" s="2">
        <v>0</v>
      </c>
      <c r="I1883" s="2">
        <v>0</v>
      </c>
      <c r="J1883" s="2">
        <v>0</v>
      </c>
      <c r="K1883" s="2">
        <v>50</v>
      </c>
      <c r="L1883" s="2">
        <v>10</v>
      </c>
      <c r="M1883">
        <v>0</v>
      </c>
      <c r="N1883" s="2">
        <v>0</v>
      </c>
      <c r="O1883" s="2">
        <v>5</v>
      </c>
      <c r="P1883" s="2">
        <v>23</v>
      </c>
      <c r="Q1883" s="2">
        <v>34</v>
      </c>
      <c r="R1883" s="2">
        <v>11</v>
      </c>
      <c r="S1883" s="2">
        <v>4</v>
      </c>
      <c r="T1883" s="2">
        <v>7</v>
      </c>
      <c r="U1883" s="45">
        <v>7.0486111111111114E-3</v>
      </c>
      <c r="V1883" s="45">
        <v>0.4</v>
      </c>
      <c r="W1883" s="45">
        <v>3.7210648148148152E-2</v>
      </c>
      <c r="X1883" s="2">
        <v>11</v>
      </c>
      <c r="Y1883" s="2">
        <v>34</v>
      </c>
      <c r="Z1883">
        <v>27</v>
      </c>
    </row>
    <row r="1884" spans="1:26" x14ac:dyDescent="0.25">
      <c r="A1884" s="1">
        <v>44733</v>
      </c>
      <c r="B1884" t="s">
        <v>89</v>
      </c>
      <c r="C1884" t="s">
        <v>134</v>
      </c>
      <c r="D1884" t="s">
        <v>132</v>
      </c>
      <c r="E1884" t="s">
        <v>280</v>
      </c>
      <c r="F1884" s="3">
        <v>9.3369444999999995</v>
      </c>
      <c r="G1884" s="5">
        <v>5.71180563271605E-2</v>
      </c>
      <c r="H1884" s="2">
        <v>1</v>
      </c>
      <c r="I1884" s="2">
        <v>0</v>
      </c>
      <c r="J1884" s="2">
        <v>0</v>
      </c>
      <c r="K1884" s="2">
        <v>8</v>
      </c>
      <c r="L1884" s="2">
        <v>8</v>
      </c>
      <c r="M1884">
        <v>1</v>
      </c>
      <c r="N1884" s="2">
        <v>6</v>
      </c>
      <c r="O1884" s="2">
        <v>2</v>
      </c>
      <c r="P1884" s="2">
        <v>6</v>
      </c>
      <c r="Q1884" s="2">
        <v>6</v>
      </c>
      <c r="R1884" s="2">
        <v>0</v>
      </c>
      <c r="S1884" s="2">
        <v>0</v>
      </c>
      <c r="T1884" s="2">
        <v>0</v>
      </c>
      <c r="U1884" s="45">
        <v>5.4398148148148149E-3</v>
      </c>
      <c r="V1884" s="45">
        <v>0.5</v>
      </c>
      <c r="W1884" s="45">
        <v>7.9606481481481473E-2</v>
      </c>
      <c r="X1884" s="2">
        <v>0</v>
      </c>
      <c r="Y1884" s="2">
        <v>6</v>
      </c>
      <c r="Z1884">
        <v>8</v>
      </c>
    </row>
    <row r="1885" spans="1:26" x14ac:dyDescent="0.25">
      <c r="A1885" s="1">
        <v>44733</v>
      </c>
      <c r="B1885" t="s">
        <v>89</v>
      </c>
      <c r="C1885" t="s">
        <v>152</v>
      </c>
      <c r="D1885" t="s">
        <v>132</v>
      </c>
      <c r="E1885" t="s">
        <v>280</v>
      </c>
      <c r="F1885" s="3">
        <v>0</v>
      </c>
      <c r="G1885" s="5">
        <v>3.9097222222222221E-2</v>
      </c>
      <c r="H1885" s="2">
        <v>0</v>
      </c>
      <c r="I1885" s="2">
        <v>0</v>
      </c>
      <c r="J1885" s="2">
        <v>0</v>
      </c>
      <c r="K1885" s="2">
        <v>1</v>
      </c>
      <c r="L1885" s="2">
        <v>1</v>
      </c>
      <c r="M1885">
        <v>0</v>
      </c>
      <c r="N1885" s="2">
        <v>1</v>
      </c>
      <c r="O1885" s="2">
        <v>1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45">
        <v>5.4050925925925924E-3</v>
      </c>
      <c r="V1885" s="45">
        <v>1</v>
      </c>
      <c r="W1885" s="45" t="s">
        <v>77</v>
      </c>
      <c r="X1885" s="2">
        <v>0</v>
      </c>
      <c r="Y1885" s="2">
        <v>0</v>
      </c>
      <c r="Z1885">
        <v>1</v>
      </c>
    </row>
    <row r="1886" spans="1:26" x14ac:dyDescent="0.25">
      <c r="A1886" s="1">
        <v>44733</v>
      </c>
      <c r="B1886" t="s">
        <v>89</v>
      </c>
      <c r="C1886" t="s">
        <v>134</v>
      </c>
      <c r="D1886" t="s">
        <v>132</v>
      </c>
      <c r="E1886" t="s">
        <v>272</v>
      </c>
      <c r="F1886" s="3">
        <v>20.658887833333331</v>
      </c>
      <c r="G1886" s="5">
        <v>0.10922067592592592</v>
      </c>
      <c r="H1886" s="2">
        <v>3</v>
      </c>
      <c r="I1886" s="2">
        <v>1</v>
      </c>
      <c r="J1886" s="2">
        <v>0</v>
      </c>
      <c r="K1886" s="2">
        <v>9</v>
      </c>
      <c r="L1886" s="2">
        <v>9</v>
      </c>
      <c r="M1886">
        <v>1</v>
      </c>
      <c r="N1886" s="2">
        <v>4</v>
      </c>
      <c r="O1886" s="2">
        <v>2</v>
      </c>
      <c r="P1886" s="2">
        <v>5</v>
      </c>
      <c r="Q1886" s="2">
        <v>6</v>
      </c>
      <c r="R1886" s="2">
        <v>1</v>
      </c>
      <c r="S1886" s="2">
        <v>0</v>
      </c>
      <c r="T1886" s="2">
        <v>1</v>
      </c>
      <c r="U1886" s="45">
        <v>9.7858796296296305E-3</v>
      </c>
      <c r="V1886" s="45">
        <v>0</v>
      </c>
      <c r="W1886" s="45">
        <v>0.20504629629629628</v>
      </c>
      <c r="X1886" s="2">
        <v>1</v>
      </c>
      <c r="Y1886" s="2">
        <v>6</v>
      </c>
      <c r="Z1886">
        <v>9</v>
      </c>
    </row>
    <row r="1887" spans="1:26" x14ac:dyDescent="0.25">
      <c r="A1887" s="1">
        <v>44733</v>
      </c>
      <c r="B1887" t="s">
        <v>89</v>
      </c>
      <c r="C1887" t="s">
        <v>159</v>
      </c>
      <c r="D1887" t="s">
        <v>150</v>
      </c>
      <c r="E1887" t="s">
        <v>272</v>
      </c>
      <c r="F1887" s="3">
        <v>0</v>
      </c>
      <c r="G1887" s="5">
        <v>3.907638888888889E-2</v>
      </c>
      <c r="H1887" s="2">
        <v>0</v>
      </c>
      <c r="I1887" s="2">
        <v>0</v>
      </c>
      <c r="J1887" s="2">
        <v>0</v>
      </c>
      <c r="K1887" s="2">
        <v>4</v>
      </c>
      <c r="L1887" s="2">
        <v>4</v>
      </c>
      <c r="M1887">
        <v>0</v>
      </c>
      <c r="N1887" s="2">
        <v>3</v>
      </c>
      <c r="O1887" s="2">
        <v>0</v>
      </c>
      <c r="P1887" s="2">
        <v>3</v>
      </c>
      <c r="Q1887" s="2">
        <v>4</v>
      </c>
      <c r="R1887" s="2">
        <v>1</v>
      </c>
      <c r="S1887" s="2">
        <v>0</v>
      </c>
      <c r="T1887" s="2">
        <v>0</v>
      </c>
      <c r="U1887" s="45" t="s">
        <v>77</v>
      </c>
      <c r="V1887" s="45" t="s">
        <v>77</v>
      </c>
      <c r="W1887" s="45">
        <v>0.18555555555555558</v>
      </c>
      <c r="X1887" s="2">
        <v>0</v>
      </c>
      <c r="Y1887" s="2">
        <v>4</v>
      </c>
      <c r="Z1887">
        <v>4</v>
      </c>
    </row>
    <row r="1888" spans="1:26" x14ac:dyDescent="0.25">
      <c r="A1888" s="1">
        <v>44733</v>
      </c>
      <c r="B1888" t="s">
        <v>89</v>
      </c>
      <c r="C1888" t="s">
        <v>158</v>
      </c>
      <c r="D1888" t="s">
        <v>132</v>
      </c>
      <c r="E1888" t="s">
        <v>272</v>
      </c>
      <c r="F1888" s="3">
        <v>0</v>
      </c>
      <c r="G1888" s="5" t="s">
        <v>77</v>
      </c>
      <c r="H1888" s="2">
        <v>0</v>
      </c>
      <c r="I1888" s="2">
        <v>0</v>
      </c>
      <c r="J1888" s="2">
        <v>0</v>
      </c>
      <c r="K1888" s="2">
        <v>1</v>
      </c>
      <c r="L1888" s="2">
        <v>1</v>
      </c>
      <c r="M1888">
        <v>0</v>
      </c>
      <c r="N1888" s="2">
        <v>1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1</v>
      </c>
      <c r="U1888" s="45" t="s">
        <v>77</v>
      </c>
      <c r="V1888" s="45" t="s">
        <v>77</v>
      </c>
      <c r="W1888" s="45" t="s">
        <v>77</v>
      </c>
      <c r="X1888" s="2">
        <v>1</v>
      </c>
      <c r="Y1888" s="2">
        <v>0</v>
      </c>
      <c r="Z1888">
        <v>1</v>
      </c>
    </row>
    <row r="1889" spans="1:26" x14ac:dyDescent="0.25">
      <c r="A1889" s="1">
        <v>44733</v>
      </c>
      <c r="B1889" t="s">
        <v>89</v>
      </c>
      <c r="C1889" t="s">
        <v>134</v>
      </c>
      <c r="D1889" t="s">
        <v>132</v>
      </c>
      <c r="E1889" t="s">
        <v>279</v>
      </c>
      <c r="F1889" s="3">
        <v>19.365832333333337</v>
      </c>
      <c r="G1889" s="5">
        <v>7.9739580357142847E-2</v>
      </c>
      <c r="H1889" s="2">
        <v>3</v>
      </c>
      <c r="I1889" s="2">
        <v>0</v>
      </c>
      <c r="J1889" s="2">
        <v>0</v>
      </c>
      <c r="K1889" s="2">
        <v>12</v>
      </c>
      <c r="L1889" s="2">
        <v>12</v>
      </c>
      <c r="M1889">
        <v>1</v>
      </c>
      <c r="N1889" s="2">
        <v>6</v>
      </c>
      <c r="O1889" s="2">
        <v>1</v>
      </c>
      <c r="P1889" s="2">
        <v>9</v>
      </c>
      <c r="Q1889" s="2">
        <v>9</v>
      </c>
      <c r="R1889" s="2">
        <v>0</v>
      </c>
      <c r="S1889" s="2">
        <v>0</v>
      </c>
      <c r="T1889" s="2">
        <v>2</v>
      </c>
      <c r="U1889" s="45">
        <v>5.2777777777777779E-3</v>
      </c>
      <c r="V1889" s="45">
        <v>1</v>
      </c>
      <c r="W1889" s="45">
        <v>8.2534722222222218E-2</v>
      </c>
      <c r="X1889" s="2">
        <v>2</v>
      </c>
      <c r="Y1889" s="2">
        <v>9</v>
      </c>
      <c r="Z1889">
        <v>12</v>
      </c>
    </row>
    <row r="1890" spans="1:26" x14ac:dyDescent="0.25">
      <c r="A1890" s="1">
        <v>44733</v>
      </c>
      <c r="B1890" t="s">
        <v>89</v>
      </c>
      <c r="C1890" t="s">
        <v>158</v>
      </c>
      <c r="D1890" t="s">
        <v>132</v>
      </c>
      <c r="E1890" t="s">
        <v>279</v>
      </c>
      <c r="F1890" s="3">
        <v>0</v>
      </c>
      <c r="G1890" s="5">
        <v>8.9131944444444444E-2</v>
      </c>
      <c r="H1890" s="2">
        <v>0</v>
      </c>
      <c r="I1890" s="2">
        <v>0</v>
      </c>
      <c r="J1890" s="2">
        <v>0</v>
      </c>
      <c r="K1890" s="2">
        <v>2</v>
      </c>
      <c r="L1890" s="2">
        <v>1</v>
      </c>
      <c r="M1890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2</v>
      </c>
      <c r="U1890" s="45" t="s">
        <v>77</v>
      </c>
      <c r="V1890" s="45" t="s">
        <v>77</v>
      </c>
      <c r="W1890" s="45" t="s">
        <v>77</v>
      </c>
      <c r="X1890" s="2">
        <v>2</v>
      </c>
      <c r="Y1890" s="2">
        <v>0</v>
      </c>
      <c r="Z1890">
        <v>2</v>
      </c>
    </row>
    <row r="1891" spans="1:26" x14ac:dyDescent="0.25">
      <c r="A1891" s="1">
        <v>44733</v>
      </c>
      <c r="B1891" t="s">
        <v>89</v>
      </c>
      <c r="C1891" t="s">
        <v>152</v>
      </c>
      <c r="D1891" t="s">
        <v>132</v>
      </c>
      <c r="E1891" t="s">
        <v>279</v>
      </c>
      <c r="F1891" s="3">
        <v>0</v>
      </c>
      <c r="G1891" s="5">
        <v>2.9085649305555558E-2</v>
      </c>
      <c r="H1891" s="2">
        <v>0</v>
      </c>
      <c r="I1891" s="2">
        <v>0</v>
      </c>
      <c r="J1891" s="2">
        <v>0</v>
      </c>
      <c r="K1891" s="2">
        <v>2</v>
      </c>
      <c r="L1891" s="2">
        <v>2</v>
      </c>
      <c r="M1891">
        <v>0</v>
      </c>
      <c r="N1891" s="2">
        <v>2</v>
      </c>
      <c r="O1891" s="2">
        <v>0</v>
      </c>
      <c r="P1891" s="2">
        <v>1</v>
      </c>
      <c r="Q1891" s="2">
        <v>1</v>
      </c>
      <c r="R1891" s="2">
        <v>0</v>
      </c>
      <c r="S1891" s="2">
        <v>0</v>
      </c>
      <c r="T1891" s="2">
        <v>1</v>
      </c>
      <c r="U1891" s="45" t="s">
        <v>77</v>
      </c>
      <c r="V1891" s="45" t="s">
        <v>77</v>
      </c>
      <c r="W1891" s="45">
        <v>1.6620370370370372E-2</v>
      </c>
      <c r="X1891" s="2">
        <v>1</v>
      </c>
      <c r="Y1891" s="2">
        <v>1</v>
      </c>
      <c r="Z1891">
        <v>2</v>
      </c>
    </row>
    <row r="1892" spans="1:26" x14ac:dyDescent="0.25">
      <c r="A1892" s="1">
        <v>44733</v>
      </c>
      <c r="B1892" t="s">
        <v>89</v>
      </c>
      <c r="C1892" t="s">
        <v>159</v>
      </c>
      <c r="D1892" t="s">
        <v>150</v>
      </c>
      <c r="E1892" t="s">
        <v>279</v>
      </c>
      <c r="F1892" s="3">
        <v>0</v>
      </c>
      <c r="G1892" s="5">
        <v>6.9212986111111116E-3</v>
      </c>
      <c r="H1892" s="2">
        <v>0</v>
      </c>
      <c r="I1892" s="2">
        <v>0</v>
      </c>
      <c r="J1892" s="2">
        <v>0</v>
      </c>
      <c r="K1892" s="2">
        <v>1</v>
      </c>
      <c r="L1892" s="2">
        <v>1</v>
      </c>
      <c r="M1892">
        <v>0</v>
      </c>
      <c r="N1892" s="2">
        <v>1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1</v>
      </c>
      <c r="U1892" s="45" t="s">
        <v>77</v>
      </c>
      <c r="V1892" s="45" t="s">
        <v>77</v>
      </c>
      <c r="W1892" s="45" t="s">
        <v>77</v>
      </c>
      <c r="X1892" s="2">
        <v>1</v>
      </c>
      <c r="Y1892" s="2">
        <v>0</v>
      </c>
      <c r="Z1892">
        <v>1</v>
      </c>
    </row>
    <row r="1893" spans="1:26" x14ac:dyDescent="0.25">
      <c r="A1893" s="1">
        <v>44733</v>
      </c>
      <c r="B1893" t="s">
        <v>89</v>
      </c>
      <c r="C1893" t="s">
        <v>257</v>
      </c>
      <c r="D1893" t="s">
        <v>153</v>
      </c>
      <c r="E1893" t="s">
        <v>279</v>
      </c>
      <c r="F1893" s="3">
        <v>0</v>
      </c>
      <c r="G1893" s="5" t="s">
        <v>77</v>
      </c>
      <c r="H1893" s="2">
        <v>0</v>
      </c>
      <c r="I1893" s="2">
        <v>0</v>
      </c>
      <c r="J1893" s="2">
        <v>0</v>
      </c>
      <c r="K1893" s="2">
        <v>1</v>
      </c>
      <c r="L1893" s="2">
        <v>0</v>
      </c>
      <c r="M1893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1</v>
      </c>
      <c r="U1893" s="45" t="s">
        <v>77</v>
      </c>
      <c r="V1893" s="45" t="s">
        <v>77</v>
      </c>
      <c r="W1893" s="45" t="s">
        <v>77</v>
      </c>
      <c r="X1893" s="2">
        <v>1</v>
      </c>
      <c r="Y1893" s="2">
        <v>0</v>
      </c>
      <c r="Z1893">
        <v>1</v>
      </c>
    </row>
    <row r="1894" spans="1:26" x14ac:dyDescent="0.25">
      <c r="A1894" s="1">
        <v>44733</v>
      </c>
      <c r="B1894" t="s">
        <v>89</v>
      </c>
      <c r="C1894" t="s">
        <v>134</v>
      </c>
      <c r="D1894" t="s">
        <v>132</v>
      </c>
      <c r="E1894" t="s">
        <v>271</v>
      </c>
      <c r="F1894" s="3">
        <v>25.084721166666668</v>
      </c>
      <c r="G1894" s="5">
        <v>7.8092995915032687E-2</v>
      </c>
      <c r="H1894" s="2">
        <v>3</v>
      </c>
      <c r="I1894" s="2">
        <v>1</v>
      </c>
      <c r="J1894" s="2">
        <v>0</v>
      </c>
      <c r="K1894" s="2">
        <v>20</v>
      </c>
      <c r="L1894" s="2">
        <v>18</v>
      </c>
      <c r="M1894">
        <v>5</v>
      </c>
      <c r="N1894" s="2">
        <v>10</v>
      </c>
      <c r="O1894" s="2">
        <v>3</v>
      </c>
      <c r="P1894" s="2">
        <v>7</v>
      </c>
      <c r="Q1894" s="2">
        <v>12</v>
      </c>
      <c r="R1894" s="2">
        <v>5</v>
      </c>
      <c r="S1894" s="2">
        <v>1</v>
      </c>
      <c r="T1894" s="2">
        <v>4</v>
      </c>
      <c r="U1894" s="45">
        <v>1.6898148148148148E-3</v>
      </c>
      <c r="V1894" s="45">
        <v>0.66666666666666663</v>
      </c>
      <c r="W1894" s="45">
        <v>9.1267361111111125E-2</v>
      </c>
      <c r="X1894" s="2">
        <v>5</v>
      </c>
      <c r="Y1894" s="2">
        <v>12</v>
      </c>
      <c r="Z1894">
        <v>19</v>
      </c>
    </row>
    <row r="1895" spans="1:26" x14ac:dyDescent="0.25">
      <c r="A1895" s="1">
        <v>44733</v>
      </c>
      <c r="B1895" t="s">
        <v>89</v>
      </c>
      <c r="C1895" t="s">
        <v>158</v>
      </c>
      <c r="D1895" t="s">
        <v>132</v>
      </c>
      <c r="E1895" t="s">
        <v>271</v>
      </c>
      <c r="F1895" s="3">
        <v>0</v>
      </c>
      <c r="G1895" s="5">
        <v>2.1061921875000004E-2</v>
      </c>
      <c r="H1895" s="2">
        <v>0</v>
      </c>
      <c r="I1895" s="2">
        <v>0</v>
      </c>
      <c r="J1895" s="2">
        <v>0</v>
      </c>
      <c r="K1895" s="2">
        <v>4</v>
      </c>
      <c r="L1895" s="2">
        <v>4</v>
      </c>
      <c r="M1895">
        <v>0</v>
      </c>
      <c r="N1895" s="2">
        <v>4</v>
      </c>
      <c r="O1895" s="2">
        <v>1</v>
      </c>
      <c r="P1895" s="2">
        <v>1</v>
      </c>
      <c r="Q1895" s="2">
        <v>2</v>
      </c>
      <c r="R1895" s="2">
        <v>1</v>
      </c>
      <c r="S1895" s="2">
        <v>0</v>
      </c>
      <c r="T1895" s="2">
        <v>1</v>
      </c>
      <c r="U1895" s="45">
        <v>1.261574074074074E-3</v>
      </c>
      <c r="V1895" s="45">
        <v>1</v>
      </c>
      <c r="W1895" s="45">
        <v>8.700231481481481E-2</v>
      </c>
      <c r="X1895" s="2">
        <v>1</v>
      </c>
      <c r="Y1895" s="2">
        <v>2</v>
      </c>
      <c r="Z1895">
        <v>4</v>
      </c>
    </row>
    <row r="1896" spans="1:26" x14ac:dyDescent="0.25">
      <c r="A1896" s="1">
        <v>44733</v>
      </c>
      <c r="B1896" t="s">
        <v>89</v>
      </c>
      <c r="C1896" t="s">
        <v>159</v>
      </c>
      <c r="D1896" t="s">
        <v>150</v>
      </c>
      <c r="E1896" t="s">
        <v>271</v>
      </c>
      <c r="F1896" s="3">
        <v>0</v>
      </c>
      <c r="G1896" s="5">
        <v>1.8946756944444445E-2</v>
      </c>
      <c r="H1896" s="2">
        <v>0</v>
      </c>
      <c r="I1896" s="2">
        <v>0</v>
      </c>
      <c r="J1896" s="2">
        <v>0</v>
      </c>
      <c r="K1896" s="2">
        <v>1</v>
      </c>
      <c r="L1896" s="2">
        <v>1</v>
      </c>
      <c r="M1896">
        <v>0</v>
      </c>
      <c r="N1896" s="2">
        <v>1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1</v>
      </c>
      <c r="U1896" s="45" t="s">
        <v>77</v>
      </c>
      <c r="V1896" s="45" t="s">
        <v>77</v>
      </c>
      <c r="W1896" s="45" t="s">
        <v>77</v>
      </c>
      <c r="X1896" s="2">
        <v>1</v>
      </c>
      <c r="Y1896" s="2">
        <v>0</v>
      </c>
      <c r="Z1896">
        <v>1</v>
      </c>
    </row>
    <row r="1897" spans="1:26" x14ac:dyDescent="0.25">
      <c r="A1897" s="1">
        <v>44733</v>
      </c>
      <c r="B1897" t="s">
        <v>89</v>
      </c>
      <c r="C1897" t="s">
        <v>172</v>
      </c>
      <c r="D1897" t="s">
        <v>173</v>
      </c>
      <c r="E1897" t="s">
        <v>271</v>
      </c>
      <c r="F1897" s="3">
        <v>0</v>
      </c>
      <c r="G1897" s="5">
        <v>3.4606458333333334E-3</v>
      </c>
      <c r="H1897" s="2">
        <v>0</v>
      </c>
      <c r="I1897" s="2">
        <v>0</v>
      </c>
      <c r="J1897" s="2">
        <v>0</v>
      </c>
      <c r="K1897" s="2">
        <v>1</v>
      </c>
      <c r="L1897" s="2">
        <v>1</v>
      </c>
      <c r="M1897">
        <v>0</v>
      </c>
      <c r="N1897" s="2">
        <v>1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1</v>
      </c>
      <c r="U1897" s="45" t="s">
        <v>77</v>
      </c>
      <c r="V1897" s="45" t="s">
        <v>77</v>
      </c>
      <c r="W1897" s="45" t="s">
        <v>77</v>
      </c>
      <c r="X1897" s="2">
        <v>1</v>
      </c>
      <c r="Y1897" s="2">
        <v>0</v>
      </c>
      <c r="Z1897">
        <v>1</v>
      </c>
    </row>
    <row r="1898" spans="1:26" x14ac:dyDescent="0.25">
      <c r="A1898" s="1">
        <v>44733</v>
      </c>
      <c r="B1898" t="s">
        <v>89</v>
      </c>
      <c r="C1898" t="s">
        <v>134</v>
      </c>
      <c r="D1898" t="s">
        <v>132</v>
      </c>
      <c r="E1898" t="s">
        <v>94</v>
      </c>
      <c r="F1898" s="3">
        <v>0</v>
      </c>
      <c r="G1898" s="5">
        <v>8.2175902777777785E-3</v>
      </c>
      <c r="H1898" s="2">
        <v>0</v>
      </c>
      <c r="I1898" s="2">
        <v>0</v>
      </c>
      <c r="J1898" s="2">
        <v>0</v>
      </c>
      <c r="K1898" s="2">
        <v>1</v>
      </c>
      <c r="L1898" s="2">
        <v>1</v>
      </c>
      <c r="M1898">
        <v>1</v>
      </c>
      <c r="N1898" s="2">
        <v>1</v>
      </c>
      <c r="O1898" s="2">
        <v>1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45">
        <v>1.1689814814814816E-3</v>
      </c>
      <c r="V1898" s="45">
        <v>1</v>
      </c>
      <c r="W1898" s="45" t="s">
        <v>77</v>
      </c>
      <c r="X1898" s="2">
        <v>0</v>
      </c>
      <c r="Y1898" s="2">
        <v>0</v>
      </c>
      <c r="Z1898">
        <v>1</v>
      </c>
    </row>
    <row r="1899" spans="1:26" x14ac:dyDescent="0.25">
      <c r="A1899" s="1">
        <v>44733</v>
      </c>
      <c r="B1899" t="s">
        <v>89</v>
      </c>
      <c r="C1899" t="s">
        <v>134</v>
      </c>
      <c r="D1899" t="s">
        <v>132</v>
      </c>
      <c r="E1899" t="s">
        <v>278</v>
      </c>
      <c r="F1899" s="3">
        <v>17.528610333333337</v>
      </c>
      <c r="G1899" s="5">
        <v>9.4518338141025657E-2</v>
      </c>
      <c r="H1899" s="2">
        <v>1</v>
      </c>
      <c r="I1899" s="2">
        <v>0</v>
      </c>
      <c r="J1899" s="2">
        <v>0</v>
      </c>
      <c r="K1899" s="2">
        <v>11</v>
      </c>
      <c r="L1899" s="2">
        <v>11</v>
      </c>
      <c r="M1899">
        <v>3</v>
      </c>
      <c r="N1899" s="2">
        <v>4</v>
      </c>
      <c r="O1899" s="2">
        <v>0</v>
      </c>
      <c r="P1899" s="2">
        <v>11</v>
      </c>
      <c r="Q1899" s="2">
        <v>11</v>
      </c>
      <c r="R1899" s="2">
        <v>0</v>
      </c>
      <c r="S1899" s="2">
        <v>0</v>
      </c>
      <c r="T1899" s="2">
        <v>0</v>
      </c>
      <c r="U1899" s="45" t="s">
        <v>77</v>
      </c>
      <c r="V1899" s="45" t="s">
        <v>77</v>
      </c>
      <c r="W1899" s="45">
        <v>7.8750000000000001E-2</v>
      </c>
      <c r="X1899" s="2">
        <v>0</v>
      </c>
      <c r="Y1899" s="2">
        <v>11</v>
      </c>
      <c r="Z1899">
        <v>11</v>
      </c>
    </row>
    <row r="1900" spans="1:26" x14ac:dyDescent="0.25">
      <c r="A1900" s="1">
        <v>44733</v>
      </c>
      <c r="B1900" t="s">
        <v>89</v>
      </c>
      <c r="C1900" t="s">
        <v>152</v>
      </c>
      <c r="D1900" t="s">
        <v>132</v>
      </c>
      <c r="E1900" t="s">
        <v>278</v>
      </c>
      <c r="F1900" s="3">
        <v>0</v>
      </c>
      <c r="G1900" s="5">
        <v>1.4538480034722225E-2</v>
      </c>
      <c r="H1900" s="2">
        <v>0</v>
      </c>
      <c r="I1900" s="2">
        <v>0</v>
      </c>
      <c r="J1900" s="2">
        <v>0</v>
      </c>
      <c r="K1900" s="2">
        <v>9</v>
      </c>
      <c r="L1900" s="2">
        <v>8</v>
      </c>
      <c r="M1900">
        <v>0</v>
      </c>
      <c r="N1900" s="2">
        <v>7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9</v>
      </c>
      <c r="U1900" s="45" t="s">
        <v>77</v>
      </c>
      <c r="V1900" s="45" t="s">
        <v>77</v>
      </c>
      <c r="W1900" s="45" t="s">
        <v>77</v>
      </c>
      <c r="X1900" s="2">
        <v>9</v>
      </c>
      <c r="Y1900" s="2">
        <v>0</v>
      </c>
      <c r="Z1900">
        <v>9</v>
      </c>
    </row>
    <row r="1901" spans="1:26" x14ac:dyDescent="0.25">
      <c r="A1901" s="1">
        <v>44733</v>
      </c>
      <c r="B1901" t="s">
        <v>89</v>
      </c>
      <c r="C1901" t="s">
        <v>159</v>
      </c>
      <c r="D1901" t="s">
        <v>150</v>
      </c>
      <c r="E1901" t="s">
        <v>278</v>
      </c>
      <c r="F1901" s="3">
        <v>0</v>
      </c>
      <c r="G1901" s="5">
        <v>1.3391201388888888E-2</v>
      </c>
      <c r="H1901" s="2">
        <v>0</v>
      </c>
      <c r="I1901" s="2">
        <v>0</v>
      </c>
      <c r="J1901" s="2">
        <v>0</v>
      </c>
      <c r="K1901" s="2">
        <v>3</v>
      </c>
      <c r="L1901" s="2">
        <v>1</v>
      </c>
      <c r="M1901">
        <v>0</v>
      </c>
      <c r="N1901" s="2">
        <v>1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3</v>
      </c>
      <c r="U1901" s="45" t="s">
        <v>77</v>
      </c>
      <c r="V1901" s="45" t="s">
        <v>77</v>
      </c>
      <c r="W1901" s="45" t="s">
        <v>77</v>
      </c>
      <c r="X1901" s="2">
        <v>3</v>
      </c>
      <c r="Y1901" s="2">
        <v>0</v>
      </c>
      <c r="Z1901">
        <v>3</v>
      </c>
    </row>
    <row r="1902" spans="1:26" x14ac:dyDescent="0.25">
      <c r="A1902" s="1">
        <v>44733</v>
      </c>
      <c r="B1902" t="s">
        <v>89</v>
      </c>
      <c r="C1902" t="s">
        <v>158</v>
      </c>
      <c r="D1902" t="s">
        <v>132</v>
      </c>
      <c r="E1902" t="s">
        <v>278</v>
      </c>
      <c r="F1902" s="3">
        <v>0</v>
      </c>
      <c r="G1902" s="5">
        <v>1.258101736111111E-2</v>
      </c>
      <c r="H1902" s="2">
        <v>0</v>
      </c>
      <c r="I1902" s="2">
        <v>0</v>
      </c>
      <c r="J1902" s="2">
        <v>0</v>
      </c>
      <c r="K1902" s="2">
        <v>5</v>
      </c>
      <c r="L1902" s="2">
        <v>4</v>
      </c>
      <c r="M1902">
        <v>0</v>
      </c>
      <c r="N1902" s="2">
        <v>4</v>
      </c>
      <c r="O1902" s="2">
        <v>0</v>
      </c>
      <c r="P1902" s="2">
        <v>3</v>
      </c>
      <c r="Q1902" s="2">
        <v>3</v>
      </c>
      <c r="R1902" s="2">
        <v>0</v>
      </c>
      <c r="S1902" s="2">
        <v>0</v>
      </c>
      <c r="T1902" s="2">
        <v>2</v>
      </c>
      <c r="U1902" s="45" t="s">
        <v>77</v>
      </c>
      <c r="V1902" s="45" t="s">
        <v>77</v>
      </c>
      <c r="W1902" s="45">
        <v>7.6504629629629639E-3</v>
      </c>
      <c r="X1902" s="2">
        <v>2</v>
      </c>
      <c r="Y1902" s="2">
        <v>3</v>
      </c>
      <c r="Z1902">
        <v>5</v>
      </c>
    </row>
    <row r="1903" spans="1:26" x14ac:dyDescent="0.25">
      <c r="A1903" s="1">
        <v>44733</v>
      </c>
      <c r="B1903" t="s">
        <v>89</v>
      </c>
      <c r="C1903" t="s">
        <v>164</v>
      </c>
      <c r="D1903" t="s">
        <v>150</v>
      </c>
      <c r="E1903" t="s">
        <v>278</v>
      </c>
      <c r="F1903" s="3">
        <v>0</v>
      </c>
      <c r="G1903" s="5">
        <v>7.3321736111111114E-3</v>
      </c>
      <c r="H1903" s="2">
        <v>0</v>
      </c>
      <c r="I1903" s="2">
        <v>0</v>
      </c>
      <c r="J1903" s="2">
        <v>0</v>
      </c>
      <c r="K1903" s="2">
        <v>2</v>
      </c>
      <c r="L1903" s="2">
        <v>2</v>
      </c>
      <c r="M1903">
        <v>0</v>
      </c>
      <c r="N1903" s="2">
        <v>2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2</v>
      </c>
      <c r="U1903" s="45" t="s">
        <v>77</v>
      </c>
      <c r="V1903" s="45" t="s">
        <v>77</v>
      </c>
      <c r="W1903" s="45" t="s">
        <v>77</v>
      </c>
      <c r="X1903" s="2">
        <v>2</v>
      </c>
      <c r="Y1903" s="2">
        <v>0</v>
      </c>
      <c r="Z1903">
        <v>2</v>
      </c>
    </row>
    <row r="1904" spans="1:26" x14ac:dyDescent="0.25">
      <c r="A1904" s="1">
        <v>44733</v>
      </c>
      <c r="B1904" t="s">
        <v>89</v>
      </c>
      <c r="C1904" t="s">
        <v>172</v>
      </c>
      <c r="D1904" t="s">
        <v>173</v>
      </c>
      <c r="E1904" t="s">
        <v>278</v>
      </c>
      <c r="F1904" s="3">
        <v>0</v>
      </c>
      <c r="G1904" s="5">
        <v>2.7893506944444446E-3</v>
      </c>
      <c r="H1904" s="2">
        <v>0</v>
      </c>
      <c r="I1904" s="2">
        <v>0</v>
      </c>
      <c r="J1904" s="2">
        <v>0</v>
      </c>
      <c r="K1904" s="2">
        <v>2</v>
      </c>
      <c r="L1904" s="2">
        <v>2</v>
      </c>
      <c r="M1904">
        <v>0</v>
      </c>
      <c r="N1904" s="2">
        <v>2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2</v>
      </c>
      <c r="U1904" s="45" t="s">
        <v>77</v>
      </c>
      <c r="V1904" s="45" t="s">
        <v>77</v>
      </c>
      <c r="W1904" s="45" t="s">
        <v>77</v>
      </c>
      <c r="X1904" s="2">
        <v>2</v>
      </c>
      <c r="Y1904" s="2">
        <v>0</v>
      </c>
      <c r="Z1904">
        <v>2</v>
      </c>
    </row>
    <row r="1905" spans="1:26" x14ac:dyDescent="0.25">
      <c r="A1905" s="1">
        <v>44733</v>
      </c>
      <c r="B1905" t="s">
        <v>87</v>
      </c>
      <c r="C1905" t="s">
        <v>131</v>
      </c>
      <c r="D1905" t="s">
        <v>132</v>
      </c>
      <c r="E1905" t="s">
        <v>276</v>
      </c>
      <c r="F1905" s="3">
        <v>21.646387833333332</v>
      </c>
      <c r="G1905" s="5">
        <v>4.9228056159420289E-2</v>
      </c>
      <c r="H1905" s="2">
        <v>1</v>
      </c>
      <c r="I1905" s="2">
        <v>0</v>
      </c>
      <c r="J1905" s="2">
        <v>0</v>
      </c>
      <c r="K1905" s="2">
        <v>21</v>
      </c>
      <c r="L1905" s="2">
        <v>21</v>
      </c>
      <c r="M1905">
        <v>3</v>
      </c>
      <c r="N1905" s="2">
        <v>12</v>
      </c>
      <c r="O1905" s="2">
        <v>5</v>
      </c>
      <c r="P1905" s="2">
        <v>13</v>
      </c>
      <c r="Q1905" s="2">
        <v>15</v>
      </c>
      <c r="R1905" s="2">
        <v>2</v>
      </c>
      <c r="S1905" s="2">
        <v>0</v>
      </c>
      <c r="T1905" s="2">
        <v>1</v>
      </c>
      <c r="U1905" s="45">
        <v>6.0648148148148145E-3</v>
      </c>
      <c r="V1905" s="45">
        <v>0.4</v>
      </c>
      <c r="W1905" s="45">
        <v>2.6840277777777779E-2</v>
      </c>
      <c r="X1905" s="2">
        <v>1</v>
      </c>
      <c r="Y1905" s="2">
        <v>15</v>
      </c>
      <c r="Z1905">
        <v>21</v>
      </c>
    </row>
    <row r="1906" spans="1:26" x14ac:dyDescent="0.25">
      <c r="A1906" s="1">
        <v>44733</v>
      </c>
      <c r="B1906" t="s">
        <v>87</v>
      </c>
      <c r="C1906" t="s">
        <v>138</v>
      </c>
      <c r="D1906" t="s">
        <v>132</v>
      </c>
      <c r="E1906" t="s">
        <v>276</v>
      </c>
      <c r="F1906" s="3">
        <v>2.4436109999999998</v>
      </c>
      <c r="G1906" s="5">
        <v>2.3773147817460316E-2</v>
      </c>
      <c r="H1906" s="2">
        <v>0</v>
      </c>
      <c r="I1906" s="2">
        <v>0</v>
      </c>
      <c r="J1906" s="2">
        <v>0</v>
      </c>
      <c r="K1906" s="2">
        <v>7</v>
      </c>
      <c r="L1906" s="2">
        <v>7</v>
      </c>
      <c r="M1906">
        <v>1</v>
      </c>
      <c r="N1906" s="2">
        <v>6</v>
      </c>
      <c r="O1906" s="2">
        <v>0</v>
      </c>
      <c r="P1906" s="2">
        <v>6</v>
      </c>
      <c r="Q1906" s="2">
        <v>6</v>
      </c>
      <c r="R1906" s="2">
        <v>0</v>
      </c>
      <c r="S1906" s="2">
        <v>0</v>
      </c>
      <c r="T1906" s="2">
        <v>1</v>
      </c>
      <c r="U1906" s="45" t="s">
        <v>77</v>
      </c>
      <c r="V1906" s="45" t="s">
        <v>77</v>
      </c>
      <c r="W1906" s="45">
        <v>5.4091435185185187E-2</v>
      </c>
      <c r="X1906" s="2">
        <v>1</v>
      </c>
      <c r="Y1906" s="2">
        <v>6</v>
      </c>
      <c r="Z1906">
        <v>7</v>
      </c>
    </row>
    <row r="1907" spans="1:26" x14ac:dyDescent="0.25">
      <c r="A1907" s="1">
        <v>44733</v>
      </c>
      <c r="B1907" t="s">
        <v>87</v>
      </c>
      <c r="C1907" t="s">
        <v>131</v>
      </c>
      <c r="D1907" t="s">
        <v>132</v>
      </c>
      <c r="E1907" t="s">
        <v>285</v>
      </c>
      <c r="F1907" s="3">
        <v>25.461386999999998</v>
      </c>
      <c r="G1907" s="5">
        <v>8.6194604166666661E-2</v>
      </c>
      <c r="H1907" s="2">
        <v>2</v>
      </c>
      <c r="I1907" s="2">
        <v>0</v>
      </c>
      <c r="J1907" s="2">
        <v>0</v>
      </c>
      <c r="K1907" s="2">
        <v>13</v>
      </c>
      <c r="L1907" s="2">
        <v>13</v>
      </c>
      <c r="M1907">
        <v>0</v>
      </c>
      <c r="N1907" s="2">
        <v>6</v>
      </c>
      <c r="O1907" s="2">
        <v>0</v>
      </c>
      <c r="P1907" s="2">
        <v>12</v>
      </c>
      <c r="Q1907" s="2">
        <v>13</v>
      </c>
      <c r="R1907" s="2">
        <v>1</v>
      </c>
      <c r="S1907" s="2">
        <v>0</v>
      </c>
      <c r="T1907" s="2">
        <v>0</v>
      </c>
      <c r="U1907" s="45" t="s">
        <v>77</v>
      </c>
      <c r="V1907" s="45" t="s">
        <v>77</v>
      </c>
      <c r="W1907" s="45">
        <v>2.5266203703703704E-2</v>
      </c>
      <c r="X1907" s="2">
        <v>0</v>
      </c>
      <c r="Y1907" s="2">
        <v>13</v>
      </c>
      <c r="Z1907">
        <v>13</v>
      </c>
    </row>
    <row r="1908" spans="1:26" x14ac:dyDescent="0.25">
      <c r="A1908" s="1">
        <v>44733</v>
      </c>
      <c r="B1908" t="s">
        <v>87</v>
      </c>
      <c r="C1908" t="s">
        <v>139</v>
      </c>
      <c r="D1908" t="s">
        <v>132</v>
      </c>
      <c r="E1908" t="s">
        <v>282</v>
      </c>
      <c r="F1908" s="3">
        <v>23.029999999999998</v>
      </c>
      <c r="G1908" s="5">
        <v>0.11587962962962964</v>
      </c>
      <c r="H1908" s="2">
        <v>3</v>
      </c>
      <c r="I1908" s="2">
        <v>2</v>
      </c>
      <c r="J1908" s="2">
        <v>0</v>
      </c>
      <c r="K1908" s="2">
        <v>7</v>
      </c>
      <c r="L1908" s="2">
        <v>7</v>
      </c>
      <c r="M1908">
        <v>1</v>
      </c>
      <c r="N1908" s="2">
        <v>3</v>
      </c>
      <c r="O1908" s="2">
        <v>1</v>
      </c>
      <c r="P1908" s="2">
        <v>4</v>
      </c>
      <c r="Q1908" s="2">
        <v>4</v>
      </c>
      <c r="R1908" s="2">
        <v>0</v>
      </c>
      <c r="S1908" s="2">
        <v>0</v>
      </c>
      <c r="T1908" s="2">
        <v>2</v>
      </c>
      <c r="U1908" s="45">
        <v>5.5208333333333333E-3</v>
      </c>
      <c r="V1908" s="45">
        <v>1</v>
      </c>
      <c r="W1908" s="45">
        <v>0.11727430555555556</v>
      </c>
      <c r="X1908" s="2">
        <v>2</v>
      </c>
      <c r="Y1908" s="2">
        <v>4</v>
      </c>
      <c r="Z1908">
        <v>7</v>
      </c>
    </row>
    <row r="1909" spans="1:26" x14ac:dyDescent="0.25">
      <c r="A1909" s="1">
        <v>44733</v>
      </c>
      <c r="B1909" t="s">
        <v>87</v>
      </c>
      <c r="C1909" t="s">
        <v>131</v>
      </c>
      <c r="D1909" t="s">
        <v>132</v>
      </c>
      <c r="E1909" t="s">
        <v>282</v>
      </c>
      <c r="F1909" s="3">
        <v>6.2261083333333334</v>
      </c>
      <c r="G1909" s="5">
        <v>3.5545023358585857E-2</v>
      </c>
      <c r="H1909" s="2">
        <v>0</v>
      </c>
      <c r="I1909" s="2">
        <v>0</v>
      </c>
      <c r="J1909" s="2">
        <v>0</v>
      </c>
      <c r="K1909" s="2">
        <v>12</v>
      </c>
      <c r="L1909" s="2">
        <v>12</v>
      </c>
      <c r="M1909">
        <v>1</v>
      </c>
      <c r="N1909" s="2">
        <v>10</v>
      </c>
      <c r="O1909" s="2">
        <v>4</v>
      </c>
      <c r="P1909" s="2">
        <v>4</v>
      </c>
      <c r="Q1909" s="2">
        <v>6</v>
      </c>
      <c r="R1909" s="2">
        <v>2</v>
      </c>
      <c r="S1909" s="2">
        <v>0</v>
      </c>
      <c r="T1909" s="2">
        <v>2</v>
      </c>
      <c r="U1909" s="45">
        <v>1.1799768518518518E-2</v>
      </c>
      <c r="V1909" s="45">
        <v>0.25</v>
      </c>
      <c r="W1909" s="45">
        <v>3.7482638888888892E-2</v>
      </c>
      <c r="X1909" s="2">
        <v>2</v>
      </c>
      <c r="Y1909" s="2">
        <v>6</v>
      </c>
      <c r="Z1909">
        <v>12</v>
      </c>
    </row>
    <row r="1910" spans="1:26" x14ac:dyDescent="0.25">
      <c r="A1910" s="1">
        <v>44733</v>
      </c>
      <c r="B1910" t="s">
        <v>87</v>
      </c>
      <c r="C1910" t="s">
        <v>138</v>
      </c>
      <c r="D1910" t="s">
        <v>132</v>
      </c>
      <c r="E1910" t="s">
        <v>287</v>
      </c>
      <c r="F1910" s="3">
        <v>3.1452776666666669</v>
      </c>
      <c r="G1910" s="5">
        <v>1.8330437065972226E-2</v>
      </c>
      <c r="H1910" s="2">
        <v>0</v>
      </c>
      <c r="I1910" s="2">
        <v>0</v>
      </c>
      <c r="J1910" s="2">
        <v>0</v>
      </c>
      <c r="K1910" s="2">
        <v>18</v>
      </c>
      <c r="L1910" s="2">
        <v>18</v>
      </c>
      <c r="M1910">
        <v>3</v>
      </c>
      <c r="N1910" s="2">
        <v>18</v>
      </c>
      <c r="O1910" s="2">
        <v>2</v>
      </c>
      <c r="P1910" s="2">
        <v>10</v>
      </c>
      <c r="Q1910" s="2">
        <v>13</v>
      </c>
      <c r="R1910" s="2">
        <v>3</v>
      </c>
      <c r="S1910" s="2">
        <v>1</v>
      </c>
      <c r="T1910" s="2">
        <v>2</v>
      </c>
      <c r="U1910" s="45">
        <v>7.7777777777777776E-3</v>
      </c>
      <c r="V1910" s="45">
        <v>0.5</v>
      </c>
      <c r="W1910" s="45">
        <v>2.0046296296296298E-2</v>
      </c>
      <c r="X1910" s="2">
        <v>3</v>
      </c>
      <c r="Y1910" s="2">
        <v>13</v>
      </c>
      <c r="Z1910">
        <v>18</v>
      </c>
    </row>
    <row r="1911" spans="1:26" x14ac:dyDescent="0.25">
      <c r="A1911" s="1">
        <v>44733</v>
      </c>
      <c r="B1911" t="s">
        <v>87</v>
      </c>
      <c r="C1911" t="s">
        <v>139</v>
      </c>
      <c r="D1911" t="s">
        <v>132</v>
      </c>
      <c r="E1911" t="s">
        <v>287</v>
      </c>
      <c r="F1911" s="3">
        <v>0</v>
      </c>
      <c r="G1911" s="5" t="s">
        <v>77</v>
      </c>
      <c r="H1911" s="2">
        <v>0</v>
      </c>
      <c r="I1911" s="2">
        <v>0</v>
      </c>
      <c r="J1911" s="2">
        <v>0</v>
      </c>
      <c r="K1911" s="2">
        <v>1</v>
      </c>
      <c r="L1911" s="2">
        <v>1</v>
      </c>
      <c r="M1911">
        <v>1</v>
      </c>
      <c r="N1911" s="2">
        <v>1</v>
      </c>
      <c r="O1911" s="2">
        <v>1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45">
        <v>1.2199074074074074E-2</v>
      </c>
      <c r="V1911" s="45">
        <v>0</v>
      </c>
      <c r="W1911" s="45" t="s">
        <v>77</v>
      </c>
      <c r="X1911" s="2">
        <v>0</v>
      </c>
      <c r="Y1911" s="2">
        <v>0</v>
      </c>
      <c r="Z1911">
        <v>1</v>
      </c>
    </row>
    <row r="1912" spans="1:26" x14ac:dyDescent="0.25">
      <c r="A1912" s="1">
        <v>44733</v>
      </c>
      <c r="B1912" t="s">
        <v>87</v>
      </c>
      <c r="C1912" t="s">
        <v>138</v>
      </c>
      <c r="D1912" t="s">
        <v>132</v>
      </c>
      <c r="E1912" t="s">
        <v>284</v>
      </c>
      <c r="F1912" s="3">
        <v>2.0019428333333331</v>
      </c>
      <c r="G1912" s="5">
        <v>2.8609563425925928E-2</v>
      </c>
      <c r="H1912" s="2">
        <v>0</v>
      </c>
      <c r="I1912" s="2">
        <v>0</v>
      </c>
      <c r="J1912" s="2">
        <v>0</v>
      </c>
      <c r="K1912" s="2">
        <v>15</v>
      </c>
      <c r="L1912" s="2">
        <v>14</v>
      </c>
      <c r="M1912">
        <v>2</v>
      </c>
      <c r="N1912" s="2">
        <v>12</v>
      </c>
      <c r="O1912" s="2">
        <v>2</v>
      </c>
      <c r="P1912" s="2">
        <v>11</v>
      </c>
      <c r="Q1912" s="2">
        <v>11</v>
      </c>
      <c r="R1912" s="2">
        <v>0</v>
      </c>
      <c r="S1912" s="2">
        <v>0</v>
      </c>
      <c r="T1912" s="2">
        <v>2</v>
      </c>
      <c r="U1912" s="45">
        <v>5.5671296296296302E-3</v>
      </c>
      <c r="V1912" s="45">
        <v>0.5</v>
      </c>
      <c r="W1912" s="45">
        <v>3.8576388888888889E-2</v>
      </c>
      <c r="X1912" s="2">
        <v>2</v>
      </c>
      <c r="Y1912" s="2">
        <v>11</v>
      </c>
      <c r="Z1912">
        <v>15</v>
      </c>
    </row>
    <row r="1913" spans="1:26" x14ac:dyDescent="0.25">
      <c r="A1913" s="1">
        <v>44733</v>
      </c>
      <c r="B1913" t="s">
        <v>87</v>
      </c>
      <c r="C1913" t="s">
        <v>131</v>
      </c>
      <c r="D1913" t="s">
        <v>132</v>
      </c>
      <c r="E1913" t="s">
        <v>284</v>
      </c>
      <c r="F1913" s="3">
        <v>0</v>
      </c>
      <c r="G1913" s="5" t="s">
        <v>77</v>
      </c>
      <c r="H1913" s="2">
        <v>0</v>
      </c>
      <c r="I1913" s="2">
        <v>0</v>
      </c>
      <c r="J1913" s="2">
        <v>0</v>
      </c>
      <c r="K1913" s="2">
        <v>1</v>
      </c>
      <c r="L1913" s="2">
        <v>1</v>
      </c>
      <c r="M1913">
        <v>0</v>
      </c>
      <c r="N1913" s="2">
        <v>1</v>
      </c>
      <c r="O1913" s="2">
        <v>0</v>
      </c>
      <c r="P1913" s="2">
        <v>1</v>
      </c>
      <c r="Q1913" s="2">
        <v>1</v>
      </c>
      <c r="R1913" s="2">
        <v>0</v>
      </c>
      <c r="S1913" s="2">
        <v>0</v>
      </c>
      <c r="T1913" s="2">
        <v>0</v>
      </c>
      <c r="U1913" s="45" t="s">
        <v>77</v>
      </c>
      <c r="V1913" s="45" t="s">
        <v>77</v>
      </c>
      <c r="W1913" s="45">
        <v>5.2662037037037035E-3</v>
      </c>
      <c r="X1913" s="2">
        <v>0</v>
      </c>
      <c r="Y1913" s="2">
        <v>1</v>
      </c>
      <c r="Z1913">
        <v>1</v>
      </c>
    </row>
    <row r="1914" spans="1:26" x14ac:dyDescent="0.25">
      <c r="A1914" s="1">
        <v>44733</v>
      </c>
      <c r="B1914" t="s">
        <v>87</v>
      </c>
      <c r="C1914" t="s">
        <v>139</v>
      </c>
      <c r="D1914" t="s">
        <v>132</v>
      </c>
      <c r="E1914" t="s">
        <v>277</v>
      </c>
      <c r="F1914" s="3">
        <v>61.104998166666668</v>
      </c>
      <c r="G1914" s="5">
        <v>0.13094080324074073</v>
      </c>
      <c r="H1914" s="2">
        <v>8</v>
      </c>
      <c r="I1914" s="2">
        <v>3</v>
      </c>
      <c r="J1914" s="2">
        <v>0</v>
      </c>
      <c r="K1914" s="2">
        <v>16</v>
      </c>
      <c r="L1914" s="2">
        <v>16</v>
      </c>
      <c r="M1914">
        <v>2</v>
      </c>
      <c r="N1914" s="2">
        <v>6</v>
      </c>
      <c r="O1914" s="2">
        <v>2</v>
      </c>
      <c r="P1914" s="2">
        <v>7</v>
      </c>
      <c r="Q1914" s="2">
        <v>11</v>
      </c>
      <c r="R1914" s="2">
        <v>4</v>
      </c>
      <c r="S1914" s="2">
        <v>0</v>
      </c>
      <c r="T1914" s="2">
        <v>3</v>
      </c>
      <c r="U1914" s="45">
        <v>4.9768518518518512E-3</v>
      </c>
      <c r="V1914" s="45">
        <v>0.5</v>
      </c>
      <c r="W1914" s="45">
        <v>7.3055555555555554E-2</v>
      </c>
      <c r="X1914" s="2">
        <v>3</v>
      </c>
      <c r="Y1914" s="2">
        <v>11</v>
      </c>
      <c r="Z1914">
        <v>16</v>
      </c>
    </row>
    <row r="1915" spans="1:26" x14ac:dyDescent="0.25">
      <c r="A1915" s="1">
        <v>44733</v>
      </c>
      <c r="B1915" t="s">
        <v>90</v>
      </c>
      <c r="C1915" t="s">
        <v>136</v>
      </c>
      <c r="D1915" t="s">
        <v>132</v>
      </c>
      <c r="E1915" t="s">
        <v>280</v>
      </c>
      <c r="F1915" s="3">
        <v>0</v>
      </c>
      <c r="G1915" s="5">
        <v>3.402777777777778E-3</v>
      </c>
      <c r="H1915" s="2">
        <v>0</v>
      </c>
      <c r="I1915" s="2">
        <v>0</v>
      </c>
      <c r="J1915" s="2">
        <v>0</v>
      </c>
      <c r="K1915" s="2">
        <v>1</v>
      </c>
      <c r="L1915" s="2">
        <v>1</v>
      </c>
      <c r="M1915">
        <v>1</v>
      </c>
      <c r="N1915" s="2">
        <v>1</v>
      </c>
      <c r="O1915" s="2">
        <v>1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45">
        <v>1.5509259259259261E-3</v>
      </c>
      <c r="V1915" s="45">
        <v>1</v>
      </c>
      <c r="W1915" s="45" t="s">
        <v>77</v>
      </c>
      <c r="X1915" s="2">
        <v>0</v>
      </c>
      <c r="Y1915" s="2">
        <v>0</v>
      </c>
      <c r="Z1915">
        <v>1</v>
      </c>
    </row>
    <row r="1916" spans="1:26" x14ac:dyDescent="0.25">
      <c r="A1916" s="1">
        <v>44733</v>
      </c>
      <c r="B1916" t="s">
        <v>90</v>
      </c>
      <c r="C1916" t="s">
        <v>136</v>
      </c>
      <c r="D1916" t="s">
        <v>132</v>
      </c>
      <c r="E1916" t="s">
        <v>269</v>
      </c>
      <c r="F1916" s="3">
        <v>0</v>
      </c>
      <c r="G1916" s="5">
        <v>5.324097222222222E-4</v>
      </c>
      <c r="H1916" s="2">
        <v>0</v>
      </c>
      <c r="I1916" s="2">
        <v>0</v>
      </c>
      <c r="J1916" s="2">
        <v>0</v>
      </c>
      <c r="K1916" s="2">
        <v>1</v>
      </c>
      <c r="L1916" s="2">
        <v>1</v>
      </c>
      <c r="M1916">
        <v>1</v>
      </c>
      <c r="N1916" s="2">
        <v>1</v>
      </c>
      <c r="O1916" s="2">
        <v>0</v>
      </c>
      <c r="P1916" s="2">
        <v>1</v>
      </c>
      <c r="Q1916" s="2">
        <v>1</v>
      </c>
      <c r="R1916" s="2">
        <v>0</v>
      </c>
      <c r="S1916" s="2">
        <v>0</v>
      </c>
      <c r="T1916" s="2">
        <v>0</v>
      </c>
      <c r="U1916" s="45" t="s">
        <v>77</v>
      </c>
      <c r="V1916" s="45" t="s">
        <v>77</v>
      </c>
      <c r="W1916" s="45">
        <v>0.57490740740740742</v>
      </c>
      <c r="X1916" s="2">
        <v>0</v>
      </c>
      <c r="Y1916" s="2">
        <v>1</v>
      </c>
      <c r="Z1916">
        <v>1</v>
      </c>
    </row>
    <row r="1917" spans="1:26" x14ac:dyDescent="0.25">
      <c r="A1917" s="1">
        <v>44733</v>
      </c>
      <c r="B1917" t="s">
        <v>90</v>
      </c>
      <c r="C1917" t="s">
        <v>136</v>
      </c>
      <c r="D1917" t="s">
        <v>132</v>
      </c>
      <c r="E1917" t="s">
        <v>272</v>
      </c>
      <c r="F1917" s="3">
        <v>0.56222216666666669</v>
      </c>
      <c r="G1917" s="5">
        <v>3.3842590277777779E-2</v>
      </c>
      <c r="H1917" s="2">
        <v>0</v>
      </c>
      <c r="I1917" s="2">
        <v>0</v>
      </c>
      <c r="J1917" s="2">
        <v>0</v>
      </c>
      <c r="K1917" s="2">
        <v>1</v>
      </c>
      <c r="L1917" s="2">
        <v>1</v>
      </c>
      <c r="M1917">
        <v>0</v>
      </c>
      <c r="N1917" s="2">
        <v>1</v>
      </c>
      <c r="O1917" s="2">
        <v>0</v>
      </c>
      <c r="P1917" s="2">
        <v>1</v>
      </c>
      <c r="Q1917" s="2">
        <v>1</v>
      </c>
      <c r="R1917" s="2">
        <v>0</v>
      </c>
      <c r="S1917" s="2">
        <v>0</v>
      </c>
      <c r="T1917" s="2">
        <v>0</v>
      </c>
      <c r="U1917" s="45" t="s">
        <v>77</v>
      </c>
      <c r="V1917" s="45" t="s">
        <v>77</v>
      </c>
      <c r="W1917" s="45">
        <v>0.18886574074074072</v>
      </c>
      <c r="X1917" s="2">
        <v>0</v>
      </c>
      <c r="Y1917" s="2">
        <v>1</v>
      </c>
      <c r="Z1917">
        <v>1</v>
      </c>
    </row>
    <row r="1918" spans="1:26" x14ac:dyDescent="0.25">
      <c r="A1918" s="1">
        <v>44733</v>
      </c>
      <c r="B1918" t="s">
        <v>90</v>
      </c>
      <c r="C1918" t="s">
        <v>136</v>
      </c>
      <c r="D1918" t="s">
        <v>132</v>
      </c>
      <c r="E1918" t="s">
        <v>273</v>
      </c>
      <c r="F1918" s="3">
        <v>53.765831333333352</v>
      </c>
      <c r="G1918" s="5">
        <v>8.5325156467013913E-2</v>
      </c>
      <c r="H1918" s="2">
        <v>6</v>
      </c>
      <c r="I1918" s="2">
        <v>0</v>
      </c>
      <c r="J1918" s="2">
        <v>0</v>
      </c>
      <c r="K1918" s="2">
        <v>37</v>
      </c>
      <c r="L1918" s="2">
        <v>33</v>
      </c>
      <c r="M1918">
        <v>7</v>
      </c>
      <c r="N1918" s="2">
        <v>17</v>
      </c>
      <c r="O1918" s="2">
        <v>7</v>
      </c>
      <c r="P1918" s="2">
        <v>21</v>
      </c>
      <c r="Q1918" s="2">
        <v>28</v>
      </c>
      <c r="R1918" s="2">
        <v>7</v>
      </c>
      <c r="S1918" s="2">
        <v>0</v>
      </c>
      <c r="T1918" s="2">
        <v>2</v>
      </c>
      <c r="U1918" s="45">
        <v>3.6921296296296294E-3</v>
      </c>
      <c r="V1918" s="45">
        <v>0.8571428571428571</v>
      </c>
      <c r="W1918" s="45">
        <v>7.3807870370370371E-2</v>
      </c>
      <c r="X1918" s="2">
        <v>2</v>
      </c>
      <c r="Y1918" s="2">
        <v>28</v>
      </c>
      <c r="Z1918">
        <v>37</v>
      </c>
    </row>
    <row r="1919" spans="1:26" x14ac:dyDescent="0.25">
      <c r="A1919" s="1">
        <v>44733</v>
      </c>
      <c r="B1919" t="s">
        <v>90</v>
      </c>
      <c r="C1919" t="s">
        <v>155</v>
      </c>
      <c r="D1919" t="s">
        <v>146</v>
      </c>
      <c r="E1919" t="s">
        <v>273</v>
      </c>
      <c r="F1919" s="3">
        <v>0</v>
      </c>
      <c r="G1919" s="5">
        <v>2.2366899305555556E-2</v>
      </c>
      <c r="H1919" s="2">
        <v>0</v>
      </c>
      <c r="I1919" s="2">
        <v>0</v>
      </c>
      <c r="J1919" s="2">
        <v>0</v>
      </c>
      <c r="K1919" s="2">
        <v>2</v>
      </c>
      <c r="L1919" s="2">
        <v>2</v>
      </c>
      <c r="M1919">
        <v>0</v>
      </c>
      <c r="N1919" s="2">
        <v>2</v>
      </c>
      <c r="O1919" s="2">
        <v>0</v>
      </c>
      <c r="P1919" s="2">
        <v>2</v>
      </c>
      <c r="Q1919" s="2">
        <v>2</v>
      </c>
      <c r="R1919" s="2">
        <v>0</v>
      </c>
      <c r="S1919" s="2">
        <v>0</v>
      </c>
      <c r="T1919" s="2">
        <v>0</v>
      </c>
      <c r="U1919" s="45" t="s">
        <v>77</v>
      </c>
      <c r="V1919" s="45" t="s">
        <v>77</v>
      </c>
      <c r="W1919" s="45">
        <v>0.23302083333333334</v>
      </c>
      <c r="X1919" s="2">
        <v>0</v>
      </c>
      <c r="Y1919" s="2">
        <v>2</v>
      </c>
      <c r="Z1919">
        <v>2</v>
      </c>
    </row>
    <row r="1920" spans="1:26" x14ac:dyDescent="0.25">
      <c r="A1920" s="1">
        <v>44733</v>
      </c>
      <c r="B1920" t="s">
        <v>90</v>
      </c>
      <c r="C1920" t="s">
        <v>174</v>
      </c>
      <c r="D1920" t="s">
        <v>153</v>
      </c>
      <c r="E1920" t="s">
        <v>273</v>
      </c>
      <c r="F1920" s="3">
        <v>0</v>
      </c>
      <c r="G1920" s="5">
        <v>1.9791666666666666E-2</v>
      </c>
      <c r="H1920" s="2">
        <v>0</v>
      </c>
      <c r="I1920" s="2">
        <v>0</v>
      </c>
      <c r="J1920" s="2">
        <v>0</v>
      </c>
      <c r="K1920" s="2">
        <v>1</v>
      </c>
      <c r="L1920" s="2">
        <v>1</v>
      </c>
      <c r="M1920">
        <v>0</v>
      </c>
      <c r="N1920" s="2">
        <v>1</v>
      </c>
      <c r="O1920" s="2">
        <v>1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45">
        <v>4.9074074074074072E-3</v>
      </c>
      <c r="V1920" s="45">
        <v>1</v>
      </c>
      <c r="W1920" s="45" t="s">
        <v>77</v>
      </c>
      <c r="X1920" s="2">
        <v>0</v>
      </c>
      <c r="Y1920" s="2">
        <v>0</v>
      </c>
      <c r="Z1920">
        <v>1</v>
      </c>
    </row>
    <row r="1921" spans="1:26" x14ac:dyDescent="0.25">
      <c r="A1921" s="1">
        <v>44733</v>
      </c>
      <c r="B1921" t="s">
        <v>90</v>
      </c>
      <c r="C1921" t="s">
        <v>136</v>
      </c>
      <c r="D1921" t="s">
        <v>132</v>
      </c>
      <c r="E1921" t="s">
        <v>271</v>
      </c>
      <c r="F1921" s="3">
        <v>0.40444450000000004</v>
      </c>
      <c r="G1921" s="5">
        <v>2.7268520833333334E-2</v>
      </c>
      <c r="H1921" s="2">
        <v>0</v>
      </c>
      <c r="I1921" s="2">
        <v>0</v>
      </c>
      <c r="J1921" s="2">
        <v>0</v>
      </c>
      <c r="K1921" s="2">
        <v>1</v>
      </c>
      <c r="L1921" s="2">
        <v>1</v>
      </c>
      <c r="M1921">
        <v>0</v>
      </c>
      <c r="N1921" s="2">
        <v>1</v>
      </c>
      <c r="O1921" s="2">
        <v>1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45">
        <v>5.6828703703703711E-3</v>
      </c>
      <c r="V1921" s="45">
        <v>0</v>
      </c>
      <c r="W1921" s="45" t="s">
        <v>77</v>
      </c>
      <c r="X1921" s="2">
        <v>0</v>
      </c>
      <c r="Y1921" s="2">
        <v>0</v>
      </c>
      <c r="Z1921">
        <v>1</v>
      </c>
    </row>
    <row r="1922" spans="1:26" x14ac:dyDescent="0.25">
      <c r="A1922" s="1">
        <v>44733</v>
      </c>
      <c r="B1922" t="s">
        <v>90</v>
      </c>
      <c r="C1922" t="s">
        <v>136</v>
      </c>
      <c r="D1922" t="s">
        <v>132</v>
      </c>
      <c r="E1922" t="s">
        <v>94</v>
      </c>
      <c r="F1922" s="3">
        <v>0.12</v>
      </c>
      <c r="G1922" s="5">
        <v>1.5416666666666667E-2</v>
      </c>
      <c r="H1922" s="2">
        <v>0</v>
      </c>
      <c r="I1922" s="2">
        <v>0</v>
      </c>
      <c r="J1922" s="2">
        <v>0</v>
      </c>
      <c r="K1922" s="2">
        <v>1</v>
      </c>
      <c r="L1922" s="2">
        <v>1</v>
      </c>
      <c r="M1922">
        <v>0</v>
      </c>
      <c r="N1922" s="2">
        <v>1</v>
      </c>
      <c r="O1922" s="2">
        <v>1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45">
        <v>1.6087962962962965E-3</v>
      </c>
      <c r="V1922" s="45">
        <v>1</v>
      </c>
      <c r="W1922" s="45" t="s">
        <v>77</v>
      </c>
      <c r="X1922" s="2">
        <v>0</v>
      </c>
      <c r="Y1922" s="2">
        <v>0</v>
      </c>
      <c r="Z1922">
        <v>1</v>
      </c>
    </row>
    <row r="1923" spans="1:26" x14ac:dyDescent="0.25">
      <c r="A1923" s="1">
        <v>44733</v>
      </c>
      <c r="B1923" t="s">
        <v>90</v>
      </c>
      <c r="C1923" t="s">
        <v>163</v>
      </c>
      <c r="D1923" t="s">
        <v>153</v>
      </c>
      <c r="E1923" t="s">
        <v>278</v>
      </c>
      <c r="F1923" s="3">
        <v>0</v>
      </c>
      <c r="G1923" s="5">
        <v>2.7824076388888893E-2</v>
      </c>
      <c r="H1923" s="2">
        <v>0</v>
      </c>
      <c r="I1923" s="2">
        <v>0</v>
      </c>
      <c r="J1923" s="2">
        <v>0</v>
      </c>
      <c r="K1923" s="2">
        <v>1</v>
      </c>
      <c r="L1923" s="2">
        <v>1</v>
      </c>
      <c r="M1923">
        <v>0</v>
      </c>
      <c r="N1923" s="2">
        <v>1</v>
      </c>
      <c r="O1923" s="2">
        <v>0</v>
      </c>
      <c r="P1923" s="2">
        <v>1</v>
      </c>
      <c r="Q1923" s="2">
        <v>1</v>
      </c>
      <c r="R1923" s="2">
        <v>0</v>
      </c>
      <c r="S1923" s="2">
        <v>0</v>
      </c>
      <c r="T1923" s="2">
        <v>0</v>
      </c>
      <c r="U1923" s="45" t="s">
        <v>77</v>
      </c>
      <c r="V1923" s="45" t="s">
        <v>77</v>
      </c>
      <c r="W1923" s="45">
        <v>0.18993055555555557</v>
      </c>
      <c r="X1923" s="2">
        <v>0</v>
      </c>
      <c r="Y1923" s="2">
        <v>1</v>
      </c>
      <c r="Z1923">
        <v>1</v>
      </c>
    </row>
    <row r="1924" spans="1:26" x14ac:dyDescent="0.25">
      <c r="A1924" s="1">
        <v>44733</v>
      </c>
      <c r="B1924" t="s">
        <v>90</v>
      </c>
      <c r="C1924" t="s">
        <v>136</v>
      </c>
      <c r="D1924" t="s">
        <v>132</v>
      </c>
      <c r="E1924" t="s">
        <v>283</v>
      </c>
      <c r="F1924" s="3">
        <v>24.995832499999999</v>
      </c>
      <c r="G1924" s="5">
        <v>9.6096640624999993E-2</v>
      </c>
      <c r="H1924" s="2">
        <v>3</v>
      </c>
      <c r="I1924" s="2">
        <v>2</v>
      </c>
      <c r="J1924" s="2">
        <v>0</v>
      </c>
      <c r="K1924" s="2">
        <v>13</v>
      </c>
      <c r="L1924" s="2">
        <v>13</v>
      </c>
      <c r="M1924">
        <v>4</v>
      </c>
      <c r="N1924" s="2">
        <v>7</v>
      </c>
      <c r="O1924" s="2">
        <v>3</v>
      </c>
      <c r="P1924" s="2">
        <v>7</v>
      </c>
      <c r="Q1924" s="2">
        <v>8</v>
      </c>
      <c r="R1924" s="2">
        <v>1</v>
      </c>
      <c r="S1924" s="2">
        <v>0</v>
      </c>
      <c r="T1924" s="2">
        <v>2</v>
      </c>
      <c r="U1924" s="45">
        <v>4.9537037037037041E-3</v>
      </c>
      <c r="V1924" s="45">
        <v>0.66666666666666663</v>
      </c>
      <c r="W1924" s="45">
        <v>7.7557870370370374E-2</v>
      </c>
      <c r="X1924" s="2">
        <v>2</v>
      </c>
      <c r="Y1924" s="2">
        <v>8</v>
      </c>
      <c r="Z1924">
        <v>13</v>
      </c>
    </row>
    <row r="1925" spans="1:26" x14ac:dyDescent="0.25">
      <c r="A1925" s="1">
        <v>44733</v>
      </c>
      <c r="B1925" t="s">
        <v>90</v>
      </c>
      <c r="C1925" t="s">
        <v>155</v>
      </c>
      <c r="D1925" t="s">
        <v>146</v>
      </c>
      <c r="E1925" t="s">
        <v>283</v>
      </c>
      <c r="F1925" s="3">
        <v>0</v>
      </c>
      <c r="G1925" s="5">
        <v>4.2029321759259261E-2</v>
      </c>
      <c r="H1925" s="2">
        <v>0</v>
      </c>
      <c r="I1925" s="2">
        <v>0</v>
      </c>
      <c r="J1925" s="2">
        <v>0</v>
      </c>
      <c r="K1925" s="2">
        <v>3</v>
      </c>
      <c r="L1925" s="2">
        <v>3</v>
      </c>
      <c r="M1925">
        <v>0</v>
      </c>
      <c r="N1925" s="2">
        <v>2</v>
      </c>
      <c r="O1925" s="2">
        <v>1</v>
      </c>
      <c r="P1925" s="2">
        <v>1</v>
      </c>
      <c r="Q1925" s="2">
        <v>2</v>
      </c>
      <c r="R1925" s="2">
        <v>1</v>
      </c>
      <c r="S1925" s="2">
        <v>0</v>
      </c>
      <c r="T1925" s="2">
        <v>0</v>
      </c>
      <c r="U1925" s="45">
        <v>4.2708333333333339E-3</v>
      </c>
      <c r="V1925" s="45">
        <v>1</v>
      </c>
      <c r="W1925" s="45">
        <v>0.24394097222222222</v>
      </c>
      <c r="X1925" s="2">
        <v>0</v>
      </c>
      <c r="Y1925" s="2">
        <v>2</v>
      </c>
      <c r="Z1925">
        <v>3</v>
      </c>
    </row>
    <row r="1926" spans="1:26" x14ac:dyDescent="0.25">
      <c r="A1926" s="1">
        <v>44733</v>
      </c>
      <c r="B1926" t="s">
        <v>81</v>
      </c>
      <c r="C1926" t="s">
        <v>135</v>
      </c>
      <c r="D1926" t="s">
        <v>132</v>
      </c>
      <c r="E1926" t="s">
        <v>280</v>
      </c>
      <c r="F1926" s="3">
        <v>6.3833333333333329</v>
      </c>
      <c r="G1926" s="5">
        <v>0.1434027777777778</v>
      </c>
      <c r="H1926" s="2">
        <v>1</v>
      </c>
      <c r="I1926" s="2">
        <v>0</v>
      </c>
      <c r="J1926" s="2">
        <v>0</v>
      </c>
      <c r="K1926" s="2">
        <v>1</v>
      </c>
      <c r="L1926" s="2">
        <v>1</v>
      </c>
      <c r="M1926">
        <v>0</v>
      </c>
      <c r="N1926" s="2">
        <v>0</v>
      </c>
      <c r="O1926" s="2">
        <v>0</v>
      </c>
      <c r="P1926" s="2">
        <v>1</v>
      </c>
      <c r="Q1926" s="2">
        <v>1</v>
      </c>
      <c r="R1926" s="2">
        <v>0</v>
      </c>
      <c r="S1926" s="2">
        <v>0</v>
      </c>
      <c r="T1926" s="2">
        <v>0</v>
      </c>
      <c r="U1926" s="45" t="s">
        <v>77</v>
      </c>
      <c r="V1926" s="45" t="s">
        <v>77</v>
      </c>
      <c r="W1926" s="45">
        <v>5.3819444444444448E-2</v>
      </c>
      <c r="X1926" s="2">
        <v>0</v>
      </c>
      <c r="Y1926" s="2">
        <v>1</v>
      </c>
      <c r="Z1926">
        <v>1</v>
      </c>
    </row>
    <row r="1927" spans="1:26" x14ac:dyDescent="0.25">
      <c r="A1927" s="1">
        <v>44733</v>
      </c>
      <c r="B1927" t="s">
        <v>81</v>
      </c>
      <c r="C1927" t="s">
        <v>140</v>
      </c>
      <c r="D1927" t="s">
        <v>132</v>
      </c>
      <c r="E1927" t="s">
        <v>269</v>
      </c>
      <c r="F1927" s="3">
        <v>54.328053666666669</v>
      </c>
      <c r="G1927" s="5">
        <v>0.16997067361111112</v>
      </c>
      <c r="H1927" s="2">
        <v>6</v>
      </c>
      <c r="I1927" s="2">
        <v>3</v>
      </c>
      <c r="J1927" s="2">
        <v>0</v>
      </c>
      <c r="K1927" s="2">
        <v>13</v>
      </c>
      <c r="L1927" s="2">
        <v>12</v>
      </c>
      <c r="M1927">
        <v>3</v>
      </c>
      <c r="N1927" s="2">
        <v>5</v>
      </c>
      <c r="O1927" s="2">
        <v>3</v>
      </c>
      <c r="P1927" s="2">
        <v>8</v>
      </c>
      <c r="Q1927" s="2">
        <v>10</v>
      </c>
      <c r="R1927" s="2">
        <v>2</v>
      </c>
      <c r="S1927" s="2">
        <v>0</v>
      </c>
      <c r="T1927" s="2">
        <v>0</v>
      </c>
      <c r="U1927" s="45">
        <v>1.9328703703703704E-3</v>
      </c>
      <c r="V1927" s="45">
        <v>0.66666666666666663</v>
      </c>
      <c r="W1927" s="45">
        <v>0.20415509259259262</v>
      </c>
      <c r="X1927" s="2">
        <v>0</v>
      </c>
      <c r="Y1927" s="2">
        <v>10</v>
      </c>
      <c r="Z1927">
        <v>12</v>
      </c>
    </row>
    <row r="1928" spans="1:26" x14ac:dyDescent="0.25">
      <c r="A1928" s="1">
        <v>44733</v>
      </c>
      <c r="B1928" t="s">
        <v>81</v>
      </c>
      <c r="C1928" t="s">
        <v>141</v>
      </c>
      <c r="D1928" t="s">
        <v>132</v>
      </c>
      <c r="E1928" t="s">
        <v>269</v>
      </c>
      <c r="F1928" s="3">
        <v>0.15111116666666666</v>
      </c>
      <c r="G1928" s="5">
        <v>1.6712965277777776E-2</v>
      </c>
      <c r="H1928" s="2">
        <v>0</v>
      </c>
      <c r="I1928" s="2">
        <v>0</v>
      </c>
      <c r="J1928" s="2">
        <v>0</v>
      </c>
      <c r="K1928" s="2">
        <v>1</v>
      </c>
      <c r="L1928" s="2">
        <v>1</v>
      </c>
      <c r="M1928">
        <v>0</v>
      </c>
      <c r="N1928" s="2">
        <v>1</v>
      </c>
      <c r="O1928" s="2">
        <v>0</v>
      </c>
      <c r="P1928" s="2">
        <v>1</v>
      </c>
      <c r="Q1928" s="2">
        <v>1</v>
      </c>
      <c r="R1928" s="2">
        <v>0</v>
      </c>
      <c r="S1928" s="2">
        <v>0</v>
      </c>
      <c r="T1928" s="2">
        <v>0</v>
      </c>
      <c r="U1928" s="45" t="s">
        <v>77</v>
      </c>
      <c r="V1928" s="45" t="s">
        <v>77</v>
      </c>
      <c r="W1928" s="45">
        <v>3.7951388888888889E-2</v>
      </c>
      <c r="X1928" s="2">
        <v>0</v>
      </c>
      <c r="Y1928" s="2">
        <v>1</v>
      </c>
      <c r="Z1928">
        <v>1</v>
      </c>
    </row>
    <row r="1929" spans="1:26" x14ac:dyDescent="0.25">
      <c r="A1929" s="1">
        <v>44733</v>
      </c>
      <c r="B1929" t="s">
        <v>81</v>
      </c>
      <c r="C1929" t="s">
        <v>135</v>
      </c>
      <c r="D1929" t="s">
        <v>132</v>
      </c>
      <c r="E1929" t="s">
        <v>272</v>
      </c>
      <c r="F1929" s="3">
        <v>13.224722166666666</v>
      </c>
      <c r="G1929" s="5">
        <v>0.2859317118055556</v>
      </c>
      <c r="H1929" s="2">
        <v>1</v>
      </c>
      <c r="I1929" s="2">
        <v>1</v>
      </c>
      <c r="J1929" s="2">
        <v>0</v>
      </c>
      <c r="K1929" s="2">
        <v>1</v>
      </c>
      <c r="L1929" s="2">
        <v>1</v>
      </c>
      <c r="M1929">
        <v>0</v>
      </c>
      <c r="N1929" s="2">
        <v>0</v>
      </c>
      <c r="O1929" s="2">
        <v>0</v>
      </c>
      <c r="P1929" s="2">
        <v>1</v>
      </c>
      <c r="Q1929" s="2">
        <v>1</v>
      </c>
      <c r="R1929" s="2">
        <v>0</v>
      </c>
      <c r="S1929" s="2">
        <v>0</v>
      </c>
      <c r="T1929" s="2">
        <v>0</v>
      </c>
      <c r="U1929" s="45" t="s">
        <v>77</v>
      </c>
      <c r="V1929" s="45" t="s">
        <v>77</v>
      </c>
      <c r="W1929" s="45">
        <v>2.1562500000000002E-2</v>
      </c>
      <c r="X1929" s="2">
        <v>0</v>
      </c>
      <c r="Y1929" s="2">
        <v>1</v>
      </c>
      <c r="Z1929">
        <v>1</v>
      </c>
    </row>
    <row r="1930" spans="1:26" x14ac:dyDescent="0.25">
      <c r="A1930" s="1">
        <v>44733</v>
      </c>
      <c r="B1930" t="s">
        <v>81</v>
      </c>
      <c r="C1930" t="s">
        <v>135</v>
      </c>
      <c r="D1930" t="s">
        <v>132</v>
      </c>
      <c r="E1930" t="s">
        <v>281</v>
      </c>
      <c r="F1930" s="3">
        <v>26.1930555</v>
      </c>
      <c r="G1930" s="5">
        <v>0.22869212916666667</v>
      </c>
      <c r="H1930" s="2">
        <v>2</v>
      </c>
      <c r="I1930" s="2">
        <v>2</v>
      </c>
      <c r="J1930" s="2">
        <v>0</v>
      </c>
      <c r="K1930" s="2">
        <v>4</v>
      </c>
      <c r="L1930" s="2">
        <v>4</v>
      </c>
      <c r="M1930">
        <v>0</v>
      </c>
      <c r="N1930" s="2">
        <v>0</v>
      </c>
      <c r="O1930" s="2">
        <v>1</v>
      </c>
      <c r="P1930" s="2">
        <v>3</v>
      </c>
      <c r="Q1930" s="2">
        <v>3</v>
      </c>
      <c r="R1930" s="2">
        <v>0</v>
      </c>
      <c r="S1930" s="2">
        <v>0</v>
      </c>
      <c r="T1930" s="2">
        <v>0</v>
      </c>
      <c r="U1930" s="45">
        <v>4.085648148148149E-3</v>
      </c>
      <c r="V1930" s="45">
        <v>1</v>
      </c>
      <c r="W1930" s="45">
        <v>7.8275462962962963E-2</v>
      </c>
      <c r="X1930" s="2">
        <v>0</v>
      </c>
      <c r="Y1930" s="2">
        <v>3</v>
      </c>
      <c r="Z1930">
        <v>4</v>
      </c>
    </row>
    <row r="1931" spans="1:26" x14ac:dyDescent="0.25">
      <c r="A1931" s="1">
        <v>44733</v>
      </c>
      <c r="B1931" t="s">
        <v>81</v>
      </c>
      <c r="C1931" t="s">
        <v>141</v>
      </c>
      <c r="D1931" t="s">
        <v>132</v>
      </c>
      <c r="E1931" t="s">
        <v>281</v>
      </c>
      <c r="F1931" s="3">
        <v>0.38999999999999996</v>
      </c>
      <c r="G1931" s="5">
        <v>2.6666666666666668E-2</v>
      </c>
      <c r="H1931" s="2">
        <v>0</v>
      </c>
      <c r="I1931" s="2">
        <v>0</v>
      </c>
      <c r="J1931" s="2">
        <v>0</v>
      </c>
      <c r="K1931" s="2">
        <v>1</v>
      </c>
      <c r="L1931" s="2">
        <v>1</v>
      </c>
      <c r="M1931">
        <v>0</v>
      </c>
      <c r="N1931" s="2">
        <v>1</v>
      </c>
      <c r="O1931" s="2">
        <v>0</v>
      </c>
      <c r="P1931" s="2">
        <v>1</v>
      </c>
      <c r="Q1931" s="2">
        <v>1</v>
      </c>
      <c r="R1931" s="2">
        <v>0</v>
      </c>
      <c r="S1931" s="2">
        <v>0</v>
      </c>
      <c r="T1931" s="2">
        <v>0</v>
      </c>
      <c r="U1931" s="45" t="s">
        <v>77</v>
      </c>
      <c r="V1931" s="45" t="s">
        <v>77</v>
      </c>
      <c r="W1931" s="45">
        <v>0.7669097222222222</v>
      </c>
      <c r="X1931" s="2">
        <v>0</v>
      </c>
      <c r="Y1931" s="2">
        <v>1</v>
      </c>
      <c r="Z1931">
        <v>1</v>
      </c>
    </row>
    <row r="1932" spans="1:26" x14ac:dyDescent="0.25">
      <c r="A1932" s="1">
        <v>44733</v>
      </c>
      <c r="B1932" t="s">
        <v>81</v>
      </c>
      <c r="C1932" t="s">
        <v>135</v>
      </c>
      <c r="D1932" t="s">
        <v>132</v>
      </c>
      <c r="E1932" t="s">
        <v>94</v>
      </c>
      <c r="F1932" s="3">
        <v>23.327499833333334</v>
      </c>
      <c r="G1932" s="5">
        <v>0.18259837847222224</v>
      </c>
      <c r="H1932" s="2">
        <v>2</v>
      </c>
      <c r="I1932" s="2">
        <v>1</v>
      </c>
      <c r="J1932" s="2">
        <v>1</v>
      </c>
      <c r="K1932" s="2">
        <v>5</v>
      </c>
      <c r="L1932" s="2">
        <v>5</v>
      </c>
      <c r="M1932">
        <v>1</v>
      </c>
      <c r="N1932" s="2">
        <v>3</v>
      </c>
      <c r="O1932" s="2">
        <v>1</v>
      </c>
      <c r="P1932" s="2">
        <v>4</v>
      </c>
      <c r="Q1932" s="2">
        <v>4</v>
      </c>
      <c r="R1932" s="2">
        <v>0</v>
      </c>
      <c r="S1932" s="2">
        <v>0</v>
      </c>
      <c r="T1932" s="2">
        <v>0</v>
      </c>
      <c r="U1932" s="45">
        <v>1.6087962962962965E-3</v>
      </c>
      <c r="V1932" s="45">
        <v>1</v>
      </c>
      <c r="W1932" s="45">
        <v>0.15340277777777778</v>
      </c>
      <c r="X1932" s="2">
        <v>0</v>
      </c>
      <c r="Y1932" s="2">
        <v>4</v>
      </c>
      <c r="Z1932">
        <v>5</v>
      </c>
    </row>
    <row r="1933" spans="1:26" x14ac:dyDescent="0.25">
      <c r="A1933" s="1">
        <v>44733</v>
      </c>
      <c r="B1933" t="s">
        <v>81</v>
      </c>
      <c r="C1933" t="s">
        <v>141</v>
      </c>
      <c r="D1933" t="s">
        <v>132</v>
      </c>
      <c r="E1933" t="s">
        <v>274</v>
      </c>
      <c r="F1933" s="3">
        <v>61.254722166666667</v>
      </c>
      <c r="G1933" s="5">
        <v>0.11499855324074076</v>
      </c>
      <c r="H1933" s="2">
        <v>7</v>
      </c>
      <c r="I1933" s="2">
        <v>2</v>
      </c>
      <c r="J1933" s="2">
        <v>1</v>
      </c>
      <c r="K1933" s="2">
        <v>20</v>
      </c>
      <c r="L1933" s="2">
        <v>20</v>
      </c>
      <c r="M1933">
        <v>10</v>
      </c>
      <c r="N1933" s="2">
        <v>12</v>
      </c>
      <c r="O1933" s="2">
        <v>6</v>
      </c>
      <c r="P1933" s="2">
        <v>12</v>
      </c>
      <c r="Q1933" s="2">
        <v>13</v>
      </c>
      <c r="R1933" s="2">
        <v>1</v>
      </c>
      <c r="S1933" s="2">
        <v>0</v>
      </c>
      <c r="T1933" s="2">
        <v>1</v>
      </c>
      <c r="U1933" s="45">
        <v>6.5740740740740742E-3</v>
      </c>
      <c r="V1933" s="45">
        <v>0.5</v>
      </c>
      <c r="W1933" s="45">
        <v>0.15635416666666668</v>
      </c>
      <c r="X1933" s="2">
        <v>1</v>
      </c>
      <c r="Y1933" s="2">
        <v>13</v>
      </c>
      <c r="Z1933">
        <v>20</v>
      </c>
    </row>
    <row r="1934" spans="1:26" x14ac:dyDescent="0.25">
      <c r="A1934" s="1">
        <v>44733</v>
      </c>
      <c r="B1934" t="s">
        <v>81</v>
      </c>
      <c r="C1934" t="s">
        <v>135</v>
      </c>
      <c r="D1934" t="s">
        <v>132</v>
      </c>
      <c r="E1934" t="s">
        <v>274</v>
      </c>
      <c r="F1934" s="3">
        <v>35.001111000000002</v>
      </c>
      <c r="G1934" s="5">
        <v>0.14236531944444444</v>
      </c>
      <c r="H1934" s="2">
        <v>3</v>
      </c>
      <c r="I1934" s="2">
        <v>2</v>
      </c>
      <c r="J1934" s="2">
        <v>0</v>
      </c>
      <c r="K1934" s="2">
        <v>9</v>
      </c>
      <c r="L1934" s="2">
        <v>9</v>
      </c>
      <c r="M1934">
        <v>2</v>
      </c>
      <c r="N1934" s="2">
        <v>5</v>
      </c>
      <c r="O1934" s="2">
        <v>2</v>
      </c>
      <c r="P1934" s="2">
        <v>6</v>
      </c>
      <c r="Q1934" s="2">
        <v>7</v>
      </c>
      <c r="R1934" s="2">
        <v>1</v>
      </c>
      <c r="S1934" s="2">
        <v>0</v>
      </c>
      <c r="T1934" s="2">
        <v>0</v>
      </c>
      <c r="U1934" s="45">
        <v>1.0052083333333333E-2</v>
      </c>
      <c r="V1934" s="45">
        <v>0.5</v>
      </c>
      <c r="W1934" s="45">
        <v>0.15011574074074074</v>
      </c>
      <c r="X1934" s="2">
        <v>0</v>
      </c>
      <c r="Y1934" s="2">
        <v>7</v>
      </c>
      <c r="Z1934">
        <v>9</v>
      </c>
    </row>
    <row r="1935" spans="1:26" x14ac:dyDescent="0.25">
      <c r="A1935" s="1">
        <v>44733</v>
      </c>
      <c r="B1935" t="s">
        <v>81</v>
      </c>
      <c r="C1935" t="s">
        <v>140</v>
      </c>
      <c r="D1935" t="s">
        <v>132</v>
      </c>
      <c r="E1935" t="s">
        <v>283</v>
      </c>
      <c r="F1935" s="3">
        <v>19.454444500000001</v>
      </c>
      <c r="G1935" s="5">
        <v>0.82101852083333338</v>
      </c>
      <c r="H1935" s="2">
        <v>1</v>
      </c>
      <c r="I1935" s="2">
        <v>1</v>
      </c>
      <c r="J1935" s="2">
        <v>1</v>
      </c>
      <c r="K1935" s="2">
        <v>1</v>
      </c>
      <c r="L1935" s="2">
        <v>1</v>
      </c>
      <c r="M1935">
        <v>0</v>
      </c>
      <c r="N1935" s="2">
        <v>0</v>
      </c>
      <c r="O1935" s="2">
        <v>1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45">
        <v>1.5543981481481482E-2</v>
      </c>
      <c r="V1935" s="45">
        <v>0</v>
      </c>
      <c r="W1935" s="45" t="s">
        <v>77</v>
      </c>
      <c r="X1935" s="2">
        <v>0</v>
      </c>
      <c r="Y1935" s="2">
        <v>0</v>
      </c>
      <c r="Z1935">
        <v>1</v>
      </c>
    </row>
    <row r="1936" spans="1:26" x14ac:dyDescent="0.25">
      <c r="A1936" s="1">
        <v>44733</v>
      </c>
      <c r="B1936" t="s">
        <v>76</v>
      </c>
      <c r="C1936" t="s">
        <v>147</v>
      </c>
      <c r="D1936" t="s">
        <v>132</v>
      </c>
      <c r="E1936" t="s">
        <v>273</v>
      </c>
      <c r="F1936" s="3">
        <v>0</v>
      </c>
      <c r="G1936" s="5">
        <v>2.0833333333333333E-3</v>
      </c>
      <c r="H1936" s="2">
        <v>0</v>
      </c>
      <c r="I1936" s="2">
        <v>0</v>
      </c>
      <c r="J1936" s="2">
        <v>0</v>
      </c>
      <c r="K1936" s="2">
        <v>1</v>
      </c>
      <c r="L1936" s="2">
        <v>1</v>
      </c>
      <c r="M1936">
        <v>0</v>
      </c>
      <c r="N1936" s="2">
        <v>1</v>
      </c>
      <c r="O1936" s="2">
        <v>1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45">
        <v>1.6550925925925927E-2</v>
      </c>
      <c r="V1936" s="45">
        <v>0</v>
      </c>
      <c r="W1936" s="45" t="s">
        <v>77</v>
      </c>
      <c r="X1936" s="2">
        <v>0</v>
      </c>
      <c r="Y1936" s="2">
        <v>0</v>
      </c>
      <c r="Z1936">
        <v>1</v>
      </c>
    </row>
    <row r="1937" spans="1:26" x14ac:dyDescent="0.25">
      <c r="A1937" s="1">
        <v>44733</v>
      </c>
      <c r="B1937" t="s">
        <v>76</v>
      </c>
      <c r="C1937" t="s">
        <v>137</v>
      </c>
      <c r="D1937" t="s">
        <v>132</v>
      </c>
      <c r="E1937" t="s">
        <v>268</v>
      </c>
      <c r="F1937" s="3">
        <v>11.125277666666667</v>
      </c>
      <c r="G1937" s="5">
        <v>6.1922581790123457E-2</v>
      </c>
      <c r="H1937" s="2">
        <v>1</v>
      </c>
      <c r="I1937" s="2">
        <v>0</v>
      </c>
      <c r="J1937" s="2">
        <v>0</v>
      </c>
      <c r="K1937" s="2">
        <v>10</v>
      </c>
      <c r="L1937" s="2">
        <v>10</v>
      </c>
      <c r="M1937">
        <v>2</v>
      </c>
      <c r="N1937" s="2">
        <v>7</v>
      </c>
      <c r="O1937" s="2">
        <v>1</v>
      </c>
      <c r="P1937" s="2">
        <v>7</v>
      </c>
      <c r="Q1937" s="2">
        <v>9</v>
      </c>
      <c r="R1937" s="2">
        <v>2</v>
      </c>
      <c r="S1937" s="2">
        <v>0</v>
      </c>
      <c r="T1937" s="2">
        <v>0</v>
      </c>
      <c r="U1937" s="45">
        <v>1.5995370370370372E-2</v>
      </c>
      <c r="V1937" s="45">
        <v>0</v>
      </c>
      <c r="W1937" s="45">
        <v>0.1395601851851852</v>
      </c>
      <c r="X1937" s="2">
        <v>0</v>
      </c>
      <c r="Y1937" s="2">
        <v>9</v>
      </c>
      <c r="Z1937">
        <v>10</v>
      </c>
    </row>
    <row r="1938" spans="1:26" x14ac:dyDescent="0.25">
      <c r="A1938" s="1">
        <v>44733</v>
      </c>
      <c r="B1938" t="s">
        <v>76</v>
      </c>
      <c r="C1938" t="s">
        <v>145</v>
      </c>
      <c r="D1938" t="s">
        <v>146</v>
      </c>
      <c r="E1938" t="s">
        <v>268</v>
      </c>
      <c r="F1938" s="3">
        <v>8.2055556666666654</v>
      </c>
      <c r="G1938" s="5">
        <v>5.9014545634920625E-2</v>
      </c>
      <c r="H1938" s="2">
        <v>1</v>
      </c>
      <c r="I1938" s="2">
        <v>0</v>
      </c>
      <c r="J1938" s="2">
        <v>0</v>
      </c>
      <c r="K1938" s="2">
        <v>5</v>
      </c>
      <c r="L1938" s="2">
        <v>5</v>
      </c>
      <c r="M1938">
        <v>1</v>
      </c>
      <c r="N1938" s="2">
        <v>4</v>
      </c>
      <c r="O1938" s="2">
        <v>1</v>
      </c>
      <c r="P1938" s="2">
        <v>4</v>
      </c>
      <c r="Q1938" s="2">
        <v>4</v>
      </c>
      <c r="R1938" s="2">
        <v>0</v>
      </c>
      <c r="S1938" s="2">
        <v>0</v>
      </c>
      <c r="T1938" s="2">
        <v>0</v>
      </c>
      <c r="U1938" s="45">
        <v>9.7337962962962977E-3</v>
      </c>
      <c r="V1938" s="45">
        <v>0</v>
      </c>
      <c r="W1938" s="45">
        <v>0.10179398148148147</v>
      </c>
      <c r="X1938" s="2">
        <v>0</v>
      </c>
      <c r="Y1938" s="2">
        <v>4</v>
      </c>
      <c r="Z1938">
        <v>5</v>
      </c>
    </row>
    <row r="1939" spans="1:26" x14ac:dyDescent="0.25">
      <c r="A1939" s="1">
        <v>44733</v>
      </c>
      <c r="B1939" t="s">
        <v>76</v>
      </c>
      <c r="C1939" t="s">
        <v>137</v>
      </c>
      <c r="D1939" t="s">
        <v>132</v>
      </c>
      <c r="E1939" t="s">
        <v>286</v>
      </c>
      <c r="F1939" s="3">
        <v>5.8824999999999994</v>
      </c>
      <c r="G1939" s="5">
        <v>0.13296875</v>
      </c>
      <c r="H1939" s="2">
        <v>1</v>
      </c>
      <c r="I1939" s="2">
        <v>0</v>
      </c>
      <c r="J1939" s="2">
        <v>0</v>
      </c>
      <c r="K1939" s="2">
        <v>1</v>
      </c>
      <c r="L1939" s="2">
        <v>1</v>
      </c>
      <c r="M1939">
        <v>0</v>
      </c>
      <c r="N1939" s="2">
        <v>1</v>
      </c>
      <c r="O1939" s="2">
        <v>0</v>
      </c>
      <c r="P1939" s="2">
        <v>0</v>
      </c>
      <c r="Q1939" s="2">
        <v>1</v>
      </c>
      <c r="R1939" s="2">
        <v>1</v>
      </c>
      <c r="S1939" s="2">
        <v>0</v>
      </c>
      <c r="T1939" s="2">
        <v>0</v>
      </c>
      <c r="U1939" s="45" t="s">
        <v>77</v>
      </c>
      <c r="V1939" s="45" t="s">
        <v>77</v>
      </c>
      <c r="W1939" s="45">
        <v>2.6400462962962962E-2</v>
      </c>
      <c r="X1939" s="2">
        <v>0</v>
      </c>
      <c r="Y1939" s="2">
        <v>1</v>
      </c>
      <c r="Z1939">
        <v>1</v>
      </c>
    </row>
    <row r="1940" spans="1:26" x14ac:dyDescent="0.25">
      <c r="A1940" s="1">
        <v>44733</v>
      </c>
      <c r="B1940" t="s">
        <v>76</v>
      </c>
      <c r="C1940" t="s">
        <v>147</v>
      </c>
      <c r="D1940" t="s">
        <v>132</v>
      </c>
      <c r="E1940" t="s">
        <v>286</v>
      </c>
      <c r="F1940" s="3">
        <v>2.3752766666666667</v>
      </c>
      <c r="G1940" s="5">
        <v>2.1132968364197535E-2</v>
      </c>
      <c r="H1940" s="2">
        <v>0</v>
      </c>
      <c r="I1940" s="2">
        <v>0</v>
      </c>
      <c r="J1940" s="2">
        <v>0</v>
      </c>
      <c r="K1940" s="2">
        <v>9</v>
      </c>
      <c r="L1940" s="2">
        <v>9</v>
      </c>
      <c r="M1940">
        <v>2</v>
      </c>
      <c r="N1940" s="2">
        <v>8</v>
      </c>
      <c r="O1940" s="2">
        <v>1</v>
      </c>
      <c r="P1940" s="2">
        <v>6</v>
      </c>
      <c r="Q1940" s="2">
        <v>7</v>
      </c>
      <c r="R1940" s="2">
        <v>1</v>
      </c>
      <c r="S1940" s="2">
        <v>0</v>
      </c>
      <c r="T1940" s="2">
        <v>1</v>
      </c>
      <c r="U1940" s="45">
        <v>1.8402777777777777E-3</v>
      </c>
      <c r="V1940" s="45">
        <v>1</v>
      </c>
      <c r="W1940" s="45">
        <v>3.4386574074074076E-2</v>
      </c>
      <c r="X1940" s="2">
        <v>1</v>
      </c>
      <c r="Y1940" s="2">
        <v>7</v>
      </c>
      <c r="Z1940">
        <v>9</v>
      </c>
    </row>
    <row r="1941" spans="1:26" x14ac:dyDescent="0.25">
      <c r="A1941" s="1">
        <v>44733</v>
      </c>
      <c r="B1941" t="s">
        <v>76</v>
      </c>
      <c r="C1941" t="s">
        <v>147</v>
      </c>
      <c r="D1941" t="s">
        <v>132</v>
      </c>
      <c r="E1941" t="s">
        <v>287</v>
      </c>
      <c r="F1941" s="3">
        <v>0.62166666666666659</v>
      </c>
      <c r="G1941" s="5">
        <v>1.4398147569444445E-2</v>
      </c>
      <c r="H1941" s="2">
        <v>0</v>
      </c>
      <c r="I1941" s="2">
        <v>0</v>
      </c>
      <c r="J1941" s="2">
        <v>0</v>
      </c>
      <c r="K1941" s="2">
        <v>4</v>
      </c>
      <c r="L1941" s="2">
        <v>4</v>
      </c>
      <c r="M1941">
        <v>1</v>
      </c>
      <c r="N1941" s="2">
        <v>4</v>
      </c>
      <c r="O1941" s="2">
        <v>1</v>
      </c>
      <c r="P1941" s="2">
        <v>1</v>
      </c>
      <c r="Q1941" s="2">
        <v>2</v>
      </c>
      <c r="R1941" s="2">
        <v>1</v>
      </c>
      <c r="S1941" s="2">
        <v>0</v>
      </c>
      <c r="T1941" s="2">
        <v>1</v>
      </c>
      <c r="U1941" s="45">
        <v>1.232638888888889E-2</v>
      </c>
      <c r="V1941" s="45">
        <v>0</v>
      </c>
      <c r="W1941" s="45">
        <v>2.7482638888888893E-2</v>
      </c>
      <c r="X1941" s="2">
        <v>1</v>
      </c>
      <c r="Y1941" s="2">
        <v>2</v>
      </c>
      <c r="Z1941">
        <v>4</v>
      </c>
    </row>
    <row r="1942" spans="1:26" x14ac:dyDescent="0.25">
      <c r="A1942" s="1">
        <v>44733</v>
      </c>
      <c r="B1942" t="s">
        <v>76</v>
      </c>
      <c r="C1942" t="s">
        <v>144</v>
      </c>
      <c r="D1942" t="s">
        <v>132</v>
      </c>
      <c r="E1942" t="s">
        <v>270</v>
      </c>
      <c r="F1942" s="3">
        <v>19.414721833333335</v>
      </c>
      <c r="G1942" s="5">
        <v>5.1917640716374273E-2</v>
      </c>
      <c r="H1942" s="2">
        <v>0</v>
      </c>
      <c r="I1942" s="2">
        <v>0</v>
      </c>
      <c r="J1942" s="2">
        <v>0</v>
      </c>
      <c r="K1942" s="2">
        <v>17</v>
      </c>
      <c r="L1942" s="2">
        <v>17</v>
      </c>
      <c r="M1942">
        <v>5</v>
      </c>
      <c r="N1942" s="2">
        <v>11</v>
      </c>
      <c r="O1942" s="2">
        <v>2</v>
      </c>
      <c r="P1942" s="2">
        <v>14</v>
      </c>
      <c r="Q1942" s="2">
        <v>14</v>
      </c>
      <c r="R1942" s="2">
        <v>0</v>
      </c>
      <c r="S1942" s="2">
        <v>0</v>
      </c>
      <c r="T1942" s="2">
        <v>1</v>
      </c>
      <c r="U1942" s="45">
        <v>1.5665509259259261E-2</v>
      </c>
      <c r="V1942" s="45">
        <v>0</v>
      </c>
      <c r="W1942" s="45">
        <v>7.1527777777777787E-2</v>
      </c>
      <c r="X1942" s="2">
        <v>1</v>
      </c>
      <c r="Y1942" s="2">
        <v>14</v>
      </c>
      <c r="Z1942">
        <v>17</v>
      </c>
    </row>
    <row r="1943" spans="1:26" x14ac:dyDescent="0.25">
      <c r="A1943" s="1">
        <v>44733</v>
      </c>
      <c r="B1943" t="s">
        <v>76</v>
      </c>
      <c r="C1943" t="s">
        <v>137</v>
      </c>
      <c r="D1943" t="s">
        <v>132</v>
      </c>
      <c r="E1943" t="s">
        <v>270</v>
      </c>
      <c r="F1943" s="3">
        <v>0.60333333333333328</v>
      </c>
      <c r="G1943" s="5">
        <v>1.0437886574074075E-2</v>
      </c>
      <c r="H1943" s="2">
        <v>0</v>
      </c>
      <c r="I1943" s="2">
        <v>0</v>
      </c>
      <c r="J1943" s="2">
        <v>0</v>
      </c>
      <c r="K1943" s="2">
        <v>7</v>
      </c>
      <c r="L1943" s="2">
        <v>7</v>
      </c>
      <c r="M1943">
        <v>5</v>
      </c>
      <c r="N1943" s="2">
        <v>7</v>
      </c>
      <c r="O1943" s="2">
        <v>3</v>
      </c>
      <c r="P1943" s="2">
        <v>2</v>
      </c>
      <c r="Q1943" s="2">
        <v>2</v>
      </c>
      <c r="R1943" s="2">
        <v>0</v>
      </c>
      <c r="S1943" s="2">
        <v>0</v>
      </c>
      <c r="T1943" s="2">
        <v>2</v>
      </c>
      <c r="U1943" s="45">
        <v>1.1041666666666667E-2</v>
      </c>
      <c r="V1943" s="45">
        <v>0.33333333333333331</v>
      </c>
      <c r="W1943" s="45">
        <v>2.9068287037037038E-2</v>
      </c>
      <c r="X1943" s="2">
        <v>2</v>
      </c>
      <c r="Y1943" s="2">
        <v>2</v>
      </c>
      <c r="Z1943">
        <v>7</v>
      </c>
    </row>
    <row r="1944" spans="1:26" x14ac:dyDescent="0.25">
      <c r="A1944" s="1">
        <v>44733</v>
      </c>
      <c r="B1944" t="s">
        <v>76</v>
      </c>
      <c r="C1944" t="s">
        <v>147</v>
      </c>
      <c r="D1944" t="s">
        <v>132</v>
      </c>
      <c r="E1944" t="s">
        <v>94</v>
      </c>
      <c r="F1944" s="3">
        <v>1.576111</v>
      </c>
      <c r="G1944" s="5">
        <v>2.3550925E-2</v>
      </c>
      <c r="H1944" s="2">
        <v>0</v>
      </c>
      <c r="I1944" s="2">
        <v>0</v>
      </c>
      <c r="J1944" s="2">
        <v>0</v>
      </c>
      <c r="K1944" s="2">
        <v>5</v>
      </c>
      <c r="L1944" s="2">
        <v>5</v>
      </c>
      <c r="M1944">
        <v>0</v>
      </c>
      <c r="N1944" s="2">
        <v>5</v>
      </c>
      <c r="O1944" s="2">
        <v>2</v>
      </c>
      <c r="P1944" s="2">
        <v>3</v>
      </c>
      <c r="Q1944" s="2">
        <v>3</v>
      </c>
      <c r="R1944" s="2">
        <v>0</v>
      </c>
      <c r="S1944" s="2">
        <v>0</v>
      </c>
      <c r="T1944" s="2">
        <v>0</v>
      </c>
      <c r="U1944" s="45">
        <v>1.0729166666666666E-2</v>
      </c>
      <c r="V1944" s="45">
        <v>0</v>
      </c>
      <c r="W1944" s="45">
        <v>4.7476851851851846E-2</v>
      </c>
      <c r="X1944" s="2">
        <v>0</v>
      </c>
      <c r="Y1944" s="2">
        <v>3</v>
      </c>
      <c r="Z1944">
        <v>5</v>
      </c>
    </row>
    <row r="1945" spans="1:26" x14ac:dyDescent="0.25">
      <c r="A1945" s="1">
        <v>44733</v>
      </c>
      <c r="B1945" t="s">
        <v>82</v>
      </c>
      <c r="C1945" t="s">
        <v>157</v>
      </c>
      <c r="D1945" t="s">
        <v>143</v>
      </c>
      <c r="E1945" t="s">
        <v>273</v>
      </c>
      <c r="F1945" s="3">
        <v>0</v>
      </c>
      <c r="G1945" s="5">
        <v>5.6249999999999998E-3</v>
      </c>
      <c r="H1945" s="2">
        <v>0</v>
      </c>
      <c r="I1945" s="2">
        <v>0</v>
      </c>
      <c r="J1945" s="2">
        <v>0</v>
      </c>
      <c r="K1945" s="2">
        <v>1</v>
      </c>
      <c r="L1945" s="2">
        <v>1</v>
      </c>
      <c r="M1945">
        <v>0</v>
      </c>
      <c r="N1945" s="2">
        <v>1</v>
      </c>
      <c r="O1945" s="2">
        <v>1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45">
        <v>8.7962962962962962E-4</v>
      </c>
      <c r="V1945" s="45">
        <v>1</v>
      </c>
      <c r="W1945" s="45" t="s">
        <v>77</v>
      </c>
      <c r="X1945" s="2">
        <v>0</v>
      </c>
      <c r="Y1945" s="2">
        <v>0</v>
      </c>
      <c r="Z1945">
        <v>1</v>
      </c>
    </row>
    <row r="1946" spans="1:26" x14ac:dyDescent="0.25">
      <c r="A1946" s="1">
        <v>44733</v>
      </c>
      <c r="B1946" t="s">
        <v>82</v>
      </c>
      <c r="C1946" t="s">
        <v>156</v>
      </c>
      <c r="D1946" t="s">
        <v>143</v>
      </c>
      <c r="E1946" t="s">
        <v>276</v>
      </c>
      <c r="F1946" s="3">
        <v>0</v>
      </c>
      <c r="G1946" s="5">
        <v>1.8749999999999999E-2</v>
      </c>
      <c r="H1946" s="2">
        <v>0</v>
      </c>
      <c r="I1946" s="2">
        <v>0</v>
      </c>
      <c r="J1946" s="2">
        <v>0</v>
      </c>
      <c r="K1946" s="2">
        <v>1</v>
      </c>
      <c r="L1946" s="2">
        <v>1</v>
      </c>
      <c r="M1946">
        <v>0</v>
      </c>
      <c r="N1946" s="2">
        <v>1</v>
      </c>
      <c r="O1946" s="2">
        <v>0</v>
      </c>
      <c r="P1946" s="2">
        <v>1</v>
      </c>
      <c r="Q1946" s="2">
        <v>1</v>
      </c>
      <c r="R1946" s="2">
        <v>0</v>
      </c>
      <c r="S1946" s="2">
        <v>0</v>
      </c>
      <c r="T1946" s="2">
        <v>0</v>
      </c>
      <c r="U1946" s="45" t="s">
        <v>77</v>
      </c>
      <c r="V1946" s="45" t="s">
        <v>77</v>
      </c>
      <c r="W1946" s="45">
        <v>2.5567129629629634E-2</v>
      </c>
      <c r="X1946" s="2">
        <v>0</v>
      </c>
      <c r="Y1946" s="2">
        <v>1</v>
      </c>
      <c r="Z1946">
        <v>1</v>
      </c>
    </row>
    <row r="1947" spans="1:26" x14ac:dyDescent="0.25">
      <c r="A1947" s="1">
        <v>44733</v>
      </c>
      <c r="B1947" t="s">
        <v>82</v>
      </c>
      <c r="C1947" t="s">
        <v>151</v>
      </c>
      <c r="D1947" t="s">
        <v>143</v>
      </c>
      <c r="E1947" t="s">
        <v>282</v>
      </c>
      <c r="F1947" s="3">
        <v>3.1555546666666667</v>
      </c>
      <c r="G1947" s="5">
        <v>2.11101400462963E-2</v>
      </c>
      <c r="H1947" s="2">
        <v>0</v>
      </c>
      <c r="I1947" s="2">
        <v>0</v>
      </c>
      <c r="J1947" s="2">
        <v>0</v>
      </c>
      <c r="K1947" s="2">
        <v>10</v>
      </c>
      <c r="L1947" s="2">
        <v>10</v>
      </c>
      <c r="M1947">
        <v>2</v>
      </c>
      <c r="N1947" s="2">
        <v>10</v>
      </c>
      <c r="O1947" s="2">
        <v>5</v>
      </c>
      <c r="P1947" s="2">
        <v>5</v>
      </c>
      <c r="Q1947" s="2">
        <v>5</v>
      </c>
      <c r="R1947" s="2">
        <v>0</v>
      </c>
      <c r="S1947" s="2">
        <v>0</v>
      </c>
      <c r="T1947" s="2">
        <v>0</v>
      </c>
      <c r="U1947" s="45">
        <v>7.3148148148148148E-3</v>
      </c>
      <c r="V1947" s="45">
        <v>0.2</v>
      </c>
      <c r="W1947" s="45">
        <v>6.3750000000000001E-2</v>
      </c>
      <c r="X1947" s="2">
        <v>0</v>
      </c>
      <c r="Y1947" s="2">
        <v>5</v>
      </c>
      <c r="Z1947">
        <v>10</v>
      </c>
    </row>
    <row r="1948" spans="1:26" x14ac:dyDescent="0.25">
      <c r="A1948" s="1">
        <v>44733</v>
      </c>
      <c r="B1948" t="s">
        <v>82</v>
      </c>
      <c r="C1948" t="s">
        <v>178</v>
      </c>
      <c r="D1948" t="s">
        <v>77</v>
      </c>
      <c r="E1948" t="s">
        <v>271</v>
      </c>
      <c r="F1948" s="3">
        <v>0</v>
      </c>
      <c r="G1948" s="5" t="s">
        <v>77</v>
      </c>
      <c r="H1948" s="2">
        <v>0</v>
      </c>
      <c r="I1948" s="2">
        <v>0</v>
      </c>
      <c r="J1948" s="2">
        <v>0</v>
      </c>
      <c r="K1948" s="2">
        <v>1</v>
      </c>
      <c r="L1948" s="2">
        <v>0</v>
      </c>
      <c r="M1948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1</v>
      </c>
      <c r="U1948" s="45" t="s">
        <v>77</v>
      </c>
      <c r="V1948" s="45" t="s">
        <v>77</v>
      </c>
      <c r="W1948" s="45" t="s">
        <v>77</v>
      </c>
      <c r="X1948" s="2">
        <v>1</v>
      </c>
      <c r="Y1948" s="2">
        <v>0</v>
      </c>
      <c r="Z1948">
        <v>1</v>
      </c>
    </row>
    <row r="1949" spans="1:26" x14ac:dyDescent="0.25">
      <c r="A1949" s="1">
        <v>44733</v>
      </c>
      <c r="B1949" t="s">
        <v>82</v>
      </c>
      <c r="C1949" t="s">
        <v>157</v>
      </c>
      <c r="D1949" t="s">
        <v>143</v>
      </c>
      <c r="E1949" t="s">
        <v>270</v>
      </c>
      <c r="F1949" s="3">
        <v>0</v>
      </c>
      <c r="G1949" s="5">
        <v>4.8969909722222225E-2</v>
      </c>
      <c r="H1949" s="2">
        <v>0</v>
      </c>
      <c r="I1949" s="2">
        <v>0</v>
      </c>
      <c r="J1949" s="2">
        <v>0</v>
      </c>
      <c r="K1949" s="2">
        <v>1</v>
      </c>
      <c r="L1949" s="2">
        <v>1</v>
      </c>
      <c r="M1949">
        <v>0</v>
      </c>
      <c r="N1949" s="2">
        <v>0</v>
      </c>
      <c r="O1949" s="2">
        <v>1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45">
        <v>3.0092592592592595E-4</v>
      </c>
      <c r="V1949" s="45">
        <v>1</v>
      </c>
      <c r="W1949" s="45" t="s">
        <v>77</v>
      </c>
      <c r="X1949" s="2">
        <v>0</v>
      </c>
      <c r="Y1949" s="2">
        <v>0</v>
      </c>
      <c r="Z1949">
        <v>1</v>
      </c>
    </row>
    <row r="1950" spans="1:26" x14ac:dyDescent="0.25">
      <c r="A1950" s="1">
        <v>44733</v>
      </c>
      <c r="B1950" t="s">
        <v>82</v>
      </c>
      <c r="C1950" t="s">
        <v>142</v>
      </c>
      <c r="D1950" t="s">
        <v>143</v>
      </c>
      <c r="E1950" t="s">
        <v>94</v>
      </c>
      <c r="F1950" s="3">
        <v>17.392777666666671</v>
      </c>
      <c r="G1950" s="5">
        <v>9.0101851388888918E-2</v>
      </c>
      <c r="H1950" s="2">
        <v>1</v>
      </c>
      <c r="I1950" s="2">
        <v>1</v>
      </c>
      <c r="J1950" s="2">
        <v>0</v>
      </c>
      <c r="K1950" s="2">
        <v>9</v>
      </c>
      <c r="L1950" s="2">
        <v>9</v>
      </c>
      <c r="M1950">
        <v>1</v>
      </c>
      <c r="N1950" s="2">
        <v>4</v>
      </c>
      <c r="O1950" s="2">
        <v>1</v>
      </c>
      <c r="P1950" s="2">
        <v>7</v>
      </c>
      <c r="Q1950" s="2">
        <v>8</v>
      </c>
      <c r="R1950" s="2">
        <v>1</v>
      </c>
      <c r="S1950" s="2">
        <v>0</v>
      </c>
      <c r="T1950" s="2">
        <v>0</v>
      </c>
      <c r="U1950" s="45">
        <v>1.5277777777777779E-2</v>
      </c>
      <c r="V1950" s="45">
        <v>0</v>
      </c>
      <c r="W1950" s="45">
        <v>0.17611111111111113</v>
      </c>
      <c r="X1950" s="2">
        <v>0</v>
      </c>
      <c r="Y1950" s="2">
        <v>8</v>
      </c>
      <c r="Z1950">
        <v>9</v>
      </c>
    </row>
    <row r="1951" spans="1:26" x14ac:dyDescent="0.25">
      <c r="A1951" s="1">
        <v>44733</v>
      </c>
      <c r="B1951" t="s">
        <v>82</v>
      </c>
      <c r="C1951" t="s">
        <v>148</v>
      </c>
      <c r="D1951" t="s">
        <v>143</v>
      </c>
      <c r="E1951" t="s">
        <v>94</v>
      </c>
      <c r="F1951" s="3">
        <v>1.4516656666666667</v>
      </c>
      <c r="G1951" s="5">
        <v>1.6292431712962966E-2</v>
      </c>
      <c r="H1951" s="2">
        <v>0</v>
      </c>
      <c r="I1951" s="2">
        <v>0</v>
      </c>
      <c r="J1951" s="2">
        <v>0</v>
      </c>
      <c r="K1951" s="2">
        <v>6</v>
      </c>
      <c r="L1951" s="2">
        <v>6</v>
      </c>
      <c r="M1951">
        <v>4</v>
      </c>
      <c r="N1951" s="2">
        <v>5</v>
      </c>
      <c r="O1951" s="2">
        <v>0</v>
      </c>
      <c r="P1951" s="2">
        <v>5</v>
      </c>
      <c r="Q1951" s="2">
        <v>6</v>
      </c>
      <c r="R1951" s="2">
        <v>1</v>
      </c>
      <c r="S1951" s="2">
        <v>0</v>
      </c>
      <c r="T1951" s="2">
        <v>0</v>
      </c>
      <c r="U1951" s="45" t="s">
        <v>77</v>
      </c>
      <c r="V1951" s="45" t="s">
        <v>77</v>
      </c>
      <c r="W1951" s="45">
        <v>0.12505787037037036</v>
      </c>
      <c r="X1951" s="2">
        <v>0</v>
      </c>
      <c r="Y1951" s="2">
        <v>6</v>
      </c>
      <c r="Z1951">
        <v>6</v>
      </c>
    </row>
    <row r="1952" spans="1:26" x14ac:dyDescent="0.25">
      <c r="A1952" s="1">
        <v>44733</v>
      </c>
      <c r="B1952" t="s">
        <v>82</v>
      </c>
      <c r="C1952" t="s">
        <v>154</v>
      </c>
      <c r="D1952" t="s">
        <v>143</v>
      </c>
      <c r="E1952" t="s">
        <v>94</v>
      </c>
      <c r="F1952" s="3">
        <v>0</v>
      </c>
      <c r="G1952" s="5">
        <v>0.11407986111111112</v>
      </c>
      <c r="H1952" s="2">
        <v>1</v>
      </c>
      <c r="I1952" s="2">
        <v>0</v>
      </c>
      <c r="J1952" s="2">
        <v>0</v>
      </c>
      <c r="K1952" s="2">
        <v>3</v>
      </c>
      <c r="L1952" s="2">
        <v>3</v>
      </c>
      <c r="M1952">
        <v>0</v>
      </c>
      <c r="N1952" s="2">
        <v>1</v>
      </c>
      <c r="O1952" s="2">
        <v>1</v>
      </c>
      <c r="P1952" s="2">
        <v>1</v>
      </c>
      <c r="Q1952" s="2">
        <v>2</v>
      </c>
      <c r="R1952" s="2">
        <v>1</v>
      </c>
      <c r="S1952" s="2">
        <v>0</v>
      </c>
      <c r="T1952" s="2">
        <v>0</v>
      </c>
      <c r="U1952" s="45">
        <v>4.0046296296296297E-3</v>
      </c>
      <c r="V1952" s="45">
        <v>1</v>
      </c>
      <c r="W1952" s="45">
        <v>0.19104166666666664</v>
      </c>
      <c r="X1952" s="2">
        <v>0</v>
      </c>
      <c r="Y1952" s="2">
        <v>2</v>
      </c>
      <c r="Z1952">
        <v>3</v>
      </c>
    </row>
    <row r="1953" spans="1:26" x14ac:dyDescent="0.25">
      <c r="A1953" s="1">
        <v>44733</v>
      </c>
      <c r="B1953" t="s">
        <v>94</v>
      </c>
      <c r="C1953" t="s">
        <v>240</v>
      </c>
      <c r="D1953" t="s">
        <v>153</v>
      </c>
      <c r="E1953" t="s">
        <v>279</v>
      </c>
      <c r="F1953" s="3">
        <v>0</v>
      </c>
      <c r="G1953" s="5">
        <v>8.7036666666666668E-3</v>
      </c>
      <c r="H1953" s="2">
        <v>0</v>
      </c>
      <c r="I1953" s="2">
        <v>0</v>
      </c>
      <c r="J1953" s="2">
        <v>0</v>
      </c>
      <c r="K1953" s="2">
        <v>1</v>
      </c>
      <c r="L1953" s="2">
        <v>1</v>
      </c>
      <c r="M1953">
        <v>0</v>
      </c>
      <c r="N1953" s="2">
        <v>1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1</v>
      </c>
      <c r="U1953" s="45" t="s">
        <v>77</v>
      </c>
      <c r="V1953" s="45" t="s">
        <v>77</v>
      </c>
      <c r="W1953" s="45" t="s">
        <v>77</v>
      </c>
      <c r="X1953" s="2">
        <v>1</v>
      </c>
      <c r="Y1953" s="2">
        <v>0</v>
      </c>
      <c r="Z1953">
        <v>1</v>
      </c>
    </row>
    <row r="1954" spans="1:26" x14ac:dyDescent="0.25">
      <c r="A1954" s="1">
        <v>44733</v>
      </c>
      <c r="B1954" t="s">
        <v>80</v>
      </c>
      <c r="C1954" t="s">
        <v>149</v>
      </c>
      <c r="D1954" t="s">
        <v>150</v>
      </c>
      <c r="E1954" t="s">
        <v>269</v>
      </c>
      <c r="F1954" s="3">
        <v>0</v>
      </c>
      <c r="G1954" s="5">
        <v>1.6655090277777777E-2</v>
      </c>
      <c r="H1954" s="2">
        <v>0</v>
      </c>
      <c r="I1954" s="2">
        <v>0</v>
      </c>
      <c r="J1954" s="2">
        <v>0</v>
      </c>
      <c r="K1954" s="2">
        <v>1</v>
      </c>
      <c r="L1954" s="2">
        <v>1</v>
      </c>
      <c r="M1954">
        <v>0</v>
      </c>
      <c r="N1954" s="2">
        <v>1</v>
      </c>
      <c r="O1954" s="2">
        <v>1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45">
        <v>1.2268518518518518E-3</v>
      </c>
      <c r="V1954" s="45">
        <v>1</v>
      </c>
      <c r="W1954" s="45" t="s">
        <v>77</v>
      </c>
      <c r="X1954" s="2">
        <v>0</v>
      </c>
      <c r="Y1954" s="2">
        <v>0</v>
      </c>
      <c r="Z1954">
        <v>1</v>
      </c>
    </row>
    <row r="1955" spans="1:26" x14ac:dyDescent="0.25">
      <c r="A1955" s="1">
        <v>44733</v>
      </c>
      <c r="B1955" t="s">
        <v>80</v>
      </c>
      <c r="C1955" t="s">
        <v>133</v>
      </c>
      <c r="D1955" t="s">
        <v>132</v>
      </c>
      <c r="E1955" t="s">
        <v>268</v>
      </c>
      <c r="F1955" s="3">
        <v>11.1130555</v>
      </c>
      <c r="G1955" s="5">
        <v>0.47346064583333336</v>
      </c>
      <c r="H1955" s="2">
        <v>1</v>
      </c>
      <c r="I1955" s="2">
        <v>1</v>
      </c>
      <c r="J1955" s="2">
        <v>0</v>
      </c>
      <c r="K1955" s="2">
        <v>1</v>
      </c>
      <c r="L1955" s="2">
        <v>1</v>
      </c>
      <c r="M1955">
        <v>0</v>
      </c>
      <c r="N1955" s="2">
        <v>0</v>
      </c>
      <c r="O1955" s="2">
        <v>0</v>
      </c>
      <c r="P1955" s="2">
        <v>1</v>
      </c>
      <c r="Q1955" s="2">
        <v>1</v>
      </c>
      <c r="R1955" s="2">
        <v>0</v>
      </c>
      <c r="S1955" s="2">
        <v>0</v>
      </c>
      <c r="T1955" s="2">
        <v>0</v>
      </c>
      <c r="U1955" s="45" t="s">
        <v>77</v>
      </c>
      <c r="V1955" s="45" t="s">
        <v>77</v>
      </c>
      <c r="W1955" s="45">
        <v>0.13405092592592593</v>
      </c>
      <c r="X1955" s="2">
        <v>0</v>
      </c>
      <c r="Y1955" s="2">
        <v>1</v>
      </c>
      <c r="Z1955">
        <v>1</v>
      </c>
    </row>
    <row r="1956" spans="1:26" x14ac:dyDescent="0.25">
      <c r="A1956" s="1">
        <v>44733</v>
      </c>
      <c r="B1956" t="s">
        <v>80</v>
      </c>
      <c r="C1956" t="s">
        <v>133</v>
      </c>
      <c r="D1956" t="s">
        <v>132</v>
      </c>
      <c r="E1956" t="s">
        <v>286</v>
      </c>
      <c r="F1956" s="3">
        <v>0</v>
      </c>
      <c r="G1956" s="5">
        <v>7.9976874999999996E-3</v>
      </c>
      <c r="H1956" s="2">
        <v>0</v>
      </c>
      <c r="I1956" s="2">
        <v>0</v>
      </c>
      <c r="J1956" s="2">
        <v>0</v>
      </c>
      <c r="K1956" s="2">
        <v>1</v>
      </c>
      <c r="L1956" s="2">
        <v>1</v>
      </c>
      <c r="M1956">
        <v>0</v>
      </c>
      <c r="N1956" s="2">
        <v>1</v>
      </c>
      <c r="O1956" s="2">
        <v>0</v>
      </c>
      <c r="P1956" s="2">
        <v>0</v>
      </c>
      <c r="Q1956" s="2">
        <v>1</v>
      </c>
      <c r="R1956" s="2">
        <v>1</v>
      </c>
      <c r="S1956" s="2">
        <v>0</v>
      </c>
      <c r="T1956" s="2">
        <v>0</v>
      </c>
      <c r="U1956" s="45" t="s">
        <v>77</v>
      </c>
      <c r="V1956" s="45" t="s">
        <v>77</v>
      </c>
      <c r="W1956" s="45">
        <v>1.2210648148148148E-2</v>
      </c>
      <c r="X1956" s="2">
        <v>0</v>
      </c>
      <c r="Y1956" s="2">
        <v>1</v>
      </c>
      <c r="Z1956">
        <v>1</v>
      </c>
    </row>
    <row r="1957" spans="1:26" x14ac:dyDescent="0.25">
      <c r="A1957" s="1">
        <v>44733</v>
      </c>
      <c r="B1957" t="s">
        <v>80</v>
      </c>
      <c r="C1957" t="s">
        <v>133</v>
      </c>
      <c r="D1957" t="s">
        <v>132</v>
      </c>
      <c r="E1957" t="s">
        <v>281</v>
      </c>
      <c r="F1957" s="3">
        <v>0</v>
      </c>
      <c r="G1957" s="5">
        <v>5.4394444444444444E-4</v>
      </c>
      <c r="H1957" s="2">
        <v>0</v>
      </c>
      <c r="I1957" s="2">
        <v>0</v>
      </c>
      <c r="J1957" s="2">
        <v>0</v>
      </c>
      <c r="K1957" s="2">
        <v>1</v>
      </c>
      <c r="L1957" s="2">
        <v>1</v>
      </c>
      <c r="M1957">
        <v>1</v>
      </c>
      <c r="N1957" s="2">
        <v>1</v>
      </c>
      <c r="O1957" s="2">
        <v>0</v>
      </c>
      <c r="P1957" s="2">
        <v>0</v>
      </c>
      <c r="Q1957" s="2">
        <v>1</v>
      </c>
      <c r="R1957" s="2">
        <v>1</v>
      </c>
      <c r="S1957" s="2">
        <v>0</v>
      </c>
      <c r="T1957" s="2">
        <v>0</v>
      </c>
      <c r="U1957" s="45" t="s">
        <v>77</v>
      </c>
      <c r="V1957" s="45" t="s">
        <v>77</v>
      </c>
      <c r="W1957" s="45">
        <v>2.7719907407407408E-2</v>
      </c>
      <c r="X1957" s="2">
        <v>0</v>
      </c>
      <c r="Y1957" s="2">
        <v>1</v>
      </c>
      <c r="Z1957">
        <v>1</v>
      </c>
    </row>
    <row r="1958" spans="1:26" x14ac:dyDescent="0.25">
      <c r="A1958" s="1">
        <v>44733</v>
      </c>
      <c r="B1958" t="s">
        <v>80</v>
      </c>
      <c r="C1958" t="s">
        <v>133</v>
      </c>
      <c r="D1958" t="s">
        <v>132</v>
      </c>
      <c r="E1958" t="s">
        <v>275</v>
      </c>
      <c r="F1958" s="3">
        <v>87.360277833333328</v>
      </c>
      <c r="G1958" s="5">
        <v>0.3137509646990741</v>
      </c>
      <c r="H1958" s="2">
        <v>6</v>
      </c>
      <c r="I1958" s="2">
        <v>5</v>
      </c>
      <c r="J1958" s="2">
        <v>3</v>
      </c>
      <c r="K1958" s="2">
        <v>11</v>
      </c>
      <c r="L1958" s="2">
        <v>11</v>
      </c>
      <c r="M1958">
        <v>0</v>
      </c>
      <c r="N1958" s="2">
        <v>1</v>
      </c>
      <c r="O1958" s="2">
        <v>0</v>
      </c>
      <c r="P1958" s="2">
        <v>11</v>
      </c>
      <c r="Q1958" s="2">
        <v>11</v>
      </c>
      <c r="R1958" s="2">
        <v>0</v>
      </c>
      <c r="S1958" s="2">
        <v>0</v>
      </c>
      <c r="T1958" s="2">
        <v>0</v>
      </c>
      <c r="U1958" s="45" t="s">
        <v>77</v>
      </c>
      <c r="V1958" s="45" t="s">
        <v>77</v>
      </c>
      <c r="W1958" s="45">
        <v>0.16189814814814815</v>
      </c>
      <c r="X1958" s="2">
        <v>0</v>
      </c>
      <c r="Y1958" s="2">
        <v>11</v>
      </c>
      <c r="Z1958">
        <v>11</v>
      </c>
    </row>
    <row r="1959" spans="1:26" x14ac:dyDescent="0.25">
      <c r="A1959" s="1">
        <v>44733</v>
      </c>
      <c r="B1959" t="s">
        <v>80</v>
      </c>
      <c r="C1959" t="s">
        <v>133</v>
      </c>
      <c r="D1959" t="s">
        <v>132</v>
      </c>
      <c r="E1959" t="s">
        <v>94</v>
      </c>
      <c r="F1959" s="3">
        <v>13.8169445</v>
      </c>
      <c r="G1959" s="5">
        <v>0.20231867361111111</v>
      </c>
      <c r="H1959" s="2">
        <v>1</v>
      </c>
      <c r="I1959" s="2">
        <v>1</v>
      </c>
      <c r="J1959" s="2">
        <v>0</v>
      </c>
      <c r="K1959" s="2">
        <v>3</v>
      </c>
      <c r="L1959" s="2">
        <v>3</v>
      </c>
      <c r="M1959">
        <v>0</v>
      </c>
      <c r="N1959" s="2">
        <v>0</v>
      </c>
      <c r="O1959" s="2">
        <v>0</v>
      </c>
      <c r="P1959" s="2">
        <v>3</v>
      </c>
      <c r="Q1959" s="2">
        <v>3</v>
      </c>
      <c r="R1959" s="2">
        <v>0</v>
      </c>
      <c r="S1959" s="2">
        <v>0</v>
      </c>
      <c r="T1959" s="2">
        <v>0</v>
      </c>
      <c r="U1959" s="45" t="s">
        <v>77</v>
      </c>
      <c r="V1959" s="45" t="s">
        <v>77</v>
      </c>
      <c r="W1959" s="45">
        <v>0.25936342592592593</v>
      </c>
      <c r="X1959" s="2">
        <v>0</v>
      </c>
      <c r="Y1959" s="2">
        <v>3</v>
      </c>
      <c r="Z1959">
        <v>3</v>
      </c>
    </row>
    <row r="1960" spans="1:26" x14ac:dyDescent="0.25">
      <c r="A1960" s="1">
        <v>44733</v>
      </c>
      <c r="B1960" t="s">
        <v>80</v>
      </c>
      <c r="C1960" t="s">
        <v>133</v>
      </c>
      <c r="D1960" t="s">
        <v>132</v>
      </c>
      <c r="E1960" t="s">
        <v>267</v>
      </c>
      <c r="F1960" s="3">
        <v>73.148888999999997</v>
      </c>
      <c r="G1960" s="5">
        <v>0.1301314783333333</v>
      </c>
      <c r="H1960" s="2">
        <v>7</v>
      </c>
      <c r="I1960" s="2">
        <v>5</v>
      </c>
      <c r="J1960" s="2">
        <v>2</v>
      </c>
      <c r="K1960" s="2">
        <v>28</v>
      </c>
      <c r="L1960" s="2">
        <v>28</v>
      </c>
      <c r="M1960">
        <v>8</v>
      </c>
      <c r="N1960" s="2">
        <v>15</v>
      </c>
      <c r="O1960" s="2">
        <v>9</v>
      </c>
      <c r="P1960" s="2">
        <v>15</v>
      </c>
      <c r="Q1960" s="2">
        <v>19</v>
      </c>
      <c r="R1960" s="2">
        <v>4</v>
      </c>
      <c r="S1960" s="2">
        <v>0</v>
      </c>
      <c r="T1960" s="2">
        <v>0</v>
      </c>
      <c r="U1960" s="45">
        <v>7.1759259259259267E-3</v>
      </c>
      <c r="V1960" s="45">
        <v>0.33333333333333331</v>
      </c>
      <c r="W1960" s="45">
        <v>7.3877314814814826E-2</v>
      </c>
      <c r="X1960" s="2">
        <v>0</v>
      </c>
      <c r="Y1960" s="2">
        <v>19</v>
      </c>
      <c r="Z1960">
        <v>28</v>
      </c>
    </row>
    <row r="1961" spans="1:26" x14ac:dyDescent="0.25">
      <c r="A1961" s="1">
        <v>44733</v>
      </c>
      <c r="B1961" t="s">
        <v>80</v>
      </c>
      <c r="C1961" t="s">
        <v>149</v>
      </c>
      <c r="D1961" t="s">
        <v>150</v>
      </c>
      <c r="E1961" t="s">
        <v>267</v>
      </c>
      <c r="F1961" s="3">
        <v>0.71583233333333329</v>
      </c>
      <c r="G1961" s="5">
        <v>4.0243013888888887E-2</v>
      </c>
      <c r="H1961" s="2">
        <v>0</v>
      </c>
      <c r="I1961" s="2">
        <v>0</v>
      </c>
      <c r="J1961" s="2">
        <v>0</v>
      </c>
      <c r="K1961" s="2">
        <v>1</v>
      </c>
      <c r="L1961" s="2">
        <v>1</v>
      </c>
      <c r="M1961">
        <v>0</v>
      </c>
      <c r="N1961" s="2">
        <v>1</v>
      </c>
      <c r="O1961" s="2">
        <v>1</v>
      </c>
      <c r="P1961" s="2">
        <v>0</v>
      </c>
      <c r="Q1961" s="2">
        <v>0</v>
      </c>
      <c r="R1961" s="2">
        <v>0</v>
      </c>
      <c r="S1961" s="2">
        <v>0</v>
      </c>
      <c r="T1961" s="2">
        <v>0</v>
      </c>
      <c r="U1961" s="45">
        <v>9.2129629629629645E-3</v>
      </c>
      <c r="V1961" s="45">
        <v>0</v>
      </c>
      <c r="W1961" s="45" t="s">
        <v>77</v>
      </c>
      <c r="X1961" s="2">
        <v>0</v>
      </c>
      <c r="Y1961" s="2">
        <v>0</v>
      </c>
      <c r="Z1961">
        <v>1</v>
      </c>
    </row>
    <row r="1962" spans="1:26" x14ac:dyDescent="0.25">
      <c r="A1962" s="1">
        <v>44733</v>
      </c>
      <c r="B1962" t="s">
        <v>77</v>
      </c>
      <c r="C1962" t="s">
        <v>77</v>
      </c>
      <c r="D1962" t="s">
        <v>77</v>
      </c>
      <c r="E1962" t="s">
        <v>280</v>
      </c>
      <c r="F1962" s="3">
        <v>0</v>
      </c>
      <c r="G1962" s="5" t="s">
        <v>77</v>
      </c>
      <c r="H1962" s="2">
        <v>0</v>
      </c>
      <c r="I1962" s="2">
        <v>0</v>
      </c>
      <c r="J1962" s="2">
        <v>0</v>
      </c>
      <c r="K1962" s="2">
        <v>30</v>
      </c>
      <c r="L1962" s="2">
        <v>6</v>
      </c>
      <c r="M1962">
        <v>0</v>
      </c>
      <c r="N1962" s="2">
        <v>0</v>
      </c>
      <c r="O1962" s="2">
        <v>6</v>
      </c>
      <c r="P1962" s="2">
        <v>13</v>
      </c>
      <c r="Q1962" s="2">
        <v>17</v>
      </c>
      <c r="R1962" s="2">
        <v>4</v>
      </c>
      <c r="S1962" s="2">
        <v>2</v>
      </c>
      <c r="T1962" s="2">
        <v>5</v>
      </c>
      <c r="U1962" s="45">
        <v>1.4178240740740744E-3</v>
      </c>
      <c r="V1962" s="45">
        <v>0.83333333333333337</v>
      </c>
      <c r="W1962" s="45">
        <v>7.1238425925925927E-2</v>
      </c>
      <c r="X1962" s="2">
        <v>7</v>
      </c>
      <c r="Y1962" s="2">
        <v>17</v>
      </c>
      <c r="Z1962">
        <v>13</v>
      </c>
    </row>
    <row r="1963" spans="1:26" x14ac:dyDescent="0.25">
      <c r="A1963" s="1">
        <v>44733</v>
      </c>
      <c r="B1963" t="s">
        <v>77</v>
      </c>
      <c r="C1963" t="s">
        <v>77</v>
      </c>
      <c r="D1963" t="s">
        <v>77</v>
      </c>
      <c r="E1963" t="s">
        <v>269</v>
      </c>
      <c r="F1963" s="3">
        <v>0</v>
      </c>
      <c r="G1963" s="5" t="s">
        <v>77</v>
      </c>
      <c r="H1963" s="2">
        <v>0</v>
      </c>
      <c r="I1963" s="2">
        <v>0</v>
      </c>
      <c r="J1963" s="2">
        <v>0</v>
      </c>
      <c r="K1963" s="2">
        <v>45</v>
      </c>
      <c r="L1963" s="2">
        <v>4</v>
      </c>
      <c r="M1963">
        <v>0</v>
      </c>
      <c r="N1963" s="2">
        <v>0</v>
      </c>
      <c r="O1963" s="2">
        <v>4</v>
      </c>
      <c r="P1963" s="2">
        <v>24</v>
      </c>
      <c r="Q1963" s="2">
        <v>33</v>
      </c>
      <c r="R1963" s="2">
        <v>9</v>
      </c>
      <c r="S1963" s="2">
        <v>4</v>
      </c>
      <c r="T1963" s="2">
        <v>4</v>
      </c>
      <c r="U1963" s="45">
        <v>2.6793981481481482E-3</v>
      </c>
      <c r="V1963" s="45">
        <v>0.75</v>
      </c>
      <c r="W1963" s="45">
        <v>0.54565972222222225</v>
      </c>
      <c r="X1963" s="2">
        <v>8</v>
      </c>
      <c r="Y1963" s="2">
        <v>33</v>
      </c>
      <c r="Z1963">
        <v>14</v>
      </c>
    </row>
    <row r="1964" spans="1:26" x14ac:dyDescent="0.25">
      <c r="A1964" s="1">
        <v>44733</v>
      </c>
      <c r="B1964" t="s">
        <v>77</v>
      </c>
      <c r="C1964" t="s">
        <v>77</v>
      </c>
      <c r="D1964" t="s">
        <v>77</v>
      </c>
      <c r="E1964" t="s">
        <v>272</v>
      </c>
      <c r="F1964" s="3">
        <v>0</v>
      </c>
      <c r="G1964" s="5" t="s">
        <v>77</v>
      </c>
      <c r="H1964" s="2">
        <v>0</v>
      </c>
      <c r="I1964" s="2">
        <v>0</v>
      </c>
      <c r="J1964" s="2">
        <v>0</v>
      </c>
      <c r="K1964" s="2">
        <v>46</v>
      </c>
      <c r="L1964" s="2">
        <v>8</v>
      </c>
      <c r="M1964">
        <v>0</v>
      </c>
      <c r="N1964" s="2">
        <v>0</v>
      </c>
      <c r="O1964" s="2">
        <v>4</v>
      </c>
      <c r="P1964" s="2">
        <v>24</v>
      </c>
      <c r="Q1964" s="2">
        <v>32</v>
      </c>
      <c r="R1964" s="2">
        <v>8</v>
      </c>
      <c r="S1964" s="2">
        <v>3</v>
      </c>
      <c r="T1964" s="2">
        <v>7</v>
      </c>
      <c r="U1964" s="45">
        <v>7.2916666666666668E-3</v>
      </c>
      <c r="V1964" s="45">
        <v>0.25</v>
      </c>
      <c r="W1964" s="45">
        <v>9.7569444444444445E-2</v>
      </c>
      <c r="X1964" s="2">
        <v>10</v>
      </c>
      <c r="Y1964" s="2">
        <v>32</v>
      </c>
      <c r="Z1964">
        <v>17</v>
      </c>
    </row>
    <row r="1965" spans="1:26" x14ac:dyDescent="0.25">
      <c r="A1965" s="1">
        <v>44733</v>
      </c>
      <c r="B1965" t="s">
        <v>77</v>
      </c>
      <c r="C1965" t="s">
        <v>77</v>
      </c>
      <c r="D1965" t="s">
        <v>77</v>
      </c>
      <c r="E1965" t="s">
        <v>273</v>
      </c>
      <c r="F1965" s="3">
        <v>0</v>
      </c>
      <c r="G1965" s="5" t="s">
        <v>77</v>
      </c>
      <c r="H1965" s="2">
        <v>0</v>
      </c>
      <c r="I1965" s="2">
        <v>0</v>
      </c>
      <c r="J1965" s="2">
        <v>0</v>
      </c>
      <c r="K1965" s="2">
        <v>113</v>
      </c>
      <c r="L1965" s="2">
        <v>16</v>
      </c>
      <c r="M1965">
        <v>0</v>
      </c>
      <c r="N1965" s="2">
        <v>0</v>
      </c>
      <c r="O1965" s="2">
        <v>15</v>
      </c>
      <c r="P1965" s="2">
        <v>65</v>
      </c>
      <c r="Q1965" s="2">
        <v>78</v>
      </c>
      <c r="R1965" s="2">
        <v>13</v>
      </c>
      <c r="S1965" s="2">
        <v>9</v>
      </c>
      <c r="T1965" s="2">
        <v>11</v>
      </c>
      <c r="U1965" s="45">
        <v>4.1030092592592594E-3</v>
      </c>
      <c r="V1965" s="45">
        <v>0.7142857142857143</v>
      </c>
      <c r="W1965" s="45">
        <v>0.10181712962962963</v>
      </c>
      <c r="X1965" s="2">
        <v>20</v>
      </c>
      <c r="Y1965" s="2">
        <v>78</v>
      </c>
      <c r="Z1965">
        <v>39</v>
      </c>
    </row>
    <row r="1966" spans="1:26" x14ac:dyDescent="0.25">
      <c r="A1966" s="1">
        <v>44733</v>
      </c>
      <c r="B1966" t="s">
        <v>77</v>
      </c>
      <c r="C1966" t="s">
        <v>77</v>
      </c>
      <c r="D1966" t="s">
        <v>77</v>
      </c>
      <c r="E1966" t="s">
        <v>268</v>
      </c>
      <c r="F1966" s="3">
        <v>0</v>
      </c>
      <c r="G1966" s="5" t="s">
        <v>77</v>
      </c>
      <c r="H1966" s="2">
        <v>0</v>
      </c>
      <c r="I1966" s="2">
        <v>0</v>
      </c>
      <c r="J1966" s="2">
        <v>0</v>
      </c>
      <c r="K1966" s="2">
        <v>46</v>
      </c>
      <c r="L1966" s="2">
        <v>9</v>
      </c>
      <c r="M1966">
        <v>0</v>
      </c>
      <c r="N1966" s="2">
        <v>0</v>
      </c>
      <c r="O1966" s="2">
        <v>6</v>
      </c>
      <c r="P1966" s="2">
        <v>22</v>
      </c>
      <c r="Q1966" s="2">
        <v>30</v>
      </c>
      <c r="R1966" s="2">
        <v>8</v>
      </c>
      <c r="S1966" s="2">
        <v>3</v>
      </c>
      <c r="T1966" s="2">
        <v>7</v>
      </c>
      <c r="U1966" s="45">
        <v>1.0908564814814814E-2</v>
      </c>
      <c r="V1966" s="45">
        <v>0</v>
      </c>
      <c r="W1966" s="45">
        <v>7.4699074074074071E-2</v>
      </c>
      <c r="X1966" s="2">
        <v>10</v>
      </c>
      <c r="Y1966" s="2">
        <v>30</v>
      </c>
      <c r="Z1966">
        <v>22</v>
      </c>
    </row>
    <row r="1967" spans="1:26" x14ac:dyDescent="0.25">
      <c r="A1967" s="1">
        <v>44733</v>
      </c>
      <c r="B1967" t="s">
        <v>77</v>
      </c>
      <c r="C1967" t="s">
        <v>77</v>
      </c>
      <c r="D1967" t="s">
        <v>77</v>
      </c>
      <c r="E1967" t="s">
        <v>286</v>
      </c>
      <c r="F1967" s="3">
        <v>0</v>
      </c>
      <c r="G1967" s="5" t="s">
        <v>77</v>
      </c>
      <c r="H1967" s="2">
        <v>0</v>
      </c>
      <c r="I1967" s="2">
        <v>0</v>
      </c>
      <c r="J1967" s="2">
        <v>0</v>
      </c>
      <c r="K1967" s="2">
        <v>28</v>
      </c>
      <c r="L1967" s="2">
        <v>2</v>
      </c>
      <c r="M1967">
        <v>0</v>
      </c>
      <c r="N1967" s="2">
        <v>0</v>
      </c>
      <c r="O1967" s="2">
        <v>2</v>
      </c>
      <c r="P1967" s="2">
        <v>8</v>
      </c>
      <c r="Q1967" s="2">
        <v>13</v>
      </c>
      <c r="R1967" s="2">
        <v>5</v>
      </c>
      <c r="S1967" s="2">
        <v>5</v>
      </c>
      <c r="T1967" s="2">
        <v>8</v>
      </c>
      <c r="U1967" s="45">
        <v>1.25E-3</v>
      </c>
      <c r="V1967" s="45">
        <v>1</v>
      </c>
      <c r="W1967" s="45">
        <v>2.6915509259259261E-2</v>
      </c>
      <c r="X1967" s="2">
        <v>13</v>
      </c>
      <c r="Y1967" s="2">
        <v>13</v>
      </c>
      <c r="Z1967">
        <v>10</v>
      </c>
    </row>
    <row r="1968" spans="1:26" x14ac:dyDescent="0.25">
      <c r="A1968" s="1">
        <v>44733</v>
      </c>
      <c r="B1968" t="s">
        <v>77</v>
      </c>
      <c r="C1968" t="s">
        <v>77</v>
      </c>
      <c r="D1968" t="s">
        <v>77</v>
      </c>
      <c r="E1968" t="s">
        <v>276</v>
      </c>
      <c r="F1968" s="3">
        <v>0</v>
      </c>
      <c r="G1968" s="5" t="s">
        <v>77</v>
      </c>
      <c r="H1968" s="2">
        <v>0</v>
      </c>
      <c r="I1968" s="2">
        <v>0</v>
      </c>
      <c r="J1968" s="2">
        <v>0</v>
      </c>
      <c r="K1968" s="2">
        <v>47</v>
      </c>
      <c r="L1968" s="2">
        <v>10</v>
      </c>
      <c r="M1968">
        <v>0</v>
      </c>
      <c r="N1968" s="2">
        <v>0</v>
      </c>
      <c r="O1968" s="2">
        <v>4</v>
      </c>
      <c r="P1968" s="2">
        <v>23</v>
      </c>
      <c r="Q1968" s="2">
        <v>34</v>
      </c>
      <c r="R1968" s="2">
        <v>11</v>
      </c>
      <c r="S1968" s="2">
        <v>3</v>
      </c>
      <c r="T1968" s="2">
        <v>6</v>
      </c>
      <c r="U1968" s="45">
        <v>8.4606481481481494E-3</v>
      </c>
      <c r="V1968" s="45">
        <v>0.25</v>
      </c>
      <c r="W1968" s="45">
        <v>5.1574074074074078E-2</v>
      </c>
      <c r="X1968" s="2">
        <v>9</v>
      </c>
      <c r="Y1968" s="2">
        <v>34</v>
      </c>
      <c r="Z1968">
        <v>20</v>
      </c>
    </row>
    <row r="1969" spans="1:26" x14ac:dyDescent="0.25">
      <c r="A1969" s="1">
        <v>44733</v>
      </c>
      <c r="B1969" t="s">
        <v>77</v>
      </c>
      <c r="C1969" t="s">
        <v>77</v>
      </c>
      <c r="D1969" t="s">
        <v>77</v>
      </c>
      <c r="E1969" t="s">
        <v>285</v>
      </c>
      <c r="F1969" s="3">
        <v>0</v>
      </c>
      <c r="G1969" s="5" t="s">
        <v>77</v>
      </c>
      <c r="H1969" s="2">
        <v>0</v>
      </c>
      <c r="I1969" s="2">
        <v>0</v>
      </c>
      <c r="J1969" s="2">
        <v>0</v>
      </c>
      <c r="K1969" s="2">
        <v>34</v>
      </c>
      <c r="L1969" s="2">
        <v>9</v>
      </c>
      <c r="M1969">
        <v>0</v>
      </c>
      <c r="N1969" s="2">
        <v>0</v>
      </c>
      <c r="O1969" s="2">
        <v>0</v>
      </c>
      <c r="P1969" s="2">
        <v>23</v>
      </c>
      <c r="Q1969" s="2">
        <v>31</v>
      </c>
      <c r="R1969" s="2">
        <v>8</v>
      </c>
      <c r="S1969" s="2">
        <v>1</v>
      </c>
      <c r="T1969" s="2">
        <v>2</v>
      </c>
      <c r="U1969" s="45" t="s">
        <v>77</v>
      </c>
      <c r="V1969" s="45" t="s">
        <v>77</v>
      </c>
      <c r="W1969" s="45">
        <v>4.6145833333333337E-2</v>
      </c>
      <c r="X1969" s="2">
        <v>3</v>
      </c>
      <c r="Y1969" s="2">
        <v>31</v>
      </c>
      <c r="Z1969">
        <v>19</v>
      </c>
    </row>
    <row r="1970" spans="1:26" x14ac:dyDescent="0.25">
      <c r="A1970" s="1">
        <v>44733</v>
      </c>
      <c r="B1970" t="s">
        <v>77</v>
      </c>
      <c r="C1970" t="s">
        <v>77</v>
      </c>
      <c r="D1970" t="s">
        <v>77</v>
      </c>
      <c r="E1970" t="s">
        <v>282</v>
      </c>
      <c r="F1970" s="3">
        <v>0</v>
      </c>
      <c r="G1970" s="5" t="s">
        <v>77</v>
      </c>
      <c r="H1970" s="2">
        <v>0</v>
      </c>
      <c r="I1970" s="2">
        <v>0</v>
      </c>
      <c r="J1970" s="2">
        <v>0</v>
      </c>
      <c r="K1970" s="2">
        <v>58</v>
      </c>
      <c r="L1970" s="2">
        <v>12</v>
      </c>
      <c r="M1970">
        <v>0</v>
      </c>
      <c r="N1970" s="2">
        <v>0</v>
      </c>
      <c r="O1970" s="2">
        <v>9</v>
      </c>
      <c r="P1970" s="2">
        <v>22</v>
      </c>
      <c r="Q1970" s="2">
        <v>35</v>
      </c>
      <c r="R1970" s="2">
        <v>13</v>
      </c>
      <c r="S1970" s="2">
        <v>7</v>
      </c>
      <c r="T1970" s="2">
        <v>7</v>
      </c>
      <c r="U1970" s="45">
        <v>5.6828703703703711E-3</v>
      </c>
      <c r="V1970" s="45">
        <v>0.33333333333333331</v>
      </c>
      <c r="W1970" s="45">
        <v>9.0196759259259254E-2</v>
      </c>
      <c r="X1970" s="2">
        <v>14</v>
      </c>
      <c r="Y1970" s="2">
        <v>35</v>
      </c>
      <c r="Z1970">
        <v>32</v>
      </c>
    </row>
    <row r="1971" spans="1:26" x14ac:dyDescent="0.25">
      <c r="A1971" s="1">
        <v>44733</v>
      </c>
      <c r="B1971" t="s">
        <v>77</v>
      </c>
      <c r="C1971" t="s">
        <v>77</v>
      </c>
      <c r="D1971" t="s">
        <v>77</v>
      </c>
      <c r="E1971" t="s">
        <v>287</v>
      </c>
      <c r="F1971" s="3">
        <v>0</v>
      </c>
      <c r="G1971" s="5" t="s">
        <v>77</v>
      </c>
      <c r="H1971" s="2">
        <v>0</v>
      </c>
      <c r="I1971" s="2">
        <v>0</v>
      </c>
      <c r="J1971" s="2">
        <v>0</v>
      </c>
      <c r="K1971" s="2">
        <v>34</v>
      </c>
      <c r="L1971" s="2">
        <v>5</v>
      </c>
      <c r="M1971">
        <v>0</v>
      </c>
      <c r="N1971" s="2">
        <v>0</v>
      </c>
      <c r="O1971" s="2">
        <v>3</v>
      </c>
      <c r="P1971" s="2">
        <v>17</v>
      </c>
      <c r="Q1971" s="2">
        <v>27</v>
      </c>
      <c r="R1971" s="2">
        <v>10</v>
      </c>
      <c r="S1971" s="2">
        <v>4</v>
      </c>
      <c r="T1971" s="2">
        <v>0</v>
      </c>
      <c r="U1971" s="45">
        <v>1.2199074074074074E-2</v>
      </c>
      <c r="V1971" s="45">
        <v>0</v>
      </c>
      <c r="W1971" s="45">
        <v>6.3738425925925921E-2</v>
      </c>
      <c r="X1971" s="2">
        <v>4</v>
      </c>
      <c r="Y1971" s="2">
        <v>27</v>
      </c>
      <c r="Z1971">
        <v>16</v>
      </c>
    </row>
    <row r="1972" spans="1:26" x14ac:dyDescent="0.25">
      <c r="A1972" s="1">
        <v>44733</v>
      </c>
      <c r="B1972" t="s">
        <v>77</v>
      </c>
      <c r="C1972" t="s">
        <v>77</v>
      </c>
      <c r="D1972" t="s">
        <v>77</v>
      </c>
      <c r="E1972" t="s">
        <v>284</v>
      </c>
      <c r="F1972" s="3">
        <v>0</v>
      </c>
      <c r="G1972" s="5" t="s">
        <v>77</v>
      </c>
      <c r="H1972" s="2">
        <v>0</v>
      </c>
      <c r="I1972" s="2">
        <v>0</v>
      </c>
      <c r="J1972" s="2">
        <v>0</v>
      </c>
      <c r="K1972" s="2">
        <v>23</v>
      </c>
      <c r="L1972" s="2">
        <v>6</v>
      </c>
      <c r="M1972">
        <v>0</v>
      </c>
      <c r="N1972" s="2">
        <v>1</v>
      </c>
      <c r="O1972" s="2">
        <v>3</v>
      </c>
      <c r="P1972" s="2">
        <v>14</v>
      </c>
      <c r="Q1972" s="2">
        <v>16</v>
      </c>
      <c r="R1972" s="2">
        <v>2</v>
      </c>
      <c r="S1972" s="2">
        <v>1</v>
      </c>
      <c r="T1972" s="2">
        <v>3</v>
      </c>
      <c r="U1972" s="45">
        <v>7.3032407407407412E-3</v>
      </c>
      <c r="V1972" s="45">
        <v>0.33333333333333331</v>
      </c>
      <c r="W1972" s="45">
        <v>3.6273148148148152E-2</v>
      </c>
      <c r="X1972" s="2">
        <v>4</v>
      </c>
      <c r="Y1972" s="2">
        <v>16</v>
      </c>
      <c r="Z1972">
        <v>12</v>
      </c>
    </row>
    <row r="1973" spans="1:26" x14ac:dyDescent="0.25">
      <c r="A1973" s="1">
        <v>44733</v>
      </c>
      <c r="B1973" t="s">
        <v>77</v>
      </c>
      <c r="C1973" t="s">
        <v>77</v>
      </c>
      <c r="D1973" t="s">
        <v>77</v>
      </c>
      <c r="E1973" t="s">
        <v>281</v>
      </c>
      <c r="F1973" s="3">
        <v>0</v>
      </c>
      <c r="G1973" s="5" t="s">
        <v>77</v>
      </c>
      <c r="H1973" s="2">
        <v>0</v>
      </c>
      <c r="I1973" s="2">
        <v>0</v>
      </c>
      <c r="J1973" s="2">
        <v>0</v>
      </c>
      <c r="K1973" s="2">
        <v>18</v>
      </c>
      <c r="L1973" s="2">
        <v>2</v>
      </c>
      <c r="M1973">
        <v>0</v>
      </c>
      <c r="N1973" s="2">
        <v>0</v>
      </c>
      <c r="O1973" s="2">
        <v>0</v>
      </c>
      <c r="P1973" s="2">
        <v>12</v>
      </c>
      <c r="Q1973" s="2">
        <v>16</v>
      </c>
      <c r="R1973" s="2">
        <v>4</v>
      </c>
      <c r="S1973" s="2">
        <v>1</v>
      </c>
      <c r="T1973" s="2">
        <v>1</v>
      </c>
      <c r="U1973" s="45" t="s">
        <v>77</v>
      </c>
      <c r="V1973" s="45" t="s">
        <v>77</v>
      </c>
      <c r="W1973" s="45">
        <v>5.4837962962962963E-2</v>
      </c>
      <c r="X1973" s="2">
        <v>2</v>
      </c>
      <c r="Y1973" s="2">
        <v>16</v>
      </c>
      <c r="Z1973">
        <v>3</v>
      </c>
    </row>
    <row r="1974" spans="1:26" x14ac:dyDescent="0.25">
      <c r="A1974" s="1">
        <v>44733</v>
      </c>
      <c r="B1974" t="s">
        <v>77</v>
      </c>
      <c r="C1974" t="s">
        <v>77</v>
      </c>
      <c r="D1974" t="s">
        <v>77</v>
      </c>
      <c r="E1974" t="s">
        <v>279</v>
      </c>
      <c r="F1974" s="3">
        <v>0</v>
      </c>
      <c r="G1974" s="5" t="s">
        <v>77</v>
      </c>
      <c r="H1974" s="2">
        <v>0</v>
      </c>
      <c r="I1974" s="2">
        <v>0</v>
      </c>
      <c r="J1974" s="2">
        <v>0</v>
      </c>
      <c r="K1974" s="2">
        <v>26</v>
      </c>
      <c r="L1974" s="2">
        <v>7</v>
      </c>
      <c r="M1974">
        <v>0</v>
      </c>
      <c r="N1974" s="2">
        <v>0</v>
      </c>
      <c r="O1974" s="2">
        <v>2</v>
      </c>
      <c r="P1974" s="2">
        <v>16</v>
      </c>
      <c r="Q1974" s="2">
        <v>19</v>
      </c>
      <c r="R1974" s="2">
        <v>3</v>
      </c>
      <c r="S1974" s="2">
        <v>1</v>
      </c>
      <c r="T1974" s="2">
        <v>4</v>
      </c>
      <c r="U1974" s="45">
        <v>1.0688657407407407E-2</v>
      </c>
      <c r="V1974" s="45">
        <v>0.5</v>
      </c>
      <c r="W1974" s="45">
        <v>4.536458333333334E-2</v>
      </c>
      <c r="X1974" s="2">
        <v>5</v>
      </c>
      <c r="Y1974" s="2">
        <v>19</v>
      </c>
      <c r="Z1974">
        <v>14</v>
      </c>
    </row>
    <row r="1975" spans="1:26" x14ac:dyDescent="0.25">
      <c r="A1975" s="1">
        <v>44733</v>
      </c>
      <c r="B1975" t="s">
        <v>77</v>
      </c>
      <c r="C1975" t="s">
        <v>77</v>
      </c>
      <c r="D1975" t="s">
        <v>77</v>
      </c>
      <c r="E1975" t="s">
        <v>275</v>
      </c>
      <c r="F1975" s="3">
        <v>0</v>
      </c>
      <c r="G1975" s="5" t="s">
        <v>77</v>
      </c>
      <c r="H1975" s="2">
        <v>0</v>
      </c>
      <c r="I1975" s="2">
        <v>0</v>
      </c>
      <c r="J1975" s="2">
        <v>0</v>
      </c>
      <c r="K1975" s="2">
        <v>48</v>
      </c>
      <c r="L1975" s="2">
        <v>6</v>
      </c>
      <c r="M1975">
        <v>0</v>
      </c>
      <c r="N1975" s="2">
        <v>0</v>
      </c>
      <c r="O1975" s="2">
        <v>6</v>
      </c>
      <c r="P1975" s="2">
        <v>27</v>
      </c>
      <c r="Q1975" s="2">
        <v>31</v>
      </c>
      <c r="R1975" s="2">
        <v>4</v>
      </c>
      <c r="S1975" s="2">
        <v>2</v>
      </c>
      <c r="T1975" s="2">
        <v>9</v>
      </c>
      <c r="U1975" s="45">
        <v>7.2106481481481483E-3</v>
      </c>
      <c r="V1975" s="45">
        <v>0.4</v>
      </c>
      <c r="W1975" s="45">
        <v>0.14739583333333334</v>
      </c>
      <c r="X1975" s="2">
        <v>11</v>
      </c>
      <c r="Y1975" s="2">
        <v>31</v>
      </c>
      <c r="Z1975">
        <v>16</v>
      </c>
    </row>
    <row r="1976" spans="1:26" x14ac:dyDescent="0.25">
      <c r="A1976" s="1">
        <v>44733</v>
      </c>
      <c r="B1976" t="s">
        <v>77</v>
      </c>
      <c r="C1976" t="s">
        <v>77</v>
      </c>
      <c r="D1976" t="s">
        <v>77</v>
      </c>
      <c r="E1976" t="s">
        <v>271</v>
      </c>
      <c r="F1976" s="3">
        <v>0</v>
      </c>
      <c r="G1976" s="5" t="s">
        <v>77</v>
      </c>
      <c r="H1976" s="2">
        <v>0</v>
      </c>
      <c r="I1976" s="2">
        <v>0</v>
      </c>
      <c r="J1976" s="2">
        <v>0</v>
      </c>
      <c r="K1976" s="2">
        <v>52</v>
      </c>
      <c r="L1976" s="2">
        <v>10</v>
      </c>
      <c r="M1976">
        <v>0</v>
      </c>
      <c r="N1976" s="2">
        <v>0</v>
      </c>
      <c r="O1976" s="2">
        <v>4</v>
      </c>
      <c r="P1976" s="2">
        <v>27</v>
      </c>
      <c r="Q1976" s="2">
        <v>40</v>
      </c>
      <c r="R1976" s="2">
        <v>13</v>
      </c>
      <c r="S1976" s="2">
        <v>4</v>
      </c>
      <c r="T1976" s="2">
        <v>4</v>
      </c>
      <c r="U1976" s="45">
        <v>3.6863425925925931E-3</v>
      </c>
      <c r="V1976" s="45">
        <v>0.5</v>
      </c>
      <c r="W1976" s="45">
        <v>0.10364583333333334</v>
      </c>
      <c r="X1976" s="2">
        <v>8</v>
      </c>
      <c r="Y1976" s="2">
        <v>40</v>
      </c>
      <c r="Z1976">
        <v>17</v>
      </c>
    </row>
    <row r="1977" spans="1:26" x14ac:dyDescent="0.25">
      <c r="A1977" s="1">
        <v>44733</v>
      </c>
      <c r="B1977" t="s">
        <v>77</v>
      </c>
      <c r="C1977" t="s">
        <v>77</v>
      </c>
      <c r="D1977" t="s">
        <v>77</v>
      </c>
      <c r="E1977" t="s">
        <v>82</v>
      </c>
      <c r="F1977" s="3">
        <v>0</v>
      </c>
      <c r="G1977" s="5" t="s">
        <v>77</v>
      </c>
      <c r="H1977" s="2">
        <v>0</v>
      </c>
      <c r="I1977" s="2">
        <v>0</v>
      </c>
      <c r="J1977" s="2">
        <v>0</v>
      </c>
      <c r="K1977" s="2">
        <v>4</v>
      </c>
      <c r="L1977" s="2">
        <v>0</v>
      </c>
      <c r="M1977">
        <v>0</v>
      </c>
      <c r="N1977" s="2">
        <v>0</v>
      </c>
      <c r="O1977" s="2">
        <v>0</v>
      </c>
      <c r="P1977" s="2">
        <v>4</v>
      </c>
      <c r="Q1977" s="2">
        <v>4</v>
      </c>
      <c r="R1977" s="2">
        <v>0</v>
      </c>
      <c r="S1977" s="2">
        <v>0</v>
      </c>
      <c r="T1977" s="2">
        <v>0</v>
      </c>
      <c r="U1977" s="45" t="s">
        <v>77</v>
      </c>
      <c r="V1977" s="45" t="s">
        <v>77</v>
      </c>
      <c r="W1977" s="45" t="s">
        <v>77</v>
      </c>
      <c r="X1977" s="2">
        <v>0</v>
      </c>
      <c r="Y1977" s="2">
        <v>4</v>
      </c>
      <c r="Z1977">
        <v>0</v>
      </c>
    </row>
    <row r="1978" spans="1:26" x14ac:dyDescent="0.25">
      <c r="A1978" s="1">
        <v>44733</v>
      </c>
      <c r="B1978" t="s">
        <v>77</v>
      </c>
      <c r="C1978" t="s">
        <v>77</v>
      </c>
      <c r="D1978" t="s">
        <v>77</v>
      </c>
      <c r="E1978" t="s">
        <v>270</v>
      </c>
      <c r="F1978" s="3">
        <v>0</v>
      </c>
      <c r="G1978" s="5" t="s">
        <v>77</v>
      </c>
      <c r="H1978" s="2">
        <v>0</v>
      </c>
      <c r="I1978" s="2">
        <v>0</v>
      </c>
      <c r="J1978" s="2">
        <v>0</v>
      </c>
      <c r="K1978" s="2">
        <v>56</v>
      </c>
      <c r="L1978" s="2">
        <v>13</v>
      </c>
      <c r="M1978">
        <v>0</v>
      </c>
      <c r="N1978" s="2">
        <v>0</v>
      </c>
      <c r="O1978" s="2">
        <v>9</v>
      </c>
      <c r="P1978" s="2">
        <v>27</v>
      </c>
      <c r="Q1978" s="2">
        <v>34</v>
      </c>
      <c r="R1978" s="2">
        <v>7</v>
      </c>
      <c r="S1978" s="2">
        <v>1</v>
      </c>
      <c r="T1978" s="2">
        <v>12</v>
      </c>
      <c r="U1978" s="45">
        <v>1.1041666666666667E-2</v>
      </c>
      <c r="V1978" s="45">
        <v>0.44444444444444442</v>
      </c>
      <c r="W1978" s="45">
        <v>7.5046296296296292E-2</v>
      </c>
      <c r="X1978" s="2">
        <v>13</v>
      </c>
      <c r="Y1978" s="2">
        <v>34</v>
      </c>
      <c r="Z1978">
        <v>25</v>
      </c>
    </row>
    <row r="1979" spans="1:26" x14ac:dyDescent="0.25">
      <c r="A1979" s="1">
        <v>44733</v>
      </c>
      <c r="B1979" t="s">
        <v>77</v>
      </c>
      <c r="C1979" t="s">
        <v>77</v>
      </c>
      <c r="D1979" t="s">
        <v>77</v>
      </c>
      <c r="E1979" t="s">
        <v>94</v>
      </c>
      <c r="F1979" s="3">
        <v>0</v>
      </c>
      <c r="G1979" s="5" t="s">
        <v>77</v>
      </c>
      <c r="H1979" s="2">
        <v>0</v>
      </c>
      <c r="I1979" s="2">
        <v>0</v>
      </c>
      <c r="J1979" s="2">
        <v>0</v>
      </c>
      <c r="K1979" s="2">
        <v>65</v>
      </c>
      <c r="L1979" s="2">
        <v>17</v>
      </c>
      <c r="M1979">
        <v>0</v>
      </c>
      <c r="N1979" s="2">
        <v>0</v>
      </c>
      <c r="O1979" s="2">
        <v>7</v>
      </c>
      <c r="P1979" s="2">
        <v>37</v>
      </c>
      <c r="Q1979" s="2">
        <v>50</v>
      </c>
      <c r="R1979" s="2">
        <v>13</v>
      </c>
      <c r="S1979" s="2">
        <v>2</v>
      </c>
      <c r="T1979" s="2">
        <v>6</v>
      </c>
      <c r="U1979" s="45">
        <v>5.7754629629629631E-3</v>
      </c>
      <c r="V1979" s="45">
        <v>0.42857142857142855</v>
      </c>
      <c r="W1979" s="45">
        <v>0.11731481481481482</v>
      </c>
      <c r="X1979" s="2">
        <v>8</v>
      </c>
      <c r="Y1979" s="2">
        <v>50</v>
      </c>
      <c r="Z1979">
        <v>28</v>
      </c>
    </row>
    <row r="1980" spans="1:26" x14ac:dyDescent="0.25">
      <c r="A1980" s="1">
        <v>44733</v>
      </c>
      <c r="B1980" t="s">
        <v>77</v>
      </c>
      <c r="C1980" t="s">
        <v>77</v>
      </c>
      <c r="D1980" t="s">
        <v>77</v>
      </c>
      <c r="E1980" t="s">
        <v>274</v>
      </c>
      <c r="F1980" s="3">
        <v>0</v>
      </c>
      <c r="G1980" s="5" t="s">
        <v>77</v>
      </c>
      <c r="H1980" s="2">
        <v>0</v>
      </c>
      <c r="I1980" s="2">
        <v>0</v>
      </c>
      <c r="J1980" s="2">
        <v>0</v>
      </c>
      <c r="K1980" s="2">
        <v>75</v>
      </c>
      <c r="L1980" s="2">
        <v>15</v>
      </c>
      <c r="M1980">
        <v>0</v>
      </c>
      <c r="N1980" s="2">
        <v>0</v>
      </c>
      <c r="O1980" s="2">
        <v>8</v>
      </c>
      <c r="P1980" s="2">
        <v>43</v>
      </c>
      <c r="Q1980" s="2">
        <v>56</v>
      </c>
      <c r="R1980" s="2">
        <v>13</v>
      </c>
      <c r="S1980" s="2">
        <v>5</v>
      </c>
      <c r="T1980" s="2">
        <v>6</v>
      </c>
      <c r="U1980" s="45">
        <v>8.6921296296296295E-3</v>
      </c>
      <c r="V1980" s="45">
        <v>0.375</v>
      </c>
      <c r="W1980" s="45">
        <v>0.12024305555555556</v>
      </c>
      <c r="X1980" s="2">
        <v>11</v>
      </c>
      <c r="Y1980" s="2">
        <v>56</v>
      </c>
      <c r="Z1980">
        <v>22</v>
      </c>
    </row>
    <row r="1981" spans="1:26" x14ac:dyDescent="0.25">
      <c r="A1981" s="1">
        <v>44733</v>
      </c>
      <c r="B1981" t="s">
        <v>77</v>
      </c>
      <c r="C1981" t="s">
        <v>77</v>
      </c>
      <c r="D1981" t="s">
        <v>77</v>
      </c>
      <c r="E1981" t="s">
        <v>267</v>
      </c>
      <c r="F1981" s="3">
        <v>0</v>
      </c>
      <c r="G1981" s="5" t="s">
        <v>77</v>
      </c>
      <c r="H1981" s="2">
        <v>0</v>
      </c>
      <c r="I1981" s="2">
        <v>0</v>
      </c>
      <c r="J1981" s="2">
        <v>0</v>
      </c>
      <c r="K1981" s="2">
        <v>82</v>
      </c>
      <c r="L1981" s="2">
        <v>16</v>
      </c>
      <c r="M1981">
        <v>0</v>
      </c>
      <c r="N1981" s="2">
        <v>0</v>
      </c>
      <c r="O1981" s="2">
        <v>13</v>
      </c>
      <c r="P1981" s="2">
        <v>40</v>
      </c>
      <c r="Q1981" s="2">
        <v>54</v>
      </c>
      <c r="R1981" s="2">
        <v>14</v>
      </c>
      <c r="S1981" s="2">
        <v>6</v>
      </c>
      <c r="T1981" s="2">
        <v>9</v>
      </c>
      <c r="U1981" s="45">
        <v>7.1296296296296307E-3</v>
      </c>
      <c r="V1981" s="45">
        <v>0.38461538461538464</v>
      </c>
      <c r="W1981" s="45">
        <v>0.1073726851851852</v>
      </c>
      <c r="X1981" s="2">
        <v>15</v>
      </c>
      <c r="Y1981" s="2">
        <v>54</v>
      </c>
      <c r="Z1981">
        <v>39</v>
      </c>
    </row>
    <row r="1982" spans="1:26" x14ac:dyDescent="0.25">
      <c r="A1982" s="1">
        <v>44733</v>
      </c>
      <c r="B1982" t="s">
        <v>77</v>
      </c>
      <c r="C1982" t="s">
        <v>77</v>
      </c>
      <c r="D1982" t="s">
        <v>77</v>
      </c>
      <c r="E1982" t="s">
        <v>278</v>
      </c>
      <c r="F1982" s="3">
        <v>0</v>
      </c>
      <c r="G1982" s="5" t="s">
        <v>77</v>
      </c>
      <c r="H1982" s="2">
        <v>0</v>
      </c>
      <c r="I1982" s="2">
        <v>0</v>
      </c>
      <c r="J1982" s="2">
        <v>0</v>
      </c>
      <c r="K1982" s="2">
        <v>47</v>
      </c>
      <c r="L1982" s="2">
        <v>11</v>
      </c>
      <c r="M1982">
        <v>0</v>
      </c>
      <c r="N1982" s="2">
        <v>0</v>
      </c>
      <c r="O1982" s="2">
        <v>1</v>
      </c>
      <c r="P1982" s="2">
        <v>23</v>
      </c>
      <c r="Q1982" s="2">
        <v>34</v>
      </c>
      <c r="R1982" s="2">
        <v>11</v>
      </c>
      <c r="S1982" s="2">
        <v>2</v>
      </c>
      <c r="T1982" s="2">
        <v>10</v>
      </c>
      <c r="U1982" s="45">
        <v>3.2407407407407406E-4</v>
      </c>
      <c r="V1982" s="45">
        <v>1</v>
      </c>
      <c r="W1982" s="45">
        <v>0.10196759259259261</v>
      </c>
      <c r="X1982" s="2">
        <v>12</v>
      </c>
      <c r="Y1982" s="2">
        <v>34</v>
      </c>
      <c r="Z1982">
        <v>22</v>
      </c>
    </row>
    <row r="1983" spans="1:26" x14ac:dyDescent="0.25">
      <c r="A1983" s="1">
        <v>44733</v>
      </c>
      <c r="B1983" t="s">
        <v>77</v>
      </c>
      <c r="C1983" t="s">
        <v>77</v>
      </c>
      <c r="D1983" t="s">
        <v>77</v>
      </c>
      <c r="E1983" t="s">
        <v>283</v>
      </c>
      <c r="F1983" s="3">
        <v>0</v>
      </c>
      <c r="G1983" s="5" t="s">
        <v>77</v>
      </c>
      <c r="H1983" s="2">
        <v>0</v>
      </c>
      <c r="I1983" s="2">
        <v>0</v>
      </c>
      <c r="J1983" s="2">
        <v>0</v>
      </c>
      <c r="K1983" s="2">
        <v>45</v>
      </c>
      <c r="L1983" s="2">
        <v>10</v>
      </c>
      <c r="M1983">
        <v>0</v>
      </c>
      <c r="N1983" s="2">
        <v>0</v>
      </c>
      <c r="O1983" s="2">
        <v>8</v>
      </c>
      <c r="P1983" s="2">
        <v>26</v>
      </c>
      <c r="Q1983" s="2">
        <v>33</v>
      </c>
      <c r="R1983" s="2">
        <v>7</v>
      </c>
      <c r="S1983" s="2">
        <v>1</v>
      </c>
      <c r="T1983" s="2">
        <v>3</v>
      </c>
      <c r="U1983" s="45">
        <v>5.3819444444444444E-3</v>
      </c>
      <c r="V1983" s="45">
        <v>0.5</v>
      </c>
      <c r="W1983" s="45">
        <v>0.16149305555555557</v>
      </c>
      <c r="X1983" s="2">
        <v>4</v>
      </c>
      <c r="Y1983" s="2">
        <v>33</v>
      </c>
      <c r="Z1983">
        <v>22</v>
      </c>
    </row>
    <row r="1984" spans="1:26" x14ac:dyDescent="0.25">
      <c r="A1984" s="1">
        <v>44733</v>
      </c>
      <c r="B1984" t="s">
        <v>77</v>
      </c>
      <c r="C1984" t="s">
        <v>77</v>
      </c>
      <c r="D1984" t="s">
        <v>77</v>
      </c>
      <c r="E1984" t="s">
        <v>277</v>
      </c>
      <c r="F1984" s="3">
        <v>0</v>
      </c>
      <c r="G1984" s="5" t="s">
        <v>77</v>
      </c>
      <c r="H1984" s="2">
        <v>0</v>
      </c>
      <c r="I1984" s="2">
        <v>0</v>
      </c>
      <c r="J1984" s="2">
        <v>0</v>
      </c>
      <c r="K1984" s="2">
        <v>38</v>
      </c>
      <c r="L1984" s="2">
        <v>4</v>
      </c>
      <c r="M1984">
        <v>0</v>
      </c>
      <c r="N1984" s="2">
        <v>0</v>
      </c>
      <c r="O1984" s="2">
        <v>3</v>
      </c>
      <c r="P1984" s="2">
        <v>18</v>
      </c>
      <c r="Q1984" s="2">
        <v>27</v>
      </c>
      <c r="R1984" s="2">
        <v>9</v>
      </c>
      <c r="S1984" s="2">
        <v>2</v>
      </c>
      <c r="T1984" s="2">
        <v>6</v>
      </c>
      <c r="U1984" s="45">
        <v>4.2824074074074075E-3</v>
      </c>
      <c r="V1984" s="45">
        <v>0.66666666666666663</v>
      </c>
      <c r="W1984" s="45">
        <v>7.6898148148148146E-2</v>
      </c>
      <c r="X1984" s="2">
        <v>8</v>
      </c>
      <c r="Y1984" s="2">
        <v>27</v>
      </c>
      <c r="Z1984">
        <v>16</v>
      </c>
    </row>
    <row r="1985" spans="1:26" x14ac:dyDescent="0.25">
      <c r="A1985" s="1">
        <v>44734</v>
      </c>
      <c r="B1985" t="s">
        <v>89</v>
      </c>
      <c r="C1985" t="s">
        <v>134</v>
      </c>
      <c r="D1985" t="s">
        <v>132</v>
      </c>
      <c r="E1985" t="s">
        <v>280</v>
      </c>
      <c r="F1985" s="3">
        <v>1.7641666666666664</v>
      </c>
      <c r="G1985" s="5">
        <v>2.9907407986111113E-2</v>
      </c>
      <c r="H1985" s="2">
        <v>0</v>
      </c>
      <c r="I1985" s="2">
        <v>0</v>
      </c>
      <c r="J1985" s="2">
        <v>0</v>
      </c>
      <c r="K1985" s="2">
        <v>3</v>
      </c>
      <c r="L1985" s="2">
        <v>3</v>
      </c>
      <c r="M1985">
        <v>1</v>
      </c>
      <c r="N1985" s="2">
        <v>2</v>
      </c>
      <c r="O1985" s="2">
        <v>2</v>
      </c>
      <c r="P1985" s="2">
        <v>0</v>
      </c>
      <c r="Q1985" s="2">
        <v>0</v>
      </c>
      <c r="R1985" s="2">
        <v>0</v>
      </c>
      <c r="S1985" s="2">
        <v>0</v>
      </c>
      <c r="T1985" s="2">
        <v>1</v>
      </c>
      <c r="U1985" s="45">
        <v>6.325231481481482E-3</v>
      </c>
      <c r="V1985" s="45">
        <v>0</v>
      </c>
      <c r="W1985" s="45" t="s">
        <v>77</v>
      </c>
      <c r="X1985" s="2">
        <v>1</v>
      </c>
      <c r="Y1985" s="2">
        <v>0</v>
      </c>
      <c r="Z1985">
        <v>3</v>
      </c>
    </row>
    <row r="1986" spans="1:26" x14ac:dyDescent="0.25">
      <c r="A1986" s="1">
        <v>44734</v>
      </c>
      <c r="B1986" t="s">
        <v>89</v>
      </c>
      <c r="C1986" t="s">
        <v>152</v>
      </c>
      <c r="D1986" t="s">
        <v>132</v>
      </c>
      <c r="E1986" t="s">
        <v>280</v>
      </c>
      <c r="F1986" s="3">
        <v>0</v>
      </c>
      <c r="G1986" s="5">
        <v>8.3136576388888883E-2</v>
      </c>
      <c r="H1986" s="2">
        <v>0</v>
      </c>
      <c r="I1986" s="2">
        <v>0</v>
      </c>
      <c r="J1986" s="2">
        <v>0</v>
      </c>
      <c r="K1986" s="2">
        <v>1</v>
      </c>
      <c r="L1986" s="2">
        <v>1</v>
      </c>
      <c r="M1986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1</v>
      </c>
      <c r="U1986" s="45" t="s">
        <v>77</v>
      </c>
      <c r="V1986" s="45" t="s">
        <v>77</v>
      </c>
      <c r="W1986" s="45" t="s">
        <v>77</v>
      </c>
      <c r="X1986" s="2">
        <v>1</v>
      </c>
      <c r="Y1986" s="2">
        <v>0</v>
      </c>
      <c r="Z1986">
        <v>1</v>
      </c>
    </row>
    <row r="1987" spans="1:26" x14ac:dyDescent="0.25">
      <c r="A1987" s="1">
        <v>44734</v>
      </c>
      <c r="B1987" t="s">
        <v>89</v>
      </c>
      <c r="C1987" t="s">
        <v>158</v>
      </c>
      <c r="D1987" t="s">
        <v>132</v>
      </c>
      <c r="E1987" t="s">
        <v>280</v>
      </c>
      <c r="F1987" s="3">
        <v>0</v>
      </c>
      <c r="G1987" s="5">
        <v>7.6041666666666662E-3</v>
      </c>
      <c r="H1987" s="2">
        <v>0</v>
      </c>
      <c r="I1987" s="2">
        <v>0</v>
      </c>
      <c r="J1987" s="2">
        <v>0</v>
      </c>
      <c r="K1987" s="2">
        <v>1</v>
      </c>
      <c r="L1987" s="2">
        <v>1</v>
      </c>
      <c r="M1987">
        <v>0</v>
      </c>
      <c r="N1987" s="2">
        <v>1</v>
      </c>
      <c r="O1987" s="2">
        <v>1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45">
        <v>6.0879629629629634E-3</v>
      </c>
      <c r="V1987" s="45">
        <v>0</v>
      </c>
      <c r="W1987" s="45" t="s">
        <v>77</v>
      </c>
      <c r="X1987" s="2">
        <v>0</v>
      </c>
      <c r="Y1987" s="2">
        <v>0</v>
      </c>
      <c r="Z1987">
        <v>1</v>
      </c>
    </row>
    <row r="1988" spans="1:26" x14ac:dyDescent="0.25">
      <c r="A1988" s="1">
        <v>44734</v>
      </c>
      <c r="B1988" t="s">
        <v>89</v>
      </c>
      <c r="C1988" t="s">
        <v>134</v>
      </c>
      <c r="D1988" t="s">
        <v>132</v>
      </c>
      <c r="E1988" t="s">
        <v>272</v>
      </c>
      <c r="F1988" s="3">
        <v>12.344444500000002</v>
      </c>
      <c r="G1988" s="5">
        <v>6.4131944444444436E-2</v>
      </c>
      <c r="H1988" s="2">
        <v>0</v>
      </c>
      <c r="I1988" s="2">
        <v>0</v>
      </c>
      <c r="J1988" s="2">
        <v>0</v>
      </c>
      <c r="K1988" s="2">
        <v>11</v>
      </c>
      <c r="L1988" s="2">
        <v>11</v>
      </c>
      <c r="M1988">
        <v>1</v>
      </c>
      <c r="N1988" s="2">
        <v>4</v>
      </c>
      <c r="O1988" s="2">
        <v>2</v>
      </c>
      <c r="P1988" s="2">
        <v>8</v>
      </c>
      <c r="Q1988" s="2">
        <v>8</v>
      </c>
      <c r="R1988" s="2">
        <v>0</v>
      </c>
      <c r="S1988" s="2">
        <v>0</v>
      </c>
      <c r="T1988" s="2">
        <v>1</v>
      </c>
      <c r="U1988" s="45">
        <v>4.5833333333333334E-3</v>
      </c>
      <c r="V1988" s="45">
        <v>1</v>
      </c>
      <c r="W1988" s="45">
        <v>0.11026041666666668</v>
      </c>
      <c r="X1988" s="2">
        <v>1</v>
      </c>
      <c r="Y1988" s="2">
        <v>8</v>
      </c>
      <c r="Z1988">
        <v>11</v>
      </c>
    </row>
    <row r="1989" spans="1:26" x14ac:dyDescent="0.25">
      <c r="A1989" s="1">
        <v>44734</v>
      </c>
      <c r="B1989" t="s">
        <v>89</v>
      </c>
      <c r="C1989" t="s">
        <v>159</v>
      </c>
      <c r="D1989" t="s">
        <v>150</v>
      </c>
      <c r="E1989" t="s">
        <v>272</v>
      </c>
      <c r="F1989" s="3">
        <v>0</v>
      </c>
      <c r="G1989" s="5">
        <v>3.2764543650793648E-2</v>
      </c>
      <c r="H1989" s="2">
        <v>0</v>
      </c>
      <c r="I1989" s="2">
        <v>0</v>
      </c>
      <c r="J1989" s="2">
        <v>0</v>
      </c>
      <c r="K1989" s="2">
        <v>7</v>
      </c>
      <c r="L1989" s="2">
        <v>7</v>
      </c>
      <c r="M1989">
        <v>0</v>
      </c>
      <c r="N1989" s="2">
        <v>5</v>
      </c>
      <c r="O1989" s="2">
        <v>3</v>
      </c>
      <c r="P1989" s="2">
        <v>2</v>
      </c>
      <c r="Q1989" s="2">
        <v>2</v>
      </c>
      <c r="R1989" s="2">
        <v>0</v>
      </c>
      <c r="S1989" s="2">
        <v>1</v>
      </c>
      <c r="T1989" s="2">
        <v>1</v>
      </c>
      <c r="U1989" s="45">
        <v>4.6643518518518518E-3</v>
      </c>
      <c r="V1989" s="45">
        <v>0.66666666666666663</v>
      </c>
      <c r="W1989" s="45">
        <v>8.9398148148148157E-2</v>
      </c>
      <c r="X1989" s="2">
        <v>2</v>
      </c>
      <c r="Y1989" s="2">
        <v>2</v>
      </c>
      <c r="Z1989">
        <v>7</v>
      </c>
    </row>
    <row r="1990" spans="1:26" x14ac:dyDescent="0.25">
      <c r="A1990" s="1">
        <v>44734</v>
      </c>
      <c r="B1990" t="s">
        <v>89</v>
      </c>
      <c r="C1990" t="s">
        <v>158</v>
      </c>
      <c r="D1990" t="s">
        <v>132</v>
      </c>
      <c r="E1990" t="s">
        <v>272</v>
      </c>
      <c r="F1990" s="3">
        <v>0</v>
      </c>
      <c r="G1990" s="5">
        <v>9.1087986111111109E-3</v>
      </c>
      <c r="H1990" s="2">
        <v>0</v>
      </c>
      <c r="I1990" s="2">
        <v>0</v>
      </c>
      <c r="J1990" s="2">
        <v>0</v>
      </c>
      <c r="K1990" s="2">
        <v>1</v>
      </c>
      <c r="L1990" s="2">
        <v>1</v>
      </c>
      <c r="M1990">
        <v>0</v>
      </c>
      <c r="N1990" s="2">
        <v>1</v>
      </c>
      <c r="O1990" s="2">
        <v>0</v>
      </c>
      <c r="P1990" s="2">
        <v>0</v>
      </c>
      <c r="Q1990" s="2">
        <v>1</v>
      </c>
      <c r="R1990" s="2">
        <v>1</v>
      </c>
      <c r="S1990" s="2">
        <v>0</v>
      </c>
      <c r="T1990" s="2">
        <v>0</v>
      </c>
      <c r="U1990" s="45" t="s">
        <v>77</v>
      </c>
      <c r="V1990" s="45" t="s">
        <v>77</v>
      </c>
      <c r="W1990" s="45">
        <v>0.24429398148148151</v>
      </c>
      <c r="X1990" s="2">
        <v>0</v>
      </c>
      <c r="Y1990" s="2">
        <v>1</v>
      </c>
      <c r="Z1990">
        <v>1</v>
      </c>
    </row>
    <row r="1991" spans="1:26" x14ac:dyDescent="0.25">
      <c r="A1991" s="1">
        <v>44734</v>
      </c>
      <c r="B1991" t="s">
        <v>89</v>
      </c>
      <c r="C1991" t="s">
        <v>134</v>
      </c>
      <c r="D1991" t="s">
        <v>132</v>
      </c>
      <c r="E1991" t="s">
        <v>279</v>
      </c>
      <c r="F1991" s="3">
        <v>7.5549999999999997</v>
      </c>
      <c r="G1991" s="5">
        <v>5.5403934722222228E-2</v>
      </c>
      <c r="H1991" s="2">
        <v>0</v>
      </c>
      <c r="I1991" s="2">
        <v>0</v>
      </c>
      <c r="J1991" s="2">
        <v>0</v>
      </c>
      <c r="K1991" s="2">
        <v>10</v>
      </c>
      <c r="L1991" s="2">
        <v>9</v>
      </c>
      <c r="M1991">
        <v>5</v>
      </c>
      <c r="N1991" s="2">
        <v>9</v>
      </c>
      <c r="O1991" s="2">
        <v>3</v>
      </c>
      <c r="P1991" s="2">
        <v>2</v>
      </c>
      <c r="Q1991" s="2">
        <v>3</v>
      </c>
      <c r="R1991" s="2">
        <v>1</v>
      </c>
      <c r="S1991" s="2">
        <v>0</v>
      </c>
      <c r="T1991" s="2">
        <v>4</v>
      </c>
      <c r="U1991" s="45">
        <v>8.2754629629629636E-3</v>
      </c>
      <c r="V1991" s="45">
        <v>0</v>
      </c>
      <c r="W1991" s="45">
        <v>8.4097222222222226E-2</v>
      </c>
      <c r="X1991" s="2">
        <v>4</v>
      </c>
      <c r="Y1991" s="2">
        <v>3</v>
      </c>
      <c r="Z1991">
        <v>10</v>
      </c>
    </row>
    <row r="1992" spans="1:26" x14ac:dyDescent="0.25">
      <c r="A1992" s="1">
        <v>44734</v>
      </c>
      <c r="B1992" t="s">
        <v>89</v>
      </c>
      <c r="C1992" t="s">
        <v>158</v>
      </c>
      <c r="D1992" t="s">
        <v>132</v>
      </c>
      <c r="E1992" t="s">
        <v>279</v>
      </c>
      <c r="F1992" s="3">
        <v>0</v>
      </c>
      <c r="G1992" s="5">
        <v>4.276620138888889E-2</v>
      </c>
      <c r="H1992" s="2">
        <v>0</v>
      </c>
      <c r="I1992" s="2">
        <v>0</v>
      </c>
      <c r="J1992" s="2">
        <v>0</v>
      </c>
      <c r="K1992" s="2">
        <v>1</v>
      </c>
      <c r="L1992" s="2">
        <v>1</v>
      </c>
      <c r="M1992">
        <v>0</v>
      </c>
      <c r="N1992" s="2">
        <v>0</v>
      </c>
      <c r="O1992" s="2">
        <v>0</v>
      </c>
      <c r="P1992" s="2">
        <v>1</v>
      </c>
      <c r="Q1992" s="2">
        <v>1</v>
      </c>
      <c r="R1992" s="2">
        <v>0</v>
      </c>
      <c r="S1992" s="2">
        <v>0</v>
      </c>
      <c r="T1992" s="2">
        <v>0</v>
      </c>
      <c r="U1992" s="45" t="s">
        <v>77</v>
      </c>
      <c r="V1992" s="45" t="s">
        <v>77</v>
      </c>
      <c r="W1992" s="45">
        <v>2.0925925925925928E-2</v>
      </c>
      <c r="X1992" s="2">
        <v>0</v>
      </c>
      <c r="Y1992" s="2">
        <v>1</v>
      </c>
      <c r="Z1992">
        <v>1</v>
      </c>
    </row>
    <row r="1993" spans="1:26" x14ac:dyDescent="0.25">
      <c r="A1993" s="1">
        <v>44734</v>
      </c>
      <c r="B1993" t="s">
        <v>89</v>
      </c>
      <c r="C1993" t="s">
        <v>152</v>
      </c>
      <c r="D1993" t="s">
        <v>132</v>
      </c>
      <c r="E1993" t="s">
        <v>279</v>
      </c>
      <c r="F1993" s="3">
        <v>0</v>
      </c>
      <c r="G1993" s="5">
        <v>3.9479166666666669E-2</v>
      </c>
      <c r="H1993" s="2">
        <v>0</v>
      </c>
      <c r="I1993" s="2">
        <v>0</v>
      </c>
      <c r="J1993" s="2">
        <v>0</v>
      </c>
      <c r="K1993" s="2">
        <v>1</v>
      </c>
      <c r="L1993" s="2">
        <v>1</v>
      </c>
      <c r="M1993">
        <v>0</v>
      </c>
      <c r="N1993" s="2">
        <v>1</v>
      </c>
      <c r="O1993" s="2">
        <v>1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45">
        <v>1.1909722222222221E-2</v>
      </c>
      <c r="V1993" s="45">
        <v>0</v>
      </c>
      <c r="W1993" s="45" t="s">
        <v>77</v>
      </c>
      <c r="X1993" s="2">
        <v>0</v>
      </c>
      <c r="Y1993" s="2">
        <v>0</v>
      </c>
      <c r="Z1993">
        <v>1</v>
      </c>
    </row>
    <row r="1994" spans="1:26" x14ac:dyDescent="0.25">
      <c r="A1994" s="1">
        <v>44734</v>
      </c>
      <c r="B1994" t="s">
        <v>89</v>
      </c>
      <c r="C1994" t="s">
        <v>159</v>
      </c>
      <c r="D1994" t="s">
        <v>150</v>
      </c>
      <c r="E1994" t="s">
        <v>279</v>
      </c>
      <c r="F1994" s="3">
        <v>0</v>
      </c>
      <c r="G1994" s="5">
        <v>2.4884236111111114E-3</v>
      </c>
      <c r="H1994" s="2">
        <v>0</v>
      </c>
      <c r="I1994" s="2">
        <v>0</v>
      </c>
      <c r="J1994" s="2">
        <v>0</v>
      </c>
      <c r="K1994" s="2">
        <v>1</v>
      </c>
      <c r="L1994" s="2">
        <v>1</v>
      </c>
      <c r="M1994">
        <v>0</v>
      </c>
      <c r="N1994" s="2">
        <v>1</v>
      </c>
      <c r="O1994" s="2">
        <v>0</v>
      </c>
      <c r="P1994" s="2">
        <v>1</v>
      </c>
      <c r="Q1994" s="2">
        <v>1</v>
      </c>
      <c r="R1994" s="2">
        <v>0</v>
      </c>
      <c r="S1994" s="2">
        <v>0</v>
      </c>
      <c r="T1994" s="2">
        <v>0</v>
      </c>
      <c r="U1994" s="45" t="s">
        <v>77</v>
      </c>
      <c r="V1994" s="45" t="s">
        <v>77</v>
      </c>
      <c r="W1994" s="45">
        <v>0.26400462962962967</v>
      </c>
      <c r="X1994" s="2">
        <v>0</v>
      </c>
      <c r="Y1994" s="2">
        <v>1</v>
      </c>
      <c r="Z1994">
        <v>1</v>
      </c>
    </row>
    <row r="1995" spans="1:26" x14ac:dyDescent="0.25">
      <c r="A1995" s="1">
        <v>44734</v>
      </c>
      <c r="B1995" t="s">
        <v>89</v>
      </c>
      <c r="C1995" t="s">
        <v>134</v>
      </c>
      <c r="D1995" t="s">
        <v>132</v>
      </c>
      <c r="E1995" t="s">
        <v>271</v>
      </c>
      <c r="F1995" s="3">
        <v>11.511944333333334</v>
      </c>
      <c r="G1995" s="5">
        <v>5.8164347222222232E-2</v>
      </c>
      <c r="H1995" s="2">
        <v>2</v>
      </c>
      <c r="I1995" s="2">
        <v>0</v>
      </c>
      <c r="J1995" s="2">
        <v>0</v>
      </c>
      <c r="K1995" s="2">
        <v>10</v>
      </c>
      <c r="L1995" s="2">
        <v>10</v>
      </c>
      <c r="M1995">
        <v>1</v>
      </c>
      <c r="N1995" s="2">
        <v>7</v>
      </c>
      <c r="O1995" s="2">
        <v>3</v>
      </c>
      <c r="P1995" s="2">
        <v>2</v>
      </c>
      <c r="Q1995" s="2">
        <v>4</v>
      </c>
      <c r="R1995" s="2">
        <v>2</v>
      </c>
      <c r="S1995" s="2">
        <v>0</v>
      </c>
      <c r="T1995" s="2">
        <v>3</v>
      </c>
      <c r="U1995" s="45">
        <v>4.31712962962963E-3</v>
      </c>
      <c r="V1995" s="45">
        <v>0.66666666666666663</v>
      </c>
      <c r="W1995" s="45">
        <v>0.14729166666666668</v>
      </c>
      <c r="X1995" s="2">
        <v>3</v>
      </c>
      <c r="Y1995" s="2">
        <v>4</v>
      </c>
      <c r="Z1995">
        <v>10</v>
      </c>
    </row>
    <row r="1996" spans="1:26" x14ac:dyDescent="0.25">
      <c r="A1996" s="1">
        <v>44734</v>
      </c>
      <c r="B1996" t="s">
        <v>89</v>
      </c>
      <c r="C1996" t="s">
        <v>172</v>
      </c>
      <c r="D1996" t="s">
        <v>173</v>
      </c>
      <c r="E1996" t="s">
        <v>271</v>
      </c>
      <c r="F1996" s="3">
        <v>0</v>
      </c>
      <c r="G1996" s="5">
        <v>4.516203472222223E-2</v>
      </c>
      <c r="H1996" s="2">
        <v>0</v>
      </c>
      <c r="I1996" s="2">
        <v>0</v>
      </c>
      <c r="J1996" s="2">
        <v>0</v>
      </c>
      <c r="K1996" s="2">
        <v>1</v>
      </c>
      <c r="L1996" s="2">
        <v>1</v>
      </c>
      <c r="M1996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1</v>
      </c>
      <c r="U1996" s="45" t="s">
        <v>77</v>
      </c>
      <c r="V1996" s="45" t="s">
        <v>77</v>
      </c>
      <c r="W1996" s="45" t="s">
        <v>77</v>
      </c>
      <c r="X1996" s="2">
        <v>1</v>
      </c>
      <c r="Y1996" s="2">
        <v>0</v>
      </c>
      <c r="Z1996">
        <v>1</v>
      </c>
    </row>
    <row r="1997" spans="1:26" x14ac:dyDescent="0.25">
      <c r="A1997" s="1">
        <v>44734</v>
      </c>
      <c r="B1997" t="s">
        <v>89</v>
      </c>
      <c r="C1997" t="s">
        <v>158</v>
      </c>
      <c r="D1997" t="s">
        <v>132</v>
      </c>
      <c r="E1997" t="s">
        <v>271</v>
      </c>
      <c r="F1997" s="3">
        <v>0</v>
      </c>
      <c r="G1997" s="5">
        <v>2.7261905753968252E-2</v>
      </c>
      <c r="H1997" s="2">
        <v>0</v>
      </c>
      <c r="I1997" s="2">
        <v>0</v>
      </c>
      <c r="J1997" s="2">
        <v>0</v>
      </c>
      <c r="K1997" s="2">
        <v>7</v>
      </c>
      <c r="L1997" s="2">
        <v>7</v>
      </c>
      <c r="M1997">
        <v>1</v>
      </c>
      <c r="N1997" s="2">
        <v>7</v>
      </c>
      <c r="O1997" s="2">
        <v>1</v>
      </c>
      <c r="P1997" s="2">
        <v>5</v>
      </c>
      <c r="Q1997" s="2">
        <v>5</v>
      </c>
      <c r="R1997" s="2">
        <v>0</v>
      </c>
      <c r="S1997" s="2">
        <v>0</v>
      </c>
      <c r="T1997" s="2">
        <v>1</v>
      </c>
      <c r="U1997" s="45">
        <v>1.0671296296296297E-2</v>
      </c>
      <c r="V1997" s="45">
        <v>0</v>
      </c>
      <c r="W1997" s="45">
        <v>6.4409722222222229E-2</v>
      </c>
      <c r="X1997" s="2">
        <v>1</v>
      </c>
      <c r="Y1997" s="2">
        <v>5</v>
      </c>
      <c r="Z1997">
        <v>7</v>
      </c>
    </row>
    <row r="1998" spans="1:26" x14ac:dyDescent="0.25">
      <c r="A1998" s="1">
        <v>44734</v>
      </c>
      <c r="B1998" t="s">
        <v>89</v>
      </c>
      <c r="C1998" t="s">
        <v>179</v>
      </c>
      <c r="D1998" t="s">
        <v>170</v>
      </c>
      <c r="E1998" t="s">
        <v>271</v>
      </c>
      <c r="F1998" s="3">
        <v>0</v>
      </c>
      <c r="G1998" s="5">
        <v>6.6319444444444455E-3</v>
      </c>
      <c r="H1998" s="2">
        <v>0</v>
      </c>
      <c r="I1998" s="2">
        <v>0</v>
      </c>
      <c r="J1998" s="2">
        <v>0</v>
      </c>
      <c r="K1998" s="2">
        <v>1</v>
      </c>
      <c r="L1998" s="2">
        <v>1</v>
      </c>
      <c r="M1998">
        <v>0</v>
      </c>
      <c r="N1998" s="2">
        <v>1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1</v>
      </c>
      <c r="U1998" s="45" t="s">
        <v>77</v>
      </c>
      <c r="V1998" s="45" t="s">
        <v>77</v>
      </c>
      <c r="W1998" s="45" t="s">
        <v>77</v>
      </c>
      <c r="X1998" s="2">
        <v>1</v>
      </c>
      <c r="Y1998" s="2">
        <v>0</v>
      </c>
      <c r="Z1998">
        <v>1</v>
      </c>
    </row>
    <row r="1999" spans="1:26" x14ac:dyDescent="0.25">
      <c r="A1999" s="1">
        <v>44734</v>
      </c>
      <c r="B1999" t="s">
        <v>89</v>
      </c>
      <c r="C1999" t="s">
        <v>134</v>
      </c>
      <c r="D1999" t="s">
        <v>132</v>
      </c>
      <c r="E1999" t="s">
        <v>278</v>
      </c>
      <c r="F1999" s="3">
        <v>6.9049990000000001</v>
      </c>
      <c r="G1999" s="5">
        <v>5.8368048611111119E-2</v>
      </c>
      <c r="H1999" s="2">
        <v>1</v>
      </c>
      <c r="I1999" s="2">
        <v>0</v>
      </c>
      <c r="J1999" s="2">
        <v>0</v>
      </c>
      <c r="K1999" s="2">
        <v>8</v>
      </c>
      <c r="L1999" s="2">
        <v>8</v>
      </c>
      <c r="M1999">
        <v>3</v>
      </c>
      <c r="N1999" s="2">
        <v>6</v>
      </c>
      <c r="O1999" s="2">
        <v>1</v>
      </c>
      <c r="P1999" s="2">
        <v>3</v>
      </c>
      <c r="Q1999" s="2">
        <v>6</v>
      </c>
      <c r="R1999" s="2">
        <v>3</v>
      </c>
      <c r="S1999" s="2">
        <v>0</v>
      </c>
      <c r="T1999" s="2">
        <v>1</v>
      </c>
      <c r="U1999" s="45">
        <v>7.5000000000000006E-3</v>
      </c>
      <c r="V1999" s="45">
        <v>0</v>
      </c>
      <c r="W1999" s="45">
        <v>5.3148148148148146E-2</v>
      </c>
      <c r="X1999" s="2">
        <v>1</v>
      </c>
      <c r="Y1999" s="2">
        <v>6</v>
      </c>
      <c r="Z1999">
        <v>8</v>
      </c>
    </row>
    <row r="2000" spans="1:26" x14ac:dyDescent="0.25">
      <c r="A2000" s="1">
        <v>44734</v>
      </c>
      <c r="B2000" t="s">
        <v>89</v>
      </c>
      <c r="C2000" t="s">
        <v>152</v>
      </c>
      <c r="D2000" t="s">
        <v>132</v>
      </c>
      <c r="E2000" t="s">
        <v>278</v>
      </c>
      <c r="F2000" s="3">
        <v>0</v>
      </c>
      <c r="G2000" s="5">
        <v>2.3284133680555558E-2</v>
      </c>
      <c r="H2000" s="2">
        <v>0</v>
      </c>
      <c r="I2000" s="2">
        <v>0</v>
      </c>
      <c r="J2000" s="2">
        <v>0</v>
      </c>
      <c r="K2000" s="2">
        <v>4</v>
      </c>
      <c r="L2000" s="2">
        <v>4</v>
      </c>
      <c r="M2000">
        <v>0</v>
      </c>
      <c r="N2000" s="2">
        <v>3</v>
      </c>
      <c r="O2000" s="2">
        <v>0</v>
      </c>
      <c r="P2000" s="2">
        <v>1</v>
      </c>
      <c r="Q2000" s="2">
        <v>1</v>
      </c>
      <c r="R2000" s="2">
        <v>0</v>
      </c>
      <c r="S2000" s="2">
        <v>0</v>
      </c>
      <c r="T2000" s="2">
        <v>3</v>
      </c>
      <c r="U2000" s="45" t="s">
        <v>77</v>
      </c>
      <c r="V2000" s="45" t="s">
        <v>77</v>
      </c>
      <c r="W2000" s="45">
        <v>0.12947916666666667</v>
      </c>
      <c r="X2000" s="2">
        <v>3</v>
      </c>
      <c r="Y2000" s="2">
        <v>1</v>
      </c>
      <c r="Z2000">
        <v>4</v>
      </c>
    </row>
    <row r="2001" spans="1:26" x14ac:dyDescent="0.25">
      <c r="A2001" s="1">
        <v>44734</v>
      </c>
      <c r="B2001" t="s">
        <v>89</v>
      </c>
      <c r="C2001" t="s">
        <v>158</v>
      </c>
      <c r="D2001" t="s">
        <v>132</v>
      </c>
      <c r="E2001" t="s">
        <v>278</v>
      </c>
      <c r="F2001" s="3">
        <v>0</v>
      </c>
      <c r="G2001" s="5">
        <v>1.5934601562500001E-2</v>
      </c>
      <c r="H2001" s="2">
        <v>0</v>
      </c>
      <c r="I2001" s="2">
        <v>0</v>
      </c>
      <c r="J2001" s="2">
        <v>0</v>
      </c>
      <c r="K2001" s="2">
        <v>9</v>
      </c>
      <c r="L2001" s="2">
        <v>8</v>
      </c>
      <c r="M2001">
        <v>0</v>
      </c>
      <c r="N2001" s="2">
        <v>8</v>
      </c>
      <c r="O2001" s="2">
        <v>0</v>
      </c>
      <c r="P2001" s="2">
        <v>1</v>
      </c>
      <c r="Q2001" s="2">
        <v>3</v>
      </c>
      <c r="R2001" s="2">
        <v>2</v>
      </c>
      <c r="S2001" s="2">
        <v>1</v>
      </c>
      <c r="T2001" s="2">
        <v>5</v>
      </c>
      <c r="U2001" s="45" t="s">
        <v>77</v>
      </c>
      <c r="V2001" s="45" t="s">
        <v>77</v>
      </c>
      <c r="W2001" s="45">
        <v>0.26862268518518517</v>
      </c>
      <c r="X2001" s="2">
        <v>6</v>
      </c>
      <c r="Y2001" s="2">
        <v>3</v>
      </c>
      <c r="Z2001">
        <v>9</v>
      </c>
    </row>
    <row r="2002" spans="1:26" x14ac:dyDescent="0.25">
      <c r="A2002" s="1">
        <v>44734</v>
      </c>
      <c r="B2002" t="s">
        <v>89</v>
      </c>
      <c r="C2002" t="s">
        <v>159</v>
      </c>
      <c r="D2002" t="s">
        <v>150</v>
      </c>
      <c r="E2002" t="s">
        <v>278</v>
      </c>
      <c r="F2002" s="3">
        <v>0</v>
      </c>
      <c r="G2002" s="5">
        <v>1.4496527777777778E-2</v>
      </c>
      <c r="H2002" s="2">
        <v>0</v>
      </c>
      <c r="I2002" s="2">
        <v>0</v>
      </c>
      <c r="J2002" s="2">
        <v>0</v>
      </c>
      <c r="K2002" s="2">
        <v>2</v>
      </c>
      <c r="L2002" s="2">
        <v>2</v>
      </c>
      <c r="M2002">
        <v>0</v>
      </c>
      <c r="N2002" s="2">
        <v>2</v>
      </c>
      <c r="O2002" s="2">
        <v>0</v>
      </c>
      <c r="P2002" s="2">
        <v>0</v>
      </c>
      <c r="Q2002" s="2">
        <v>1</v>
      </c>
      <c r="R2002" s="2">
        <v>1</v>
      </c>
      <c r="S2002" s="2">
        <v>0</v>
      </c>
      <c r="T2002" s="2">
        <v>1</v>
      </c>
      <c r="U2002" s="45" t="s">
        <v>77</v>
      </c>
      <c r="V2002" s="45" t="s">
        <v>77</v>
      </c>
      <c r="W2002" s="45">
        <v>0</v>
      </c>
      <c r="X2002" s="2">
        <v>1</v>
      </c>
      <c r="Y2002" s="2">
        <v>1</v>
      </c>
      <c r="Z2002">
        <v>2</v>
      </c>
    </row>
    <row r="2003" spans="1:26" x14ac:dyDescent="0.25">
      <c r="A2003" s="1">
        <v>44734</v>
      </c>
      <c r="B2003" t="s">
        <v>89</v>
      </c>
      <c r="C2003" t="s">
        <v>179</v>
      </c>
      <c r="D2003" t="s">
        <v>170</v>
      </c>
      <c r="E2003" t="s">
        <v>278</v>
      </c>
      <c r="F2003" s="3">
        <v>0</v>
      </c>
      <c r="G2003" s="5">
        <v>1.3518520833333334E-2</v>
      </c>
      <c r="H2003" s="2">
        <v>0</v>
      </c>
      <c r="I2003" s="2">
        <v>0</v>
      </c>
      <c r="J2003" s="2">
        <v>0</v>
      </c>
      <c r="K2003" s="2">
        <v>1</v>
      </c>
      <c r="L2003" s="2">
        <v>1</v>
      </c>
      <c r="M2003">
        <v>0</v>
      </c>
      <c r="N2003" s="2">
        <v>1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1</v>
      </c>
      <c r="U2003" s="45" t="s">
        <v>77</v>
      </c>
      <c r="V2003" s="45" t="s">
        <v>77</v>
      </c>
      <c r="W2003" s="45" t="s">
        <v>77</v>
      </c>
      <c r="X2003" s="2">
        <v>1</v>
      </c>
      <c r="Y2003" s="2">
        <v>0</v>
      </c>
      <c r="Z2003">
        <v>1</v>
      </c>
    </row>
    <row r="2004" spans="1:26" x14ac:dyDescent="0.25">
      <c r="A2004" s="1">
        <v>44734</v>
      </c>
      <c r="B2004" t="s">
        <v>87</v>
      </c>
      <c r="C2004" t="s">
        <v>131</v>
      </c>
      <c r="D2004" t="s">
        <v>132</v>
      </c>
      <c r="E2004" t="s">
        <v>276</v>
      </c>
      <c r="F2004" s="3">
        <v>30.474163999999998</v>
      </c>
      <c r="G2004" s="5">
        <v>0.10111358333333333</v>
      </c>
      <c r="H2004" s="2">
        <v>2</v>
      </c>
      <c r="I2004" s="2">
        <v>1</v>
      </c>
      <c r="J2004" s="2">
        <v>0</v>
      </c>
      <c r="K2004" s="2">
        <v>15</v>
      </c>
      <c r="L2004" s="2">
        <v>15</v>
      </c>
      <c r="M2004">
        <v>4</v>
      </c>
      <c r="N2004" s="2">
        <v>8</v>
      </c>
      <c r="O2004" s="2">
        <v>2</v>
      </c>
      <c r="P2004" s="2">
        <v>8</v>
      </c>
      <c r="Q2004" s="2">
        <v>13</v>
      </c>
      <c r="R2004" s="2">
        <v>5</v>
      </c>
      <c r="S2004" s="2">
        <v>0</v>
      </c>
      <c r="T2004" s="2">
        <v>0</v>
      </c>
      <c r="U2004" s="45">
        <v>4.7685185185185192E-3</v>
      </c>
      <c r="V2004" s="45">
        <v>0.5</v>
      </c>
      <c r="W2004" s="45">
        <v>5.2256944444444446E-2</v>
      </c>
      <c r="X2004" s="2">
        <v>0</v>
      </c>
      <c r="Y2004" s="2">
        <v>13</v>
      </c>
      <c r="Z2004">
        <v>15</v>
      </c>
    </row>
    <row r="2005" spans="1:26" x14ac:dyDescent="0.25">
      <c r="A2005" s="1">
        <v>44734</v>
      </c>
      <c r="B2005" t="s">
        <v>87</v>
      </c>
      <c r="C2005" t="s">
        <v>138</v>
      </c>
      <c r="D2005" t="s">
        <v>132</v>
      </c>
      <c r="E2005" t="s">
        <v>276</v>
      </c>
      <c r="F2005" s="3">
        <v>1.7180555</v>
      </c>
      <c r="G2005" s="5">
        <v>3.2658166666666669E-2</v>
      </c>
      <c r="H2005" s="2">
        <v>0</v>
      </c>
      <c r="I2005" s="2">
        <v>0</v>
      </c>
      <c r="J2005" s="2">
        <v>0</v>
      </c>
      <c r="K2005" s="2">
        <v>3</v>
      </c>
      <c r="L2005" s="2">
        <v>3</v>
      </c>
      <c r="M2005">
        <v>2</v>
      </c>
      <c r="N2005" s="2">
        <v>2</v>
      </c>
      <c r="O2005" s="2">
        <v>1</v>
      </c>
      <c r="P2005" s="2">
        <v>2</v>
      </c>
      <c r="Q2005" s="2">
        <v>2</v>
      </c>
      <c r="R2005" s="2">
        <v>0</v>
      </c>
      <c r="S2005" s="2">
        <v>0</v>
      </c>
      <c r="T2005" s="2">
        <v>0</v>
      </c>
      <c r="U2005" s="45">
        <v>1.2847222222222223E-2</v>
      </c>
      <c r="V2005" s="45">
        <v>0</v>
      </c>
      <c r="W2005" s="45">
        <v>1.2505787037037037E-2</v>
      </c>
      <c r="X2005" s="2">
        <v>0</v>
      </c>
      <c r="Y2005" s="2">
        <v>2</v>
      </c>
      <c r="Z2005">
        <v>3</v>
      </c>
    </row>
    <row r="2006" spans="1:26" x14ac:dyDescent="0.25">
      <c r="A2006" s="1">
        <v>44734</v>
      </c>
      <c r="B2006" t="s">
        <v>87</v>
      </c>
      <c r="C2006" t="s">
        <v>139</v>
      </c>
      <c r="D2006" t="s">
        <v>132</v>
      </c>
      <c r="E2006" t="s">
        <v>285</v>
      </c>
      <c r="F2006" s="3">
        <v>28.308887833333333</v>
      </c>
      <c r="G2006" s="5">
        <v>0.20700616550925929</v>
      </c>
      <c r="H2006" s="2">
        <v>2</v>
      </c>
      <c r="I2006" s="2">
        <v>2</v>
      </c>
      <c r="J2006" s="2">
        <v>1</v>
      </c>
      <c r="K2006" s="2">
        <v>4</v>
      </c>
      <c r="L2006" s="2">
        <v>4</v>
      </c>
      <c r="M2006">
        <v>2</v>
      </c>
      <c r="N2006" s="2">
        <v>3</v>
      </c>
      <c r="O2006" s="2">
        <v>1</v>
      </c>
      <c r="P2006" s="2">
        <v>3</v>
      </c>
      <c r="Q2006" s="2">
        <v>3</v>
      </c>
      <c r="R2006" s="2">
        <v>0</v>
      </c>
      <c r="S2006" s="2">
        <v>0</v>
      </c>
      <c r="T2006" s="2">
        <v>0</v>
      </c>
      <c r="U2006" s="45">
        <v>0</v>
      </c>
      <c r="V2006" s="45">
        <v>1</v>
      </c>
      <c r="W2006" s="45">
        <v>0.21953703703703703</v>
      </c>
      <c r="X2006" s="2">
        <v>0</v>
      </c>
      <c r="Y2006" s="2">
        <v>3</v>
      </c>
      <c r="Z2006">
        <v>4</v>
      </c>
    </row>
    <row r="2007" spans="1:26" x14ac:dyDescent="0.25">
      <c r="A2007" s="1">
        <v>44734</v>
      </c>
      <c r="B2007" t="s">
        <v>87</v>
      </c>
      <c r="C2007" t="s">
        <v>131</v>
      </c>
      <c r="D2007" t="s">
        <v>132</v>
      </c>
      <c r="E2007" t="s">
        <v>285</v>
      </c>
      <c r="F2007" s="3">
        <v>23.995554333333338</v>
      </c>
      <c r="G2007" s="5">
        <v>6.2410450292397668E-2</v>
      </c>
      <c r="H2007" s="2">
        <v>1</v>
      </c>
      <c r="I2007" s="2">
        <v>0</v>
      </c>
      <c r="J2007" s="2">
        <v>0</v>
      </c>
      <c r="K2007" s="2">
        <v>16</v>
      </c>
      <c r="L2007" s="2">
        <v>16</v>
      </c>
      <c r="M2007">
        <v>5</v>
      </c>
      <c r="N2007" s="2">
        <v>8</v>
      </c>
      <c r="O2007" s="2">
        <v>1</v>
      </c>
      <c r="P2007" s="2">
        <v>12</v>
      </c>
      <c r="Q2007" s="2">
        <v>13</v>
      </c>
      <c r="R2007" s="2">
        <v>1</v>
      </c>
      <c r="S2007" s="2">
        <v>0</v>
      </c>
      <c r="T2007" s="2">
        <v>2</v>
      </c>
      <c r="U2007" s="45">
        <v>8.2175925925925927E-4</v>
      </c>
      <c r="V2007" s="45">
        <v>1</v>
      </c>
      <c r="W2007" s="45">
        <v>2.9409722222222226E-2</v>
      </c>
      <c r="X2007" s="2">
        <v>2</v>
      </c>
      <c r="Y2007" s="2">
        <v>13</v>
      </c>
      <c r="Z2007">
        <v>16</v>
      </c>
    </row>
    <row r="2008" spans="1:26" x14ac:dyDescent="0.25">
      <c r="A2008" s="1">
        <v>44734</v>
      </c>
      <c r="B2008" t="s">
        <v>87</v>
      </c>
      <c r="C2008" t="s">
        <v>139</v>
      </c>
      <c r="D2008" t="s">
        <v>132</v>
      </c>
      <c r="E2008" t="s">
        <v>282</v>
      </c>
      <c r="F2008" s="3">
        <v>19.156111166666665</v>
      </c>
      <c r="G2008" s="5">
        <v>9.9102366512345677E-2</v>
      </c>
      <c r="H2008" s="2">
        <v>2</v>
      </c>
      <c r="I2008" s="2">
        <v>2</v>
      </c>
      <c r="J2008" s="2">
        <v>0</v>
      </c>
      <c r="K2008" s="2">
        <v>7</v>
      </c>
      <c r="L2008" s="2">
        <v>7</v>
      </c>
      <c r="M2008">
        <v>0</v>
      </c>
      <c r="N2008" s="2">
        <v>4</v>
      </c>
      <c r="O2008" s="2">
        <v>0</v>
      </c>
      <c r="P2008" s="2">
        <v>5</v>
      </c>
      <c r="Q2008" s="2">
        <v>7</v>
      </c>
      <c r="R2008" s="2">
        <v>2</v>
      </c>
      <c r="S2008" s="2">
        <v>0</v>
      </c>
      <c r="T2008" s="2">
        <v>0</v>
      </c>
      <c r="U2008" s="45" t="s">
        <v>77</v>
      </c>
      <c r="V2008" s="45" t="s">
        <v>77</v>
      </c>
      <c r="W2008" s="45">
        <v>3.7291666666666667E-2</v>
      </c>
      <c r="X2008" s="2">
        <v>0</v>
      </c>
      <c r="Y2008" s="2">
        <v>7</v>
      </c>
      <c r="Z2008">
        <v>7</v>
      </c>
    </row>
    <row r="2009" spans="1:26" x14ac:dyDescent="0.25">
      <c r="A2009" s="1">
        <v>44734</v>
      </c>
      <c r="B2009" t="s">
        <v>87</v>
      </c>
      <c r="C2009" t="s">
        <v>131</v>
      </c>
      <c r="D2009" t="s">
        <v>132</v>
      </c>
      <c r="E2009" t="s">
        <v>282</v>
      </c>
      <c r="F2009" s="3">
        <v>24.764998166666665</v>
      </c>
      <c r="G2009" s="5">
        <v>9.4276615079365092E-2</v>
      </c>
      <c r="H2009" s="2">
        <v>2</v>
      </c>
      <c r="I2009" s="2">
        <v>0</v>
      </c>
      <c r="J2009" s="2">
        <v>0</v>
      </c>
      <c r="K2009" s="2">
        <v>10</v>
      </c>
      <c r="L2009" s="2">
        <v>10</v>
      </c>
      <c r="M2009">
        <v>1</v>
      </c>
      <c r="N2009" s="2">
        <v>5</v>
      </c>
      <c r="O2009" s="2">
        <v>3</v>
      </c>
      <c r="P2009" s="2">
        <v>3</v>
      </c>
      <c r="Q2009" s="2">
        <v>5</v>
      </c>
      <c r="R2009" s="2">
        <v>2</v>
      </c>
      <c r="S2009" s="2">
        <v>1</v>
      </c>
      <c r="T2009" s="2">
        <v>1</v>
      </c>
      <c r="U2009" s="45">
        <v>1.3402777777777779E-2</v>
      </c>
      <c r="V2009" s="45">
        <v>0</v>
      </c>
      <c r="W2009" s="45">
        <v>0.13524305555555555</v>
      </c>
      <c r="X2009" s="2">
        <v>2</v>
      </c>
      <c r="Y2009" s="2">
        <v>5</v>
      </c>
      <c r="Z2009">
        <v>10</v>
      </c>
    </row>
    <row r="2010" spans="1:26" x14ac:dyDescent="0.25">
      <c r="A2010" s="1">
        <v>44734</v>
      </c>
      <c r="B2010" t="s">
        <v>87</v>
      </c>
      <c r="C2010" t="s">
        <v>138</v>
      </c>
      <c r="D2010" t="s">
        <v>132</v>
      </c>
      <c r="E2010" t="s">
        <v>287</v>
      </c>
      <c r="F2010" s="3">
        <v>11.303610333333333</v>
      </c>
      <c r="G2010" s="5">
        <v>3.310590104166667E-2</v>
      </c>
      <c r="H2010" s="2">
        <v>1</v>
      </c>
      <c r="I2010" s="2">
        <v>0</v>
      </c>
      <c r="J2010" s="2">
        <v>0</v>
      </c>
      <c r="K2010" s="2">
        <v>16</v>
      </c>
      <c r="L2010" s="2">
        <v>16</v>
      </c>
      <c r="M2010">
        <v>4</v>
      </c>
      <c r="N2010" s="2">
        <v>14</v>
      </c>
      <c r="O2010" s="2">
        <v>2</v>
      </c>
      <c r="P2010" s="2">
        <v>10</v>
      </c>
      <c r="Q2010" s="2">
        <v>11</v>
      </c>
      <c r="R2010" s="2">
        <v>1</v>
      </c>
      <c r="S2010" s="2">
        <v>2</v>
      </c>
      <c r="T2010" s="2">
        <v>1</v>
      </c>
      <c r="U2010" s="45">
        <v>1.9670138888888893E-2</v>
      </c>
      <c r="V2010" s="45">
        <v>0</v>
      </c>
      <c r="W2010" s="45">
        <v>2.3194444444444445E-2</v>
      </c>
      <c r="X2010" s="2">
        <v>3</v>
      </c>
      <c r="Y2010" s="2">
        <v>11</v>
      </c>
      <c r="Z2010">
        <v>16</v>
      </c>
    </row>
    <row r="2011" spans="1:26" x14ac:dyDescent="0.25">
      <c r="A2011" s="1">
        <v>44734</v>
      </c>
      <c r="B2011" t="s">
        <v>87</v>
      </c>
      <c r="C2011" t="s">
        <v>357</v>
      </c>
      <c r="D2011" t="s">
        <v>150</v>
      </c>
      <c r="E2011" t="s">
        <v>287</v>
      </c>
      <c r="F2011" s="3">
        <v>0</v>
      </c>
      <c r="G2011" s="5">
        <v>1.8854166666666665E-2</v>
      </c>
      <c r="H2011" s="2">
        <v>0</v>
      </c>
      <c r="I2011" s="2">
        <v>0</v>
      </c>
      <c r="J2011" s="2">
        <v>0</v>
      </c>
      <c r="K2011" s="2">
        <v>1</v>
      </c>
      <c r="L2011" s="2">
        <v>1</v>
      </c>
      <c r="M2011">
        <v>0</v>
      </c>
      <c r="N2011" s="2">
        <v>1</v>
      </c>
      <c r="O2011" s="2">
        <v>0</v>
      </c>
      <c r="P2011" s="2">
        <v>0</v>
      </c>
      <c r="Q2011" s="2">
        <v>1</v>
      </c>
      <c r="R2011" s="2">
        <v>1</v>
      </c>
      <c r="S2011" s="2">
        <v>0</v>
      </c>
      <c r="T2011" s="2">
        <v>0</v>
      </c>
      <c r="U2011" s="45" t="s">
        <v>77</v>
      </c>
      <c r="V2011" s="45" t="s">
        <v>77</v>
      </c>
      <c r="W2011" s="45">
        <v>5.3090277777777785E-2</v>
      </c>
      <c r="X2011" s="2">
        <v>0</v>
      </c>
      <c r="Y2011" s="2">
        <v>1</v>
      </c>
      <c r="Z2011">
        <v>1</v>
      </c>
    </row>
    <row r="2012" spans="1:26" x14ac:dyDescent="0.25">
      <c r="A2012" s="1">
        <v>44734</v>
      </c>
      <c r="B2012" t="s">
        <v>87</v>
      </c>
      <c r="C2012" t="s">
        <v>131</v>
      </c>
      <c r="D2012" t="s">
        <v>132</v>
      </c>
      <c r="E2012" t="s">
        <v>287</v>
      </c>
      <c r="F2012" s="3">
        <v>0</v>
      </c>
      <c r="G2012" s="5">
        <v>5.3125000000000004E-3</v>
      </c>
      <c r="H2012" s="2">
        <v>0</v>
      </c>
      <c r="I2012" s="2">
        <v>0</v>
      </c>
      <c r="J2012" s="2">
        <v>0</v>
      </c>
      <c r="K2012" s="2">
        <v>2</v>
      </c>
      <c r="L2012" s="2">
        <v>2</v>
      </c>
      <c r="M2012">
        <v>0</v>
      </c>
      <c r="N2012" s="2">
        <v>2</v>
      </c>
      <c r="O2012" s="2">
        <v>0</v>
      </c>
      <c r="P2012" s="2">
        <v>1</v>
      </c>
      <c r="Q2012" s="2">
        <v>1</v>
      </c>
      <c r="R2012" s="2">
        <v>0</v>
      </c>
      <c r="S2012" s="2">
        <v>0</v>
      </c>
      <c r="T2012" s="2">
        <v>1</v>
      </c>
      <c r="U2012" s="45" t="s">
        <v>77</v>
      </c>
      <c r="V2012" s="45" t="s">
        <v>77</v>
      </c>
      <c r="W2012" s="45">
        <v>3.2615740740740744E-2</v>
      </c>
      <c r="X2012" s="2">
        <v>1</v>
      </c>
      <c r="Y2012" s="2">
        <v>1</v>
      </c>
      <c r="Z2012">
        <v>2</v>
      </c>
    </row>
    <row r="2013" spans="1:26" x14ac:dyDescent="0.25">
      <c r="A2013" s="1">
        <v>44734</v>
      </c>
      <c r="B2013" t="s">
        <v>87</v>
      </c>
      <c r="C2013" t="s">
        <v>138</v>
      </c>
      <c r="D2013" t="s">
        <v>132</v>
      </c>
      <c r="E2013" t="s">
        <v>284</v>
      </c>
      <c r="F2013" s="3">
        <v>9.5499988333333334</v>
      </c>
      <c r="G2013" s="5">
        <v>3.3320392156862742E-2</v>
      </c>
      <c r="H2013" s="2">
        <v>0</v>
      </c>
      <c r="I2013" s="2">
        <v>0</v>
      </c>
      <c r="J2013" s="2">
        <v>0</v>
      </c>
      <c r="K2013" s="2">
        <v>14</v>
      </c>
      <c r="L2013" s="2">
        <v>14</v>
      </c>
      <c r="M2013">
        <v>2</v>
      </c>
      <c r="N2013" s="2">
        <v>10</v>
      </c>
      <c r="O2013" s="2">
        <v>2</v>
      </c>
      <c r="P2013" s="2">
        <v>9</v>
      </c>
      <c r="Q2013" s="2">
        <v>11</v>
      </c>
      <c r="R2013" s="2">
        <v>2</v>
      </c>
      <c r="S2013" s="2">
        <v>0</v>
      </c>
      <c r="T2013" s="2">
        <v>1</v>
      </c>
      <c r="U2013" s="45">
        <v>1.6221064814814817E-2</v>
      </c>
      <c r="V2013" s="45">
        <v>0</v>
      </c>
      <c r="W2013" s="45">
        <v>2.0949074074074075E-2</v>
      </c>
      <c r="X2013" s="2">
        <v>1</v>
      </c>
      <c r="Y2013" s="2">
        <v>11</v>
      </c>
      <c r="Z2013">
        <v>14</v>
      </c>
    </row>
    <row r="2014" spans="1:26" x14ac:dyDescent="0.25">
      <c r="A2014" s="1">
        <v>44734</v>
      </c>
      <c r="B2014" t="s">
        <v>87</v>
      </c>
      <c r="C2014" t="s">
        <v>131</v>
      </c>
      <c r="D2014" t="s">
        <v>132</v>
      </c>
      <c r="E2014" t="s">
        <v>82</v>
      </c>
      <c r="F2014" s="3">
        <v>0</v>
      </c>
      <c r="G2014" s="5" t="s">
        <v>77</v>
      </c>
      <c r="H2014" s="2">
        <v>0</v>
      </c>
      <c r="I2014" s="2">
        <v>0</v>
      </c>
      <c r="J2014" s="2">
        <v>0</v>
      </c>
      <c r="K2014" s="2">
        <v>1</v>
      </c>
      <c r="L2014" s="2">
        <v>1</v>
      </c>
      <c r="M2014">
        <v>1</v>
      </c>
      <c r="N2014" s="2">
        <v>1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1</v>
      </c>
      <c r="U2014" s="45" t="s">
        <v>77</v>
      </c>
      <c r="V2014" s="45" t="s">
        <v>77</v>
      </c>
      <c r="W2014" s="45" t="s">
        <v>77</v>
      </c>
      <c r="X2014" s="2">
        <v>1</v>
      </c>
      <c r="Y2014" s="2">
        <v>0</v>
      </c>
      <c r="Z2014">
        <v>1</v>
      </c>
    </row>
    <row r="2015" spans="1:26" x14ac:dyDescent="0.25">
      <c r="A2015" s="1">
        <v>44734</v>
      </c>
      <c r="B2015" t="s">
        <v>87</v>
      </c>
      <c r="C2015" t="s">
        <v>139</v>
      </c>
      <c r="D2015" t="s">
        <v>132</v>
      </c>
      <c r="E2015" t="s">
        <v>277</v>
      </c>
      <c r="F2015" s="3">
        <v>80.323331166666648</v>
      </c>
      <c r="G2015" s="5">
        <v>0.1553346376811594</v>
      </c>
      <c r="H2015" s="2">
        <v>9</v>
      </c>
      <c r="I2015" s="2">
        <v>7</v>
      </c>
      <c r="J2015" s="2">
        <v>1</v>
      </c>
      <c r="K2015" s="2">
        <v>17</v>
      </c>
      <c r="L2015" s="2">
        <v>17</v>
      </c>
      <c r="M2015">
        <v>2</v>
      </c>
      <c r="N2015" s="2">
        <v>8</v>
      </c>
      <c r="O2015" s="2">
        <v>3</v>
      </c>
      <c r="P2015" s="2">
        <v>10</v>
      </c>
      <c r="Q2015" s="2">
        <v>12</v>
      </c>
      <c r="R2015" s="2">
        <v>2</v>
      </c>
      <c r="S2015" s="2">
        <v>0</v>
      </c>
      <c r="T2015" s="2">
        <v>2</v>
      </c>
      <c r="U2015" s="45">
        <v>5.7407407407407416E-3</v>
      </c>
      <c r="V2015" s="45">
        <v>0.33333333333333331</v>
      </c>
      <c r="W2015" s="45">
        <v>7.527199074074073E-2</v>
      </c>
      <c r="X2015" s="2">
        <v>2</v>
      </c>
      <c r="Y2015" s="2">
        <v>12</v>
      </c>
      <c r="Z2015">
        <v>17</v>
      </c>
    </row>
    <row r="2016" spans="1:26" x14ac:dyDescent="0.25">
      <c r="A2016" s="1">
        <v>44734</v>
      </c>
      <c r="B2016" t="s">
        <v>87</v>
      </c>
      <c r="C2016" t="s">
        <v>131</v>
      </c>
      <c r="D2016" t="s">
        <v>132</v>
      </c>
      <c r="E2016" t="s">
        <v>277</v>
      </c>
      <c r="F2016" s="3">
        <v>0</v>
      </c>
      <c r="G2016" s="5">
        <v>3.4722222222222225E-3</v>
      </c>
      <c r="H2016" s="2">
        <v>0</v>
      </c>
      <c r="I2016" s="2">
        <v>0</v>
      </c>
      <c r="J2016" s="2">
        <v>0</v>
      </c>
      <c r="K2016" s="2">
        <v>1</v>
      </c>
      <c r="L2016" s="2">
        <v>1</v>
      </c>
      <c r="M2016">
        <v>0</v>
      </c>
      <c r="N2016" s="2">
        <v>1</v>
      </c>
      <c r="O2016" s="2">
        <v>0</v>
      </c>
      <c r="P2016" s="2">
        <v>0</v>
      </c>
      <c r="Q2016" s="2">
        <v>0</v>
      </c>
      <c r="R2016" s="2">
        <v>0</v>
      </c>
      <c r="S2016" s="2">
        <v>0</v>
      </c>
      <c r="T2016" s="2">
        <v>1</v>
      </c>
      <c r="U2016" s="45" t="s">
        <v>77</v>
      </c>
      <c r="V2016" s="45" t="s">
        <v>77</v>
      </c>
      <c r="W2016" s="45" t="s">
        <v>77</v>
      </c>
      <c r="X2016" s="2">
        <v>1</v>
      </c>
      <c r="Y2016" s="2">
        <v>0</v>
      </c>
      <c r="Z2016">
        <v>1</v>
      </c>
    </row>
    <row r="2017" spans="1:26" x14ac:dyDescent="0.25">
      <c r="A2017" s="1">
        <v>44734</v>
      </c>
      <c r="B2017" t="s">
        <v>90</v>
      </c>
      <c r="C2017" t="s">
        <v>136</v>
      </c>
      <c r="D2017" t="s">
        <v>132</v>
      </c>
      <c r="E2017" t="s">
        <v>280</v>
      </c>
      <c r="F2017" s="3">
        <v>0.29416666666666663</v>
      </c>
      <c r="G2017" s="5">
        <v>2.267361111111111E-2</v>
      </c>
      <c r="H2017" s="2">
        <v>0</v>
      </c>
      <c r="I2017" s="2">
        <v>0</v>
      </c>
      <c r="J2017" s="2">
        <v>0</v>
      </c>
      <c r="K2017" s="2">
        <v>1</v>
      </c>
      <c r="L2017" s="2">
        <v>1</v>
      </c>
      <c r="M2017">
        <v>0</v>
      </c>
      <c r="N2017" s="2">
        <v>1</v>
      </c>
      <c r="O2017" s="2">
        <v>0</v>
      </c>
      <c r="P2017" s="2">
        <v>1</v>
      </c>
      <c r="Q2017" s="2">
        <v>1</v>
      </c>
      <c r="R2017" s="2">
        <v>0</v>
      </c>
      <c r="S2017" s="2">
        <v>0</v>
      </c>
      <c r="T2017" s="2">
        <v>0</v>
      </c>
      <c r="U2017" s="45" t="s">
        <v>77</v>
      </c>
      <c r="V2017" s="45" t="s">
        <v>77</v>
      </c>
      <c r="W2017" s="45">
        <v>4.386574074074074E-3</v>
      </c>
      <c r="X2017" s="2">
        <v>0</v>
      </c>
      <c r="Y2017" s="2">
        <v>1</v>
      </c>
      <c r="Z2017">
        <v>1</v>
      </c>
    </row>
    <row r="2018" spans="1:26" x14ac:dyDescent="0.25">
      <c r="A2018" s="1">
        <v>44734</v>
      </c>
      <c r="B2018" t="s">
        <v>90</v>
      </c>
      <c r="C2018" t="s">
        <v>136</v>
      </c>
      <c r="D2018" t="s">
        <v>132</v>
      </c>
      <c r="E2018" t="s">
        <v>269</v>
      </c>
      <c r="F2018" s="3">
        <v>0</v>
      </c>
      <c r="G2018" s="5">
        <v>8.3333333333333332E-3</v>
      </c>
      <c r="H2018" s="2">
        <v>0</v>
      </c>
      <c r="I2018" s="2">
        <v>0</v>
      </c>
      <c r="J2018" s="2">
        <v>0</v>
      </c>
      <c r="K2018" s="2">
        <v>2</v>
      </c>
      <c r="L2018" s="2">
        <v>2</v>
      </c>
      <c r="M2018">
        <v>2</v>
      </c>
      <c r="N2018" s="2">
        <v>2</v>
      </c>
      <c r="O2018" s="2">
        <v>1</v>
      </c>
      <c r="P2018" s="2">
        <v>1</v>
      </c>
      <c r="Q2018" s="2">
        <v>1</v>
      </c>
      <c r="R2018" s="2">
        <v>0</v>
      </c>
      <c r="S2018" s="2">
        <v>0</v>
      </c>
      <c r="T2018" s="2">
        <v>0</v>
      </c>
      <c r="U2018" s="45">
        <v>3.4490740740740745E-3</v>
      </c>
      <c r="V2018" s="45">
        <v>1</v>
      </c>
      <c r="W2018" s="45">
        <v>2.0856481481481483E-2</v>
      </c>
      <c r="X2018" s="2">
        <v>0</v>
      </c>
      <c r="Y2018" s="2">
        <v>1</v>
      </c>
      <c r="Z2018">
        <v>2</v>
      </c>
    </row>
    <row r="2019" spans="1:26" x14ac:dyDescent="0.25">
      <c r="A2019" s="1">
        <v>44734</v>
      </c>
      <c r="B2019" t="s">
        <v>90</v>
      </c>
      <c r="C2019" t="s">
        <v>136</v>
      </c>
      <c r="D2019" t="s">
        <v>132</v>
      </c>
      <c r="E2019" t="s">
        <v>272</v>
      </c>
      <c r="F2019" s="3">
        <v>11.125833333333333</v>
      </c>
      <c r="G2019" s="5">
        <v>0.24220486111111111</v>
      </c>
      <c r="H2019" s="2">
        <v>1</v>
      </c>
      <c r="I2019" s="2">
        <v>1</v>
      </c>
      <c r="J2019" s="2">
        <v>0</v>
      </c>
      <c r="K2019" s="2">
        <v>1</v>
      </c>
      <c r="L2019" s="2">
        <v>1</v>
      </c>
      <c r="M2019">
        <v>0</v>
      </c>
      <c r="N2019" s="2">
        <v>0</v>
      </c>
      <c r="O2019" s="2">
        <v>0</v>
      </c>
      <c r="P2019" s="2">
        <v>1</v>
      </c>
      <c r="Q2019" s="2">
        <v>1</v>
      </c>
      <c r="R2019" s="2">
        <v>0</v>
      </c>
      <c r="S2019" s="2">
        <v>0</v>
      </c>
      <c r="T2019" s="2">
        <v>0</v>
      </c>
      <c r="U2019" s="45" t="s">
        <v>77</v>
      </c>
      <c r="V2019" s="45" t="s">
        <v>77</v>
      </c>
      <c r="W2019" s="45">
        <v>5.9131944444444452E-2</v>
      </c>
      <c r="X2019" s="2">
        <v>0</v>
      </c>
      <c r="Y2019" s="2">
        <v>1</v>
      </c>
      <c r="Z2019">
        <v>1</v>
      </c>
    </row>
    <row r="2020" spans="1:26" x14ac:dyDescent="0.25">
      <c r="A2020" s="1">
        <v>44734</v>
      </c>
      <c r="B2020" t="s">
        <v>90</v>
      </c>
      <c r="C2020" t="s">
        <v>136</v>
      </c>
      <c r="D2020" t="s">
        <v>132</v>
      </c>
      <c r="E2020" t="s">
        <v>273</v>
      </c>
      <c r="F2020" s="3">
        <v>101.60999749999996</v>
      </c>
      <c r="G2020" s="5">
        <v>0.11599999739583332</v>
      </c>
      <c r="H2020" s="2">
        <v>11</v>
      </c>
      <c r="I2020" s="2">
        <v>5</v>
      </c>
      <c r="J2020" s="2">
        <v>0</v>
      </c>
      <c r="K2020" s="2">
        <v>39</v>
      </c>
      <c r="L2020" s="2">
        <v>38</v>
      </c>
      <c r="M2020">
        <v>9</v>
      </c>
      <c r="N2020" s="2">
        <v>22</v>
      </c>
      <c r="O2020" s="2">
        <v>8</v>
      </c>
      <c r="P2020" s="2">
        <v>25</v>
      </c>
      <c r="Q2020" s="2">
        <v>27</v>
      </c>
      <c r="R2020" s="2">
        <v>2</v>
      </c>
      <c r="S2020" s="2">
        <v>1</v>
      </c>
      <c r="T2020" s="2">
        <v>3</v>
      </c>
      <c r="U2020" s="45">
        <v>6.8113425925925928E-3</v>
      </c>
      <c r="V2020" s="45">
        <v>0.125</v>
      </c>
      <c r="W2020" s="45">
        <v>0.16683449074074075</v>
      </c>
      <c r="X2020" s="2">
        <v>4</v>
      </c>
      <c r="Y2020" s="2">
        <v>27</v>
      </c>
      <c r="Z2020">
        <v>38</v>
      </c>
    </row>
    <row r="2021" spans="1:26" x14ac:dyDescent="0.25">
      <c r="A2021" s="1">
        <v>44734</v>
      </c>
      <c r="B2021" t="s">
        <v>90</v>
      </c>
      <c r="C2021" t="s">
        <v>155</v>
      </c>
      <c r="D2021" t="s">
        <v>146</v>
      </c>
      <c r="E2021" t="s">
        <v>273</v>
      </c>
      <c r="F2021" s="3">
        <v>0</v>
      </c>
      <c r="G2021" s="5">
        <v>2.1261574074074072E-2</v>
      </c>
      <c r="H2021" s="2">
        <v>0</v>
      </c>
      <c r="I2021" s="2">
        <v>0</v>
      </c>
      <c r="J2021" s="2">
        <v>0</v>
      </c>
      <c r="K2021" s="2">
        <v>3</v>
      </c>
      <c r="L2021" s="2">
        <v>3</v>
      </c>
      <c r="M2021">
        <v>0</v>
      </c>
      <c r="N2021" s="2">
        <v>3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3</v>
      </c>
      <c r="U2021" s="45" t="s">
        <v>77</v>
      </c>
      <c r="V2021" s="45" t="s">
        <v>77</v>
      </c>
      <c r="W2021" s="45" t="s">
        <v>77</v>
      </c>
      <c r="X2021" s="2">
        <v>3</v>
      </c>
      <c r="Y2021" s="2">
        <v>0</v>
      </c>
      <c r="Z2021">
        <v>3</v>
      </c>
    </row>
    <row r="2022" spans="1:26" x14ac:dyDescent="0.25">
      <c r="A2022" s="1">
        <v>44734</v>
      </c>
      <c r="B2022" t="s">
        <v>90</v>
      </c>
      <c r="C2022" t="s">
        <v>136</v>
      </c>
      <c r="D2022" t="s">
        <v>132</v>
      </c>
      <c r="E2022" t="s">
        <v>268</v>
      </c>
      <c r="F2022" s="3">
        <v>0.75555549999999994</v>
      </c>
      <c r="G2022" s="5">
        <v>4.1898145833333331E-2</v>
      </c>
      <c r="H2022" s="2">
        <v>0</v>
      </c>
      <c r="I2022" s="2">
        <v>0</v>
      </c>
      <c r="J2022" s="2">
        <v>0</v>
      </c>
      <c r="K2022" s="2">
        <v>1</v>
      </c>
      <c r="L2022" s="2">
        <v>1</v>
      </c>
      <c r="M2022">
        <v>0</v>
      </c>
      <c r="N2022" s="2">
        <v>0</v>
      </c>
      <c r="O2022" s="2">
        <v>0</v>
      </c>
      <c r="P2022" s="2">
        <v>1</v>
      </c>
      <c r="Q2022" s="2">
        <v>1</v>
      </c>
      <c r="R2022" s="2">
        <v>0</v>
      </c>
      <c r="S2022" s="2">
        <v>0</v>
      </c>
      <c r="T2022" s="2">
        <v>0</v>
      </c>
      <c r="U2022" s="45" t="s">
        <v>77</v>
      </c>
      <c r="V2022" s="45" t="s">
        <v>77</v>
      </c>
      <c r="W2022" s="45">
        <v>9.0787037037037027E-2</v>
      </c>
      <c r="X2022" s="2">
        <v>0</v>
      </c>
      <c r="Y2022" s="2">
        <v>1</v>
      </c>
      <c r="Z2022">
        <v>1</v>
      </c>
    </row>
    <row r="2023" spans="1:26" x14ac:dyDescent="0.25">
      <c r="A2023" s="1">
        <v>44734</v>
      </c>
      <c r="B2023" t="s">
        <v>90</v>
      </c>
      <c r="C2023" t="s">
        <v>136</v>
      </c>
      <c r="D2023" t="s">
        <v>132</v>
      </c>
      <c r="E2023" t="s">
        <v>281</v>
      </c>
      <c r="F2023" s="3">
        <v>0.01</v>
      </c>
      <c r="G2023" s="5">
        <v>1.0833333333333334E-2</v>
      </c>
      <c r="H2023" s="2">
        <v>0</v>
      </c>
      <c r="I2023" s="2">
        <v>0</v>
      </c>
      <c r="J2023" s="2">
        <v>0</v>
      </c>
      <c r="K2023" s="2">
        <v>1</v>
      </c>
      <c r="L2023" s="2">
        <v>1</v>
      </c>
      <c r="M2023">
        <v>0</v>
      </c>
      <c r="N2023" s="2">
        <v>1</v>
      </c>
      <c r="O2023" s="2">
        <v>0</v>
      </c>
      <c r="P2023" s="2">
        <v>1</v>
      </c>
      <c r="Q2023" s="2">
        <v>1</v>
      </c>
      <c r="R2023" s="2">
        <v>0</v>
      </c>
      <c r="S2023" s="2">
        <v>0</v>
      </c>
      <c r="T2023" s="2">
        <v>0</v>
      </c>
      <c r="U2023" s="45" t="s">
        <v>77</v>
      </c>
      <c r="V2023" s="45" t="s">
        <v>77</v>
      </c>
      <c r="W2023" s="45">
        <v>0.15918981481481481</v>
      </c>
      <c r="X2023" s="2">
        <v>0</v>
      </c>
      <c r="Y2023" s="2">
        <v>1</v>
      </c>
      <c r="Z2023">
        <v>1</v>
      </c>
    </row>
    <row r="2024" spans="1:26" x14ac:dyDescent="0.25">
      <c r="A2024" s="1">
        <v>44734</v>
      </c>
      <c r="B2024" t="s">
        <v>90</v>
      </c>
      <c r="C2024" t="s">
        <v>136</v>
      </c>
      <c r="D2024" t="s">
        <v>132</v>
      </c>
      <c r="E2024" t="s">
        <v>275</v>
      </c>
      <c r="F2024" s="3">
        <v>0</v>
      </c>
      <c r="G2024" s="5">
        <v>6.7824097222222218E-3</v>
      </c>
      <c r="H2024" s="2">
        <v>0</v>
      </c>
      <c r="I2024" s="2">
        <v>0</v>
      </c>
      <c r="J2024" s="2">
        <v>0</v>
      </c>
      <c r="K2024" s="2">
        <v>1</v>
      </c>
      <c r="L2024" s="2">
        <v>1</v>
      </c>
      <c r="M2024">
        <v>1</v>
      </c>
      <c r="N2024" s="2">
        <v>1</v>
      </c>
      <c r="O2024" s="2">
        <v>0</v>
      </c>
      <c r="P2024" s="2">
        <v>1</v>
      </c>
      <c r="Q2024" s="2">
        <v>1</v>
      </c>
      <c r="R2024" s="2">
        <v>0</v>
      </c>
      <c r="S2024" s="2">
        <v>0</v>
      </c>
      <c r="T2024" s="2">
        <v>0</v>
      </c>
      <c r="U2024" s="45" t="s">
        <v>77</v>
      </c>
      <c r="V2024" s="45" t="s">
        <v>77</v>
      </c>
      <c r="W2024" s="45">
        <v>5.2696759259259263E-2</v>
      </c>
      <c r="X2024" s="2">
        <v>0</v>
      </c>
      <c r="Y2024" s="2">
        <v>1</v>
      </c>
      <c r="Z2024">
        <v>1</v>
      </c>
    </row>
    <row r="2025" spans="1:26" x14ac:dyDescent="0.25">
      <c r="A2025" s="1">
        <v>44734</v>
      </c>
      <c r="B2025" t="s">
        <v>90</v>
      </c>
      <c r="C2025" t="s">
        <v>136</v>
      </c>
      <c r="D2025" t="s">
        <v>132</v>
      </c>
      <c r="E2025" t="s">
        <v>274</v>
      </c>
      <c r="F2025" s="3">
        <v>0.20138883333333332</v>
      </c>
      <c r="G2025" s="5">
        <v>1.8807868055555555E-2</v>
      </c>
      <c r="H2025" s="2">
        <v>0</v>
      </c>
      <c r="I2025" s="2">
        <v>0</v>
      </c>
      <c r="J2025" s="2">
        <v>0</v>
      </c>
      <c r="K2025" s="2">
        <v>1</v>
      </c>
      <c r="L2025" s="2">
        <v>1</v>
      </c>
      <c r="M2025">
        <v>0</v>
      </c>
      <c r="N2025" s="2">
        <v>1</v>
      </c>
      <c r="O2025" s="2">
        <v>0</v>
      </c>
      <c r="P2025" s="2">
        <v>1</v>
      </c>
      <c r="Q2025" s="2">
        <v>1</v>
      </c>
      <c r="R2025" s="2">
        <v>0</v>
      </c>
      <c r="S2025" s="2">
        <v>0</v>
      </c>
      <c r="T2025" s="2">
        <v>0</v>
      </c>
      <c r="U2025" s="45" t="s">
        <v>77</v>
      </c>
      <c r="V2025" s="45" t="s">
        <v>77</v>
      </c>
      <c r="W2025" s="45">
        <v>5.5300925925925934E-2</v>
      </c>
      <c r="X2025" s="2">
        <v>0</v>
      </c>
      <c r="Y2025" s="2">
        <v>1</v>
      </c>
      <c r="Z2025">
        <v>1</v>
      </c>
    </row>
    <row r="2026" spans="1:26" x14ac:dyDescent="0.25">
      <c r="A2026" s="1">
        <v>44734</v>
      </c>
      <c r="B2026" t="s">
        <v>90</v>
      </c>
      <c r="C2026" t="s">
        <v>136</v>
      </c>
      <c r="D2026" t="s">
        <v>132</v>
      </c>
      <c r="E2026" t="s">
        <v>283</v>
      </c>
      <c r="F2026" s="3">
        <v>35.509998833333341</v>
      </c>
      <c r="G2026" s="5">
        <v>0.10846141666666669</v>
      </c>
      <c r="H2026" s="2">
        <v>3</v>
      </c>
      <c r="I2026" s="2">
        <v>3</v>
      </c>
      <c r="J2026" s="2">
        <v>0</v>
      </c>
      <c r="K2026" s="2">
        <v>10</v>
      </c>
      <c r="L2026" s="2">
        <v>10</v>
      </c>
      <c r="M2026">
        <v>2</v>
      </c>
      <c r="N2026" s="2">
        <v>7</v>
      </c>
      <c r="O2026" s="2">
        <v>4</v>
      </c>
      <c r="P2026" s="2">
        <v>6</v>
      </c>
      <c r="Q2026" s="2">
        <v>6</v>
      </c>
      <c r="R2026" s="2">
        <v>0</v>
      </c>
      <c r="S2026" s="2">
        <v>0</v>
      </c>
      <c r="T2026" s="2">
        <v>0</v>
      </c>
      <c r="U2026" s="45">
        <v>4.5196759259259261E-3</v>
      </c>
      <c r="V2026" s="45">
        <v>0.75</v>
      </c>
      <c r="W2026" s="45">
        <v>0.11748842592592593</v>
      </c>
      <c r="X2026" s="2">
        <v>0</v>
      </c>
      <c r="Y2026" s="2">
        <v>6</v>
      </c>
      <c r="Z2026">
        <v>10</v>
      </c>
    </row>
    <row r="2027" spans="1:26" x14ac:dyDescent="0.25">
      <c r="A2027" s="1">
        <v>44734</v>
      </c>
      <c r="B2027" t="s">
        <v>90</v>
      </c>
      <c r="C2027" t="s">
        <v>155</v>
      </c>
      <c r="D2027" t="s">
        <v>146</v>
      </c>
      <c r="E2027" t="s">
        <v>283</v>
      </c>
      <c r="F2027" s="3">
        <v>0</v>
      </c>
      <c r="G2027" s="5">
        <v>4.7471062500000001E-2</v>
      </c>
      <c r="H2027" s="2">
        <v>0</v>
      </c>
      <c r="I2027" s="2">
        <v>0</v>
      </c>
      <c r="J2027" s="2">
        <v>0</v>
      </c>
      <c r="K2027" s="2">
        <v>2</v>
      </c>
      <c r="L2027" s="2">
        <v>2</v>
      </c>
      <c r="M2027">
        <v>0</v>
      </c>
      <c r="N2027" s="2">
        <v>1</v>
      </c>
      <c r="O2027" s="2">
        <v>1</v>
      </c>
      <c r="P2027" s="2">
        <v>0</v>
      </c>
      <c r="Q2027" s="2">
        <v>0</v>
      </c>
      <c r="R2027" s="2">
        <v>0</v>
      </c>
      <c r="S2027" s="2">
        <v>0</v>
      </c>
      <c r="T2027" s="2">
        <v>1</v>
      </c>
      <c r="U2027" s="45">
        <v>2.7430555555555559E-3</v>
      </c>
      <c r="V2027" s="45">
        <v>1</v>
      </c>
      <c r="W2027" s="45" t="s">
        <v>77</v>
      </c>
      <c r="X2027" s="2">
        <v>1</v>
      </c>
      <c r="Y2027" s="2">
        <v>0</v>
      </c>
      <c r="Z2027">
        <v>2</v>
      </c>
    </row>
    <row r="2028" spans="1:26" x14ac:dyDescent="0.25">
      <c r="A2028" s="1">
        <v>44734</v>
      </c>
      <c r="B2028" t="s">
        <v>81</v>
      </c>
      <c r="C2028" t="s">
        <v>140</v>
      </c>
      <c r="D2028" t="s">
        <v>132</v>
      </c>
      <c r="E2028" t="s">
        <v>269</v>
      </c>
      <c r="F2028" s="3">
        <v>61.556943166666663</v>
      </c>
      <c r="G2028" s="5">
        <v>0.27679082007575762</v>
      </c>
      <c r="H2028" s="2">
        <v>4</v>
      </c>
      <c r="I2028" s="2">
        <v>4</v>
      </c>
      <c r="J2028" s="2">
        <v>2</v>
      </c>
      <c r="K2028" s="2">
        <v>13</v>
      </c>
      <c r="L2028" s="2">
        <v>13</v>
      </c>
      <c r="M2028">
        <v>4</v>
      </c>
      <c r="N2028" s="2">
        <v>6</v>
      </c>
      <c r="O2028" s="2">
        <v>5</v>
      </c>
      <c r="P2028" s="2">
        <v>5</v>
      </c>
      <c r="Q2028" s="2">
        <v>6</v>
      </c>
      <c r="R2028" s="2">
        <v>1</v>
      </c>
      <c r="S2028" s="2">
        <v>1</v>
      </c>
      <c r="T2028" s="2">
        <v>1</v>
      </c>
      <c r="U2028" s="45">
        <v>6.3425925925925924E-3</v>
      </c>
      <c r="V2028" s="45">
        <v>0.2</v>
      </c>
      <c r="W2028" s="45">
        <v>4.1788194444444447E-2</v>
      </c>
      <c r="X2028" s="2">
        <v>2</v>
      </c>
      <c r="Y2028" s="2">
        <v>6</v>
      </c>
      <c r="Z2028">
        <v>13</v>
      </c>
    </row>
    <row r="2029" spans="1:26" x14ac:dyDescent="0.25">
      <c r="A2029" s="1">
        <v>44734</v>
      </c>
      <c r="B2029" t="s">
        <v>81</v>
      </c>
      <c r="C2029" t="s">
        <v>141</v>
      </c>
      <c r="D2029" t="s">
        <v>132</v>
      </c>
      <c r="E2029" t="s">
        <v>269</v>
      </c>
      <c r="F2029" s="3">
        <v>0.1105555</v>
      </c>
      <c r="G2029" s="5">
        <v>1.5023145833333335E-2</v>
      </c>
      <c r="H2029" s="2">
        <v>0</v>
      </c>
      <c r="I2029" s="2">
        <v>0</v>
      </c>
      <c r="J2029" s="2">
        <v>0</v>
      </c>
      <c r="K2029" s="2">
        <v>1</v>
      </c>
      <c r="L2029" s="2">
        <v>1</v>
      </c>
      <c r="M2029">
        <v>0</v>
      </c>
      <c r="N2029" s="2">
        <v>1</v>
      </c>
      <c r="O2029" s="2">
        <v>0</v>
      </c>
      <c r="P2029" s="2">
        <v>1</v>
      </c>
      <c r="Q2029" s="2">
        <v>1</v>
      </c>
      <c r="R2029" s="2">
        <v>0</v>
      </c>
      <c r="S2029" s="2">
        <v>0</v>
      </c>
      <c r="T2029" s="2">
        <v>0</v>
      </c>
      <c r="U2029" s="45" t="s">
        <v>77</v>
      </c>
      <c r="V2029" s="45" t="s">
        <v>77</v>
      </c>
      <c r="W2029" s="45">
        <v>0.31240740740740741</v>
      </c>
      <c r="X2029" s="2">
        <v>0</v>
      </c>
      <c r="Y2029" s="2">
        <v>1</v>
      </c>
      <c r="Z2029">
        <v>1</v>
      </c>
    </row>
    <row r="2030" spans="1:26" x14ac:dyDescent="0.25">
      <c r="A2030" s="1">
        <v>44734</v>
      </c>
      <c r="B2030" t="s">
        <v>81</v>
      </c>
      <c r="C2030" t="s">
        <v>135</v>
      </c>
      <c r="D2030" t="s">
        <v>132</v>
      </c>
      <c r="E2030" t="s">
        <v>272</v>
      </c>
      <c r="F2030" s="3">
        <v>0</v>
      </c>
      <c r="G2030" s="5" t="s">
        <v>77</v>
      </c>
      <c r="H2030" s="2">
        <v>0</v>
      </c>
      <c r="I2030" s="2">
        <v>0</v>
      </c>
      <c r="J2030" s="2">
        <v>0</v>
      </c>
      <c r="K2030" s="2">
        <v>1</v>
      </c>
      <c r="L2030" s="2">
        <v>1</v>
      </c>
      <c r="M2030">
        <v>0</v>
      </c>
      <c r="N2030" s="2">
        <v>1</v>
      </c>
      <c r="O2030" s="2">
        <v>0</v>
      </c>
      <c r="P2030" s="2">
        <v>1</v>
      </c>
      <c r="Q2030" s="2">
        <v>1</v>
      </c>
      <c r="R2030" s="2">
        <v>0</v>
      </c>
      <c r="S2030" s="2">
        <v>0</v>
      </c>
      <c r="T2030" s="2">
        <v>0</v>
      </c>
      <c r="U2030" s="45" t="s">
        <v>77</v>
      </c>
      <c r="V2030" s="45" t="s">
        <v>77</v>
      </c>
      <c r="W2030" s="45">
        <v>0.12582175925925926</v>
      </c>
      <c r="X2030" s="2">
        <v>0</v>
      </c>
      <c r="Y2030" s="2">
        <v>1</v>
      </c>
      <c r="Z2030">
        <v>1</v>
      </c>
    </row>
    <row r="2031" spans="1:26" x14ac:dyDescent="0.25">
      <c r="A2031" s="1">
        <v>44734</v>
      </c>
      <c r="B2031" t="s">
        <v>81</v>
      </c>
      <c r="C2031" t="s">
        <v>140</v>
      </c>
      <c r="D2031" t="s">
        <v>132</v>
      </c>
      <c r="E2031" t="s">
        <v>273</v>
      </c>
      <c r="F2031" s="3">
        <v>0</v>
      </c>
      <c r="G2031" s="5" t="s">
        <v>77</v>
      </c>
      <c r="H2031" s="2">
        <v>0</v>
      </c>
      <c r="I2031" s="2">
        <v>0</v>
      </c>
      <c r="J2031" s="2">
        <v>0</v>
      </c>
      <c r="K2031" s="2">
        <v>1</v>
      </c>
      <c r="L2031" s="2">
        <v>1</v>
      </c>
      <c r="M2031">
        <v>1</v>
      </c>
      <c r="N2031" s="2">
        <v>1</v>
      </c>
      <c r="O2031" s="2">
        <v>0</v>
      </c>
      <c r="P2031" s="2">
        <v>1</v>
      </c>
      <c r="Q2031" s="2">
        <v>1</v>
      </c>
      <c r="R2031" s="2">
        <v>0</v>
      </c>
      <c r="S2031" s="2">
        <v>0</v>
      </c>
      <c r="T2031" s="2">
        <v>0</v>
      </c>
      <c r="U2031" s="45" t="s">
        <v>77</v>
      </c>
      <c r="V2031" s="45" t="s">
        <v>77</v>
      </c>
      <c r="W2031" s="45">
        <v>1.3888888888888889E-3</v>
      </c>
      <c r="X2031" s="2">
        <v>0</v>
      </c>
      <c r="Y2031" s="2">
        <v>1</v>
      </c>
      <c r="Z2031">
        <v>1</v>
      </c>
    </row>
    <row r="2032" spans="1:26" x14ac:dyDescent="0.25">
      <c r="A2032" s="1">
        <v>44734</v>
      </c>
      <c r="B2032" t="s">
        <v>81</v>
      </c>
      <c r="C2032" t="s">
        <v>135</v>
      </c>
      <c r="D2032" t="s">
        <v>132</v>
      </c>
      <c r="E2032" t="s">
        <v>281</v>
      </c>
      <c r="F2032" s="3">
        <v>2.0361111666666667</v>
      </c>
      <c r="G2032" s="5">
        <v>2.7384259722222224E-2</v>
      </c>
      <c r="H2032" s="2">
        <v>0</v>
      </c>
      <c r="I2032" s="2">
        <v>0</v>
      </c>
      <c r="J2032" s="2">
        <v>0</v>
      </c>
      <c r="K2032" s="2">
        <v>5</v>
      </c>
      <c r="L2032" s="2">
        <v>5</v>
      </c>
      <c r="M2032">
        <v>0</v>
      </c>
      <c r="N2032" s="2">
        <v>4</v>
      </c>
      <c r="O2032" s="2">
        <v>1</v>
      </c>
      <c r="P2032" s="2">
        <v>4</v>
      </c>
      <c r="Q2032" s="2">
        <v>4</v>
      </c>
      <c r="R2032" s="2">
        <v>0</v>
      </c>
      <c r="S2032" s="2">
        <v>0</v>
      </c>
      <c r="T2032" s="2">
        <v>0</v>
      </c>
      <c r="U2032" s="45">
        <v>8.7962962962962968E-3</v>
      </c>
      <c r="V2032" s="45">
        <v>0</v>
      </c>
      <c r="W2032" s="45">
        <v>0.17255787037037038</v>
      </c>
      <c r="X2032" s="2">
        <v>0</v>
      </c>
      <c r="Y2032" s="2">
        <v>4</v>
      </c>
      <c r="Z2032">
        <v>5</v>
      </c>
    </row>
    <row r="2033" spans="1:26" x14ac:dyDescent="0.25">
      <c r="A2033" s="1">
        <v>44734</v>
      </c>
      <c r="B2033" t="s">
        <v>81</v>
      </c>
      <c r="C2033" t="s">
        <v>140</v>
      </c>
      <c r="D2033" t="s">
        <v>132</v>
      </c>
      <c r="E2033" t="s">
        <v>275</v>
      </c>
      <c r="F2033" s="3">
        <v>0</v>
      </c>
      <c r="G2033" s="5" t="s">
        <v>77</v>
      </c>
      <c r="H2033" s="2">
        <v>0</v>
      </c>
      <c r="I2033" s="2">
        <v>0</v>
      </c>
      <c r="J2033" s="2">
        <v>0</v>
      </c>
      <c r="K2033" s="2">
        <v>1</v>
      </c>
      <c r="L2033" s="2">
        <v>1</v>
      </c>
      <c r="M2033">
        <v>1</v>
      </c>
      <c r="N2033" s="2">
        <v>1</v>
      </c>
      <c r="O2033" s="2">
        <v>0</v>
      </c>
      <c r="P2033" s="2">
        <v>1</v>
      </c>
      <c r="Q2033" s="2">
        <v>1</v>
      </c>
      <c r="R2033" s="2">
        <v>0</v>
      </c>
      <c r="S2033" s="2">
        <v>0</v>
      </c>
      <c r="T2033" s="2">
        <v>0</v>
      </c>
      <c r="U2033" s="45" t="s">
        <v>77</v>
      </c>
      <c r="V2033" s="45" t="s">
        <v>77</v>
      </c>
      <c r="W2033" s="45">
        <v>2.0185185185185184E-2</v>
      </c>
      <c r="X2033" s="2">
        <v>0</v>
      </c>
      <c r="Y2033" s="2">
        <v>1</v>
      </c>
      <c r="Z2033">
        <v>1</v>
      </c>
    </row>
    <row r="2034" spans="1:26" x14ac:dyDescent="0.25">
      <c r="A2034" s="1">
        <v>44734</v>
      </c>
      <c r="B2034" t="s">
        <v>81</v>
      </c>
      <c r="C2034" t="s">
        <v>135</v>
      </c>
      <c r="D2034" t="s">
        <v>132</v>
      </c>
      <c r="E2034" t="s">
        <v>274</v>
      </c>
      <c r="F2034" s="3">
        <v>18.75222216666667</v>
      </c>
      <c r="G2034" s="5">
        <v>7.472029282407408E-2</v>
      </c>
      <c r="H2034" s="2">
        <v>2</v>
      </c>
      <c r="I2034" s="2">
        <v>2</v>
      </c>
      <c r="J2034" s="2">
        <v>0</v>
      </c>
      <c r="K2034" s="2">
        <v>13</v>
      </c>
      <c r="L2034" s="2">
        <v>12</v>
      </c>
      <c r="M2034">
        <v>3</v>
      </c>
      <c r="N2034" s="2">
        <v>7</v>
      </c>
      <c r="O2034" s="2">
        <v>2</v>
      </c>
      <c r="P2034" s="2">
        <v>6</v>
      </c>
      <c r="Q2034" s="2">
        <v>9</v>
      </c>
      <c r="R2034" s="2">
        <v>3</v>
      </c>
      <c r="S2034" s="2">
        <v>0</v>
      </c>
      <c r="T2034" s="2">
        <v>2</v>
      </c>
      <c r="U2034" s="45">
        <v>3.3391203703703708E-3</v>
      </c>
      <c r="V2034" s="45">
        <v>1</v>
      </c>
      <c r="W2034" s="45">
        <v>0.16525462962962964</v>
      </c>
      <c r="X2034" s="2">
        <v>2</v>
      </c>
      <c r="Y2034" s="2">
        <v>9</v>
      </c>
      <c r="Z2034">
        <v>12</v>
      </c>
    </row>
    <row r="2035" spans="1:26" x14ac:dyDescent="0.25">
      <c r="A2035" s="1">
        <v>44734</v>
      </c>
      <c r="B2035" t="s">
        <v>81</v>
      </c>
      <c r="C2035" t="s">
        <v>141</v>
      </c>
      <c r="D2035" t="s">
        <v>132</v>
      </c>
      <c r="E2035" t="s">
        <v>274</v>
      </c>
      <c r="F2035" s="3">
        <v>30.026943833333334</v>
      </c>
      <c r="G2035" s="5">
        <v>6.5506101641414155E-2</v>
      </c>
      <c r="H2035" s="2">
        <v>4</v>
      </c>
      <c r="I2035" s="2">
        <v>1</v>
      </c>
      <c r="J2035" s="2">
        <v>0</v>
      </c>
      <c r="K2035" s="2">
        <v>24</v>
      </c>
      <c r="L2035" s="2">
        <v>24</v>
      </c>
      <c r="M2035">
        <v>11</v>
      </c>
      <c r="N2035" s="2">
        <v>17</v>
      </c>
      <c r="O2035" s="2">
        <v>5</v>
      </c>
      <c r="P2035" s="2">
        <v>15</v>
      </c>
      <c r="Q2035" s="2">
        <v>17</v>
      </c>
      <c r="R2035" s="2">
        <v>2</v>
      </c>
      <c r="S2035" s="2">
        <v>1</v>
      </c>
      <c r="T2035" s="2">
        <v>1</v>
      </c>
      <c r="U2035" s="45">
        <v>7.6157407407407415E-3</v>
      </c>
      <c r="V2035" s="45">
        <v>0.4</v>
      </c>
      <c r="W2035" s="45">
        <v>0.18231481481481485</v>
      </c>
      <c r="X2035" s="2">
        <v>2</v>
      </c>
      <c r="Y2035" s="2">
        <v>17</v>
      </c>
      <c r="Z2035">
        <v>24</v>
      </c>
    </row>
    <row r="2036" spans="1:26" x14ac:dyDescent="0.25">
      <c r="A2036" s="1">
        <v>44734</v>
      </c>
      <c r="B2036" t="s">
        <v>76</v>
      </c>
      <c r="C2036" t="s">
        <v>137</v>
      </c>
      <c r="D2036" t="s">
        <v>132</v>
      </c>
      <c r="E2036" t="s">
        <v>268</v>
      </c>
      <c r="F2036" s="3">
        <v>27.9394445</v>
      </c>
      <c r="G2036" s="5">
        <v>9.3959009395424856E-2</v>
      </c>
      <c r="H2036" s="2">
        <v>3</v>
      </c>
      <c r="I2036" s="2">
        <v>2</v>
      </c>
      <c r="J2036" s="2">
        <v>0</v>
      </c>
      <c r="K2036" s="2">
        <v>16</v>
      </c>
      <c r="L2036" s="2">
        <v>16</v>
      </c>
      <c r="M2036">
        <v>3</v>
      </c>
      <c r="N2036" s="2">
        <v>8</v>
      </c>
      <c r="O2036" s="2">
        <v>2</v>
      </c>
      <c r="P2036" s="2">
        <v>11</v>
      </c>
      <c r="Q2036" s="2">
        <v>13</v>
      </c>
      <c r="R2036" s="2">
        <v>2</v>
      </c>
      <c r="S2036" s="2">
        <v>0</v>
      </c>
      <c r="T2036" s="2">
        <v>1</v>
      </c>
      <c r="U2036" s="45">
        <v>3.813657407407408E-3</v>
      </c>
      <c r="V2036" s="45">
        <v>1</v>
      </c>
      <c r="W2036" s="45">
        <v>9.1365740740740747E-2</v>
      </c>
      <c r="X2036" s="2">
        <v>1</v>
      </c>
      <c r="Y2036" s="2">
        <v>13</v>
      </c>
      <c r="Z2036">
        <v>16</v>
      </c>
    </row>
    <row r="2037" spans="1:26" x14ac:dyDescent="0.25">
      <c r="A2037" s="1">
        <v>44734</v>
      </c>
      <c r="B2037" t="s">
        <v>76</v>
      </c>
      <c r="C2037" t="s">
        <v>145</v>
      </c>
      <c r="D2037" t="s">
        <v>146</v>
      </c>
      <c r="E2037" t="s">
        <v>268</v>
      </c>
      <c r="F2037" s="3">
        <v>7.1461111666666666</v>
      </c>
      <c r="G2037" s="5">
        <v>6.9488426388888885E-2</v>
      </c>
      <c r="H2037" s="2">
        <v>1</v>
      </c>
      <c r="I2037" s="2">
        <v>0</v>
      </c>
      <c r="J2037" s="2">
        <v>0</v>
      </c>
      <c r="K2037" s="2">
        <v>5</v>
      </c>
      <c r="L2037" s="2">
        <v>5</v>
      </c>
      <c r="M2037">
        <v>1</v>
      </c>
      <c r="N2037" s="2">
        <v>3</v>
      </c>
      <c r="O2037" s="2">
        <v>1</v>
      </c>
      <c r="P2037" s="2">
        <v>4</v>
      </c>
      <c r="Q2037" s="2">
        <v>4</v>
      </c>
      <c r="R2037" s="2">
        <v>0</v>
      </c>
      <c r="S2037" s="2">
        <v>0</v>
      </c>
      <c r="T2037" s="2">
        <v>0</v>
      </c>
      <c r="U2037" s="45">
        <v>1.2129629629629629E-2</v>
      </c>
      <c r="V2037" s="45">
        <v>0</v>
      </c>
      <c r="W2037" s="45">
        <v>1.9861111111111114E-2</v>
      </c>
      <c r="X2037" s="2">
        <v>0</v>
      </c>
      <c r="Y2037" s="2">
        <v>4</v>
      </c>
      <c r="Z2037">
        <v>5</v>
      </c>
    </row>
    <row r="2038" spans="1:26" x14ac:dyDescent="0.25">
      <c r="A2038" s="1">
        <v>44734</v>
      </c>
      <c r="B2038" t="s">
        <v>76</v>
      </c>
      <c r="C2038" t="s">
        <v>147</v>
      </c>
      <c r="D2038" t="s">
        <v>132</v>
      </c>
      <c r="E2038" t="s">
        <v>286</v>
      </c>
      <c r="F2038" s="3">
        <v>5.773055666666667</v>
      </c>
      <c r="G2038" s="5">
        <v>3.7143776234567903E-2</v>
      </c>
      <c r="H2038" s="2">
        <v>0</v>
      </c>
      <c r="I2038" s="2">
        <v>0</v>
      </c>
      <c r="J2038" s="2">
        <v>0</v>
      </c>
      <c r="K2038" s="2">
        <v>8</v>
      </c>
      <c r="L2038" s="2">
        <v>8</v>
      </c>
      <c r="M2038">
        <v>2</v>
      </c>
      <c r="N2038" s="2">
        <v>7</v>
      </c>
      <c r="O2038" s="2">
        <v>0</v>
      </c>
      <c r="P2038" s="2">
        <v>8</v>
      </c>
      <c r="Q2038" s="2">
        <v>8</v>
      </c>
      <c r="R2038" s="2">
        <v>0</v>
      </c>
      <c r="S2038" s="2">
        <v>0</v>
      </c>
      <c r="T2038" s="2">
        <v>0</v>
      </c>
      <c r="U2038" s="45" t="s">
        <v>77</v>
      </c>
      <c r="V2038" s="45" t="s">
        <v>77</v>
      </c>
      <c r="W2038" s="45">
        <v>2.3692129629629632E-2</v>
      </c>
      <c r="X2038" s="2">
        <v>0</v>
      </c>
      <c r="Y2038" s="2">
        <v>8</v>
      </c>
      <c r="Z2038">
        <v>8</v>
      </c>
    </row>
    <row r="2039" spans="1:26" x14ac:dyDescent="0.25">
      <c r="A2039" s="1">
        <v>44734</v>
      </c>
      <c r="B2039" t="s">
        <v>76</v>
      </c>
      <c r="C2039" t="s">
        <v>137</v>
      </c>
      <c r="D2039" t="s">
        <v>132</v>
      </c>
      <c r="E2039" t="s">
        <v>286</v>
      </c>
      <c r="F2039" s="3">
        <v>4.9177768333333329</v>
      </c>
      <c r="G2039" s="5">
        <v>0.11287035069444444</v>
      </c>
      <c r="H2039" s="2">
        <v>0</v>
      </c>
      <c r="I2039" s="2">
        <v>0</v>
      </c>
      <c r="J2039" s="2">
        <v>0</v>
      </c>
      <c r="K2039" s="2">
        <v>1</v>
      </c>
      <c r="L2039" s="2">
        <v>1</v>
      </c>
      <c r="M2039">
        <v>0</v>
      </c>
      <c r="N2039" s="2">
        <v>0</v>
      </c>
      <c r="O2039" s="2">
        <v>0</v>
      </c>
      <c r="P2039" s="2">
        <v>0</v>
      </c>
      <c r="Q2039" s="2">
        <v>1</v>
      </c>
      <c r="R2039" s="2">
        <v>1</v>
      </c>
      <c r="S2039" s="2">
        <v>0</v>
      </c>
      <c r="T2039" s="2">
        <v>0</v>
      </c>
      <c r="U2039" s="45" t="s">
        <v>77</v>
      </c>
      <c r="V2039" s="45" t="s">
        <v>77</v>
      </c>
      <c r="W2039" s="45">
        <v>5.6134259259259262E-3</v>
      </c>
      <c r="X2039" s="2">
        <v>0</v>
      </c>
      <c r="Y2039" s="2">
        <v>1</v>
      </c>
      <c r="Z2039">
        <v>1</v>
      </c>
    </row>
    <row r="2040" spans="1:26" x14ac:dyDescent="0.25">
      <c r="A2040" s="1">
        <v>44734</v>
      </c>
      <c r="B2040" t="s">
        <v>76</v>
      </c>
      <c r="C2040" t="s">
        <v>175</v>
      </c>
      <c r="D2040" t="s">
        <v>153</v>
      </c>
      <c r="E2040" t="s">
        <v>286</v>
      </c>
      <c r="F2040" s="3">
        <v>0</v>
      </c>
      <c r="G2040" s="5">
        <v>7.4189791666666666E-3</v>
      </c>
      <c r="H2040" s="2">
        <v>0</v>
      </c>
      <c r="I2040" s="2">
        <v>0</v>
      </c>
      <c r="J2040" s="2">
        <v>0</v>
      </c>
      <c r="K2040" s="2">
        <v>1</v>
      </c>
      <c r="L2040" s="2">
        <v>1</v>
      </c>
      <c r="M2040">
        <v>0</v>
      </c>
      <c r="N2040" s="2">
        <v>1</v>
      </c>
      <c r="O2040" s="2">
        <v>0</v>
      </c>
      <c r="P2040" s="2">
        <v>0</v>
      </c>
      <c r="Q2040" s="2">
        <v>1</v>
      </c>
      <c r="R2040" s="2">
        <v>1</v>
      </c>
      <c r="S2040" s="2">
        <v>0</v>
      </c>
      <c r="T2040" s="2">
        <v>0</v>
      </c>
      <c r="U2040" s="45" t="s">
        <v>77</v>
      </c>
      <c r="V2040" s="45" t="s">
        <v>77</v>
      </c>
      <c r="W2040" s="45">
        <v>5.5555555555555558E-3</v>
      </c>
      <c r="X2040" s="2">
        <v>0</v>
      </c>
      <c r="Y2040" s="2">
        <v>1</v>
      </c>
      <c r="Z2040">
        <v>1</v>
      </c>
    </row>
    <row r="2041" spans="1:26" x14ac:dyDescent="0.25">
      <c r="A2041" s="1">
        <v>44734</v>
      </c>
      <c r="B2041" t="s">
        <v>76</v>
      </c>
      <c r="C2041" t="s">
        <v>147</v>
      </c>
      <c r="D2041" t="s">
        <v>132</v>
      </c>
      <c r="E2041" t="s">
        <v>287</v>
      </c>
      <c r="F2041" s="3">
        <v>3.7019444999999997</v>
      </c>
      <c r="G2041" s="5">
        <v>4.8692130208333337E-2</v>
      </c>
      <c r="H2041" s="2">
        <v>0</v>
      </c>
      <c r="I2041" s="2">
        <v>0</v>
      </c>
      <c r="J2041" s="2">
        <v>0</v>
      </c>
      <c r="K2041" s="2">
        <v>4</v>
      </c>
      <c r="L2041" s="2">
        <v>4</v>
      </c>
      <c r="M2041">
        <v>1</v>
      </c>
      <c r="N2041" s="2">
        <v>2</v>
      </c>
      <c r="O2041" s="2">
        <v>1</v>
      </c>
      <c r="P2041" s="2">
        <v>2</v>
      </c>
      <c r="Q2041" s="2">
        <v>3</v>
      </c>
      <c r="R2041" s="2">
        <v>1</v>
      </c>
      <c r="S2041" s="2">
        <v>0</v>
      </c>
      <c r="T2041" s="2">
        <v>0</v>
      </c>
      <c r="U2041" s="45">
        <v>4.085648148148149E-3</v>
      </c>
      <c r="V2041" s="45">
        <v>1</v>
      </c>
      <c r="W2041" s="45">
        <v>4.4513888888888888E-2</v>
      </c>
      <c r="X2041" s="2">
        <v>0</v>
      </c>
      <c r="Y2041" s="2">
        <v>3</v>
      </c>
      <c r="Z2041">
        <v>4</v>
      </c>
    </row>
    <row r="2042" spans="1:26" x14ac:dyDescent="0.25">
      <c r="A2042" s="1">
        <v>44734</v>
      </c>
      <c r="B2042" t="s">
        <v>76</v>
      </c>
      <c r="C2042" t="s">
        <v>144</v>
      </c>
      <c r="D2042" t="s">
        <v>132</v>
      </c>
      <c r="E2042" t="s">
        <v>270</v>
      </c>
      <c r="F2042" s="3">
        <v>15.634719666666669</v>
      </c>
      <c r="G2042" s="5">
        <v>3.7766698973429956E-2</v>
      </c>
      <c r="H2042" s="2">
        <v>0</v>
      </c>
      <c r="I2042" s="2">
        <v>0</v>
      </c>
      <c r="J2042" s="2">
        <v>0</v>
      </c>
      <c r="K2042" s="2">
        <v>20</v>
      </c>
      <c r="L2042" s="2">
        <v>20</v>
      </c>
      <c r="M2042">
        <v>6</v>
      </c>
      <c r="N2042" s="2">
        <v>13</v>
      </c>
      <c r="O2042" s="2">
        <v>3</v>
      </c>
      <c r="P2042" s="2">
        <v>14</v>
      </c>
      <c r="Q2042" s="2">
        <v>16</v>
      </c>
      <c r="R2042" s="2">
        <v>2</v>
      </c>
      <c r="S2042" s="2">
        <v>0</v>
      </c>
      <c r="T2042" s="2">
        <v>1</v>
      </c>
      <c r="U2042" s="45">
        <v>2.9166666666666668E-3</v>
      </c>
      <c r="V2042" s="45">
        <v>0.66666666666666663</v>
      </c>
      <c r="W2042" s="45">
        <v>4.8269675925925924E-2</v>
      </c>
      <c r="X2042" s="2">
        <v>1</v>
      </c>
      <c r="Y2042" s="2">
        <v>16</v>
      </c>
      <c r="Z2042">
        <v>20</v>
      </c>
    </row>
    <row r="2043" spans="1:26" x14ac:dyDescent="0.25">
      <c r="A2043" s="1">
        <v>44734</v>
      </c>
      <c r="B2043" t="s">
        <v>76</v>
      </c>
      <c r="C2043" t="s">
        <v>137</v>
      </c>
      <c r="D2043" t="s">
        <v>132</v>
      </c>
      <c r="E2043" t="s">
        <v>270</v>
      </c>
      <c r="F2043" s="3">
        <v>0.42777783333333325</v>
      </c>
      <c r="G2043" s="5">
        <v>1.9328704861111112E-2</v>
      </c>
      <c r="H2043" s="2">
        <v>0</v>
      </c>
      <c r="I2043" s="2">
        <v>0</v>
      </c>
      <c r="J2043" s="2">
        <v>0</v>
      </c>
      <c r="K2043" s="2">
        <v>2</v>
      </c>
      <c r="L2043" s="2">
        <v>2</v>
      </c>
      <c r="M2043">
        <v>0</v>
      </c>
      <c r="N2043" s="2">
        <v>2</v>
      </c>
      <c r="O2043" s="2">
        <v>0</v>
      </c>
      <c r="P2043" s="2">
        <v>1</v>
      </c>
      <c r="Q2043" s="2">
        <v>1</v>
      </c>
      <c r="R2043" s="2">
        <v>0</v>
      </c>
      <c r="S2043" s="2">
        <v>0</v>
      </c>
      <c r="T2043" s="2">
        <v>1</v>
      </c>
      <c r="U2043" s="45" t="s">
        <v>77</v>
      </c>
      <c r="V2043" s="45" t="s">
        <v>77</v>
      </c>
      <c r="W2043" s="45">
        <v>2.9988425925925925E-2</v>
      </c>
      <c r="X2043" s="2">
        <v>1</v>
      </c>
      <c r="Y2043" s="2">
        <v>1</v>
      </c>
      <c r="Z2043">
        <v>2</v>
      </c>
    </row>
    <row r="2044" spans="1:26" x14ac:dyDescent="0.25">
      <c r="A2044" s="1">
        <v>44734</v>
      </c>
      <c r="B2044" t="s">
        <v>76</v>
      </c>
      <c r="C2044" t="s">
        <v>147</v>
      </c>
      <c r="D2044" t="s">
        <v>132</v>
      </c>
      <c r="E2044" t="s">
        <v>270</v>
      </c>
      <c r="F2044" s="3">
        <v>0.3175</v>
      </c>
      <c r="G2044" s="5">
        <v>2.3645833333333331E-2</v>
      </c>
      <c r="H2044" s="2">
        <v>0</v>
      </c>
      <c r="I2044" s="2">
        <v>0</v>
      </c>
      <c r="J2044" s="2">
        <v>0</v>
      </c>
      <c r="K2044" s="2">
        <v>1</v>
      </c>
      <c r="L2044" s="2">
        <v>1</v>
      </c>
      <c r="M2044">
        <v>0</v>
      </c>
      <c r="N2044" s="2">
        <v>1</v>
      </c>
      <c r="O2044" s="2">
        <v>0</v>
      </c>
      <c r="P2044" s="2">
        <v>0</v>
      </c>
      <c r="Q2044" s="2">
        <v>1</v>
      </c>
      <c r="R2044" s="2">
        <v>1</v>
      </c>
      <c r="S2044" s="2">
        <v>0</v>
      </c>
      <c r="T2044" s="2">
        <v>0</v>
      </c>
      <c r="U2044" s="45" t="s">
        <v>77</v>
      </c>
      <c r="V2044" s="45" t="s">
        <v>77</v>
      </c>
      <c r="W2044" s="45">
        <v>7.9583333333333339E-2</v>
      </c>
      <c r="X2044" s="2">
        <v>0</v>
      </c>
      <c r="Y2044" s="2">
        <v>1</v>
      </c>
      <c r="Z2044">
        <v>1</v>
      </c>
    </row>
    <row r="2045" spans="1:26" x14ac:dyDescent="0.25">
      <c r="A2045" s="1">
        <v>44734</v>
      </c>
      <c r="B2045" t="s">
        <v>76</v>
      </c>
      <c r="C2045" t="s">
        <v>147</v>
      </c>
      <c r="D2045" t="s">
        <v>132</v>
      </c>
      <c r="E2045" t="s">
        <v>94</v>
      </c>
      <c r="F2045" s="3">
        <v>0</v>
      </c>
      <c r="G2045" s="5">
        <v>7.6388888888888895E-3</v>
      </c>
      <c r="H2045" s="2">
        <v>0</v>
      </c>
      <c r="I2045" s="2">
        <v>0</v>
      </c>
      <c r="J2045" s="2">
        <v>0</v>
      </c>
      <c r="K2045" s="2">
        <v>1</v>
      </c>
      <c r="L2045" s="2">
        <v>1</v>
      </c>
      <c r="M2045">
        <v>1</v>
      </c>
      <c r="N2045" s="2">
        <v>1</v>
      </c>
      <c r="O2045" s="2">
        <v>0</v>
      </c>
      <c r="P2045" s="2">
        <v>1</v>
      </c>
      <c r="Q2045" s="2">
        <v>1</v>
      </c>
      <c r="R2045" s="2">
        <v>0</v>
      </c>
      <c r="S2045" s="2">
        <v>0</v>
      </c>
      <c r="T2045" s="2">
        <v>0</v>
      </c>
      <c r="U2045" s="45" t="s">
        <v>77</v>
      </c>
      <c r="V2045" s="45" t="s">
        <v>77</v>
      </c>
      <c r="W2045" s="45">
        <v>0.13351851851851854</v>
      </c>
      <c r="X2045" s="2">
        <v>0</v>
      </c>
      <c r="Y2045" s="2">
        <v>1</v>
      </c>
      <c r="Z2045">
        <v>1</v>
      </c>
    </row>
    <row r="2046" spans="1:26" x14ac:dyDescent="0.25">
      <c r="A2046" s="1">
        <v>44734</v>
      </c>
      <c r="B2046" t="s">
        <v>82</v>
      </c>
      <c r="C2046" t="s">
        <v>356</v>
      </c>
      <c r="D2046" t="s">
        <v>143</v>
      </c>
      <c r="E2046" t="s">
        <v>273</v>
      </c>
      <c r="F2046" s="3">
        <v>0</v>
      </c>
      <c r="G2046" s="5">
        <v>6.1250000000000006E-2</v>
      </c>
      <c r="H2046" s="2">
        <v>0</v>
      </c>
      <c r="I2046" s="2">
        <v>0</v>
      </c>
      <c r="J2046" s="2">
        <v>0</v>
      </c>
      <c r="K2046" s="2">
        <v>1</v>
      </c>
      <c r="L2046" s="2">
        <v>1</v>
      </c>
      <c r="M2046">
        <v>0</v>
      </c>
      <c r="N2046" s="2">
        <v>0</v>
      </c>
      <c r="O2046" s="2">
        <v>0</v>
      </c>
      <c r="P2046" s="2">
        <v>1</v>
      </c>
      <c r="Q2046" s="2">
        <v>1</v>
      </c>
      <c r="R2046" s="2">
        <v>0</v>
      </c>
      <c r="S2046" s="2">
        <v>0</v>
      </c>
      <c r="T2046" s="2">
        <v>0</v>
      </c>
      <c r="U2046" s="45" t="s">
        <v>77</v>
      </c>
      <c r="V2046" s="45" t="s">
        <v>77</v>
      </c>
      <c r="W2046" s="45">
        <v>0.13061342592592592</v>
      </c>
      <c r="X2046" s="2">
        <v>0</v>
      </c>
      <c r="Y2046" s="2">
        <v>1</v>
      </c>
      <c r="Z2046">
        <v>1</v>
      </c>
    </row>
    <row r="2047" spans="1:26" x14ac:dyDescent="0.25">
      <c r="A2047" s="1">
        <v>44734</v>
      </c>
      <c r="B2047" t="s">
        <v>82</v>
      </c>
      <c r="C2047" t="s">
        <v>363</v>
      </c>
      <c r="D2047" t="s">
        <v>143</v>
      </c>
      <c r="E2047" t="s">
        <v>273</v>
      </c>
      <c r="F2047" s="3">
        <v>0</v>
      </c>
      <c r="G2047" s="5">
        <v>4.5104166666666667E-2</v>
      </c>
      <c r="H2047" s="2">
        <v>0</v>
      </c>
      <c r="I2047" s="2">
        <v>0</v>
      </c>
      <c r="J2047" s="2">
        <v>0</v>
      </c>
      <c r="K2047" s="2">
        <v>1</v>
      </c>
      <c r="L2047" s="2">
        <v>1</v>
      </c>
      <c r="M2047">
        <v>0</v>
      </c>
      <c r="N2047" s="2">
        <v>0</v>
      </c>
      <c r="O2047" s="2">
        <v>0</v>
      </c>
      <c r="P2047" s="2">
        <v>0</v>
      </c>
      <c r="Q2047" s="2">
        <v>1</v>
      </c>
      <c r="R2047" s="2">
        <v>1</v>
      </c>
      <c r="S2047" s="2">
        <v>0</v>
      </c>
      <c r="T2047" s="2">
        <v>0</v>
      </c>
      <c r="U2047" s="45" t="s">
        <v>77</v>
      </c>
      <c r="V2047" s="45" t="s">
        <v>77</v>
      </c>
      <c r="W2047" s="45">
        <v>0.84870370370370385</v>
      </c>
      <c r="X2047" s="2">
        <v>0</v>
      </c>
      <c r="Y2047" s="2">
        <v>1</v>
      </c>
      <c r="Z2047">
        <v>1</v>
      </c>
    </row>
    <row r="2048" spans="1:26" x14ac:dyDescent="0.25">
      <c r="A2048" s="1">
        <v>44734</v>
      </c>
      <c r="B2048" t="s">
        <v>82</v>
      </c>
      <c r="C2048" t="s">
        <v>156</v>
      </c>
      <c r="D2048" t="s">
        <v>143</v>
      </c>
      <c r="E2048" t="s">
        <v>276</v>
      </c>
      <c r="F2048" s="3">
        <v>0</v>
      </c>
      <c r="G2048" s="5">
        <v>3.0555555555555558E-2</v>
      </c>
      <c r="H2048" s="2">
        <v>0</v>
      </c>
      <c r="I2048" s="2">
        <v>0</v>
      </c>
      <c r="J2048" s="2">
        <v>0</v>
      </c>
      <c r="K2048" s="2">
        <v>1</v>
      </c>
      <c r="L2048" s="2">
        <v>1</v>
      </c>
      <c r="M2048">
        <v>0</v>
      </c>
      <c r="N2048" s="2">
        <v>1</v>
      </c>
      <c r="O2048" s="2">
        <v>1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45">
        <v>7.9282407407407409E-3</v>
      </c>
      <c r="V2048" s="45">
        <v>0</v>
      </c>
      <c r="W2048" s="45" t="s">
        <v>77</v>
      </c>
      <c r="X2048" s="2">
        <v>0</v>
      </c>
      <c r="Y2048" s="2">
        <v>0</v>
      </c>
      <c r="Z2048">
        <v>1</v>
      </c>
    </row>
    <row r="2049" spans="1:26" x14ac:dyDescent="0.25">
      <c r="A2049" s="1">
        <v>44734</v>
      </c>
      <c r="B2049" t="s">
        <v>82</v>
      </c>
      <c r="C2049" t="s">
        <v>166</v>
      </c>
      <c r="D2049" t="s">
        <v>143</v>
      </c>
      <c r="E2049" t="s">
        <v>285</v>
      </c>
      <c r="F2049" s="3">
        <v>0</v>
      </c>
      <c r="G2049" s="5" t="s">
        <v>77</v>
      </c>
      <c r="H2049" s="2">
        <v>0</v>
      </c>
      <c r="I2049" s="2">
        <v>0</v>
      </c>
      <c r="J2049" s="2">
        <v>0</v>
      </c>
      <c r="K2049" s="2">
        <v>1</v>
      </c>
      <c r="L2049" s="2">
        <v>0</v>
      </c>
      <c r="M2049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1</v>
      </c>
      <c r="U2049" s="45" t="s">
        <v>77</v>
      </c>
      <c r="V2049" s="45" t="s">
        <v>77</v>
      </c>
      <c r="W2049" s="45" t="s">
        <v>77</v>
      </c>
      <c r="X2049" s="2">
        <v>1</v>
      </c>
      <c r="Y2049" s="2">
        <v>0</v>
      </c>
      <c r="Z2049">
        <v>1</v>
      </c>
    </row>
    <row r="2050" spans="1:26" x14ac:dyDescent="0.25">
      <c r="A2050" s="1">
        <v>44734</v>
      </c>
      <c r="B2050" t="s">
        <v>82</v>
      </c>
      <c r="C2050" t="s">
        <v>151</v>
      </c>
      <c r="D2050" t="s">
        <v>143</v>
      </c>
      <c r="E2050" t="s">
        <v>282</v>
      </c>
      <c r="F2050" s="3">
        <v>2.1402779999999999</v>
      </c>
      <c r="G2050" s="5">
        <v>1.8645834027777777E-2</v>
      </c>
      <c r="H2050" s="2">
        <v>0</v>
      </c>
      <c r="I2050" s="2">
        <v>0</v>
      </c>
      <c r="J2050" s="2">
        <v>0</v>
      </c>
      <c r="K2050" s="2">
        <v>12</v>
      </c>
      <c r="L2050" s="2">
        <v>11</v>
      </c>
      <c r="M2050">
        <v>4</v>
      </c>
      <c r="N2050" s="2">
        <v>11</v>
      </c>
      <c r="O2050" s="2">
        <v>4</v>
      </c>
      <c r="P2050" s="2">
        <v>5</v>
      </c>
      <c r="Q2050" s="2">
        <v>6</v>
      </c>
      <c r="R2050" s="2">
        <v>1</v>
      </c>
      <c r="S2050" s="2">
        <v>1</v>
      </c>
      <c r="T2050" s="2">
        <v>1</v>
      </c>
      <c r="U2050" s="45">
        <v>6.3368055555555556E-3</v>
      </c>
      <c r="V2050" s="45">
        <v>0.25</v>
      </c>
      <c r="W2050" s="45">
        <v>2.0109953703703706E-2</v>
      </c>
      <c r="X2050" s="2">
        <v>2</v>
      </c>
      <c r="Y2050" s="2">
        <v>6</v>
      </c>
      <c r="Z2050">
        <v>12</v>
      </c>
    </row>
    <row r="2051" spans="1:26" x14ac:dyDescent="0.25">
      <c r="A2051" s="1">
        <v>44734</v>
      </c>
      <c r="B2051" t="s">
        <v>82</v>
      </c>
      <c r="C2051" t="s">
        <v>176</v>
      </c>
      <c r="D2051" t="s">
        <v>143</v>
      </c>
      <c r="E2051" t="s">
        <v>287</v>
      </c>
      <c r="F2051" s="3">
        <v>0</v>
      </c>
      <c r="G2051" s="5">
        <v>6.5115743055555564E-2</v>
      </c>
      <c r="H2051" s="2">
        <v>0</v>
      </c>
      <c r="I2051" s="2">
        <v>0</v>
      </c>
      <c r="J2051" s="2">
        <v>0</v>
      </c>
      <c r="K2051" s="2">
        <v>1</v>
      </c>
      <c r="L2051" s="2">
        <v>1</v>
      </c>
      <c r="M2051">
        <v>0</v>
      </c>
      <c r="N2051" s="2">
        <v>0</v>
      </c>
      <c r="O2051" s="2">
        <v>1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45">
        <v>2.9050925925925928E-3</v>
      </c>
      <c r="V2051" s="45">
        <v>1</v>
      </c>
      <c r="W2051" s="45" t="s">
        <v>77</v>
      </c>
      <c r="X2051" s="2">
        <v>0</v>
      </c>
      <c r="Y2051" s="2">
        <v>0</v>
      </c>
      <c r="Z2051">
        <v>1</v>
      </c>
    </row>
    <row r="2052" spans="1:26" x14ac:dyDescent="0.25">
      <c r="A2052" s="1">
        <v>44734</v>
      </c>
      <c r="B2052" t="s">
        <v>82</v>
      </c>
      <c r="C2052" t="s">
        <v>156</v>
      </c>
      <c r="D2052" t="s">
        <v>143</v>
      </c>
      <c r="E2052" t="s">
        <v>287</v>
      </c>
      <c r="F2052" s="3">
        <v>0</v>
      </c>
      <c r="G2052" s="5">
        <v>2.2326388888888889E-2</v>
      </c>
      <c r="H2052" s="2">
        <v>0</v>
      </c>
      <c r="I2052" s="2">
        <v>0</v>
      </c>
      <c r="J2052" s="2">
        <v>0</v>
      </c>
      <c r="K2052" s="2">
        <v>1</v>
      </c>
      <c r="L2052" s="2">
        <v>1</v>
      </c>
      <c r="M2052">
        <v>0</v>
      </c>
      <c r="N2052" s="2">
        <v>1</v>
      </c>
      <c r="O2052" s="2">
        <v>0</v>
      </c>
      <c r="P2052" s="2">
        <v>1</v>
      </c>
      <c r="Q2052" s="2">
        <v>1</v>
      </c>
      <c r="R2052" s="2">
        <v>0</v>
      </c>
      <c r="S2052" s="2">
        <v>0</v>
      </c>
      <c r="T2052" s="2">
        <v>0</v>
      </c>
      <c r="U2052" s="45" t="s">
        <v>77</v>
      </c>
      <c r="V2052" s="45" t="s">
        <v>77</v>
      </c>
      <c r="W2052" s="45">
        <v>6.3067129629629626E-2</v>
      </c>
      <c r="X2052" s="2">
        <v>0</v>
      </c>
      <c r="Y2052" s="2">
        <v>1</v>
      </c>
      <c r="Z2052">
        <v>1</v>
      </c>
    </row>
    <row r="2053" spans="1:26" x14ac:dyDescent="0.25">
      <c r="A2053" s="1">
        <v>44734</v>
      </c>
      <c r="B2053" t="s">
        <v>82</v>
      </c>
      <c r="C2053" t="s">
        <v>142</v>
      </c>
      <c r="D2053" t="s">
        <v>143</v>
      </c>
      <c r="E2053" t="s">
        <v>94</v>
      </c>
      <c r="F2053" s="3">
        <v>18.790832333333334</v>
      </c>
      <c r="G2053" s="5">
        <v>0.12226685912698414</v>
      </c>
      <c r="H2053" s="2">
        <v>2</v>
      </c>
      <c r="I2053" s="2">
        <v>2</v>
      </c>
      <c r="J2053" s="2">
        <v>0</v>
      </c>
      <c r="K2053" s="2">
        <v>7</v>
      </c>
      <c r="L2053" s="2">
        <v>6</v>
      </c>
      <c r="M2053">
        <v>0</v>
      </c>
      <c r="N2053" s="2">
        <v>2</v>
      </c>
      <c r="O2053" s="2">
        <v>3</v>
      </c>
      <c r="P2053" s="2">
        <v>3</v>
      </c>
      <c r="Q2053" s="2">
        <v>4</v>
      </c>
      <c r="R2053" s="2">
        <v>1</v>
      </c>
      <c r="S2053" s="2">
        <v>0</v>
      </c>
      <c r="T2053" s="2">
        <v>0</v>
      </c>
      <c r="U2053" s="45">
        <v>3.5879629629629634E-3</v>
      </c>
      <c r="V2053" s="45">
        <v>0.66666666666666663</v>
      </c>
      <c r="W2053" s="45">
        <v>5.1759259259259262E-2</v>
      </c>
      <c r="X2053" s="2">
        <v>0</v>
      </c>
      <c r="Y2053" s="2">
        <v>4</v>
      </c>
      <c r="Z2053">
        <v>7</v>
      </c>
    </row>
    <row r="2054" spans="1:26" x14ac:dyDescent="0.25">
      <c r="A2054" s="1">
        <v>44734</v>
      </c>
      <c r="B2054" t="s">
        <v>82</v>
      </c>
      <c r="C2054" t="s">
        <v>148</v>
      </c>
      <c r="D2054" t="s">
        <v>143</v>
      </c>
      <c r="E2054" t="s">
        <v>94</v>
      </c>
      <c r="F2054" s="3">
        <v>0.66055566666666665</v>
      </c>
      <c r="G2054" s="5">
        <v>1.9591050925925928E-2</v>
      </c>
      <c r="H2054" s="2">
        <v>0</v>
      </c>
      <c r="I2054" s="2">
        <v>0</v>
      </c>
      <c r="J2054" s="2">
        <v>0</v>
      </c>
      <c r="K2054" s="2">
        <v>3</v>
      </c>
      <c r="L2054" s="2">
        <v>3</v>
      </c>
      <c r="M2054">
        <v>0</v>
      </c>
      <c r="N2054" s="2">
        <v>3</v>
      </c>
      <c r="O2054" s="2">
        <v>0</v>
      </c>
      <c r="P2054" s="2">
        <v>3</v>
      </c>
      <c r="Q2054" s="2">
        <v>3</v>
      </c>
      <c r="R2054" s="2">
        <v>0</v>
      </c>
      <c r="S2054" s="2">
        <v>0</v>
      </c>
      <c r="T2054" s="2">
        <v>0</v>
      </c>
      <c r="U2054" s="45" t="s">
        <v>77</v>
      </c>
      <c r="V2054" s="45" t="s">
        <v>77</v>
      </c>
      <c r="W2054" s="45">
        <v>3.3657407407407407E-2</v>
      </c>
      <c r="X2054" s="2">
        <v>0</v>
      </c>
      <c r="Y2054" s="2">
        <v>3</v>
      </c>
      <c r="Z2054">
        <v>3</v>
      </c>
    </row>
    <row r="2055" spans="1:26" x14ac:dyDescent="0.25">
      <c r="A2055" s="1">
        <v>44734</v>
      </c>
      <c r="B2055" t="s">
        <v>82</v>
      </c>
      <c r="C2055" t="s">
        <v>154</v>
      </c>
      <c r="D2055" t="s">
        <v>143</v>
      </c>
      <c r="E2055" t="s">
        <v>94</v>
      </c>
      <c r="F2055" s="3">
        <v>0</v>
      </c>
      <c r="G2055" s="5">
        <v>2.3958333333333335E-2</v>
      </c>
      <c r="H2055" s="2">
        <v>0</v>
      </c>
      <c r="I2055" s="2">
        <v>0</v>
      </c>
      <c r="J2055" s="2">
        <v>0</v>
      </c>
      <c r="K2055" s="2">
        <v>2</v>
      </c>
      <c r="L2055" s="2">
        <v>2</v>
      </c>
      <c r="M2055">
        <v>0</v>
      </c>
      <c r="N2055" s="2">
        <v>2</v>
      </c>
      <c r="O2055" s="2">
        <v>2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45">
        <v>3.3738425925925923E-3</v>
      </c>
      <c r="V2055" s="45">
        <v>0.5</v>
      </c>
      <c r="W2055" s="45" t="s">
        <v>77</v>
      </c>
      <c r="X2055" s="2">
        <v>0</v>
      </c>
      <c r="Y2055" s="2">
        <v>0</v>
      </c>
      <c r="Z2055">
        <v>2</v>
      </c>
    </row>
    <row r="2056" spans="1:26" x14ac:dyDescent="0.25">
      <c r="A2056" s="1">
        <v>44734</v>
      </c>
      <c r="B2056" t="s">
        <v>82</v>
      </c>
      <c r="C2056" t="s">
        <v>156</v>
      </c>
      <c r="D2056" t="s">
        <v>143</v>
      </c>
      <c r="E2056" t="s">
        <v>277</v>
      </c>
      <c r="F2056" s="3">
        <v>0</v>
      </c>
      <c r="G2056" s="5">
        <v>3.923611111111111E-2</v>
      </c>
      <c r="H2056" s="2">
        <v>0</v>
      </c>
      <c r="I2056" s="2">
        <v>0</v>
      </c>
      <c r="J2056" s="2">
        <v>0</v>
      </c>
      <c r="K2056" s="2">
        <v>1</v>
      </c>
      <c r="L2056" s="2">
        <v>1</v>
      </c>
      <c r="M2056">
        <v>0</v>
      </c>
      <c r="N2056" s="2">
        <v>1</v>
      </c>
      <c r="O2056" s="2">
        <v>1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45">
        <v>3.1944444444444442E-3</v>
      </c>
      <c r="V2056" s="45">
        <v>1</v>
      </c>
      <c r="W2056" s="45" t="s">
        <v>77</v>
      </c>
      <c r="X2056" s="2">
        <v>0</v>
      </c>
      <c r="Y2056" s="2">
        <v>0</v>
      </c>
      <c r="Z2056">
        <v>1</v>
      </c>
    </row>
    <row r="2057" spans="1:26" x14ac:dyDescent="0.25">
      <c r="A2057" s="1">
        <v>44734</v>
      </c>
      <c r="B2057" t="s">
        <v>80</v>
      </c>
      <c r="C2057" t="s">
        <v>149</v>
      </c>
      <c r="D2057" t="s">
        <v>150</v>
      </c>
      <c r="E2057" t="s">
        <v>268</v>
      </c>
      <c r="F2057" s="3">
        <v>0</v>
      </c>
      <c r="G2057" s="5">
        <v>9.8958333333333329E-3</v>
      </c>
      <c r="H2057" s="2">
        <v>0</v>
      </c>
      <c r="I2057" s="2">
        <v>0</v>
      </c>
      <c r="J2057" s="2">
        <v>0</v>
      </c>
      <c r="K2057" s="2">
        <v>1</v>
      </c>
      <c r="L2057" s="2">
        <v>1</v>
      </c>
      <c r="M2057">
        <v>1</v>
      </c>
      <c r="N2057" s="2">
        <v>1</v>
      </c>
      <c r="O2057" s="2">
        <v>1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45">
        <v>5.5439814814814813E-3</v>
      </c>
      <c r="V2057" s="45">
        <v>1</v>
      </c>
      <c r="W2057" s="45" t="s">
        <v>77</v>
      </c>
      <c r="X2057" s="2">
        <v>0</v>
      </c>
      <c r="Y2057" s="2">
        <v>0</v>
      </c>
      <c r="Z2057">
        <v>1</v>
      </c>
    </row>
    <row r="2058" spans="1:26" x14ac:dyDescent="0.25">
      <c r="A2058" s="1">
        <v>44734</v>
      </c>
      <c r="B2058" t="s">
        <v>80</v>
      </c>
      <c r="C2058" t="s">
        <v>133</v>
      </c>
      <c r="D2058" t="s">
        <v>132</v>
      </c>
      <c r="E2058" t="s">
        <v>275</v>
      </c>
      <c r="F2058" s="3">
        <v>50.479166833333331</v>
      </c>
      <c r="G2058" s="5">
        <v>0.18484278298611109</v>
      </c>
      <c r="H2058" s="2">
        <v>6</v>
      </c>
      <c r="I2058" s="2">
        <v>6</v>
      </c>
      <c r="J2058" s="2">
        <v>0</v>
      </c>
      <c r="K2058" s="2">
        <v>12</v>
      </c>
      <c r="L2058" s="2">
        <v>12</v>
      </c>
      <c r="M2058">
        <v>2</v>
      </c>
      <c r="N2058" s="2">
        <v>5</v>
      </c>
      <c r="O2058" s="2">
        <v>1</v>
      </c>
      <c r="P2058" s="2">
        <v>7</v>
      </c>
      <c r="Q2058" s="2">
        <v>10</v>
      </c>
      <c r="R2058" s="2">
        <v>3</v>
      </c>
      <c r="S2058" s="2">
        <v>0</v>
      </c>
      <c r="T2058" s="2">
        <v>1</v>
      </c>
      <c r="U2058" s="45">
        <v>1.6793981481481483E-2</v>
      </c>
      <c r="V2058" s="45">
        <v>0</v>
      </c>
      <c r="W2058" s="45">
        <v>8.5572916666666665E-2</v>
      </c>
      <c r="X2058" s="2">
        <v>1</v>
      </c>
      <c r="Y2058" s="2">
        <v>10</v>
      </c>
      <c r="Z2058">
        <v>12</v>
      </c>
    </row>
    <row r="2059" spans="1:26" x14ac:dyDescent="0.25">
      <c r="A2059" s="1">
        <v>44734</v>
      </c>
      <c r="B2059" t="s">
        <v>80</v>
      </c>
      <c r="C2059" t="s">
        <v>149</v>
      </c>
      <c r="D2059" t="s">
        <v>150</v>
      </c>
      <c r="E2059" t="s">
        <v>275</v>
      </c>
      <c r="F2059" s="3">
        <v>0</v>
      </c>
      <c r="G2059" s="5" t="s">
        <v>77</v>
      </c>
      <c r="H2059" s="2">
        <v>0</v>
      </c>
      <c r="I2059" s="2">
        <v>0</v>
      </c>
      <c r="J2059" s="2">
        <v>0</v>
      </c>
      <c r="K2059" s="2">
        <v>1</v>
      </c>
      <c r="L2059" s="2">
        <v>1</v>
      </c>
      <c r="M2059">
        <v>1</v>
      </c>
      <c r="N2059" s="2">
        <v>1</v>
      </c>
      <c r="O2059" s="2">
        <v>0</v>
      </c>
      <c r="P2059" s="2">
        <v>1</v>
      </c>
      <c r="Q2059" s="2">
        <v>1</v>
      </c>
      <c r="R2059" s="2">
        <v>0</v>
      </c>
      <c r="S2059" s="2">
        <v>0</v>
      </c>
      <c r="T2059" s="2">
        <v>0</v>
      </c>
      <c r="U2059" s="45" t="s">
        <v>77</v>
      </c>
      <c r="V2059" s="45" t="s">
        <v>77</v>
      </c>
      <c r="W2059" s="45">
        <v>8.2372685185185188E-2</v>
      </c>
      <c r="X2059" s="2">
        <v>0</v>
      </c>
      <c r="Y2059" s="2">
        <v>1</v>
      </c>
      <c r="Z2059">
        <v>1</v>
      </c>
    </row>
    <row r="2060" spans="1:26" x14ac:dyDescent="0.25">
      <c r="A2060" s="1">
        <v>44734</v>
      </c>
      <c r="B2060" t="s">
        <v>80</v>
      </c>
      <c r="C2060" t="s">
        <v>229</v>
      </c>
      <c r="D2060" t="s">
        <v>150</v>
      </c>
      <c r="E2060" t="s">
        <v>275</v>
      </c>
      <c r="F2060" s="3">
        <v>0</v>
      </c>
      <c r="G2060" s="5" t="s">
        <v>77</v>
      </c>
      <c r="H2060" s="2">
        <v>0</v>
      </c>
      <c r="I2060" s="2">
        <v>0</v>
      </c>
      <c r="J2060" s="2">
        <v>0</v>
      </c>
      <c r="K2060" s="2">
        <v>1</v>
      </c>
      <c r="L2060" s="2">
        <v>1</v>
      </c>
      <c r="M2060">
        <v>0</v>
      </c>
      <c r="N2060" s="2">
        <v>1</v>
      </c>
      <c r="O2060" s="2">
        <v>0</v>
      </c>
      <c r="P2060" s="2">
        <v>0</v>
      </c>
      <c r="Q2060" s="2">
        <v>1</v>
      </c>
      <c r="R2060" s="2">
        <v>1</v>
      </c>
      <c r="S2060" s="2">
        <v>0</v>
      </c>
      <c r="T2060" s="2">
        <v>0</v>
      </c>
      <c r="U2060" s="45" t="s">
        <v>77</v>
      </c>
      <c r="V2060" s="45" t="s">
        <v>77</v>
      </c>
      <c r="W2060" s="45">
        <v>6.6261574074074084E-2</v>
      </c>
      <c r="X2060" s="2">
        <v>0</v>
      </c>
      <c r="Y2060" s="2">
        <v>1</v>
      </c>
      <c r="Z2060">
        <v>1</v>
      </c>
    </row>
    <row r="2061" spans="1:26" x14ac:dyDescent="0.25">
      <c r="A2061" s="1">
        <v>44734</v>
      </c>
      <c r="B2061" t="s">
        <v>80</v>
      </c>
      <c r="C2061" t="s">
        <v>133</v>
      </c>
      <c r="D2061" t="s">
        <v>132</v>
      </c>
      <c r="E2061" t="s">
        <v>271</v>
      </c>
      <c r="F2061" s="3">
        <v>0.51583333333333337</v>
      </c>
      <c r="G2061" s="5">
        <v>3.1909722222222228E-2</v>
      </c>
      <c r="H2061" s="2">
        <v>0</v>
      </c>
      <c r="I2061" s="2">
        <v>0</v>
      </c>
      <c r="J2061" s="2">
        <v>0</v>
      </c>
      <c r="K2061" s="2">
        <v>1</v>
      </c>
      <c r="L2061" s="2">
        <v>1</v>
      </c>
      <c r="M2061">
        <v>0</v>
      </c>
      <c r="N2061" s="2">
        <v>1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1</v>
      </c>
      <c r="U2061" s="45" t="s">
        <v>77</v>
      </c>
      <c r="V2061" s="45" t="s">
        <v>77</v>
      </c>
      <c r="W2061" s="45" t="s">
        <v>77</v>
      </c>
      <c r="X2061" s="2">
        <v>1</v>
      </c>
      <c r="Y2061" s="2">
        <v>0</v>
      </c>
      <c r="Z2061">
        <v>1</v>
      </c>
    </row>
    <row r="2062" spans="1:26" x14ac:dyDescent="0.25">
      <c r="A2062" s="1">
        <v>44734</v>
      </c>
      <c r="B2062" t="s">
        <v>80</v>
      </c>
      <c r="C2062" t="s">
        <v>133</v>
      </c>
      <c r="D2062" t="s">
        <v>132</v>
      </c>
      <c r="E2062" t="s">
        <v>94</v>
      </c>
      <c r="F2062" s="3">
        <v>14.540555666666664</v>
      </c>
      <c r="G2062" s="5">
        <v>0.31334490972222223</v>
      </c>
      <c r="H2062" s="2">
        <v>2</v>
      </c>
      <c r="I2062" s="2">
        <v>1</v>
      </c>
      <c r="J2062" s="2">
        <v>0</v>
      </c>
      <c r="K2062" s="2">
        <v>2</v>
      </c>
      <c r="L2062" s="2">
        <v>2</v>
      </c>
      <c r="M2062">
        <v>0</v>
      </c>
      <c r="N2062" s="2">
        <v>0</v>
      </c>
      <c r="O2062" s="2">
        <v>0</v>
      </c>
      <c r="P2062" s="2">
        <v>1</v>
      </c>
      <c r="Q2062" s="2">
        <v>2</v>
      </c>
      <c r="R2062" s="2">
        <v>1</v>
      </c>
      <c r="S2062" s="2">
        <v>0</v>
      </c>
      <c r="T2062" s="2">
        <v>0</v>
      </c>
      <c r="U2062" s="45" t="s">
        <v>77</v>
      </c>
      <c r="V2062" s="45" t="s">
        <v>77</v>
      </c>
      <c r="W2062" s="45">
        <v>0.15282986111111113</v>
      </c>
      <c r="X2062" s="2">
        <v>0</v>
      </c>
      <c r="Y2062" s="2">
        <v>2</v>
      </c>
      <c r="Z2062">
        <v>2</v>
      </c>
    </row>
    <row r="2063" spans="1:26" x14ac:dyDescent="0.25">
      <c r="A2063" s="1">
        <v>44734</v>
      </c>
      <c r="B2063" t="s">
        <v>80</v>
      </c>
      <c r="C2063" t="s">
        <v>133</v>
      </c>
      <c r="D2063" t="s">
        <v>132</v>
      </c>
      <c r="E2063" t="s">
        <v>267</v>
      </c>
      <c r="F2063" s="3">
        <v>54.578610333333337</v>
      </c>
      <c r="G2063" s="5">
        <v>0.13004446527777777</v>
      </c>
      <c r="H2063" s="2">
        <v>5</v>
      </c>
      <c r="I2063" s="2">
        <v>4</v>
      </c>
      <c r="J2063" s="2">
        <v>1</v>
      </c>
      <c r="K2063" s="2">
        <v>22</v>
      </c>
      <c r="L2063" s="2">
        <v>21</v>
      </c>
      <c r="M2063">
        <v>5</v>
      </c>
      <c r="N2063" s="2">
        <v>12</v>
      </c>
      <c r="O2063" s="2">
        <v>3</v>
      </c>
      <c r="P2063" s="2">
        <v>15</v>
      </c>
      <c r="Q2063" s="2">
        <v>19</v>
      </c>
      <c r="R2063" s="2">
        <v>4</v>
      </c>
      <c r="S2063" s="2">
        <v>0</v>
      </c>
      <c r="T2063" s="2">
        <v>0</v>
      </c>
      <c r="U2063" s="45">
        <v>3.5416666666666665E-3</v>
      </c>
      <c r="V2063" s="45">
        <v>1</v>
      </c>
      <c r="W2063" s="45">
        <v>7.8356481481481485E-2</v>
      </c>
      <c r="X2063" s="2">
        <v>0</v>
      </c>
      <c r="Y2063" s="2">
        <v>19</v>
      </c>
      <c r="Z2063">
        <v>21</v>
      </c>
    </row>
    <row r="2064" spans="1:26" x14ac:dyDescent="0.25">
      <c r="A2064" s="1">
        <v>44734</v>
      </c>
      <c r="B2064" t="s">
        <v>80</v>
      </c>
      <c r="C2064" t="s">
        <v>149</v>
      </c>
      <c r="D2064" t="s">
        <v>150</v>
      </c>
      <c r="E2064" t="s">
        <v>267</v>
      </c>
      <c r="F2064" s="3">
        <v>0.18444450000000001</v>
      </c>
      <c r="G2064" s="5">
        <v>3.1875000000000001E-2</v>
      </c>
      <c r="H2064" s="2">
        <v>0</v>
      </c>
      <c r="I2064" s="2">
        <v>0</v>
      </c>
      <c r="J2064" s="2">
        <v>0</v>
      </c>
      <c r="K2064" s="2">
        <v>3</v>
      </c>
      <c r="L2064" s="2">
        <v>3</v>
      </c>
      <c r="M2064">
        <v>0</v>
      </c>
      <c r="N2064" s="2">
        <v>1</v>
      </c>
      <c r="O2064" s="2">
        <v>0</v>
      </c>
      <c r="P2064" s="2">
        <v>3</v>
      </c>
      <c r="Q2064" s="2">
        <v>3</v>
      </c>
      <c r="R2064" s="2">
        <v>0</v>
      </c>
      <c r="S2064" s="2">
        <v>0</v>
      </c>
      <c r="T2064" s="2">
        <v>0</v>
      </c>
      <c r="U2064" s="45" t="s">
        <v>77</v>
      </c>
      <c r="V2064" s="45" t="s">
        <v>77</v>
      </c>
      <c r="W2064" s="45">
        <v>7.8541666666666662E-2</v>
      </c>
      <c r="X2064" s="2">
        <v>0</v>
      </c>
      <c r="Y2064" s="2">
        <v>3</v>
      </c>
      <c r="Z2064">
        <v>3</v>
      </c>
    </row>
    <row r="2065" spans="1:26" x14ac:dyDescent="0.25">
      <c r="A2065" s="1">
        <v>44734</v>
      </c>
      <c r="B2065" t="s">
        <v>77</v>
      </c>
      <c r="C2065" t="s">
        <v>77</v>
      </c>
      <c r="D2065" t="s">
        <v>77</v>
      </c>
      <c r="E2065" t="s">
        <v>280</v>
      </c>
      <c r="F2065" s="3">
        <v>0</v>
      </c>
      <c r="G2065" s="5" t="s">
        <v>77</v>
      </c>
      <c r="H2065" s="2">
        <v>0</v>
      </c>
      <c r="I2065" s="2">
        <v>0</v>
      </c>
      <c r="J2065" s="2">
        <v>0</v>
      </c>
      <c r="K2065" s="2">
        <v>24</v>
      </c>
      <c r="L2065" s="2">
        <v>4</v>
      </c>
      <c r="M2065">
        <v>0</v>
      </c>
      <c r="N2065" s="2">
        <v>0</v>
      </c>
      <c r="O2065" s="2">
        <v>4</v>
      </c>
      <c r="P2065" s="2">
        <v>13</v>
      </c>
      <c r="Q2065" s="2">
        <v>14</v>
      </c>
      <c r="R2065" s="2">
        <v>1</v>
      </c>
      <c r="S2065" s="2">
        <v>3</v>
      </c>
      <c r="T2065" s="2">
        <v>3</v>
      </c>
      <c r="U2065" s="45">
        <v>6.325231481481482E-3</v>
      </c>
      <c r="V2065" s="45">
        <v>0</v>
      </c>
      <c r="W2065" s="45">
        <v>3.8229166666666668E-2</v>
      </c>
      <c r="X2065" s="2">
        <v>6</v>
      </c>
      <c r="Y2065" s="2">
        <v>14</v>
      </c>
      <c r="Z2065">
        <v>8</v>
      </c>
    </row>
    <row r="2066" spans="1:26" x14ac:dyDescent="0.25">
      <c r="A2066" s="1">
        <v>44734</v>
      </c>
      <c r="B2066" t="s">
        <v>77</v>
      </c>
      <c r="C2066" t="s">
        <v>77</v>
      </c>
      <c r="D2066" t="s">
        <v>77</v>
      </c>
      <c r="E2066" t="s">
        <v>269</v>
      </c>
      <c r="F2066" s="3">
        <v>0</v>
      </c>
      <c r="G2066" s="5" t="s">
        <v>77</v>
      </c>
      <c r="H2066" s="2">
        <v>0</v>
      </c>
      <c r="I2066" s="2">
        <v>0</v>
      </c>
      <c r="J2066" s="2">
        <v>0</v>
      </c>
      <c r="K2066" s="2">
        <v>48</v>
      </c>
      <c r="L2066" s="2">
        <v>12</v>
      </c>
      <c r="M2066">
        <v>0</v>
      </c>
      <c r="N2066" s="2">
        <v>0</v>
      </c>
      <c r="O2066" s="2">
        <v>6</v>
      </c>
      <c r="P2066" s="2">
        <v>23</v>
      </c>
      <c r="Q2066" s="2">
        <v>34</v>
      </c>
      <c r="R2066" s="2">
        <v>11</v>
      </c>
      <c r="S2066" s="2">
        <v>4</v>
      </c>
      <c r="T2066" s="2">
        <v>4</v>
      </c>
      <c r="U2066" s="45">
        <v>6.9039351851851857E-3</v>
      </c>
      <c r="V2066" s="45">
        <v>0.16666666666666666</v>
      </c>
      <c r="W2066" s="45">
        <v>8.6886574074074074E-2</v>
      </c>
      <c r="X2066" s="2">
        <v>8</v>
      </c>
      <c r="Y2066" s="2">
        <v>34</v>
      </c>
      <c r="Z2066">
        <v>20</v>
      </c>
    </row>
    <row r="2067" spans="1:26" x14ac:dyDescent="0.25">
      <c r="A2067" s="1">
        <v>44734</v>
      </c>
      <c r="B2067" t="s">
        <v>77</v>
      </c>
      <c r="C2067" t="s">
        <v>77</v>
      </c>
      <c r="D2067" t="s">
        <v>77</v>
      </c>
      <c r="E2067" t="s">
        <v>272</v>
      </c>
      <c r="F2067" s="3">
        <v>0</v>
      </c>
      <c r="G2067" s="5" t="s">
        <v>77</v>
      </c>
      <c r="H2067" s="2">
        <v>0</v>
      </c>
      <c r="I2067" s="2">
        <v>0</v>
      </c>
      <c r="J2067" s="2">
        <v>0</v>
      </c>
      <c r="K2067" s="2">
        <v>65</v>
      </c>
      <c r="L2067" s="2">
        <v>13</v>
      </c>
      <c r="M2067">
        <v>0</v>
      </c>
      <c r="N2067" s="2">
        <v>0</v>
      </c>
      <c r="O2067" s="2">
        <v>4</v>
      </c>
      <c r="P2067" s="2">
        <v>38</v>
      </c>
      <c r="Q2067" s="2">
        <v>48</v>
      </c>
      <c r="R2067" s="2">
        <v>10</v>
      </c>
      <c r="S2067" s="2">
        <v>3</v>
      </c>
      <c r="T2067" s="2">
        <v>10</v>
      </c>
      <c r="U2067" s="45">
        <v>4.4849537037037045E-3</v>
      </c>
      <c r="V2067" s="45">
        <v>0.75</v>
      </c>
      <c r="W2067" s="45">
        <v>0.18699074074074074</v>
      </c>
      <c r="X2067" s="2">
        <v>13</v>
      </c>
      <c r="Y2067" s="2">
        <v>48</v>
      </c>
      <c r="Z2067">
        <v>25</v>
      </c>
    </row>
    <row r="2068" spans="1:26" x14ac:dyDescent="0.25">
      <c r="A2068" s="1">
        <v>44734</v>
      </c>
      <c r="B2068" t="s">
        <v>77</v>
      </c>
      <c r="C2068" t="s">
        <v>77</v>
      </c>
      <c r="D2068" t="s">
        <v>77</v>
      </c>
      <c r="E2068" t="s">
        <v>273</v>
      </c>
      <c r="F2068" s="3">
        <v>0</v>
      </c>
      <c r="G2068" s="5" t="s">
        <v>77</v>
      </c>
      <c r="H2068" s="2">
        <v>0</v>
      </c>
      <c r="I2068" s="2">
        <v>0</v>
      </c>
      <c r="J2068" s="2">
        <v>0</v>
      </c>
      <c r="K2068" s="2">
        <v>117</v>
      </c>
      <c r="L2068" s="2">
        <v>20</v>
      </c>
      <c r="M2068">
        <v>0</v>
      </c>
      <c r="N2068" s="2">
        <v>0</v>
      </c>
      <c r="O2068" s="2">
        <v>12</v>
      </c>
      <c r="P2068" s="2">
        <v>73</v>
      </c>
      <c r="Q2068" s="2">
        <v>90</v>
      </c>
      <c r="R2068" s="2">
        <v>17</v>
      </c>
      <c r="S2068" s="2">
        <v>7</v>
      </c>
      <c r="T2068" s="2">
        <v>8</v>
      </c>
      <c r="U2068" s="45">
        <v>6.6377314814814823E-3</v>
      </c>
      <c r="V2068" s="45">
        <v>0.25</v>
      </c>
      <c r="W2068" s="45">
        <v>0.13199074074074074</v>
      </c>
      <c r="X2068" s="2">
        <v>15</v>
      </c>
      <c r="Y2068" s="2">
        <v>90</v>
      </c>
      <c r="Z2068">
        <v>40</v>
      </c>
    </row>
    <row r="2069" spans="1:26" x14ac:dyDescent="0.25">
      <c r="A2069" s="1">
        <v>44734</v>
      </c>
      <c r="B2069" t="s">
        <v>77</v>
      </c>
      <c r="C2069" t="s">
        <v>77</v>
      </c>
      <c r="D2069" t="s">
        <v>77</v>
      </c>
      <c r="E2069" t="s">
        <v>268</v>
      </c>
      <c r="F2069" s="3">
        <v>0</v>
      </c>
      <c r="G2069" s="5" t="s">
        <v>77</v>
      </c>
      <c r="H2069" s="2">
        <v>0</v>
      </c>
      <c r="I2069" s="2">
        <v>0</v>
      </c>
      <c r="J2069" s="2">
        <v>0</v>
      </c>
      <c r="K2069" s="2">
        <v>57</v>
      </c>
      <c r="L2069" s="2">
        <v>10</v>
      </c>
      <c r="M2069">
        <v>0</v>
      </c>
      <c r="N2069" s="2">
        <v>0</v>
      </c>
      <c r="O2069" s="2">
        <v>5</v>
      </c>
      <c r="P2069" s="2">
        <v>33</v>
      </c>
      <c r="Q2069" s="2">
        <v>38</v>
      </c>
      <c r="R2069" s="2">
        <v>5</v>
      </c>
      <c r="S2069" s="2">
        <v>3</v>
      </c>
      <c r="T2069" s="2">
        <v>11</v>
      </c>
      <c r="U2069" s="45">
        <v>5.2893518518518515E-3</v>
      </c>
      <c r="V2069" s="45">
        <v>0.8</v>
      </c>
      <c r="W2069" s="45">
        <v>7.3645833333333341E-2</v>
      </c>
      <c r="X2069" s="2">
        <v>14</v>
      </c>
      <c r="Y2069" s="2">
        <v>38</v>
      </c>
      <c r="Z2069">
        <v>21</v>
      </c>
    </row>
    <row r="2070" spans="1:26" x14ac:dyDescent="0.25">
      <c r="A2070" s="1">
        <v>44734</v>
      </c>
      <c r="B2070" t="s">
        <v>77</v>
      </c>
      <c r="C2070" t="s">
        <v>77</v>
      </c>
      <c r="D2070" t="s">
        <v>77</v>
      </c>
      <c r="E2070" t="s">
        <v>286</v>
      </c>
      <c r="F2070" s="3">
        <v>0</v>
      </c>
      <c r="G2070" s="5" t="s">
        <v>77</v>
      </c>
      <c r="H2070" s="2">
        <v>0</v>
      </c>
      <c r="I2070" s="2">
        <v>0</v>
      </c>
      <c r="J2070" s="2">
        <v>0</v>
      </c>
      <c r="K2070" s="2">
        <v>22</v>
      </c>
      <c r="L2070" s="2">
        <v>1</v>
      </c>
      <c r="M2070">
        <v>0</v>
      </c>
      <c r="N2070" s="2">
        <v>0</v>
      </c>
      <c r="O2070" s="2">
        <v>0</v>
      </c>
      <c r="P2070" s="2">
        <v>8</v>
      </c>
      <c r="Q2070" s="2">
        <v>17</v>
      </c>
      <c r="R2070" s="2">
        <v>9</v>
      </c>
      <c r="S2070" s="2">
        <v>1</v>
      </c>
      <c r="T2070" s="2">
        <v>4</v>
      </c>
      <c r="U2070" s="45" t="s">
        <v>77</v>
      </c>
      <c r="V2070" s="45" t="s">
        <v>77</v>
      </c>
      <c r="W2070" s="45">
        <v>2.6070601851851852E-2</v>
      </c>
      <c r="X2070" s="2">
        <v>5</v>
      </c>
      <c r="Y2070" s="2">
        <v>17</v>
      </c>
      <c r="Z2070">
        <v>11</v>
      </c>
    </row>
    <row r="2071" spans="1:26" x14ac:dyDescent="0.25">
      <c r="A2071" s="1">
        <v>44734</v>
      </c>
      <c r="B2071" t="s">
        <v>77</v>
      </c>
      <c r="C2071" t="s">
        <v>77</v>
      </c>
      <c r="D2071" t="s">
        <v>77</v>
      </c>
      <c r="E2071" t="s">
        <v>276</v>
      </c>
      <c r="F2071" s="3">
        <v>0</v>
      </c>
      <c r="G2071" s="5" t="s">
        <v>77</v>
      </c>
      <c r="H2071" s="2">
        <v>0</v>
      </c>
      <c r="I2071" s="2">
        <v>0</v>
      </c>
      <c r="J2071" s="2">
        <v>0</v>
      </c>
      <c r="K2071" s="2">
        <v>51</v>
      </c>
      <c r="L2071" s="2">
        <v>6</v>
      </c>
      <c r="M2071">
        <v>0</v>
      </c>
      <c r="N2071" s="2">
        <v>0</v>
      </c>
      <c r="O2071" s="2">
        <v>4</v>
      </c>
      <c r="P2071" s="2">
        <v>24</v>
      </c>
      <c r="Q2071" s="2">
        <v>33</v>
      </c>
      <c r="R2071" s="2">
        <v>9</v>
      </c>
      <c r="S2071" s="2">
        <v>4</v>
      </c>
      <c r="T2071" s="2">
        <v>10</v>
      </c>
      <c r="U2071" s="45">
        <v>7.4305555555555557E-3</v>
      </c>
      <c r="V2071" s="45">
        <v>0.25</v>
      </c>
      <c r="W2071" s="45">
        <v>4.3923611111111115E-2</v>
      </c>
      <c r="X2071" s="2">
        <v>14</v>
      </c>
      <c r="Y2071" s="2">
        <v>33</v>
      </c>
      <c r="Z2071">
        <v>28</v>
      </c>
    </row>
    <row r="2072" spans="1:26" x14ac:dyDescent="0.25">
      <c r="A2072" s="1">
        <v>44734</v>
      </c>
      <c r="B2072" t="s">
        <v>77</v>
      </c>
      <c r="C2072" t="s">
        <v>77</v>
      </c>
      <c r="D2072" t="s">
        <v>77</v>
      </c>
      <c r="E2072" t="s">
        <v>285</v>
      </c>
      <c r="F2072" s="3">
        <v>0</v>
      </c>
      <c r="G2072" s="5" t="s">
        <v>77</v>
      </c>
      <c r="H2072" s="2">
        <v>0</v>
      </c>
      <c r="I2072" s="2">
        <v>0</v>
      </c>
      <c r="J2072" s="2">
        <v>0</v>
      </c>
      <c r="K2072" s="2">
        <v>31</v>
      </c>
      <c r="L2072" s="2">
        <v>8</v>
      </c>
      <c r="M2072">
        <v>0</v>
      </c>
      <c r="N2072" s="2">
        <v>0</v>
      </c>
      <c r="O2072" s="2">
        <v>3</v>
      </c>
      <c r="P2072" s="2">
        <v>19</v>
      </c>
      <c r="Q2072" s="2">
        <v>27</v>
      </c>
      <c r="R2072" s="2">
        <v>8</v>
      </c>
      <c r="S2072" s="2">
        <v>0</v>
      </c>
      <c r="T2072" s="2">
        <v>1</v>
      </c>
      <c r="U2072" s="45">
        <v>1.1574074074074075E-5</v>
      </c>
      <c r="V2072" s="45">
        <v>1</v>
      </c>
      <c r="W2072" s="45">
        <v>2.8206018518518516E-2</v>
      </c>
      <c r="X2072" s="2">
        <v>1</v>
      </c>
      <c r="Y2072" s="2">
        <v>27</v>
      </c>
      <c r="Z2072">
        <v>22</v>
      </c>
    </row>
    <row r="2073" spans="1:26" x14ac:dyDescent="0.25">
      <c r="A2073" s="1">
        <v>44734</v>
      </c>
      <c r="B2073" t="s">
        <v>77</v>
      </c>
      <c r="C2073" t="s">
        <v>77</v>
      </c>
      <c r="D2073" t="s">
        <v>77</v>
      </c>
      <c r="E2073" t="s">
        <v>282</v>
      </c>
      <c r="F2073" s="3">
        <v>0</v>
      </c>
      <c r="G2073" s="5" t="s">
        <v>77</v>
      </c>
      <c r="H2073" s="2">
        <v>0</v>
      </c>
      <c r="I2073" s="2">
        <v>0</v>
      </c>
      <c r="J2073" s="2">
        <v>0</v>
      </c>
      <c r="K2073" s="2">
        <v>46</v>
      </c>
      <c r="L2073" s="2">
        <v>13</v>
      </c>
      <c r="M2073">
        <v>0</v>
      </c>
      <c r="N2073" s="2">
        <v>0</v>
      </c>
      <c r="O2073" s="2">
        <v>7</v>
      </c>
      <c r="P2073" s="2">
        <v>25</v>
      </c>
      <c r="Q2073" s="2">
        <v>33</v>
      </c>
      <c r="R2073" s="2">
        <v>8</v>
      </c>
      <c r="S2073" s="2">
        <v>1</v>
      </c>
      <c r="T2073" s="2">
        <v>5</v>
      </c>
      <c r="U2073" s="45">
        <v>6.9560185185185194E-3</v>
      </c>
      <c r="V2073" s="45">
        <v>0.14285714285714285</v>
      </c>
      <c r="W2073" s="45">
        <v>4.7106481481481492E-2</v>
      </c>
      <c r="X2073" s="2">
        <v>6</v>
      </c>
      <c r="Y2073" s="2">
        <v>33</v>
      </c>
      <c r="Z2073">
        <v>24</v>
      </c>
    </row>
    <row r="2074" spans="1:26" x14ac:dyDescent="0.25">
      <c r="A2074" s="1">
        <v>44734</v>
      </c>
      <c r="B2074" t="s">
        <v>77</v>
      </c>
      <c r="C2074" t="s">
        <v>77</v>
      </c>
      <c r="D2074" t="s">
        <v>77</v>
      </c>
      <c r="E2074" t="s">
        <v>287</v>
      </c>
      <c r="F2074" s="3">
        <v>0</v>
      </c>
      <c r="G2074" s="5" t="s">
        <v>77</v>
      </c>
      <c r="H2074" s="2">
        <v>0</v>
      </c>
      <c r="I2074" s="2">
        <v>0</v>
      </c>
      <c r="J2074" s="2">
        <v>0</v>
      </c>
      <c r="K2074" s="2">
        <v>36</v>
      </c>
      <c r="L2074" s="2">
        <v>7</v>
      </c>
      <c r="M2074">
        <v>0</v>
      </c>
      <c r="N2074" s="2">
        <v>0</v>
      </c>
      <c r="O2074" s="2">
        <v>1</v>
      </c>
      <c r="P2074" s="2">
        <v>24</v>
      </c>
      <c r="Q2074" s="2">
        <v>30</v>
      </c>
      <c r="R2074" s="2">
        <v>6</v>
      </c>
      <c r="S2074" s="2">
        <v>2</v>
      </c>
      <c r="T2074" s="2">
        <v>3</v>
      </c>
      <c r="U2074" s="45" t="s">
        <v>77</v>
      </c>
      <c r="V2074" s="45" t="s">
        <v>77</v>
      </c>
      <c r="W2074" s="45">
        <v>2.5873842592592594E-2</v>
      </c>
      <c r="X2074" s="2">
        <v>5</v>
      </c>
      <c r="Y2074" s="2">
        <v>30</v>
      </c>
      <c r="Z2074">
        <v>20</v>
      </c>
    </row>
    <row r="2075" spans="1:26" x14ac:dyDescent="0.25">
      <c r="A2075" s="1">
        <v>44734</v>
      </c>
      <c r="B2075" t="s">
        <v>77</v>
      </c>
      <c r="C2075" t="s">
        <v>77</v>
      </c>
      <c r="D2075" t="s">
        <v>77</v>
      </c>
      <c r="E2075" t="s">
        <v>284</v>
      </c>
      <c r="F2075" s="3">
        <v>0</v>
      </c>
      <c r="G2075" s="5" t="s">
        <v>77</v>
      </c>
      <c r="H2075" s="2">
        <v>0</v>
      </c>
      <c r="I2075" s="2">
        <v>0</v>
      </c>
      <c r="J2075" s="2">
        <v>0</v>
      </c>
      <c r="K2075" s="2">
        <v>21</v>
      </c>
      <c r="L2075" s="2">
        <v>4</v>
      </c>
      <c r="M2075">
        <v>0</v>
      </c>
      <c r="N2075" s="2">
        <v>0</v>
      </c>
      <c r="O2075" s="2">
        <v>3</v>
      </c>
      <c r="P2075" s="2">
        <v>8</v>
      </c>
      <c r="Q2075" s="2">
        <v>14</v>
      </c>
      <c r="R2075" s="2">
        <v>6</v>
      </c>
      <c r="S2075" s="2">
        <v>0</v>
      </c>
      <c r="T2075" s="2">
        <v>4</v>
      </c>
      <c r="U2075" s="45">
        <v>6.7245370370370375E-3</v>
      </c>
      <c r="V2075" s="45">
        <v>0.33333333333333331</v>
      </c>
      <c r="W2075" s="45">
        <v>2.9519675925925928E-2</v>
      </c>
      <c r="X2075" s="2">
        <v>4</v>
      </c>
      <c r="Y2075" s="2">
        <v>14</v>
      </c>
      <c r="Z2075">
        <v>11</v>
      </c>
    </row>
    <row r="2076" spans="1:26" x14ac:dyDescent="0.25">
      <c r="A2076" s="1">
        <v>44734</v>
      </c>
      <c r="B2076" t="s">
        <v>77</v>
      </c>
      <c r="C2076" t="s">
        <v>77</v>
      </c>
      <c r="D2076" t="s">
        <v>77</v>
      </c>
      <c r="E2076" t="s">
        <v>281</v>
      </c>
      <c r="F2076" s="3">
        <v>0</v>
      </c>
      <c r="G2076" s="5" t="s">
        <v>77</v>
      </c>
      <c r="H2076" s="2">
        <v>0</v>
      </c>
      <c r="I2076" s="2">
        <v>0</v>
      </c>
      <c r="J2076" s="2">
        <v>0</v>
      </c>
      <c r="K2076" s="2">
        <v>17</v>
      </c>
      <c r="L2076" s="2">
        <v>3</v>
      </c>
      <c r="M2076">
        <v>0</v>
      </c>
      <c r="N2076" s="2">
        <v>0</v>
      </c>
      <c r="O2076" s="2">
        <v>1</v>
      </c>
      <c r="P2076" s="2">
        <v>9</v>
      </c>
      <c r="Q2076" s="2">
        <v>12</v>
      </c>
      <c r="R2076" s="2">
        <v>3</v>
      </c>
      <c r="S2076" s="2">
        <v>1</v>
      </c>
      <c r="T2076" s="2">
        <v>3</v>
      </c>
      <c r="U2076" s="45">
        <v>8.7962962962962968E-3</v>
      </c>
      <c r="V2076" s="45">
        <v>0</v>
      </c>
      <c r="W2076" s="45">
        <v>0.23138888888888889</v>
      </c>
      <c r="X2076" s="2">
        <v>4</v>
      </c>
      <c r="Y2076" s="2">
        <v>12</v>
      </c>
      <c r="Z2076">
        <v>4</v>
      </c>
    </row>
    <row r="2077" spans="1:26" x14ac:dyDescent="0.25">
      <c r="A2077" s="1">
        <v>44734</v>
      </c>
      <c r="B2077" t="s">
        <v>77</v>
      </c>
      <c r="C2077" t="s">
        <v>77</v>
      </c>
      <c r="D2077" t="s">
        <v>77</v>
      </c>
      <c r="E2077" t="s">
        <v>279</v>
      </c>
      <c r="F2077" s="3">
        <v>0</v>
      </c>
      <c r="G2077" s="5" t="s">
        <v>77</v>
      </c>
      <c r="H2077" s="2">
        <v>0</v>
      </c>
      <c r="I2077" s="2">
        <v>0</v>
      </c>
      <c r="J2077" s="2">
        <v>0</v>
      </c>
      <c r="K2077" s="2">
        <v>20</v>
      </c>
      <c r="L2077" s="2">
        <v>6</v>
      </c>
      <c r="M2077">
        <v>0</v>
      </c>
      <c r="N2077" s="2">
        <v>0</v>
      </c>
      <c r="O2077" s="2">
        <v>6</v>
      </c>
      <c r="P2077" s="2">
        <v>8</v>
      </c>
      <c r="Q2077" s="2">
        <v>13</v>
      </c>
      <c r="R2077" s="2">
        <v>5</v>
      </c>
      <c r="S2077" s="2">
        <v>1</v>
      </c>
      <c r="T2077" s="2">
        <v>0</v>
      </c>
      <c r="U2077" s="45">
        <v>9.6469907407407407E-3</v>
      </c>
      <c r="V2077" s="45">
        <v>0.16666666666666666</v>
      </c>
      <c r="W2077" s="45">
        <v>3.397569444444444E-2</v>
      </c>
      <c r="X2077" s="2">
        <v>1</v>
      </c>
      <c r="Y2077" s="2">
        <v>13</v>
      </c>
      <c r="Z2077">
        <v>12</v>
      </c>
    </row>
    <row r="2078" spans="1:26" x14ac:dyDescent="0.25">
      <c r="A2078" s="1">
        <v>44734</v>
      </c>
      <c r="B2078" t="s">
        <v>77</v>
      </c>
      <c r="C2078" t="s">
        <v>77</v>
      </c>
      <c r="D2078" t="s">
        <v>77</v>
      </c>
      <c r="E2078" t="s">
        <v>275</v>
      </c>
      <c r="F2078" s="3">
        <v>0</v>
      </c>
      <c r="G2078" s="5" t="s">
        <v>77</v>
      </c>
      <c r="H2078" s="2">
        <v>0</v>
      </c>
      <c r="I2078" s="2">
        <v>0</v>
      </c>
      <c r="J2078" s="2">
        <v>0</v>
      </c>
      <c r="K2078" s="2">
        <v>41</v>
      </c>
      <c r="L2078" s="2">
        <v>10</v>
      </c>
      <c r="M2078">
        <v>0</v>
      </c>
      <c r="N2078" s="2">
        <v>0</v>
      </c>
      <c r="O2078" s="2">
        <v>3</v>
      </c>
      <c r="P2078" s="2">
        <v>27</v>
      </c>
      <c r="Q2078" s="2">
        <v>35</v>
      </c>
      <c r="R2078" s="2">
        <v>8</v>
      </c>
      <c r="S2078" s="2">
        <v>3</v>
      </c>
      <c r="T2078" s="2">
        <v>0</v>
      </c>
      <c r="U2078" s="45">
        <v>9.9652777777777778E-3</v>
      </c>
      <c r="V2078" s="45">
        <v>0.33333333333333331</v>
      </c>
      <c r="W2078" s="45">
        <v>6.806712962962963E-2</v>
      </c>
      <c r="X2078" s="2">
        <v>3</v>
      </c>
      <c r="Y2078" s="2">
        <v>35</v>
      </c>
      <c r="Z2078">
        <v>20</v>
      </c>
    </row>
    <row r="2079" spans="1:26" x14ac:dyDescent="0.25">
      <c r="A2079" s="1">
        <v>44734</v>
      </c>
      <c r="B2079" t="s">
        <v>77</v>
      </c>
      <c r="C2079" t="s">
        <v>77</v>
      </c>
      <c r="D2079" t="s">
        <v>77</v>
      </c>
      <c r="E2079" t="s">
        <v>271</v>
      </c>
      <c r="F2079" s="3">
        <v>0</v>
      </c>
      <c r="G2079" s="5" t="s">
        <v>77</v>
      </c>
      <c r="H2079" s="2">
        <v>0</v>
      </c>
      <c r="I2079" s="2">
        <v>0</v>
      </c>
      <c r="J2079" s="2">
        <v>0</v>
      </c>
      <c r="K2079" s="2">
        <v>54</v>
      </c>
      <c r="L2079" s="2">
        <v>6</v>
      </c>
      <c r="M2079">
        <v>0</v>
      </c>
      <c r="N2079" s="2">
        <v>0</v>
      </c>
      <c r="O2079" s="2">
        <v>4</v>
      </c>
      <c r="P2079" s="2">
        <v>35</v>
      </c>
      <c r="Q2079" s="2">
        <v>43</v>
      </c>
      <c r="R2079" s="2">
        <v>8</v>
      </c>
      <c r="S2079" s="2">
        <v>1</v>
      </c>
      <c r="T2079" s="2">
        <v>6</v>
      </c>
      <c r="U2079" s="45">
        <v>3.0671296296296302E-3</v>
      </c>
      <c r="V2079" s="45">
        <v>0.75</v>
      </c>
      <c r="W2079" s="45">
        <v>3.8726851851851853E-2</v>
      </c>
      <c r="X2079" s="2">
        <v>7</v>
      </c>
      <c r="Y2079" s="2">
        <v>43</v>
      </c>
      <c r="Z2079">
        <v>21</v>
      </c>
    </row>
    <row r="2080" spans="1:26" x14ac:dyDescent="0.25">
      <c r="A2080" s="1">
        <v>44734</v>
      </c>
      <c r="B2080" t="s">
        <v>77</v>
      </c>
      <c r="C2080" t="s">
        <v>77</v>
      </c>
      <c r="D2080" t="s">
        <v>77</v>
      </c>
      <c r="E2080" t="s">
        <v>82</v>
      </c>
      <c r="F2080" s="3">
        <v>0</v>
      </c>
      <c r="G2080" s="5" t="s">
        <v>77</v>
      </c>
      <c r="H2080" s="2">
        <v>0</v>
      </c>
      <c r="I2080" s="2">
        <v>0</v>
      </c>
      <c r="J2080" s="2">
        <v>0</v>
      </c>
      <c r="K2080" s="2">
        <v>5</v>
      </c>
      <c r="L2080" s="2">
        <v>0</v>
      </c>
      <c r="M2080">
        <v>0</v>
      </c>
      <c r="N2080" s="2">
        <v>0</v>
      </c>
      <c r="O2080" s="2">
        <v>0</v>
      </c>
      <c r="P2080" s="2">
        <v>5</v>
      </c>
      <c r="Q2080" s="2">
        <v>5</v>
      </c>
      <c r="R2080" s="2">
        <v>0</v>
      </c>
      <c r="S2080" s="2">
        <v>0</v>
      </c>
      <c r="T2080" s="2">
        <v>0</v>
      </c>
      <c r="U2080" s="45" t="s">
        <v>77</v>
      </c>
      <c r="V2080" s="45" t="s">
        <v>77</v>
      </c>
      <c r="W2080" s="45" t="s">
        <v>77</v>
      </c>
      <c r="X2080" s="2">
        <v>0</v>
      </c>
      <c r="Y2080" s="2">
        <v>5</v>
      </c>
      <c r="Z2080">
        <v>0</v>
      </c>
    </row>
    <row r="2081" spans="1:26" x14ac:dyDescent="0.25">
      <c r="A2081" s="1">
        <v>44734</v>
      </c>
      <c r="B2081" t="s">
        <v>77</v>
      </c>
      <c r="C2081" t="s">
        <v>77</v>
      </c>
      <c r="D2081" t="s">
        <v>77</v>
      </c>
      <c r="E2081" t="s">
        <v>270</v>
      </c>
      <c r="F2081" s="3">
        <v>0</v>
      </c>
      <c r="G2081" s="5" t="s">
        <v>77</v>
      </c>
      <c r="H2081" s="2">
        <v>0</v>
      </c>
      <c r="I2081" s="2">
        <v>0</v>
      </c>
      <c r="J2081" s="2">
        <v>0</v>
      </c>
      <c r="K2081" s="2">
        <v>35</v>
      </c>
      <c r="L2081" s="2">
        <v>9</v>
      </c>
      <c r="M2081">
        <v>0</v>
      </c>
      <c r="N2081" s="2">
        <v>0</v>
      </c>
      <c r="O2081" s="2">
        <v>4</v>
      </c>
      <c r="P2081" s="2">
        <v>16</v>
      </c>
      <c r="Q2081" s="2">
        <v>21</v>
      </c>
      <c r="R2081" s="2">
        <v>5</v>
      </c>
      <c r="S2081" s="2">
        <v>3</v>
      </c>
      <c r="T2081" s="2">
        <v>7</v>
      </c>
      <c r="U2081" s="45">
        <v>6.8634259259259256E-3</v>
      </c>
      <c r="V2081" s="45">
        <v>0.33333333333333331</v>
      </c>
      <c r="W2081" s="45">
        <v>4.9907407407407407E-2</v>
      </c>
      <c r="X2081" s="2">
        <v>10</v>
      </c>
      <c r="Y2081" s="2">
        <v>21</v>
      </c>
      <c r="Z2081">
        <v>15</v>
      </c>
    </row>
    <row r="2082" spans="1:26" x14ac:dyDescent="0.25">
      <c r="A2082" s="1">
        <v>44734</v>
      </c>
      <c r="B2082" t="s">
        <v>77</v>
      </c>
      <c r="C2082" t="s">
        <v>77</v>
      </c>
      <c r="D2082" t="s">
        <v>77</v>
      </c>
      <c r="E2082" t="s">
        <v>94</v>
      </c>
      <c r="F2082" s="3">
        <v>0</v>
      </c>
      <c r="G2082" s="5" t="s">
        <v>77</v>
      </c>
      <c r="H2082" s="2">
        <v>0</v>
      </c>
      <c r="I2082" s="2">
        <v>0</v>
      </c>
      <c r="J2082" s="2">
        <v>0</v>
      </c>
      <c r="K2082" s="2">
        <v>50</v>
      </c>
      <c r="L2082" s="2">
        <v>11</v>
      </c>
      <c r="M2082">
        <v>0</v>
      </c>
      <c r="N2082" s="2">
        <v>0</v>
      </c>
      <c r="O2082" s="2">
        <v>6</v>
      </c>
      <c r="P2082" s="2">
        <v>28</v>
      </c>
      <c r="Q2082" s="2">
        <v>39</v>
      </c>
      <c r="R2082" s="2">
        <v>11</v>
      </c>
      <c r="S2082" s="2">
        <v>1</v>
      </c>
      <c r="T2082" s="2">
        <v>4</v>
      </c>
      <c r="U2082" s="45">
        <v>2.8067129629629631E-3</v>
      </c>
      <c r="V2082" s="45">
        <v>0.66666666666666663</v>
      </c>
      <c r="W2082" s="45">
        <v>9.3668981481481478E-2</v>
      </c>
      <c r="X2082" s="2">
        <v>5</v>
      </c>
      <c r="Y2082" s="2">
        <v>39</v>
      </c>
      <c r="Z2082">
        <v>31</v>
      </c>
    </row>
    <row r="2083" spans="1:26" x14ac:dyDescent="0.25">
      <c r="A2083" s="1">
        <v>44734</v>
      </c>
      <c r="B2083" t="s">
        <v>77</v>
      </c>
      <c r="C2083" t="s">
        <v>77</v>
      </c>
      <c r="D2083" t="s">
        <v>77</v>
      </c>
      <c r="E2083" t="s">
        <v>274</v>
      </c>
      <c r="F2083" s="3">
        <v>0</v>
      </c>
      <c r="G2083" s="5" t="s">
        <v>77</v>
      </c>
      <c r="H2083" s="2">
        <v>0</v>
      </c>
      <c r="I2083" s="2">
        <v>0</v>
      </c>
      <c r="J2083" s="2">
        <v>0</v>
      </c>
      <c r="K2083" s="2">
        <v>60</v>
      </c>
      <c r="L2083" s="2">
        <v>12</v>
      </c>
      <c r="M2083">
        <v>0</v>
      </c>
      <c r="N2083" s="2">
        <v>0</v>
      </c>
      <c r="O2083" s="2">
        <v>5</v>
      </c>
      <c r="P2083" s="2">
        <v>29</v>
      </c>
      <c r="Q2083" s="2">
        <v>41</v>
      </c>
      <c r="R2083" s="2">
        <v>12</v>
      </c>
      <c r="S2083" s="2">
        <v>6</v>
      </c>
      <c r="T2083" s="2">
        <v>8</v>
      </c>
      <c r="U2083" s="45">
        <v>4.4328703703703709E-3</v>
      </c>
      <c r="V2083" s="45">
        <v>0.6</v>
      </c>
      <c r="W2083" s="45">
        <v>6.9398148148148153E-2</v>
      </c>
      <c r="X2083" s="2">
        <v>14</v>
      </c>
      <c r="Y2083" s="2">
        <v>41</v>
      </c>
      <c r="Z2083">
        <v>16</v>
      </c>
    </row>
    <row r="2084" spans="1:26" x14ac:dyDescent="0.25">
      <c r="A2084" s="1">
        <v>44734</v>
      </c>
      <c r="B2084" t="s">
        <v>77</v>
      </c>
      <c r="C2084" t="s">
        <v>77</v>
      </c>
      <c r="D2084" t="s">
        <v>77</v>
      </c>
      <c r="E2084" t="s">
        <v>267</v>
      </c>
      <c r="F2084" s="3">
        <v>0</v>
      </c>
      <c r="G2084" s="5" t="s">
        <v>77</v>
      </c>
      <c r="H2084" s="2">
        <v>0</v>
      </c>
      <c r="I2084" s="2">
        <v>0</v>
      </c>
      <c r="J2084" s="2">
        <v>0</v>
      </c>
      <c r="K2084" s="2">
        <v>68</v>
      </c>
      <c r="L2084" s="2">
        <v>5</v>
      </c>
      <c r="M2084">
        <v>0</v>
      </c>
      <c r="N2084" s="2">
        <v>0</v>
      </c>
      <c r="O2084" s="2">
        <v>4</v>
      </c>
      <c r="P2084" s="2">
        <v>37</v>
      </c>
      <c r="Q2084" s="2">
        <v>49</v>
      </c>
      <c r="R2084" s="2">
        <v>12</v>
      </c>
      <c r="S2084" s="2">
        <v>3</v>
      </c>
      <c r="T2084" s="2">
        <v>12</v>
      </c>
      <c r="U2084" s="45">
        <v>7.719907407407408E-3</v>
      </c>
      <c r="V2084" s="45">
        <v>0.25</v>
      </c>
      <c r="W2084" s="45">
        <v>6.582175925925926E-2</v>
      </c>
      <c r="X2084" s="2">
        <v>15</v>
      </c>
      <c r="Y2084" s="2">
        <v>49</v>
      </c>
      <c r="Z2084">
        <v>25</v>
      </c>
    </row>
    <row r="2085" spans="1:26" x14ac:dyDescent="0.25">
      <c r="A2085" s="1">
        <v>44734</v>
      </c>
      <c r="B2085" t="s">
        <v>77</v>
      </c>
      <c r="C2085" t="s">
        <v>77</v>
      </c>
      <c r="D2085" t="s">
        <v>77</v>
      </c>
      <c r="E2085" t="s">
        <v>278</v>
      </c>
      <c r="F2085" s="3">
        <v>0</v>
      </c>
      <c r="G2085" s="5" t="s">
        <v>77</v>
      </c>
      <c r="H2085" s="2">
        <v>0</v>
      </c>
      <c r="I2085" s="2">
        <v>0</v>
      </c>
      <c r="J2085" s="2">
        <v>0</v>
      </c>
      <c r="K2085" s="2">
        <v>34</v>
      </c>
      <c r="L2085" s="2">
        <v>6</v>
      </c>
      <c r="M2085">
        <v>0</v>
      </c>
      <c r="N2085" s="2">
        <v>0</v>
      </c>
      <c r="O2085" s="2">
        <v>5</v>
      </c>
      <c r="P2085" s="2">
        <v>22</v>
      </c>
      <c r="Q2085" s="2">
        <v>28</v>
      </c>
      <c r="R2085" s="2">
        <v>6</v>
      </c>
      <c r="S2085" s="2">
        <v>1</v>
      </c>
      <c r="T2085" s="2">
        <v>0</v>
      </c>
      <c r="U2085" s="45">
        <v>7.4421296296296301E-3</v>
      </c>
      <c r="V2085" s="45">
        <v>0.4</v>
      </c>
      <c r="W2085" s="45">
        <v>5.9976851851851851E-2</v>
      </c>
      <c r="X2085" s="2">
        <v>1</v>
      </c>
      <c r="Y2085" s="2">
        <v>28</v>
      </c>
      <c r="Z2085">
        <v>22</v>
      </c>
    </row>
    <row r="2086" spans="1:26" x14ac:dyDescent="0.25">
      <c r="A2086" s="1">
        <v>44734</v>
      </c>
      <c r="B2086" t="s">
        <v>77</v>
      </c>
      <c r="C2086" t="s">
        <v>77</v>
      </c>
      <c r="D2086" t="s">
        <v>77</v>
      </c>
      <c r="E2086" t="s">
        <v>283</v>
      </c>
      <c r="F2086" s="3">
        <v>0</v>
      </c>
      <c r="G2086" s="5" t="s">
        <v>77</v>
      </c>
      <c r="H2086" s="2">
        <v>0</v>
      </c>
      <c r="I2086" s="2">
        <v>0</v>
      </c>
      <c r="J2086" s="2">
        <v>0</v>
      </c>
      <c r="K2086" s="2">
        <v>47</v>
      </c>
      <c r="L2086" s="2">
        <v>6</v>
      </c>
      <c r="M2086">
        <v>0</v>
      </c>
      <c r="N2086" s="2">
        <v>0</v>
      </c>
      <c r="O2086" s="2">
        <v>6</v>
      </c>
      <c r="P2086" s="2">
        <v>26</v>
      </c>
      <c r="Q2086" s="2">
        <v>33</v>
      </c>
      <c r="R2086" s="2">
        <v>7</v>
      </c>
      <c r="S2086" s="2">
        <v>3</v>
      </c>
      <c r="T2086" s="2">
        <v>5</v>
      </c>
      <c r="U2086" s="45">
        <v>4.4733796296296292E-3</v>
      </c>
      <c r="V2086" s="45">
        <v>0.66666666666666663</v>
      </c>
      <c r="W2086" s="45">
        <v>9.5538194444444446E-2</v>
      </c>
      <c r="X2086" s="2">
        <v>8</v>
      </c>
      <c r="Y2086" s="2">
        <v>33</v>
      </c>
      <c r="Z2086">
        <v>17</v>
      </c>
    </row>
    <row r="2087" spans="1:26" x14ac:dyDescent="0.25">
      <c r="A2087" s="1">
        <v>44734</v>
      </c>
      <c r="B2087" t="s">
        <v>77</v>
      </c>
      <c r="C2087" t="s">
        <v>77</v>
      </c>
      <c r="D2087" t="s">
        <v>77</v>
      </c>
      <c r="E2087" t="s">
        <v>277</v>
      </c>
      <c r="F2087" s="3">
        <v>0</v>
      </c>
      <c r="G2087" s="5" t="s">
        <v>77</v>
      </c>
      <c r="H2087" s="2">
        <v>0</v>
      </c>
      <c r="I2087" s="2">
        <v>0</v>
      </c>
      <c r="J2087" s="2">
        <v>0</v>
      </c>
      <c r="K2087" s="2">
        <v>42</v>
      </c>
      <c r="L2087" s="2">
        <v>9</v>
      </c>
      <c r="M2087">
        <v>0</v>
      </c>
      <c r="N2087" s="2">
        <v>0</v>
      </c>
      <c r="O2087" s="2">
        <v>6</v>
      </c>
      <c r="P2087" s="2">
        <v>17</v>
      </c>
      <c r="Q2087" s="2">
        <v>27</v>
      </c>
      <c r="R2087" s="2">
        <v>10</v>
      </c>
      <c r="S2087" s="2">
        <v>4</v>
      </c>
      <c r="T2087" s="2">
        <v>5</v>
      </c>
      <c r="U2087" s="45">
        <v>6.3136574074074076E-3</v>
      </c>
      <c r="V2087" s="45">
        <v>0.5</v>
      </c>
      <c r="W2087" s="45">
        <v>5.2216435185185185E-2</v>
      </c>
      <c r="X2087" s="2">
        <v>9</v>
      </c>
      <c r="Y2087" s="2">
        <v>27</v>
      </c>
      <c r="Z2087">
        <v>22</v>
      </c>
    </row>
    <row r="2088" spans="1:26" x14ac:dyDescent="0.25">
      <c r="A2088" s="1">
        <v>44735</v>
      </c>
      <c r="B2088" t="s">
        <v>89</v>
      </c>
      <c r="C2088" t="s">
        <v>134</v>
      </c>
      <c r="D2088" t="s">
        <v>132</v>
      </c>
      <c r="E2088" t="s">
        <v>280</v>
      </c>
      <c r="F2088" s="3">
        <v>21.749722166666668</v>
      </c>
      <c r="G2088" s="5">
        <v>7.9625177884615386E-2</v>
      </c>
      <c r="H2088" s="2">
        <v>2</v>
      </c>
      <c r="I2088" s="2">
        <v>1</v>
      </c>
      <c r="J2088" s="2">
        <v>0</v>
      </c>
      <c r="K2088" s="2">
        <v>12</v>
      </c>
      <c r="L2088" s="2">
        <v>12</v>
      </c>
      <c r="M2088">
        <v>1</v>
      </c>
      <c r="N2088" s="2">
        <v>6</v>
      </c>
      <c r="O2088" s="2">
        <v>1</v>
      </c>
      <c r="P2088" s="2">
        <v>7</v>
      </c>
      <c r="Q2088" s="2">
        <v>9</v>
      </c>
      <c r="R2088" s="2">
        <v>2</v>
      </c>
      <c r="S2088" s="2">
        <v>0</v>
      </c>
      <c r="T2088" s="2">
        <v>2</v>
      </c>
      <c r="U2088" s="45">
        <v>9.6412037037037039E-3</v>
      </c>
      <c r="V2088" s="45">
        <v>0</v>
      </c>
      <c r="W2088" s="45">
        <v>3.6238425925925924E-2</v>
      </c>
      <c r="X2088" s="2">
        <v>2</v>
      </c>
      <c r="Y2088" s="2">
        <v>9</v>
      </c>
      <c r="Z2088">
        <v>12</v>
      </c>
    </row>
    <row r="2089" spans="1:26" x14ac:dyDescent="0.25">
      <c r="A2089" s="1">
        <v>44735</v>
      </c>
      <c r="B2089" t="s">
        <v>89</v>
      </c>
      <c r="C2089" t="s">
        <v>152</v>
      </c>
      <c r="D2089" t="s">
        <v>132</v>
      </c>
      <c r="E2089" t="s">
        <v>280</v>
      </c>
      <c r="F2089" s="3">
        <v>0</v>
      </c>
      <c r="G2089" s="5">
        <v>4.5925925925925933E-2</v>
      </c>
      <c r="H2089" s="2">
        <v>0</v>
      </c>
      <c r="I2089" s="2">
        <v>0</v>
      </c>
      <c r="J2089" s="2">
        <v>0</v>
      </c>
      <c r="K2089" s="2">
        <v>6</v>
      </c>
      <c r="L2089" s="2">
        <v>6</v>
      </c>
      <c r="M2089">
        <v>0</v>
      </c>
      <c r="N2089" s="2">
        <v>3</v>
      </c>
      <c r="O2089" s="2">
        <v>0</v>
      </c>
      <c r="P2089" s="2">
        <v>2</v>
      </c>
      <c r="Q2089" s="2">
        <v>3</v>
      </c>
      <c r="R2089" s="2">
        <v>1</v>
      </c>
      <c r="S2089" s="2">
        <v>1</v>
      </c>
      <c r="T2089" s="2">
        <v>2</v>
      </c>
      <c r="U2089" s="45" t="s">
        <v>77</v>
      </c>
      <c r="V2089" s="45" t="s">
        <v>77</v>
      </c>
      <c r="W2089" s="45">
        <v>2.0543981481481483E-2</v>
      </c>
      <c r="X2089" s="2">
        <v>3</v>
      </c>
      <c r="Y2089" s="2">
        <v>3</v>
      </c>
      <c r="Z2089">
        <v>6</v>
      </c>
    </row>
    <row r="2090" spans="1:26" x14ac:dyDescent="0.25">
      <c r="A2090" s="1">
        <v>44735</v>
      </c>
      <c r="B2090" t="s">
        <v>89</v>
      </c>
      <c r="C2090" t="s">
        <v>172</v>
      </c>
      <c r="D2090" t="s">
        <v>173</v>
      </c>
      <c r="E2090" t="s">
        <v>280</v>
      </c>
      <c r="F2090" s="3">
        <v>0</v>
      </c>
      <c r="G2090" s="5">
        <v>1.1296298611111113E-2</v>
      </c>
      <c r="H2090" s="2">
        <v>0</v>
      </c>
      <c r="I2090" s="2">
        <v>0</v>
      </c>
      <c r="J2090" s="2">
        <v>0</v>
      </c>
      <c r="K2090" s="2">
        <v>1</v>
      </c>
      <c r="L2090" s="2">
        <v>1</v>
      </c>
      <c r="M2090">
        <v>0</v>
      </c>
      <c r="N2090" s="2">
        <v>1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1</v>
      </c>
      <c r="U2090" s="45" t="s">
        <v>77</v>
      </c>
      <c r="V2090" s="45" t="s">
        <v>77</v>
      </c>
      <c r="W2090" s="45" t="s">
        <v>77</v>
      </c>
      <c r="X2090" s="2">
        <v>1</v>
      </c>
      <c r="Y2090" s="2">
        <v>0</v>
      </c>
      <c r="Z2090">
        <v>1</v>
      </c>
    </row>
    <row r="2091" spans="1:26" x14ac:dyDescent="0.25">
      <c r="A2091" s="1">
        <v>44735</v>
      </c>
      <c r="B2091" t="s">
        <v>89</v>
      </c>
      <c r="C2091" t="s">
        <v>134</v>
      </c>
      <c r="D2091" t="s">
        <v>132</v>
      </c>
      <c r="E2091" t="s">
        <v>272</v>
      </c>
      <c r="F2091" s="3">
        <v>24.049996</v>
      </c>
      <c r="G2091" s="5">
        <v>7.9851456790123468E-2</v>
      </c>
      <c r="H2091" s="2">
        <v>2</v>
      </c>
      <c r="I2091" s="2">
        <v>1</v>
      </c>
      <c r="J2091" s="2">
        <v>0</v>
      </c>
      <c r="K2091" s="2">
        <v>15</v>
      </c>
      <c r="L2091" s="2">
        <v>15</v>
      </c>
      <c r="M2091">
        <v>2</v>
      </c>
      <c r="N2091" s="2">
        <v>7</v>
      </c>
      <c r="O2091" s="2">
        <v>4</v>
      </c>
      <c r="P2091" s="2">
        <v>8</v>
      </c>
      <c r="Q2091" s="2">
        <v>9</v>
      </c>
      <c r="R2091" s="2">
        <v>1</v>
      </c>
      <c r="S2091" s="2">
        <v>0</v>
      </c>
      <c r="T2091" s="2">
        <v>2</v>
      </c>
      <c r="U2091" s="45">
        <v>4.0972222222222217E-3</v>
      </c>
      <c r="V2091" s="45">
        <v>0.5</v>
      </c>
      <c r="W2091" s="45">
        <v>2.3217592592592592E-2</v>
      </c>
      <c r="X2091" s="2">
        <v>2</v>
      </c>
      <c r="Y2091" s="2">
        <v>9</v>
      </c>
      <c r="Z2091">
        <v>15</v>
      </c>
    </row>
    <row r="2092" spans="1:26" x14ac:dyDescent="0.25">
      <c r="A2092" s="1">
        <v>44735</v>
      </c>
      <c r="B2092" t="s">
        <v>89</v>
      </c>
      <c r="C2092" t="s">
        <v>159</v>
      </c>
      <c r="D2092" t="s">
        <v>150</v>
      </c>
      <c r="E2092" t="s">
        <v>272</v>
      </c>
      <c r="F2092" s="3">
        <v>0</v>
      </c>
      <c r="G2092" s="5">
        <v>3.3018519444444443E-2</v>
      </c>
      <c r="H2092" s="2">
        <v>0</v>
      </c>
      <c r="I2092" s="2">
        <v>0</v>
      </c>
      <c r="J2092" s="2">
        <v>0</v>
      </c>
      <c r="K2092" s="2">
        <v>5</v>
      </c>
      <c r="L2092" s="2">
        <v>5</v>
      </c>
      <c r="M2092">
        <v>0</v>
      </c>
      <c r="N2092" s="2">
        <v>3</v>
      </c>
      <c r="O2092" s="2">
        <v>0</v>
      </c>
      <c r="P2092" s="2">
        <v>4</v>
      </c>
      <c r="Q2092" s="2">
        <v>4</v>
      </c>
      <c r="R2092" s="2">
        <v>0</v>
      </c>
      <c r="S2092" s="2">
        <v>0</v>
      </c>
      <c r="T2092" s="2">
        <v>1</v>
      </c>
      <c r="U2092" s="45" t="s">
        <v>77</v>
      </c>
      <c r="V2092" s="45" t="s">
        <v>77</v>
      </c>
      <c r="W2092" s="45">
        <v>3.032986111111111E-2</v>
      </c>
      <c r="X2092" s="2">
        <v>1</v>
      </c>
      <c r="Y2092" s="2">
        <v>4</v>
      </c>
      <c r="Z2092">
        <v>5</v>
      </c>
    </row>
    <row r="2093" spans="1:26" x14ac:dyDescent="0.25">
      <c r="A2093" s="1">
        <v>44735</v>
      </c>
      <c r="B2093" t="s">
        <v>89</v>
      </c>
      <c r="C2093" t="s">
        <v>134</v>
      </c>
      <c r="D2093" t="s">
        <v>132</v>
      </c>
      <c r="E2093" t="s">
        <v>279</v>
      </c>
      <c r="F2093" s="3">
        <v>17.221664833333332</v>
      </c>
      <c r="G2093" s="5">
        <v>0.10108690404040405</v>
      </c>
      <c r="H2093" s="2">
        <v>3</v>
      </c>
      <c r="I2093" s="2">
        <v>1</v>
      </c>
      <c r="J2093" s="2">
        <v>0</v>
      </c>
      <c r="K2093" s="2">
        <v>11</v>
      </c>
      <c r="L2093" s="2">
        <v>11</v>
      </c>
      <c r="M2093">
        <v>3</v>
      </c>
      <c r="N2093" s="2">
        <v>6</v>
      </c>
      <c r="O2093" s="2">
        <v>0</v>
      </c>
      <c r="P2093" s="2">
        <v>6</v>
      </c>
      <c r="Q2093" s="2">
        <v>9</v>
      </c>
      <c r="R2093" s="2">
        <v>3</v>
      </c>
      <c r="S2093" s="2">
        <v>0</v>
      </c>
      <c r="T2093" s="2">
        <v>2</v>
      </c>
      <c r="U2093" s="45" t="s">
        <v>77</v>
      </c>
      <c r="V2093" s="45" t="s">
        <v>77</v>
      </c>
      <c r="W2093" s="45">
        <v>6.2569444444444441E-2</v>
      </c>
      <c r="X2093" s="2">
        <v>2</v>
      </c>
      <c r="Y2093" s="2">
        <v>9</v>
      </c>
      <c r="Z2093">
        <v>11</v>
      </c>
    </row>
    <row r="2094" spans="1:26" x14ac:dyDescent="0.25">
      <c r="A2094" s="1">
        <v>44735</v>
      </c>
      <c r="B2094" t="s">
        <v>89</v>
      </c>
      <c r="C2094" t="s">
        <v>152</v>
      </c>
      <c r="D2094" t="s">
        <v>132</v>
      </c>
      <c r="E2094" t="s">
        <v>279</v>
      </c>
      <c r="F2094" s="3">
        <v>0</v>
      </c>
      <c r="G2094" s="5">
        <v>3.5520833333333335E-2</v>
      </c>
      <c r="H2094" s="2">
        <v>0</v>
      </c>
      <c r="I2094" s="2">
        <v>0</v>
      </c>
      <c r="J2094" s="2">
        <v>0</v>
      </c>
      <c r="K2094" s="2">
        <v>1</v>
      </c>
      <c r="L2094" s="2">
        <v>1</v>
      </c>
      <c r="M2094">
        <v>0</v>
      </c>
      <c r="N2094" s="2">
        <v>1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1</v>
      </c>
      <c r="U2094" s="45" t="s">
        <v>77</v>
      </c>
      <c r="V2094" s="45" t="s">
        <v>77</v>
      </c>
      <c r="W2094" s="45" t="s">
        <v>77</v>
      </c>
      <c r="X2094" s="2">
        <v>1</v>
      </c>
      <c r="Y2094" s="2">
        <v>0</v>
      </c>
      <c r="Z2094">
        <v>1</v>
      </c>
    </row>
    <row r="2095" spans="1:26" x14ac:dyDescent="0.25">
      <c r="A2095" s="1">
        <v>44735</v>
      </c>
      <c r="B2095" t="s">
        <v>89</v>
      </c>
      <c r="C2095" t="s">
        <v>158</v>
      </c>
      <c r="D2095" t="s">
        <v>132</v>
      </c>
      <c r="E2095" t="s">
        <v>279</v>
      </c>
      <c r="F2095" s="3">
        <v>0</v>
      </c>
      <c r="G2095" s="5">
        <v>2.1383100694444445E-2</v>
      </c>
      <c r="H2095" s="2">
        <v>0</v>
      </c>
      <c r="I2095" s="2">
        <v>0</v>
      </c>
      <c r="J2095" s="2">
        <v>0</v>
      </c>
      <c r="K2095" s="2">
        <v>2</v>
      </c>
      <c r="L2095" s="2">
        <v>2</v>
      </c>
      <c r="M2095">
        <v>0</v>
      </c>
      <c r="N2095" s="2">
        <v>2</v>
      </c>
      <c r="O2095" s="2">
        <v>0</v>
      </c>
      <c r="P2095" s="2">
        <v>2</v>
      </c>
      <c r="Q2095" s="2">
        <v>2</v>
      </c>
      <c r="R2095" s="2">
        <v>0</v>
      </c>
      <c r="S2095" s="2">
        <v>0</v>
      </c>
      <c r="T2095" s="2">
        <v>0</v>
      </c>
      <c r="U2095" s="45" t="s">
        <v>77</v>
      </c>
      <c r="V2095" s="45" t="s">
        <v>77</v>
      </c>
      <c r="W2095" s="45">
        <v>2.5260416666666667E-2</v>
      </c>
      <c r="X2095" s="2">
        <v>0</v>
      </c>
      <c r="Y2095" s="2">
        <v>2</v>
      </c>
      <c r="Z2095">
        <v>2</v>
      </c>
    </row>
    <row r="2096" spans="1:26" x14ac:dyDescent="0.25">
      <c r="A2096" s="1">
        <v>44735</v>
      </c>
      <c r="B2096" t="s">
        <v>89</v>
      </c>
      <c r="C2096" t="s">
        <v>134</v>
      </c>
      <c r="D2096" t="s">
        <v>132</v>
      </c>
      <c r="E2096" t="s">
        <v>271</v>
      </c>
      <c r="F2096" s="3">
        <v>16.087776833333333</v>
      </c>
      <c r="G2096" s="5">
        <v>5.9287034259259248E-2</v>
      </c>
      <c r="H2096" s="2">
        <v>1</v>
      </c>
      <c r="I2096" s="2">
        <v>0</v>
      </c>
      <c r="J2096" s="2">
        <v>0</v>
      </c>
      <c r="K2096" s="2">
        <v>12</v>
      </c>
      <c r="L2096" s="2">
        <v>12</v>
      </c>
      <c r="M2096">
        <v>4</v>
      </c>
      <c r="N2096" s="2">
        <v>7</v>
      </c>
      <c r="O2096" s="2">
        <v>3</v>
      </c>
      <c r="P2096" s="2">
        <v>9</v>
      </c>
      <c r="Q2096" s="2">
        <v>9</v>
      </c>
      <c r="R2096" s="2">
        <v>0</v>
      </c>
      <c r="S2096" s="2">
        <v>0</v>
      </c>
      <c r="T2096" s="2">
        <v>0</v>
      </c>
      <c r="U2096" s="45">
        <v>2.3958333333333336E-3</v>
      </c>
      <c r="V2096" s="45">
        <v>1</v>
      </c>
      <c r="W2096" s="45">
        <v>6.0914351851851858E-2</v>
      </c>
      <c r="X2096" s="2">
        <v>0</v>
      </c>
      <c r="Y2096" s="2">
        <v>9</v>
      </c>
      <c r="Z2096">
        <v>12</v>
      </c>
    </row>
    <row r="2097" spans="1:26" x14ac:dyDescent="0.25">
      <c r="A2097" s="1">
        <v>44735</v>
      </c>
      <c r="B2097" t="s">
        <v>89</v>
      </c>
      <c r="C2097" t="s">
        <v>172</v>
      </c>
      <c r="D2097" t="s">
        <v>173</v>
      </c>
      <c r="E2097" t="s">
        <v>271</v>
      </c>
      <c r="F2097" s="3">
        <v>0</v>
      </c>
      <c r="G2097" s="5">
        <v>1.5162034722222223E-2</v>
      </c>
      <c r="H2097" s="2">
        <v>0</v>
      </c>
      <c r="I2097" s="2">
        <v>0</v>
      </c>
      <c r="J2097" s="2">
        <v>0</v>
      </c>
      <c r="K2097" s="2">
        <v>1</v>
      </c>
      <c r="L2097" s="2">
        <v>1</v>
      </c>
      <c r="M2097">
        <v>0</v>
      </c>
      <c r="N2097" s="2">
        <v>1</v>
      </c>
      <c r="O2097" s="2">
        <v>0</v>
      </c>
      <c r="P2097" s="2">
        <v>0</v>
      </c>
      <c r="Q2097" s="2">
        <v>1</v>
      </c>
      <c r="R2097" s="2">
        <v>1</v>
      </c>
      <c r="S2097" s="2">
        <v>0</v>
      </c>
      <c r="T2097" s="2">
        <v>0</v>
      </c>
      <c r="U2097" s="45" t="s">
        <v>77</v>
      </c>
      <c r="V2097" s="45" t="s">
        <v>77</v>
      </c>
      <c r="W2097" s="45">
        <v>0.43913194444444448</v>
      </c>
      <c r="X2097" s="2">
        <v>0</v>
      </c>
      <c r="Y2097" s="2">
        <v>1</v>
      </c>
      <c r="Z2097">
        <v>1</v>
      </c>
    </row>
    <row r="2098" spans="1:26" x14ac:dyDescent="0.25">
      <c r="A2098" s="1">
        <v>44735</v>
      </c>
      <c r="B2098" t="s">
        <v>89</v>
      </c>
      <c r="C2098" t="s">
        <v>158</v>
      </c>
      <c r="D2098" t="s">
        <v>132</v>
      </c>
      <c r="E2098" t="s">
        <v>271</v>
      </c>
      <c r="F2098" s="3">
        <v>0</v>
      </c>
      <c r="G2098" s="5">
        <v>1.2025461805555556E-2</v>
      </c>
      <c r="H2098" s="2">
        <v>0</v>
      </c>
      <c r="I2098" s="2">
        <v>0</v>
      </c>
      <c r="J2098" s="2">
        <v>0</v>
      </c>
      <c r="K2098" s="2">
        <v>3</v>
      </c>
      <c r="L2098" s="2">
        <v>3</v>
      </c>
      <c r="M2098">
        <v>0</v>
      </c>
      <c r="N2098" s="2">
        <v>3</v>
      </c>
      <c r="O2098" s="2">
        <v>2</v>
      </c>
      <c r="P2098" s="2">
        <v>0</v>
      </c>
      <c r="Q2098" s="2">
        <v>1</v>
      </c>
      <c r="R2098" s="2">
        <v>1</v>
      </c>
      <c r="S2098" s="2">
        <v>0</v>
      </c>
      <c r="T2098" s="2">
        <v>0</v>
      </c>
      <c r="U2098" s="45">
        <v>4.6990740740740743E-3</v>
      </c>
      <c r="V2098" s="45">
        <v>1</v>
      </c>
      <c r="W2098" s="45">
        <v>0.336400462962963</v>
      </c>
      <c r="X2098" s="2">
        <v>0</v>
      </c>
      <c r="Y2098" s="2">
        <v>1</v>
      </c>
      <c r="Z2098">
        <v>3</v>
      </c>
    </row>
    <row r="2099" spans="1:26" x14ac:dyDescent="0.25">
      <c r="A2099" s="1">
        <v>44735</v>
      </c>
      <c r="B2099" t="s">
        <v>89</v>
      </c>
      <c r="C2099" t="s">
        <v>152</v>
      </c>
      <c r="D2099" t="s">
        <v>132</v>
      </c>
      <c r="E2099" t="s">
        <v>94</v>
      </c>
      <c r="F2099" s="3">
        <v>0</v>
      </c>
      <c r="G2099" s="5">
        <v>3.3217555555555556E-2</v>
      </c>
      <c r="H2099" s="2">
        <v>0</v>
      </c>
      <c r="I2099" s="2">
        <v>0</v>
      </c>
      <c r="J2099" s="2">
        <v>0</v>
      </c>
      <c r="K2099" s="2">
        <v>1</v>
      </c>
      <c r="L2099" s="2">
        <v>1</v>
      </c>
      <c r="M2099">
        <v>0</v>
      </c>
      <c r="N2099" s="2">
        <v>1</v>
      </c>
      <c r="O2099" s="2">
        <v>0</v>
      </c>
      <c r="P2099" s="2">
        <v>1</v>
      </c>
      <c r="Q2099" s="2">
        <v>1</v>
      </c>
      <c r="R2099" s="2">
        <v>0</v>
      </c>
      <c r="S2099" s="2">
        <v>0</v>
      </c>
      <c r="T2099" s="2">
        <v>0</v>
      </c>
      <c r="U2099" s="45" t="s">
        <v>77</v>
      </c>
      <c r="V2099" s="45" t="s">
        <v>77</v>
      </c>
      <c r="W2099" s="45">
        <v>0.26726851851851852</v>
      </c>
      <c r="X2099" s="2">
        <v>0</v>
      </c>
      <c r="Y2099" s="2">
        <v>1</v>
      </c>
      <c r="Z2099">
        <v>1</v>
      </c>
    </row>
    <row r="2100" spans="1:26" x14ac:dyDescent="0.25">
      <c r="A2100" s="1">
        <v>44735</v>
      </c>
      <c r="B2100" t="s">
        <v>89</v>
      </c>
      <c r="C2100" t="s">
        <v>134</v>
      </c>
      <c r="D2100" t="s">
        <v>132</v>
      </c>
      <c r="E2100" t="s">
        <v>278</v>
      </c>
      <c r="F2100" s="3">
        <v>12.166388833333334</v>
      </c>
      <c r="G2100" s="5">
        <v>9.4905478009259275E-2</v>
      </c>
      <c r="H2100" s="2">
        <v>1</v>
      </c>
      <c r="I2100" s="2">
        <v>0</v>
      </c>
      <c r="J2100" s="2">
        <v>0</v>
      </c>
      <c r="K2100" s="2">
        <v>8</v>
      </c>
      <c r="L2100" s="2">
        <v>7</v>
      </c>
      <c r="M2100">
        <v>2</v>
      </c>
      <c r="N2100" s="2">
        <v>4</v>
      </c>
      <c r="O2100" s="2">
        <v>2</v>
      </c>
      <c r="P2100" s="2">
        <v>4</v>
      </c>
      <c r="Q2100" s="2">
        <v>6</v>
      </c>
      <c r="R2100" s="2">
        <v>2</v>
      </c>
      <c r="S2100" s="2">
        <v>0</v>
      </c>
      <c r="T2100" s="2">
        <v>0</v>
      </c>
      <c r="U2100" s="45">
        <v>5.1909722222222218E-3</v>
      </c>
      <c r="V2100" s="45">
        <v>0.5</v>
      </c>
      <c r="W2100" s="45">
        <v>8.4050925925925932E-2</v>
      </c>
      <c r="X2100" s="2">
        <v>0</v>
      </c>
      <c r="Y2100" s="2">
        <v>6</v>
      </c>
      <c r="Z2100">
        <v>7</v>
      </c>
    </row>
    <row r="2101" spans="1:26" x14ac:dyDescent="0.25">
      <c r="A2101" s="1">
        <v>44735</v>
      </c>
      <c r="B2101" t="s">
        <v>89</v>
      </c>
      <c r="C2101" t="s">
        <v>159</v>
      </c>
      <c r="D2101" t="s">
        <v>150</v>
      </c>
      <c r="E2101" t="s">
        <v>278</v>
      </c>
      <c r="F2101" s="3">
        <v>0</v>
      </c>
      <c r="G2101" s="5">
        <v>2.6238427083333335E-2</v>
      </c>
      <c r="H2101" s="2">
        <v>0</v>
      </c>
      <c r="I2101" s="2">
        <v>0</v>
      </c>
      <c r="J2101" s="2">
        <v>0</v>
      </c>
      <c r="K2101" s="2">
        <v>2</v>
      </c>
      <c r="L2101" s="2">
        <v>2</v>
      </c>
      <c r="M2101">
        <v>0</v>
      </c>
      <c r="N2101" s="2">
        <v>2</v>
      </c>
      <c r="O2101" s="2">
        <v>0</v>
      </c>
      <c r="P2101" s="2">
        <v>1</v>
      </c>
      <c r="Q2101" s="2">
        <v>1</v>
      </c>
      <c r="R2101" s="2">
        <v>0</v>
      </c>
      <c r="S2101" s="2">
        <v>0</v>
      </c>
      <c r="T2101" s="2">
        <v>1</v>
      </c>
      <c r="U2101" s="45" t="s">
        <v>77</v>
      </c>
      <c r="V2101" s="45" t="s">
        <v>77</v>
      </c>
      <c r="W2101" s="45">
        <v>1.0069444444444445E-2</v>
      </c>
      <c r="X2101" s="2">
        <v>1</v>
      </c>
      <c r="Y2101" s="2">
        <v>1</v>
      </c>
      <c r="Z2101">
        <v>2</v>
      </c>
    </row>
    <row r="2102" spans="1:26" x14ac:dyDescent="0.25">
      <c r="A2102" s="1">
        <v>44735</v>
      </c>
      <c r="B2102" t="s">
        <v>89</v>
      </c>
      <c r="C2102" t="s">
        <v>158</v>
      </c>
      <c r="D2102" t="s">
        <v>132</v>
      </c>
      <c r="E2102" t="s">
        <v>278</v>
      </c>
      <c r="F2102" s="3">
        <v>0</v>
      </c>
      <c r="G2102" s="5">
        <v>2.4872685763888885E-2</v>
      </c>
      <c r="H2102" s="2">
        <v>0</v>
      </c>
      <c r="I2102" s="2">
        <v>0</v>
      </c>
      <c r="J2102" s="2">
        <v>0</v>
      </c>
      <c r="K2102" s="2">
        <v>4</v>
      </c>
      <c r="L2102" s="2">
        <v>4</v>
      </c>
      <c r="M2102">
        <v>0</v>
      </c>
      <c r="N2102" s="2">
        <v>3</v>
      </c>
      <c r="O2102" s="2">
        <v>1</v>
      </c>
      <c r="P2102" s="2">
        <v>0</v>
      </c>
      <c r="Q2102" s="2">
        <v>0</v>
      </c>
      <c r="R2102" s="2">
        <v>0</v>
      </c>
      <c r="S2102" s="2">
        <v>0</v>
      </c>
      <c r="T2102" s="2">
        <v>3</v>
      </c>
      <c r="U2102" s="45">
        <v>1.2037037037037038E-3</v>
      </c>
      <c r="V2102" s="45">
        <v>1</v>
      </c>
      <c r="W2102" s="45" t="s">
        <v>77</v>
      </c>
      <c r="X2102" s="2">
        <v>3</v>
      </c>
      <c r="Y2102" s="2">
        <v>0</v>
      </c>
      <c r="Z2102">
        <v>4</v>
      </c>
    </row>
    <row r="2103" spans="1:26" x14ac:dyDescent="0.25">
      <c r="A2103" s="1">
        <v>44735</v>
      </c>
      <c r="B2103" t="s">
        <v>89</v>
      </c>
      <c r="C2103" t="s">
        <v>172</v>
      </c>
      <c r="D2103" t="s">
        <v>173</v>
      </c>
      <c r="E2103" t="s">
        <v>278</v>
      </c>
      <c r="F2103" s="3">
        <v>0</v>
      </c>
      <c r="G2103" s="5">
        <v>2.3495368055555556E-2</v>
      </c>
      <c r="H2103" s="2">
        <v>0</v>
      </c>
      <c r="I2103" s="2">
        <v>0</v>
      </c>
      <c r="J2103" s="2">
        <v>0</v>
      </c>
      <c r="K2103" s="2">
        <v>1</v>
      </c>
      <c r="L2103" s="2">
        <v>1</v>
      </c>
      <c r="M2103">
        <v>0</v>
      </c>
      <c r="N2103" s="2">
        <v>1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1</v>
      </c>
      <c r="U2103" s="45" t="s">
        <v>77</v>
      </c>
      <c r="V2103" s="45" t="s">
        <v>77</v>
      </c>
      <c r="W2103" s="45" t="s">
        <v>77</v>
      </c>
      <c r="X2103" s="2">
        <v>1</v>
      </c>
      <c r="Y2103" s="2">
        <v>0</v>
      </c>
      <c r="Z2103">
        <v>1</v>
      </c>
    </row>
    <row r="2104" spans="1:26" x14ac:dyDescent="0.25">
      <c r="A2104" s="1">
        <v>44735</v>
      </c>
      <c r="B2104" t="s">
        <v>89</v>
      </c>
      <c r="C2104" t="s">
        <v>152</v>
      </c>
      <c r="D2104" t="s">
        <v>132</v>
      </c>
      <c r="E2104" t="s">
        <v>278</v>
      </c>
      <c r="F2104" s="3">
        <v>0</v>
      </c>
      <c r="G2104" s="5">
        <v>8.0092569444444438E-3</v>
      </c>
      <c r="H2104" s="2">
        <v>0</v>
      </c>
      <c r="I2104" s="2">
        <v>0</v>
      </c>
      <c r="J2104" s="2">
        <v>0</v>
      </c>
      <c r="K2104" s="2">
        <v>1</v>
      </c>
      <c r="L2104" s="2">
        <v>1</v>
      </c>
      <c r="M2104">
        <v>0</v>
      </c>
      <c r="N2104" s="2">
        <v>1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1</v>
      </c>
      <c r="U2104" s="45" t="s">
        <v>77</v>
      </c>
      <c r="V2104" s="45" t="s">
        <v>77</v>
      </c>
      <c r="W2104" s="45" t="s">
        <v>77</v>
      </c>
      <c r="X2104" s="2">
        <v>1</v>
      </c>
      <c r="Y2104" s="2">
        <v>0</v>
      </c>
      <c r="Z2104">
        <v>1</v>
      </c>
    </row>
    <row r="2105" spans="1:26" x14ac:dyDescent="0.25">
      <c r="A2105" s="1">
        <v>44735</v>
      </c>
      <c r="B2105" t="s">
        <v>87</v>
      </c>
      <c r="C2105" t="s">
        <v>131</v>
      </c>
      <c r="D2105" t="s">
        <v>132</v>
      </c>
      <c r="E2105" t="s">
        <v>276</v>
      </c>
      <c r="F2105" s="3">
        <v>81.741665499999996</v>
      </c>
      <c r="G2105" s="5">
        <v>0.11556929687500002</v>
      </c>
      <c r="H2105" s="2">
        <v>10</v>
      </c>
      <c r="I2105" s="2">
        <v>1</v>
      </c>
      <c r="J2105" s="2">
        <v>0</v>
      </c>
      <c r="K2105" s="2">
        <v>22</v>
      </c>
      <c r="L2105" s="2">
        <v>22</v>
      </c>
      <c r="M2105">
        <v>6</v>
      </c>
      <c r="N2105" s="2">
        <v>9</v>
      </c>
      <c r="O2105" s="2">
        <v>3</v>
      </c>
      <c r="P2105" s="2">
        <v>16</v>
      </c>
      <c r="Q2105" s="2">
        <v>17</v>
      </c>
      <c r="R2105" s="2">
        <v>1</v>
      </c>
      <c r="S2105" s="2">
        <v>1</v>
      </c>
      <c r="T2105" s="2">
        <v>1</v>
      </c>
      <c r="U2105" s="45">
        <v>4.0046296296296297E-3</v>
      </c>
      <c r="V2105" s="45">
        <v>0.66666666666666663</v>
      </c>
      <c r="W2105" s="45">
        <v>0.10565972222222222</v>
      </c>
      <c r="X2105" s="2">
        <v>2</v>
      </c>
      <c r="Y2105" s="2">
        <v>17</v>
      </c>
      <c r="Z2105">
        <v>22</v>
      </c>
    </row>
    <row r="2106" spans="1:26" x14ac:dyDescent="0.25">
      <c r="A2106" s="1">
        <v>44735</v>
      </c>
      <c r="B2106" t="s">
        <v>87</v>
      </c>
      <c r="C2106" t="s">
        <v>138</v>
      </c>
      <c r="D2106" t="s">
        <v>132</v>
      </c>
      <c r="E2106" t="s">
        <v>276</v>
      </c>
      <c r="F2106" s="3">
        <v>16.519165666666666</v>
      </c>
      <c r="G2106" s="5">
        <v>9.6111105902777785E-2</v>
      </c>
      <c r="H2106" s="2">
        <v>2</v>
      </c>
      <c r="I2106" s="2">
        <v>1</v>
      </c>
      <c r="J2106" s="2">
        <v>0</v>
      </c>
      <c r="K2106" s="2">
        <v>9</v>
      </c>
      <c r="L2106" s="2">
        <v>8</v>
      </c>
      <c r="M2106">
        <v>2</v>
      </c>
      <c r="N2106" s="2">
        <v>4</v>
      </c>
      <c r="O2106" s="2">
        <v>1</v>
      </c>
      <c r="P2106" s="2">
        <v>8</v>
      </c>
      <c r="Q2106" s="2">
        <v>8</v>
      </c>
      <c r="R2106" s="2">
        <v>0</v>
      </c>
      <c r="S2106" s="2">
        <v>0</v>
      </c>
      <c r="T2106" s="2">
        <v>0</v>
      </c>
      <c r="U2106" s="45">
        <v>2.2800925925925927E-3</v>
      </c>
      <c r="V2106" s="45">
        <v>1</v>
      </c>
      <c r="W2106" s="45">
        <v>0.18174768518518516</v>
      </c>
      <c r="X2106" s="2">
        <v>0</v>
      </c>
      <c r="Y2106" s="2">
        <v>8</v>
      </c>
      <c r="Z2106">
        <v>9</v>
      </c>
    </row>
    <row r="2107" spans="1:26" x14ac:dyDescent="0.25">
      <c r="A2107" s="1">
        <v>44735</v>
      </c>
      <c r="B2107" t="s">
        <v>87</v>
      </c>
      <c r="C2107" t="s">
        <v>131</v>
      </c>
      <c r="D2107" t="s">
        <v>132</v>
      </c>
      <c r="E2107" t="s">
        <v>285</v>
      </c>
      <c r="F2107" s="3">
        <v>27.118332666666664</v>
      </c>
      <c r="G2107" s="5">
        <v>0.10621431076388888</v>
      </c>
      <c r="H2107" s="2">
        <v>4</v>
      </c>
      <c r="I2107" s="2">
        <v>1</v>
      </c>
      <c r="J2107" s="2">
        <v>0</v>
      </c>
      <c r="K2107" s="2">
        <v>13</v>
      </c>
      <c r="L2107" s="2">
        <v>13</v>
      </c>
      <c r="M2107">
        <v>0</v>
      </c>
      <c r="N2107" s="2">
        <v>6</v>
      </c>
      <c r="O2107" s="2">
        <v>2</v>
      </c>
      <c r="P2107" s="2">
        <v>9</v>
      </c>
      <c r="Q2107" s="2">
        <v>10</v>
      </c>
      <c r="R2107" s="2">
        <v>1</v>
      </c>
      <c r="S2107" s="2">
        <v>0</v>
      </c>
      <c r="T2107" s="2">
        <v>1</v>
      </c>
      <c r="U2107" s="45">
        <v>2.2916666666666667E-3</v>
      </c>
      <c r="V2107" s="45">
        <v>1</v>
      </c>
      <c r="W2107" s="45">
        <v>8.4120370370370373E-2</v>
      </c>
      <c r="X2107" s="2">
        <v>1</v>
      </c>
      <c r="Y2107" s="2">
        <v>10</v>
      </c>
      <c r="Z2107">
        <v>13</v>
      </c>
    </row>
    <row r="2108" spans="1:26" x14ac:dyDescent="0.25">
      <c r="A2108" s="1">
        <v>44735</v>
      </c>
      <c r="B2108" t="s">
        <v>87</v>
      </c>
      <c r="C2108" t="s">
        <v>139</v>
      </c>
      <c r="D2108" t="s">
        <v>132</v>
      </c>
      <c r="E2108" t="s">
        <v>285</v>
      </c>
      <c r="F2108" s="3">
        <v>0.38500000000000001</v>
      </c>
      <c r="G2108" s="5">
        <v>1.8437500000000002E-2</v>
      </c>
      <c r="H2108" s="2">
        <v>0</v>
      </c>
      <c r="I2108" s="2">
        <v>0</v>
      </c>
      <c r="J2108" s="2">
        <v>0</v>
      </c>
      <c r="K2108" s="2">
        <v>2</v>
      </c>
      <c r="L2108" s="2">
        <v>2</v>
      </c>
      <c r="M2108">
        <v>0</v>
      </c>
      <c r="N2108" s="2">
        <v>2</v>
      </c>
      <c r="O2108" s="2">
        <v>0</v>
      </c>
      <c r="P2108" s="2">
        <v>2</v>
      </c>
      <c r="Q2108" s="2">
        <v>2</v>
      </c>
      <c r="R2108" s="2">
        <v>0</v>
      </c>
      <c r="S2108" s="2">
        <v>0</v>
      </c>
      <c r="T2108" s="2">
        <v>0</v>
      </c>
      <c r="U2108" s="45" t="s">
        <v>77</v>
      </c>
      <c r="V2108" s="45" t="s">
        <v>77</v>
      </c>
      <c r="W2108" s="45">
        <v>0.18910300925925927</v>
      </c>
      <c r="X2108" s="2">
        <v>0</v>
      </c>
      <c r="Y2108" s="2">
        <v>2</v>
      </c>
      <c r="Z2108">
        <v>2</v>
      </c>
    </row>
    <row r="2109" spans="1:26" x14ac:dyDescent="0.25">
      <c r="A2109" s="1">
        <v>44735</v>
      </c>
      <c r="B2109" t="s">
        <v>87</v>
      </c>
      <c r="C2109" t="s">
        <v>139</v>
      </c>
      <c r="D2109" t="s">
        <v>132</v>
      </c>
      <c r="E2109" t="s">
        <v>282</v>
      </c>
      <c r="F2109" s="3">
        <v>14.308611166666665</v>
      </c>
      <c r="G2109" s="5">
        <v>8.4940683159722238E-2</v>
      </c>
      <c r="H2109" s="2">
        <v>2</v>
      </c>
      <c r="I2109" s="2">
        <v>0</v>
      </c>
      <c r="J2109" s="2">
        <v>0</v>
      </c>
      <c r="K2109" s="2">
        <v>7</v>
      </c>
      <c r="L2109" s="2">
        <v>7</v>
      </c>
      <c r="M2109">
        <v>0</v>
      </c>
      <c r="N2109" s="2">
        <v>2</v>
      </c>
      <c r="O2109" s="2">
        <v>0</v>
      </c>
      <c r="P2109" s="2">
        <v>4</v>
      </c>
      <c r="Q2109" s="2">
        <v>5</v>
      </c>
      <c r="R2109" s="2">
        <v>1</v>
      </c>
      <c r="S2109" s="2">
        <v>1</v>
      </c>
      <c r="T2109" s="2">
        <v>1</v>
      </c>
      <c r="U2109" s="45" t="s">
        <v>77</v>
      </c>
      <c r="V2109" s="45" t="s">
        <v>77</v>
      </c>
      <c r="W2109" s="45">
        <v>0.1894328703703704</v>
      </c>
      <c r="X2109" s="2">
        <v>2</v>
      </c>
      <c r="Y2109" s="2">
        <v>5</v>
      </c>
      <c r="Z2109">
        <v>7</v>
      </c>
    </row>
    <row r="2110" spans="1:26" x14ac:dyDescent="0.25">
      <c r="A2110" s="1">
        <v>44735</v>
      </c>
      <c r="B2110" t="s">
        <v>87</v>
      </c>
      <c r="C2110" t="s">
        <v>131</v>
      </c>
      <c r="D2110" t="s">
        <v>132</v>
      </c>
      <c r="E2110" t="s">
        <v>282</v>
      </c>
      <c r="F2110" s="3">
        <v>12.038333499999998</v>
      </c>
      <c r="G2110" s="5">
        <v>8.0585318452380955E-2</v>
      </c>
      <c r="H2110" s="2">
        <v>1</v>
      </c>
      <c r="I2110" s="2">
        <v>0</v>
      </c>
      <c r="J2110" s="2">
        <v>0</v>
      </c>
      <c r="K2110" s="2">
        <v>6</v>
      </c>
      <c r="L2110" s="2">
        <v>6</v>
      </c>
      <c r="M2110">
        <v>1</v>
      </c>
      <c r="N2110" s="2">
        <v>2</v>
      </c>
      <c r="O2110" s="2">
        <v>3</v>
      </c>
      <c r="P2110" s="2">
        <v>2</v>
      </c>
      <c r="Q2110" s="2">
        <v>2</v>
      </c>
      <c r="R2110" s="2">
        <v>0</v>
      </c>
      <c r="S2110" s="2">
        <v>1</v>
      </c>
      <c r="T2110" s="2">
        <v>0</v>
      </c>
      <c r="U2110" s="45">
        <v>9.571759259259259E-3</v>
      </c>
      <c r="V2110" s="45">
        <v>0.33333333333333331</v>
      </c>
      <c r="W2110" s="45">
        <v>9.7598379629629625E-2</v>
      </c>
      <c r="X2110" s="2">
        <v>1</v>
      </c>
      <c r="Y2110" s="2">
        <v>2</v>
      </c>
      <c r="Z2110">
        <v>6</v>
      </c>
    </row>
    <row r="2111" spans="1:26" x14ac:dyDescent="0.25">
      <c r="A2111" s="1">
        <v>44735</v>
      </c>
      <c r="B2111" t="s">
        <v>87</v>
      </c>
      <c r="C2111" t="s">
        <v>138</v>
      </c>
      <c r="D2111" t="s">
        <v>132</v>
      </c>
      <c r="E2111" t="s">
        <v>287</v>
      </c>
      <c r="F2111" s="3">
        <v>26.016665500000002</v>
      </c>
      <c r="G2111" s="5">
        <v>5.2202188301282045E-2</v>
      </c>
      <c r="H2111" s="2">
        <v>3</v>
      </c>
      <c r="I2111" s="2">
        <v>1</v>
      </c>
      <c r="J2111" s="2">
        <v>0</v>
      </c>
      <c r="K2111" s="2">
        <v>23</v>
      </c>
      <c r="L2111" s="2">
        <v>23</v>
      </c>
      <c r="M2111">
        <v>6</v>
      </c>
      <c r="N2111" s="2">
        <v>17</v>
      </c>
      <c r="O2111" s="2">
        <v>1</v>
      </c>
      <c r="P2111" s="2">
        <v>15</v>
      </c>
      <c r="Q2111" s="2">
        <v>22</v>
      </c>
      <c r="R2111" s="2">
        <v>7</v>
      </c>
      <c r="S2111" s="2">
        <v>0</v>
      </c>
      <c r="T2111" s="2">
        <v>0</v>
      </c>
      <c r="U2111" s="45">
        <v>1.1527777777777779E-2</v>
      </c>
      <c r="V2111" s="45">
        <v>0</v>
      </c>
      <c r="W2111" s="45">
        <v>5.4618055555555559E-2</v>
      </c>
      <c r="X2111" s="2">
        <v>0</v>
      </c>
      <c r="Y2111" s="2">
        <v>22</v>
      </c>
      <c r="Z2111">
        <v>23</v>
      </c>
    </row>
    <row r="2112" spans="1:26" x14ac:dyDescent="0.25">
      <c r="A2112" s="1">
        <v>44735</v>
      </c>
      <c r="B2112" t="s">
        <v>87</v>
      </c>
      <c r="C2112" t="s">
        <v>131</v>
      </c>
      <c r="D2112" t="s">
        <v>132</v>
      </c>
      <c r="E2112" t="s">
        <v>287</v>
      </c>
      <c r="F2112" s="3">
        <v>0</v>
      </c>
      <c r="G2112" s="5">
        <v>1.9988423611111111E-2</v>
      </c>
      <c r="H2112" s="2">
        <v>0</v>
      </c>
      <c r="I2112" s="2">
        <v>0</v>
      </c>
      <c r="J2112" s="2">
        <v>0</v>
      </c>
      <c r="K2112" s="2">
        <v>1</v>
      </c>
      <c r="L2112" s="2">
        <v>1</v>
      </c>
      <c r="M2112">
        <v>0</v>
      </c>
      <c r="N2112" s="2">
        <v>1</v>
      </c>
      <c r="O2112" s="2">
        <v>1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45">
        <v>5.5555555555555556E-4</v>
      </c>
      <c r="V2112" s="45">
        <v>1</v>
      </c>
      <c r="W2112" s="45" t="s">
        <v>77</v>
      </c>
      <c r="X2112" s="2">
        <v>0</v>
      </c>
      <c r="Y2112" s="2">
        <v>0</v>
      </c>
      <c r="Z2112">
        <v>1</v>
      </c>
    </row>
    <row r="2113" spans="1:26" x14ac:dyDescent="0.25">
      <c r="A2113" s="1">
        <v>44735</v>
      </c>
      <c r="B2113" t="s">
        <v>87</v>
      </c>
      <c r="C2113" t="s">
        <v>237</v>
      </c>
      <c r="D2113" t="s">
        <v>238</v>
      </c>
      <c r="E2113" t="s">
        <v>287</v>
      </c>
      <c r="F2113" s="3">
        <v>0</v>
      </c>
      <c r="G2113" s="5">
        <v>1.4618055555555556E-2</v>
      </c>
      <c r="H2113" s="2">
        <v>0</v>
      </c>
      <c r="I2113" s="2">
        <v>0</v>
      </c>
      <c r="J2113" s="2">
        <v>0</v>
      </c>
      <c r="K2113" s="2">
        <v>1</v>
      </c>
      <c r="L2113" s="2">
        <v>1</v>
      </c>
      <c r="M2113">
        <v>0</v>
      </c>
      <c r="N2113" s="2">
        <v>1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1</v>
      </c>
      <c r="U2113" s="45" t="s">
        <v>77</v>
      </c>
      <c r="V2113" s="45" t="s">
        <v>77</v>
      </c>
      <c r="W2113" s="45" t="s">
        <v>77</v>
      </c>
      <c r="X2113" s="2">
        <v>1</v>
      </c>
      <c r="Y2113" s="2">
        <v>0</v>
      </c>
      <c r="Z2113">
        <v>1</v>
      </c>
    </row>
    <row r="2114" spans="1:26" x14ac:dyDescent="0.25">
      <c r="A2114" s="1">
        <v>44735</v>
      </c>
      <c r="B2114" t="s">
        <v>87</v>
      </c>
      <c r="C2114" t="s">
        <v>138</v>
      </c>
      <c r="D2114" t="s">
        <v>132</v>
      </c>
      <c r="E2114" t="s">
        <v>284</v>
      </c>
      <c r="F2114" s="3">
        <v>14.075278000000001</v>
      </c>
      <c r="G2114" s="5">
        <v>5.7959102430555569E-2</v>
      </c>
      <c r="H2114" s="2">
        <v>2</v>
      </c>
      <c r="I2114" s="2">
        <v>0</v>
      </c>
      <c r="J2114" s="2">
        <v>0</v>
      </c>
      <c r="K2114" s="2">
        <v>13</v>
      </c>
      <c r="L2114" s="2">
        <v>13</v>
      </c>
      <c r="M2114">
        <v>5</v>
      </c>
      <c r="N2114" s="2">
        <v>9</v>
      </c>
      <c r="O2114" s="2">
        <v>3</v>
      </c>
      <c r="P2114" s="2">
        <v>8</v>
      </c>
      <c r="Q2114" s="2">
        <v>9</v>
      </c>
      <c r="R2114" s="2">
        <v>1</v>
      </c>
      <c r="S2114" s="2">
        <v>0</v>
      </c>
      <c r="T2114" s="2">
        <v>1</v>
      </c>
      <c r="U2114" s="45">
        <v>8.4143518518518517E-3</v>
      </c>
      <c r="V2114" s="45">
        <v>0.33333333333333331</v>
      </c>
      <c r="W2114" s="45">
        <v>3.1064814814814816E-2</v>
      </c>
      <c r="X2114" s="2">
        <v>1</v>
      </c>
      <c r="Y2114" s="2">
        <v>9</v>
      </c>
      <c r="Z2114">
        <v>13</v>
      </c>
    </row>
    <row r="2115" spans="1:26" x14ac:dyDescent="0.25">
      <c r="A2115" s="1">
        <v>44735</v>
      </c>
      <c r="B2115" t="s">
        <v>87</v>
      </c>
      <c r="C2115" t="s">
        <v>139</v>
      </c>
      <c r="D2115" t="s">
        <v>132</v>
      </c>
      <c r="E2115" t="s">
        <v>277</v>
      </c>
      <c r="F2115" s="3">
        <v>48.605275333333338</v>
      </c>
      <c r="G2115" s="5">
        <v>0.12292887808641977</v>
      </c>
      <c r="H2115" s="2">
        <v>5</v>
      </c>
      <c r="I2115" s="2">
        <v>2</v>
      </c>
      <c r="J2115" s="2">
        <v>0</v>
      </c>
      <c r="K2115" s="2">
        <v>17</v>
      </c>
      <c r="L2115" s="2">
        <v>15</v>
      </c>
      <c r="M2115">
        <v>2</v>
      </c>
      <c r="N2115" s="2">
        <v>7</v>
      </c>
      <c r="O2115" s="2">
        <v>5</v>
      </c>
      <c r="P2115" s="2">
        <v>10</v>
      </c>
      <c r="Q2115" s="2">
        <v>10</v>
      </c>
      <c r="R2115" s="2">
        <v>0</v>
      </c>
      <c r="S2115" s="2">
        <v>1</v>
      </c>
      <c r="T2115" s="2">
        <v>1</v>
      </c>
      <c r="U2115" s="45">
        <v>4.6527777777777782E-3</v>
      </c>
      <c r="V2115" s="45">
        <v>0.8</v>
      </c>
      <c r="W2115" s="45">
        <v>0.11270833333333334</v>
      </c>
      <c r="X2115" s="2">
        <v>2</v>
      </c>
      <c r="Y2115" s="2">
        <v>10</v>
      </c>
      <c r="Z2115">
        <v>17</v>
      </c>
    </row>
    <row r="2116" spans="1:26" x14ac:dyDescent="0.25">
      <c r="A2116" s="1">
        <v>44735</v>
      </c>
      <c r="B2116" t="s">
        <v>87</v>
      </c>
      <c r="C2116" t="s">
        <v>131</v>
      </c>
      <c r="D2116" t="s">
        <v>132</v>
      </c>
      <c r="E2116" t="s">
        <v>277</v>
      </c>
      <c r="F2116" s="3">
        <v>0</v>
      </c>
      <c r="G2116" s="5" t="s">
        <v>77</v>
      </c>
      <c r="H2116" s="2">
        <v>0</v>
      </c>
      <c r="I2116" s="2">
        <v>0</v>
      </c>
      <c r="J2116" s="2">
        <v>0</v>
      </c>
      <c r="K2116" s="2">
        <v>1</v>
      </c>
      <c r="L2116" s="2">
        <v>0</v>
      </c>
      <c r="M2116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1</v>
      </c>
      <c r="U2116" s="45" t="s">
        <v>77</v>
      </c>
      <c r="V2116" s="45" t="s">
        <v>77</v>
      </c>
      <c r="W2116" s="45" t="s">
        <v>77</v>
      </c>
      <c r="X2116" s="2">
        <v>1</v>
      </c>
      <c r="Y2116" s="2">
        <v>0</v>
      </c>
      <c r="Z2116">
        <v>1</v>
      </c>
    </row>
    <row r="2117" spans="1:26" x14ac:dyDescent="0.25">
      <c r="A2117" s="1">
        <v>44735</v>
      </c>
      <c r="B2117" t="s">
        <v>90</v>
      </c>
      <c r="C2117" t="s">
        <v>136</v>
      </c>
      <c r="D2117" t="s">
        <v>132</v>
      </c>
      <c r="E2117" t="s">
        <v>269</v>
      </c>
      <c r="F2117" s="3">
        <v>0</v>
      </c>
      <c r="G2117" s="5">
        <v>3.4143541666666667E-3</v>
      </c>
      <c r="H2117" s="2">
        <v>0</v>
      </c>
      <c r="I2117" s="2">
        <v>0</v>
      </c>
      <c r="J2117" s="2">
        <v>0</v>
      </c>
      <c r="K2117" s="2">
        <v>1</v>
      </c>
      <c r="L2117" s="2">
        <v>1</v>
      </c>
      <c r="M2117">
        <v>1</v>
      </c>
      <c r="N2117" s="2">
        <v>1</v>
      </c>
      <c r="O2117" s="2">
        <v>0</v>
      </c>
      <c r="P2117" s="2">
        <v>1</v>
      </c>
      <c r="Q2117" s="2">
        <v>1</v>
      </c>
      <c r="R2117" s="2">
        <v>0</v>
      </c>
      <c r="S2117" s="2">
        <v>0</v>
      </c>
      <c r="T2117" s="2">
        <v>0</v>
      </c>
      <c r="U2117" s="45" t="s">
        <v>77</v>
      </c>
      <c r="V2117" s="45" t="s">
        <v>77</v>
      </c>
      <c r="W2117" s="45">
        <v>1.7800925925925925E-2</v>
      </c>
      <c r="X2117" s="2">
        <v>0</v>
      </c>
      <c r="Y2117" s="2">
        <v>1</v>
      </c>
      <c r="Z2117">
        <v>1</v>
      </c>
    </row>
    <row r="2118" spans="1:26" x14ac:dyDescent="0.25">
      <c r="A2118" s="1">
        <v>44735</v>
      </c>
      <c r="B2118" t="s">
        <v>90</v>
      </c>
      <c r="C2118" t="s">
        <v>136</v>
      </c>
      <c r="D2118" t="s">
        <v>132</v>
      </c>
      <c r="E2118" t="s">
        <v>272</v>
      </c>
      <c r="F2118" s="3">
        <v>7.7008333333333336</v>
      </c>
      <c r="G2118" s="5">
        <v>0.17085069444444445</v>
      </c>
      <c r="H2118" s="2">
        <v>1</v>
      </c>
      <c r="I2118" s="2">
        <v>0</v>
      </c>
      <c r="J2118" s="2">
        <v>0</v>
      </c>
      <c r="K2118" s="2">
        <v>1</v>
      </c>
      <c r="L2118" s="2">
        <v>1</v>
      </c>
      <c r="M2118">
        <v>0</v>
      </c>
      <c r="N2118" s="2">
        <v>0</v>
      </c>
      <c r="O2118" s="2">
        <v>0</v>
      </c>
      <c r="P2118" s="2">
        <v>1</v>
      </c>
      <c r="Q2118" s="2">
        <v>1</v>
      </c>
      <c r="R2118" s="2">
        <v>0</v>
      </c>
      <c r="S2118" s="2">
        <v>0</v>
      </c>
      <c r="T2118" s="2">
        <v>0</v>
      </c>
      <c r="U2118" s="45" t="s">
        <v>77</v>
      </c>
      <c r="V2118" s="45" t="s">
        <v>77</v>
      </c>
      <c r="W2118" s="45">
        <v>7.6157407407407415E-3</v>
      </c>
      <c r="X2118" s="2">
        <v>0</v>
      </c>
      <c r="Y2118" s="2">
        <v>1</v>
      </c>
      <c r="Z2118">
        <v>1</v>
      </c>
    </row>
    <row r="2119" spans="1:26" x14ac:dyDescent="0.25">
      <c r="A2119" s="1">
        <v>44735</v>
      </c>
      <c r="B2119" t="s">
        <v>90</v>
      </c>
      <c r="C2119" t="s">
        <v>136</v>
      </c>
      <c r="D2119" t="s">
        <v>132</v>
      </c>
      <c r="E2119" t="s">
        <v>273</v>
      </c>
      <c r="F2119" s="3">
        <v>86.905273833333339</v>
      </c>
      <c r="G2119" s="5">
        <v>8.6751375443262405E-2</v>
      </c>
      <c r="H2119" s="2">
        <v>9</v>
      </c>
      <c r="I2119" s="2">
        <v>4</v>
      </c>
      <c r="J2119" s="2">
        <v>0</v>
      </c>
      <c r="K2119" s="2">
        <v>42</v>
      </c>
      <c r="L2119" s="2">
        <v>39</v>
      </c>
      <c r="M2119">
        <v>10</v>
      </c>
      <c r="N2119" s="2">
        <v>23</v>
      </c>
      <c r="O2119" s="2">
        <v>14</v>
      </c>
      <c r="P2119" s="2">
        <v>17</v>
      </c>
      <c r="Q2119" s="2">
        <v>20</v>
      </c>
      <c r="R2119" s="2">
        <v>3</v>
      </c>
      <c r="S2119" s="2">
        <v>0</v>
      </c>
      <c r="T2119" s="2">
        <v>8</v>
      </c>
      <c r="U2119" s="45">
        <v>5.0000000000000001E-3</v>
      </c>
      <c r="V2119" s="45">
        <v>0.5714285714285714</v>
      </c>
      <c r="W2119" s="45">
        <v>9.9108796296296306E-2</v>
      </c>
      <c r="X2119" s="2">
        <v>8</v>
      </c>
      <c r="Y2119" s="2">
        <v>20</v>
      </c>
      <c r="Z2119">
        <v>41</v>
      </c>
    </row>
    <row r="2120" spans="1:26" x14ac:dyDescent="0.25">
      <c r="A2120" s="1">
        <v>44735</v>
      </c>
      <c r="B2120" t="s">
        <v>90</v>
      </c>
      <c r="C2120" t="s">
        <v>155</v>
      </c>
      <c r="D2120" t="s">
        <v>146</v>
      </c>
      <c r="E2120" t="s">
        <v>273</v>
      </c>
      <c r="F2120" s="3">
        <v>0</v>
      </c>
      <c r="G2120" s="5">
        <v>1.7112246527777777E-2</v>
      </c>
      <c r="H2120" s="2">
        <v>0</v>
      </c>
      <c r="I2120" s="2">
        <v>0</v>
      </c>
      <c r="J2120" s="2">
        <v>0</v>
      </c>
      <c r="K2120" s="2">
        <v>2</v>
      </c>
      <c r="L2120" s="2">
        <v>2</v>
      </c>
      <c r="M2120">
        <v>0</v>
      </c>
      <c r="N2120" s="2">
        <v>2</v>
      </c>
      <c r="O2120" s="2">
        <v>0</v>
      </c>
      <c r="P2120" s="2">
        <v>2</v>
      </c>
      <c r="Q2120" s="2">
        <v>2</v>
      </c>
      <c r="R2120" s="2">
        <v>0</v>
      </c>
      <c r="S2120" s="2">
        <v>0</v>
      </c>
      <c r="T2120" s="2">
        <v>0</v>
      </c>
      <c r="U2120" s="45" t="s">
        <v>77</v>
      </c>
      <c r="V2120" s="45" t="s">
        <v>77</v>
      </c>
      <c r="W2120" s="45">
        <v>6.3327546296296292E-2</v>
      </c>
      <c r="X2120" s="2">
        <v>0</v>
      </c>
      <c r="Y2120" s="2">
        <v>2</v>
      </c>
      <c r="Z2120">
        <v>2</v>
      </c>
    </row>
    <row r="2121" spans="1:26" x14ac:dyDescent="0.25">
      <c r="A2121" s="1">
        <v>44735</v>
      </c>
      <c r="B2121" t="s">
        <v>90</v>
      </c>
      <c r="C2121" t="s">
        <v>136</v>
      </c>
      <c r="D2121" t="s">
        <v>132</v>
      </c>
      <c r="E2121" t="s">
        <v>268</v>
      </c>
      <c r="F2121" s="3">
        <v>0.40583333333333332</v>
      </c>
      <c r="G2121" s="5">
        <v>3.251543287037037E-2</v>
      </c>
      <c r="H2121" s="2">
        <v>0</v>
      </c>
      <c r="I2121" s="2">
        <v>0</v>
      </c>
      <c r="J2121" s="2">
        <v>0</v>
      </c>
      <c r="K2121" s="2">
        <v>2</v>
      </c>
      <c r="L2121" s="2">
        <v>2</v>
      </c>
      <c r="M2121">
        <v>0</v>
      </c>
      <c r="N2121" s="2">
        <v>2</v>
      </c>
      <c r="O2121" s="2">
        <v>0</v>
      </c>
      <c r="P2121" s="2">
        <v>1</v>
      </c>
      <c r="Q2121" s="2">
        <v>2</v>
      </c>
      <c r="R2121" s="2">
        <v>1</v>
      </c>
      <c r="S2121" s="2">
        <v>0</v>
      </c>
      <c r="T2121" s="2">
        <v>0</v>
      </c>
      <c r="U2121" s="45" t="s">
        <v>77</v>
      </c>
      <c r="V2121" s="45" t="s">
        <v>77</v>
      </c>
      <c r="W2121" s="45">
        <v>7.5561342592592604E-2</v>
      </c>
      <c r="X2121" s="2">
        <v>0</v>
      </c>
      <c r="Y2121" s="2">
        <v>2</v>
      </c>
      <c r="Z2121">
        <v>2</v>
      </c>
    </row>
    <row r="2122" spans="1:26" x14ac:dyDescent="0.25">
      <c r="A2122" s="1">
        <v>44735</v>
      </c>
      <c r="B2122" t="s">
        <v>90</v>
      </c>
      <c r="C2122" t="s">
        <v>136</v>
      </c>
      <c r="D2122" t="s">
        <v>132</v>
      </c>
      <c r="E2122" t="s">
        <v>281</v>
      </c>
      <c r="F2122" s="3">
        <v>0.12805549999999999</v>
      </c>
      <c r="G2122" s="5">
        <v>1.5752312500000001E-2</v>
      </c>
      <c r="H2122" s="2">
        <v>0</v>
      </c>
      <c r="I2122" s="2">
        <v>0</v>
      </c>
      <c r="J2122" s="2">
        <v>0</v>
      </c>
      <c r="K2122" s="2">
        <v>2</v>
      </c>
      <c r="L2122" s="2">
        <v>1</v>
      </c>
      <c r="M2122">
        <v>0</v>
      </c>
      <c r="N2122" s="2">
        <v>1</v>
      </c>
      <c r="O2122" s="2">
        <v>0</v>
      </c>
      <c r="P2122" s="2">
        <v>1</v>
      </c>
      <c r="Q2122" s="2">
        <v>1</v>
      </c>
      <c r="R2122" s="2">
        <v>0</v>
      </c>
      <c r="S2122" s="2">
        <v>0</v>
      </c>
      <c r="T2122" s="2">
        <v>1</v>
      </c>
      <c r="U2122" s="45" t="s">
        <v>77</v>
      </c>
      <c r="V2122" s="45" t="s">
        <v>77</v>
      </c>
      <c r="W2122" s="45">
        <v>0.16400462962962964</v>
      </c>
      <c r="X2122" s="2">
        <v>1</v>
      </c>
      <c r="Y2122" s="2">
        <v>1</v>
      </c>
      <c r="Z2122">
        <v>2</v>
      </c>
    </row>
    <row r="2123" spans="1:26" x14ac:dyDescent="0.25">
      <c r="A2123" s="1">
        <v>44735</v>
      </c>
      <c r="B2123" t="s">
        <v>90</v>
      </c>
      <c r="C2123" t="s">
        <v>163</v>
      </c>
      <c r="D2123" t="s">
        <v>153</v>
      </c>
      <c r="E2123" t="s">
        <v>279</v>
      </c>
      <c r="F2123" s="3">
        <v>0</v>
      </c>
      <c r="G2123" s="5">
        <v>6.5393541666666664E-3</v>
      </c>
      <c r="H2123" s="2">
        <v>0</v>
      </c>
      <c r="I2123" s="2">
        <v>0</v>
      </c>
      <c r="J2123" s="2">
        <v>0</v>
      </c>
      <c r="K2123" s="2">
        <v>1</v>
      </c>
      <c r="L2123" s="2">
        <v>1</v>
      </c>
      <c r="M2123">
        <v>0</v>
      </c>
      <c r="N2123" s="2">
        <v>1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1</v>
      </c>
      <c r="U2123" s="45" t="s">
        <v>77</v>
      </c>
      <c r="V2123" s="45" t="s">
        <v>77</v>
      </c>
      <c r="W2123" s="45" t="s">
        <v>77</v>
      </c>
      <c r="X2123" s="2">
        <v>1</v>
      </c>
      <c r="Y2123" s="2">
        <v>0</v>
      </c>
      <c r="Z2123">
        <v>1</v>
      </c>
    </row>
    <row r="2124" spans="1:26" x14ac:dyDescent="0.25">
      <c r="A2124" s="1">
        <v>44735</v>
      </c>
      <c r="B2124" t="s">
        <v>90</v>
      </c>
      <c r="C2124" t="s">
        <v>136</v>
      </c>
      <c r="D2124" t="s">
        <v>132</v>
      </c>
      <c r="E2124" t="s">
        <v>271</v>
      </c>
      <c r="F2124" s="3">
        <v>0.41527783333333335</v>
      </c>
      <c r="G2124" s="5">
        <v>2.7719909722222227E-2</v>
      </c>
      <c r="H2124" s="2">
        <v>0</v>
      </c>
      <c r="I2124" s="2">
        <v>0</v>
      </c>
      <c r="J2124" s="2">
        <v>0</v>
      </c>
      <c r="K2124" s="2">
        <v>1</v>
      </c>
      <c r="L2124" s="2">
        <v>1</v>
      </c>
      <c r="M2124">
        <v>0</v>
      </c>
      <c r="N2124" s="2">
        <v>1</v>
      </c>
      <c r="O2124" s="2">
        <v>0</v>
      </c>
      <c r="P2124" s="2">
        <v>1</v>
      </c>
      <c r="Q2124" s="2">
        <v>1</v>
      </c>
      <c r="R2124" s="2">
        <v>0</v>
      </c>
      <c r="S2124" s="2">
        <v>0</v>
      </c>
      <c r="T2124" s="2">
        <v>0</v>
      </c>
      <c r="U2124" s="45" t="s">
        <v>77</v>
      </c>
      <c r="V2124" s="45" t="s">
        <v>77</v>
      </c>
      <c r="W2124" s="45">
        <v>0.18218750000000003</v>
      </c>
      <c r="X2124" s="2">
        <v>0</v>
      </c>
      <c r="Y2124" s="2">
        <v>1</v>
      </c>
      <c r="Z2124">
        <v>1</v>
      </c>
    </row>
    <row r="2125" spans="1:26" x14ac:dyDescent="0.25">
      <c r="A2125" s="1">
        <v>44735</v>
      </c>
      <c r="B2125" t="s">
        <v>90</v>
      </c>
      <c r="C2125" t="s">
        <v>136</v>
      </c>
      <c r="D2125" t="s">
        <v>132</v>
      </c>
      <c r="E2125" t="s">
        <v>94</v>
      </c>
      <c r="F2125" s="3">
        <v>0</v>
      </c>
      <c r="G2125" s="5">
        <v>1.1458312500000001E-2</v>
      </c>
      <c r="H2125" s="2">
        <v>0</v>
      </c>
      <c r="I2125" s="2">
        <v>0</v>
      </c>
      <c r="J2125" s="2">
        <v>0</v>
      </c>
      <c r="K2125" s="2">
        <v>2</v>
      </c>
      <c r="L2125" s="2">
        <v>2</v>
      </c>
      <c r="M2125">
        <v>0</v>
      </c>
      <c r="N2125" s="2">
        <v>2</v>
      </c>
      <c r="O2125" s="2">
        <v>1</v>
      </c>
      <c r="P2125" s="2">
        <v>0</v>
      </c>
      <c r="Q2125" s="2">
        <v>0</v>
      </c>
      <c r="R2125" s="2">
        <v>0</v>
      </c>
      <c r="S2125" s="2">
        <v>0</v>
      </c>
      <c r="T2125" s="2">
        <v>1</v>
      </c>
      <c r="U2125" s="45">
        <v>1.1921296296296298E-2</v>
      </c>
      <c r="V2125" s="45">
        <v>0</v>
      </c>
      <c r="W2125" s="45" t="s">
        <v>77</v>
      </c>
      <c r="X2125" s="2">
        <v>1</v>
      </c>
      <c r="Y2125" s="2">
        <v>0</v>
      </c>
      <c r="Z2125">
        <v>2</v>
      </c>
    </row>
    <row r="2126" spans="1:26" x14ac:dyDescent="0.25">
      <c r="A2126" s="1">
        <v>44735</v>
      </c>
      <c r="B2126" t="s">
        <v>90</v>
      </c>
      <c r="C2126" t="s">
        <v>136</v>
      </c>
      <c r="D2126" t="s">
        <v>132</v>
      </c>
      <c r="E2126" t="s">
        <v>274</v>
      </c>
      <c r="F2126" s="3">
        <v>0</v>
      </c>
      <c r="G2126" s="5">
        <v>2.5758083333333338E-2</v>
      </c>
      <c r="H2126" s="2">
        <v>0</v>
      </c>
      <c r="I2126" s="2">
        <v>0</v>
      </c>
      <c r="J2126" s="2">
        <v>0</v>
      </c>
      <c r="K2126" s="2">
        <v>2</v>
      </c>
      <c r="L2126" s="2">
        <v>2</v>
      </c>
      <c r="M2126">
        <v>1</v>
      </c>
      <c r="N2126" s="2">
        <v>1</v>
      </c>
      <c r="O2126" s="2">
        <v>0</v>
      </c>
      <c r="P2126" s="2">
        <v>1</v>
      </c>
      <c r="Q2126" s="2">
        <v>1</v>
      </c>
      <c r="R2126" s="2">
        <v>0</v>
      </c>
      <c r="S2126" s="2">
        <v>0</v>
      </c>
      <c r="T2126" s="2">
        <v>1</v>
      </c>
      <c r="U2126" s="45" t="s">
        <v>77</v>
      </c>
      <c r="V2126" s="45" t="s">
        <v>77</v>
      </c>
      <c r="W2126" s="45">
        <v>2.9016203703703704E-2</v>
      </c>
      <c r="X2126" s="2">
        <v>1</v>
      </c>
      <c r="Y2126" s="2">
        <v>1</v>
      </c>
      <c r="Z2126">
        <v>2</v>
      </c>
    </row>
    <row r="2127" spans="1:26" x14ac:dyDescent="0.25">
      <c r="A2127" s="1">
        <v>44735</v>
      </c>
      <c r="B2127" t="s">
        <v>90</v>
      </c>
      <c r="C2127" t="s">
        <v>136</v>
      </c>
      <c r="D2127" t="s">
        <v>132</v>
      </c>
      <c r="E2127" t="s">
        <v>267</v>
      </c>
      <c r="F2127" s="3">
        <v>0</v>
      </c>
      <c r="G2127" s="5">
        <v>8.5879236111111104E-3</v>
      </c>
      <c r="H2127" s="2">
        <v>0</v>
      </c>
      <c r="I2127" s="2">
        <v>0</v>
      </c>
      <c r="J2127" s="2">
        <v>0</v>
      </c>
      <c r="K2127" s="2">
        <v>1</v>
      </c>
      <c r="L2127" s="2">
        <v>1</v>
      </c>
      <c r="M2127">
        <v>0</v>
      </c>
      <c r="N2127" s="2">
        <v>1</v>
      </c>
      <c r="O2127" s="2">
        <v>0</v>
      </c>
      <c r="P2127" s="2">
        <v>1</v>
      </c>
      <c r="Q2127" s="2">
        <v>1</v>
      </c>
      <c r="R2127" s="2">
        <v>0</v>
      </c>
      <c r="S2127" s="2">
        <v>0</v>
      </c>
      <c r="T2127" s="2">
        <v>0</v>
      </c>
      <c r="U2127" s="45" t="s">
        <v>77</v>
      </c>
      <c r="V2127" s="45" t="s">
        <v>77</v>
      </c>
      <c r="W2127" s="45">
        <v>0.35944444444444446</v>
      </c>
      <c r="X2127" s="2">
        <v>0</v>
      </c>
      <c r="Y2127" s="2">
        <v>1</v>
      </c>
      <c r="Z2127">
        <v>1</v>
      </c>
    </row>
    <row r="2128" spans="1:26" x14ac:dyDescent="0.25">
      <c r="A2128" s="1">
        <v>44735</v>
      </c>
      <c r="B2128" t="s">
        <v>90</v>
      </c>
      <c r="C2128" t="s">
        <v>136</v>
      </c>
      <c r="D2128" t="s">
        <v>132</v>
      </c>
      <c r="E2128" t="s">
        <v>283</v>
      </c>
      <c r="F2128" s="3">
        <v>26.666110000000003</v>
      </c>
      <c r="G2128" s="5">
        <v>7.3288395833333339E-2</v>
      </c>
      <c r="H2128" s="2">
        <v>2</v>
      </c>
      <c r="I2128" s="2">
        <v>0</v>
      </c>
      <c r="J2128" s="2">
        <v>0</v>
      </c>
      <c r="K2128" s="2">
        <v>15</v>
      </c>
      <c r="L2128" s="2">
        <v>15</v>
      </c>
      <c r="M2128">
        <v>4</v>
      </c>
      <c r="N2128" s="2">
        <v>8</v>
      </c>
      <c r="O2128" s="2">
        <v>8</v>
      </c>
      <c r="P2128" s="2">
        <v>5</v>
      </c>
      <c r="Q2128" s="2">
        <v>6</v>
      </c>
      <c r="R2128" s="2">
        <v>1</v>
      </c>
      <c r="S2128" s="2">
        <v>0</v>
      </c>
      <c r="T2128" s="2">
        <v>1</v>
      </c>
      <c r="U2128" s="45">
        <v>4.0046296296296297E-3</v>
      </c>
      <c r="V2128" s="45">
        <v>0.75</v>
      </c>
      <c r="W2128" s="45">
        <v>4.7100694444444445E-2</v>
      </c>
      <c r="X2128" s="2">
        <v>1</v>
      </c>
      <c r="Y2128" s="2">
        <v>6</v>
      </c>
      <c r="Z2128">
        <v>15</v>
      </c>
    </row>
    <row r="2129" spans="1:26" x14ac:dyDescent="0.25">
      <c r="A2129" s="1">
        <v>44735</v>
      </c>
      <c r="B2129" t="s">
        <v>90</v>
      </c>
      <c r="C2129" t="s">
        <v>155</v>
      </c>
      <c r="D2129" t="s">
        <v>146</v>
      </c>
      <c r="E2129" t="s">
        <v>283</v>
      </c>
      <c r="F2129" s="3">
        <v>0</v>
      </c>
      <c r="G2129" s="5">
        <v>4.4415506944444447E-2</v>
      </c>
      <c r="H2129" s="2">
        <v>0</v>
      </c>
      <c r="I2129" s="2">
        <v>0</v>
      </c>
      <c r="J2129" s="2">
        <v>0</v>
      </c>
      <c r="K2129" s="2">
        <v>2</v>
      </c>
      <c r="L2129" s="2">
        <v>2</v>
      </c>
      <c r="M2129">
        <v>0</v>
      </c>
      <c r="N2129" s="2">
        <v>1</v>
      </c>
      <c r="O2129" s="2">
        <v>0</v>
      </c>
      <c r="P2129" s="2">
        <v>2</v>
      </c>
      <c r="Q2129" s="2">
        <v>2</v>
      </c>
      <c r="R2129" s="2">
        <v>0</v>
      </c>
      <c r="S2129" s="2">
        <v>0</v>
      </c>
      <c r="T2129" s="2">
        <v>0</v>
      </c>
      <c r="U2129" s="45" t="s">
        <v>77</v>
      </c>
      <c r="V2129" s="45" t="s">
        <v>77</v>
      </c>
      <c r="W2129" s="45">
        <v>7.4739583333333331E-2</v>
      </c>
      <c r="X2129" s="2">
        <v>0</v>
      </c>
      <c r="Y2129" s="2">
        <v>2</v>
      </c>
      <c r="Z2129">
        <v>2</v>
      </c>
    </row>
    <row r="2130" spans="1:26" x14ac:dyDescent="0.25">
      <c r="A2130" s="1">
        <v>44735</v>
      </c>
      <c r="B2130" t="s">
        <v>81</v>
      </c>
      <c r="C2130" t="s">
        <v>140</v>
      </c>
      <c r="D2130" t="s">
        <v>132</v>
      </c>
      <c r="E2130" t="s">
        <v>269</v>
      </c>
      <c r="F2130" s="3">
        <v>58.136389000000001</v>
      </c>
      <c r="G2130" s="5">
        <v>0.17190663611111112</v>
      </c>
      <c r="H2130" s="2">
        <v>4</v>
      </c>
      <c r="I2130" s="2">
        <v>4</v>
      </c>
      <c r="J2130" s="2">
        <v>0</v>
      </c>
      <c r="K2130" s="2">
        <v>14</v>
      </c>
      <c r="L2130" s="2">
        <v>14</v>
      </c>
      <c r="M2130">
        <v>1</v>
      </c>
      <c r="N2130" s="2">
        <v>4</v>
      </c>
      <c r="O2130" s="2">
        <v>2</v>
      </c>
      <c r="P2130" s="2">
        <v>10</v>
      </c>
      <c r="Q2130" s="2">
        <v>12</v>
      </c>
      <c r="R2130" s="2">
        <v>2</v>
      </c>
      <c r="S2130" s="2">
        <v>0</v>
      </c>
      <c r="T2130" s="2">
        <v>0</v>
      </c>
      <c r="U2130" s="45">
        <v>6.8344907407407408E-3</v>
      </c>
      <c r="V2130" s="45">
        <v>0.5</v>
      </c>
      <c r="W2130" s="45">
        <v>0.14722800925925925</v>
      </c>
      <c r="X2130" s="2">
        <v>0</v>
      </c>
      <c r="Y2130" s="2">
        <v>12</v>
      </c>
      <c r="Z2130">
        <v>14</v>
      </c>
    </row>
    <row r="2131" spans="1:26" x14ac:dyDescent="0.25">
      <c r="A2131" s="1">
        <v>44735</v>
      </c>
      <c r="B2131" t="s">
        <v>81</v>
      </c>
      <c r="C2131" t="s">
        <v>141</v>
      </c>
      <c r="D2131" t="s">
        <v>132</v>
      </c>
      <c r="E2131" t="s">
        <v>269</v>
      </c>
      <c r="F2131" s="3">
        <v>0.52916666666666667</v>
      </c>
      <c r="G2131" s="5">
        <v>3.246527777777778E-2</v>
      </c>
      <c r="H2131" s="2">
        <v>0</v>
      </c>
      <c r="I2131" s="2">
        <v>0</v>
      </c>
      <c r="J2131" s="2">
        <v>0</v>
      </c>
      <c r="K2131" s="2">
        <v>2</v>
      </c>
      <c r="L2131" s="2">
        <v>1</v>
      </c>
      <c r="M2131">
        <v>0</v>
      </c>
      <c r="N2131" s="2">
        <v>1</v>
      </c>
      <c r="O2131" s="2">
        <v>0</v>
      </c>
      <c r="P2131" s="2">
        <v>2</v>
      </c>
      <c r="Q2131" s="2">
        <v>2</v>
      </c>
      <c r="R2131" s="2">
        <v>0</v>
      </c>
      <c r="S2131" s="2">
        <v>0</v>
      </c>
      <c r="T2131" s="2">
        <v>0</v>
      </c>
      <c r="U2131" s="45" t="s">
        <v>77</v>
      </c>
      <c r="V2131" s="45" t="s">
        <v>77</v>
      </c>
      <c r="W2131" s="45">
        <v>0.16544560185185186</v>
      </c>
      <c r="X2131" s="2">
        <v>0</v>
      </c>
      <c r="Y2131" s="2">
        <v>2</v>
      </c>
      <c r="Z2131">
        <v>2</v>
      </c>
    </row>
    <row r="2132" spans="1:26" x14ac:dyDescent="0.25">
      <c r="A2132" s="1">
        <v>44735</v>
      </c>
      <c r="B2132" t="s">
        <v>81</v>
      </c>
      <c r="C2132" t="s">
        <v>135</v>
      </c>
      <c r="D2132" t="s">
        <v>132</v>
      </c>
      <c r="E2132" t="s">
        <v>272</v>
      </c>
      <c r="F2132" s="3">
        <v>15.857777833333333</v>
      </c>
      <c r="G2132" s="5">
        <v>0.11611772519841269</v>
      </c>
      <c r="H2132" s="2">
        <v>2</v>
      </c>
      <c r="I2132" s="2">
        <v>1</v>
      </c>
      <c r="J2132" s="2">
        <v>0</v>
      </c>
      <c r="K2132" s="2">
        <v>5</v>
      </c>
      <c r="L2132" s="2">
        <v>5</v>
      </c>
      <c r="M2132">
        <v>0</v>
      </c>
      <c r="N2132" s="2">
        <v>2</v>
      </c>
      <c r="O2132" s="2">
        <v>1</v>
      </c>
      <c r="P2132" s="2">
        <v>3</v>
      </c>
      <c r="Q2132" s="2">
        <v>3</v>
      </c>
      <c r="R2132" s="2">
        <v>0</v>
      </c>
      <c r="S2132" s="2">
        <v>0</v>
      </c>
      <c r="T2132" s="2">
        <v>1</v>
      </c>
      <c r="U2132" s="45">
        <v>1.3680555555555555E-2</v>
      </c>
      <c r="V2132" s="45">
        <v>0</v>
      </c>
      <c r="W2132" s="45">
        <v>5.9490740740740745E-3</v>
      </c>
      <c r="X2132" s="2">
        <v>1</v>
      </c>
      <c r="Y2132" s="2">
        <v>3</v>
      </c>
      <c r="Z2132">
        <v>5</v>
      </c>
    </row>
    <row r="2133" spans="1:26" x14ac:dyDescent="0.25">
      <c r="A2133" s="1">
        <v>44735</v>
      </c>
      <c r="B2133" t="s">
        <v>81</v>
      </c>
      <c r="C2133" t="s">
        <v>141</v>
      </c>
      <c r="D2133" t="s">
        <v>132</v>
      </c>
      <c r="E2133" t="s">
        <v>273</v>
      </c>
      <c r="F2133" s="3">
        <v>0.85916666666666663</v>
      </c>
      <c r="G2133" s="5">
        <v>4.6215277777777779E-2</v>
      </c>
      <c r="H2133" s="2">
        <v>0</v>
      </c>
      <c r="I2133" s="2">
        <v>0</v>
      </c>
      <c r="J2133" s="2">
        <v>0</v>
      </c>
      <c r="K2133" s="2">
        <v>1</v>
      </c>
      <c r="L2133" s="2">
        <v>1</v>
      </c>
      <c r="M2133">
        <v>0</v>
      </c>
      <c r="N2133" s="2">
        <v>0</v>
      </c>
      <c r="O2133" s="2">
        <v>0</v>
      </c>
      <c r="P2133" s="2">
        <v>1</v>
      </c>
      <c r="Q2133" s="2">
        <v>1</v>
      </c>
      <c r="R2133" s="2">
        <v>0</v>
      </c>
      <c r="S2133" s="2">
        <v>0</v>
      </c>
      <c r="T2133" s="2">
        <v>0</v>
      </c>
      <c r="U2133" s="45" t="s">
        <v>77</v>
      </c>
      <c r="V2133" s="45" t="s">
        <v>77</v>
      </c>
      <c r="W2133" s="45">
        <v>0.28502314814814816</v>
      </c>
      <c r="X2133" s="2">
        <v>0</v>
      </c>
      <c r="Y2133" s="2">
        <v>1</v>
      </c>
      <c r="Z2133">
        <v>1</v>
      </c>
    </row>
    <row r="2134" spans="1:26" x14ac:dyDescent="0.25">
      <c r="A2134" s="1">
        <v>44735</v>
      </c>
      <c r="B2134" t="s">
        <v>81</v>
      </c>
      <c r="C2134" t="s">
        <v>135</v>
      </c>
      <c r="D2134" t="s">
        <v>132</v>
      </c>
      <c r="E2134" t="s">
        <v>281</v>
      </c>
      <c r="F2134" s="3">
        <v>40.318888000000001</v>
      </c>
      <c r="G2134" s="5">
        <v>0.34640740000000003</v>
      </c>
      <c r="H2134" s="2">
        <v>3</v>
      </c>
      <c r="I2134" s="2">
        <v>3</v>
      </c>
      <c r="J2134" s="2">
        <v>2</v>
      </c>
      <c r="K2134" s="2">
        <v>5</v>
      </c>
      <c r="L2134" s="2">
        <v>5</v>
      </c>
      <c r="M2134">
        <v>0</v>
      </c>
      <c r="N2134" s="2">
        <v>1</v>
      </c>
      <c r="O2134" s="2">
        <v>0</v>
      </c>
      <c r="P2134" s="2">
        <v>4</v>
      </c>
      <c r="Q2134" s="2">
        <v>5</v>
      </c>
      <c r="R2134" s="2">
        <v>1</v>
      </c>
      <c r="S2134" s="2">
        <v>0</v>
      </c>
      <c r="T2134" s="2">
        <v>0</v>
      </c>
      <c r="U2134" s="45" t="s">
        <v>77</v>
      </c>
      <c r="V2134" s="45" t="s">
        <v>77</v>
      </c>
      <c r="W2134" s="45">
        <v>8.0879629629629635E-2</v>
      </c>
      <c r="X2134" s="2">
        <v>0</v>
      </c>
      <c r="Y2134" s="2">
        <v>5</v>
      </c>
      <c r="Z2134">
        <v>5</v>
      </c>
    </row>
    <row r="2135" spans="1:26" x14ac:dyDescent="0.25">
      <c r="A2135" s="1">
        <v>44735</v>
      </c>
      <c r="B2135" t="s">
        <v>81</v>
      </c>
      <c r="C2135" t="s">
        <v>140</v>
      </c>
      <c r="D2135" t="s">
        <v>132</v>
      </c>
      <c r="E2135" t="s">
        <v>275</v>
      </c>
      <c r="F2135" s="3">
        <v>16.082222166666664</v>
      </c>
      <c r="G2135" s="5">
        <v>0.68050925694444442</v>
      </c>
      <c r="H2135" s="2">
        <v>1</v>
      </c>
      <c r="I2135" s="2">
        <v>1</v>
      </c>
      <c r="J2135" s="2">
        <v>1</v>
      </c>
      <c r="K2135" s="2">
        <v>1</v>
      </c>
      <c r="L2135" s="2">
        <v>1</v>
      </c>
      <c r="M2135">
        <v>0</v>
      </c>
      <c r="N2135" s="2">
        <v>0</v>
      </c>
      <c r="O2135" s="2">
        <v>0</v>
      </c>
      <c r="P2135" s="2">
        <v>1</v>
      </c>
      <c r="Q2135" s="2">
        <v>1</v>
      </c>
      <c r="R2135" s="2">
        <v>0</v>
      </c>
      <c r="S2135" s="2">
        <v>0</v>
      </c>
      <c r="T2135" s="2">
        <v>0</v>
      </c>
      <c r="U2135" s="45" t="s">
        <v>77</v>
      </c>
      <c r="V2135" s="45" t="s">
        <v>77</v>
      </c>
      <c r="W2135" s="45">
        <v>1.8749999999999999E-2</v>
      </c>
      <c r="X2135" s="2">
        <v>0</v>
      </c>
      <c r="Y2135" s="2">
        <v>1</v>
      </c>
      <c r="Z2135">
        <v>1</v>
      </c>
    </row>
    <row r="2136" spans="1:26" x14ac:dyDescent="0.25">
      <c r="A2136" s="1">
        <v>44735</v>
      </c>
      <c r="B2136" t="s">
        <v>81</v>
      </c>
      <c r="C2136" t="s">
        <v>135</v>
      </c>
      <c r="D2136" t="s">
        <v>132</v>
      </c>
      <c r="E2136" t="s">
        <v>94</v>
      </c>
      <c r="F2136" s="3">
        <v>35.422221166666667</v>
      </c>
      <c r="G2136" s="5">
        <v>0.1734696412037037</v>
      </c>
      <c r="H2136" s="2">
        <v>3</v>
      </c>
      <c r="I2136" s="2">
        <v>2</v>
      </c>
      <c r="J2136" s="2">
        <v>0</v>
      </c>
      <c r="K2136" s="2">
        <v>5</v>
      </c>
      <c r="L2136" s="2">
        <v>5</v>
      </c>
      <c r="M2136">
        <v>3</v>
      </c>
      <c r="N2136" s="2">
        <v>3</v>
      </c>
      <c r="O2136" s="2">
        <v>2</v>
      </c>
      <c r="P2136" s="2">
        <v>3</v>
      </c>
      <c r="Q2136" s="2">
        <v>3</v>
      </c>
      <c r="R2136" s="2">
        <v>0</v>
      </c>
      <c r="S2136" s="2">
        <v>0</v>
      </c>
      <c r="T2136" s="2">
        <v>0</v>
      </c>
      <c r="U2136" s="45">
        <v>1.1932870370370371E-2</v>
      </c>
      <c r="V2136" s="45">
        <v>0</v>
      </c>
      <c r="W2136" s="45">
        <v>9.7997685185185188E-2</v>
      </c>
      <c r="X2136" s="2">
        <v>0</v>
      </c>
      <c r="Y2136" s="2">
        <v>3</v>
      </c>
      <c r="Z2136">
        <v>5</v>
      </c>
    </row>
    <row r="2137" spans="1:26" x14ac:dyDescent="0.25">
      <c r="A2137" s="1">
        <v>44735</v>
      </c>
      <c r="B2137" t="s">
        <v>81</v>
      </c>
      <c r="C2137" t="s">
        <v>141</v>
      </c>
      <c r="D2137" t="s">
        <v>132</v>
      </c>
      <c r="E2137" t="s">
        <v>274</v>
      </c>
      <c r="F2137" s="3">
        <v>41.268887666666657</v>
      </c>
      <c r="G2137" s="5">
        <v>6.4897325044802862E-2</v>
      </c>
      <c r="H2137" s="2">
        <v>2</v>
      </c>
      <c r="I2137" s="2">
        <v>2</v>
      </c>
      <c r="J2137" s="2">
        <v>0</v>
      </c>
      <c r="K2137" s="2">
        <v>28</v>
      </c>
      <c r="L2137" s="2">
        <v>27</v>
      </c>
      <c r="M2137">
        <v>10</v>
      </c>
      <c r="N2137" s="2">
        <v>19</v>
      </c>
      <c r="O2137" s="2">
        <v>12</v>
      </c>
      <c r="P2137" s="2">
        <v>16</v>
      </c>
      <c r="Q2137" s="2">
        <v>16</v>
      </c>
      <c r="R2137" s="2">
        <v>0</v>
      </c>
      <c r="S2137" s="2">
        <v>0</v>
      </c>
      <c r="T2137" s="2">
        <v>0</v>
      </c>
      <c r="U2137" s="45">
        <v>5.8333333333333336E-3</v>
      </c>
      <c r="V2137" s="45">
        <v>0.5</v>
      </c>
      <c r="W2137" s="45">
        <v>0.12795138888888891</v>
      </c>
      <c r="X2137" s="2">
        <v>0</v>
      </c>
      <c r="Y2137" s="2">
        <v>16</v>
      </c>
      <c r="Z2137">
        <v>27</v>
      </c>
    </row>
    <row r="2138" spans="1:26" x14ac:dyDescent="0.25">
      <c r="A2138" s="1">
        <v>44735</v>
      </c>
      <c r="B2138" t="s">
        <v>81</v>
      </c>
      <c r="C2138" t="s">
        <v>135</v>
      </c>
      <c r="D2138" t="s">
        <v>132</v>
      </c>
      <c r="E2138" t="s">
        <v>274</v>
      </c>
      <c r="F2138" s="3">
        <v>27.074721166666663</v>
      </c>
      <c r="G2138" s="5">
        <v>0.17157572123015871</v>
      </c>
      <c r="H2138" s="2">
        <v>4</v>
      </c>
      <c r="I2138" s="2">
        <v>1</v>
      </c>
      <c r="J2138" s="2">
        <v>0</v>
      </c>
      <c r="K2138" s="2">
        <v>5</v>
      </c>
      <c r="L2138" s="2">
        <v>5</v>
      </c>
      <c r="M2138">
        <v>0</v>
      </c>
      <c r="N2138" s="2">
        <v>1</v>
      </c>
      <c r="O2138" s="2">
        <v>1</v>
      </c>
      <c r="P2138" s="2">
        <v>3</v>
      </c>
      <c r="Q2138" s="2">
        <v>3</v>
      </c>
      <c r="R2138" s="2">
        <v>0</v>
      </c>
      <c r="S2138" s="2">
        <v>0</v>
      </c>
      <c r="T2138" s="2">
        <v>1</v>
      </c>
      <c r="U2138" s="45">
        <v>2.0370370370370369E-3</v>
      </c>
      <c r="V2138" s="45">
        <v>1</v>
      </c>
      <c r="W2138" s="45">
        <v>0.12581018518518519</v>
      </c>
      <c r="X2138" s="2">
        <v>1</v>
      </c>
      <c r="Y2138" s="2">
        <v>3</v>
      </c>
      <c r="Z2138">
        <v>5</v>
      </c>
    </row>
    <row r="2139" spans="1:26" x14ac:dyDescent="0.25">
      <c r="A2139" s="1">
        <v>44735</v>
      </c>
      <c r="B2139" t="s">
        <v>81</v>
      </c>
      <c r="C2139" t="s">
        <v>140</v>
      </c>
      <c r="D2139" t="s">
        <v>132</v>
      </c>
      <c r="E2139" t="s">
        <v>267</v>
      </c>
      <c r="F2139" s="3">
        <v>0</v>
      </c>
      <c r="G2139" s="5">
        <v>9.9420902777777789E-3</v>
      </c>
      <c r="H2139" s="2">
        <v>0</v>
      </c>
      <c r="I2139" s="2">
        <v>0</v>
      </c>
      <c r="J2139" s="2">
        <v>0</v>
      </c>
      <c r="K2139" s="2">
        <v>1</v>
      </c>
      <c r="L2139" s="2">
        <v>1</v>
      </c>
      <c r="M2139">
        <v>1</v>
      </c>
      <c r="N2139" s="2">
        <v>1</v>
      </c>
      <c r="O2139" s="2">
        <v>0</v>
      </c>
      <c r="P2139" s="2">
        <v>1</v>
      </c>
      <c r="Q2139" s="2">
        <v>1</v>
      </c>
      <c r="R2139" s="2">
        <v>0</v>
      </c>
      <c r="S2139" s="2">
        <v>0</v>
      </c>
      <c r="T2139" s="2">
        <v>0</v>
      </c>
      <c r="U2139" s="45" t="s">
        <v>77</v>
      </c>
      <c r="V2139" s="45" t="s">
        <v>77</v>
      </c>
      <c r="W2139" s="45">
        <v>0.27232638888888888</v>
      </c>
      <c r="X2139" s="2">
        <v>0</v>
      </c>
      <c r="Y2139" s="2">
        <v>1</v>
      </c>
      <c r="Z2139">
        <v>1</v>
      </c>
    </row>
    <row r="2140" spans="1:26" x14ac:dyDescent="0.25">
      <c r="A2140" s="1">
        <v>44735</v>
      </c>
      <c r="B2140" t="s">
        <v>81</v>
      </c>
      <c r="C2140" t="s">
        <v>140</v>
      </c>
      <c r="D2140" t="s">
        <v>132</v>
      </c>
      <c r="E2140" t="s">
        <v>283</v>
      </c>
      <c r="F2140" s="3">
        <v>3.0311110000000001</v>
      </c>
      <c r="G2140" s="5">
        <v>5.1076386574074081E-2</v>
      </c>
      <c r="H2140" s="2">
        <v>0</v>
      </c>
      <c r="I2140" s="2">
        <v>0</v>
      </c>
      <c r="J2140" s="2">
        <v>0</v>
      </c>
      <c r="K2140" s="2">
        <v>2</v>
      </c>
      <c r="L2140" s="2">
        <v>2</v>
      </c>
      <c r="M2140">
        <v>1</v>
      </c>
      <c r="N2140" s="2">
        <v>1</v>
      </c>
      <c r="O2140" s="2">
        <v>1</v>
      </c>
      <c r="P2140" s="2">
        <v>1</v>
      </c>
      <c r="Q2140" s="2">
        <v>1</v>
      </c>
      <c r="R2140" s="2">
        <v>0</v>
      </c>
      <c r="S2140" s="2">
        <v>0</v>
      </c>
      <c r="T2140" s="2">
        <v>0</v>
      </c>
      <c r="U2140" s="45">
        <v>7.4189814814814821E-3</v>
      </c>
      <c r="V2140" s="45">
        <v>0</v>
      </c>
      <c r="W2140" s="45">
        <v>2.5092592592592593E-2</v>
      </c>
      <c r="X2140" s="2">
        <v>0</v>
      </c>
      <c r="Y2140" s="2">
        <v>1</v>
      </c>
      <c r="Z2140">
        <v>2</v>
      </c>
    </row>
    <row r="2141" spans="1:26" x14ac:dyDescent="0.25">
      <c r="A2141" s="1">
        <v>44735</v>
      </c>
      <c r="B2141" t="s">
        <v>76</v>
      </c>
      <c r="C2141" t="s">
        <v>145</v>
      </c>
      <c r="D2141" t="s">
        <v>146</v>
      </c>
      <c r="E2141" t="s">
        <v>268</v>
      </c>
      <c r="F2141" s="3">
        <v>37.545553833333337</v>
      </c>
      <c r="G2141" s="5">
        <v>0.16685647430555559</v>
      </c>
      <c r="H2141" s="2">
        <v>4</v>
      </c>
      <c r="I2141" s="2">
        <v>2</v>
      </c>
      <c r="J2141" s="2">
        <v>1</v>
      </c>
      <c r="K2141" s="2">
        <v>8</v>
      </c>
      <c r="L2141" s="2">
        <v>8</v>
      </c>
      <c r="M2141">
        <v>0</v>
      </c>
      <c r="N2141" s="2">
        <v>2</v>
      </c>
      <c r="O2141" s="2">
        <v>1</v>
      </c>
      <c r="P2141" s="2">
        <v>6</v>
      </c>
      <c r="Q2141" s="2">
        <v>7</v>
      </c>
      <c r="R2141" s="2">
        <v>1</v>
      </c>
      <c r="S2141" s="2">
        <v>0</v>
      </c>
      <c r="T2141" s="2">
        <v>0</v>
      </c>
      <c r="U2141" s="45">
        <v>6.3657407407407413E-4</v>
      </c>
      <c r="V2141" s="45">
        <v>1</v>
      </c>
      <c r="W2141" s="45">
        <v>3.0150462962962962E-2</v>
      </c>
      <c r="X2141" s="2">
        <v>0</v>
      </c>
      <c r="Y2141" s="2">
        <v>7</v>
      </c>
      <c r="Z2141">
        <v>8</v>
      </c>
    </row>
    <row r="2142" spans="1:26" x14ac:dyDescent="0.25">
      <c r="A2142" s="1">
        <v>44735</v>
      </c>
      <c r="B2142" t="s">
        <v>76</v>
      </c>
      <c r="C2142" t="s">
        <v>137</v>
      </c>
      <c r="D2142" t="s">
        <v>132</v>
      </c>
      <c r="E2142" t="s">
        <v>268</v>
      </c>
      <c r="F2142" s="3">
        <v>24.083332333333335</v>
      </c>
      <c r="G2142" s="5">
        <v>5.9597218402777784E-2</v>
      </c>
      <c r="H2142" s="2">
        <v>1</v>
      </c>
      <c r="I2142" s="2">
        <v>0</v>
      </c>
      <c r="J2142" s="2">
        <v>0</v>
      </c>
      <c r="K2142" s="2">
        <v>15</v>
      </c>
      <c r="L2142" s="2">
        <v>15</v>
      </c>
      <c r="M2142">
        <v>5</v>
      </c>
      <c r="N2142" s="2">
        <v>8</v>
      </c>
      <c r="O2142" s="2">
        <v>4</v>
      </c>
      <c r="P2142" s="2">
        <v>5</v>
      </c>
      <c r="Q2142" s="2">
        <v>7</v>
      </c>
      <c r="R2142" s="2">
        <v>2</v>
      </c>
      <c r="S2142" s="2">
        <v>1</v>
      </c>
      <c r="T2142" s="2">
        <v>3</v>
      </c>
      <c r="U2142" s="45">
        <v>1.1643518518518518E-2</v>
      </c>
      <c r="V2142" s="45">
        <v>0.25</v>
      </c>
      <c r="W2142" s="45">
        <v>7.4664351851851857E-2</v>
      </c>
      <c r="X2142" s="2">
        <v>4</v>
      </c>
      <c r="Y2142" s="2">
        <v>7</v>
      </c>
      <c r="Z2142">
        <v>15</v>
      </c>
    </row>
    <row r="2143" spans="1:26" x14ac:dyDescent="0.25">
      <c r="A2143" s="1">
        <v>44735</v>
      </c>
      <c r="B2143" t="s">
        <v>76</v>
      </c>
      <c r="C2143" t="s">
        <v>137</v>
      </c>
      <c r="D2143" t="s">
        <v>132</v>
      </c>
      <c r="E2143" t="s">
        <v>286</v>
      </c>
      <c r="F2143" s="3">
        <v>14.352776833333335</v>
      </c>
      <c r="G2143" s="5">
        <v>9.5849862103174616E-2</v>
      </c>
      <c r="H2143" s="2">
        <v>1</v>
      </c>
      <c r="I2143" s="2">
        <v>0</v>
      </c>
      <c r="J2143" s="2">
        <v>0</v>
      </c>
      <c r="K2143" s="2">
        <v>5</v>
      </c>
      <c r="L2143" s="2">
        <v>5</v>
      </c>
      <c r="M2143">
        <v>0</v>
      </c>
      <c r="N2143" s="2">
        <v>0</v>
      </c>
      <c r="O2143" s="2">
        <v>0</v>
      </c>
      <c r="P2143" s="2">
        <v>4</v>
      </c>
      <c r="Q2143" s="2">
        <v>5</v>
      </c>
      <c r="R2143" s="2">
        <v>1</v>
      </c>
      <c r="S2143" s="2">
        <v>0</v>
      </c>
      <c r="T2143" s="2">
        <v>0</v>
      </c>
      <c r="U2143" s="45" t="s">
        <v>77</v>
      </c>
      <c r="V2143" s="45" t="s">
        <v>77</v>
      </c>
      <c r="W2143" s="45">
        <v>5.480324074074075E-2</v>
      </c>
      <c r="X2143" s="2">
        <v>0</v>
      </c>
      <c r="Y2143" s="2">
        <v>5</v>
      </c>
      <c r="Z2143">
        <v>5</v>
      </c>
    </row>
    <row r="2144" spans="1:26" x14ac:dyDescent="0.25">
      <c r="A2144" s="1">
        <v>44735</v>
      </c>
      <c r="B2144" t="s">
        <v>76</v>
      </c>
      <c r="C2144" t="s">
        <v>147</v>
      </c>
      <c r="D2144" t="s">
        <v>132</v>
      </c>
      <c r="E2144" t="s">
        <v>286</v>
      </c>
      <c r="F2144" s="3">
        <v>3.2675000000000001</v>
      </c>
      <c r="G2144" s="5">
        <v>3.2991898148148152E-2</v>
      </c>
      <c r="H2144" s="2">
        <v>0</v>
      </c>
      <c r="I2144" s="2">
        <v>0</v>
      </c>
      <c r="J2144" s="2">
        <v>0</v>
      </c>
      <c r="K2144" s="2">
        <v>6</v>
      </c>
      <c r="L2144" s="2">
        <v>6</v>
      </c>
      <c r="M2144">
        <v>1</v>
      </c>
      <c r="N2144" s="2">
        <v>5</v>
      </c>
      <c r="O2144" s="2">
        <v>0</v>
      </c>
      <c r="P2144" s="2">
        <v>3</v>
      </c>
      <c r="Q2144" s="2">
        <v>5</v>
      </c>
      <c r="R2144" s="2">
        <v>2</v>
      </c>
      <c r="S2144" s="2">
        <v>1</v>
      </c>
      <c r="T2144" s="2">
        <v>0</v>
      </c>
      <c r="U2144" s="45" t="s">
        <v>77</v>
      </c>
      <c r="V2144" s="45" t="s">
        <v>77</v>
      </c>
      <c r="W2144" s="45">
        <v>3.7210648148148152E-2</v>
      </c>
      <c r="X2144" s="2">
        <v>1</v>
      </c>
      <c r="Y2144" s="2">
        <v>5</v>
      </c>
      <c r="Z2144">
        <v>6</v>
      </c>
    </row>
    <row r="2145" spans="1:26" x14ac:dyDescent="0.25">
      <c r="A2145" s="1">
        <v>44735</v>
      </c>
      <c r="B2145" t="s">
        <v>76</v>
      </c>
      <c r="C2145" t="s">
        <v>147</v>
      </c>
      <c r="D2145" t="s">
        <v>132</v>
      </c>
      <c r="E2145" t="s">
        <v>287</v>
      </c>
      <c r="F2145" s="3">
        <v>1.9183333333333332</v>
      </c>
      <c r="G2145" s="5">
        <v>9.0347222222222218E-2</v>
      </c>
      <c r="H2145" s="2">
        <v>0</v>
      </c>
      <c r="I2145" s="2">
        <v>0</v>
      </c>
      <c r="J2145" s="2">
        <v>0</v>
      </c>
      <c r="K2145" s="2">
        <v>1</v>
      </c>
      <c r="L2145" s="2">
        <v>1</v>
      </c>
      <c r="M2145">
        <v>0</v>
      </c>
      <c r="N2145" s="2">
        <v>0</v>
      </c>
      <c r="O2145" s="2">
        <v>0</v>
      </c>
      <c r="P2145" s="2">
        <v>1</v>
      </c>
      <c r="Q2145" s="2">
        <v>1</v>
      </c>
      <c r="R2145" s="2">
        <v>0</v>
      </c>
      <c r="S2145" s="2">
        <v>0</v>
      </c>
      <c r="T2145" s="2">
        <v>0</v>
      </c>
      <c r="U2145" s="45" t="s">
        <v>77</v>
      </c>
      <c r="V2145" s="45" t="s">
        <v>77</v>
      </c>
      <c r="W2145" s="45">
        <v>1.8715277777777779E-2</v>
      </c>
      <c r="X2145" s="2">
        <v>0</v>
      </c>
      <c r="Y2145" s="2">
        <v>1</v>
      </c>
      <c r="Z2145">
        <v>1</v>
      </c>
    </row>
    <row r="2146" spans="1:26" x14ac:dyDescent="0.25">
      <c r="A2146" s="1">
        <v>44735</v>
      </c>
      <c r="B2146" t="s">
        <v>76</v>
      </c>
      <c r="C2146" t="s">
        <v>144</v>
      </c>
      <c r="D2146" t="s">
        <v>132</v>
      </c>
      <c r="E2146" t="s">
        <v>270</v>
      </c>
      <c r="F2146" s="3">
        <v>49.454163999999999</v>
      </c>
      <c r="G2146" s="5">
        <v>8.5900630401234579E-2</v>
      </c>
      <c r="H2146" s="2">
        <v>3</v>
      </c>
      <c r="I2146" s="2">
        <v>2</v>
      </c>
      <c r="J2146" s="2">
        <v>0</v>
      </c>
      <c r="K2146" s="2">
        <v>20</v>
      </c>
      <c r="L2146" s="2">
        <v>20</v>
      </c>
      <c r="M2146">
        <v>6</v>
      </c>
      <c r="N2146" s="2">
        <v>9</v>
      </c>
      <c r="O2146" s="2">
        <v>6</v>
      </c>
      <c r="P2146" s="2">
        <v>10</v>
      </c>
      <c r="Q2146" s="2">
        <v>13</v>
      </c>
      <c r="R2146" s="2">
        <v>3</v>
      </c>
      <c r="S2146" s="2">
        <v>0</v>
      </c>
      <c r="T2146" s="2">
        <v>1</v>
      </c>
      <c r="U2146" s="45">
        <v>3.9467592592592592E-3</v>
      </c>
      <c r="V2146" s="45">
        <v>0.66666666666666663</v>
      </c>
      <c r="W2146" s="45">
        <v>4.3657407407407409E-2</v>
      </c>
      <c r="X2146" s="2">
        <v>1</v>
      </c>
      <c r="Y2146" s="2">
        <v>13</v>
      </c>
      <c r="Z2146">
        <v>20</v>
      </c>
    </row>
    <row r="2147" spans="1:26" x14ac:dyDescent="0.25">
      <c r="A2147" s="1">
        <v>44735</v>
      </c>
      <c r="B2147" t="s">
        <v>76</v>
      </c>
      <c r="C2147" t="s">
        <v>137</v>
      </c>
      <c r="D2147" t="s">
        <v>132</v>
      </c>
      <c r="E2147" t="s">
        <v>270</v>
      </c>
      <c r="F2147" s="3">
        <v>4.1499998333333332</v>
      </c>
      <c r="G2147" s="5">
        <v>3.3196091269841271E-2</v>
      </c>
      <c r="H2147" s="2">
        <v>0</v>
      </c>
      <c r="I2147" s="2">
        <v>0</v>
      </c>
      <c r="J2147" s="2">
        <v>0</v>
      </c>
      <c r="K2147" s="2">
        <v>7</v>
      </c>
      <c r="L2147" s="2">
        <v>7</v>
      </c>
      <c r="M2147">
        <v>4</v>
      </c>
      <c r="N2147" s="2">
        <v>6</v>
      </c>
      <c r="O2147" s="2">
        <v>2</v>
      </c>
      <c r="P2147" s="2">
        <v>4</v>
      </c>
      <c r="Q2147" s="2">
        <v>4</v>
      </c>
      <c r="R2147" s="2">
        <v>0</v>
      </c>
      <c r="S2147" s="2">
        <v>0</v>
      </c>
      <c r="T2147" s="2">
        <v>1</v>
      </c>
      <c r="U2147" s="45">
        <v>8.2986111111111108E-3</v>
      </c>
      <c r="V2147" s="45">
        <v>0.5</v>
      </c>
      <c r="W2147" s="45">
        <v>1.8975694444444448E-2</v>
      </c>
      <c r="X2147" s="2">
        <v>1</v>
      </c>
      <c r="Y2147" s="2">
        <v>4</v>
      </c>
      <c r="Z2147">
        <v>7</v>
      </c>
    </row>
    <row r="2148" spans="1:26" x14ac:dyDescent="0.25">
      <c r="A2148" s="1">
        <v>44735</v>
      </c>
      <c r="B2148" t="s">
        <v>76</v>
      </c>
      <c r="C2148" t="s">
        <v>147</v>
      </c>
      <c r="D2148" t="s">
        <v>132</v>
      </c>
      <c r="E2148" t="s">
        <v>94</v>
      </c>
      <c r="F2148" s="3">
        <v>0.63249899999999992</v>
      </c>
      <c r="G2148" s="5">
        <v>2.3593729166666667E-2</v>
      </c>
      <c r="H2148" s="2">
        <v>0</v>
      </c>
      <c r="I2148" s="2">
        <v>0</v>
      </c>
      <c r="J2148" s="2">
        <v>0</v>
      </c>
      <c r="K2148" s="2">
        <v>3</v>
      </c>
      <c r="L2148" s="2">
        <v>3</v>
      </c>
      <c r="M2148">
        <v>1</v>
      </c>
      <c r="N2148" s="2">
        <v>3</v>
      </c>
      <c r="O2148" s="2">
        <v>0</v>
      </c>
      <c r="P2148" s="2">
        <v>2</v>
      </c>
      <c r="Q2148" s="2">
        <v>2</v>
      </c>
      <c r="R2148" s="2">
        <v>0</v>
      </c>
      <c r="S2148" s="2">
        <v>1</v>
      </c>
      <c r="T2148" s="2">
        <v>0</v>
      </c>
      <c r="U2148" s="45" t="s">
        <v>77</v>
      </c>
      <c r="V2148" s="45" t="s">
        <v>77</v>
      </c>
      <c r="W2148" s="45">
        <v>7.5740740740740747E-2</v>
      </c>
      <c r="X2148" s="2">
        <v>1</v>
      </c>
      <c r="Y2148" s="2">
        <v>2</v>
      </c>
      <c r="Z2148">
        <v>3</v>
      </c>
    </row>
    <row r="2149" spans="1:26" x14ac:dyDescent="0.25">
      <c r="A2149" s="1">
        <v>44735</v>
      </c>
      <c r="B2149" t="s">
        <v>82</v>
      </c>
      <c r="C2149" t="s">
        <v>151</v>
      </c>
      <c r="D2149" t="s">
        <v>143</v>
      </c>
      <c r="E2149" t="s">
        <v>285</v>
      </c>
      <c r="F2149" s="3">
        <v>0.188888</v>
      </c>
      <c r="G2149" s="5">
        <v>1.8287000000000001E-2</v>
      </c>
      <c r="H2149" s="2">
        <v>0</v>
      </c>
      <c r="I2149" s="2">
        <v>0</v>
      </c>
      <c r="J2149" s="2">
        <v>0</v>
      </c>
      <c r="K2149" s="2">
        <v>1</v>
      </c>
      <c r="L2149" s="2">
        <v>1</v>
      </c>
      <c r="M2149">
        <v>0</v>
      </c>
      <c r="N2149" s="2">
        <v>1</v>
      </c>
      <c r="O2149" s="2">
        <v>1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45">
        <v>1.4930555555555556E-2</v>
      </c>
      <c r="V2149" s="45">
        <v>0</v>
      </c>
      <c r="W2149" s="45" t="s">
        <v>77</v>
      </c>
      <c r="X2149" s="2">
        <v>0</v>
      </c>
      <c r="Y2149" s="2">
        <v>0</v>
      </c>
      <c r="Z2149">
        <v>1</v>
      </c>
    </row>
    <row r="2150" spans="1:26" x14ac:dyDescent="0.25">
      <c r="A2150" s="1">
        <v>44735</v>
      </c>
      <c r="B2150" t="s">
        <v>82</v>
      </c>
      <c r="C2150" t="s">
        <v>176</v>
      </c>
      <c r="D2150" t="s">
        <v>143</v>
      </c>
      <c r="E2150" t="s">
        <v>285</v>
      </c>
      <c r="F2150" s="3">
        <v>0</v>
      </c>
      <c r="G2150" s="5">
        <v>8.2465277777777776E-2</v>
      </c>
      <c r="H2150" s="2">
        <v>0</v>
      </c>
      <c r="I2150" s="2">
        <v>0</v>
      </c>
      <c r="J2150" s="2">
        <v>0</v>
      </c>
      <c r="K2150" s="2">
        <v>1</v>
      </c>
      <c r="L2150" s="2">
        <v>1</v>
      </c>
      <c r="M2150">
        <v>0</v>
      </c>
      <c r="N2150" s="2">
        <v>0</v>
      </c>
      <c r="O2150" s="2">
        <v>1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45">
        <v>0</v>
      </c>
      <c r="V2150" s="45">
        <v>1</v>
      </c>
      <c r="W2150" s="45" t="s">
        <v>77</v>
      </c>
      <c r="X2150" s="2">
        <v>0</v>
      </c>
      <c r="Y2150" s="2">
        <v>0</v>
      </c>
      <c r="Z2150">
        <v>1</v>
      </c>
    </row>
    <row r="2151" spans="1:26" x14ac:dyDescent="0.25">
      <c r="A2151" s="1">
        <v>44735</v>
      </c>
      <c r="B2151" t="s">
        <v>82</v>
      </c>
      <c r="C2151" t="s">
        <v>151</v>
      </c>
      <c r="D2151" t="s">
        <v>143</v>
      </c>
      <c r="E2151" t="s">
        <v>282</v>
      </c>
      <c r="F2151" s="3">
        <v>0.87777783333333326</v>
      </c>
      <c r="G2151" s="5">
        <v>2.2608025462962963E-2</v>
      </c>
      <c r="H2151" s="2">
        <v>0</v>
      </c>
      <c r="I2151" s="2">
        <v>0</v>
      </c>
      <c r="J2151" s="2">
        <v>0</v>
      </c>
      <c r="K2151" s="2">
        <v>3</v>
      </c>
      <c r="L2151" s="2">
        <v>3</v>
      </c>
      <c r="M2151">
        <v>0</v>
      </c>
      <c r="N2151" s="2">
        <v>3</v>
      </c>
      <c r="O2151" s="2">
        <v>0</v>
      </c>
      <c r="P2151" s="2">
        <v>2</v>
      </c>
      <c r="Q2151" s="2">
        <v>3</v>
      </c>
      <c r="R2151" s="2">
        <v>1</v>
      </c>
      <c r="S2151" s="2">
        <v>0</v>
      </c>
      <c r="T2151" s="2">
        <v>0</v>
      </c>
      <c r="U2151" s="45" t="s">
        <v>77</v>
      </c>
      <c r="V2151" s="45" t="s">
        <v>77</v>
      </c>
      <c r="W2151" s="45">
        <v>8.6400462962962971E-2</v>
      </c>
      <c r="X2151" s="2">
        <v>0</v>
      </c>
      <c r="Y2151" s="2">
        <v>3</v>
      </c>
      <c r="Z2151">
        <v>3</v>
      </c>
    </row>
    <row r="2152" spans="1:26" x14ac:dyDescent="0.25">
      <c r="A2152" s="1">
        <v>44735</v>
      </c>
      <c r="B2152" t="s">
        <v>82</v>
      </c>
      <c r="C2152" t="s">
        <v>142</v>
      </c>
      <c r="D2152" t="s">
        <v>143</v>
      </c>
      <c r="E2152" t="s">
        <v>94</v>
      </c>
      <c r="F2152" s="3">
        <v>5.3811111666666669</v>
      </c>
      <c r="G2152" s="5">
        <v>6.6469907986111118E-2</v>
      </c>
      <c r="H2152" s="2">
        <v>0</v>
      </c>
      <c r="I2152" s="2">
        <v>0</v>
      </c>
      <c r="J2152" s="2">
        <v>0</v>
      </c>
      <c r="K2152" s="2">
        <v>4</v>
      </c>
      <c r="L2152" s="2">
        <v>4</v>
      </c>
      <c r="M2152">
        <v>0</v>
      </c>
      <c r="N2152" s="2">
        <v>2</v>
      </c>
      <c r="O2152" s="2">
        <v>1</v>
      </c>
      <c r="P2152" s="2">
        <v>3</v>
      </c>
      <c r="Q2152" s="2">
        <v>3</v>
      </c>
      <c r="R2152" s="2">
        <v>0</v>
      </c>
      <c r="S2152" s="2">
        <v>0</v>
      </c>
      <c r="T2152" s="2">
        <v>0</v>
      </c>
      <c r="U2152" s="45">
        <v>2.3726851851851851E-3</v>
      </c>
      <c r="V2152" s="45">
        <v>1</v>
      </c>
      <c r="W2152" s="45">
        <v>5.3356481481481477E-2</v>
      </c>
      <c r="X2152" s="2">
        <v>0</v>
      </c>
      <c r="Y2152" s="2">
        <v>3</v>
      </c>
      <c r="Z2152">
        <v>4</v>
      </c>
    </row>
    <row r="2153" spans="1:26" x14ac:dyDescent="0.25">
      <c r="A2153" s="1">
        <v>44735</v>
      </c>
      <c r="B2153" t="s">
        <v>82</v>
      </c>
      <c r="C2153" t="s">
        <v>148</v>
      </c>
      <c r="D2153" t="s">
        <v>143</v>
      </c>
      <c r="E2153" t="s">
        <v>94</v>
      </c>
      <c r="F2153" s="3">
        <v>0.47527766666666671</v>
      </c>
      <c r="G2153" s="5">
        <v>1.0593584325396825E-2</v>
      </c>
      <c r="H2153" s="2">
        <v>0</v>
      </c>
      <c r="I2153" s="2">
        <v>0</v>
      </c>
      <c r="J2153" s="2">
        <v>0</v>
      </c>
      <c r="K2153" s="2">
        <v>7</v>
      </c>
      <c r="L2153" s="2">
        <v>7</v>
      </c>
      <c r="M2153">
        <v>4</v>
      </c>
      <c r="N2153" s="2">
        <v>7</v>
      </c>
      <c r="O2153" s="2">
        <v>1</v>
      </c>
      <c r="P2153" s="2">
        <v>6</v>
      </c>
      <c r="Q2153" s="2">
        <v>6</v>
      </c>
      <c r="R2153" s="2">
        <v>0</v>
      </c>
      <c r="S2153" s="2">
        <v>0</v>
      </c>
      <c r="T2153" s="2">
        <v>0</v>
      </c>
      <c r="U2153" s="45">
        <v>1.4421296296296297E-2</v>
      </c>
      <c r="V2153" s="45">
        <v>0</v>
      </c>
      <c r="W2153" s="45">
        <v>8.9756944444444445E-2</v>
      </c>
      <c r="X2153" s="2">
        <v>0</v>
      </c>
      <c r="Y2153" s="2">
        <v>6</v>
      </c>
      <c r="Z2153">
        <v>7</v>
      </c>
    </row>
    <row r="2154" spans="1:26" x14ac:dyDescent="0.25">
      <c r="A2154" s="1">
        <v>44735</v>
      </c>
      <c r="B2154" t="s">
        <v>82</v>
      </c>
      <c r="C2154" t="s">
        <v>154</v>
      </c>
      <c r="D2154" t="s">
        <v>143</v>
      </c>
      <c r="E2154" t="s">
        <v>94</v>
      </c>
      <c r="F2154" s="3">
        <v>0</v>
      </c>
      <c r="G2154" s="5">
        <v>6.071759375E-2</v>
      </c>
      <c r="H2154" s="2">
        <v>0</v>
      </c>
      <c r="I2154" s="2">
        <v>0</v>
      </c>
      <c r="J2154" s="2">
        <v>0</v>
      </c>
      <c r="K2154" s="2">
        <v>2</v>
      </c>
      <c r="L2154" s="2">
        <v>2</v>
      </c>
      <c r="M2154">
        <v>0</v>
      </c>
      <c r="N2154" s="2">
        <v>0</v>
      </c>
      <c r="O2154" s="2">
        <v>1</v>
      </c>
      <c r="P2154" s="2">
        <v>1</v>
      </c>
      <c r="Q2154" s="2">
        <v>1</v>
      </c>
      <c r="R2154" s="2">
        <v>0</v>
      </c>
      <c r="S2154" s="2">
        <v>0</v>
      </c>
      <c r="T2154" s="2">
        <v>0</v>
      </c>
      <c r="U2154" s="45">
        <v>4.0625000000000001E-3</v>
      </c>
      <c r="V2154" s="45">
        <v>1</v>
      </c>
      <c r="W2154" s="45">
        <v>0.10377314814814816</v>
      </c>
      <c r="X2154" s="2">
        <v>0</v>
      </c>
      <c r="Y2154" s="2">
        <v>1</v>
      </c>
      <c r="Z2154">
        <v>2</v>
      </c>
    </row>
    <row r="2155" spans="1:26" x14ac:dyDescent="0.25">
      <c r="A2155" s="1">
        <v>44735</v>
      </c>
      <c r="B2155" t="s">
        <v>82</v>
      </c>
      <c r="C2155" t="s">
        <v>176</v>
      </c>
      <c r="D2155" t="s">
        <v>143</v>
      </c>
      <c r="E2155" t="s">
        <v>277</v>
      </c>
      <c r="F2155" s="3">
        <v>0</v>
      </c>
      <c r="G2155" s="5">
        <v>3.6388888888888887E-2</v>
      </c>
      <c r="H2155" s="2">
        <v>0</v>
      </c>
      <c r="I2155" s="2">
        <v>0</v>
      </c>
      <c r="J2155" s="2">
        <v>0</v>
      </c>
      <c r="K2155" s="2">
        <v>1</v>
      </c>
      <c r="L2155" s="2">
        <v>1</v>
      </c>
      <c r="M2155">
        <v>0</v>
      </c>
      <c r="N2155" s="2">
        <v>1</v>
      </c>
      <c r="O2155" s="2">
        <v>0</v>
      </c>
      <c r="P2155" s="2">
        <v>1</v>
      </c>
      <c r="Q2155" s="2">
        <v>1</v>
      </c>
      <c r="R2155" s="2">
        <v>0</v>
      </c>
      <c r="S2155" s="2">
        <v>0</v>
      </c>
      <c r="T2155" s="2">
        <v>0</v>
      </c>
      <c r="U2155" s="45" t="s">
        <v>77</v>
      </c>
      <c r="V2155" s="45" t="s">
        <v>77</v>
      </c>
      <c r="W2155" s="45">
        <v>1.8530092592592595E-2</v>
      </c>
      <c r="X2155" s="2">
        <v>0</v>
      </c>
      <c r="Y2155" s="2">
        <v>1</v>
      </c>
      <c r="Z2155">
        <v>1</v>
      </c>
    </row>
    <row r="2156" spans="1:26" x14ac:dyDescent="0.25">
      <c r="A2156" s="1">
        <v>44735</v>
      </c>
      <c r="B2156" t="s">
        <v>94</v>
      </c>
      <c r="C2156" t="s">
        <v>228</v>
      </c>
      <c r="D2156" t="s">
        <v>170</v>
      </c>
      <c r="E2156" t="s">
        <v>94</v>
      </c>
      <c r="F2156" s="3">
        <v>0</v>
      </c>
      <c r="G2156" s="5">
        <v>4.6655090277777776E-2</v>
      </c>
      <c r="H2156" s="2">
        <v>0</v>
      </c>
      <c r="I2156" s="2">
        <v>0</v>
      </c>
      <c r="J2156" s="2">
        <v>0</v>
      </c>
      <c r="K2156" s="2">
        <v>1</v>
      </c>
      <c r="L2156" s="2">
        <v>1</v>
      </c>
      <c r="M2156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1</v>
      </c>
      <c r="T2156" s="2">
        <v>0</v>
      </c>
      <c r="U2156" s="45" t="s">
        <v>77</v>
      </c>
      <c r="V2156" s="45" t="s">
        <v>77</v>
      </c>
      <c r="W2156" s="45" t="s">
        <v>77</v>
      </c>
      <c r="X2156" s="2">
        <v>1</v>
      </c>
      <c r="Y2156" s="2">
        <v>0</v>
      </c>
      <c r="Z2156">
        <v>1</v>
      </c>
    </row>
    <row r="2157" spans="1:26" x14ac:dyDescent="0.25">
      <c r="A2157" s="1">
        <v>44735</v>
      </c>
      <c r="B2157" t="s">
        <v>80</v>
      </c>
      <c r="C2157" t="s">
        <v>133</v>
      </c>
      <c r="D2157" t="s">
        <v>132</v>
      </c>
      <c r="E2157" t="s">
        <v>268</v>
      </c>
      <c r="F2157" s="3">
        <v>0.28583333333333333</v>
      </c>
      <c r="G2157" s="5">
        <v>2.2326388888888889E-2</v>
      </c>
      <c r="H2157" s="2">
        <v>0</v>
      </c>
      <c r="I2157" s="2">
        <v>0</v>
      </c>
      <c r="J2157" s="2">
        <v>0</v>
      </c>
      <c r="K2157" s="2">
        <v>1</v>
      </c>
      <c r="L2157" s="2">
        <v>1</v>
      </c>
      <c r="M2157">
        <v>0</v>
      </c>
      <c r="N2157" s="2">
        <v>1</v>
      </c>
      <c r="O2157" s="2">
        <v>1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45">
        <v>9.5138888888888894E-3</v>
      </c>
      <c r="V2157" s="45">
        <v>0</v>
      </c>
      <c r="W2157" s="45" t="s">
        <v>77</v>
      </c>
      <c r="X2157" s="2">
        <v>0</v>
      </c>
      <c r="Y2157" s="2">
        <v>0</v>
      </c>
      <c r="Z2157">
        <v>1</v>
      </c>
    </row>
    <row r="2158" spans="1:26" x14ac:dyDescent="0.25">
      <c r="A2158" s="1">
        <v>44735</v>
      </c>
      <c r="B2158" t="s">
        <v>80</v>
      </c>
      <c r="C2158" t="s">
        <v>133</v>
      </c>
      <c r="D2158" t="s">
        <v>132</v>
      </c>
      <c r="E2158" t="s">
        <v>286</v>
      </c>
      <c r="F2158" s="3">
        <v>0</v>
      </c>
      <c r="G2158" s="5" t="s">
        <v>77</v>
      </c>
      <c r="H2158" s="2">
        <v>0</v>
      </c>
      <c r="I2158" s="2">
        <v>0</v>
      </c>
      <c r="J2158" s="2">
        <v>0</v>
      </c>
      <c r="K2158" s="2">
        <v>1</v>
      </c>
      <c r="L2158" s="2">
        <v>1</v>
      </c>
      <c r="M2158">
        <v>0</v>
      </c>
      <c r="N2158" s="2">
        <v>1</v>
      </c>
      <c r="O2158" s="2">
        <v>1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45">
        <v>1.3888888888888889E-4</v>
      </c>
      <c r="V2158" s="45">
        <v>1</v>
      </c>
      <c r="W2158" s="45" t="s">
        <v>77</v>
      </c>
      <c r="X2158" s="2">
        <v>0</v>
      </c>
      <c r="Y2158" s="2">
        <v>0</v>
      </c>
      <c r="Z2158">
        <v>1</v>
      </c>
    </row>
    <row r="2159" spans="1:26" x14ac:dyDescent="0.25">
      <c r="A2159" s="1">
        <v>44735</v>
      </c>
      <c r="B2159" t="s">
        <v>80</v>
      </c>
      <c r="C2159" t="s">
        <v>133</v>
      </c>
      <c r="D2159" t="s">
        <v>132</v>
      </c>
      <c r="E2159" t="s">
        <v>275</v>
      </c>
      <c r="F2159" s="3">
        <v>73.522499166666663</v>
      </c>
      <c r="G2159" s="5">
        <v>0.171948706871345</v>
      </c>
      <c r="H2159" s="2">
        <v>8</v>
      </c>
      <c r="I2159" s="2">
        <v>6</v>
      </c>
      <c r="J2159" s="2">
        <v>1</v>
      </c>
      <c r="K2159" s="2">
        <v>19</v>
      </c>
      <c r="L2159" s="2">
        <v>19</v>
      </c>
      <c r="M2159">
        <v>4</v>
      </c>
      <c r="N2159" s="2">
        <v>9</v>
      </c>
      <c r="O2159" s="2">
        <v>5</v>
      </c>
      <c r="P2159" s="2">
        <v>13</v>
      </c>
      <c r="Q2159" s="2">
        <v>14</v>
      </c>
      <c r="R2159" s="2">
        <v>1</v>
      </c>
      <c r="S2159" s="2">
        <v>0</v>
      </c>
      <c r="T2159" s="2">
        <v>0</v>
      </c>
      <c r="U2159" s="45">
        <v>4.108796296296297E-3</v>
      </c>
      <c r="V2159" s="45">
        <v>0.8</v>
      </c>
      <c r="W2159" s="45">
        <v>9.3807870370370361E-2</v>
      </c>
      <c r="X2159" s="2">
        <v>0</v>
      </c>
      <c r="Y2159" s="2">
        <v>14</v>
      </c>
      <c r="Z2159">
        <v>19</v>
      </c>
    </row>
    <row r="2160" spans="1:26" x14ac:dyDescent="0.25">
      <c r="A2160" s="1">
        <v>44735</v>
      </c>
      <c r="B2160" t="s">
        <v>80</v>
      </c>
      <c r="C2160" t="s">
        <v>149</v>
      </c>
      <c r="D2160" t="s">
        <v>150</v>
      </c>
      <c r="E2160" t="s">
        <v>275</v>
      </c>
      <c r="F2160" s="3">
        <v>0.68055549999999998</v>
      </c>
      <c r="G2160" s="5">
        <v>3.8773145833333335E-2</v>
      </c>
      <c r="H2160" s="2">
        <v>0</v>
      </c>
      <c r="I2160" s="2">
        <v>0</v>
      </c>
      <c r="J2160" s="2">
        <v>0</v>
      </c>
      <c r="K2160" s="2">
        <v>1</v>
      </c>
      <c r="L2160" s="2">
        <v>1</v>
      </c>
      <c r="M2160">
        <v>0</v>
      </c>
      <c r="N2160" s="2">
        <v>1</v>
      </c>
      <c r="O2160" s="2">
        <v>0</v>
      </c>
      <c r="P2160" s="2">
        <v>1</v>
      </c>
      <c r="Q2160" s="2">
        <v>1</v>
      </c>
      <c r="R2160" s="2">
        <v>0</v>
      </c>
      <c r="S2160" s="2">
        <v>0</v>
      </c>
      <c r="T2160" s="2">
        <v>0</v>
      </c>
      <c r="U2160" s="45" t="s">
        <v>77</v>
      </c>
      <c r="V2160" s="45" t="s">
        <v>77</v>
      </c>
      <c r="W2160" s="45">
        <v>0.32778935185185187</v>
      </c>
      <c r="X2160" s="2">
        <v>0</v>
      </c>
      <c r="Y2160" s="2">
        <v>1</v>
      </c>
      <c r="Z2160">
        <v>1</v>
      </c>
    </row>
    <row r="2161" spans="1:26" x14ac:dyDescent="0.25">
      <c r="A2161" s="1">
        <v>44735</v>
      </c>
      <c r="B2161" t="s">
        <v>80</v>
      </c>
      <c r="C2161" t="s">
        <v>133</v>
      </c>
      <c r="D2161" t="s">
        <v>132</v>
      </c>
      <c r="E2161" t="s">
        <v>94</v>
      </c>
      <c r="F2161" s="3">
        <v>2.8583333333333334</v>
      </c>
      <c r="G2161" s="5">
        <v>6.9965277777777779E-2</v>
      </c>
      <c r="H2161" s="2">
        <v>0</v>
      </c>
      <c r="I2161" s="2">
        <v>0</v>
      </c>
      <c r="J2161" s="2">
        <v>0</v>
      </c>
      <c r="K2161" s="2">
        <v>2</v>
      </c>
      <c r="L2161" s="2">
        <v>2</v>
      </c>
      <c r="M2161">
        <v>1</v>
      </c>
      <c r="N2161" s="2">
        <v>1</v>
      </c>
      <c r="O2161" s="2">
        <v>0</v>
      </c>
      <c r="P2161" s="2">
        <v>0</v>
      </c>
      <c r="Q2161" s="2">
        <v>2</v>
      </c>
      <c r="R2161" s="2">
        <v>2</v>
      </c>
      <c r="S2161" s="2">
        <v>0</v>
      </c>
      <c r="T2161" s="2">
        <v>0</v>
      </c>
      <c r="U2161" s="45" t="s">
        <v>77</v>
      </c>
      <c r="V2161" s="45" t="s">
        <v>77</v>
      </c>
      <c r="W2161" s="45">
        <v>0.20528356481481483</v>
      </c>
      <c r="X2161" s="2">
        <v>0</v>
      </c>
      <c r="Y2161" s="2">
        <v>2</v>
      </c>
      <c r="Z2161">
        <v>2</v>
      </c>
    </row>
    <row r="2162" spans="1:26" x14ac:dyDescent="0.25">
      <c r="A2162" s="1">
        <v>44735</v>
      </c>
      <c r="B2162" t="s">
        <v>80</v>
      </c>
      <c r="C2162" t="s">
        <v>149</v>
      </c>
      <c r="D2162" t="s">
        <v>150</v>
      </c>
      <c r="E2162" t="s">
        <v>94</v>
      </c>
      <c r="F2162" s="3">
        <v>0</v>
      </c>
      <c r="G2162" s="5">
        <v>2.5428243055555556E-2</v>
      </c>
      <c r="H2162" s="2">
        <v>0</v>
      </c>
      <c r="I2162" s="2">
        <v>0</v>
      </c>
      <c r="J2162" s="2">
        <v>0</v>
      </c>
      <c r="K2162" s="2">
        <v>1</v>
      </c>
      <c r="L2162" s="2">
        <v>1</v>
      </c>
      <c r="M2162">
        <v>0</v>
      </c>
      <c r="N2162" s="2">
        <v>1</v>
      </c>
      <c r="O2162" s="2">
        <v>1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45">
        <v>1.5000000000000001E-2</v>
      </c>
      <c r="V2162" s="45">
        <v>0</v>
      </c>
      <c r="W2162" s="45" t="s">
        <v>77</v>
      </c>
      <c r="X2162" s="2">
        <v>0</v>
      </c>
      <c r="Y2162" s="2">
        <v>0</v>
      </c>
      <c r="Z2162">
        <v>1</v>
      </c>
    </row>
    <row r="2163" spans="1:26" x14ac:dyDescent="0.25">
      <c r="A2163" s="1">
        <v>44735</v>
      </c>
      <c r="B2163" t="s">
        <v>80</v>
      </c>
      <c r="C2163" t="s">
        <v>133</v>
      </c>
      <c r="D2163" t="s">
        <v>132</v>
      </c>
      <c r="E2163" t="s">
        <v>267</v>
      </c>
      <c r="F2163" s="3">
        <v>95.550833333333316</v>
      </c>
      <c r="G2163" s="5">
        <v>0.27448688240740737</v>
      </c>
      <c r="H2163" s="2">
        <v>9</v>
      </c>
      <c r="I2163" s="2">
        <v>7</v>
      </c>
      <c r="J2163" s="2">
        <v>3</v>
      </c>
      <c r="K2163" s="2">
        <v>16</v>
      </c>
      <c r="L2163" s="2">
        <v>16</v>
      </c>
      <c r="M2163">
        <v>5</v>
      </c>
      <c r="N2163" s="2">
        <v>7</v>
      </c>
      <c r="O2163" s="2">
        <v>4</v>
      </c>
      <c r="P2163" s="2">
        <v>8</v>
      </c>
      <c r="Q2163" s="2">
        <v>12</v>
      </c>
      <c r="R2163" s="2">
        <v>4</v>
      </c>
      <c r="S2163" s="2">
        <v>0</v>
      </c>
      <c r="T2163" s="2">
        <v>0</v>
      </c>
      <c r="U2163" s="45">
        <v>5.8506944444444448E-3</v>
      </c>
      <c r="V2163" s="45">
        <v>0.5</v>
      </c>
      <c r="W2163" s="45">
        <v>0.1271701388888889</v>
      </c>
      <c r="X2163" s="2">
        <v>0</v>
      </c>
      <c r="Y2163" s="2">
        <v>12</v>
      </c>
      <c r="Z2163">
        <v>16</v>
      </c>
    </row>
    <row r="2164" spans="1:26" x14ac:dyDescent="0.25">
      <c r="A2164" s="1">
        <v>44735</v>
      </c>
      <c r="B2164" t="s">
        <v>80</v>
      </c>
      <c r="C2164" t="s">
        <v>149</v>
      </c>
      <c r="D2164" t="s">
        <v>150</v>
      </c>
      <c r="E2164" t="s">
        <v>267</v>
      </c>
      <c r="F2164" s="3">
        <v>0</v>
      </c>
      <c r="G2164" s="5">
        <v>4.7337965277777776E-2</v>
      </c>
      <c r="H2164" s="2">
        <v>0</v>
      </c>
      <c r="I2164" s="2">
        <v>0</v>
      </c>
      <c r="J2164" s="2">
        <v>0</v>
      </c>
      <c r="K2164" s="2">
        <v>2</v>
      </c>
      <c r="L2164" s="2">
        <v>1</v>
      </c>
      <c r="M2164">
        <v>0</v>
      </c>
      <c r="N2164" s="2">
        <v>0</v>
      </c>
      <c r="O2164" s="2">
        <v>0</v>
      </c>
      <c r="P2164" s="2">
        <v>1</v>
      </c>
      <c r="Q2164" s="2">
        <v>2</v>
      </c>
      <c r="R2164" s="2">
        <v>1</v>
      </c>
      <c r="S2164" s="2">
        <v>0</v>
      </c>
      <c r="T2164" s="2">
        <v>0</v>
      </c>
      <c r="U2164" s="45" t="s">
        <v>77</v>
      </c>
      <c r="V2164" s="45" t="s">
        <v>77</v>
      </c>
      <c r="W2164" s="45">
        <v>0.32677662037037036</v>
      </c>
      <c r="X2164" s="2">
        <v>0</v>
      </c>
      <c r="Y2164" s="2">
        <v>2</v>
      </c>
      <c r="Z2164">
        <v>2</v>
      </c>
    </row>
    <row r="2165" spans="1:26" x14ac:dyDescent="0.25">
      <c r="A2165" s="1">
        <v>44735</v>
      </c>
      <c r="B2165" t="s">
        <v>77</v>
      </c>
      <c r="C2165" t="s">
        <v>77</v>
      </c>
      <c r="D2165" t="s">
        <v>77</v>
      </c>
      <c r="E2165" t="s">
        <v>280</v>
      </c>
      <c r="F2165" s="3">
        <v>0</v>
      </c>
      <c r="G2165" s="5" t="s">
        <v>77</v>
      </c>
      <c r="H2165" s="2">
        <v>0</v>
      </c>
      <c r="I2165" s="2">
        <v>0</v>
      </c>
      <c r="J2165" s="2">
        <v>0</v>
      </c>
      <c r="K2165" s="2">
        <v>30</v>
      </c>
      <c r="L2165" s="2">
        <v>10</v>
      </c>
      <c r="M2165">
        <v>0</v>
      </c>
      <c r="N2165" s="2">
        <v>0</v>
      </c>
      <c r="O2165" s="2">
        <v>1</v>
      </c>
      <c r="P2165" s="2">
        <v>18</v>
      </c>
      <c r="Q2165" s="2">
        <v>23</v>
      </c>
      <c r="R2165" s="2">
        <v>5</v>
      </c>
      <c r="S2165" s="2">
        <v>1</v>
      </c>
      <c r="T2165" s="2">
        <v>5</v>
      </c>
      <c r="U2165" s="45">
        <v>9.6412037037037039E-3</v>
      </c>
      <c r="V2165" s="45">
        <v>0</v>
      </c>
      <c r="W2165" s="45">
        <v>1.3368055555555557E-2</v>
      </c>
      <c r="X2165" s="2">
        <v>6</v>
      </c>
      <c r="Y2165" s="2">
        <v>23</v>
      </c>
      <c r="Z2165">
        <v>14</v>
      </c>
    </row>
    <row r="2166" spans="1:26" x14ac:dyDescent="0.25">
      <c r="A2166" s="1">
        <v>44735</v>
      </c>
      <c r="B2166" t="s">
        <v>77</v>
      </c>
      <c r="C2166" t="s">
        <v>77</v>
      </c>
      <c r="D2166" t="s">
        <v>77</v>
      </c>
      <c r="E2166" t="s">
        <v>269</v>
      </c>
      <c r="F2166" s="3">
        <v>0</v>
      </c>
      <c r="G2166" s="5" t="s">
        <v>77</v>
      </c>
      <c r="H2166" s="2">
        <v>0</v>
      </c>
      <c r="I2166" s="2">
        <v>0</v>
      </c>
      <c r="J2166" s="2">
        <v>0</v>
      </c>
      <c r="K2166" s="2">
        <v>43</v>
      </c>
      <c r="L2166" s="2">
        <v>9</v>
      </c>
      <c r="M2166">
        <v>0</v>
      </c>
      <c r="N2166" s="2">
        <v>0</v>
      </c>
      <c r="O2166" s="2">
        <v>3</v>
      </c>
      <c r="P2166" s="2">
        <v>24</v>
      </c>
      <c r="Q2166" s="2">
        <v>34</v>
      </c>
      <c r="R2166" s="2">
        <v>10</v>
      </c>
      <c r="S2166" s="2">
        <v>1</v>
      </c>
      <c r="T2166" s="2">
        <v>5</v>
      </c>
      <c r="U2166" s="45">
        <v>8.0671296296296307E-3</v>
      </c>
      <c r="V2166" s="45">
        <v>0.33333333333333331</v>
      </c>
      <c r="W2166" s="45">
        <v>9.0833333333333349E-2</v>
      </c>
      <c r="X2166" s="2">
        <v>6</v>
      </c>
      <c r="Y2166" s="2">
        <v>34</v>
      </c>
      <c r="Z2166">
        <v>16</v>
      </c>
    </row>
    <row r="2167" spans="1:26" x14ac:dyDescent="0.25">
      <c r="A2167" s="1">
        <v>44735</v>
      </c>
      <c r="B2167" t="s">
        <v>77</v>
      </c>
      <c r="C2167" t="s">
        <v>77</v>
      </c>
      <c r="D2167" t="s">
        <v>77</v>
      </c>
      <c r="E2167" t="s">
        <v>272</v>
      </c>
      <c r="F2167" s="3">
        <v>0</v>
      </c>
      <c r="G2167" s="5" t="s">
        <v>77</v>
      </c>
      <c r="H2167" s="2">
        <v>0</v>
      </c>
      <c r="I2167" s="2">
        <v>0</v>
      </c>
      <c r="J2167" s="2">
        <v>0</v>
      </c>
      <c r="K2167" s="2">
        <v>60</v>
      </c>
      <c r="L2167" s="2">
        <v>15</v>
      </c>
      <c r="M2167">
        <v>0</v>
      </c>
      <c r="N2167" s="2">
        <v>0</v>
      </c>
      <c r="O2167" s="2">
        <v>8</v>
      </c>
      <c r="P2167" s="2">
        <v>35</v>
      </c>
      <c r="Q2167" s="2">
        <v>45</v>
      </c>
      <c r="R2167" s="2">
        <v>10</v>
      </c>
      <c r="S2167" s="2">
        <v>1</v>
      </c>
      <c r="T2167" s="2">
        <v>6</v>
      </c>
      <c r="U2167" s="45">
        <v>5.1215277777777778E-3</v>
      </c>
      <c r="V2167" s="45">
        <v>0.625</v>
      </c>
      <c r="W2167" s="45">
        <v>2.0381944444444446E-2</v>
      </c>
      <c r="X2167" s="2">
        <v>7</v>
      </c>
      <c r="Y2167" s="2">
        <v>45</v>
      </c>
      <c r="Z2167">
        <v>32</v>
      </c>
    </row>
    <row r="2168" spans="1:26" x14ac:dyDescent="0.25">
      <c r="A2168" s="1">
        <v>44735</v>
      </c>
      <c r="B2168" t="s">
        <v>77</v>
      </c>
      <c r="C2168" t="s">
        <v>77</v>
      </c>
      <c r="D2168" t="s">
        <v>77</v>
      </c>
      <c r="E2168" t="s">
        <v>273</v>
      </c>
      <c r="F2168" s="3">
        <v>0</v>
      </c>
      <c r="G2168" s="5" t="s">
        <v>77</v>
      </c>
      <c r="H2168" s="2">
        <v>0</v>
      </c>
      <c r="I2168" s="2">
        <v>0</v>
      </c>
      <c r="J2168" s="2">
        <v>0</v>
      </c>
      <c r="K2168" s="2">
        <v>117</v>
      </c>
      <c r="L2168" s="2">
        <v>21</v>
      </c>
      <c r="M2168">
        <v>0</v>
      </c>
      <c r="N2168" s="2">
        <v>0</v>
      </c>
      <c r="O2168" s="2">
        <v>15</v>
      </c>
      <c r="P2168" s="2">
        <v>61</v>
      </c>
      <c r="Q2168" s="2">
        <v>85</v>
      </c>
      <c r="R2168" s="2">
        <v>24</v>
      </c>
      <c r="S2168" s="2">
        <v>6</v>
      </c>
      <c r="T2168" s="2">
        <v>11</v>
      </c>
      <c r="U2168" s="45">
        <v>5.3009259259259268E-3</v>
      </c>
      <c r="V2168" s="45">
        <v>0.53333333333333333</v>
      </c>
      <c r="W2168" s="45">
        <v>9.076388888888888E-2</v>
      </c>
      <c r="X2168" s="2">
        <v>17</v>
      </c>
      <c r="Y2168" s="2">
        <v>85</v>
      </c>
      <c r="Z2168">
        <v>44</v>
      </c>
    </row>
    <row r="2169" spans="1:26" x14ac:dyDescent="0.25">
      <c r="A2169" s="1">
        <v>44735</v>
      </c>
      <c r="B2169" t="s">
        <v>77</v>
      </c>
      <c r="C2169" t="s">
        <v>77</v>
      </c>
      <c r="D2169" t="s">
        <v>77</v>
      </c>
      <c r="E2169" t="s">
        <v>268</v>
      </c>
      <c r="F2169" s="3">
        <v>0</v>
      </c>
      <c r="G2169" s="5" t="s">
        <v>77</v>
      </c>
      <c r="H2169" s="2">
        <v>0</v>
      </c>
      <c r="I2169" s="2">
        <v>0</v>
      </c>
      <c r="J2169" s="2">
        <v>0</v>
      </c>
      <c r="K2169" s="2">
        <v>59</v>
      </c>
      <c r="L2169" s="2">
        <v>10</v>
      </c>
      <c r="M2169">
        <v>0</v>
      </c>
      <c r="N2169" s="2">
        <v>0</v>
      </c>
      <c r="O2169" s="2">
        <v>7</v>
      </c>
      <c r="P2169" s="2">
        <v>31</v>
      </c>
      <c r="Q2169" s="2">
        <v>42</v>
      </c>
      <c r="R2169" s="2">
        <v>11</v>
      </c>
      <c r="S2169" s="2">
        <v>2</v>
      </c>
      <c r="T2169" s="2">
        <v>8</v>
      </c>
      <c r="U2169" s="45">
        <v>9.5138888888888894E-3</v>
      </c>
      <c r="V2169" s="45">
        <v>0.2857142857142857</v>
      </c>
      <c r="W2169" s="45">
        <v>4.1192129629629634E-2</v>
      </c>
      <c r="X2169" s="2">
        <v>10</v>
      </c>
      <c r="Y2169" s="2">
        <v>42</v>
      </c>
      <c r="Z2169">
        <v>21</v>
      </c>
    </row>
    <row r="2170" spans="1:26" x14ac:dyDescent="0.25">
      <c r="A2170" s="1">
        <v>44735</v>
      </c>
      <c r="B2170" t="s">
        <v>77</v>
      </c>
      <c r="C2170" t="s">
        <v>77</v>
      </c>
      <c r="D2170" t="s">
        <v>77</v>
      </c>
      <c r="E2170" t="s">
        <v>286</v>
      </c>
      <c r="F2170" s="3">
        <v>0</v>
      </c>
      <c r="G2170" s="5" t="s">
        <v>77</v>
      </c>
      <c r="H2170" s="2">
        <v>0</v>
      </c>
      <c r="I2170" s="2">
        <v>0</v>
      </c>
      <c r="J2170" s="2">
        <v>0</v>
      </c>
      <c r="K2170" s="2">
        <v>22</v>
      </c>
      <c r="L2170" s="2">
        <v>4</v>
      </c>
      <c r="M2170">
        <v>0</v>
      </c>
      <c r="N2170" s="2">
        <v>0</v>
      </c>
      <c r="O2170" s="2">
        <v>1</v>
      </c>
      <c r="P2170" s="2">
        <v>8</v>
      </c>
      <c r="Q2170" s="2">
        <v>14</v>
      </c>
      <c r="R2170" s="2">
        <v>6</v>
      </c>
      <c r="S2170" s="2">
        <v>3</v>
      </c>
      <c r="T2170" s="2">
        <v>4</v>
      </c>
      <c r="U2170" s="45">
        <v>1.3888888888888889E-4</v>
      </c>
      <c r="V2170" s="45">
        <v>1</v>
      </c>
      <c r="W2170" s="45">
        <v>4.9322916666666675E-2</v>
      </c>
      <c r="X2170" s="2">
        <v>7</v>
      </c>
      <c r="Y2170" s="2">
        <v>14</v>
      </c>
      <c r="Z2170">
        <v>7</v>
      </c>
    </row>
    <row r="2171" spans="1:26" x14ac:dyDescent="0.25">
      <c r="A2171" s="1">
        <v>44735</v>
      </c>
      <c r="B2171" t="s">
        <v>77</v>
      </c>
      <c r="C2171" t="s">
        <v>77</v>
      </c>
      <c r="D2171" t="s">
        <v>77</v>
      </c>
      <c r="E2171" t="s">
        <v>276</v>
      </c>
      <c r="F2171" s="3">
        <v>0</v>
      </c>
      <c r="G2171" s="5" t="s">
        <v>77</v>
      </c>
      <c r="H2171" s="2">
        <v>0</v>
      </c>
      <c r="I2171" s="2">
        <v>0</v>
      </c>
      <c r="J2171" s="2">
        <v>0</v>
      </c>
      <c r="K2171" s="2">
        <v>51</v>
      </c>
      <c r="L2171" s="2">
        <v>13</v>
      </c>
      <c r="M2171">
        <v>0</v>
      </c>
      <c r="N2171" s="2">
        <v>0</v>
      </c>
      <c r="O2171" s="2">
        <v>4</v>
      </c>
      <c r="P2171" s="2">
        <v>27</v>
      </c>
      <c r="Q2171" s="2">
        <v>36</v>
      </c>
      <c r="R2171" s="2">
        <v>9</v>
      </c>
      <c r="S2171" s="2">
        <v>2</v>
      </c>
      <c r="T2171" s="2">
        <v>9</v>
      </c>
      <c r="U2171" s="45">
        <v>3.859953703703704E-3</v>
      </c>
      <c r="V2171" s="45">
        <v>0.75</v>
      </c>
      <c r="W2171" s="45">
        <v>0.23447916666666666</v>
      </c>
      <c r="X2171" s="2">
        <v>11</v>
      </c>
      <c r="Y2171" s="2">
        <v>36</v>
      </c>
      <c r="Z2171">
        <v>23</v>
      </c>
    </row>
    <row r="2172" spans="1:26" x14ac:dyDescent="0.25">
      <c r="A2172" s="1">
        <v>44735</v>
      </c>
      <c r="B2172" t="s">
        <v>77</v>
      </c>
      <c r="C2172" t="s">
        <v>77</v>
      </c>
      <c r="D2172" t="s">
        <v>77</v>
      </c>
      <c r="E2172" t="s">
        <v>285</v>
      </c>
      <c r="F2172" s="3">
        <v>0</v>
      </c>
      <c r="G2172" s="5" t="s">
        <v>77</v>
      </c>
      <c r="H2172" s="2">
        <v>0</v>
      </c>
      <c r="I2172" s="2">
        <v>0</v>
      </c>
      <c r="J2172" s="2">
        <v>0</v>
      </c>
      <c r="K2172" s="2">
        <v>42</v>
      </c>
      <c r="L2172" s="2">
        <v>7</v>
      </c>
      <c r="M2172">
        <v>0</v>
      </c>
      <c r="N2172" s="2">
        <v>0</v>
      </c>
      <c r="O2172" s="2">
        <v>3</v>
      </c>
      <c r="P2172" s="2">
        <v>27</v>
      </c>
      <c r="Q2172" s="2">
        <v>33</v>
      </c>
      <c r="R2172" s="2">
        <v>6</v>
      </c>
      <c r="S2172" s="2">
        <v>2</v>
      </c>
      <c r="T2172" s="2">
        <v>4</v>
      </c>
      <c r="U2172" s="45">
        <v>2.5347222222222221E-3</v>
      </c>
      <c r="V2172" s="45">
        <v>0.66666666666666663</v>
      </c>
      <c r="W2172" s="45">
        <v>6.9849537037037043E-2</v>
      </c>
      <c r="X2172" s="2">
        <v>6</v>
      </c>
      <c r="Y2172" s="2">
        <v>33</v>
      </c>
      <c r="Z2172">
        <v>18</v>
      </c>
    </row>
    <row r="2173" spans="1:26" x14ac:dyDescent="0.25">
      <c r="A2173" s="1">
        <v>44735</v>
      </c>
      <c r="B2173" t="s">
        <v>77</v>
      </c>
      <c r="C2173" t="s">
        <v>77</v>
      </c>
      <c r="D2173" t="s">
        <v>77</v>
      </c>
      <c r="E2173" t="s">
        <v>282</v>
      </c>
      <c r="F2173" s="3">
        <v>0</v>
      </c>
      <c r="G2173" s="5" t="s">
        <v>77</v>
      </c>
      <c r="H2173" s="2">
        <v>0</v>
      </c>
      <c r="I2173" s="2">
        <v>0</v>
      </c>
      <c r="J2173" s="2">
        <v>0</v>
      </c>
      <c r="K2173" s="2">
        <v>47</v>
      </c>
      <c r="L2173" s="2">
        <v>8</v>
      </c>
      <c r="M2173">
        <v>0</v>
      </c>
      <c r="N2173" s="2">
        <v>0</v>
      </c>
      <c r="O2173" s="2">
        <v>3</v>
      </c>
      <c r="P2173" s="2">
        <v>28</v>
      </c>
      <c r="Q2173" s="2">
        <v>35</v>
      </c>
      <c r="R2173" s="2">
        <v>7</v>
      </c>
      <c r="S2173" s="2">
        <v>4</v>
      </c>
      <c r="T2173" s="2">
        <v>5</v>
      </c>
      <c r="U2173" s="45">
        <v>1.5023148148148148E-2</v>
      </c>
      <c r="V2173" s="45">
        <v>0</v>
      </c>
      <c r="W2173" s="45">
        <v>9.6238425925925922E-2</v>
      </c>
      <c r="X2173" s="2">
        <v>9</v>
      </c>
      <c r="Y2173" s="2">
        <v>35</v>
      </c>
      <c r="Z2173">
        <v>20</v>
      </c>
    </row>
    <row r="2174" spans="1:26" x14ac:dyDescent="0.25">
      <c r="A2174" s="1">
        <v>44735</v>
      </c>
      <c r="B2174" t="s">
        <v>77</v>
      </c>
      <c r="C2174" t="s">
        <v>77</v>
      </c>
      <c r="D2174" t="s">
        <v>77</v>
      </c>
      <c r="E2174" t="s">
        <v>287</v>
      </c>
      <c r="F2174" s="3">
        <v>0</v>
      </c>
      <c r="G2174" s="5" t="s">
        <v>77</v>
      </c>
      <c r="H2174" s="2">
        <v>0</v>
      </c>
      <c r="I2174" s="2">
        <v>0</v>
      </c>
      <c r="J2174" s="2">
        <v>0</v>
      </c>
      <c r="K2174" s="2">
        <v>38</v>
      </c>
      <c r="L2174" s="2">
        <v>8</v>
      </c>
      <c r="M2174">
        <v>0</v>
      </c>
      <c r="N2174" s="2">
        <v>0</v>
      </c>
      <c r="O2174" s="2">
        <v>2</v>
      </c>
      <c r="P2174" s="2">
        <v>20</v>
      </c>
      <c r="Q2174" s="2">
        <v>26</v>
      </c>
      <c r="R2174" s="2">
        <v>6</v>
      </c>
      <c r="S2174" s="2">
        <v>4</v>
      </c>
      <c r="T2174" s="2">
        <v>6</v>
      </c>
      <c r="U2174" s="45">
        <v>1.2962962962962964E-2</v>
      </c>
      <c r="V2174" s="45">
        <v>0</v>
      </c>
      <c r="W2174" s="45">
        <v>4.3148148148148151E-2</v>
      </c>
      <c r="X2174" s="2">
        <v>10</v>
      </c>
      <c r="Y2174" s="2">
        <v>26</v>
      </c>
      <c r="Z2174">
        <v>20</v>
      </c>
    </row>
    <row r="2175" spans="1:26" x14ac:dyDescent="0.25">
      <c r="A2175" s="1">
        <v>44735</v>
      </c>
      <c r="B2175" t="s">
        <v>77</v>
      </c>
      <c r="C2175" t="s">
        <v>77</v>
      </c>
      <c r="D2175" t="s">
        <v>77</v>
      </c>
      <c r="E2175" t="s">
        <v>284</v>
      </c>
      <c r="F2175" s="3">
        <v>0</v>
      </c>
      <c r="G2175" s="5" t="s">
        <v>77</v>
      </c>
      <c r="H2175" s="2">
        <v>0</v>
      </c>
      <c r="I2175" s="2">
        <v>0</v>
      </c>
      <c r="J2175" s="2">
        <v>0</v>
      </c>
      <c r="K2175" s="2">
        <v>21</v>
      </c>
      <c r="L2175" s="2">
        <v>6</v>
      </c>
      <c r="M2175">
        <v>0</v>
      </c>
      <c r="N2175" s="2">
        <v>0</v>
      </c>
      <c r="O2175" s="2">
        <v>3</v>
      </c>
      <c r="P2175" s="2">
        <v>7</v>
      </c>
      <c r="Q2175" s="2">
        <v>14</v>
      </c>
      <c r="R2175" s="2">
        <v>7</v>
      </c>
      <c r="S2175" s="2">
        <v>0</v>
      </c>
      <c r="T2175" s="2">
        <v>4</v>
      </c>
      <c r="U2175" s="45">
        <v>8.4143518518518517E-3</v>
      </c>
      <c r="V2175" s="45">
        <v>0.33333333333333331</v>
      </c>
      <c r="W2175" s="45">
        <v>4.0700231481481483E-2</v>
      </c>
      <c r="X2175" s="2">
        <v>4</v>
      </c>
      <c r="Y2175" s="2">
        <v>14</v>
      </c>
      <c r="Z2175">
        <v>13</v>
      </c>
    </row>
    <row r="2176" spans="1:26" x14ac:dyDescent="0.25">
      <c r="A2176" s="1">
        <v>44735</v>
      </c>
      <c r="B2176" t="s">
        <v>77</v>
      </c>
      <c r="C2176" t="s">
        <v>77</v>
      </c>
      <c r="D2176" t="s">
        <v>77</v>
      </c>
      <c r="E2176" t="s">
        <v>281</v>
      </c>
      <c r="F2176" s="3">
        <v>0</v>
      </c>
      <c r="G2176" s="5" t="s">
        <v>77</v>
      </c>
      <c r="H2176" s="2">
        <v>0</v>
      </c>
      <c r="I2176" s="2">
        <v>0</v>
      </c>
      <c r="J2176" s="2">
        <v>0</v>
      </c>
      <c r="K2176" s="2">
        <v>28</v>
      </c>
      <c r="L2176" s="2">
        <v>4</v>
      </c>
      <c r="M2176">
        <v>0</v>
      </c>
      <c r="N2176" s="2">
        <v>0</v>
      </c>
      <c r="O2176" s="2">
        <v>0</v>
      </c>
      <c r="P2176" s="2">
        <v>16</v>
      </c>
      <c r="Q2176" s="2">
        <v>23</v>
      </c>
      <c r="R2176" s="2">
        <v>7</v>
      </c>
      <c r="S2176" s="2">
        <v>3</v>
      </c>
      <c r="T2176" s="2">
        <v>2</v>
      </c>
      <c r="U2176" s="45" t="s">
        <v>77</v>
      </c>
      <c r="V2176" s="45" t="s">
        <v>77</v>
      </c>
      <c r="W2176" s="45">
        <v>0.16400462962962964</v>
      </c>
      <c r="X2176" s="2">
        <v>5</v>
      </c>
      <c r="Y2176" s="2">
        <v>23</v>
      </c>
      <c r="Z2176">
        <v>8</v>
      </c>
    </row>
    <row r="2177" spans="1:26" x14ac:dyDescent="0.25">
      <c r="A2177" s="1">
        <v>44735</v>
      </c>
      <c r="B2177" t="s">
        <v>77</v>
      </c>
      <c r="C2177" t="s">
        <v>77</v>
      </c>
      <c r="D2177" t="s">
        <v>77</v>
      </c>
      <c r="E2177" t="s">
        <v>279</v>
      </c>
      <c r="F2177" s="3">
        <v>0</v>
      </c>
      <c r="G2177" s="5" t="s">
        <v>77</v>
      </c>
      <c r="H2177" s="2">
        <v>0</v>
      </c>
      <c r="I2177" s="2">
        <v>0</v>
      </c>
      <c r="J2177" s="2">
        <v>0</v>
      </c>
      <c r="K2177" s="2">
        <v>33</v>
      </c>
      <c r="L2177" s="2">
        <v>6</v>
      </c>
      <c r="M2177">
        <v>0</v>
      </c>
      <c r="N2177" s="2">
        <v>0</v>
      </c>
      <c r="O2177" s="2">
        <v>0</v>
      </c>
      <c r="P2177" s="2">
        <v>18</v>
      </c>
      <c r="Q2177" s="2">
        <v>28</v>
      </c>
      <c r="R2177" s="2">
        <v>10</v>
      </c>
      <c r="S2177" s="2">
        <v>1</v>
      </c>
      <c r="T2177" s="2">
        <v>4</v>
      </c>
      <c r="U2177" s="45" t="s">
        <v>77</v>
      </c>
      <c r="V2177" s="45" t="s">
        <v>77</v>
      </c>
      <c r="W2177" s="45">
        <v>4.9756944444444451E-2</v>
      </c>
      <c r="X2177" s="2">
        <v>5</v>
      </c>
      <c r="Y2177" s="2">
        <v>28</v>
      </c>
      <c r="Z2177">
        <v>16</v>
      </c>
    </row>
    <row r="2178" spans="1:26" x14ac:dyDescent="0.25">
      <c r="A2178" s="1">
        <v>44735</v>
      </c>
      <c r="B2178" t="s">
        <v>77</v>
      </c>
      <c r="C2178" t="s">
        <v>77</v>
      </c>
      <c r="D2178" t="s">
        <v>77</v>
      </c>
      <c r="E2178" t="s">
        <v>275</v>
      </c>
      <c r="F2178" s="3">
        <v>0</v>
      </c>
      <c r="G2178" s="5" t="s">
        <v>77</v>
      </c>
      <c r="H2178" s="2">
        <v>0</v>
      </c>
      <c r="I2178" s="2">
        <v>0</v>
      </c>
      <c r="J2178" s="2">
        <v>0</v>
      </c>
      <c r="K2178" s="2">
        <v>55</v>
      </c>
      <c r="L2178" s="2">
        <v>13</v>
      </c>
      <c r="M2178">
        <v>0</v>
      </c>
      <c r="N2178" s="2">
        <v>0</v>
      </c>
      <c r="O2178" s="2">
        <v>6</v>
      </c>
      <c r="P2178" s="2">
        <v>29</v>
      </c>
      <c r="Q2178" s="2">
        <v>39</v>
      </c>
      <c r="R2178" s="2">
        <v>10</v>
      </c>
      <c r="S2178" s="2">
        <v>2</v>
      </c>
      <c r="T2178" s="2">
        <v>8</v>
      </c>
      <c r="U2178" s="45">
        <v>3.975694444444444E-3</v>
      </c>
      <c r="V2178" s="45">
        <v>0.83333333333333337</v>
      </c>
      <c r="W2178" s="45">
        <v>0.11782407407407409</v>
      </c>
      <c r="X2178" s="2">
        <v>10</v>
      </c>
      <c r="Y2178" s="2">
        <v>39</v>
      </c>
      <c r="Z2178">
        <v>24</v>
      </c>
    </row>
    <row r="2179" spans="1:26" x14ac:dyDescent="0.25">
      <c r="A2179" s="1">
        <v>44735</v>
      </c>
      <c r="B2179" t="s">
        <v>77</v>
      </c>
      <c r="C2179" t="s">
        <v>77</v>
      </c>
      <c r="D2179" t="s">
        <v>77</v>
      </c>
      <c r="E2179" t="s">
        <v>271</v>
      </c>
      <c r="F2179" s="3">
        <v>0</v>
      </c>
      <c r="G2179" s="5" t="s">
        <v>77</v>
      </c>
      <c r="H2179" s="2">
        <v>0</v>
      </c>
      <c r="I2179" s="2">
        <v>0</v>
      </c>
      <c r="J2179" s="2">
        <v>0</v>
      </c>
      <c r="K2179" s="2">
        <v>41</v>
      </c>
      <c r="L2179" s="2">
        <v>9</v>
      </c>
      <c r="M2179">
        <v>0</v>
      </c>
      <c r="N2179" s="2">
        <v>0</v>
      </c>
      <c r="O2179" s="2">
        <v>7</v>
      </c>
      <c r="P2179" s="2">
        <v>21</v>
      </c>
      <c r="Q2179" s="2">
        <v>24</v>
      </c>
      <c r="R2179" s="2">
        <v>3</v>
      </c>
      <c r="S2179" s="2">
        <v>1</v>
      </c>
      <c r="T2179" s="2">
        <v>9</v>
      </c>
      <c r="U2179" s="45">
        <v>2.3958333333333336E-3</v>
      </c>
      <c r="V2179" s="45">
        <v>1</v>
      </c>
      <c r="W2179" s="45">
        <v>9.8478009259259272E-2</v>
      </c>
      <c r="X2179" s="2">
        <v>10</v>
      </c>
      <c r="Y2179" s="2">
        <v>24</v>
      </c>
      <c r="Z2179">
        <v>18</v>
      </c>
    </row>
    <row r="2180" spans="1:26" x14ac:dyDescent="0.25">
      <c r="A2180" s="1">
        <v>44735</v>
      </c>
      <c r="B2180" t="s">
        <v>77</v>
      </c>
      <c r="C2180" t="s">
        <v>77</v>
      </c>
      <c r="D2180" t="s">
        <v>77</v>
      </c>
      <c r="E2180" t="s">
        <v>82</v>
      </c>
      <c r="F2180" s="3">
        <v>0</v>
      </c>
      <c r="G2180" s="5" t="s">
        <v>77</v>
      </c>
      <c r="H2180" s="2">
        <v>0</v>
      </c>
      <c r="I2180" s="2">
        <v>0</v>
      </c>
      <c r="J2180" s="2">
        <v>0</v>
      </c>
      <c r="K2180" s="2">
        <v>5</v>
      </c>
      <c r="L2180" s="2">
        <v>0</v>
      </c>
      <c r="M2180">
        <v>0</v>
      </c>
      <c r="N2180" s="2">
        <v>0</v>
      </c>
      <c r="O2180" s="2">
        <v>0</v>
      </c>
      <c r="P2180" s="2">
        <v>5</v>
      </c>
      <c r="Q2180" s="2">
        <v>5</v>
      </c>
      <c r="R2180" s="2">
        <v>0</v>
      </c>
      <c r="S2180" s="2">
        <v>0</v>
      </c>
      <c r="T2180" s="2">
        <v>0</v>
      </c>
      <c r="U2180" s="45" t="s">
        <v>77</v>
      </c>
      <c r="V2180" s="45" t="s">
        <v>77</v>
      </c>
      <c r="W2180" s="45" t="s">
        <v>77</v>
      </c>
      <c r="X2180" s="2">
        <v>0</v>
      </c>
      <c r="Y2180" s="2">
        <v>5</v>
      </c>
      <c r="Z2180">
        <v>0</v>
      </c>
    </row>
    <row r="2181" spans="1:26" x14ac:dyDescent="0.25">
      <c r="A2181" s="1">
        <v>44735</v>
      </c>
      <c r="B2181" t="s">
        <v>77</v>
      </c>
      <c r="C2181" t="s">
        <v>77</v>
      </c>
      <c r="D2181" t="s">
        <v>77</v>
      </c>
      <c r="E2181" t="s">
        <v>270</v>
      </c>
      <c r="F2181" s="3">
        <v>0</v>
      </c>
      <c r="G2181" s="5" t="s">
        <v>77</v>
      </c>
      <c r="H2181" s="2">
        <v>0</v>
      </c>
      <c r="I2181" s="2">
        <v>0</v>
      </c>
      <c r="J2181" s="2">
        <v>0</v>
      </c>
      <c r="K2181" s="2">
        <v>47</v>
      </c>
      <c r="L2181" s="2">
        <v>12</v>
      </c>
      <c r="M2181">
        <v>0</v>
      </c>
      <c r="N2181" s="2">
        <v>1</v>
      </c>
      <c r="O2181" s="2">
        <v>6</v>
      </c>
      <c r="P2181" s="2">
        <v>22</v>
      </c>
      <c r="Q2181" s="2">
        <v>28</v>
      </c>
      <c r="R2181" s="2">
        <v>6</v>
      </c>
      <c r="S2181" s="2">
        <v>4</v>
      </c>
      <c r="T2181" s="2">
        <v>9</v>
      </c>
      <c r="U2181" s="45">
        <v>6.9039351851851857E-3</v>
      </c>
      <c r="V2181" s="45">
        <v>0.5</v>
      </c>
      <c r="W2181" s="45">
        <v>3.8715277777777779E-2</v>
      </c>
      <c r="X2181" s="2">
        <v>13</v>
      </c>
      <c r="Y2181" s="2">
        <v>28</v>
      </c>
      <c r="Z2181">
        <v>27</v>
      </c>
    </row>
    <row r="2182" spans="1:26" x14ac:dyDescent="0.25">
      <c r="A2182" s="1">
        <v>44735</v>
      </c>
      <c r="B2182" t="s">
        <v>77</v>
      </c>
      <c r="C2182" t="s">
        <v>77</v>
      </c>
      <c r="D2182" t="s">
        <v>77</v>
      </c>
      <c r="E2182" t="s">
        <v>94</v>
      </c>
      <c r="F2182" s="3">
        <v>0</v>
      </c>
      <c r="G2182" s="5" t="s">
        <v>77</v>
      </c>
      <c r="H2182" s="2">
        <v>0</v>
      </c>
      <c r="I2182" s="2">
        <v>0</v>
      </c>
      <c r="J2182" s="2">
        <v>0</v>
      </c>
      <c r="K2182" s="2">
        <v>59</v>
      </c>
      <c r="L2182" s="2">
        <v>19</v>
      </c>
      <c r="M2182">
        <v>0</v>
      </c>
      <c r="N2182" s="2">
        <v>0</v>
      </c>
      <c r="O2182" s="2">
        <v>12</v>
      </c>
      <c r="P2182" s="2">
        <v>26</v>
      </c>
      <c r="Q2182" s="2">
        <v>35</v>
      </c>
      <c r="R2182" s="2">
        <v>9</v>
      </c>
      <c r="S2182" s="2">
        <v>7</v>
      </c>
      <c r="T2182" s="2">
        <v>5</v>
      </c>
      <c r="U2182" s="45">
        <v>1.0416666666666668E-2</v>
      </c>
      <c r="V2182" s="45">
        <v>0.41666666666666669</v>
      </c>
      <c r="W2182" s="45">
        <v>0.11169560185185186</v>
      </c>
      <c r="X2182" s="2">
        <v>12</v>
      </c>
      <c r="Y2182" s="2">
        <v>35</v>
      </c>
      <c r="Z2182">
        <v>34</v>
      </c>
    </row>
    <row r="2183" spans="1:26" x14ac:dyDescent="0.25">
      <c r="A2183" s="1">
        <v>44735</v>
      </c>
      <c r="B2183" t="s">
        <v>77</v>
      </c>
      <c r="C2183" t="s">
        <v>77</v>
      </c>
      <c r="D2183" t="s">
        <v>77</v>
      </c>
      <c r="E2183" t="s">
        <v>274</v>
      </c>
      <c r="F2183" s="3">
        <v>0</v>
      </c>
      <c r="G2183" s="5" t="s">
        <v>77</v>
      </c>
      <c r="H2183" s="2">
        <v>0</v>
      </c>
      <c r="I2183" s="2">
        <v>0</v>
      </c>
      <c r="J2183" s="2">
        <v>0</v>
      </c>
      <c r="K2183" s="2">
        <v>74</v>
      </c>
      <c r="L2183" s="2">
        <v>20</v>
      </c>
      <c r="M2183">
        <v>0</v>
      </c>
      <c r="N2183" s="2">
        <v>0</v>
      </c>
      <c r="O2183" s="2">
        <v>12</v>
      </c>
      <c r="P2183" s="2">
        <v>35</v>
      </c>
      <c r="Q2183" s="2">
        <v>53</v>
      </c>
      <c r="R2183" s="2">
        <v>18</v>
      </c>
      <c r="S2183" s="2">
        <v>3</v>
      </c>
      <c r="T2183" s="2">
        <v>6</v>
      </c>
      <c r="U2183" s="45">
        <v>5.1736111111111115E-3</v>
      </c>
      <c r="V2183" s="45">
        <v>0.58333333333333337</v>
      </c>
      <c r="W2183" s="45">
        <v>0.14504629629629631</v>
      </c>
      <c r="X2183" s="2">
        <v>9</v>
      </c>
      <c r="Y2183" s="2">
        <v>53</v>
      </c>
      <c r="Z2183">
        <v>31</v>
      </c>
    </row>
    <row r="2184" spans="1:26" x14ac:dyDescent="0.25">
      <c r="A2184" s="1">
        <v>44735</v>
      </c>
      <c r="B2184" t="s">
        <v>77</v>
      </c>
      <c r="C2184" t="s">
        <v>77</v>
      </c>
      <c r="D2184" t="s">
        <v>77</v>
      </c>
      <c r="E2184" t="s">
        <v>267</v>
      </c>
      <c r="F2184" s="3">
        <v>0</v>
      </c>
      <c r="G2184" s="5" t="s">
        <v>77</v>
      </c>
      <c r="H2184" s="2">
        <v>0</v>
      </c>
      <c r="I2184" s="2">
        <v>0</v>
      </c>
      <c r="J2184" s="2">
        <v>0</v>
      </c>
      <c r="K2184" s="2">
        <v>75</v>
      </c>
      <c r="L2184" s="2">
        <v>8</v>
      </c>
      <c r="M2184">
        <v>0</v>
      </c>
      <c r="N2184" s="2">
        <v>0</v>
      </c>
      <c r="O2184" s="2">
        <v>5</v>
      </c>
      <c r="P2184" s="2">
        <v>39</v>
      </c>
      <c r="Q2184" s="2">
        <v>59</v>
      </c>
      <c r="R2184" s="2">
        <v>20</v>
      </c>
      <c r="S2184" s="2">
        <v>3</v>
      </c>
      <c r="T2184" s="2">
        <v>8</v>
      </c>
      <c r="U2184" s="45">
        <v>6.5162037037037037E-3</v>
      </c>
      <c r="V2184" s="45">
        <v>0.4</v>
      </c>
      <c r="W2184" s="45">
        <v>0.10530671296296296</v>
      </c>
      <c r="X2184" s="2">
        <v>11</v>
      </c>
      <c r="Y2184" s="2">
        <v>59</v>
      </c>
      <c r="Z2184">
        <v>23</v>
      </c>
    </row>
    <row r="2185" spans="1:26" x14ac:dyDescent="0.25">
      <c r="A2185" s="1">
        <v>44735</v>
      </c>
      <c r="B2185" t="s">
        <v>77</v>
      </c>
      <c r="C2185" t="s">
        <v>77</v>
      </c>
      <c r="D2185" t="s">
        <v>77</v>
      </c>
      <c r="E2185" t="s">
        <v>278</v>
      </c>
      <c r="F2185" s="3">
        <v>0</v>
      </c>
      <c r="G2185" s="5" t="s">
        <v>77</v>
      </c>
      <c r="H2185" s="2">
        <v>0</v>
      </c>
      <c r="I2185" s="2">
        <v>0</v>
      </c>
      <c r="J2185" s="2">
        <v>0</v>
      </c>
      <c r="K2185" s="2">
        <v>20</v>
      </c>
      <c r="L2185" s="2">
        <v>5</v>
      </c>
      <c r="M2185">
        <v>0</v>
      </c>
      <c r="N2185" s="2">
        <v>0</v>
      </c>
      <c r="O2185" s="2">
        <v>3</v>
      </c>
      <c r="P2185" s="2">
        <v>10</v>
      </c>
      <c r="Q2185" s="2">
        <v>16</v>
      </c>
      <c r="R2185" s="2">
        <v>6</v>
      </c>
      <c r="S2185" s="2">
        <v>0</v>
      </c>
      <c r="T2185" s="2">
        <v>1</v>
      </c>
      <c r="U2185" s="45">
        <v>3.1828703703703702E-3</v>
      </c>
      <c r="V2185" s="45">
        <v>0.66666666666666663</v>
      </c>
      <c r="W2185" s="45">
        <v>0.1049826388888889</v>
      </c>
      <c r="X2185" s="2">
        <v>1</v>
      </c>
      <c r="Y2185" s="2">
        <v>16</v>
      </c>
      <c r="Z2185">
        <v>12</v>
      </c>
    </row>
    <row r="2186" spans="1:26" x14ac:dyDescent="0.25">
      <c r="A2186" s="1">
        <v>44735</v>
      </c>
      <c r="B2186" t="s">
        <v>77</v>
      </c>
      <c r="C2186" t="s">
        <v>77</v>
      </c>
      <c r="D2186" t="s">
        <v>77</v>
      </c>
      <c r="E2186" t="s">
        <v>283</v>
      </c>
      <c r="F2186" s="3">
        <v>0</v>
      </c>
      <c r="G2186" s="5" t="s">
        <v>77</v>
      </c>
      <c r="H2186" s="2">
        <v>0</v>
      </c>
      <c r="I2186" s="2">
        <v>0</v>
      </c>
      <c r="J2186" s="2">
        <v>0</v>
      </c>
      <c r="K2186" s="2">
        <v>39</v>
      </c>
      <c r="L2186" s="2">
        <v>14</v>
      </c>
      <c r="M2186">
        <v>0</v>
      </c>
      <c r="N2186" s="2">
        <v>0</v>
      </c>
      <c r="O2186" s="2">
        <v>10</v>
      </c>
      <c r="P2186" s="2">
        <v>19</v>
      </c>
      <c r="Q2186" s="2">
        <v>25</v>
      </c>
      <c r="R2186" s="2">
        <v>6</v>
      </c>
      <c r="S2186" s="2">
        <v>2</v>
      </c>
      <c r="T2186" s="2">
        <v>2</v>
      </c>
      <c r="U2186" s="45">
        <v>4.7685185185185192E-3</v>
      </c>
      <c r="V2186" s="45">
        <v>0.6</v>
      </c>
      <c r="W2186" s="45">
        <v>0.10660879629629628</v>
      </c>
      <c r="X2186" s="2">
        <v>4</v>
      </c>
      <c r="Y2186" s="2">
        <v>25</v>
      </c>
      <c r="Z2186">
        <v>24</v>
      </c>
    </row>
    <row r="2187" spans="1:26" x14ac:dyDescent="0.25">
      <c r="A2187" s="1">
        <v>44735</v>
      </c>
      <c r="B2187" t="s">
        <v>77</v>
      </c>
      <c r="C2187" t="s">
        <v>77</v>
      </c>
      <c r="D2187" t="s">
        <v>77</v>
      </c>
      <c r="E2187" t="s">
        <v>277</v>
      </c>
      <c r="F2187" s="3">
        <v>0</v>
      </c>
      <c r="G2187" s="5" t="s">
        <v>77</v>
      </c>
      <c r="H2187" s="2">
        <v>0</v>
      </c>
      <c r="I2187" s="2">
        <v>0</v>
      </c>
      <c r="J2187" s="2">
        <v>0</v>
      </c>
      <c r="K2187" s="2">
        <v>35</v>
      </c>
      <c r="L2187" s="2">
        <v>8</v>
      </c>
      <c r="M2187">
        <v>0</v>
      </c>
      <c r="N2187" s="2">
        <v>0</v>
      </c>
      <c r="O2187" s="2">
        <v>7</v>
      </c>
      <c r="P2187" s="2">
        <v>17</v>
      </c>
      <c r="Q2187" s="2">
        <v>22</v>
      </c>
      <c r="R2187" s="2">
        <v>5</v>
      </c>
      <c r="S2187" s="2">
        <v>1</v>
      </c>
      <c r="T2187" s="2">
        <v>5</v>
      </c>
      <c r="U2187" s="45">
        <v>4.2708333333333339E-3</v>
      </c>
      <c r="V2187" s="45">
        <v>0.7142857142857143</v>
      </c>
      <c r="W2187" s="45">
        <v>8.487268518518519E-2</v>
      </c>
      <c r="X2187" s="2">
        <v>6</v>
      </c>
      <c r="Y2187" s="2">
        <v>22</v>
      </c>
      <c r="Z2187">
        <v>18</v>
      </c>
    </row>
    <row r="2188" spans="1:26" x14ac:dyDescent="0.25">
      <c r="A2188" s="1">
        <v>44736</v>
      </c>
      <c r="B2188" t="s">
        <v>89</v>
      </c>
      <c r="C2188" t="s">
        <v>134</v>
      </c>
      <c r="D2188" t="s">
        <v>132</v>
      </c>
      <c r="E2188" t="s">
        <v>280</v>
      </c>
      <c r="F2188" s="3">
        <v>9.5949991666666659</v>
      </c>
      <c r="G2188" s="5">
        <v>5.315793910256409E-2</v>
      </c>
      <c r="H2188" s="2">
        <v>1</v>
      </c>
      <c r="I2188" s="2">
        <v>0</v>
      </c>
      <c r="J2188" s="2">
        <v>0</v>
      </c>
      <c r="K2188" s="2">
        <v>14</v>
      </c>
      <c r="L2188" s="2">
        <v>13</v>
      </c>
      <c r="M2188">
        <v>2</v>
      </c>
      <c r="N2188" s="2">
        <v>7</v>
      </c>
      <c r="O2188" s="2">
        <v>3</v>
      </c>
      <c r="P2188" s="2">
        <v>7</v>
      </c>
      <c r="Q2188" s="2">
        <v>9</v>
      </c>
      <c r="R2188" s="2">
        <v>2</v>
      </c>
      <c r="S2188" s="2">
        <v>0</v>
      </c>
      <c r="T2188" s="2">
        <v>2</v>
      </c>
      <c r="U2188" s="45">
        <v>1.2511574074074074E-2</v>
      </c>
      <c r="V2188" s="45">
        <v>0</v>
      </c>
      <c r="W2188" s="45">
        <v>0.13005208333333332</v>
      </c>
      <c r="X2188" s="2">
        <v>2</v>
      </c>
      <c r="Y2188" s="2">
        <v>9</v>
      </c>
      <c r="Z2188">
        <v>13</v>
      </c>
    </row>
    <row r="2189" spans="1:26" x14ac:dyDescent="0.25">
      <c r="A2189" s="1">
        <v>44736</v>
      </c>
      <c r="B2189" t="s">
        <v>89</v>
      </c>
      <c r="C2189" t="s">
        <v>152</v>
      </c>
      <c r="D2189" t="s">
        <v>132</v>
      </c>
      <c r="E2189" t="s">
        <v>280</v>
      </c>
      <c r="F2189" s="3">
        <v>0</v>
      </c>
      <c r="G2189" s="5">
        <v>3.2943673611111106E-2</v>
      </c>
      <c r="H2189" s="2">
        <v>0</v>
      </c>
      <c r="I2189" s="2">
        <v>0</v>
      </c>
      <c r="J2189" s="2">
        <v>0</v>
      </c>
      <c r="K2189" s="2">
        <v>3</v>
      </c>
      <c r="L2189" s="2">
        <v>3</v>
      </c>
      <c r="M2189">
        <v>0</v>
      </c>
      <c r="N2189" s="2">
        <v>2</v>
      </c>
      <c r="O2189" s="2">
        <v>1</v>
      </c>
      <c r="P2189" s="2">
        <v>2</v>
      </c>
      <c r="Q2189" s="2">
        <v>2</v>
      </c>
      <c r="R2189" s="2">
        <v>0</v>
      </c>
      <c r="S2189" s="2">
        <v>0</v>
      </c>
      <c r="T2189" s="2">
        <v>0</v>
      </c>
      <c r="U2189" s="45">
        <v>2.3379629629629631E-3</v>
      </c>
      <c r="V2189" s="45">
        <v>1</v>
      </c>
      <c r="W2189" s="45">
        <v>0.17876736111111113</v>
      </c>
      <c r="X2189" s="2">
        <v>0</v>
      </c>
      <c r="Y2189" s="2">
        <v>2</v>
      </c>
      <c r="Z2189">
        <v>3</v>
      </c>
    </row>
    <row r="2190" spans="1:26" x14ac:dyDescent="0.25">
      <c r="A2190" s="1">
        <v>44736</v>
      </c>
      <c r="B2190" t="s">
        <v>89</v>
      </c>
      <c r="C2190" t="s">
        <v>134</v>
      </c>
      <c r="D2190" t="s">
        <v>132</v>
      </c>
      <c r="E2190" t="s">
        <v>272</v>
      </c>
      <c r="F2190" s="3">
        <v>13.609165666666664</v>
      </c>
      <c r="G2190" s="5">
        <v>6.8561917824074073E-2</v>
      </c>
      <c r="H2190" s="2">
        <v>1</v>
      </c>
      <c r="I2190" s="2">
        <v>0</v>
      </c>
      <c r="J2190" s="2">
        <v>0</v>
      </c>
      <c r="K2190" s="2">
        <v>11</v>
      </c>
      <c r="L2190" s="2">
        <v>10</v>
      </c>
      <c r="M2190">
        <v>1</v>
      </c>
      <c r="N2190" s="2">
        <v>4</v>
      </c>
      <c r="O2190" s="2">
        <v>3</v>
      </c>
      <c r="P2190" s="2">
        <v>5</v>
      </c>
      <c r="Q2190" s="2">
        <v>6</v>
      </c>
      <c r="R2190" s="2">
        <v>1</v>
      </c>
      <c r="S2190" s="2">
        <v>1</v>
      </c>
      <c r="T2190" s="2">
        <v>1</v>
      </c>
      <c r="U2190" s="45">
        <v>3.1712962962962962E-3</v>
      </c>
      <c r="V2190" s="45">
        <v>1</v>
      </c>
      <c r="W2190" s="45">
        <v>0.20117476851851851</v>
      </c>
      <c r="X2190" s="2">
        <v>2</v>
      </c>
      <c r="Y2190" s="2">
        <v>6</v>
      </c>
      <c r="Z2190">
        <v>11</v>
      </c>
    </row>
    <row r="2191" spans="1:26" x14ac:dyDescent="0.25">
      <c r="A2191" s="1">
        <v>44736</v>
      </c>
      <c r="B2191" t="s">
        <v>89</v>
      </c>
      <c r="C2191" t="s">
        <v>158</v>
      </c>
      <c r="D2191" t="s">
        <v>132</v>
      </c>
      <c r="E2191" t="s">
        <v>272</v>
      </c>
      <c r="F2191" s="3">
        <v>0</v>
      </c>
      <c r="G2191" s="5">
        <v>1.2534722222222223E-2</v>
      </c>
      <c r="H2191" s="2">
        <v>0</v>
      </c>
      <c r="I2191" s="2">
        <v>0</v>
      </c>
      <c r="J2191" s="2">
        <v>0</v>
      </c>
      <c r="K2191" s="2">
        <v>1</v>
      </c>
      <c r="L2191" s="2">
        <v>1</v>
      </c>
      <c r="M2191">
        <v>0</v>
      </c>
      <c r="N2191" s="2">
        <v>1</v>
      </c>
      <c r="O2191" s="2">
        <v>0</v>
      </c>
      <c r="P2191" s="2">
        <v>1</v>
      </c>
      <c r="Q2191" s="2">
        <v>1</v>
      </c>
      <c r="R2191" s="2">
        <v>0</v>
      </c>
      <c r="S2191" s="2">
        <v>0</v>
      </c>
      <c r="T2191" s="2">
        <v>0</v>
      </c>
      <c r="U2191" s="45" t="s">
        <v>77</v>
      </c>
      <c r="V2191" s="45" t="s">
        <v>77</v>
      </c>
      <c r="W2191" s="45">
        <v>5.4444444444444448E-2</v>
      </c>
      <c r="X2191" s="2">
        <v>0</v>
      </c>
      <c r="Y2191" s="2">
        <v>1</v>
      </c>
      <c r="Z2191">
        <v>1</v>
      </c>
    </row>
    <row r="2192" spans="1:26" x14ac:dyDescent="0.25">
      <c r="A2192" s="1">
        <v>44736</v>
      </c>
      <c r="B2192" t="s">
        <v>89</v>
      </c>
      <c r="C2192" t="s">
        <v>159</v>
      </c>
      <c r="D2192" t="s">
        <v>150</v>
      </c>
      <c r="E2192" t="s">
        <v>281</v>
      </c>
      <c r="F2192" s="3">
        <v>0</v>
      </c>
      <c r="G2192" s="5" t="s">
        <v>77</v>
      </c>
      <c r="H2192" s="2">
        <v>0</v>
      </c>
      <c r="I2192" s="2">
        <v>0</v>
      </c>
      <c r="J2192" s="2">
        <v>0</v>
      </c>
      <c r="K2192" s="2">
        <v>1</v>
      </c>
      <c r="L2192" s="2">
        <v>0</v>
      </c>
      <c r="M219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1</v>
      </c>
      <c r="U2192" s="45" t="s">
        <v>77</v>
      </c>
      <c r="V2192" s="45" t="s">
        <v>77</v>
      </c>
      <c r="W2192" s="45" t="s">
        <v>77</v>
      </c>
      <c r="X2192" s="2">
        <v>1</v>
      </c>
      <c r="Y2192" s="2">
        <v>0</v>
      </c>
      <c r="Z2192">
        <v>0</v>
      </c>
    </row>
    <row r="2193" spans="1:26" x14ac:dyDescent="0.25">
      <c r="A2193" s="1">
        <v>44736</v>
      </c>
      <c r="B2193" t="s">
        <v>89</v>
      </c>
      <c r="C2193" t="s">
        <v>134</v>
      </c>
      <c r="D2193" t="s">
        <v>132</v>
      </c>
      <c r="E2193" t="s">
        <v>279</v>
      </c>
      <c r="F2193" s="3">
        <v>12.097777666666667</v>
      </c>
      <c r="G2193" s="5">
        <v>9.5109953125000007E-2</v>
      </c>
      <c r="H2193" s="2">
        <v>1</v>
      </c>
      <c r="I2193" s="2">
        <v>0</v>
      </c>
      <c r="J2193" s="2">
        <v>0</v>
      </c>
      <c r="K2193" s="2">
        <v>9</v>
      </c>
      <c r="L2193" s="2">
        <v>9</v>
      </c>
      <c r="M2193">
        <v>1</v>
      </c>
      <c r="N2193" s="2">
        <v>3</v>
      </c>
      <c r="O2193" s="2">
        <v>0</v>
      </c>
      <c r="P2193" s="2">
        <v>4</v>
      </c>
      <c r="Q2193" s="2">
        <v>6</v>
      </c>
      <c r="R2193" s="2">
        <v>2</v>
      </c>
      <c r="S2193" s="2">
        <v>0</v>
      </c>
      <c r="T2193" s="2">
        <v>3</v>
      </c>
      <c r="U2193" s="45" t="s">
        <v>77</v>
      </c>
      <c r="V2193" s="45" t="s">
        <v>77</v>
      </c>
      <c r="W2193" s="45">
        <v>0.14307870370370374</v>
      </c>
      <c r="X2193" s="2">
        <v>3</v>
      </c>
      <c r="Y2193" s="2">
        <v>6</v>
      </c>
      <c r="Z2193">
        <v>9</v>
      </c>
    </row>
    <row r="2194" spans="1:26" x14ac:dyDescent="0.25">
      <c r="A2194" s="1">
        <v>44736</v>
      </c>
      <c r="B2194" t="s">
        <v>89</v>
      </c>
      <c r="C2194" t="s">
        <v>152</v>
      </c>
      <c r="D2194" t="s">
        <v>132</v>
      </c>
      <c r="E2194" t="s">
        <v>279</v>
      </c>
      <c r="F2194" s="3">
        <v>0</v>
      </c>
      <c r="G2194" s="5">
        <v>3.3819444444444451E-2</v>
      </c>
      <c r="H2194" s="2">
        <v>0</v>
      </c>
      <c r="I2194" s="2">
        <v>0</v>
      </c>
      <c r="J2194" s="2">
        <v>0</v>
      </c>
      <c r="K2194" s="2">
        <v>1</v>
      </c>
      <c r="L2194" s="2">
        <v>1</v>
      </c>
      <c r="M2194">
        <v>0</v>
      </c>
      <c r="N2194" s="2">
        <v>1</v>
      </c>
      <c r="O2194" s="2">
        <v>0</v>
      </c>
      <c r="P2194" s="2">
        <v>1</v>
      </c>
      <c r="Q2194" s="2">
        <v>1</v>
      </c>
      <c r="R2194" s="2">
        <v>0</v>
      </c>
      <c r="S2194" s="2">
        <v>0</v>
      </c>
      <c r="T2194" s="2">
        <v>0</v>
      </c>
      <c r="U2194" s="45" t="s">
        <v>77</v>
      </c>
      <c r="V2194" s="45" t="s">
        <v>77</v>
      </c>
      <c r="W2194" s="45">
        <v>0.1176388888888889</v>
      </c>
      <c r="X2194" s="2">
        <v>0</v>
      </c>
      <c r="Y2194" s="2">
        <v>1</v>
      </c>
      <c r="Z2194">
        <v>1</v>
      </c>
    </row>
    <row r="2195" spans="1:26" x14ac:dyDescent="0.25">
      <c r="A2195" s="1">
        <v>44736</v>
      </c>
      <c r="B2195" t="s">
        <v>89</v>
      </c>
      <c r="C2195" t="s">
        <v>355</v>
      </c>
      <c r="D2195" t="s">
        <v>153</v>
      </c>
      <c r="E2195" t="s">
        <v>279</v>
      </c>
      <c r="F2195" s="3">
        <v>0</v>
      </c>
      <c r="G2195" s="5">
        <v>6.6087986111111113E-3</v>
      </c>
      <c r="H2195" s="2">
        <v>0</v>
      </c>
      <c r="I2195" s="2">
        <v>0</v>
      </c>
      <c r="J2195" s="2">
        <v>0</v>
      </c>
      <c r="K2195" s="2">
        <v>1</v>
      </c>
      <c r="L2195" s="2">
        <v>1</v>
      </c>
      <c r="M2195">
        <v>0</v>
      </c>
      <c r="N2195" s="2">
        <v>1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1</v>
      </c>
      <c r="U2195" s="45" t="s">
        <v>77</v>
      </c>
      <c r="V2195" s="45" t="s">
        <v>77</v>
      </c>
      <c r="W2195" s="45" t="s">
        <v>77</v>
      </c>
      <c r="X2195" s="2">
        <v>1</v>
      </c>
      <c r="Y2195" s="2">
        <v>0</v>
      </c>
      <c r="Z2195">
        <v>1</v>
      </c>
    </row>
    <row r="2196" spans="1:26" x14ac:dyDescent="0.25">
      <c r="A2196" s="1">
        <v>44736</v>
      </c>
      <c r="B2196" t="s">
        <v>89</v>
      </c>
      <c r="C2196" t="s">
        <v>134</v>
      </c>
      <c r="D2196" t="s">
        <v>132</v>
      </c>
      <c r="E2196" t="s">
        <v>271</v>
      </c>
      <c r="F2196" s="3">
        <v>18.578333666666666</v>
      </c>
      <c r="G2196" s="5">
        <v>6.0090857291666674E-2</v>
      </c>
      <c r="H2196" s="2">
        <v>2</v>
      </c>
      <c r="I2196" s="2">
        <v>0</v>
      </c>
      <c r="J2196" s="2">
        <v>0</v>
      </c>
      <c r="K2196" s="2">
        <v>17</v>
      </c>
      <c r="L2196" s="2">
        <v>17</v>
      </c>
      <c r="M2196">
        <v>1</v>
      </c>
      <c r="N2196" s="2">
        <v>9</v>
      </c>
      <c r="O2196" s="2">
        <v>4</v>
      </c>
      <c r="P2196" s="2">
        <v>8</v>
      </c>
      <c r="Q2196" s="2">
        <v>11</v>
      </c>
      <c r="R2196" s="2">
        <v>3</v>
      </c>
      <c r="S2196" s="2">
        <v>0</v>
      </c>
      <c r="T2196" s="2">
        <v>2</v>
      </c>
      <c r="U2196" s="45">
        <v>4.1087962962962962E-3</v>
      </c>
      <c r="V2196" s="45">
        <v>1</v>
      </c>
      <c r="W2196" s="45">
        <v>6.4733796296296303E-2</v>
      </c>
      <c r="X2196" s="2">
        <v>2</v>
      </c>
      <c r="Y2196" s="2">
        <v>11</v>
      </c>
      <c r="Z2196">
        <v>17</v>
      </c>
    </row>
    <row r="2197" spans="1:26" x14ac:dyDescent="0.25">
      <c r="A2197" s="1">
        <v>44736</v>
      </c>
      <c r="B2197" t="s">
        <v>89</v>
      </c>
      <c r="C2197" t="s">
        <v>158</v>
      </c>
      <c r="D2197" t="s">
        <v>132</v>
      </c>
      <c r="E2197" t="s">
        <v>271</v>
      </c>
      <c r="F2197" s="3">
        <v>0</v>
      </c>
      <c r="G2197" s="5">
        <v>1.3506944444444445E-2</v>
      </c>
      <c r="H2197" s="2">
        <v>0</v>
      </c>
      <c r="I2197" s="2">
        <v>0</v>
      </c>
      <c r="J2197" s="2">
        <v>0</v>
      </c>
      <c r="K2197" s="2">
        <v>2</v>
      </c>
      <c r="L2197" s="2">
        <v>2</v>
      </c>
      <c r="M2197">
        <v>0</v>
      </c>
      <c r="N2197" s="2">
        <v>2</v>
      </c>
      <c r="O2197" s="2">
        <v>1</v>
      </c>
      <c r="P2197" s="2">
        <v>1</v>
      </c>
      <c r="Q2197" s="2">
        <v>1</v>
      </c>
      <c r="R2197" s="2">
        <v>0</v>
      </c>
      <c r="S2197" s="2">
        <v>0</v>
      </c>
      <c r="T2197" s="2">
        <v>0</v>
      </c>
      <c r="U2197" s="45">
        <v>8.2986111111111108E-3</v>
      </c>
      <c r="V2197" s="45">
        <v>0</v>
      </c>
      <c r="W2197" s="45">
        <v>0.10262731481481482</v>
      </c>
      <c r="X2197" s="2">
        <v>0</v>
      </c>
      <c r="Y2197" s="2">
        <v>1</v>
      </c>
      <c r="Z2197">
        <v>2</v>
      </c>
    </row>
    <row r="2198" spans="1:26" x14ac:dyDescent="0.25">
      <c r="A2198" s="1">
        <v>44736</v>
      </c>
      <c r="B2198" t="s">
        <v>89</v>
      </c>
      <c r="C2198" t="s">
        <v>134</v>
      </c>
      <c r="D2198" t="s">
        <v>132</v>
      </c>
      <c r="E2198" t="s">
        <v>278</v>
      </c>
      <c r="F2198" s="3">
        <v>16.524443666666667</v>
      </c>
      <c r="G2198" s="5">
        <v>6.4905751488095229E-2</v>
      </c>
      <c r="H2198" s="2">
        <v>0</v>
      </c>
      <c r="I2198" s="2">
        <v>0</v>
      </c>
      <c r="J2198" s="2">
        <v>0</v>
      </c>
      <c r="K2198" s="2">
        <v>12</v>
      </c>
      <c r="L2198" s="2">
        <v>12</v>
      </c>
      <c r="M2198">
        <v>2</v>
      </c>
      <c r="N2198" s="2">
        <v>7</v>
      </c>
      <c r="O2198" s="2">
        <v>5</v>
      </c>
      <c r="P2198" s="2">
        <v>4</v>
      </c>
      <c r="Q2198" s="2">
        <v>7</v>
      </c>
      <c r="R2198" s="2">
        <v>3</v>
      </c>
      <c r="S2198" s="2">
        <v>0</v>
      </c>
      <c r="T2198" s="2">
        <v>0</v>
      </c>
      <c r="U2198" s="45">
        <v>5.9143518518518529E-3</v>
      </c>
      <c r="V2198" s="45">
        <v>0.4</v>
      </c>
      <c r="W2198" s="45">
        <v>1.4965277777777779E-2</v>
      </c>
      <c r="X2198" s="2">
        <v>0</v>
      </c>
      <c r="Y2198" s="2">
        <v>7</v>
      </c>
      <c r="Z2198">
        <v>12</v>
      </c>
    </row>
    <row r="2199" spans="1:26" x14ac:dyDescent="0.25">
      <c r="A2199" s="1">
        <v>44736</v>
      </c>
      <c r="B2199" t="s">
        <v>89</v>
      </c>
      <c r="C2199" t="s">
        <v>158</v>
      </c>
      <c r="D2199" t="s">
        <v>132</v>
      </c>
      <c r="E2199" t="s">
        <v>278</v>
      </c>
      <c r="F2199" s="3">
        <v>0</v>
      </c>
      <c r="G2199" s="5">
        <v>2.5104166666666667E-2</v>
      </c>
      <c r="H2199" s="2">
        <v>0</v>
      </c>
      <c r="I2199" s="2">
        <v>0</v>
      </c>
      <c r="J2199" s="2">
        <v>0</v>
      </c>
      <c r="K2199" s="2">
        <v>3</v>
      </c>
      <c r="L2199" s="2">
        <v>3</v>
      </c>
      <c r="M2199">
        <v>0</v>
      </c>
      <c r="N2199" s="2">
        <v>3</v>
      </c>
      <c r="O2199" s="2">
        <v>0</v>
      </c>
      <c r="P2199" s="2">
        <v>1</v>
      </c>
      <c r="Q2199" s="2">
        <v>2</v>
      </c>
      <c r="R2199" s="2">
        <v>1</v>
      </c>
      <c r="S2199" s="2">
        <v>0</v>
      </c>
      <c r="T2199" s="2">
        <v>1</v>
      </c>
      <c r="U2199" s="45" t="s">
        <v>77</v>
      </c>
      <c r="V2199" s="45" t="s">
        <v>77</v>
      </c>
      <c r="W2199" s="45">
        <v>1.2673611111111111E-2</v>
      </c>
      <c r="X2199" s="2">
        <v>1</v>
      </c>
      <c r="Y2199" s="2">
        <v>2</v>
      </c>
      <c r="Z2199">
        <v>3</v>
      </c>
    </row>
    <row r="2200" spans="1:26" x14ac:dyDescent="0.25">
      <c r="A2200" s="1">
        <v>44736</v>
      </c>
      <c r="B2200" t="s">
        <v>89</v>
      </c>
      <c r="C2200" t="s">
        <v>164</v>
      </c>
      <c r="D2200" t="s">
        <v>150</v>
      </c>
      <c r="E2200" t="s">
        <v>278</v>
      </c>
      <c r="F2200" s="3">
        <v>0</v>
      </c>
      <c r="G2200" s="5">
        <v>2.0474534722222222E-2</v>
      </c>
      <c r="H2200" s="2">
        <v>0</v>
      </c>
      <c r="I2200" s="2">
        <v>0</v>
      </c>
      <c r="J2200" s="2">
        <v>0</v>
      </c>
      <c r="K2200" s="2">
        <v>1</v>
      </c>
      <c r="L2200" s="2">
        <v>1</v>
      </c>
      <c r="M2200">
        <v>0</v>
      </c>
      <c r="N2200" s="2">
        <v>1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1</v>
      </c>
      <c r="U2200" s="45" t="s">
        <v>77</v>
      </c>
      <c r="V2200" s="45" t="s">
        <v>77</v>
      </c>
      <c r="W2200" s="45" t="s">
        <v>77</v>
      </c>
      <c r="X2200" s="2">
        <v>1</v>
      </c>
      <c r="Y2200" s="2">
        <v>0</v>
      </c>
      <c r="Z2200">
        <v>1</v>
      </c>
    </row>
    <row r="2201" spans="1:26" x14ac:dyDescent="0.25">
      <c r="A2201" s="1">
        <v>44736</v>
      </c>
      <c r="B2201" t="s">
        <v>89</v>
      </c>
      <c r="C2201" t="s">
        <v>169</v>
      </c>
      <c r="D2201" t="s">
        <v>170</v>
      </c>
      <c r="E2201" t="s">
        <v>278</v>
      </c>
      <c r="F2201" s="3">
        <v>0</v>
      </c>
      <c r="G2201" s="5">
        <v>6.5509236111111115E-3</v>
      </c>
      <c r="H2201" s="2">
        <v>0</v>
      </c>
      <c r="I2201" s="2">
        <v>0</v>
      </c>
      <c r="J2201" s="2">
        <v>0</v>
      </c>
      <c r="K2201" s="2">
        <v>2</v>
      </c>
      <c r="L2201" s="2">
        <v>1</v>
      </c>
      <c r="M2201">
        <v>0</v>
      </c>
      <c r="N2201" s="2">
        <v>1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2</v>
      </c>
      <c r="U2201" s="45" t="s">
        <v>77</v>
      </c>
      <c r="V2201" s="45" t="s">
        <v>77</v>
      </c>
      <c r="W2201" s="45" t="s">
        <v>77</v>
      </c>
      <c r="X2201" s="2">
        <v>2</v>
      </c>
      <c r="Y2201" s="2">
        <v>0</v>
      </c>
      <c r="Z2201">
        <v>2</v>
      </c>
    </row>
    <row r="2202" spans="1:26" x14ac:dyDescent="0.25">
      <c r="A2202" s="1">
        <v>44736</v>
      </c>
      <c r="B2202" t="s">
        <v>89</v>
      </c>
      <c r="C2202" t="s">
        <v>134</v>
      </c>
      <c r="D2202" t="s">
        <v>132</v>
      </c>
      <c r="E2202" t="s">
        <v>283</v>
      </c>
      <c r="F2202" s="3">
        <v>2.6661111666666666</v>
      </c>
      <c r="G2202" s="5">
        <v>6.5960649305555549E-2</v>
      </c>
      <c r="H2202" s="2">
        <v>0</v>
      </c>
      <c r="I2202" s="2">
        <v>0</v>
      </c>
      <c r="J2202" s="2">
        <v>0</v>
      </c>
      <c r="K2202" s="2">
        <v>2</v>
      </c>
      <c r="L2202" s="2">
        <v>2</v>
      </c>
      <c r="M2202">
        <v>0</v>
      </c>
      <c r="N2202" s="2">
        <v>1</v>
      </c>
      <c r="O2202" s="2">
        <v>0</v>
      </c>
      <c r="P2202" s="2">
        <v>2</v>
      </c>
      <c r="Q2202" s="2">
        <v>2</v>
      </c>
      <c r="R2202" s="2">
        <v>0</v>
      </c>
      <c r="S2202" s="2">
        <v>0</v>
      </c>
      <c r="T2202" s="2">
        <v>0</v>
      </c>
      <c r="U2202" s="45" t="s">
        <v>77</v>
      </c>
      <c r="V2202" s="45" t="s">
        <v>77</v>
      </c>
      <c r="W2202" s="45">
        <v>0.22515046296296298</v>
      </c>
      <c r="X2202" s="2">
        <v>0</v>
      </c>
      <c r="Y2202" s="2">
        <v>2</v>
      </c>
      <c r="Z2202">
        <v>2</v>
      </c>
    </row>
    <row r="2203" spans="1:26" x14ac:dyDescent="0.25">
      <c r="A2203" s="1">
        <v>44736</v>
      </c>
      <c r="B2203" t="s">
        <v>87</v>
      </c>
      <c r="C2203" t="s">
        <v>131</v>
      </c>
      <c r="D2203" t="s">
        <v>132</v>
      </c>
      <c r="E2203" t="s">
        <v>276</v>
      </c>
      <c r="F2203" s="3">
        <v>50.973055833333326</v>
      </c>
      <c r="G2203" s="5">
        <v>9.5371759722222213E-2</v>
      </c>
      <c r="H2203" s="2">
        <v>5</v>
      </c>
      <c r="I2203" s="2">
        <v>1</v>
      </c>
      <c r="J2203" s="2">
        <v>0</v>
      </c>
      <c r="K2203" s="2">
        <v>25</v>
      </c>
      <c r="L2203" s="2">
        <v>24</v>
      </c>
      <c r="M2203">
        <v>3</v>
      </c>
      <c r="N2203" s="2">
        <v>12</v>
      </c>
      <c r="O2203" s="2">
        <v>4</v>
      </c>
      <c r="P2203" s="2">
        <v>16</v>
      </c>
      <c r="Q2203" s="2">
        <v>19</v>
      </c>
      <c r="R2203" s="2">
        <v>3</v>
      </c>
      <c r="S2203" s="2">
        <v>1</v>
      </c>
      <c r="T2203" s="2">
        <v>1</v>
      </c>
      <c r="U2203" s="45">
        <v>8.4548611111111126E-3</v>
      </c>
      <c r="V2203" s="45">
        <v>0.25</v>
      </c>
      <c r="W2203" s="45">
        <v>0.16912037037037037</v>
      </c>
      <c r="X2203" s="2">
        <v>2</v>
      </c>
      <c r="Y2203" s="2">
        <v>19</v>
      </c>
      <c r="Z2203">
        <v>25</v>
      </c>
    </row>
    <row r="2204" spans="1:26" x14ac:dyDescent="0.25">
      <c r="A2204" s="1">
        <v>44736</v>
      </c>
      <c r="B2204" t="s">
        <v>87</v>
      </c>
      <c r="C2204" t="s">
        <v>138</v>
      </c>
      <c r="D2204" t="s">
        <v>132</v>
      </c>
      <c r="E2204" t="s">
        <v>276</v>
      </c>
      <c r="F2204" s="3">
        <v>6.3141666666666669</v>
      </c>
      <c r="G2204" s="5">
        <v>8.7491319444444451E-2</v>
      </c>
      <c r="H2204" s="2">
        <v>1</v>
      </c>
      <c r="I2204" s="2">
        <v>0</v>
      </c>
      <c r="J2204" s="2">
        <v>0</v>
      </c>
      <c r="K2204" s="2">
        <v>4</v>
      </c>
      <c r="L2204" s="2">
        <v>3</v>
      </c>
      <c r="M2204">
        <v>1</v>
      </c>
      <c r="N2204" s="2">
        <v>1</v>
      </c>
      <c r="O2204" s="2">
        <v>0</v>
      </c>
      <c r="P2204" s="2">
        <v>1</v>
      </c>
      <c r="Q2204" s="2">
        <v>1</v>
      </c>
      <c r="R2204" s="2">
        <v>0</v>
      </c>
      <c r="S2204" s="2">
        <v>0</v>
      </c>
      <c r="T2204" s="2">
        <v>3</v>
      </c>
      <c r="U2204" s="45" t="s">
        <v>77</v>
      </c>
      <c r="V2204" s="45" t="s">
        <v>77</v>
      </c>
      <c r="W2204" s="45">
        <v>0.17111111111111113</v>
      </c>
      <c r="X2204" s="2">
        <v>3</v>
      </c>
      <c r="Y2204" s="2">
        <v>1</v>
      </c>
      <c r="Z2204">
        <v>4</v>
      </c>
    </row>
    <row r="2205" spans="1:26" x14ac:dyDescent="0.25">
      <c r="A2205" s="1">
        <v>44736</v>
      </c>
      <c r="B2205" t="s">
        <v>87</v>
      </c>
      <c r="C2205" t="s">
        <v>131</v>
      </c>
      <c r="D2205" t="s">
        <v>132</v>
      </c>
      <c r="E2205" t="s">
        <v>285</v>
      </c>
      <c r="F2205" s="3">
        <v>30.475552833333335</v>
      </c>
      <c r="G2205" s="5">
        <v>7.3001730555555561E-2</v>
      </c>
      <c r="H2205" s="2">
        <v>3</v>
      </c>
      <c r="I2205" s="2">
        <v>0</v>
      </c>
      <c r="J2205" s="2">
        <v>0</v>
      </c>
      <c r="K2205" s="2">
        <v>16</v>
      </c>
      <c r="L2205" s="2">
        <v>15</v>
      </c>
      <c r="M2205">
        <v>3</v>
      </c>
      <c r="N2205" s="2">
        <v>7</v>
      </c>
      <c r="O2205" s="2">
        <v>3</v>
      </c>
      <c r="P2205" s="2">
        <v>11</v>
      </c>
      <c r="Q2205" s="2">
        <v>12</v>
      </c>
      <c r="R2205" s="2">
        <v>1</v>
      </c>
      <c r="S2205" s="2">
        <v>0</v>
      </c>
      <c r="T2205" s="2">
        <v>1</v>
      </c>
      <c r="U2205" s="45">
        <v>9.3171296296296301E-3</v>
      </c>
      <c r="V2205" s="45">
        <v>0.33333333333333331</v>
      </c>
      <c r="W2205" s="45">
        <v>0.11854166666666667</v>
      </c>
      <c r="X2205" s="2">
        <v>1</v>
      </c>
      <c r="Y2205" s="2">
        <v>12</v>
      </c>
      <c r="Z2205">
        <v>15</v>
      </c>
    </row>
    <row r="2206" spans="1:26" x14ac:dyDescent="0.25">
      <c r="A2206" s="1">
        <v>44736</v>
      </c>
      <c r="B2206" t="s">
        <v>87</v>
      </c>
      <c r="C2206" t="s">
        <v>139</v>
      </c>
      <c r="D2206" t="s">
        <v>132</v>
      </c>
      <c r="E2206" t="s">
        <v>285</v>
      </c>
      <c r="F2206" s="3">
        <v>5.4477776666666662</v>
      </c>
      <c r="G2206" s="5">
        <v>0.12391203472222222</v>
      </c>
      <c r="H2206" s="2">
        <v>1</v>
      </c>
      <c r="I2206" s="2">
        <v>0</v>
      </c>
      <c r="J2206" s="2">
        <v>0</v>
      </c>
      <c r="K2206" s="2">
        <v>2</v>
      </c>
      <c r="L2206" s="2">
        <v>2</v>
      </c>
      <c r="M2206">
        <v>0</v>
      </c>
      <c r="N2206" s="2">
        <v>0</v>
      </c>
      <c r="O2206" s="2">
        <v>1</v>
      </c>
      <c r="P2206" s="2">
        <v>1</v>
      </c>
      <c r="Q2206" s="2">
        <v>1</v>
      </c>
      <c r="R2206" s="2">
        <v>0</v>
      </c>
      <c r="S2206" s="2">
        <v>0</v>
      </c>
      <c r="T2206" s="2">
        <v>0</v>
      </c>
      <c r="U2206" s="45">
        <v>2.0717592592592593E-3</v>
      </c>
      <c r="V2206" s="45">
        <v>1</v>
      </c>
      <c r="W2206" s="45">
        <v>6.8101851851851858E-2</v>
      </c>
      <c r="X2206" s="2">
        <v>0</v>
      </c>
      <c r="Y2206" s="2">
        <v>1</v>
      </c>
      <c r="Z2206">
        <v>2</v>
      </c>
    </row>
    <row r="2207" spans="1:26" x14ac:dyDescent="0.25">
      <c r="A2207" s="1">
        <v>44736</v>
      </c>
      <c r="B2207" t="s">
        <v>87</v>
      </c>
      <c r="C2207" t="s">
        <v>139</v>
      </c>
      <c r="D2207" t="s">
        <v>132</v>
      </c>
      <c r="E2207" t="s">
        <v>282</v>
      </c>
      <c r="F2207" s="3">
        <v>33.292776833333335</v>
      </c>
      <c r="G2207" s="5">
        <v>0.13597958396464649</v>
      </c>
      <c r="H2207" s="2">
        <v>4</v>
      </c>
      <c r="I2207" s="2">
        <v>1</v>
      </c>
      <c r="J2207" s="2">
        <v>0</v>
      </c>
      <c r="K2207" s="2">
        <v>10</v>
      </c>
      <c r="L2207" s="2">
        <v>10</v>
      </c>
      <c r="M2207">
        <v>2</v>
      </c>
      <c r="N2207" s="2">
        <v>3</v>
      </c>
      <c r="O2207" s="2">
        <v>1</v>
      </c>
      <c r="P2207" s="2">
        <v>8</v>
      </c>
      <c r="Q2207" s="2">
        <v>8</v>
      </c>
      <c r="R2207" s="2">
        <v>0</v>
      </c>
      <c r="S2207" s="2">
        <v>0</v>
      </c>
      <c r="T2207" s="2">
        <v>1</v>
      </c>
      <c r="U2207" s="45">
        <v>1.019675925925926E-2</v>
      </c>
      <c r="V2207" s="45">
        <v>0</v>
      </c>
      <c r="W2207" s="45">
        <v>6.8917824074074069E-2</v>
      </c>
      <c r="X2207" s="2">
        <v>1</v>
      </c>
      <c r="Y2207" s="2">
        <v>8</v>
      </c>
      <c r="Z2207">
        <v>10</v>
      </c>
    </row>
    <row r="2208" spans="1:26" x14ac:dyDescent="0.25">
      <c r="A2208" s="1">
        <v>44736</v>
      </c>
      <c r="B2208" t="s">
        <v>87</v>
      </c>
      <c r="C2208" t="s">
        <v>131</v>
      </c>
      <c r="D2208" t="s">
        <v>132</v>
      </c>
      <c r="E2208" t="s">
        <v>282</v>
      </c>
      <c r="F2208" s="3">
        <v>8.6630545000000012</v>
      </c>
      <c r="G2208" s="5">
        <v>6.9903541666666666E-2</v>
      </c>
      <c r="H2208" s="2">
        <v>1</v>
      </c>
      <c r="I2208" s="2">
        <v>0</v>
      </c>
      <c r="J2208" s="2">
        <v>0</v>
      </c>
      <c r="K2208" s="2">
        <v>5</v>
      </c>
      <c r="L2208" s="2">
        <v>5</v>
      </c>
      <c r="M2208">
        <v>3</v>
      </c>
      <c r="N2208" s="2">
        <v>4</v>
      </c>
      <c r="O2208" s="2">
        <v>1</v>
      </c>
      <c r="P2208" s="2">
        <v>3</v>
      </c>
      <c r="Q2208" s="2">
        <v>4</v>
      </c>
      <c r="R2208" s="2">
        <v>1</v>
      </c>
      <c r="S2208" s="2">
        <v>0</v>
      </c>
      <c r="T2208" s="2">
        <v>0</v>
      </c>
      <c r="U2208" s="45">
        <v>5.5324074074074078E-3</v>
      </c>
      <c r="V2208" s="45">
        <v>1</v>
      </c>
      <c r="W2208" s="45">
        <v>0.18262152777777779</v>
      </c>
      <c r="X2208" s="2">
        <v>0</v>
      </c>
      <c r="Y2208" s="2">
        <v>4</v>
      </c>
      <c r="Z2208">
        <v>5</v>
      </c>
    </row>
    <row r="2209" spans="1:26" x14ac:dyDescent="0.25">
      <c r="A2209" s="1">
        <v>44736</v>
      </c>
      <c r="B2209" t="s">
        <v>87</v>
      </c>
      <c r="C2209" t="s">
        <v>138</v>
      </c>
      <c r="D2209" t="s">
        <v>132</v>
      </c>
      <c r="E2209" t="s">
        <v>287</v>
      </c>
      <c r="F2209" s="3">
        <v>46.953333333333333</v>
      </c>
      <c r="G2209" s="5">
        <v>0.13121527734375002</v>
      </c>
      <c r="H2209" s="2">
        <v>6</v>
      </c>
      <c r="I2209" s="2">
        <v>4</v>
      </c>
      <c r="J2209" s="2">
        <v>0</v>
      </c>
      <c r="K2209" s="2">
        <v>11</v>
      </c>
      <c r="L2209" s="2">
        <v>11</v>
      </c>
      <c r="M2209">
        <v>4</v>
      </c>
      <c r="N2209" s="2">
        <v>6</v>
      </c>
      <c r="O2209" s="2">
        <v>1</v>
      </c>
      <c r="P2209" s="2">
        <v>6</v>
      </c>
      <c r="Q2209" s="2">
        <v>8</v>
      </c>
      <c r="R2209" s="2">
        <v>2</v>
      </c>
      <c r="S2209" s="2">
        <v>1</v>
      </c>
      <c r="T2209" s="2">
        <v>1</v>
      </c>
      <c r="U2209" s="45">
        <v>2.2962962962962966E-2</v>
      </c>
      <c r="V2209" s="45">
        <v>0</v>
      </c>
      <c r="W2209" s="45">
        <v>3.7812499999999999E-2</v>
      </c>
      <c r="X2209" s="2">
        <v>2</v>
      </c>
      <c r="Y2209" s="2">
        <v>8</v>
      </c>
      <c r="Z2209">
        <v>11</v>
      </c>
    </row>
    <row r="2210" spans="1:26" x14ac:dyDescent="0.25">
      <c r="A2210" s="1">
        <v>44736</v>
      </c>
      <c r="B2210" t="s">
        <v>87</v>
      </c>
      <c r="C2210" t="s">
        <v>139</v>
      </c>
      <c r="D2210" t="s">
        <v>132</v>
      </c>
      <c r="E2210" t="s">
        <v>287</v>
      </c>
      <c r="F2210" s="3">
        <v>0.66694449999999994</v>
      </c>
      <c r="G2210" s="5">
        <v>3.8206020833333333E-2</v>
      </c>
      <c r="H2210" s="2">
        <v>0</v>
      </c>
      <c r="I2210" s="2">
        <v>0</v>
      </c>
      <c r="J2210" s="2">
        <v>0</v>
      </c>
      <c r="K2210" s="2">
        <v>1</v>
      </c>
      <c r="L2210" s="2">
        <v>1</v>
      </c>
      <c r="M2210">
        <v>0</v>
      </c>
      <c r="N2210" s="2">
        <v>1</v>
      </c>
      <c r="O2210" s="2">
        <v>0</v>
      </c>
      <c r="P2210" s="2">
        <v>0</v>
      </c>
      <c r="Q2210" s="2">
        <v>1</v>
      </c>
      <c r="R2210" s="2">
        <v>1</v>
      </c>
      <c r="S2210" s="2">
        <v>0</v>
      </c>
      <c r="T2210" s="2">
        <v>0</v>
      </c>
      <c r="U2210" s="45" t="s">
        <v>77</v>
      </c>
      <c r="V2210" s="45" t="s">
        <v>77</v>
      </c>
      <c r="W2210" s="45">
        <v>0.11475694444444445</v>
      </c>
      <c r="X2210" s="2">
        <v>0</v>
      </c>
      <c r="Y2210" s="2">
        <v>1</v>
      </c>
      <c r="Z2210">
        <v>1</v>
      </c>
    </row>
    <row r="2211" spans="1:26" x14ac:dyDescent="0.25">
      <c r="A2211" s="1">
        <v>44736</v>
      </c>
      <c r="B2211" t="s">
        <v>87</v>
      </c>
      <c r="C2211" t="s">
        <v>131</v>
      </c>
      <c r="D2211" t="s">
        <v>132</v>
      </c>
      <c r="E2211" t="s">
        <v>287</v>
      </c>
      <c r="F2211" s="3">
        <v>0</v>
      </c>
      <c r="G2211" s="5">
        <v>1.0879631944444445E-2</v>
      </c>
      <c r="H2211" s="2">
        <v>0</v>
      </c>
      <c r="I2211" s="2">
        <v>0</v>
      </c>
      <c r="J2211" s="2">
        <v>0</v>
      </c>
      <c r="K2211" s="2">
        <v>1</v>
      </c>
      <c r="L2211" s="2">
        <v>1</v>
      </c>
      <c r="M2211">
        <v>0</v>
      </c>
      <c r="N2211" s="2">
        <v>1</v>
      </c>
      <c r="O2211" s="2">
        <v>0</v>
      </c>
      <c r="P2211" s="2">
        <v>1</v>
      </c>
      <c r="Q2211" s="2">
        <v>1</v>
      </c>
      <c r="R2211" s="2">
        <v>0</v>
      </c>
      <c r="S2211" s="2">
        <v>0</v>
      </c>
      <c r="T2211" s="2">
        <v>0</v>
      </c>
      <c r="U2211" s="45" t="s">
        <v>77</v>
      </c>
      <c r="V2211" s="45" t="s">
        <v>77</v>
      </c>
      <c r="W2211" s="45">
        <v>5.1909722222222225E-2</v>
      </c>
      <c r="X2211" s="2">
        <v>0</v>
      </c>
      <c r="Y2211" s="2">
        <v>1</v>
      </c>
      <c r="Z2211">
        <v>1</v>
      </c>
    </row>
    <row r="2212" spans="1:26" x14ac:dyDescent="0.25">
      <c r="A2212" s="1">
        <v>44736</v>
      </c>
      <c r="B2212" t="s">
        <v>87</v>
      </c>
      <c r="C2212" t="s">
        <v>177</v>
      </c>
      <c r="D2212" t="s">
        <v>153</v>
      </c>
      <c r="E2212" t="s">
        <v>287</v>
      </c>
      <c r="F2212" s="3">
        <v>0</v>
      </c>
      <c r="G2212" s="5">
        <v>5.138888888888889E-3</v>
      </c>
      <c r="H2212" s="2">
        <v>0</v>
      </c>
      <c r="I2212" s="2">
        <v>0</v>
      </c>
      <c r="J2212" s="2">
        <v>0</v>
      </c>
      <c r="K2212" s="2">
        <v>1</v>
      </c>
      <c r="L2212" s="2">
        <v>1</v>
      </c>
      <c r="M2212">
        <v>0</v>
      </c>
      <c r="N2212" s="2">
        <v>1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1</v>
      </c>
      <c r="U2212" s="45" t="s">
        <v>77</v>
      </c>
      <c r="V2212" s="45" t="s">
        <v>77</v>
      </c>
      <c r="W2212" s="45" t="s">
        <v>77</v>
      </c>
      <c r="X2212" s="2">
        <v>1</v>
      </c>
      <c r="Y2212" s="2">
        <v>0</v>
      </c>
      <c r="Z2212">
        <v>1</v>
      </c>
    </row>
    <row r="2213" spans="1:26" x14ac:dyDescent="0.25">
      <c r="A2213" s="1">
        <v>44736</v>
      </c>
      <c r="B2213" t="s">
        <v>87</v>
      </c>
      <c r="C2213" t="s">
        <v>138</v>
      </c>
      <c r="D2213" t="s">
        <v>132</v>
      </c>
      <c r="E2213" t="s">
        <v>284</v>
      </c>
      <c r="F2213" s="3">
        <v>40.733332499999996</v>
      </c>
      <c r="G2213" s="5">
        <v>0.11094498692810457</v>
      </c>
      <c r="H2213" s="2">
        <v>5</v>
      </c>
      <c r="I2213" s="2">
        <v>4</v>
      </c>
      <c r="J2213" s="2">
        <v>0</v>
      </c>
      <c r="K2213" s="2">
        <v>17</v>
      </c>
      <c r="L2213" s="2">
        <v>17</v>
      </c>
      <c r="M2213">
        <v>3</v>
      </c>
      <c r="N2213" s="2">
        <v>12</v>
      </c>
      <c r="O2213" s="2">
        <v>5</v>
      </c>
      <c r="P2213" s="2">
        <v>7</v>
      </c>
      <c r="Q2213" s="2">
        <v>11</v>
      </c>
      <c r="R2213" s="2">
        <v>4</v>
      </c>
      <c r="S2213" s="2">
        <v>0</v>
      </c>
      <c r="T2213" s="2">
        <v>1</v>
      </c>
      <c r="U2213" s="45">
        <v>1.068287037037037E-2</v>
      </c>
      <c r="V2213" s="45">
        <v>0.4</v>
      </c>
      <c r="W2213" s="45">
        <v>6.4039351851851861E-2</v>
      </c>
      <c r="X2213" s="2">
        <v>1</v>
      </c>
      <c r="Y2213" s="2">
        <v>11</v>
      </c>
      <c r="Z2213">
        <v>17</v>
      </c>
    </row>
    <row r="2214" spans="1:26" x14ac:dyDescent="0.25">
      <c r="A2214" s="1">
        <v>44736</v>
      </c>
      <c r="B2214" t="s">
        <v>87</v>
      </c>
      <c r="C2214" t="s">
        <v>139</v>
      </c>
      <c r="D2214" t="s">
        <v>132</v>
      </c>
      <c r="E2214" t="s">
        <v>94</v>
      </c>
      <c r="F2214" s="3">
        <v>0</v>
      </c>
      <c r="G2214" s="5" t="s">
        <v>77</v>
      </c>
      <c r="H2214" s="2">
        <v>0</v>
      </c>
      <c r="I2214" s="2">
        <v>0</v>
      </c>
      <c r="J2214" s="2">
        <v>0</v>
      </c>
      <c r="K2214" s="2">
        <v>1</v>
      </c>
      <c r="L2214" s="2">
        <v>1</v>
      </c>
      <c r="M2214">
        <v>1</v>
      </c>
      <c r="N2214" s="2">
        <v>1</v>
      </c>
      <c r="O2214" s="2">
        <v>0</v>
      </c>
      <c r="P2214" s="2">
        <v>1</v>
      </c>
      <c r="Q2214" s="2">
        <v>1</v>
      </c>
      <c r="R2214" s="2">
        <v>0</v>
      </c>
      <c r="S2214" s="2">
        <v>0</v>
      </c>
      <c r="T2214" s="2">
        <v>0</v>
      </c>
      <c r="U2214" s="45" t="s">
        <v>77</v>
      </c>
      <c r="V2214" s="45" t="s">
        <v>77</v>
      </c>
      <c r="W2214" s="45">
        <v>1.3877314814814816E-2</v>
      </c>
      <c r="X2214" s="2">
        <v>0</v>
      </c>
      <c r="Y2214" s="2">
        <v>1</v>
      </c>
      <c r="Z2214">
        <v>1</v>
      </c>
    </row>
    <row r="2215" spans="1:26" x14ac:dyDescent="0.25">
      <c r="A2215" s="1">
        <v>44736</v>
      </c>
      <c r="B2215" t="s">
        <v>87</v>
      </c>
      <c r="C2215" t="s">
        <v>139</v>
      </c>
      <c r="D2215" t="s">
        <v>132</v>
      </c>
      <c r="E2215" t="s">
        <v>277</v>
      </c>
      <c r="F2215" s="3">
        <v>26.647776999999994</v>
      </c>
      <c r="G2215" s="5">
        <v>7.5729845588235284E-2</v>
      </c>
      <c r="H2215" s="2">
        <v>1</v>
      </c>
      <c r="I2215" s="2">
        <v>0</v>
      </c>
      <c r="J2215" s="2">
        <v>0</v>
      </c>
      <c r="K2215" s="2">
        <v>15</v>
      </c>
      <c r="L2215" s="2">
        <v>15</v>
      </c>
      <c r="M2215">
        <v>1</v>
      </c>
      <c r="N2215" s="2">
        <v>6</v>
      </c>
      <c r="O2215" s="2">
        <v>1</v>
      </c>
      <c r="P2215" s="2">
        <v>10</v>
      </c>
      <c r="Q2215" s="2">
        <v>12</v>
      </c>
      <c r="R2215" s="2">
        <v>2</v>
      </c>
      <c r="S2215" s="2">
        <v>0</v>
      </c>
      <c r="T2215" s="2">
        <v>2</v>
      </c>
      <c r="U2215" s="45">
        <v>1.0960648148148148E-2</v>
      </c>
      <c r="V2215" s="45">
        <v>0</v>
      </c>
      <c r="W2215" s="45">
        <v>7.5086805555555552E-2</v>
      </c>
      <c r="X2215" s="2">
        <v>2</v>
      </c>
      <c r="Y2215" s="2">
        <v>12</v>
      </c>
      <c r="Z2215">
        <v>15</v>
      </c>
    </row>
    <row r="2216" spans="1:26" x14ac:dyDescent="0.25">
      <c r="A2216" s="1">
        <v>44736</v>
      </c>
      <c r="B2216" t="s">
        <v>90</v>
      </c>
      <c r="C2216" t="s">
        <v>136</v>
      </c>
      <c r="D2216" t="s">
        <v>132</v>
      </c>
      <c r="E2216" t="s">
        <v>280</v>
      </c>
      <c r="F2216" s="3">
        <v>0</v>
      </c>
      <c r="G2216" s="5">
        <v>1.0023111111111111E-2</v>
      </c>
      <c r="H2216" s="2">
        <v>0</v>
      </c>
      <c r="I2216" s="2">
        <v>0</v>
      </c>
      <c r="J2216" s="2">
        <v>0</v>
      </c>
      <c r="K2216" s="2">
        <v>1</v>
      </c>
      <c r="L2216" s="2">
        <v>1</v>
      </c>
      <c r="M2216">
        <v>1</v>
      </c>
      <c r="N2216" s="2">
        <v>1</v>
      </c>
      <c r="O2216" s="2">
        <v>1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45">
        <v>3.9351851851851857E-3</v>
      </c>
      <c r="V2216" s="45">
        <v>1</v>
      </c>
      <c r="W2216" s="45" t="s">
        <v>77</v>
      </c>
      <c r="X2216" s="2">
        <v>0</v>
      </c>
      <c r="Y2216" s="2">
        <v>0</v>
      </c>
      <c r="Z2216">
        <v>1</v>
      </c>
    </row>
    <row r="2217" spans="1:26" x14ac:dyDescent="0.25">
      <c r="A2217" s="1">
        <v>44736</v>
      </c>
      <c r="B2217" t="s">
        <v>90</v>
      </c>
      <c r="C2217" t="s">
        <v>136</v>
      </c>
      <c r="D2217" t="s">
        <v>132</v>
      </c>
      <c r="E2217" t="s">
        <v>272</v>
      </c>
      <c r="F2217" s="3">
        <v>1.8361111666666667</v>
      </c>
      <c r="G2217" s="5">
        <v>4.8668982638888893E-2</v>
      </c>
      <c r="H2217" s="2">
        <v>0</v>
      </c>
      <c r="I2217" s="2">
        <v>0</v>
      </c>
      <c r="J2217" s="2">
        <v>0</v>
      </c>
      <c r="K2217" s="2">
        <v>2</v>
      </c>
      <c r="L2217" s="2">
        <v>2</v>
      </c>
      <c r="M2217">
        <v>0</v>
      </c>
      <c r="N2217" s="2">
        <v>1</v>
      </c>
      <c r="O2217" s="2">
        <v>1</v>
      </c>
      <c r="P2217" s="2">
        <v>1</v>
      </c>
      <c r="Q2217" s="2">
        <v>1</v>
      </c>
      <c r="R2217" s="2">
        <v>0</v>
      </c>
      <c r="S2217" s="2">
        <v>0</v>
      </c>
      <c r="T2217" s="2">
        <v>0</v>
      </c>
      <c r="U2217" s="45">
        <v>1.8055555555555557E-3</v>
      </c>
      <c r="V2217" s="45">
        <v>1</v>
      </c>
      <c r="W2217" s="45">
        <v>2.1574074074074075E-2</v>
      </c>
      <c r="X2217" s="2">
        <v>0</v>
      </c>
      <c r="Y2217" s="2">
        <v>1</v>
      </c>
      <c r="Z2217">
        <v>2</v>
      </c>
    </row>
    <row r="2218" spans="1:26" x14ac:dyDescent="0.25">
      <c r="A2218" s="1">
        <v>44736</v>
      </c>
      <c r="B2218" t="s">
        <v>90</v>
      </c>
      <c r="C2218" t="s">
        <v>136</v>
      </c>
      <c r="D2218" t="s">
        <v>132</v>
      </c>
      <c r="E2218" t="s">
        <v>273</v>
      </c>
      <c r="F2218" s="3">
        <v>85.187219166666665</v>
      </c>
      <c r="G2218" s="5">
        <v>0.11532246296296296</v>
      </c>
      <c r="H2218" s="2">
        <v>7</v>
      </c>
      <c r="I2218" s="2">
        <v>5</v>
      </c>
      <c r="J2218" s="2">
        <v>0</v>
      </c>
      <c r="K2218" s="2">
        <v>34</v>
      </c>
      <c r="L2218" s="2">
        <v>33</v>
      </c>
      <c r="M2218">
        <v>5</v>
      </c>
      <c r="N2218" s="2">
        <v>18</v>
      </c>
      <c r="O2218" s="2">
        <v>13</v>
      </c>
      <c r="P2218" s="2">
        <v>18</v>
      </c>
      <c r="Q2218" s="2">
        <v>21</v>
      </c>
      <c r="R2218" s="2">
        <v>3</v>
      </c>
      <c r="S2218" s="2">
        <v>0</v>
      </c>
      <c r="T2218" s="2">
        <v>0</v>
      </c>
      <c r="U2218" s="45">
        <v>4.2592592592592595E-3</v>
      </c>
      <c r="V2218" s="45">
        <v>0.84615384615384615</v>
      </c>
      <c r="W2218" s="45">
        <v>0.20797453703703705</v>
      </c>
      <c r="X2218" s="2">
        <v>0</v>
      </c>
      <c r="Y2218" s="2">
        <v>21</v>
      </c>
      <c r="Z2218">
        <v>33</v>
      </c>
    </row>
    <row r="2219" spans="1:26" x14ac:dyDescent="0.25">
      <c r="A2219" s="1">
        <v>44736</v>
      </c>
      <c r="B2219" t="s">
        <v>90</v>
      </c>
      <c r="C2219" t="s">
        <v>155</v>
      </c>
      <c r="D2219" t="s">
        <v>146</v>
      </c>
      <c r="E2219" t="s">
        <v>273</v>
      </c>
      <c r="F2219" s="3">
        <v>0</v>
      </c>
      <c r="G2219" s="5">
        <v>3.3653548611111112E-2</v>
      </c>
      <c r="H2219" s="2">
        <v>0</v>
      </c>
      <c r="I2219" s="2">
        <v>0</v>
      </c>
      <c r="J2219" s="2">
        <v>0</v>
      </c>
      <c r="K2219" s="2">
        <v>4</v>
      </c>
      <c r="L2219" s="2">
        <v>4</v>
      </c>
      <c r="M2219">
        <v>0</v>
      </c>
      <c r="N2219" s="2">
        <v>3</v>
      </c>
      <c r="O2219" s="2">
        <v>1</v>
      </c>
      <c r="P2219" s="2">
        <v>2</v>
      </c>
      <c r="Q2219" s="2">
        <v>2</v>
      </c>
      <c r="R2219" s="2">
        <v>0</v>
      </c>
      <c r="S2219" s="2">
        <v>0</v>
      </c>
      <c r="T2219" s="2">
        <v>1</v>
      </c>
      <c r="U2219" s="45">
        <v>1.2175925925925927E-2</v>
      </c>
      <c r="V2219" s="45">
        <v>0</v>
      </c>
      <c r="W2219" s="45">
        <v>0.41821759259259261</v>
      </c>
      <c r="X2219" s="2">
        <v>1</v>
      </c>
      <c r="Y2219" s="2">
        <v>2</v>
      </c>
      <c r="Z2219">
        <v>4</v>
      </c>
    </row>
    <row r="2220" spans="1:26" x14ac:dyDescent="0.25">
      <c r="A2220" s="1">
        <v>44736</v>
      </c>
      <c r="B2220" t="s">
        <v>90</v>
      </c>
      <c r="C2220" t="s">
        <v>136</v>
      </c>
      <c r="D2220" t="s">
        <v>132</v>
      </c>
      <c r="E2220" t="s">
        <v>268</v>
      </c>
      <c r="F2220" s="3">
        <v>0.69055566666666668</v>
      </c>
      <c r="G2220" s="5">
        <v>2.4803243055555556E-2</v>
      </c>
      <c r="H2220" s="2">
        <v>0</v>
      </c>
      <c r="I2220" s="2">
        <v>0</v>
      </c>
      <c r="J2220" s="2">
        <v>0</v>
      </c>
      <c r="K2220" s="2">
        <v>2</v>
      </c>
      <c r="L2220" s="2">
        <v>2</v>
      </c>
      <c r="M2220">
        <v>0</v>
      </c>
      <c r="N2220" s="2">
        <v>2</v>
      </c>
      <c r="O2220" s="2">
        <v>1</v>
      </c>
      <c r="P2220" s="2">
        <v>1</v>
      </c>
      <c r="Q2220" s="2">
        <v>1</v>
      </c>
      <c r="R2220" s="2">
        <v>0</v>
      </c>
      <c r="S2220" s="2">
        <v>0</v>
      </c>
      <c r="T2220" s="2">
        <v>0</v>
      </c>
      <c r="U2220" s="45">
        <v>1.7708333333333332E-3</v>
      </c>
      <c r="V2220" s="45">
        <v>1</v>
      </c>
      <c r="W2220" s="45">
        <v>3.7534722222222219E-2</v>
      </c>
      <c r="X2220" s="2">
        <v>0</v>
      </c>
      <c r="Y2220" s="2">
        <v>1</v>
      </c>
      <c r="Z2220">
        <v>2</v>
      </c>
    </row>
    <row r="2221" spans="1:26" x14ac:dyDescent="0.25">
      <c r="A2221" s="1">
        <v>44736</v>
      </c>
      <c r="B2221" t="s">
        <v>90</v>
      </c>
      <c r="C2221" t="s">
        <v>136</v>
      </c>
      <c r="D2221" t="s">
        <v>132</v>
      </c>
      <c r="E2221" t="s">
        <v>281</v>
      </c>
      <c r="F2221" s="3">
        <v>2.4161109999999999</v>
      </c>
      <c r="G2221" s="5">
        <v>4.3973763888888885E-2</v>
      </c>
      <c r="H2221" s="2">
        <v>0</v>
      </c>
      <c r="I2221" s="2">
        <v>0</v>
      </c>
      <c r="J2221" s="2">
        <v>0</v>
      </c>
      <c r="K2221" s="2">
        <v>2</v>
      </c>
      <c r="L2221" s="2">
        <v>2</v>
      </c>
      <c r="M2221">
        <v>0</v>
      </c>
      <c r="N2221" s="2">
        <v>1</v>
      </c>
      <c r="O2221" s="2">
        <v>1</v>
      </c>
      <c r="P2221" s="2">
        <v>1</v>
      </c>
      <c r="Q2221" s="2">
        <v>1</v>
      </c>
      <c r="R2221" s="2">
        <v>0</v>
      </c>
      <c r="S2221" s="2">
        <v>0</v>
      </c>
      <c r="T2221" s="2">
        <v>0</v>
      </c>
      <c r="U2221" s="45">
        <v>6.2152777777777779E-3</v>
      </c>
      <c r="V2221" s="45">
        <v>0</v>
      </c>
      <c r="W2221" s="45">
        <v>4.4907407407407413E-3</v>
      </c>
      <c r="X2221" s="2">
        <v>0</v>
      </c>
      <c r="Y2221" s="2">
        <v>1</v>
      </c>
      <c r="Z2221">
        <v>2</v>
      </c>
    </row>
    <row r="2222" spans="1:26" x14ac:dyDescent="0.25">
      <c r="A2222" s="1">
        <v>44736</v>
      </c>
      <c r="B2222" t="s">
        <v>90</v>
      </c>
      <c r="C2222" t="s">
        <v>136</v>
      </c>
      <c r="D2222" t="s">
        <v>132</v>
      </c>
      <c r="E2222" t="s">
        <v>279</v>
      </c>
      <c r="F2222" s="3">
        <v>0.68166566666666673</v>
      </c>
      <c r="G2222" s="5">
        <v>3.8819402777777783E-2</v>
      </c>
      <c r="H2222" s="2">
        <v>0</v>
      </c>
      <c r="I2222" s="2">
        <v>0</v>
      </c>
      <c r="J2222" s="2">
        <v>0</v>
      </c>
      <c r="K2222" s="2">
        <v>1</v>
      </c>
      <c r="L2222" s="2">
        <v>1</v>
      </c>
      <c r="M2222">
        <v>0</v>
      </c>
      <c r="N2222" s="2">
        <v>1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1</v>
      </c>
      <c r="U2222" s="45" t="s">
        <v>77</v>
      </c>
      <c r="V2222" s="45" t="s">
        <v>77</v>
      </c>
      <c r="W2222" s="45" t="s">
        <v>77</v>
      </c>
      <c r="X2222" s="2">
        <v>1</v>
      </c>
      <c r="Y2222" s="2">
        <v>0</v>
      </c>
      <c r="Z2222">
        <v>1</v>
      </c>
    </row>
    <row r="2223" spans="1:26" x14ac:dyDescent="0.25">
      <c r="A2223" s="1">
        <v>44736</v>
      </c>
      <c r="B2223" t="s">
        <v>90</v>
      </c>
      <c r="C2223" t="s">
        <v>136</v>
      </c>
      <c r="D2223" t="s">
        <v>132</v>
      </c>
      <c r="E2223" t="s">
        <v>271</v>
      </c>
      <c r="F2223" s="3">
        <v>0.34972216666666667</v>
      </c>
      <c r="G2223" s="5">
        <v>2.4988423611111112E-2</v>
      </c>
      <c r="H2223" s="2">
        <v>0</v>
      </c>
      <c r="I2223" s="2">
        <v>0</v>
      </c>
      <c r="J2223" s="2">
        <v>0</v>
      </c>
      <c r="K2223" s="2">
        <v>1</v>
      </c>
      <c r="L2223" s="2">
        <v>1</v>
      </c>
      <c r="M2223">
        <v>0</v>
      </c>
      <c r="N2223" s="2">
        <v>1</v>
      </c>
      <c r="O2223" s="2">
        <v>1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45">
        <v>4.7222222222222223E-3</v>
      </c>
      <c r="V2223" s="45">
        <v>1</v>
      </c>
      <c r="W2223" s="45" t="s">
        <v>77</v>
      </c>
      <c r="X2223" s="2">
        <v>0</v>
      </c>
      <c r="Y2223" s="2">
        <v>0</v>
      </c>
      <c r="Z2223">
        <v>1</v>
      </c>
    </row>
    <row r="2224" spans="1:26" x14ac:dyDescent="0.25">
      <c r="A2224" s="1">
        <v>44736</v>
      </c>
      <c r="B2224" t="s">
        <v>90</v>
      </c>
      <c r="C2224" t="s">
        <v>136</v>
      </c>
      <c r="D2224" t="s">
        <v>132</v>
      </c>
      <c r="E2224" t="s">
        <v>278</v>
      </c>
      <c r="F2224" s="3">
        <v>1.3008333333333333</v>
      </c>
      <c r="G2224" s="5">
        <v>3.7517361111111112E-2</v>
      </c>
      <c r="H2224" s="2">
        <v>0</v>
      </c>
      <c r="I2224" s="2">
        <v>0</v>
      </c>
      <c r="J2224" s="2">
        <v>0</v>
      </c>
      <c r="K2224" s="2">
        <v>2</v>
      </c>
      <c r="L2224" s="2">
        <v>2</v>
      </c>
      <c r="M2224">
        <v>0</v>
      </c>
      <c r="N2224" s="2">
        <v>1</v>
      </c>
      <c r="O2224" s="2">
        <v>0</v>
      </c>
      <c r="P2224" s="2">
        <v>2</v>
      </c>
      <c r="Q2224" s="2">
        <v>2</v>
      </c>
      <c r="R2224" s="2">
        <v>0</v>
      </c>
      <c r="S2224" s="2">
        <v>0</v>
      </c>
      <c r="T2224" s="2">
        <v>0</v>
      </c>
      <c r="U2224" s="45" t="s">
        <v>77</v>
      </c>
      <c r="V2224" s="45" t="s">
        <v>77</v>
      </c>
      <c r="W2224" s="45">
        <v>2.6469907407407407E-2</v>
      </c>
      <c r="X2224" s="2">
        <v>0</v>
      </c>
      <c r="Y2224" s="2">
        <v>2</v>
      </c>
      <c r="Z2224">
        <v>2</v>
      </c>
    </row>
    <row r="2225" spans="1:26" x14ac:dyDescent="0.25">
      <c r="A2225" s="1">
        <v>44736</v>
      </c>
      <c r="B2225" t="s">
        <v>90</v>
      </c>
      <c r="C2225" t="s">
        <v>136</v>
      </c>
      <c r="D2225" t="s">
        <v>132</v>
      </c>
      <c r="E2225" t="s">
        <v>283</v>
      </c>
      <c r="F2225" s="3">
        <v>31.51055466666666</v>
      </c>
      <c r="G2225" s="5">
        <v>0.12977482828282827</v>
      </c>
      <c r="H2225" s="2">
        <v>2</v>
      </c>
      <c r="I2225" s="2">
        <v>2</v>
      </c>
      <c r="J2225" s="2">
        <v>0</v>
      </c>
      <c r="K2225" s="2">
        <v>12</v>
      </c>
      <c r="L2225" s="2">
        <v>11</v>
      </c>
      <c r="M2225">
        <v>1</v>
      </c>
      <c r="N2225" s="2">
        <v>5</v>
      </c>
      <c r="O2225" s="2">
        <v>4</v>
      </c>
      <c r="P2225" s="2">
        <v>6</v>
      </c>
      <c r="Q2225" s="2">
        <v>8</v>
      </c>
      <c r="R2225" s="2">
        <v>2</v>
      </c>
      <c r="S2225" s="2">
        <v>0</v>
      </c>
      <c r="T2225" s="2">
        <v>0</v>
      </c>
      <c r="U2225" s="45">
        <v>4.3460648148148148E-3</v>
      </c>
      <c r="V2225" s="45">
        <v>0.5</v>
      </c>
      <c r="W2225" s="45">
        <v>0.15467592592592591</v>
      </c>
      <c r="X2225" s="2">
        <v>0</v>
      </c>
      <c r="Y2225" s="2">
        <v>8</v>
      </c>
      <c r="Z2225">
        <v>11</v>
      </c>
    </row>
    <row r="2226" spans="1:26" x14ac:dyDescent="0.25">
      <c r="A2226" s="1">
        <v>44736</v>
      </c>
      <c r="B2226" t="s">
        <v>90</v>
      </c>
      <c r="C2226" t="s">
        <v>155</v>
      </c>
      <c r="D2226" t="s">
        <v>146</v>
      </c>
      <c r="E2226" t="s">
        <v>283</v>
      </c>
      <c r="F2226" s="3">
        <v>0</v>
      </c>
      <c r="G2226" s="5">
        <v>2.0856479166666667E-2</v>
      </c>
      <c r="H2226" s="2">
        <v>0</v>
      </c>
      <c r="I2226" s="2">
        <v>0</v>
      </c>
      <c r="J2226" s="2">
        <v>0</v>
      </c>
      <c r="K2226" s="2">
        <v>1</v>
      </c>
      <c r="L2226" s="2">
        <v>1</v>
      </c>
      <c r="M2226">
        <v>0</v>
      </c>
      <c r="N2226" s="2">
        <v>1</v>
      </c>
      <c r="O2226" s="2">
        <v>0</v>
      </c>
      <c r="P2226" s="2">
        <v>1</v>
      </c>
      <c r="Q2226" s="2">
        <v>1</v>
      </c>
      <c r="R2226" s="2">
        <v>0</v>
      </c>
      <c r="S2226" s="2">
        <v>0</v>
      </c>
      <c r="T2226" s="2">
        <v>0</v>
      </c>
      <c r="U2226" s="45" t="s">
        <v>77</v>
      </c>
      <c r="V2226" s="45" t="s">
        <v>77</v>
      </c>
      <c r="W2226" s="45">
        <v>0.34802083333333333</v>
      </c>
      <c r="X2226" s="2">
        <v>0</v>
      </c>
      <c r="Y2226" s="2">
        <v>1</v>
      </c>
      <c r="Z2226">
        <v>1</v>
      </c>
    </row>
    <row r="2227" spans="1:26" x14ac:dyDescent="0.25">
      <c r="A2227" s="1">
        <v>44736</v>
      </c>
      <c r="B2227" t="s">
        <v>81</v>
      </c>
      <c r="C2227" t="s">
        <v>135</v>
      </c>
      <c r="D2227" t="s">
        <v>132</v>
      </c>
      <c r="E2227" t="s">
        <v>280</v>
      </c>
      <c r="F2227" s="3">
        <v>0.18305466666666667</v>
      </c>
      <c r="G2227" s="5">
        <v>1.8043944444444446E-2</v>
      </c>
      <c r="H2227" s="2">
        <v>0</v>
      </c>
      <c r="I2227" s="2">
        <v>0</v>
      </c>
      <c r="J2227" s="2">
        <v>0</v>
      </c>
      <c r="K2227" s="2">
        <v>1</v>
      </c>
      <c r="L2227" s="2">
        <v>1</v>
      </c>
      <c r="M2227">
        <v>1</v>
      </c>
      <c r="N2227" s="2">
        <v>1</v>
      </c>
      <c r="O2227" s="2">
        <v>0</v>
      </c>
      <c r="P2227" s="2">
        <v>1</v>
      </c>
      <c r="Q2227" s="2">
        <v>1</v>
      </c>
      <c r="R2227" s="2">
        <v>0</v>
      </c>
      <c r="S2227" s="2">
        <v>0</v>
      </c>
      <c r="T2227" s="2">
        <v>0</v>
      </c>
      <c r="U2227" s="45" t="s">
        <v>77</v>
      </c>
      <c r="V2227" s="45" t="s">
        <v>77</v>
      </c>
      <c r="W2227" s="45">
        <v>3.1736111111111118E-2</v>
      </c>
      <c r="X2227" s="2">
        <v>0</v>
      </c>
      <c r="Y2227" s="2">
        <v>1</v>
      </c>
      <c r="Z2227">
        <v>1</v>
      </c>
    </row>
    <row r="2228" spans="1:26" x14ac:dyDescent="0.25">
      <c r="A2228" s="1">
        <v>44736</v>
      </c>
      <c r="B2228" t="s">
        <v>81</v>
      </c>
      <c r="C2228" t="s">
        <v>140</v>
      </c>
      <c r="D2228" t="s">
        <v>132</v>
      </c>
      <c r="E2228" t="s">
        <v>269</v>
      </c>
      <c r="F2228" s="3">
        <v>41.726111166666669</v>
      </c>
      <c r="G2228" s="5">
        <v>0.12156318096405229</v>
      </c>
      <c r="H2228" s="2">
        <v>4</v>
      </c>
      <c r="I2228" s="2">
        <v>2</v>
      </c>
      <c r="J2228" s="2">
        <v>0</v>
      </c>
      <c r="K2228" s="2">
        <v>15</v>
      </c>
      <c r="L2228" s="2">
        <v>15</v>
      </c>
      <c r="M2228">
        <v>2</v>
      </c>
      <c r="N2228" s="2">
        <v>8</v>
      </c>
      <c r="O2228" s="2">
        <v>5</v>
      </c>
      <c r="P2228" s="2">
        <v>8</v>
      </c>
      <c r="Q2228" s="2">
        <v>10</v>
      </c>
      <c r="R2228" s="2">
        <v>2</v>
      </c>
      <c r="S2228" s="2">
        <v>0</v>
      </c>
      <c r="T2228" s="2">
        <v>0</v>
      </c>
      <c r="U2228" s="45">
        <v>6.4467592592592597E-3</v>
      </c>
      <c r="V2228" s="45">
        <v>0.4</v>
      </c>
      <c r="W2228" s="45">
        <v>0.1982002314814815</v>
      </c>
      <c r="X2228" s="2">
        <v>0</v>
      </c>
      <c r="Y2228" s="2">
        <v>10</v>
      </c>
      <c r="Z2228">
        <v>15</v>
      </c>
    </row>
    <row r="2229" spans="1:26" x14ac:dyDescent="0.25">
      <c r="A2229" s="1">
        <v>44736</v>
      </c>
      <c r="B2229" t="s">
        <v>81</v>
      </c>
      <c r="C2229" t="s">
        <v>141</v>
      </c>
      <c r="D2229" t="s">
        <v>132</v>
      </c>
      <c r="E2229" t="s">
        <v>269</v>
      </c>
      <c r="F2229" s="3">
        <v>0.13666666666666666</v>
      </c>
      <c r="G2229" s="5">
        <v>1.6111111111111111E-2</v>
      </c>
      <c r="H2229" s="2">
        <v>0</v>
      </c>
      <c r="I2229" s="2">
        <v>0</v>
      </c>
      <c r="J2229" s="2">
        <v>0</v>
      </c>
      <c r="K2229" s="2">
        <v>1</v>
      </c>
      <c r="L2229" s="2">
        <v>1</v>
      </c>
      <c r="M2229">
        <v>0</v>
      </c>
      <c r="N2229" s="2">
        <v>1</v>
      </c>
      <c r="O2229" s="2">
        <v>0</v>
      </c>
      <c r="P2229" s="2">
        <v>1</v>
      </c>
      <c r="Q2229" s="2">
        <v>1</v>
      </c>
      <c r="R2229" s="2">
        <v>0</v>
      </c>
      <c r="S2229" s="2">
        <v>0</v>
      </c>
      <c r="T2229" s="2">
        <v>0</v>
      </c>
      <c r="U2229" s="45" t="s">
        <v>77</v>
      </c>
      <c r="V2229" s="45" t="s">
        <v>77</v>
      </c>
      <c r="W2229" s="45">
        <v>2.2592592592592591E-2</v>
      </c>
      <c r="X2229" s="2">
        <v>0</v>
      </c>
      <c r="Y2229" s="2">
        <v>1</v>
      </c>
      <c r="Z2229">
        <v>1</v>
      </c>
    </row>
    <row r="2230" spans="1:26" x14ac:dyDescent="0.25">
      <c r="A2230" s="1">
        <v>44736</v>
      </c>
      <c r="B2230" t="s">
        <v>81</v>
      </c>
      <c r="C2230" t="s">
        <v>135</v>
      </c>
      <c r="D2230" t="s">
        <v>132</v>
      </c>
      <c r="E2230" t="s">
        <v>269</v>
      </c>
      <c r="F2230" s="3">
        <v>0</v>
      </c>
      <c r="G2230" s="5" t="s">
        <v>77</v>
      </c>
      <c r="H2230" s="2">
        <v>0</v>
      </c>
      <c r="I2230" s="2">
        <v>0</v>
      </c>
      <c r="J2230" s="2">
        <v>0</v>
      </c>
      <c r="K2230" s="2">
        <v>1</v>
      </c>
      <c r="L2230" s="2">
        <v>0</v>
      </c>
      <c r="M2230">
        <v>0</v>
      </c>
      <c r="N2230" s="2">
        <v>0</v>
      </c>
      <c r="O2230" s="2">
        <v>1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45">
        <v>7.8703703703703705E-4</v>
      </c>
      <c r="V2230" s="45">
        <v>1</v>
      </c>
      <c r="W2230" s="45" t="s">
        <v>77</v>
      </c>
      <c r="X2230" s="2">
        <v>0</v>
      </c>
      <c r="Y2230" s="2">
        <v>0</v>
      </c>
      <c r="Z2230">
        <v>1</v>
      </c>
    </row>
    <row r="2231" spans="1:26" x14ac:dyDescent="0.25">
      <c r="A2231" s="1">
        <v>44736</v>
      </c>
      <c r="B2231" t="s">
        <v>81</v>
      </c>
      <c r="C2231" t="s">
        <v>135</v>
      </c>
      <c r="D2231" t="s">
        <v>132</v>
      </c>
      <c r="E2231" t="s">
        <v>272</v>
      </c>
      <c r="F2231" s="3">
        <v>4.5799990000000008</v>
      </c>
      <c r="G2231" s="5">
        <v>4.1649298611111114E-2</v>
      </c>
      <c r="H2231" s="2">
        <v>0</v>
      </c>
      <c r="I2231" s="2">
        <v>0</v>
      </c>
      <c r="J2231" s="2">
        <v>0</v>
      </c>
      <c r="K2231" s="2">
        <v>6</v>
      </c>
      <c r="L2231" s="2">
        <v>6</v>
      </c>
      <c r="M2231">
        <v>2</v>
      </c>
      <c r="N2231" s="2">
        <v>6</v>
      </c>
      <c r="O2231" s="2">
        <v>3</v>
      </c>
      <c r="P2231" s="2">
        <v>3</v>
      </c>
      <c r="Q2231" s="2">
        <v>3</v>
      </c>
      <c r="R2231" s="2">
        <v>0</v>
      </c>
      <c r="S2231" s="2">
        <v>0</v>
      </c>
      <c r="T2231" s="2">
        <v>0</v>
      </c>
      <c r="U2231" s="45">
        <v>6.6666666666666671E-3</v>
      </c>
      <c r="V2231" s="45">
        <v>0</v>
      </c>
      <c r="W2231" s="45">
        <v>0.18837962962962962</v>
      </c>
      <c r="X2231" s="2">
        <v>0</v>
      </c>
      <c r="Y2231" s="2">
        <v>3</v>
      </c>
      <c r="Z2231">
        <v>6</v>
      </c>
    </row>
    <row r="2232" spans="1:26" x14ac:dyDescent="0.25">
      <c r="A2232" s="1">
        <v>44736</v>
      </c>
      <c r="B2232" t="s">
        <v>81</v>
      </c>
      <c r="C2232" t="s">
        <v>135</v>
      </c>
      <c r="D2232" t="s">
        <v>132</v>
      </c>
      <c r="E2232" t="s">
        <v>281</v>
      </c>
      <c r="F2232" s="3">
        <v>16.239722166666663</v>
      </c>
      <c r="G2232" s="5">
        <v>0.14574768472222221</v>
      </c>
      <c r="H2232" s="2">
        <v>2</v>
      </c>
      <c r="I2232" s="2">
        <v>0</v>
      </c>
      <c r="J2232" s="2">
        <v>0</v>
      </c>
      <c r="K2232" s="2">
        <v>3</v>
      </c>
      <c r="L2232" s="2">
        <v>3</v>
      </c>
      <c r="M2232">
        <v>0</v>
      </c>
      <c r="N2232" s="2">
        <v>1</v>
      </c>
      <c r="O2232" s="2">
        <v>0</v>
      </c>
      <c r="P2232" s="2">
        <v>3</v>
      </c>
      <c r="Q2232" s="2">
        <v>3</v>
      </c>
      <c r="R2232" s="2">
        <v>0</v>
      </c>
      <c r="S2232" s="2">
        <v>0</v>
      </c>
      <c r="T2232" s="2">
        <v>0</v>
      </c>
      <c r="U2232" s="45" t="s">
        <v>77</v>
      </c>
      <c r="V2232" s="45" t="s">
        <v>77</v>
      </c>
      <c r="W2232" s="45">
        <v>0.28459490740740739</v>
      </c>
      <c r="X2232" s="2">
        <v>0</v>
      </c>
      <c r="Y2232" s="2">
        <v>3</v>
      </c>
      <c r="Z2232">
        <v>3</v>
      </c>
    </row>
    <row r="2233" spans="1:26" x14ac:dyDescent="0.25">
      <c r="A2233" s="1">
        <v>44736</v>
      </c>
      <c r="B2233" t="s">
        <v>81</v>
      </c>
      <c r="C2233" t="s">
        <v>140</v>
      </c>
      <c r="D2233" t="s">
        <v>132</v>
      </c>
      <c r="E2233" t="s">
        <v>275</v>
      </c>
      <c r="F2233" s="3">
        <v>3.0955554999999997</v>
      </c>
      <c r="G2233" s="5">
        <v>0.13939814583333335</v>
      </c>
      <c r="H2233" s="2">
        <v>0</v>
      </c>
      <c r="I2233" s="2">
        <v>0</v>
      </c>
      <c r="J2233" s="2">
        <v>0</v>
      </c>
      <c r="K2233" s="2">
        <v>1</v>
      </c>
      <c r="L2233" s="2">
        <v>1</v>
      </c>
      <c r="M2233">
        <v>0</v>
      </c>
      <c r="N2233" s="2">
        <v>0</v>
      </c>
      <c r="O2233" s="2">
        <v>0</v>
      </c>
      <c r="P2233" s="2">
        <v>0</v>
      </c>
      <c r="Q2233" s="2">
        <v>1</v>
      </c>
      <c r="R2233" s="2">
        <v>1</v>
      </c>
      <c r="S2233" s="2">
        <v>0</v>
      </c>
      <c r="T2233" s="2">
        <v>0</v>
      </c>
      <c r="U2233" s="45" t="s">
        <v>77</v>
      </c>
      <c r="V2233" s="45" t="s">
        <v>77</v>
      </c>
      <c r="W2233" s="45">
        <v>0.2799537037037037</v>
      </c>
      <c r="X2233" s="2">
        <v>0</v>
      </c>
      <c r="Y2233" s="2">
        <v>1</v>
      </c>
      <c r="Z2233">
        <v>1</v>
      </c>
    </row>
    <row r="2234" spans="1:26" x14ac:dyDescent="0.25">
      <c r="A2234" s="1">
        <v>44736</v>
      </c>
      <c r="B2234" t="s">
        <v>81</v>
      </c>
      <c r="C2234" t="s">
        <v>135</v>
      </c>
      <c r="D2234" t="s">
        <v>132</v>
      </c>
      <c r="E2234" t="s">
        <v>94</v>
      </c>
      <c r="F2234" s="3">
        <v>0.92499999999999993</v>
      </c>
      <c r="G2234" s="5">
        <v>4.8958333333333333E-2</v>
      </c>
      <c r="H2234" s="2">
        <v>0</v>
      </c>
      <c r="I2234" s="2">
        <v>0</v>
      </c>
      <c r="J2234" s="2">
        <v>0</v>
      </c>
      <c r="K2234" s="2">
        <v>1</v>
      </c>
      <c r="L2234" s="2">
        <v>1</v>
      </c>
      <c r="M2234">
        <v>0</v>
      </c>
      <c r="N2234" s="2">
        <v>0</v>
      </c>
      <c r="O2234" s="2">
        <v>0</v>
      </c>
      <c r="P2234" s="2">
        <v>1</v>
      </c>
      <c r="Q2234" s="2">
        <v>1</v>
      </c>
      <c r="R2234" s="2">
        <v>0</v>
      </c>
      <c r="S2234" s="2">
        <v>0</v>
      </c>
      <c r="T2234" s="2">
        <v>0</v>
      </c>
      <c r="U2234" s="45" t="s">
        <v>77</v>
      </c>
      <c r="V2234" s="45" t="s">
        <v>77</v>
      </c>
      <c r="W2234" s="45">
        <v>6.3009259259259265E-2</v>
      </c>
      <c r="X2234" s="2">
        <v>0</v>
      </c>
      <c r="Y2234" s="2">
        <v>1</v>
      </c>
      <c r="Z2234">
        <v>1</v>
      </c>
    </row>
    <row r="2235" spans="1:26" x14ac:dyDescent="0.25">
      <c r="A2235" s="1">
        <v>44736</v>
      </c>
      <c r="B2235" t="s">
        <v>81</v>
      </c>
      <c r="C2235" t="s">
        <v>135</v>
      </c>
      <c r="D2235" t="s">
        <v>132</v>
      </c>
      <c r="E2235" t="s">
        <v>274</v>
      </c>
      <c r="F2235" s="3">
        <v>29.58</v>
      </c>
      <c r="G2235" s="5">
        <v>0.13839646464646466</v>
      </c>
      <c r="H2235" s="2">
        <v>4</v>
      </c>
      <c r="I2235" s="2">
        <v>2</v>
      </c>
      <c r="J2235" s="2">
        <v>0</v>
      </c>
      <c r="K2235" s="2">
        <v>9</v>
      </c>
      <c r="L2235" s="2">
        <v>9</v>
      </c>
      <c r="M2235">
        <v>0</v>
      </c>
      <c r="N2235" s="2">
        <v>3</v>
      </c>
      <c r="O2235" s="2">
        <v>1</v>
      </c>
      <c r="P2235" s="2">
        <v>7</v>
      </c>
      <c r="Q2235" s="2">
        <v>8</v>
      </c>
      <c r="R2235" s="2">
        <v>1</v>
      </c>
      <c r="S2235" s="2">
        <v>0</v>
      </c>
      <c r="T2235" s="2">
        <v>0</v>
      </c>
      <c r="U2235" s="45">
        <v>1.5682870370370371E-2</v>
      </c>
      <c r="V2235" s="45">
        <v>0</v>
      </c>
      <c r="W2235" s="45">
        <v>0.35160879629629632</v>
      </c>
      <c r="X2235" s="2">
        <v>0</v>
      </c>
      <c r="Y2235" s="2">
        <v>8</v>
      </c>
      <c r="Z2235">
        <v>9</v>
      </c>
    </row>
    <row r="2236" spans="1:26" x14ac:dyDescent="0.25">
      <c r="A2236" s="1">
        <v>44736</v>
      </c>
      <c r="B2236" t="s">
        <v>81</v>
      </c>
      <c r="C2236" t="s">
        <v>141</v>
      </c>
      <c r="D2236" t="s">
        <v>132</v>
      </c>
      <c r="E2236" t="s">
        <v>274</v>
      </c>
      <c r="F2236" s="3">
        <v>17.760831499999998</v>
      </c>
      <c r="G2236" s="5">
        <v>3.8416492283950616E-2</v>
      </c>
      <c r="H2236" s="2">
        <v>1</v>
      </c>
      <c r="I2236" s="2">
        <v>1</v>
      </c>
      <c r="J2236" s="2">
        <v>0</v>
      </c>
      <c r="K2236" s="2">
        <v>28</v>
      </c>
      <c r="L2236" s="2">
        <v>28</v>
      </c>
      <c r="M2236">
        <v>6</v>
      </c>
      <c r="N2236" s="2">
        <v>21</v>
      </c>
      <c r="O2236" s="2">
        <v>10</v>
      </c>
      <c r="P2236" s="2">
        <v>14</v>
      </c>
      <c r="Q2236" s="2">
        <v>16</v>
      </c>
      <c r="R2236" s="2">
        <v>2</v>
      </c>
      <c r="S2236" s="2">
        <v>0</v>
      </c>
      <c r="T2236" s="2">
        <v>2</v>
      </c>
      <c r="U2236" s="45">
        <v>8.8425925925925929E-3</v>
      </c>
      <c r="V2236" s="45">
        <v>0.1</v>
      </c>
      <c r="W2236" s="45">
        <v>0.18592013888888892</v>
      </c>
      <c r="X2236" s="2">
        <v>2</v>
      </c>
      <c r="Y2236" s="2">
        <v>16</v>
      </c>
      <c r="Z2236">
        <v>28</v>
      </c>
    </row>
    <row r="2237" spans="1:26" x14ac:dyDescent="0.25">
      <c r="A2237" s="1">
        <v>44736</v>
      </c>
      <c r="B2237" t="s">
        <v>81</v>
      </c>
      <c r="C2237" t="s">
        <v>140</v>
      </c>
      <c r="D2237" t="s">
        <v>132</v>
      </c>
      <c r="E2237" t="s">
        <v>283</v>
      </c>
      <c r="F2237" s="3">
        <v>1.0205554999999999</v>
      </c>
      <c r="G2237" s="5">
        <v>5.3206017361111115E-2</v>
      </c>
      <c r="H2237" s="2">
        <v>0</v>
      </c>
      <c r="I2237" s="2">
        <v>0</v>
      </c>
      <c r="J2237" s="2">
        <v>0</v>
      </c>
      <c r="K2237" s="2">
        <v>2</v>
      </c>
      <c r="L2237" s="2">
        <v>2</v>
      </c>
      <c r="M2237">
        <v>0</v>
      </c>
      <c r="N2237" s="2">
        <v>0</v>
      </c>
      <c r="O2237" s="2">
        <v>2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45">
        <v>8.9467592592592585E-3</v>
      </c>
      <c r="V2237" s="45">
        <v>0.5</v>
      </c>
      <c r="W2237" s="45" t="s">
        <v>77</v>
      </c>
      <c r="X2237" s="2">
        <v>0</v>
      </c>
      <c r="Y2237" s="2">
        <v>0</v>
      </c>
      <c r="Z2237">
        <v>2</v>
      </c>
    </row>
    <row r="2238" spans="1:26" x14ac:dyDescent="0.25">
      <c r="A2238" s="1">
        <v>44736</v>
      </c>
      <c r="B2238" t="s">
        <v>76</v>
      </c>
      <c r="C2238" t="s">
        <v>137</v>
      </c>
      <c r="D2238" t="s">
        <v>132</v>
      </c>
      <c r="E2238" t="s">
        <v>268</v>
      </c>
      <c r="F2238" s="3">
        <v>12.043610999999999</v>
      </c>
      <c r="G2238" s="5">
        <v>3.4920138541666673E-2</v>
      </c>
      <c r="H2238" s="2">
        <v>0</v>
      </c>
      <c r="I2238" s="2">
        <v>0</v>
      </c>
      <c r="J2238" s="2">
        <v>0</v>
      </c>
      <c r="K2238" s="2">
        <v>20</v>
      </c>
      <c r="L2238" s="2">
        <v>20</v>
      </c>
      <c r="M2238">
        <v>5</v>
      </c>
      <c r="N2238" s="2">
        <v>13</v>
      </c>
      <c r="O2238" s="2">
        <v>4</v>
      </c>
      <c r="P2238" s="2">
        <v>9</v>
      </c>
      <c r="Q2238" s="2">
        <v>13</v>
      </c>
      <c r="R2238" s="2">
        <v>4</v>
      </c>
      <c r="S2238" s="2">
        <v>1</v>
      </c>
      <c r="T2238" s="2">
        <v>2</v>
      </c>
      <c r="U2238" s="45">
        <v>1.2002314814814815E-2</v>
      </c>
      <c r="V2238" s="45">
        <v>0</v>
      </c>
      <c r="W2238" s="45">
        <v>2.6377314814814815E-2</v>
      </c>
      <c r="X2238" s="2">
        <v>3</v>
      </c>
      <c r="Y2238" s="2">
        <v>13</v>
      </c>
      <c r="Z2238">
        <v>20</v>
      </c>
    </row>
    <row r="2239" spans="1:26" x14ac:dyDescent="0.25">
      <c r="A2239" s="1">
        <v>44736</v>
      </c>
      <c r="B2239" t="s">
        <v>76</v>
      </c>
      <c r="C2239" t="s">
        <v>145</v>
      </c>
      <c r="D2239" t="s">
        <v>146</v>
      </c>
      <c r="E2239" t="s">
        <v>268</v>
      </c>
      <c r="F2239" s="3">
        <v>7.4236111666666664</v>
      </c>
      <c r="G2239" s="5">
        <v>5.2342924603174606E-2</v>
      </c>
      <c r="H2239" s="2">
        <v>0</v>
      </c>
      <c r="I2239" s="2">
        <v>0</v>
      </c>
      <c r="J2239" s="2">
        <v>0</v>
      </c>
      <c r="K2239" s="2">
        <v>6</v>
      </c>
      <c r="L2239" s="2">
        <v>6</v>
      </c>
      <c r="M2239">
        <v>4</v>
      </c>
      <c r="N2239" s="2">
        <v>3</v>
      </c>
      <c r="O2239" s="2">
        <v>2</v>
      </c>
      <c r="P2239" s="2">
        <v>3</v>
      </c>
      <c r="Q2239" s="2">
        <v>4</v>
      </c>
      <c r="R2239" s="2">
        <v>1</v>
      </c>
      <c r="S2239" s="2">
        <v>0</v>
      </c>
      <c r="T2239" s="2">
        <v>0</v>
      </c>
      <c r="U2239" s="45">
        <v>6.3541666666666668E-3</v>
      </c>
      <c r="V2239" s="45">
        <v>0.5</v>
      </c>
      <c r="W2239" s="45">
        <v>2.2719907407407411E-2</v>
      </c>
      <c r="X2239" s="2">
        <v>0</v>
      </c>
      <c r="Y2239" s="2">
        <v>4</v>
      </c>
      <c r="Z2239">
        <v>6</v>
      </c>
    </row>
    <row r="2240" spans="1:26" x14ac:dyDescent="0.25">
      <c r="A2240" s="1">
        <v>44736</v>
      </c>
      <c r="B2240" t="s">
        <v>76</v>
      </c>
      <c r="C2240" t="s">
        <v>137</v>
      </c>
      <c r="D2240" t="s">
        <v>132</v>
      </c>
      <c r="E2240" t="s">
        <v>286</v>
      </c>
      <c r="F2240" s="3">
        <v>1.7791666666666666</v>
      </c>
      <c r="G2240" s="5">
        <v>3.512731481481482E-2</v>
      </c>
      <c r="H2240" s="2">
        <v>0</v>
      </c>
      <c r="I2240" s="2">
        <v>0</v>
      </c>
      <c r="J2240" s="2">
        <v>0</v>
      </c>
      <c r="K2240" s="2">
        <v>2</v>
      </c>
      <c r="L2240" s="2">
        <v>2</v>
      </c>
      <c r="M2240">
        <v>0</v>
      </c>
      <c r="N2240" s="2">
        <v>1</v>
      </c>
      <c r="O2240" s="2">
        <v>0</v>
      </c>
      <c r="P2240" s="2">
        <v>1</v>
      </c>
      <c r="Q2240" s="2">
        <v>2</v>
      </c>
      <c r="R2240" s="2">
        <v>1</v>
      </c>
      <c r="S2240" s="2">
        <v>0</v>
      </c>
      <c r="T2240" s="2">
        <v>0</v>
      </c>
      <c r="U2240" s="45" t="s">
        <v>77</v>
      </c>
      <c r="V2240" s="45" t="s">
        <v>77</v>
      </c>
      <c r="W2240" s="45">
        <v>1.019675925925926E-2</v>
      </c>
      <c r="X2240" s="2">
        <v>0</v>
      </c>
      <c r="Y2240" s="2">
        <v>2</v>
      </c>
      <c r="Z2240">
        <v>2</v>
      </c>
    </row>
    <row r="2241" spans="1:26" x14ac:dyDescent="0.25">
      <c r="A2241" s="1">
        <v>44736</v>
      </c>
      <c r="B2241" t="s">
        <v>76</v>
      </c>
      <c r="C2241" t="s">
        <v>147</v>
      </c>
      <c r="D2241" t="s">
        <v>132</v>
      </c>
      <c r="E2241" t="s">
        <v>287</v>
      </c>
      <c r="F2241" s="3">
        <v>0.16555549999999999</v>
      </c>
      <c r="G2241" s="5">
        <v>1.2436340277777777E-2</v>
      </c>
      <c r="H2241" s="2">
        <v>0</v>
      </c>
      <c r="I2241" s="2">
        <v>0</v>
      </c>
      <c r="J2241" s="2">
        <v>0</v>
      </c>
      <c r="K2241" s="2">
        <v>2</v>
      </c>
      <c r="L2241" s="2">
        <v>2</v>
      </c>
      <c r="M2241">
        <v>1</v>
      </c>
      <c r="N2241" s="2">
        <v>2</v>
      </c>
      <c r="O2241" s="2">
        <v>0</v>
      </c>
      <c r="P2241" s="2">
        <v>1</v>
      </c>
      <c r="Q2241" s="2">
        <v>2</v>
      </c>
      <c r="R2241" s="2">
        <v>1</v>
      </c>
      <c r="S2241" s="2">
        <v>0</v>
      </c>
      <c r="T2241" s="2">
        <v>0</v>
      </c>
      <c r="U2241" s="45" t="s">
        <v>77</v>
      </c>
      <c r="V2241" s="45" t="s">
        <v>77</v>
      </c>
      <c r="W2241" s="45">
        <v>0.22048611111111113</v>
      </c>
      <c r="X2241" s="2">
        <v>0</v>
      </c>
      <c r="Y2241" s="2">
        <v>2</v>
      </c>
      <c r="Z2241">
        <v>2</v>
      </c>
    </row>
    <row r="2242" spans="1:26" x14ac:dyDescent="0.25">
      <c r="A2242" s="1">
        <v>44736</v>
      </c>
      <c r="B2242" t="s">
        <v>76</v>
      </c>
      <c r="C2242" t="s">
        <v>144</v>
      </c>
      <c r="D2242" t="s">
        <v>132</v>
      </c>
      <c r="E2242" t="s">
        <v>270</v>
      </c>
      <c r="F2242" s="3">
        <v>13.813610500000003</v>
      </c>
      <c r="G2242" s="5">
        <v>4.7571877923976602E-2</v>
      </c>
      <c r="H2242" s="2">
        <v>0</v>
      </c>
      <c r="I2242" s="2">
        <v>0</v>
      </c>
      <c r="J2242" s="2">
        <v>0</v>
      </c>
      <c r="K2242" s="2">
        <v>19</v>
      </c>
      <c r="L2242" s="2">
        <v>19</v>
      </c>
      <c r="M2242">
        <v>1</v>
      </c>
      <c r="N2242" s="2">
        <v>12</v>
      </c>
      <c r="O2242" s="2">
        <v>2</v>
      </c>
      <c r="P2242" s="2">
        <v>8</v>
      </c>
      <c r="Q2242" s="2">
        <v>14</v>
      </c>
      <c r="R2242" s="2">
        <v>6</v>
      </c>
      <c r="S2242" s="2">
        <v>0</v>
      </c>
      <c r="T2242" s="2">
        <v>3</v>
      </c>
      <c r="U2242" s="45">
        <v>2.2731481481481484E-2</v>
      </c>
      <c r="V2242" s="45">
        <v>0</v>
      </c>
      <c r="W2242" s="45">
        <v>3.6863425925925931E-2</v>
      </c>
      <c r="X2242" s="2">
        <v>3</v>
      </c>
      <c r="Y2242" s="2">
        <v>14</v>
      </c>
      <c r="Z2242">
        <v>19</v>
      </c>
    </row>
    <row r="2243" spans="1:26" x14ac:dyDescent="0.25">
      <c r="A2243" s="1">
        <v>44736</v>
      </c>
      <c r="B2243" t="s">
        <v>76</v>
      </c>
      <c r="C2243" t="s">
        <v>137</v>
      </c>
      <c r="D2243" t="s">
        <v>132</v>
      </c>
      <c r="E2243" t="s">
        <v>270</v>
      </c>
      <c r="F2243" s="3">
        <v>1.3791656666666665</v>
      </c>
      <c r="G2243" s="5">
        <v>3.5329840277777774E-2</v>
      </c>
      <c r="H2243" s="2">
        <v>0</v>
      </c>
      <c r="I2243" s="2">
        <v>0</v>
      </c>
      <c r="J2243" s="2">
        <v>0</v>
      </c>
      <c r="K2243" s="2">
        <v>3</v>
      </c>
      <c r="L2243" s="2">
        <v>3</v>
      </c>
      <c r="M2243">
        <v>2</v>
      </c>
      <c r="N2243" s="2">
        <v>2</v>
      </c>
      <c r="O2243" s="2">
        <v>2</v>
      </c>
      <c r="P2243" s="2">
        <v>0</v>
      </c>
      <c r="Q2243" s="2">
        <v>0</v>
      </c>
      <c r="R2243" s="2">
        <v>0</v>
      </c>
      <c r="S2243" s="2">
        <v>0</v>
      </c>
      <c r="T2243" s="2">
        <v>1</v>
      </c>
      <c r="U2243" s="45">
        <v>3.8657407407407408E-3</v>
      </c>
      <c r="V2243" s="45">
        <v>1</v>
      </c>
      <c r="W2243" s="45" t="s">
        <v>77</v>
      </c>
      <c r="X2243" s="2">
        <v>1</v>
      </c>
      <c r="Y2243" s="2">
        <v>0</v>
      </c>
      <c r="Z2243">
        <v>3</v>
      </c>
    </row>
    <row r="2244" spans="1:26" x14ac:dyDescent="0.25">
      <c r="A2244" s="1">
        <v>44736</v>
      </c>
      <c r="B2244" t="s">
        <v>76</v>
      </c>
      <c r="C2244" t="s">
        <v>147</v>
      </c>
      <c r="D2244" t="s">
        <v>132</v>
      </c>
      <c r="E2244" t="s">
        <v>94</v>
      </c>
      <c r="F2244" s="3">
        <v>0.3872221666666667</v>
      </c>
      <c r="G2244" s="5">
        <v>1.8483795138888891E-2</v>
      </c>
      <c r="H2244" s="2">
        <v>0</v>
      </c>
      <c r="I2244" s="2">
        <v>0</v>
      </c>
      <c r="J2244" s="2">
        <v>0</v>
      </c>
      <c r="K2244" s="2">
        <v>2</v>
      </c>
      <c r="L2244" s="2">
        <v>2</v>
      </c>
      <c r="M2244">
        <v>0</v>
      </c>
      <c r="N2244" s="2">
        <v>2</v>
      </c>
      <c r="O2244" s="2">
        <v>0</v>
      </c>
      <c r="P2244" s="2">
        <v>2</v>
      </c>
      <c r="Q2244" s="2">
        <v>2</v>
      </c>
      <c r="R2244" s="2">
        <v>0</v>
      </c>
      <c r="S2244" s="2">
        <v>0</v>
      </c>
      <c r="T2244" s="2">
        <v>0</v>
      </c>
      <c r="U2244" s="45" t="s">
        <v>77</v>
      </c>
      <c r="V2244" s="45" t="s">
        <v>77</v>
      </c>
      <c r="W2244" s="45">
        <v>7.8912037037037031E-2</v>
      </c>
      <c r="X2244" s="2">
        <v>0</v>
      </c>
      <c r="Y2244" s="2">
        <v>2</v>
      </c>
      <c r="Z2244">
        <v>2</v>
      </c>
    </row>
    <row r="2245" spans="1:26" x14ac:dyDescent="0.25">
      <c r="A2245" s="1">
        <v>44736</v>
      </c>
      <c r="B2245" t="s">
        <v>82</v>
      </c>
      <c r="C2245" t="s">
        <v>166</v>
      </c>
      <c r="D2245" t="s">
        <v>143</v>
      </c>
      <c r="E2245" t="s">
        <v>285</v>
      </c>
      <c r="F2245" s="3">
        <v>0</v>
      </c>
      <c r="G2245" s="5">
        <v>4.0995368055555557E-2</v>
      </c>
      <c r="H2245" s="2">
        <v>0</v>
      </c>
      <c r="I2245" s="2">
        <v>0</v>
      </c>
      <c r="J2245" s="2">
        <v>0</v>
      </c>
      <c r="K2245" s="2">
        <v>1</v>
      </c>
      <c r="L2245" s="2">
        <v>1</v>
      </c>
      <c r="M2245">
        <v>0</v>
      </c>
      <c r="N2245" s="2">
        <v>1</v>
      </c>
      <c r="O2245" s="2">
        <v>0</v>
      </c>
      <c r="P2245" s="2">
        <v>0</v>
      </c>
      <c r="Q2245" s="2">
        <v>1</v>
      </c>
      <c r="R2245" s="2">
        <v>1</v>
      </c>
      <c r="S2245" s="2">
        <v>0</v>
      </c>
      <c r="T2245" s="2">
        <v>0</v>
      </c>
      <c r="U2245" s="45" t="s">
        <v>77</v>
      </c>
      <c r="V2245" s="45" t="s">
        <v>77</v>
      </c>
      <c r="W2245" s="45">
        <v>0.3319212962962963</v>
      </c>
      <c r="X2245" s="2">
        <v>0</v>
      </c>
      <c r="Y2245" s="2">
        <v>1</v>
      </c>
      <c r="Z2245">
        <v>1</v>
      </c>
    </row>
    <row r="2246" spans="1:26" x14ac:dyDescent="0.25">
      <c r="A2246" s="1">
        <v>44736</v>
      </c>
      <c r="B2246" t="s">
        <v>82</v>
      </c>
      <c r="C2246" t="s">
        <v>151</v>
      </c>
      <c r="D2246" t="s">
        <v>143</v>
      </c>
      <c r="E2246" t="s">
        <v>282</v>
      </c>
      <c r="F2246" s="3">
        <v>2.6799991666666667</v>
      </c>
      <c r="G2246" s="5">
        <v>2.5876317460317461E-2</v>
      </c>
      <c r="H2246" s="2">
        <v>0</v>
      </c>
      <c r="I2246" s="2">
        <v>0</v>
      </c>
      <c r="J2246" s="2">
        <v>0</v>
      </c>
      <c r="K2246" s="2">
        <v>5</v>
      </c>
      <c r="L2246" s="2">
        <v>5</v>
      </c>
      <c r="M2246">
        <v>1</v>
      </c>
      <c r="N2246" s="2">
        <v>4</v>
      </c>
      <c r="O2246" s="2">
        <v>1</v>
      </c>
      <c r="P2246" s="2">
        <v>3</v>
      </c>
      <c r="Q2246" s="2">
        <v>4</v>
      </c>
      <c r="R2246" s="2">
        <v>1</v>
      </c>
      <c r="S2246" s="2">
        <v>0</v>
      </c>
      <c r="T2246" s="2">
        <v>0</v>
      </c>
      <c r="U2246" s="45">
        <v>7.5462962962962966E-3</v>
      </c>
      <c r="V2246" s="45">
        <v>0</v>
      </c>
      <c r="W2246" s="45">
        <v>8.9635416666666662E-2</v>
      </c>
      <c r="X2246" s="2">
        <v>0</v>
      </c>
      <c r="Y2246" s="2">
        <v>4</v>
      </c>
      <c r="Z2246">
        <v>5</v>
      </c>
    </row>
    <row r="2247" spans="1:26" x14ac:dyDescent="0.25">
      <c r="A2247" s="1">
        <v>44736</v>
      </c>
      <c r="B2247" t="s">
        <v>82</v>
      </c>
      <c r="C2247" t="s">
        <v>142</v>
      </c>
      <c r="D2247" t="s">
        <v>143</v>
      </c>
      <c r="E2247" t="s">
        <v>94</v>
      </c>
      <c r="F2247" s="3">
        <v>5.5352769999999989</v>
      </c>
      <c r="G2247" s="5">
        <v>3.7951384548611106E-2</v>
      </c>
      <c r="H2247" s="2">
        <v>0</v>
      </c>
      <c r="I2247" s="2">
        <v>0</v>
      </c>
      <c r="J2247" s="2">
        <v>0</v>
      </c>
      <c r="K2247" s="2">
        <v>8</v>
      </c>
      <c r="L2247" s="2">
        <v>7</v>
      </c>
      <c r="M2247">
        <v>1</v>
      </c>
      <c r="N2247" s="2">
        <v>5</v>
      </c>
      <c r="O2247" s="2">
        <v>1</v>
      </c>
      <c r="P2247" s="2">
        <v>2</v>
      </c>
      <c r="Q2247" s="2">
        <v>5</v>
      </c>
      <c r="R2247" s="2">
        <v>3</v>
      </c>
      <c r="S2247" s="2">
        <v>1</v>
      </c>
      <c r="T2247" s="2">
        <v>1</v>
      </c>
      <c r="U2247" s="45">
        <v>2.5231481481481481E-3</v>
      </c>
      <c r="V2247" s="45">
        <v>1</v>
      </c>
      <c r="W2247" s="45">
        <v>3.9050925925925926E-2</v>
      </c>
      <c r="X2247" s="2">
        <v>2</v>
      </c>
      <c r="Y2247" s="2">
        <v>5</v>
      </c>
      <c r="Z2247">
        <v>7</v>
      </c>
    </row>
    <row r="2248" spans="1:26" x14ac:dyDescent="0.25">
      <c r="A2248" s="1">
        <v>44736</v>
      </c>
      <c r="B2248" t="s">
        <v>82</v>
      </c>
      <c r="C2248" t="s">
        <v>148</v>
      </c>
      <c r="D2248" t="s">
        <v>143</v>
      </c>
      <c r="E2248" t="s">
        <v>94</v>
      </c>
      <c r="F2248" s="3">
        <v>2.6836111666666667</v>
      </c>
      <c r="G2248" s="5">
        <v>1.858699826388889E-2</v>
      </c>
      <c r="H2248" s="2">
        <v>0</v>
      </c>
      <c r="I2248" s="2">
        <v>0</v>
      </c>
      <c r="J2248" s="2">
        <v>0</v>
      </c>
      <c r="K2248" s="2">
        <v>12</v>
      </c>
      <c r="L2248" s="2">
        <v>12</v>
      </c>
      <c r="M2248">
        <v>5</v>
      </c>
      <c r="N2248" s="2">
        <v>10</v>
      </c>
      <c r="O2248" s="2">
        <v>0</v>
      </c>
      <c r="P2248" s="2">
        <v>10</v>
      </c>
      <c r="Q2248" s="2">
        <v>11</v>
      </c>
      <c r="R2248" s="2">
        <v>1</v>
      </c>
      <c r="S2248" s="2">
        <v>0</v>
      </c>
      <c r="T2248" s="2">
        <v>1</v>
      </c>
      <c r="U2248" s="45" t="s">
        <v>77</v>
      </c>
      <c r="V2248" s="45" t="s">
        <v>77</v>
      </c>
      <c r="W2248" s="45">
        <v>5.586805555555556E-2</v>
      </c>
      <c r="X2248" s="2">
        <v>1</v>
      </c>
      <c r="Y2248" s="2">
        <v>11</v>
      </c>
      <c r="Z2248">
        <v>12</v>
      </c>
    </row>
    <row r="2249" spans="1:26" x14ac:dyDescent="0.25">
      <c r="A2249" s="1">
        <v>44736</v>
      </c>
      <c r="B2249" t="s">
        <v>82</v>
      </c>
      <c r="C2249" t="s">
        <v>239</v>
      </c>
      <c r="D2249" t="s">
        <v>143</v>
      </c>
      <c r="E2249" t="s">
        <v>267</v>
      </c>
      <c r="F2249" s="3">
        <v>0</v>
      </c>
      <c r="G2249" s="5">
        <v>1.9120368055555555E-2</v>
      </c>
      <c r="H2249" s="2">
        <v>0</v>
      </c>
      <c r="I2249" s="2">
        <v>0</v>
      </c>
      <c r="J2249" s="2">
        <v>0</v>
      </c>
      <c r="K2249" s="2">
        <v>1</v>
      </c>
      <c r="L2249" s="2">
        <v>1</v>
      </c>
      <c r="M2249">
        <v>0</v>
      </c>
      <c r="N2249" s="2">
        <v>1</v>
      </c>
      <c r="O2249" s="2">
        <v>0</v>
      </c>
      <c r="P2249" s="2">
        <v>1</v>
      </c>
      <c r="Q2249" s="2">
        <v>1</v>
      </c>
      <c r="R2249" s="2">
        <v>0</v>
      </c>
      <c r="S2249" s="2">
        <v>0</v>
      </c>
      <c r="T2249" s="2">
        <v>0</v>
      </c>
      <c r="U2249" s="45" t="s">
        <v>77</v>
      </c>
      <c r="V2249" s="45" t="s">
        <v>77</v>
      </c>
      <c r="W2249" s="45">
        <v>4.704861111111111E-2</v>
      </c>
      <c r="X2249" s="2">
        <v>0</v>
      </c>
      <c r="Y2249" s="2">
        <v>1</v>
      </c>
      <c r="Z2249">
        <v>1</v>
      </c>
    </row>
    <row r="2250" spans="1:26" x14ac:dyDescent="0.25">
      <c r="A2250" s="1">
        <v>44736</v>
      </c>
      <c r="B2250" t="s">
        <v>80</v>
      </c>
      <c r="C2250" t="s">
        <v>133</v>
      </c>
      <c r="D2250" t="s">
        <v>132</v>
      </c>
      <c r="E2250" t="s">
        <v>269</v>
      </c>
      <c r="F2250" s="3">
        <v>0.21305549999999998</v>
      </c>
      <c r="G2250" s="5">
        <v>1.9293979166666666E-2</v>
      </c>
      <c r="H2250" s="2">
        <v>0</v>
      </c>
      <c r="I2250" s="2">
        <v>0</v>
      </c>
      <c r="J2250" s="2">
        <v>0</v>
      </c>
      <c r="K2250" s="2">
        <v>1</v>
      </c>
      <c r="L2250" s="2">
        <v>1</v>
      </c>
      <c r="M2250">
        <v>0</v>
      </c>
      <c r="N2250" s="2">
        <v>1</v>
      </c>
      <c r="O2250" s="2">
        <v>0</v>
      </c>
      <c r="P2250" s="2">
        <v>1</v>
      </c>
      <c r="Q2250" s="2">
        <v>1</v>
      </c>
      <c r="R2250" s="2">
        <v>0</v>
      </c>
      <c r="S2250" s="2">
        <v>0</v>
      </c>
      <c r="T2250" s="2">
        <v>0</v>
      </c>
      <c r="U2250" s="45" t="s">
        <v>77</v>
      </c>
      <c r="V2250" s="45" t="s">
        <v>77</v>
      </c>
      <c r="W2250" s="45">
        <v>1.5740740740740741E-3</v>
      </c>
      <c r="X2250" s="2">
        <v>0</v>
      </c>
      <c r="Y2250" s="2">
        <v>1</v>
      </c>
      <c r="Z2250">
        <v>1</v>
      </c>
    </row>
    <row r="2251" spans="1:26" x14ac:dyDescent="0.25">
      <c r="A2251" s="1">
        <v>44736</v>
      </c>
      <c r="B2251" t="s">
        <v>80</v>
      </c>
      <c r="C2251" t="s">
        <v>133</v>
      </c>
      <c r="D2251" t="s">
        <v>132</v>
      </c>
      <c r="E2251" t="s">
        <v>268</v>
      </c>
      <c r="F2251" s="3">
        <v>0.70194449999999997</v>
      </c>
      <c r="G2251" s="5">
        <v>2.4253472222222221E-2</v>
      </c>
      <c r="H2251" s="2">
        <v>0</v>
      </c>
      <c r="I2251" s="2">
        <v>0</v>
      </c>
      <c r="J2251" s="2">
        <v>0</v>
      </c>
      <c r="K2251" s="2">
        <v>2</v>
      </c>
      <c r="L2251" s="2">
        <v>2</v>
      </c>
      <c r="M2251">
        <v>1</v>
      </c>
      <c r="N2251" s="2">
        <v>2</v>
      </c>
      <c r="O2251" s="2">
        <v>1</v>
      </c>
      <c r="P2251" s="2">
        <v>1</v>
      </c>
      <c r="Q2251" s="2">
        <v>1</v>
      </c>
      <c r="R2251" s="2">
        <v>0</v>
      </c>
      <c r="S2251" s="2">
        <v>0</v>
      </c>
      <c r="T2251" s="2">
        <v>0</v>
      </c>
      <c r="U2251" s="45">
        <v>3.5648148148148154E-3</v>
      </c>
      <c r="V2251" s="45">
        <v>1</v>
      </c>
      <c r="W2251" s="45">
        <v>0.10113425925925926</v>
      </c>
      <c r="X2251" s="2">
        <v>0</v>
      </c>
      <c r="Y2251" s="2">
        <v>1</v>
      </c>
      <c r="Z2251">
        <v>2</v>
      </c>
    </row>
    <row r="2252" spans="1:26" x14ac:dyDescent="0.25">
      <c r="A2252" s="1">
        <v>44736</v>
      </c>
      <c r="B2252" t="s">
        <v>80</v>
      </c>
      <c r="C2252" t="s">
        <v>133</v>
      </c>
      <c r="D2252" t="s">
        <v>132</v>
      </c>
      <c r="E2252" t="s">
        <v>286</v>
      </c>
      <c r="F2252" s="3">
        <v>0</v>
      </c>
      <c r="G2252" s="5">
        <v>3.979166666666667E-2</v>
      </c>
      <c r="H2252" s="2">
        <v>0</v>
      </c>
      <c r="I2252" s="2">
        <v>0</v>
      </c>
      <c r="J2252" s="2">
        <v>0</v>
      </c>
      <c r="K2252" s="2">
        <v>1</v>
      </c>
      <c r="L2252" s="2">
        <v>1</v>
      </c>
      <c r="M2252">
        <v>0</v>
      </c>
      <c r="N2252" s="2">
        <v>1</v>
      </c>
      <c r="O2252" s="2">
        <v>0</v>
      </c>
      <c r="P2252" s="2">
        <v>1</v>
      </c>
      <c r="Q2252" s="2">
        <v>1</v>
      </c>
      <c r="R2252" s="2">
        <v>0</v>
      </c>
      <c r="S2252" s="2">
        <v>0</v>
      </c>
      <c r="T2252" s="2">
        <v>0</v>
      </c>
      <c r="U2252" s="45" t="s">
        <v>77</v>
      </c>
      <c r="V2252" s="45" t="s">
        <v>77</v>
      </c>
      <c r="W2252" s="45">
        <v>1.306712962962963E-2</v>
      </c>
      <c r="X2252" s="2">
        <v>0</v>
      </c>
      <c r="Y2252" s="2">
        <v>1</v>
      </c>
      <c r="Z2252">
        <v>1</v>
      </c>
    </row>
    <row r="2253" spans="1:26" x14ac:dyDescent="0.25">
      <c r="A2253" s="1">
        <v>44736</v>
      </c>
      <c r="B2253" t="s">
        <v>80</v>
      </c>
      <c r="C2253" t="s">
        <v>133</v>
      </c>
      <c r="D2253" t="s">
        <v>132</v>
      </c>
      <c r="E2253" t="s">
        <v>275</v>
      </c>
      <c r="F2253" s="3">
        <v>50.35388566666667</v>
      </c>
      <c r="G2253" s="5">
        <v>0.14994983657407407</v>
      </c>
      <c r="H2253" s="2">
        <v>5</v>
      </c>
      <c r="I2253" s="2">
        <v>4</v>
      </c>
      <c r="J2253" s="2">
        <v>1</v>
      </c>
      <c r="K2253" s="2">
        <v>15</v>
      </c>
      <c r="L2253" s="2">
        <v>15</v>
      </c>
      <c r="M2253">
        <v>4</v>
      </c>
      <c r="N2253" s="2">
        <v>8</v>
      </c>
      <c r="O2253" s="2">
        <v>5</v>
      </c>
      <c r="P2253" s="2">
        <v>8</v>
      </c>
      <c r="Q2253" s="2">
        <v>10</v>
      </c>
      <c r="R2253" s="2">
        <v>2</v>
      </c>
      <c r="S2253" s="2">
        <v>0</v>
      </c>
      <c r="T2253" s="2">
        <v>0</v>
      </c>
      <c r="U2253" s="45">
        <v>6.2037037037037043E-3</v>
      </c>
      <c r="V2253" s="45">
        <v>0.4</v>
      </c>
      <c r="W2253" s="45">
        <v>0.10102430555555557</v>
      </c>
      <c r="X2253" s="2">
        <v>0</v>
      </c>
      <c r="Y2253" s="2">
        <v>10</v>
      </c>
      <c r="Z2253">
        <v>15</v>
      </c>
    </row>
    <row r="2254" spans="1:26" x14ac:dyDescent="0.25">
      <c r="A2254" s="1">
        <v>44736</v>
      </c>
      <c r="B2254" t="s">
        <v>80</v>
      </c>
      <c r="C2254" t="s">
        <v>149</v>
      </c>
      <c r="D2254" t="s">
        <v>150</v>
      </c>
      <c r="E2254" t="s">
        <v>275</v>
      </c>
      <c r="F2254" s="3">
        <v>0.25861116666666667</v>
      </c>
      <c r="G2254" s="5">
        <v>2.1192131944444446E-2</v>
      </c>
      <c r="H2254" s="2">
        <v>0</v>
      </c>
      <c r="I2254" s="2">
        <v>0</v>
      </c>
      <c r="J2254" s="2">
        <v>0</v>
      </c>
      <c r="K2254" s="2">
        <v>1</v>
      </c>
      <c r="L2254" s="2">
        <v>1</v>
      </c>
      <c r="M2254">
        <v>0</v>
      </c>
      <c r="N2254" s="2">
        <v>1</v>
      </c>
      <c r="O2254" s="2">
        <v>0</v>
      </c>
      <c r="P2254" s="2">
        <v>1</v>
      </c>
      <c r="Q2254" s="2">
        <v>1</v>
      </c>
      <c r="R2254" s="2">
        <v>0</v>
      </c>
      <c r="S2254" s="2">
        <v>0</v>
      </c>
      <c r="T2254" s="2">
        <v>0</v>
      </c>
      <c r="U2254" s="45" t="s">
        <v>77</v>
      </c>
      <c r="V2254" s="45" t="s">
        <v>77</v>
      </c>
      <c r="W2254" s="45">
        <v>0.23979166666666668</v>
      </c>
      <c r="X2254" s="2">
        <v>0</v>
      </c>
      <c r="Y2254" s="2">
        <v>1</v>
      </c>
      <c r="Z2254">
        <v>1</v>
      </c>
    </row>
    <row r="2255" spans="1:26" x14ac:dyDescent="0.25">
      <c r="A2255" s="1">
        <v>44736</v>
      </c>
      <c r="B2255" t="s">
        <v>80</v>
      </c>
      <c r="C2255" t="s">
        <v>133</v>
      </c>
      <c r="D2255" t="s">
        <v>132</v>
      </c>
      <c r="E2255" t="s">
        <v>270</v>
      </c>
      <c r="F2255" s="3">
        <v>0</v>
      </c>
      <c r="G2255" s="5">
        <v>2.4033565972222219E-2</v>
      </c>
      <c r="H2255" s="2">
        <v>0</v>
      </c>
      <c r="I2255" s="2">
        <v>0</v>
      </c>
      <c r="J2255" s="2">
        <v>0</v>
      </c>
      <c r="K2255" s="2">
        <v>2</v>
      </c>
      <c r="L2255" s="2">
        <v>2</v>
      </c>
      <c r="M2255">
        <v>0</v>
      </c>
      <c r="N2255" s="2">
        <v>2</v>
      </c>
      <c r="O2255" s="2">
        <v>0</v>
      </c>
      <c r="P2255" s="2">
        <v>2</v>
      </c>
      <c r="Q2255" s="2">
        <v>2</v>
      </c>
      <c r="R2255" s="2">
        <v>0</v>
      </c>
      <c r="S2255" s="2">
        <v>0</v>
      </c>
      <c r="T2255" s="2">
        <v>0</v>
      </c>
      <c r="U2255" s="45" t="s">
        <v>77</v>
      </c>
      <c r="V2255" s="45" t="s">
        <v>77</v>
      </c>
      <c r="W2255" s="45">
        <v>1.9936342592592592E-2</v>
      </c>
      <c r="X2255" s="2">
        <v>0</v>
      </c>
      <c r="Y2255" s="2">
        <v>2</v>
      </c>
      <c r="Z2255">
        <v>2</v>
      </c>
    </row>
    <row r="2256" spans="1:26" x14ac:dyDescent="0.25">
      <c r="A2256" s="1">
        <v>44736</v>
      </c>
      <c r="B2256" t="s">
        <v>80</v>
      </c>
      <c r="C2256" t="s">
        <v>133</v>
      </c>
      <c r="D2256" t="s">
        <v>132</v>
      </c>
      <c r="E2256" t="s">
        <v>94</v>
      </c>
      <c r="F2256" s="3">
        <v>0</v>
      </c>
      <c r="G2256" s="5" t="s">
        <v>77</v>
      </c>
      <c r="H2256" s="2">
        <v>0</v>
      </c>
      <c r="I2256" s="2">
        <v>0</v>
      </c>
      <c r="J2256" s="2">
        <v>0</v>
      </c>
      <c r="K2256" s="2">
        <v>1</v>
      </c>
      <c r="L2256" s="2">
        <v>1</v>
      </c>
      <c r="M2256">
        <v>1</v>
      </c>
      <c r="N2256" s="2">
        <v>1</v>
      </c>
      <c r="O2256" s="2">
        <v>0</v>
      </c>
      <c r="P2256" s="2">
        <v>1</v>
      </c>
      <c r="Q2256" s="2">
        <v>1</v>
      </c>
      <c r="R2256" s="2">
        <v>0</v>
      </c>
      <c r="S2256" s="2">
        <v>0</v>
      </c>
      <c r="T2256" s="2">
        <v>0</v>
      </c>
      <c r="U2256" s="45" t="s">
        <v>77</v>
      </c>
      <c r="V2256" s="45" t="s">
        <v>77</v>
      </c>
      <c r="W2256" s="45">
        <v>0.1537037037037037</v>
      </c>
      <c r="X2256" s="2">
        <v>0</v>
      </c>
      <c r="Y2256" s="2">
        <v>1</v>
      </c>
      <c r="Z2256">
        <v>1</v>
      </c>
    </row>
    <row r="2257" spans="1:26" x14ac:dyDescent="0.25">
      <c r="A2257" s="1">
        <v>44736</v>
      </c>
      <c r="B2257" t="s">
        <v>80</v>
      </c>
      <c r="C2257" t="s">
        <v>133</v>
      </c>
      <c r="D2257" t="s">
        <v>132</v>
      </c>
      <c r="E2257" t="s">
        <v>267</v>
      </c>
      <c r="F2257" s="3">
        <v>92.631942833333326</v>
      </c>
      <c r="G2257" s="5">
        <v>0.16397360666666666</v>
      </c>
      <c r="H2257" s="2">
        <v>9</v>
      </c>
      <c r="I2257" s="2">
        <v>5</v>
      </c>
      <c r="J2257" s="2">
        <v>2</v>
      </c>
      <c r="K2257" s="2">
        <v>25</v>
      </c>
      <c r="L2257" s="2">
        <v>25</v>
      </c>
      <c r="M2257">
        <v>4</v>
      </c>
      <c r="N2257" s="2">
        <v>8</v>
      </c>
      <c r="O2257" s="2">
        <v>8</v>
      </c>
      <c r="P2257" s="2">
        <v>12</v>
      </c>
      <c r="Q2257" s="2">
        <v>16</v>
      </c>
      <c r="R2257" s="2">
        <v>4</v>
      </c>
      <c r="S2257" s="2">
        <v>0</v>
      </c>
      <c r="T2257" s="2">
        <v>1</v>
      </c>
      <c r="U2257" s="45">
        <v>3.7962962962962963E-3</v>
      </c>
      <c r="V2257" s="45">
        <v>0.75</v>
      </c>
      <c r="W2257" s="45">
        <v>0.16694444444444442</v>
      </c>
      <c r="X2257" s="2">
        <v>1</v>
      </c>
      <c r="Y2257" s="2">
        <v>16</v>
      </c>
      <c r="Z2257">
        <v>25</v>
      </c>
    </row>
    <row r="2258" spans="1:26" x14ac:dyDescent="0.25">
      <c r="A2258" s="1">
        <v>44736</v>
      </c>
      <c r="B2258" t="s">
        <v>80</v>
      </c>
      <c r="C2258" t="s">
        <v>149</v>
      </c>
      <c r="D2258" t="s">
        <v>150</v>
      </c>
      <c r="E2258" t="s">
        <v>267</v>
      </c>
      <c r="F2258" s="3">
        <v>0</v>
      </c>
      <c r="G2258" s="5">
        <v>1.0503472222222223E-2</v>
      </c>
      <c r="H2258" s="2">
        <v>0</v>
      </c>
      <c r="I2258" s="2">
        <v>0</v>
      </c>
      <c r="J2258" s="2">
        <v>0</v>
      </c>
      <c r="K2258" s="2">
        <v>3</v>
      </c>
      <c r="L2258" s="2">
        <v>2</v>
      </c>
      <c r="M2258">
        <v>0</v>
      </c>
      <c r="N2258" s="2">
        <v>2</v>
      </c>
      <c r="O2258" s="2">
        <v>0</v>
      </c>
      <c r="P2258" s="2">
        <v>2</v>
      </c>
      <c r="Q2258" s="2">
        <v>2</v>
      </c>
      <c r="R2258" s="2">
        <v>0</v>
      </c>
      <c r="S2258" s="2">
        <v>1</v>
      </c>
      <c r="T2258" s="2">
        <v>0</v>
      </c>
      <c r="U2258" s="45" t="s">
        <v>77</v>
      </c>
      <c r="V2258" s="45" t="s">
        <v>77</v>
      </c>
      <c r="W2258" s="45">
        <v>0.24671874999999999</v>
      </c>
      <c r="X2258" s="2">
        <v>1</v>
      </c>
      <c r="Y2258" s="2">
        <v>2</v>
      </c>
      <c r="Z2258">
        <v>3</v>
      </c>
    </row>
    <row r="2259" spans="1:26" x14ac:dyDescent="0.25">
      <c r="A2259" s="1">
        <v>44736</v>
      </c>
      <c r="B2259" t="s">
        <v>77</v>
      </c>
      <c r="C2259" t="s">
        <v>77</v>
      </c>
      <c r="D2259" t="s">
        <v>77</v>
      </c>
      <c r="E2259" t="s">
        <v>280</v>
      </c>
      <c r="F2259" s="3">
        <v>0</v>
      </c>
      <c r="G2259" s="5" t="s">
        <v>77</v>
      </c>
      <c r="H2259" s="2">
        <v>0</v>
      </c>
      <c r="I2259" s="2">
        <v>0</v>
      </c>
      <c r="J2259" s="2">
        <v>0</v>
      </c>
      <c r="K2259" s="2">
        <v>29</v>
      </c>
      <c r="L2259" s="2">
        <v>7</v>
      </c>
      <c r="M2259">
        <v>0</v>
      </c>
      <c r="N2259" s="2">
        <v>0</v>
      </c>
      <c r="O2259" s="2">
        <v>3</v>
      </c>
      <c r="P2259" s="2">
        <v>13</v>
      </c>
      <c r="Q2259" s="2">
        <v>21</v>
      </c>
      <c r="R2259" s="2">
        <v>8</v>
      </c>
      <c r="S2259" s="2">
        <v>3</v>
      </c>
      <c r="T2259" s="2">
        <v>2</v>
      </c>
      <c r="U2259" s="45">
        <v>3.9351851851851857E-3</v>
      </c>
      <c r="V2259" s="45">
        <v>0.66666666666666663</v>
      </c>
      <c r="W2259" s="45">
        <v>0.13625000000000001</v>
      </c>
      <c r="X2259" s="2">
        <v>5</v>
      </c>
      <c r="Y2259" s="2">
        <v>21</v>
      </c>
      <c r="Z2259">
        <v>13</v>
      </c>
    </row>
    <row r="2260" spans="1:26" x14ac:dyDescent="0.25">
      <c r="A2260" s="1">
        <v>44736</v>
      </c>
      <c r="B2260" t="s">
        <v>77</v>
      </c>
      <c r="C2260" t="s">
        <v>77</v>
      </c>
      <c r="D2260" t="s">
        <v>77</v>
      </c>
      <c r="E2260" t="s">
        <v>269</v>
      </c>
      <c r="F2260" s="3">
        <v>0</v>
      </c>
      <c r="G2260" s="5" t="s">
        <v>77</v>
      </c>
      <c r="H2260" s="2">
        <v>0</v>
      </c>
      <c r="I2260" s="2">
        <v>0</v>
      </c>
      <c r="J2260" s="2">
        <v>0</v>
      </c>
      <c r="K2260" s="2">
        <v>42</v>
      </c>
      <c r="L2260" s="2">
        <v>10</v>
      </c>
      <c r="M2260">
        <v>0</v>
      </c>
      <c r="N2260" s="2">
        <v>0</v>
      </c>
      <c r="O2260" s="2">
        <v>6</v>
      </c>
      <c r="P2260" s="2">
        <v>19</v>
      </c>
      <c r="Q2260" s="2">
        <v>31</v>
      </c>
      <c r="R2260" s="2">
        <v>12</v>
      </c>
      <c r="S2260" s="2">
        <v>1</v>
      </c>
      <c r="T2260" s="2">
        <v>4</v>
      </c>
      <c r="U2260" s="45">
        <v>4.3460648148148148E-3</v>
      </c>
      <c r="V2260" s="45">
        <v>0.5</v>
      </c>
      <c r="W2260" s="45">
        <v>0.23509837962962962</v>
      </c>
      <c r="X2260" s="2">
        <v>5</v>
      </c>
      <c r="Y2260" s="2">
        <v>31</v>
      </c>
      <c r="Z2260">
        <v>18</v>
      </c>
    </row>
    <row r="2261" spans="1:26" x14ac:dyDescent="0.25">
      <c r="A2261" s="1">
        <v>44736</v>
      </c>
      <c r="B2261" t="s">
        <v>77</v>
      </c>
      <c r="C2261" t="s">
        <v>77</v>
      </c>
      <c r="D2261" t="s">
        <v>77</v>
      </c>
      <c r="E2261" t="s">
        <v>272</v>
      </c>
      <c r="F2261" s="3">
        <v>0</v>
      </c>
      <c r="G2261" s="5" t="s">
        <v>77</v>
      </c>
      <c r="H2261" s="2">
        <v>0</v>
      </c>
      <c r="I2261" s="2">
        <v>0</v>
      </c>
      <c r="J2261" s="2">
        <v>0</v>
      </c>
      <c r="K2261" s="2">
        <v>48</v>
      </c>
      <c r="L2261" s="2">
        <v>13</v>
      </c>
      <c r="M2261">
        <v>0</v>
      </c>
      <c r="N2261" s="2">
        <v>0</v>
      </c>
      <c r="O2261" s="2">
        <v>8</v>
      </c>
      <c r="P2261" s="2">
        <v>25</v>
      </c>
      <c r="Q2261" s="2">
        <v>35</v>
      </c>
      <c r="R2261" s="2">
        <v>10</v>
      </c>
      <c r="S2261" s="2">
        <v>2</v>
      </c>
      <c r="T2261" s="2">
        <v>3</v>
      </c>
      <c r="U2261" s="45">
        <v>4.9884259259259265E-3</v>
      </c>
      <c r="V2261" s="45">
        <v>0.5</v>
      </c>
      <c r="W2261" s="45">
        <v>6.431134259259258E-2</v>
      </c>
      <c r="X2261" s="2">
        <v>5</v>
      </c>
      <c r="Y2261" s="2">
        <v>35</v>
      </c>
      <c r="Z2261">
        <v>25</v>
      </c>
    </row>
    <row r="2262" spans="1:26" x14ac:dyDescent="0.25">
      <c r="A2262" s="1">
        <v>44736</v>
      </c>
      <c r="B2262" t="s">
        <v>77</v>
      </c>
      <c r="C2262" t="s">
        <v>77</v>
      </c>
      <c r="D2262" t="s">
        <v>77</v>
      </c>
      <c r="E2262" t="s">
        <v>273</v>
      </c>
      <c r="F2262" s="3">
        <v>0</v>
      </c>
      <c r="G2262" s="5" t="s">
        <v>77</v>
      </c>
      <c r="H2262" s="2">
        <v>0</v>
      </c>
      <c r="I2262" s="2">
        <v>0</v>
      </c>
      <c r="J2262" s="2">
        <v>0</v>
      </c>
      <c r="K2262" s="2">
        <v>122</v>
      </c>
      <c r="L2262" s="2">
        <v>22</v>
      </c>
      <c r="M2262">
        <v>0</v>
      </c>
      <c r="N2262" s="2">
        <v>0</v>
      </c>
      <c r="O2262" s="2">
        <v>22</v>
      </c>
      <c r="P2262" s="2">
        <v>71</v>
      </c>
      <c r="Q2262" s="2">
        <v>85</v>
      </c>
      <c r="R2262" s="2">
        <v>14</v>
      </c>
      <c r="S2262" s="2">
        <v>5</v>
      </c>
      <c r="T2262" s="2">
        <v>10</v>
      </c>
      <c r="U2262" s="45">
        <v>4.4965277777777781E-3</v>
      </c>
      <c r="V2262" s="45">
        <v>0.72727272727272729</v>
      </c>
      <c r="W2262" s="45">
        <v>0.1320601851851852</v>
      </c>
      <c r="X2262" s="2">
        <v>15</v>
      </c>
      <c r="Y2262" s="2">
        <v>85</v>
      </c>
      <c r="Z2262">
        <v>49</v>
      </c>
    </row>
    <row r="2263" spans="1:26" x14ac:dyDescent="0.25">
      <c r="A2263" s="1">
        <v>44736</v>
      </c>
      <c r="B2263" t="s">
        <v>77</v>
      </c>
      <c r="C2263" t="s">
        <v>77</v>
      </c>
      <c r="D2263" t="s">
        <v>77</v>
      </c>
      <c r="E2263" t="s">
        <v>268</v>
      </c>
      <c r="F2263" s="3">
        <v>0</v>
      </c>
      <c r="G2263" s="5" t="s">
        <v>77</v>
      </c>
      <c r="H2263" s="2">
        <v>0</v>
      </c>
      <c r="I2263" s="2">
        <v>0</v>
      </c>
      <c r="J2263" s="2">
        <v>0</v>
      </c>
      <c r="K2263" s="2">
        <v>60</v>
      </c>
      <c r="L2263" s="2">
        <v>14</v>
      </c>
      <c r="M2263">
        <v>0</v>
      </c>
      <c r="N2263" s="2">
        <v>0</v>
      </c>
      <c r="O2263" s="2">
        <v>6</v>
      </c>
      <c r="P2263" s="2">
        <v>25</v>
      </c>
      <c r="Q2263" s="2">
        <v>42</v>
      </c>
      <c r="R2263" s="2">
        <v>17</v>
      </c>
      <c r="S2263" s="2">
        <v>3</v>
      </c>
      <c r="T2263" s="2">
        <v>9</v>
      </c>
      <c r="U2263" s="45">
        <v>5.7986111111111112E-3</v>
      </c>
      <c r="V2263" s="45">
        <v>0.5</v>
      </c>
      <c r="W2263" s="45">
        <v>3.4432870370370371E-2</v>
      </c>
      <c r="X2263" s="2">
        <v>12</v>
      </c>
      <c r="Y2263" s="2">
        <v>42</v>
      </c>
      <c r="Z2263">
        <v>34</v>
      </c>
    </row>
    <row r="2264" spans="1:26" x14ac:dyDescent="0.25">
      <c r="A2264" s="1">
        <v>44736</v>
      </c>
      <c r="B2264" t="s">
        <v>77</v>
      </c>
      <c r="C2264" t="s">
        <v>77</v>
      </c>
      <c r="D2264" t="s">
        <v>77</v>
      </c>
      <c r="E2264" t="s">
        <v>286</v>
      </c>
      <c r="F2264" s="3">
        <v>0</v>
      </c>
      <c r="G2264" s="5" t="s">
        <v>77</v>
      </c>
      <c r="H2264" s="2">
        <v>0</v>
      </c>
      <c r="I2264" s="2">
        <v>0</v>
      </c>
      <c r="J2264" s="2">
        <v>0</v>
      </c>
      <c r="K2264" s="2">
        <v>28</v>
      </c>
      <c r="L2264" s="2">
        <v>0</v>
      </c>
      <c r="M2264">
        <v>0</v>
      </c>
      <c r="N2264" s="2">
        <v>0</v>
      </c>
      <c r="O2264" s="2">
        <v>0</v>
      </c>
      <c r="P2264" s="2">
        <v>13</v>
      </c>
      <c r="Q2264" s="2">
        <v>19</v>
      </c>
      <c r="R2264" s="2">
        <v>6</v>
      </c>
      <c r="S2264" s="2">
        <v>4</v>
      </c>
      <c r="T2264" s="2">
        <v>5</v>
      </c>
      <c r="U2264" s="45" t="s">
        <v>77</v>
      </c>
      <c r="V2264" s="45" t="s">
        <v>77</v>
      </c>
      <c r="W2264" s="45">
        <v>2.6521990740740738E-2</v>
      </c>
      <c r="X2264" s="2">
        <v>9</v>
      </c>
      <c r="Y2264" s="2">
        <v>19</v>
      </c>
      <c r="Z2264">
        <v>12</v>
      </c>
    </row>
    <row r="2265" spans="1:26" x14ac:dyDescent="0.25">
      <c r="A2265" s="1">
        <v>44736</v>
      </c>
      <c r="B2265" t="s">
        <v>77</v>
      </c>
      <c r="C2265" t="s">
        <v>77</v>
      </c>
      <c r="D2265" t="s">
        <v>77</v>
      </c>
      <c r="E2265" t="s">
        <v>276</v>
      </c>
      <c r="F2265" s="3">
        <v>0</v>
      </c>
      <c r="G2265" s="5" t="s">
        <v>77</v>
      </c>
      <c r="H2265" s="2">
        <v>0</v>
      </c>
      <c r="I2265" s="2">
        <v>0</v>
      </c>
      <c r="J2265" s="2">
        <v>0</v>
      </c>
      <c r="K2265" s="2">
        <v>70</v>
      </c>
      <c r="L2265" s="2">
        <v>11</v>
      </c>
      <c r="M2265">
        <v>0</v>
      </c>
      <c r="N2265" s="2">
        <v>0</v>
      </c>
      <c r="O2265" s="2">
        <v>4</v>
      </c>
      <c r="P2265" s="2">
        <v>36</v>
      </c>
      <c r="Q2265" s="2">
        <v>47</v>
      </c>
      <c r="R2265" s="2">
        <v>11</v>
      </c>
      <c r="S2265" s="2">
        <v>4</v>
      </c>
      <c r="T2265" s="2">
        <v>15</v>
      </c>
      <c r="U2265" s="45">
        <v>8.4548611111111126E-3</v>
      </c>
      <c r="V2265" s="45">
        <v>0.25</v>
      </c>
      <c r="W2265" s="45">
        <v>0.16587962962962965</v>
      </c>
      <c r="X2265" s="2">
        <v>19</v>
      </c>
      <c r="Y2265" s="2">
        <v>47</v>
      </c>
      <c r="Z2265">
        <v>24</v>
      </c>
    </row>
    <row r="2266" spans="1:26" x14ac:dyDescent="0.25">
      <c r="A2266" s="1">
        <v>44736</v>
      </c>
      <c r="B2266" t="s">
        <v>77</v>
      </c>
      <c r="C2266" t="s">
        <v>77</v>
      </c>
      <c r="D2266" t="s">
        <v>77</v>
      </c>
      <c r="E2266" t="s">
        <v>285</v>
      </c>
      <c r="F2266" s="3">
        <v>0</v>
      </c>
      <c r="G2266" s="5" t="s">
        <v>77</v>
      </c>
      <c r="H2266" s="2">
        <v>0</v>
      </c>
      <c r="I2266" s="2">
        <v>0</v>
      </c>
      <c r="J2266" s="2">
        <v>0</v>
      </c>
      <c r="K2266" s="2">
        <v>44</v>
      </c>
      <c r="L2266" s="2">
        <v>8</v>
      </c>
      <c r="M2266">
        <v>0</v>
      </c>
      <c r="N2266" s="2">
        <v>0</v>
      </c>
      <c r="O2266" s="2">
        <v>5</v>
      </c>
      <c r="P2266" s="2">
        <v>23</v>
      </c>
      <c r="Q2266" s="2">
        <v>31</v>
      </c>
      <c r="R2266" s="2">
        <v>8</v>
      </c>
      <c r="S2266" s="2">
        <v>2</v>
      </c>
      <c r="T2266" s="2">
        <v>6</v>
      </c>
      <c r="U2266" s="45">
        <v>2.0717592592592593E-3</v>
      </c>
      <c r="V2266" s="45">
        <v>0.6</v>
      </c>
      <c r="W2266" s="45">
        <v>0.15456597222222221</v>
      </c>
      <c r="X2266" s="2">
        <v>8</v>
      </c>
      <c r="Y2266" s="2">
        <v>31</v>
      </c>
      <c r="Z2266">
        <v>19</v>
      </c>
    </row>
    <row r="2267" spans="1:26" x14ac:dyDescent="0.25">
      <c r="A2267" s="1">
        <v>44736</v>
      </c>
      <c r="B2267" t="s">
        <v>77</v>
      </c>
      <c r="C2267" t="s">
        <v>77</v>
      </c>
      <c r="D2267" t="s">
        <v>77</v>
      </c>
      <c r="E2267" t="s">
        <v>282</v>
      </c>
      <c r="F2267" s="3">
        <v>0</v>
      </c>
      <c r="G2267" s="5" t="s">
        <v>77</v>
      </c>
      <c r="H2267" s="2">
        <v>0</v>
      </c>
      <c r="I2267" s="2">
        <v>0</v>
      </c>
      <c r="J2267" s="2">
        <v>0</v>
      </c>
      <c r="K2267" s="2">
        <v>39</v>
      </c>
      <c r="L2267" s="2">
        <v>10</v>
      </c>
      <c r="M2267">
        <v>0</v>
      </c>
      <c r="N2267" s="2">
        <v>0</v>
      </c>
      <c r="O2267" s="2">
        <v>3</v>
      </c>
      <c r="P2267" s="2">
        <v>20</v>
      </c>
      <c r="Q2267" s="2">
        <v>29</v>
      </c>
      <c r="R2267" s="2">
        <v>9</v>
      </c>
      <c r="S2267" s="2">
        <v>1</v>
      </c>
      <c r="T2267" s="2">
        <v>6</v>
      </c>
      <c r="U2267" s="45">
        <v>8.3680555555555557E-3</v>
      </c>
      <c r="V2267" s="45">
        <v>0.33333333333333331</v>
      </c>
      <c r="W2267" s="45">
        <v>5.3518518518518521E-2</v>
      </c>
      <c r="X2267" s="2">
        <v>7</v>
      </c>
      <c r="Y2267" s="2">
        <v>29</v>
      </c>
      <c r="Z2267">
        <v>18</v>
      </c>
    </row>
    <row r="2268" spans="1:26" x14ac:dyDescent="0.25">
      <c r="A2268" s="1">
        <v>44736</v>
      </c>
      <c r="B2268" t="s">
        <v>77</v>
      </c>
      <c r="C2268" t="s">
        <v>77</v>
      </c>
      <c r="D2268" t="s">
        <v>77</v>
      </c>
      <c r="E2268" t="s">
        <v>287</v>
      </c>
      <c r="F2268" s="3">
        <v>0</v>
      </c>
      <c r="G2268" s="5" t="s">
        <v>77</v>
      </c>
      <c r="H2268" s="2">
        <v>0</v>
      </c>
      <c r="I2268" s="2">
        <v>0</v>
      </c>
      <c r="J2268" s="2">
        <v>0</v>
      </c>
      <c r="K2268" s="2">
        <v>36</v>
      </c>
      <c r="L2268" s="2">
        <v>6</v>
      </c>
      <c r="M2268">
        <v>0</v>
      </c>
      <c r="N2268" s="2">
        <v>0</v>
      </c>
      <c r="O2268" s="2">
        <v>3</v>
      </c>
      <c r="P2268" s="2">
        <v>18</v>
      </c>
      <c r="Q2268" s="2">
        <v>27</v>
      </c>
      <c r="R2268" s="2">
        <v>9</v>
      </c>
      <c r="S2268" s="2">
        <v>0</v>
      </c>
      <c r="T2268" s="2">
        <v>6</v>
      </c>
      <c r="U2268" s="45">
        <v>2.2962962962962966E-2</v>
      </c>
      <c r="V2268" s="45">
        <v>0</v>
      </c>
      <c r="W2268" s="45">
        <v>4.3651620370370375E-2</v>
      </c>
      <c r="X2268" s="2">
        <v>6</v>
      </c>
      <c r="Y2268" s="2">
        <v>27</v>
      </c>
      <c r="Z2268">
        <v>21</v>
      </c>
    </row>
    <row r="2269" spans="1:26" x14ac:dyDescent="0.25">
      <c r="A2269" s="1">
        <v>44736</v>
      </c>
      <c r="B2269" t="s">
        <v>77</v>
      </c>
      <c r="C2269" t="s">
        <v>77</v>
      </c>
      <c r="D2269" t="s">
        <v>77</v>
      </c>
      <c r="E2269" t="s">
        <v>284</v>
      </c>
      <c r="F2269" s="3">
        <v>0</v>
      </c>
      <c r="G2269" s="5" t="s">
        <v>77</v>
      </c>
      <c r="H2269" s="2">
        <v>0</v>
      </c>
      <c r="I2269" s="2">
        <v>0</v>
      </c>
      <c r="J2269" s="2">
        <v>0</v>
      </c>
      <c r="K2269" s="2">
        <v>31</v>
      </c>
      <c r="L2269" s="2">
        <v>9</v>
      </c>
      <c r="M2269">
        <v>0</v>
      </c>
      <c r="N2269" s="2">
        <v>0</v>
      </c>
      <c r="O2269" s="2">
        <v>4</v>
      </c>
      <c r="P2269" s="2">
        <v>10</v>
      </c>
      <c r="Q2269" s="2">
        <v>17</v>
      </c>
      <c r="R2269" s="2">
        <v>7</v>
      </c>
      <c r="S2269" s="2">
        <v>1</v>
      </c>
      <c r="T2269" s="2">
        <v>9</v>
      </c>
      <c r="U2269" s="45">
        <v>7.4479166666666669E-3</v>
      </c>
      <c r="V2269" s="45">
        <v>0.5</v>
      </c>
      <c r="W2269" s="45">
        <v>6.4664351851851862E-2</v>
      </c>
      <c r="X2269" s="2">
        <v>10</v>
      </c>
      <c r="Y2269" s="2">
        <v>17</v>
      </c>
      <c r="Z2269">
        <v>15</v>
      </c>
    </row>
    <row r="2270" spans="1:26" x14ac:dyDescent="0.25">
      <c r="A2270" s="1">
        <v>44736</v>
      </c>
      <c r="B2270" t="s">
        <v>77</v>
      </c>
      <c r="C2270" t="s">
        <v>77</v>
      </c>
      <c r="D2270" t="s">
        <v>77</v>
      </c>
      <c r="E2270" t="s">
        <v>281</v>
      </c>
      <c r="F2270" s="3">
        <v>0</v>
      </c>
      <c r="G2270" s="5" t="s">
        <v>77</v>
      </c>
      <c r="H2270" s="2">
        <v>0</v>
      </c>
      <c r="I2270" s="2">
        <v>0</v>
      </c>
      <c r="J2270" s="2">
        <v>0</v>
      </c>
      <c r="K2270" s="2">
        <v>16</v>
      </c>
      <c r="L2270" s="2">
        <v>1</v>
      </c>
      <c r="M2270">
        <v>0</v>
      </c>
      <c r="N2270" s="2">
        <v>0</v>
      </c>
      <c r="O2270" s="2">
        <v>1</v>
      </c>
      <c r="P2270" s="2">
        <v>8</v>
      </c>
      <c r="Q2270" s="2">
        <v>10</v>
      </c>
      <c r="R2270" s="2">
        <v>2</v>
      </c>
      <c r="S2270" s="2">
        <v>1</v>
      </c>
      <c r="T2270" s="2">
        <v>4</v>
      </c>
      <c r="U2270" s="45">
        <v>6.2152777777777779E-3</v>
      </c>
      <c r="V2270" s="45">
        <v>0</v>
      </c>
      <c r="W2270" s="45">
        <v>5.5775462962962964E-2</v>
      </c>
      <c r="X2270" s="2">
        <v>5</v>
      </c>
      <c r="Y2270" s="2">
        <v>10</v>
      </c>
      <c r="Z2270">
        <v>4</v>
      </c>
    </row>
    <row r="2271" spans="1:26" x14ac:dyDescent="0.25">
      <c r="A2271" s="1">
        <v>44736</v>
      </c>
      <c r="B2271" t="s">
        <v>77</v>
      </c>
      <c r="C2271" t="s">
        <v>77</v>
      </c>
      <c r="D2271" t="s">
        <v>77</v>
      </c>
      <c r="E2271" t="s">
        <v>279</v>
      </c>
      <c r="F2271" s="3">
        <v>0</v>
      </c>
      <c r="G2271" s="5" t="s">
        <v>77</v>
      </c>
      <c r="H2271" s="2">
        <v>0</v>
      </c>
      <c r="I2271" s="2">
        <v>0</v>
      </c>
      <c r="J2271" s="2">
        <v>0</v>
      </c>
      <c r="K2271" s="2">
        <v>30</v>
      </c>
      <c r="L2271" s="2">
        <v>3</v>
      </c>
      <c r="M2271">
        <v>0</v>
      </c>
      <c r="N2271" s="2">
        <v>0</v>
      </c>
      <c r="O2271" s="2">
        <v>0</v>
      </c>
      <c r="P2271" s="2">
        <v>14</v>
      </c>
      <c r="Q2271" s="2">
        <v>20</v>
      </c>
      <c r="R2271" s="2">
        <v>6</v>
      </c>
      <c r="S2271" s="2">
        <v>5</v>
      </c>
      <c r="T2271" s="2">
        <v>5</v>
      </c>
      <c r="U2271" s="45" t="s">
        <v>77</v>
      </c>
      <c r="V2271" s="45" t="s">
        <v>77</v>
      </c>
      <c r="W2271" s="45">
        <v>2.7650462962962967E-2</v>
      </c>
      <c r="X2271" s="2">
        <v>10</v>
      </c>
      <c r="Y2271" s="2">
        <v>20</v>
      </c>
      <c r="Z2271">
        <v>9</v>
      </c>
    </row>
    <row r="2272" spans="1:26" x14ac:dyDescent="0.25">
      <c r="A2272" s="1">
        <v>44736</v>
      </c>
      <c r="B2272" t="s">
        <v>77</v>
      </c>
      <c r="C2272" t="s">
        <v>77</v>
      </c>
      <c r="D2272" t="s">
        <v>77</v>
      </c>
      <c r="E2272" t="s">
        <v>275</v>
      </c>
      <c r="F2272" s="3">
        <v>0</v>
      </c>
      <c r="G2272" s="5" t="s">
        <v>77</v>
      </c>
      <c r="H2272" s="2">
        <v>0</v>
      </c>
      <c r="I2272" s="2">
        <v>0</v>
      </c>
      <c r="J2272" s="2">
        <v>0</v>
      </c>
      <c r="K2272" s="2">
        <v>42</v>
      </c>
      <c r="L2272" s="2">
        <v>8</v>
      </c>
      <c r="M2272">
        <v>0</v>
      </c>
      <c r="N2272" s="2">
        <v>0</v>
      </c>
      <c r="O2272" s="2">
        <v>4</v>
      </c>
      <c r="P2272" s="2">
        <v>24</v>
      </c>
      <c r="Q2272" s="2">
        <v>35</v>
      </c>
      <c r="R2272" s="2">
        <v>11</v>
      </c>
      <c r="S2272" s="2">
        <v>0</v>
      </c>
      <c r="T2272" s="2">
        <v>3</v>
      </c>
      <c r="U2272" s="45">
        <v>6.0590277777777778E-3</v>
      </c>
      <c r="V2272" s="45">
        <v>0.5</v>
      </c>
      <c r="W2272" s="45">
        <v>7.4820601851851853E-2</v>
      </c>
      <c r="X2272" s="2">
        <v>3</v>
      </c>
      <c r="Y2272" s="2">
        <v>35</v>
      </c>
      <c r="Z2272">
        <v>22</v>
      </c>
    </row>
    <row r="2273" spans="1:26" x14ac:dyDescent="0.25">
      <c r="A2273" s="1">
        <v>44736</v>
      </c>
      <c r="B2273" t="s">
        <v>77</v>
      </c>
      <c r="C2273" t="s">
        <v>77</v>
      </c>
      <c r="D2273" t="s">
        <v>77</v>
      </c>
      <c r="E2273" t="s">
        <v>271</v>
      </c>
      <c r="F2273" s="3">
        <v>0</v>
      </c>
      <c r="G2273" s="5" t="s">
        <v>77</v>
      </c>
      <c r="H2273" s="2">
        <v>0</v>
      </c>
      <c r="I2273" s="2">
        <v>0</v>
      </c>
      <c r="J2273" s="2">
        <v>0</v>
      </c>
      <c r="K2273" s="2">
        <v>60</v>
      </c>
      <c r="L2273" s="2">
        <v>13</v>
      </c>
      <c r="M2273">
        <v>0</v>
      </c>
      <c r="N2273" s="2">
        <v>0</v>
      </c>
      <c r="O2273" s="2">
        <v>6</v>
      </c>
      <c r="P2273" s="2">
        <v>26</v>
      </c>
      <c r="Q2273" s="2">
        <v>41</v>
      </c>
      <c r="R2273" s="2">
        <v>15</v>
      </c>
      <c r="S2273" s="2">
        <v>2</v>
      </c>
      <c r="T2273" s="2">
        <v>11</v>
      </c>
      <c r="U2273" s="45">
        <v>4.2824074074074075E-3</v>
      </c>
      <c r="V2273" s="45">
        <v>0.66666666666666663</v>
      </c>
      <c r="W2273" s="45">
        <v>7.8009259259259264E-2</v>
      </c>
      <c r="X2273" s="2">
        <v>13</v>
      </c>
      <c r="Y2273" s="2">
        <v>41</v>
      </c>
      <c r="Z2273">
        <v>23</v>
      </c>
    </row>
    <row r="2274" spans="1:26" x14ac:dyDescent="0.25">
      <c r="A2274" s="1">
        <v>44736</v>
      </c>
      <c r="B2274" t="s">
        <v>77</v>
      </c>
      <c r="C2274" t="s">
        <v>77</v>
      </c>
      <c r="D2274" t="s">
        <v>77</v>
      </c>
      <c r="E2274" t="s">
        <v>82</v>
      </c>
      <c r="F2274" s="3">
        <v>0</v>
      </c>
      <c r="G2274" s="5" t="s">
        <v>77</v>
      </c>
      <c r="H2274" s="2">
        <v>0</v>
      </c>
      <c r="I2274" s="2">
        <v>0</v>
      </c>
      <c r="J2274" s="2">
        <v>0</v>
      </c>
      <c r="K2274" s="2">
        <v>6</v>
      </c>
      <c r="L2274" s="2">
        <v>0</v>
      </c>
      <c r="M2274">
        <v>0</v>
      </c>
      <c r="N2274" s="2">
        <v>0</v>
      </c>
      <c r="O2274" s="2">
        <v>0</v>
      </c>
      <c r="P2274" s="2">
        <v>6</v>
      </c>
      <c r="Q2274" s="2">
        <v>6</v>
      </c>
      <c r="R2274" s="2">
        <v>0</v>
      </c>
      <c r="S2274" s="2">
        <v>0</v>
      </c>
      <c r="T2274" s="2">
        <v>0</v>
      </c>
      <c r="U2274" s="45" t="s">
        <v>77</v>
      </c>
      <c r="V2274" s="45" t="s">
        <v>77</v>
      </c>
      <c r="W2274" s="45" t="s">
        <v>77</v>
      </c>
      <c r="X2274" s="2">
        <v>0</v>
      </c>
      <c r="Y2274" s="2">
        <v>6</v>
      </c>
      <c r="Z2274">
        <v>0</v>
      </c>
    </row>
    <row r="2275" spans="1:26" x14ac:dyDescent="0.25">
      <c r="A2275" s="1">
        <v>44736</v>
      </c>
      <c r="B2275" t="s">
        <v>77</v>
      </c>
      <c r="C2275" t="s">
        <v>77</v>
      </c>
      <c r="D2275" t="s">
        <v>77</v>
      </c>
      <c r="E2275" t="s">
        <v>270</v>
      </c>
      <c r="F2275" s="3">
        <v>0</v>
      </c>
      <c r="G2275" s="5" t="s">
        <v>77</v>
      </c>
      <c r="H2275" s="2">
        <v>0</v>
      </c>
      <c r="I2275" s="2">
        <v>0</v>
      </c>
      <c r="J2275" s="2">
        <v>0</v>
      </c>
      <c r="K2275" s="2">
        <v>39</v>
      </c>
      <c r="L2275" s="2">
        <v>10</v>
      </c>
      <c r="M2275">
        <v>0</v>
      </c>
      <c r="N2275" s="2">
        <v>0</v>
      </c>
      <c r="O2275" s="2">
        <v>4</v>
      </c>
      <c r="P2275" s="2">
        <v>13</v>
      </c>
      <c r="Q2275" s="2">
        <v>23</v>
      </c>
      <c r="R2275" s="2">
        <v>10</v>
      </c>
      <c r="S2275" s="2">
        <v>4</v>
      </c>
      <c r="T2275" s="2">
        <v>8</v>
      </c>
      <c r="U2275" s="45">
        <v>7.2222222222222228E-3</v>
      </c>
      <c r="V2275" s="45">
        <v>0.5</v>
      </c>
      <c r="W2275" s="45">
        <v>2.8576388888888887E-2</v>
      </c>
      <c r="X2275" s="2">
        <v>12</v>
      </c>
      <c r="Y2275" s="2">
        <v>23</v>
      </c>
      <c r="Z2275">
        <v>19</v>
      </c>
    </row>
    <row r="2276" spans="1:26" x14ac:dyDescent="0.25">
      <c r="A2276" s="1">
        <v>44736</v>
      </c>
      <c r="B2276" t="s">
        <v>77</v>
      </c>
      <c r="C2276" t="s">
        <v>77</v>
      </c>
      <c r="D2276" t="s">
        <v>77</v>
      </c>
      <c r="E2276" t="s">
        <v>94</v>
      </c>
      <c r="F2276" s="3">
        <v>0</v>
      </c>
      <c r="G2276" s="5" t="s">
        <v>77</v>
      </c>
      <c r="H2276" s="2">
        <v>0</v>
      </c>
      <c r="I2276" s="2">
        <v>0</v>
      </c>
      <c r="J2276" s="2">
        <v>0</v>
      </c>
      <c r="K2276" s="2">
        <v>58</v>
      </c>
      <c r="L2276" s="2">
        <v>13</v>
      </c>
      <c r="M2276">
        <v>0</v>
      </c>
      <c r="N2276" s="2">
        <v>0</v>
      </c>
      <c r="O2276" s="2">
        <v>4</v>
      </c>
      <c r="P2276" s="2">
        <v>28</v>
      </c>
      <c r="Q2276" s="2">
        <v>39</v>
      </c>
      <c r="R2276" s="2">
        <v>11</v>
      </c>
      <c r="S2276" s="2">
        <v>4</v>
      </c>
      <c r="T2276" s="2">
        <v>11</v>
      </c>
      <c r="U2276" s="45">
        <v>5.8680555555555552E-3</v>
      </c>
      <c r="V2276" s="45">
        <v>0.5</v>
      </c>
      <c r="W2276" s="45">
        <v>5.181712962962963E-2</v>
      </c>
      <c r="X2276" s="2">
        <v>15</v>
      </c>
      <c r="Y2276" s="2">
        <v>39</v>
      </c>
      <c r="Z2276">
        <v>31</v>
      </c>
    </row>
    <row r="2277" spans="1:26" x14ac:dyDescent="0.25">
      <c r="A2277" s="1">
        <v>44736</v>
      </c>
      <c r="B2277" t="s">
        <v>77</v>
      </c>
      <c r="C2277" t="s">
        <v>77</v>
      </c>
      <c r="D2277" t="s">
        <v>77</v>
      </c>
      <c r="E2277" t="s">
        <v>274</v>
      </c>
      <c r="F2277" s="3">
        <v>0</v>
      </c>
      <c r="G2277" s="5" t="s">
        <v>77</v>
      </c>
      <c r="H2277" s="2">
        <v>0</v>
      </c>
      <c r="I2277" s="2">
        <v>0</v>
      </c>
      <c r="J2277" s="2">
        <v>0</v>
      </c>
      <c r="K2277" s="2">
        <v>75</v>
      </c>
      <c r="L2277" s="2">
        <v>19</v>
      </c>
      <c r="M2277">
        <v>0</v>
      </c>
      <c r="N2277" s="2">
        <v>0</v>
      </c>
      <c r="O2277" s="2">
        <v>11</v>
      </c>
      <c r="P2277" s="2">
        <v>46</v>
      </c>
      <c r="Q2277" s="2">
        <v>53</v>
      </c>
      <c r="R2277" s="2">
        <v>7</v>
      </c>
      <c r="S2277" s="2">
        <v>2</v>
      </c>
      <c r="T2277" s="2">
        <v>9</v>
      </c>
      <c r="U2277" s="45">
        <v>1.0798611111111111E-2</v>
      </c>
      <c r="V2277" s="45">
        <v>9.0909090909090912E-2</v>
      </c>
      <c r="W2277" s="45">
        <v>0.26384259259259263</v>
      </c>
      <c r="X2277" s="2">
        <v>11</v>
      </c>
      <c r="Y2277" s="2">
        <v>53</v>
      </c>
      <c r="Z2277">
        <v>29</v>
      </c>
    </row>
    <row r="2278" spans="1:26" x14ac:dyDescent="0.25">
      <c r="A2278" s="1">
        <v>44736</v>
      </c>
      <c r="B2278" t="s">
        <v>77</v>
      </c>
      <c r="C2278" t="s">
        <v>77</v>
      </c>
      <c r="D2278" t="s">
        <v>77</v>
      </c>
      <c r="E2278" t="s">
        <v>267</v>
      </c>
      <c r="F2278" s="3">
        <v>0</v>
      </c>
      <c r="G2278" s="5" t="s">
        <v>77</v>
      </c>
      <c r="H2278" s="2">
        <v>0</v>
      </c>
      <c r="I2278" s="2">
        <v>0</v>
      </c>
      <c r="J2278" s="2">
        <v>0</v>
      </c>
      <c r="K2278" s="2">
        <v>83</v>
      </c>
      <c r="L2278" s="2">
        <v>17</v>
      </c>
      <c r="M2278">
        <v>0</v>
      </c>
      <c r="N2278" s="2">
        <v>0</v>
      </c>
      <c r="O2278" s="2">
        <v>12</v>
      </c>
      <c r="P2278" s="2">
        <v>43</v>
      </c>
      <c r="Q2278" s="2">
        <v>55</v>
      </c>
      <c r="R2278" s="2">
        <v>12</v>
      </c>
      <c r="S2278" s="2">
        <v>6</v>
      </c>
      <c r="T2278" s="2">
        <v>10</v>
      </c>
      <c r="U2278" s="45">
        <v>4.293981481481482E-3</v>
      </c>
      <c r="V2278" s="45">
        <v>0.54545454545454541</v>
      </c>
      <c r="W2278" s="45">
        <v>0.15101851851851852</v>
      </c>
      <c r="X2278" s="2">
        <v>16</v>
      </c>
      <c r="Y2278" s="2">
        <v>55</v>
      </c>
      <c r="Z2278">
        <v>39</v>
      </c>
    </row>
    <row r="2279" spans="1:26" x14ac:dyDescent="0.25">
      <c r="A2279" s="1">
        <v>44736</v>
      </c>
      <c r="B2279" t="s">
        <v>77</v>
      </c>
      <c r="C2279" t="s">
        <v>77</v>
      </c>
      <c r="D2279" t="s">
        <v>77</v>
      </c>
      <c r="E2279" t="s">
        <v>278</v>
      </c>
      <c r="F2279" s="3">
        <v>0</v>
      </c>
      <c r="G2279" s="5" t="s">
        <v>77</v>
      </c>
      <c r="H2279" s="2">
        <v>0</v>
      </c>
      <c r="I2279" s="2">
        <v>0</v>
      </c>
      <c r="J2279" s="2">
        <v>0</v>
      </c>
      <c r="K2279" s="2">
        <v>25</v>
      </c>
      <c r="L2279" s="2">
        <v>11</v>
      </c>
      <c r="M2279">
        <v>0</v>
      </c>
      <c r="N2279" s="2">
        <v>0</v>
      </c>
      <c r="O2279" s="2">
        <v>5</v>
      </c>
      <c r="P2279" s="2">
        <v>13</v>
      </c>
      <c r="Q2279" s="2">
        <v>17</v>
      </c>
      <c r="R2279" s="2">
        <v>4</v>
      </c>
      <c r="S2279" s="2">
        <v>1</v>
      </c>
      <c r="T2279" s="2">
        <v>2</v>
      </c>
      <c r="U2279" s="45">
        <v>4.9884259259259265E-3</v>
      </c>
      <c r="V2279" s="45">
        <v>0.6</v>
      </c>
      <c r="W2279" s="45">
        <v>2.5347222222222222E-2</v>
      </c>
      <c r="X2279" s="2">
        <v>3</v>
      </c>
      <c r="Y2279" s="2">
        <v>17</v>
      </c>
      <c r="Z2279">
        <v>14</v>
      </c>
    </row>
    <row r="2280" spans="1:26" x14ac:dyDescent="0.25">
      <c r="A2280" s="1">
        <v>44736</v>
      </c>
      <c r="B2280" t="s">
        <v>77</v>
      </c>
      <c r="C2280" t="s">
        <v>77</v>
      </c>
      <c r="D2280" t="s">
        <v>77</v>
      </c>
      <c r="E2280" t="s">
        <v>283</v>
      </c>
      <c r="F2280" s="3">
        <v>0</v>
      </c>
      <c r="G2280" s="5" t="s">
        <v>77</v>
      </c>
      <c r="H2280" s="2">
        <v>0</v>
      </c>
      <c r="I2280" s="2">
        <v>0</v>
      </c>
      <c r="J2280" s="2">
        <v>0</v>
      </c>
      <c r="K2280" s="2">
        <v>46</v>
      </c>
      <c r="L2280" s="2">
        <v>10</v>
      </c>
      <c r="M2280">
        <v>0</v>
      </c>
      <c r="N2280" s="2">
        <v>0</v>
      </c>
      <c r="O2280" s="2">
        <v>6</v>
      </c>
      <c r="P2280" s="2">
        <v>27</v>
      </c>
      <c r="Q2280" s="2">
        <v>35</v>
      </c>
      <c r="R2280" s="2">
        <v>8</v>
      </c>
      <c r="S2280" s="2">
        <v>1</v>
      </c>
      <c r="T2280" s="2">
        <v>4</v>
      </c>
      <c r="U2280" s="45">
        <v>6.8923611111111121E-3</v>
      </c>
      <c r="V2280" s="45">
        <v>0.33333333333333331</v>
      </c>
      <c r="W2280" s="45">
        <v>0.19706018518518517</v>
      </c>
      <c r="X2280" s="2">
        <v>5</v>
      </c>
      <c r="Y2280" s="2">
        <v>35</v>
      </c>
      <c r="Z2280">
        <v>19</v>
      </c>
    </row>
    <row r="2281" spans="1:26" x14ac:dyDescent="0.25">
      <c r="A2281" s="1">
        <v>44736</v>
      </c>
      <c r="B2281" t="s">
        <v>77</v>
      </c>
      <c r="C2281" t="s">
        <v>77</v>
      </c>
      <c r="D2281" t="s">
        <v>77</v>
      </c>
      <c r="E2281" t="s">
        <v>277</v>
      </c>
      <c r="F2281" s="3">
        <v>0</v>
      </c>
      <c r="G2281" s="5" t="s">
        <v>77</v>
      </c>
      <c r="H2281" s="2">
        <v>0</v>
      </c>
      <c r="I2281" s="2">
        <v>0</v>
      </c>
      <c r="J2281" s="2">
        <v>0</v>
      </c>
      <c r="K2281" s="2">
        <v>55</v>
      </c>
      <c r="L2281" s="2">
        <v>10</v>
      </c>
      <c r="M2281">
        <v>0</v>
      </c>
      <c r="N2281" s="2">
        <v>0</v>
      </c>
      <c r="O2281" s="2">
        <v>2</v>
      </c>
      <c r="P2281" s="2">
        <v>28</v>
      </c>
      <c r="Q2281" s="2">
        <v>39</v>
      </c>
      <c r="R2281" s="2">
        <v>11</v>
      </c>
      <c r="S2281" s="2">
        <v>5</v>
      </c>
      <c r="T2281" s="2">
        <v>9</v>
      </c>
      <c r="U2281" s="45">
        <v>1.0960648148148148E-2</v>
      </c>
      <c r="V2281" s="45">
        <v>0</v>
      </c>
      <c r="W2281" s="45">
        <v>7.5086805555555552E-2</v>
      </c>
      <c r="X2281" s="2">
        <v>14</v>
      </c>
      <c r="Y2281" s="2">
        <v>39</v>
      </c>
      <c r="Z2281">
        <v>19</v>
      </c>
    </row>
    <row r="2282" spans="1:26" x14ac:dyDescent="0.25">
      <c r="A2282" s="1">
        <v>44737</v>
      </c>
      <c r="B2282" t="s">
        <v>89</v>
      </c>
      <c r="C2282" t="s">
        <v>152</v>
      </c>
      <c r="D2282" t="s">
        <v>132</v>
      </c>
      <c r="E2282" t="s">
        <v>280</v>
      </c>
      <c r="F2282" s="3">
        <v>0</v>
      </c>
      <c r="G2282" s="5">
        <v>4.1026236111111114E-2</v>
      </c>
      <c r="H2282" s="2">
        <v>0</v>
      </c>
      <c r="I2282" s="2">
        <v>0</v>
      </c>
      <c r="J2282" s="2">
        <v>0</v>
      </c>
      <c r="K2282" s="2">
        <v>4</v>
      </c>
      <c r="L2282" s="2">
        <v>4</v>
      </c>
      <c r="M2282">
        <v>1</v>
      </c>
      <c r="N2282" s="2">
        <v>2</v>
      </c>
      <c r="O2282" s="2">
        <v>0</v>
      </c>
      <c r="P2282" s="2">
        <v>3</v>
      </c>
      <c r="Q2282" s="2">
        <v>4</v>
      </c>
      <c r="R2282" s="2">
        <v>1</v>
      </c>
      <c r="S2282" s="2">
        <v>0</v>
      </c>
      <c r="T2282" s="2">
        <v>0</v>
      </c>
      <c r="U2282" s="45" t="s">
        <v>77</v>
      </c>
      <c r="V2282" s="45" t="s">
        <v>77</v>
      </c>
      <c r="W2282" s="45">
        <v>0.13021990740740741</v>
      </c>
      <c r="X2282" s="2">
        <v>0</v>
      </c>
      <c r="Y2282" s="2">
        <v>4</v>
      </c>
      <c r="Z2282">
        <v>4</v>
      </c>
    </row>
    <row r="2283" spans="1:26" x14ac:dyDescent="0.25">
      <c r="A2283" s="1">
        <v>44737</v>
      </c>
      <c r="B2283" t="s">
        <v>89</v>
      </c>
      <c r="C2283" t="s">
        <v>134</v>
      </c>
      <c r="D2283" t="s">
        <v>132</v>
      </c>
      <c r="E2283" t="s">
        <v>280</v>
      </c>
      <c r="F2283" s="3">
        <v>0</v>
      </c>
      <c r="G2283" s="5">
        <v>2.4363425925925927E-2</v>
      </c>
      <c r="H2283" s="2">
        <v>0</v>
      </c>
      <c r="I2283" s="2">
        <v>0</v>
      </c>
      <c r="J2283" s="2">
        <v>0</v>
      </c>
      <c r="K2283" s="2">
        <v>5</v>
      </c>
      <c r="L2283" s="2">
        <v>4</v>
      </c>
      <c r="M2283">
        <v>2</v>
      </c>
      <c r="N2283" s="2">
        <v>3</v>
      </c>
      <c r="O2283" s="2">
        <v>1</v>
      </c>
      <c r="P2283" s="2">
        <v>4</v>
      </c>
      <c r="Q2283" s="2">
        <v>4</v>
      </c>
      <c r="R2283" s="2">
        <v>0</v>
      </c>
      <c r="S2283" s="2">
        <v>0</v>
      </c>
      <c r="T2283" s="2">
        <v>0</v>
      </c>
      <c r="U2283" s="45">
        <v>4.3750000000000004E-3</v>
      </c>
      <c r="V2283" s="45">
        <v>1</v>
      </c>
      <c r="W2283" s="45">
        <v>0.12403356481481483</v>
      </c>
      <c r="X2283" s="2">
        <v>0</v>
      </c>
      <c r="Y2283" s="2">
        <v>4</v>
      </c>
      <c r="Z2283">
        <v>5</v>
      </c>
    </row>
    <row r="2284" spans="1:26" x14ac:dyDescent="0.25">
      <c r="A2284" s="1">
        <v>44737</v>
      </c>
      <c r="B2284" t="s">
        <v>89</v>
      </c>
      <c r="C2284" t="s">
        <v>134</v>
      </c>
      <c r="D2284" t="s">
        <v>132</v>
      </c>
      <c r="E2284" t="s">
        <v>272</v>
      </c>
      <c r="F2284" s="3">
        <v>2.8130528333333329</v>
      </c>
      <c r="G2284" s="5">
        <v>4.7230473214285716E-2</v>
      </c>
      <c r="H2284" s="2">
        <v>0</v>
      </c>
      <c r="I2284" s="2">
        <v>0</v>
      </c>
      <c r="J2284" s="2">
        <v>0</v>
      </c>
      <c r="K2284" s="2">
        <v>8</v>
      </c>
      <c r="L2284" s="2">
        <v>8</v>
      </c>
      <c r="M2284">
        <v>0</v>
      </c>
      <c r="N2284" s="2">
        <v>4</v>
      </c>
      <c r="O2284" s="2">
        <v>1</v>
      </c>
      <c r="P2284" s="2">
        <v>6</v>
      </c>
      <c r="Q2284" s="2">
        <v>7</v>
      </c>
      <c r="R2284" s="2">
        <v>1</v>
      </c>
      <c r="S2284" s="2">
        <v>0</v>
      </c>
      <c r="T2284" s="2">
        <v>0</v>
      </c>
      <c r="U2284" s="45">
        <v>4.7453703703703703E-3</v>
      </c>
      <c r="V2284" s="45">
        <v>1</v>
      </c>
      <c r="W2284" s="45">
        <v>6.7465277777777791E-2</v>
      </c>
      <c r="X2284" s="2">
        <v>0</v>
      </c>
      <c r="Y2284" s="2">
        <v>7</v>
      </c>
      <c r="Z2284">
        <v>8</v>
      </c>
    </row>
    <row r="2285" spans="1:26" x14ac:dyDescent="0.25">
      <c r="A2285" s="1">
        <v>44737</v>
      </c>
      <c r="B2285" t="s">
        <v>89</v>
      </c>
      <c r="C2285" t="s">
        <v>159</v>
      </c>
      <c r="D2285" t="s">
        <v>150</v>
      </c>
      <c r="E2285" t="s">
        <v>272</v>
      </c>
      <c r="F2285" s="3">
        <v>0</v>
      </c>
      <c r="G2285" s="5">
        <v>1.9293982638888891E-2</v>
      </c>
      <c r="H2285" s="2">
        <v>0</v>
      </c>
      <c r="I2285" s="2">
        <v>0</v>
      </c>
      <c r="J2285" s="2">
        <v>0</v>
      </c>
      <c r="K2285" s="2">
        <v>2</v>
      </c>
      <c r="L2285" s="2">
        <v>2</v>
      </c>
      <c r="M2285">
        <v>0</v>
      </c>
      <c r="N2285" s="2">
        <v>2</v>
      </c>
      <c r="O2285" s="2">
        <v>0</v>
      </c>
      <c r="P2285" s="2">
        <v>2</v>
      </c>
      <c r="Q2285" s="2">
        <v>2</v>
      </c>
      <c r="R2285" s="2">
        <v>0</v>
      </c>
      <c r="S2285" s="2">
        <v>0</v>
      </c>
      <c r="T2285" s="2">
        <v>0</v>
      </c>
      <c r="U2285" s="45" t="s">
        <v>77</v>
      </c>
      <c r="V2285" s="45" t="s">
        <v>77</v>
      </c>
      <c r="W2285" s="45">
        <v>2.1556712962962965E-2</v>
      </c>
      <c r="X2285" s="2">
        <v>0</v>
      </c>
      <c r="Y2285" s="2">
        <v>2</v>
      </c>
      <c r="Z2285">
        <v>2</v>
      </c>
    </row>
    <row r="2286" spans="1:26" x14ac:dyDescent="0.25">
      <c r="A2286" s="1">
        <v>44737</v>
      </c>
      <c r="B2286" t="s">
        <v>89</v>
      </c>
      <c r="C2286" t="s">
        <v>158</v>
      </c>
      <c r="D2286" t="s">
        <v>132</v>
      </c>
      <c r="E2286" t="s">
        <v>272</v>
      </c>
      <c r="F2286" s="3">
        <v>0</v>
      </c>
      <c r="G2286" s="5">
        <v>1.4131944444444445E-2</v>
      </c>
      <c r="H2286" s="2">
        <v>0</v>
      </c>
      <c r="I2286" s="2">
        <v>0</v>
      </c>
      <c r="J2286" s="2">
        <v>0</v>
      </c>
      <c r="K2286" s="2">
        <v>1</v>
      </c>
      <c r="L2286" s="2">
        <v>1</v>
      </c>
      <c r="M2286">
        <v>0</v>
      </c>
      <c r="N2286" s="2">
        <v>1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1</v>
      </c>
      <c r="U2286" s="45" t="s">
        <v>77</v>
      </c>
      <c r="V2286" s="45" t="s">
        <v>77</v>
      </c>
      <c r="W2286" s="45" t="s">
        <v>77</v>
      </c>
      <c r="X2286" s="2">
        <v>1</v>
      </c>
      <c r="Y2286" s="2">
        <v>0</v>
      </c>
      <c r="Z2286">
        <v>1</v>
      </c>
    </row>
    <row r="2287" spans="1:26" x14ac:dyDescent="0.25">
      <c r="A2287" s="1">
        <v>44737</v>
      </c>
      <c r="B2287" t="s">
        <v>89</v>
      </c>
      <c r="C2287" t="s">
        <v>134</v>
      </c>
      <c r="D2287" t="s">
        <v>132</v>
      </c>
      <c r="E2287" t="s">
        <v>273</v>
      </c>
      <c r="F2287" s="3">
        <v>1.2777833333333332E-2</v>
      </c>
      <c r="G2287" s="5">
        <v>1.0949076388888888E-2</v>
      </c>
      <c r="H2287" s="2">
        <v>0</v>
      </c>
      <c r="I2287" s="2">
        <v>0</v>
      </c>
      <c r="J2287" s="2">
        <v>0</v>
      </c>
      <c r="K2287" s="2">
        <v>1</v>
      </c>
      <c r="L2287" s="2">
        <v>1</v>
      </c>
      <c r="M2287">
        <v>0</v>
      </c>
      <c r="N2287" s="2">
        <v>1</v>
      </c>
      <c r="O2287" s="2">
        <v>0</v>
      </c>
      <c r="P2287" s="2">
        <v>1</v>
      </c>
      <c r="Q2287" s="2">
        <v>1</v>
      </c>
      <c r="R2287" s="2">
        <v>0</v>
      </c>
      <c r="S2287" s="2">
        <v>0</v>
      </c>
      <c r="T2287" s="2">
        <v>0</v>
      </c>
      <c r="U2287" s="45" t="s">
        <v>77</v>
      </c>
      <c r="V2287" s="45" t="s">
        <v>77</v>
      </c>
      <c r="W2287" s="45">
        <v>2.1354166666666667E-2</v>
      </c>
      <c r="X2287" s="2">
        <v>0</v>
      </c>
      <c r="Y2287" s="2">
        <v>1</v>
      </c>
      <c r="Z2287">
        <v>1</v>
      </c>
    </row>
    <row r="2288" spans="1:26" x14ac:dyDescent="0.25">
      <c r="A2288" s="1">
        <v>44737</v>
      </c>
      <c r="B2288" t="s">
        <v>89</v>
      </c>
      <c r="C2288" t="s">
        <v>134</v>
      </c>
      <c r="D2288" t="s">
        <v>132</v>
      </c>
      <c r="E2288" t="s">
        <v>279</v>
      </c>
      <c r="F2288" s="3">
        <v>12.0119445</v>
      </c>
      <c r="G2288" s="5">
        <v>6.9826389660493843E-2</v>
      </c>
      <c r="H2288" s="2">
        <v>0</v>
      </c>
      <c r="I2288" s="2">
        <v>0</v>
      </c>
      <c r="J2288" s="2">
        <v>0</v>
      </c>
      <c r="K2288" s="2">
        <v>8</v>
      </c>
      <c r="L2288" s="2">
        <v>8</v>
      </c>
      <c r="M2288">
        <v>1</v>
      </c>
      <c r="N2288" s="2">
        <v>3</v>
      </c>
      <c r="O2288" s="2">
        <v>1</v>
      </c>
      <c r="P2288" s="2">
        <v>6</v>
      </c>
      <c r="Q2288" s="2">
        <v>6</v>
      </c>
      <c r="R2288" s="2">
        <v>0</v>
      </c>
      <c r="S2288" s="2">
        <v>1</v>
      </c>
      <c r="T2288" s="2">
        <v>0</v>
      </c>
      <c r="U2288" s="45">
        <v>1.3946759259259259E-2</v>
      </c>
      <c r="V2288" s="45">
        <v>0</v>
      </c>
      <c r="W2288" s="45">
        <v>6.5121527777777771E-2</v>
      </c>
      <c r="X2288" s="2">
        <v>1</v>
      </c>
      <c r="Y2288" s="2">
        <v>6</v>
      </c>
      <c r="Z2288">
        <v>8</v>
      </c>
    </row>
    <row r="2289" spans="1:26" x14ac:dyDescent="0.25">
      <c r="A2289" s="1">
        <v>44737</v>
      </c>
      <c r="B2289" t="s">
        <v>89</v>
      </c>
      <c r="C2289" t="s">
        <v>158</v>
      </c>
      <c r="D2289" t="s">
        <v>132</v>
      </c>
      <c r="E2289" t="s">
        <v>279</v>
      </c>
      <c r="F2289" s="3">
        <v>0.28500000000000003</v>
      </c>
      <c r="G2289" s="5">
        <v>2.2291666666666668E-2</v>
      </c>
      <c r="H2289" s="2">
        <v>0</v>
      </c>
      <c r="I2289" s="2">
        <v>0</v>
      </c>
      <c r="J2289" s="2">
        <v>0</v>
      </c>
      <c r="K2289" s="2">
        <v>1</v>
      </c>
      <c r="L2289" s="2">
        <v>1</v>
      </c>
      <c r="M2289">
        <v>0</v>
      </c>
      <c r="N2289" s="2">
        <v>1</v>
      </c>
      <c r="O2289" s="2">
        <v>0</v>
      </c>
      <c r="P2289" s="2">
        <v>1</v>
      </c>
      <c r="Q2289" s="2">
        <v>1</v>
      </c>
      <c r="R2289" s="2">
        <v>0</v>
      </c>
      <c r="S2289" s="2">
        <v>0</v>
      </c>
      <c r="T2289" s="2">
        <v>0</v>
      </c>
      <c r="U2289" s="45" t="s">
        <v>77</v>
      </c>
      <c r="V2289" s="45" t="s">
        <v>77</v>
      </c>
      <c r="W2289" s="45">
        <v>0.12664351851851852</v>
      </c>
      <c r="X2289" s="2">
        <v>0</v>
      </c>
      <c r="Y2289" s="2">
        <v>1</v>
      </c>
      <c r="Z2289">
        <v>1</v>
      </c>
    </row>
    <row r="2290" spans="1:26" x14ac:dyDescent="0.25">
      <c r="A2290" s="1">
        <v>44737</v>
      </c>
      <c r="B2290" t="s">
        <v>89</v>
      </c>
      <c r="C2290" t="s">
        <v>152</v>
      </c>
      <c r="D2290" t="s">
        <v>132</v>
      </c>
      <c r="E2290" t="s">
        <v>279</v>
      </c>
      <c r="F2290" s="3">
        <v>0</v>
      </c>
      <c r="G2290" s="5">
        <v>4.3842590277777781E-2</v>
      </c>
      <c r="H2290" s="2">
        <v>0</v>
      </c>
      <c r="I2290" s="2">
        <v>0</v>
      </c>
      <c r="J2290" s="2">
        <v>0</v>
      </c>
      <c r="K2290" s="2">
        <v>1</v>
      </c>
      <c r="L2290" s="2">
        <v>1</v>
      </c>
      <c r="M2290">
        <v>0</v>
      </c>
      <c r="N2290" s="2">
        <v>0</v>
      </c>
      <c r="O2290" s="2">
        <v>0</v>
      </c>
      <c r="P2290" s="2">
        <v>0</v>
      </c>
      <c r="Q2290" s="2">
        <v>1</v>
      </c>
      <c r="R2290" s="2">
        <v>1</v>
      </c>
      <c r="S2290" s="2">
        <v>0</v>
      </c>
      <c r="T2290" s="2">
        <v>0</v>
      </c>
      <c r="U2290" s="45" t="s">
        <v>77</v>
      </c>
      <c r="V2290" s="45" t="s">
        <v>77</v>
      </c>
      <c r="W2290" s="45">
        <v>0.40240740740740744</v>
      </c>
      <c r="X2290" s="2">
        <v>0</v>
      </c>
      <c r="Y2290" s="2">
        <v>1</v>
      </c>
      <c r="Z2290">
        <v>1</v>
      </c>
    </row>
    <row r="2291" spans="1:26" x14ac:dyDescent="0.25">
      <c r="A2291" s="1">
        <v>44737</v>
      </c>
      <c r="B2291" t="s">
        <v>89</v>
      </c>
      <c r="C2291" t="s">
        <v>134</v>
      </c>
      <c r="D2291" t="s">
        <v>132</v>
      </c>
      <c r="E2291" t="s">
        <v>271</v>
      </c>
      <c r="F2291" s="3">
        <v>12.422777833333333</v>
      </c>
      <c r="G2291" s="5">
        <v>4.5236513888888878E-2</v>
      </c>
      <c r="H2291" s="2">
        <v>1</v>
      </c>
      <c r="I2291" s="2">
        <v>0</v>
      </c>
      <c r="J2291" s="2">
        <v>0</v>
      </c>
      <c r="K2291" s="2">
        <v>24</v>
      </c>
      <c r="L2291" s="2">
        <v>22</v>
      </c>
      <c r="M2291">
        <v>4</v>
      </c>
      <c r="N2291" s="2">
        <v>12</v>
      </c>
      <c r="O2291" s="2">
        <v>7</v>
      </c>
      <c r="P2291" s="2">
        <v>10</v>
      </c>
      <c r="Q2291" s="2">
        <v>14</v>
      </c>
      <c r="R2291" s="2">
        <v>4</v>
      </c>
      <c r="S2291" s="2">
        <v>0</v>
      </c>
      <c r="T2291" s="2">
        <v>3</v>
      </c>
      <c r="U2291" s="45">
        <v>6.168981481481481E-3</v>
      </c>
      <c r="V2291" s="45">
        <v>0.42857142857142855</v>
      </c>
      <c r="W2291" s="45">
        <v>7.1828703703703714E-2</v>
      </c>
      <c r="X2291" s="2">
        <v>3</v>
      </c>
      <c r="Y2291" s="2">
        <v>14</v>
      </c>
      <c r="Z2291">
        <v>23</v>
      </c>
    </row>
    <row r="2292" spans="1:26" x14ac:dyDescent="0.25">
      <c r="A2292" s="1">
        <v>44737</v>
      </c>
      <c r="B2292" t="s">
        <v>89</v>
      </c>
      <c r="C2292" t="s">
        <v>158</v>
      </c>
      <c r="D2292" t="s">
        <v>132</v>
      </c>
      <c r="E2292" t="s">
        <v>271</v>
      </c>
      <c r="F2292" s="3">
        <v>0</v>
      </c>
      <c r="G2292" s="5">
        <v>4.1307871527777776E-2</v>
      </c>
      <c r="H2292" s="2">
        <v>0</v>
      </c>
      <c r="I2292" s="2">
        <v>0</v>
      </c>
      <c r="J2292" s="2">
        <v>0</v>
      </c>
      <c r="K2292" s="2">
        <v>2</v>
      </c>
      <c r="L2292" s="2">
        <v>2</v>
      </c>
      <c r="M2292">
        <v>0</v>
      </c>
      <c r="N2292" s="2">
        <v>1</v>
      </c>
      <c r="O2292" s="2">
        <v>0</v>
      </c>
      <c r="P2292" s="2">
        <v>2</v>
      </c>
      <c r="Q2292" s="2">
        <v>2</v>
      </c>
      <c r="R2292" s="2">
        <v>0</v>
      </c>
      <c r="S2292" s="2">
        <v>0</v>
      </c>
      <c r="T2292" s="2">
        <v>0</v>
      </c>
      <c r="U2292" s="45" t="s">
        <v>77</v>
      </c>
      <c r="V2292" s="45" t="s">
        <v>77</v>
      </c>
      <c r="W2292" s="45">
        <v>4.099537037037037E-2</v>
      </c>
      <c r="X2292" s="2">
        <v>0</v>
      </c>
      <c r="Y2292" s="2">
        <v>2</v>
      </c>
      <c r="Z2292">
        <v>2</v>
      </c>
    </row>
    <row r="2293" spans="1:26" x14ac:dyDescent="0.25">
      <c r="A2293" s="1">
        <v>44737</v>
      </c>
      <c r="B2293" t="s">
        <v>89</v>
      </c>
      <c r="C2293" t="s">
        <v>134</v>
      </c>
      <c r="D2293" t="s">
        <v>132</v>
      </c>
      <c r="E2293" t="s">
        <v>278</v>
      </c>
      <c r="F2293" s="3">
        <v>3.5169443333333335</v>
      </c>
      <c r="G2293" s="5">
        <v>3.3059413194444449E-2</v>
      </c>
      <c r="H2293" s="2">
        <v>0</v>
      </c>
      <c r="I2293" s="2">
        <v>0</v>
      </c>
      <c r="J2293" s="2">
        <v>0</v>
      </c>
      <c r="K2293" s="2">
        <v>13</v>
      </c>
      <c r="L2293" s="2">
        <v>13</v>
      </c>
      <c r="M2293">
        <v>2</v>
      </c>
      <c r="N2293" s="2">
        <v>9</v>
      </c>
      <c r="O2293" s="2">
        <v>3</v>
      </c>
      <c r="P2293" s="2">
        <v>7</v>
      </c>
      <c r="Q2293" s="2">
        <v>8</v>
      </c>
      <c r="R2293" s="2">
        <v>1</v>
      </c>
      <c r="S2293" s="2">
        <v>1</v>
      </c>
      <c r="T2293" s="2">
        <v>1</v>
      </c>
      <c r="U2293" s="45">
        <v>3.6921296296296294E-3</v>
      </c>
      <c r="V2293" s="45">
        <v>1</v>
      </c>
      <c r="W2293" s="45">
        <v>7.6012731481481494E-2</v>
      </c>
      <c r="X2293" s="2">
        <v>2</v>
      </c>
      <c r="Y2293" s="2">
        <v>8</v>
      </c>
      <c r="Z2293">
        <v>13</v>
      </c>
    </row>
    <row r="2294" spans="1:26" x14ac:dyDescent="0.25">
      <c r="A2294" s="1">
        <v>44737</v>
      </c>
      <c r="B2294" t="s">
        <v>89</v>
      </c>
      <c r="C2294" t="s">
        <v>152</v>
      </c>
      <c r="D2294" t="s">
        <v>132</v>
      </c>
      <c r="E2294" t="s">
        <v>278</v>
      </c>
      <c r="F2294" s="3">
        <v>0</v>
      </c>
      <c r="G2294" s="5">
        <v>1.2500000000000001E-2</v>
      </c>
      <c r="H2294" s="2">
        <v>0</v>
      </c>
      <c r="I2294" s="2">
        <v>0</v>
      </c>
      <c r="J2294" s="2">
        <v>0</v>
      </c>
      <c r="K2294" s="2">
        <v>1</v>
      </c>
      <c r="L2294" s="2">
        <v>1</v>
      </c>
      <c r="M2294">
        <v>0</v>
      </c>
      <c r="N2294" s="2">
        <v>1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1</v>
      </c>
      <c r="U2294" s="45" t="s">
        <v>77</v>
      </c>
      <c r="V2294" s="45" t="s">
        <v>77</v>
      </c>
      <c r="W2294" s="45" t="s">
        <v>77</v>
      </c>
      <c r="X2294" s="2">
        <v>1</v>
      </c>
      <c r="Y2294" s="2">
        <v>0</v>
      </c>
      <c r="Z2294">
        <v>1</v>
      </c>
    </row>
    <row r="2295" spans="1:26" x14ac:dyDescent="0.25">
      <c r="A2295" s="1">
        <v>44737</v>
      </c>
      <c r="B2295" t="s">
        <v>89</v>
      </c>
      <c r="C2295" t="s">
        <v>158</v>
      </c>
      <c r="D2295" t="s">
        <v>132</v>
      </c>
      <c r="E2295" t="s">
        <v>278</v>
      </c>
      <c r="F2295" s="3">
        <v>0</v>
      </c>
      <c r="G2295" s="5">
        <v>9.0277361111111114E-3</v>
      </c>
      <c r="H2295" s="2">
        <v>0</v>
      </c>
      <c r="I2295" s="2">
        <v>0</v>
      </c>
      <c r="J2295" s="2">
        <v>0</v>
      </c>
      <c r="K2295" s="2">
        <v>1</v>
      </c>
      <c r="L2295" s="2">
        <v>1</v>
      </c>
      <c r="M2295">
        <v>0</v>
      </c>
      <c r="N2295" s="2">
        <v>1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1</v>
      </c>
      <c r="U2295" s="45" t="s">
        <v>77</v>
      </c>
      <c r="V2295" s="45" t="s">
        <v>77</v>
      </c>
      <c r="W2295" s="45" t="s">
        <v>77</v>
      </c>
      <c r="X2295" s="2">
        <v>1</v>
      </c>
      <c r="Y2295" s="2">
        <v>0</v>
      </c>
      <c r="Z2295">
        <v>1</v>
      </c>
    </row>
    <row r="2296" spans="1:26" x14ac:dyDescent="0.25">
      <c r="A2296" s="1">
        <v>44737</v>
      </c>
      <c r="B2296" t="s">
        <v>87</v>
      </c>
      <c r="C2296" t="s">
        <v>138</v>
      </c>
      <c r="D2296" t="s">
        <v>132</v>
      </c>
      <c r="E2296" t="s">
        <v>276</v>
      </c>
      <c r="F2296" s="3">
        <v>13.499166666666667</v>
      </c>
      <c r="G2296" s="5">
        <v>0.15103298611111113</v>
      </c>
      <c r="H2296" s="2">
        <v>2</v>
      </c>
      <c r="I2296" s="2">
        <v>1</v>
      </c>
      <c r="J2296" s="2">
        <v>0</v>
      </c>
      <c r="K2296" s="2">
        <v>4</v>
      </c>
      <c r="L2296" s="2">
        <v>4</v>
      </c>
      <c r="M2296">
        <v>0</v>
      </c>
      <c r="N2296" s="2">
        <v>1</v>
      </c>
      <c r="O2296" s="2">
        <v>0</v>
      </c>
      <c r="P2296" s="2">
        <v>3</v>
      </c>
      <c r="Q2296" s="2">
        <v>3</v>
      </c>
      <c r="R2296" s="2">
        <v>0</v>
      </c>
      <c r="S2296" s="2">
        <v>1</v>
      </c>
      <c r="T2296" s="2">
        <v>0</v>
      </c>
      <c r="U2296" s="45" t="s">
        <v>77</v>
      </c>
      <c r="V2296" s="45" t="s">
        <v>77</v>
      </c>
      <c r="W2296" s="45">
        <v>9.3148148148148147E-2</v>
      </c>
      <c r="X2296" s="2">
        <v>1</v>
      </c>
      <c r="Y2296" s="2">
        <v>3</v>
      </c>
      <c r="Z2296">
        <v>4</v>
      </c>
    </row>
    <row r="2297" spans="1:26" x14ac:dyDescent="0.25">
      <c r="A2297" s="1">
        <v>44737</v>
      </c>
      <c r="B2297" t="s">
        <v>87</v>
      </c>
      <c r="C2297" t="s">
        <v>131</v>
      </c>
      <c r="D2297" t="s">
        <v>132</v>
      </c>
      <c r="E2297" t="s">
        <v>276</v>
      </c>
      <c r="F2297" s="3">
        <v>13.769999999999998</v>
      </c>
      <c r="G2297" s="5">
        <v>7.4166666666666672E-2</v>
      </c>
      <c r="H2297" s="2">
        <v>0</v>
      </c>
      <c r="I2297" s="2">
        <v>0</v>
      </c>
      <c r="J2297" s="2">
        <v>0</v>
      </c>
      <c r="K2297" s="2">
        <v>10</v>
      </c>
      <c r="L2297" s="2">
        <v>10</v>
      </c>
      <c r="M2297">
        <v>1</v>
      </c>
      <c r="N2297" s="2">
        <v>5</v>
      </c>
      <c r="O2297" s="2">
        <v>0</v>
      </c>
      <c r="P2297" s="2">
        <v>7</v>
      </c>
      <c r="Q2297" s="2">
        <v>9</v>
      </c>
      <c r="R2297" s="2">
        <v>2</v>
      </c>
      <c r="S2297" s="2">
        <v>0</v>
      </c>
      <c r="T2297" s="2">
        <v>1</v>
      </c>
      <c r="U2297" s="45" t="s">
        <v>77</v>
      </c>
      <c r="V2297" s="45" t="s">
        <v>77</v>
      </c>
      <c r="W2297" s="45">
        <v>9.7395833333333334E-2</v>
      </c>
      <c r="X2297" s="2">
        <v>1</v>
      </c>
      <c r="Y2297" s="2">
        <v>9</v>
      </c>
      <c r="Z2297">
        <v>10</v>
      </c>
    </row>
    <row r="2298" spans="1:26" x14ac:dyDescent="0.25">
      <c r="A2298" s="1">
        <v>44737</v>
      </c>
      <c r="B2298" t="s">
        <v>87</v>
      </c>
      <c r="C2298" t="s">
        <v>131</v>
      </c>
      <c r="D2298" t="s">
        <v>132</v>
      </c>
      <c r="E2298" t="s">
        <v>285</v>
      </c>
      <c r="F2298" s="3">
        <v>17.291110833333335</v>
      </c>
      <c r="G2298" s="5">
        <v>5.2562635620915045E-2</v>
      </c>
      <c r="H2298" s="2">
        <v>1</v>
      </c>
      <c r="I2298" s="2">
        <v>0</v>
      </c>
      <c r="J2298" s="2">
        <v>0</v>
      </c>
      <c r="K2298" s="2">
        <v>17</v>
      </c>
      <c r="L2298" s="2">
        <v>17</v>
      </c>
      <c r="M2298">
        <v>2</v>
      </c>
      <c r="N2298" s="2">
        <v>9</v>
      </c>
      <c r="O2298" s="2">
        <v>5</v>
      </c>
      <c r="P2298" s="2">
        <v>8</v>
      </c>
      <c r="Q2298" s="2">
        <v>10</v>
      </c>
      <c r="R2298" s="2">
        <v>2</v>
      </c>
      <c r="S2298" s="2">
        <v>1</v>
      </c>
      <c r="T2298" s="2">
        <v>1</v>
      </c>
      <c r="U2298" s="45">
        <v>3.1828703703703702E-3</v>
      </c>
      <c r="V2298" s="45">
        <v>0.6</v>
      </c>
      <c r="W2298" s="45">
        <v>4.1446759259259267E-2</v>
      </c>
      <c r="X2298" s="2">
        <v>2</v>
      </c>
      <c r="Y2298" s="2">
        <v>10</v>
      </c>
      <c r="Z2298">
        <v>17</v>
      </c>
    </row>
    <row r="2299" spans="1:26" x14ac:dyDescent="0.25">
      <c r="A2299" s="1">
        <v>44737</v>
      </c>
      <c r="B2299" t="s">
        <v>87</v>
      </c>
      <c r="C2299" t="s">
        <v>139</v>
      </c>
      <c r="D2299" t="s">
        <v>132</v>
      </c>
      <c r="E2299" t="s">
        <v>285</v>
      </c>
      <c r="F2299" s="3">
        <v>0</v>
      </c>
      <c r="G2299" s="5">
        <v>1.0081020833333334E-2</v>
      </c>
      <c r="H2299" s="2">
        <v>0</v>
      </c>
      <c r="I2299" s="2">
        <v>0</v>
      </c>
      <c r="J2299" s="2">
        <v>0</v>
      </c>
      <c r="K2299" s="2">
        <v>1</v>
      </c>
      <c r="L2299" s="2">
        <v>1</v>
      </c>
      <c r="M2299">
        <v>1</v>
      </c>
      <c r="N2299" s="2">
        <v>1</v>
      </c>
      <c r="O2299" s="2">
        <v>0</v>
      </c>
      <c r="P2299" s="2">
        <v>1</v>
      </c>
      <c r="Q2299" s="2">
        <v>1</v>
      </c>
      <c r="R2299" s="2">
        <v>0</v>
      </c>
      <c r="S2299" s="2">
        <v>0</v>
      </c>
      <c r="T2299" s="2">
        <v>0</v>
      </c>
      <c r="U2299" s="45" t="s">
        <v>77</v>
      </c>
      <c r="V2299" s="45" t="s">
        <v>77</v>
      </c>
      <c r="W2299" s="45">
        <v>3.03587962962963E-2</v>
      </c>
      <c r="X2299" s="2">
        <v>0</v>
      </c>
      <c r="Y2299" s="2">
        <v>1</v>
      </c>
      <c r="Z2299">
        <v>1</v>
      </c>
    </row>
    <row r="2300" spans="1:26" x14ac:dyDescent="0.25">
      <c r="A2300" s="1">
        <v>44737</v>
      </c>
      <c r="B2300" t="s">
        <v>87</v>
      </c>
      <c r="C2300" t="s">
        <v>131</v>
      </c>
      <c r="D2300" t="s">
        <v>132</v>
      </c>
      <c r="E2300" t="s">
        <v>282</v>
      </c>
      <c r="F2300" s="3">
        <v>3.853888833333333</v>
      </c>
      <c r="G2300" s="5">
        <v>4.3773147222222232E-2</v>
      </c>
      <c r="H2300" s="2">
        <v>0</v>
      </c>
      <c r="I2300" s="2">
        <v>0</v>
      </c>
      <c r="J2300" s="2">
        <v>0</v>
      </c>
      <c r="K2300" s="2">
        <v>5</v>
      </c>
      <c r="L2300" s="2">
        <v>5</v>
      </c>
      <c r="M2300">
        <v>1</v>
      </c>
      <c r="N2300" s="2">
        <v>3</v>
      </c>
      <c r="O2300" s="2">
        <v>0</v>
      </c>
      <c r="P2300" s="2">
        <v>4</v>
      </c>
      <c r="Q2300" s="2">
        <v>4</v>
      </c>
      <c r="R2300" s="2">
        <v>0</v>
      </c>
      <c r="S2300" s="2">
        <v>0</v>
      </c>
      <c r="T2300" s="2">
        <v>1</v>
      </c>
      <c r="U2300" s="45" t="s">
        <v>77</v>
      </c>
      <c r="V2300" s="45" t="s">
        <v>77</v>
      </c>
      <c r="W2300" s="45">
        <v>6.0462962962962961E-2</v>
      </c>
      <c r="X2300" s="2">
        <v>1</v>
      </c>
      <c r="Y2300" s="2">
        <v>4</v>
      </c>
      <c r="Z2300">
        <v>5</v>
      </c>
    </row>
    <row r="2301" spans="1:26" x14ac:dyDescent="0.25">
      <c r="A2301" s="1">
        <v>44737</v>
      </c>
      <c r="B2301" t="s">
        <v>87</v>
      </c>
      <c r="C2301" t="s">
        <v>139</v>
      </c>
      <c r="D2301" t="s">
        <v>132</v>
      </c>
      <c r="E2301" t="s">
        <v>282</v>
      </c>
      <c r="F2301" s="3">
        <v>3.1519443333333332</v>
      </c>
      <c r="G2301" s="5">
        <v>3.0634644675925929E-2</v>
      </c>
      <c r="H2301" s="2">
        <v>0</v>
      </c>
      <c r="I2301" s="2">
        <v>0</v>
      </c>
      <c r="J2301" s="2">
        <v>0</v>
      </c>
      <c r="K2301" s="2">
        <v>6</v>
      </c>
      <c r="L2301" s="2">
        <v>6</v>
      </c>
      <c r="M2301">
        <v>1</v>
      </c>
      <c r="N2301" s="2">
        <v>4</v>
      </c>
      <c r="O2301" s="2">
        <v>1</v>
      </c>
      <c r="P2301" s="2">
        <v>4</v>
      </c>
      <c r="Q2301" s="2">
        <v>4</v>
      </c>
      <c r="R2301" s="2">
        <v>0</v>
      </c>
      <c r="S2301" s="2">
        <v>0</v>
      </c>
      <c r="T2301" s="2">
        <v>1</v>
      </c>
      <c r="U2301" s="45">
        <v>7.6273148148148142E-3</v>
      </c>
      <c r="V2301" s="45">
        <v>0</v>
      </c>
      <c r="W2301" s="45">
        <v>7.1846064814814828E-2</v>
      </c>
      <c r="X2301" s="2">
        <v>1</v>
      </c>
      <c r="Y2301" s="2">
        <v>4</v>
      </c>
      <c r="Z2301">
        <v>6</v>
      </c>
    </row>
    <row r="2302" spans="1:26" x14ac:dyDescent="0.25">
      <c r="A2302" s="1">
        <v>44737</v>
      </c>
      <c r="B2302" t="s">
        <v>87</v>
      </c>
      <c r="C2302" t="s">
        <v>138</v>
      </c>
      <c r="D2302" t="s">
        <v>132</v>
      </c>
      <c r="E2302" t="s">
        <v>287</v>
      </c>
      <c r="F2302" s="3">
        <v>51.299720166666674</v>
      </c>
      <c r="G2302" s="5">
        <v>0.12266203252923978</v>
      </c>
      <c r="H2302" s="2">
        <v>6</v>
      </c>
      <c r="I2302" s="2">
        <v>4</v>
      </c>
      <c r="J2302" s="2">
        <v>0</v>
      </c>
      <c r="K2302" s="2">
        <v>16</v>
      </c>
      <c r="L2302" s="2">
        <v>16</v>
      </c>
      <c r="M2302">
        <v>2</v>
      </c>
      <c r="N2302" s="2">
        <v>10</v>
      </c>
      <c r="O2302" s="2">
        <v>7</v>
      </c>
      <c r="P2302" s="2">
        <v>7</v>
      </c>
      <c r="Q2302" s="2">
        <v>8</v>
      </c>
      <c r="R2302" s="2">
        <v>1</v>
      </c>
      <c r="S2302" s="2">
        <v>0</v>
      </c>
      <c r="T2302" s="2">
        <v>1</v>
      </c>
      <c r="U2302" s="45">
        <v>4.340277777777778E-3</v>
      </c>
      <c r="V2302" s="45">
        <v>0.8571428571428571</v>
      </c>
      <c r="W2302" s="45">
        <v>6.4560185185185193E-2</v>
      </c>
      <c r="X2302" s="2">
        <v>1</v>
      </c>
      <c r="Y2302" s="2">
        <v>8</v>
      </c>
      <c r="Z2302">
        <v>16</v>
      </c>
    </row>
    <row r="2303" spans="1:26" x14ac:dyDescent="0.25">
      <c r="A2303" s="1">
        <v>44737</v>
      </c>
      <c r="B2303" t="s">
        <v>87</v>
      </c>
      <c r="C2303" t="s">
        <v>131</v>
      </c>
      <c r="D2303" t="s">
        <v>132</v>
      </c>
      <c r="E2303" t="s">
        <v>287</v>
      </c>
      <c r="F2303" s="3">
        <v>0</v>
      </c>
      <c r="G2303" s="5">
        <v>1.607638888888889E-2</v>
      </c>
      <c r="H2303" s="2">
        <v>0</v>
      </c>
      <c r="I2303" s="2">
        <v>0</v>
      </c>
      <c r="J2303" s="2">
        <v>0</v>
      </c>
      <c r="K2303" s="2">
        <v>2</v>
      </c>
      <c r="L2303" s="2">
        <v>2</v>
      </c>
      <c r="M2303">
        <v>0</v>
      </c>
      <c r="N2303" s="2">
        <v>2</v>
      </c>
      <c r="O2303" s="2">
        <v>0</v>
      </c>
      <c r="P2303" s="2">
        <v>2</v>
      </c>
      <c r="Q2303" s="2">
        <v>2</v>
      </c>
      <c r="R2303" s="2">
        <v>0</v>
      </c>
      <c r="S2303" s="2">
        <v>0</v>
      </c>
      <c r="T2303" s="2">
        <v>0</v>
      </c>
      <c r="U2303" s="45" t="s">
        <v>77</v>
      </c>
      <c r="V2303" s="45" t="s">
        <v>77</v>
      </c>
      <c r="W2303" s="45">
        <v>0.1777835648148148</v>
      </c>
      <c r="X2303" s="2">
        <v>0</v>
      </c>
      <c r="Y2303" s="2">
        <v>2</v>
      </c>
      <c r="Z2303">
        <v>2</v>
      </c>
    </row>
    <row r="2304" spans="1:26" x14ac:dyDescent="0.25">
      <c r="A2304" s="1">
        <v>44737</v>
      </c>
      <c r="B2304" t="s">
        <v>87</v>
      </c>
      <c r="C2304" t="s">
        <v>138</v>
      </c>
      <c r="D2304" t="s">
        <v>132</v>
      </c>
      <c r="E2304" t="s">
        <v>284</v>
      </c>
      <c r="F2304" s="3">
        <v>58.831664666666676</v>
      </c>
      <c r="G2304" s="5">
        <v>0.17311573518518522</v>
      </c>
      <c r="H2304" s="2">
        <v>8</v>
      </c>
      <c r="I2304" s="2">
        <v>6</v>
      </c>
      <c r="J2304" s="2">
        <v>0</v>
      </c>
      <c r="K2304" s="2">
        <v>13</v>
      </c>
      <c r="L2304" s="2">
        <v>13</v>
      </c>
      <c r="M2304">
        <v>2</v>
      </c>
      <c r="N2304" s="2">
        <v>6</v>
      </c>
      <c r="O2304" s="2">
        <v>2</v>
      </c>
      <c r="P2304" s="2">
        <v>10</v>
      </c>
      <c r="Q2304" s="2">
        <v>10</v>
      </c>
      <c r="R2304" s="2">
        <v>0</v>
      </c>
      <c r="S2304" s="2">
        <v>1</v>
      </c>
      <c r="T2304" s="2">
        <v>0</v>
      </c>
      <c r="U2304" s="45">
        <v>9.1898148148148156E-3</v>
      </c>
      <c r="V2304" s="45">
        <v>0</v>
      </c>
      <c r="W2304" s="45">
        <v>9.9265046296296303E-2</v>
      </c>
      <c r="X2304" s="2">
        <v>1</v>
      </c>
      <c r="Y2304" s="2">
        <v>10</v>
      </c>
      <c r="Z2304">
        <v>13</v>
      </c>
    </row>
    <row r="2305" spans="1:26" x14ac:dyDescent="0.25">
      <c r="A2305" s="1">
        <v>44737</v>
      </c>
      <c r="B2305" t="s">
        <v>87</v>
      </c>
      <c r="C2305" t="s">
        <v>131</v>
      </c>
      <c r="D2305" t="s">
        <v>132</v>
      </c>
      <c r="E2305" t="s">
        <v>82</v>
      </c>
      <c r="F2305" s="3">
        <v>0</v>
      </c>
      <c r="G2305" s="5" t="s">
        <v>77</v>
      </c>
      <c r="H2305" s="2">
        <v>0</v>
      </c>
      <c r="I2305" s="2">
        <v>0</v>
      </c>
      <c r="J2305" s="2">
        <v>0</v>
      </c>
      <c r="K2305" s="2">
        <v>1</v>
      </c>
      <c r="L2305" s="2">
        <v>1</v>
      </c>
      <c r="M2305">
        <v>1</v>
      </c>
      <c r="N2305" s="2">
        <v>1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1</v>
      </c>
      <c r="U2305" s="45" t="s">
        <v>77</v>
      </c>
      <c r="V2305" s="45" t="s">
        <v>77</v>
      </c>
      <c r="W2305" s="45" t="s">
        <v>77</v>
      </c>
      <c r="X2305" s="2">
        <v>1</v>
      </c>
      <c r="Y2305" s="2">
        <v>0</v>
      </c>
      <c r="Z2305">
        <v>1</v>
      </c>
    </row>
    <row r="2306" spans="1:26" x14ac:dyDescent="0.25">
      <c r="A2306" s="1">
        <v>44737</v>
      </c>
      <c r="B2306" t="s">
        <v>87</v>
      </c>
      <c r="C2306" t="s">
        <v>139</v>
      </c>
      <c r="D2306" t="s">
        <v>132</v>
      </c>
      <c r="E2306" t="s">
        <v>94</v>
      </c>
      <c r="F2306" s="3">
        <v>0</v>
      </c>
      <c r="G2306" s="5">
        <v>8.2060208333333343E-3</v>
      </c>
      <c r="H2306" s="2">
        <v>0</v>
      </c>
      <c r="I2306" s="2">
        <v>0</v>
      </c>
      <c r="J2306" s="2">
        <v>0</v>
      </c>
      <c r="K2306" s="2">
        <v>1</v>
      </c>
      <c r="L2306" s="2">
        <v>1</v>
      </c>
      <c r="M2306">
        <v>1</v>
      </c>
      <c r="N2306" s="2">
        <v>1</v>
      </c>
      <c r="O2306" s="2">
        <v>0</v>
      </c>
      <c r="P2306" s="2">
        <v>1</v>
      </c>
      <c r="Q2306" s="2">
        <v>1</v>
      </c>
      <c r="R2306" s="2">
        <v>0</v>
      </c>
      <c r="S2306" s="2">
        <v>0</v>
      </c>
      <c r="T2306" s="2">
        <v>0</v>
      </c>
      <c r="U2306" s="45" t="s">
        <v>77</v>
      </c>
      <c r="V2306" s="45" t="s">
        <v>77</v>
      </c>
      <c r="W2306" s="45">
        <v>5.604166666666667E-2</v>
      </c>
      <c r="X2306" s="2">
        <v>0</v>
      </c>
      <c r="Y2306" s="2">
        <v>1</v>
      </c>
      <c r="Z2306">
        <v>1</v>
      </c>
    </row>
    <row r="2307" spans="1:26" x14ac:dyDescent="0.25">
      <c r="A2307" s="1">
        <v>44737</v>
      </c>
      <c r="B2307" t="s">
        <v>87</v>
      </c>
      <c r="C2307" t="s">
        <v>139</v>
      </c>
      <c r="D2307" t="s">
        <v>132</v>
      </c>
      <c r="E2307" t="s">
        <v>277</v>
      </c>
      <c r="F2307" s="3">
        <v>44.617776666666671</v>
      </c>
      <c r="G2307" s="5">
        <v>7.9003770576131699E-2</v>
      </c>
      <c r="H2307" s="2">
        <v>7</v>
      </c>
      <c r="I2307" s="2">
        <v>2</v>
      </c>
      <c r="J2307" s="2">
        <v>0</v>
      </c>
      <c r="K2307" s="2">
        <v>24</v>
      </c>
      <c r="L2307" s="2">
        <v>24</v>
      </c>
      <c r="M2307">
        <v>2</v>
      </c>
      <c r="N2307" s="2">
        <v>14</v>
      </c>
      <c r="O2307" s="2">
        <v>9</v>
      </c>
      <c r="P2307" s="2">
        <v>14</v>
      </c>
      <c r="Q2307" s="2">
        <v>14</v>
      </c>
      <c r="R2307" s="2">
        <v>0</v>
      </c>
      <c r="S2307" s="2">
        <v>0</v>
      </c>
      <c r="T2307" s="2">
        <v>1</v>
      </c>
      <c r="U2307" s="45">
        <v>4.5370370370370373E-3</v>
      </c>
      <c r="V2307" s="45">
        <v>0.55555555555555558</v>
      </c>
      <c r="W2307" s="45">
        <v>8.3726851851851858E-2</v>
      </c>
      <c r="X2307" s="2">
        <v>1</v>
      </c>
      <c r="Y2307" s="2">
        <v>14</v>
      </c>
      <c r="Z2307">
        <v>24</v>
      </c>
    </row>
    <row r="2308" spans="1:26" x14ac:dyDescent="0.25">
      <c r="A2308" s="1">
        <v>44737</v>
      </c>
      <c r="B2308" t="s">
        <v>87</v>
      </c>
      <c r="C2308" t="s">
        <v>131</v>
      </c>
      <c r="D2308" t="s">
        <v>132</v>
      </c>
      <c r="E2308" t="s">
        <v>277</v>
      </c>
      <c r="F2308" s="3">
        <v>5.2988888333333337</v>
      </c>
      <c r="G2308" s="5">
        <v>0.2312037013888889</v>
      </c>
      <c r="H2308" s="2">
        <v>1</v>
      </c>
      <c r="I2308" s="2">
        <v>0</v>
      </c>
      <c r="J2308" s="2">
        <v>0</v>
      </c>
      <c r="K2308" s="2">
        <v>1</v>
      </c>
      <c r="L2308" s="2">
        <v>1</v>
      </c>
      <c r="M2308">
        <v>0</v>
      </c>
      <c r="N2308" s="2">
        <v>0</v>
      </c>
      <c r="O2308" s="2">
        <v>0</v>
      </c>
      <c r="P2308" s="2">
        <v>1</v>
      </c>
      <c r="Q2308" s="2">
        <v>1</v>
      </c>
      <c r="R2308" s="2">
        <v>0</v>
      </c>
      <c r="S2308" s="2">
        <v>0</v>
      </c>
      <c r="T2308" s="2">
        <v>0</v>
      </c>
      <c r="U2308" s="45" t="s">
        <v>77</v>
      </c>
      <c r="V2308" s="45" t="s">
        <v>77</v>
      </c>
      <c r="W2308" s="45">
        <v>3.8796296296296301E-2</v>
      </c>
      <c r="X2308" s="2">
        <v>0</v>
      </c>
      <c r="Y2308" s="2">
        <v>1</v>
      </c>
      <c r="Z2308">
        <v>1</v>
      </c>
    </row>
    <row r="2309" spans="1:26" x14ac:dyDescent="0.25">
      <c r="A2309" s="1">
        <v>44737</v>
      </c>
      <c r="B2309" t="s">
        <v>90</v>
      </c>
      <c r="C2309" t="s">
        <v>136</v>
      </c>
      <c r="D2309" t="s">
        <v>132</v>
      </c>
      <c r="E2309" t="s">
        <v>272</v>
      </c>
      <c r="F2309" s="3">
        <v>2.6244445000000001</v>
      </c>
      <c r="G2309" s="5">
        <v>6.1151621527777783E-2</v>
      </c>
      <c r="H2309" s="2">
        <v>0</v>
      </c>
      <c r="I2309" s="2">
        <v>0</v>
      </c>
      <c r="J2309" s="2">
        <v>0</v>
      </c>
      <c r="K2309" s="2">
        <v>2</v>
      </c>
      <c r="L2309" s="2">
        <v>2</v>
      </c>
      <c r="M2309">
        <v>1</v>
      </c>
      <c r="N2309" s="2">
        <v>1</v>
      </c>
      <c r="O2309" s="2">
        <v>1</v>
      </c>
      <c r="P2309" s="2">
        <v>1</v>
      </c>
      <c r="Q2309" s="2">
        <v>1</v>
      </c>
      <c r="R2309" s="2">
        <v>0</v>
      </c>
      <c r="S2309" s="2">
        <v>0</v>
      </c>
      <c r="T2309" s="2">
        <v>0</v>
      </c>
      <c r="U2309" s="45">
        <v>8.3333333333333332E-3</v>
      </c>
      <c r="V2309" s="45">
        <v>0</v>
      </c>
      <c r="W2309" s="45">
        <v>3.3194444444444443E-2</v>
      </c>
      <c r="X2309" s="2">
        <v>0</v>
      </c>
      <c r="Y2309" s="2">
        <v>1</v>
      </c>
      <c r="Z2309">
        <v>2</v>
      </c>
    </row>
    <row r="2310" spans="1:26" x14ac:dyDescent="0.25">
      <c r="A2310" s="1">
        <v>44737</v>
      </c>
      <c r="B2310" t="s">
        <v>90</v>
      </c>
      <c r="C2310" t="s">
        <v>136</v>
      </c>
      <c r="D2310" t="s">
        <v>132</v>
      </c>
      <c r="E2310" t="s">
        <v>273</v>
      </c>
      <c r="F2310" s="3">
        <v>46.903608000000013</v>
      </c>
      <c r="G2310" s="5">
        <v>7.2914422491039438E-2</v>
      </c>
      <c r="H2310" s="2">
        <v>2</v>
      </c>
      <c r="I2310" s="2">
        <v>2</v>
      </c>
      <c r="J2310" s="2">
        <v>0</v>
      </c>
      <c r="K2310" s="2">
        <v>32</v>
      </c>
      <c r="L2310" s="2">
        <v>32</v>
      </c>
      <c r="M2310">
        <v>6</v>
      </c>
      <c r="N2310" s="2">
        <v>21</v>
      </c>
      <c r="O2310" s="2">
        <v>10</v>
      </c>
      <c r="P2310" s="2">
        <v>16</v>
      </c>
      <c r="Q2310" s="2">
        <v>21</v>
      </c>
      <c r="R2310" s="2">
        <v>5</v>
      </c>
      <c r="S2310" s="2">
        <v>1</v>
      </c>
      <c r="T2310" s="2">
        <v>0</v>
      </c>
      <c r="U2310" s="45">
        <v>4.0335648148148153E-3</v>
      </c>
      <c r="V2310" s="45">
        <v>0.8</v>
      </c>
      <c r="W2310" s="45">
        <v>7.8009259259259264E-2</v>
      </c>
      <c r="X2310" s="2">
        <v>1</v>
      </c>
      <c r="Y2310" s="2">
        <v>21</v>
      </c>
      <c r="Z2310">
        <v>32</v>
      </c>
    </row>
    <row r="2311" spans="1:26" x14ac:dyDescent="0.25">
      <c r="A2311" s="1">
        <v>44737</v>
      </c>
      <c r="B2311" t="s">
        <v>90</v>
      </c>
      <c r="C2311" t="s">
        <v>155</v>
      </c>
      <c r="D2311" t="s">
        <v>146</v>
      </c>
      <c r="E2311" t="s">
        <v>273</v>
      </c>
      <c r="F2311" s="3">
        <v>0</v>
      </c>
      <c r="G2311" s="5">
        <v>0.15653356597222223</v>
      </c>
      <c r="H2311" s="2">
        <v>1</v>
      </c>
      <c r="I2311" s="2">
        <v>1</v>
      </c>
      <c r="J2311" s="2">
        <v>0</v>
      </c>
      <c r="K2311" s="2">
        <v>2</v>
      </c>
      <c r="L2311" s="2">
        <v>2</v>
      </c>
      <c r="M2311">
        <v>0</v>
      </c>
      <c r="N2311" s="2">
        <v>1</v>
      </c>
      <c r="O2311" s="2">
        <v>0</v>
      </c>
      <c r="P2311" s="2">
        <v>2</v>
      </c>
      <c r="Q2311" s="2">
        <v>2</v>
      </c>
      <c r="R2311" s="2">
        <v>0</v>
      </c>
      <c r="S2311" s="2">
        <v>0</v>
      </c>
      <c r="T2311" s="2">
        <v>0</v>
      </c>
      <c r="U2311" s="45" t="s">
        <v>77</v>
      </c>
      <c r="V2311" s="45" t="s">
        <v>77</v>
      </c>
      <c r="W2311" s="45">
        <v>6.2523148148148147E-2</v>
      </c>
      <c r="X2311" s="2">
        <v>0</v>
      </c>
      <c r="Y2311" s="2">
        <v>2</v>
      </c>
      <c r="Z2311">
        <v>2</v>
      </c>
    </row>
    <row r="2312" spans="1:26" x14ac:dyDescent="0.25">
      <c r="A2312" s="1">
        <v>44737</v>
      </c>
      <c r="B2312" t="s">
        <v>90</v>
      </c>
      <c r="C2312" t="s">
        <v>136</v>
      </c>
      <c r="D2312" t="s">
        <v>132</v>
      </c>
      <c r="E2312" t="s">
        <v>268</v>
      </c>
      <c r="F2312" s="3">
        <v>0</v>
      </c>
      <c r="G2312" s="5">
        <v>8.8310208333333348E-3</v>
      </c>
      <c r="H2312" s="2">
        <v>0</v>
      </c>
      <c r="I2312" s="2">
        <v>0</v>
      </c>
      <c r="J2312" s="2">
        <v>0</v>
      </c>
      <c r="K2312" s="2">
        <v>1</v>
      </c>
      <c r="L2312" s="2">
        <v>1</v>
      </c>
      <c r="M2312">
        <v>1</v>
      </c>
      <c r="N2312" s="2">
        <v>1</v>
      </c>
      <c r="O2312" s="2">
        <v>1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45">
        <v>0</v>
      </c>
      <c r="V2312" s="45">
        <v>1</v>
      </c>
      <c r="W2312" s="45" t="s">
        <v>77</v>
      </c>
      <c r="X2312" s="2">
        <v>0</v>
      </c>
      <c r="Y2312" s="2">
        <v>0</v>
      </c>
      <c r="Z2312">
        <v>1</v>
      </c>
    </row>
    <row r="2313" spans="1:26" x14ac:dyDescent="0.25">
      <c r="A2313" s="1">
        <v>44737</v>
      </c>
      <c r="B2313" t="s">
        <v>90</v>
      </c>
      <c r="C2313" t="s">
        <v>136</v>
      </c>
      <c r="D2313" t="s">
        <v>132</v>
      </c>
      <c r="E2313" t="s">
        <v>281</v>
      </c>
      <c r="F2313" s="3">
        <v>0.60499899999999995</v>
      </c>
      <c r="G2313" s="5">
        <v>3.5624958333333331E-2</v>
      </c>
      <c r="H2313" s="2">
        <v>0</v>
      </c>
      <c r="I2313" s="2">
        <v>0</v>
      </c>
      <c r="J2313" s="2">
        <v>0</v>
      </c>
      <c r="K2313" s="2">
        <v>1</v>
      </c>
      <c r="L2313" s="2">
        <v>1</v>
      </c>
      <c r="M2313">
        <v>0</v>
      </c>
      <c r="N2313" s="2">
        <v>1</v>
      </c>
      <c r="O2313" s="2">
        <v>0</v>
      </c>
      <c r="P2313" s="2">
        <v>1</v>
      </c>
      <c r="Q2313" s="2">
        <v>1</v>
      </c>
      <c r="R2313" s="2">
        <v>0</v>
      </c>
      <c r="S2313" s="2">
        <v>0</v>
      </c>
      <c r="T2313" s="2">
        <v>0</v>
      </c>
      <c r="U2313" s="45" t="s">
        <v>77</v>
      </c>
      <c r="V2313" s="45" t="s">
        <v>77</v>
      </c>
      <c r="W2313" s="45">
        <v>0.28546296296296297</v>
      </c>
      <c r="X2313" s="2">
        <v>0</v>
      </c>
      <c r="Y2313" s="2">
        <v>1</v>
      </c>
      <c r="Z2313">
        <v>1</v>
      </c>
    </row>
    <row r="2314" spans="1:26" x14ac:dyDescent="0.25">
      <c r="A2314" s="1">
        <v>44737</v>
      </c>
      <c r="B2314" t="s">
        <v>90</v>
      </c>
      <c r="C2314" t="s">
        <v>136</v>
      </c>
      <c r="D2314" t="s">
        <v>132</v>
      </c>
      <c r="E2314" t="s">
        <v>279</v>
      </c>
      <c r="F2314" s="3">
        <v>0</v>
      </c>
      <c r="G2314" s="5" t="s">
        <v>77</v>
      </c>
      <c r="H2314" s="2">
        <v>0</v>
      </c>
      <c r="I2314" s="2">
        <v>0</v>
      </c>
      <c r="J2314" s="2">
        <v>0</v>
      </c>
      <c r="K2314" s="2">
        <v>1</v>
      </c>
      <c r="L2314" s="2">
        <v>1</v>
      </c>
      <c r="M2314">
        <v>1</v>
      </c>
      <c r="N2314" s="2">
        <v>1</v>
      </c>
      <c r="O2314" s="2">
        <v>1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45">
        <v>2.3379629629629631E-3</v>
      </c>
      <c r="V2314" s="45">
        <v>1</v>
      </c>
      <c r="W2314" s="45" t="s">
        <v>77</v>
      </c>
      <c r="X2314" s="2">
        <v>0</v>
      </c>
      <c r="Y2314" s="2">
        <v>0</v>
      </c>
      <c r="Z2314">
        <v>1</v>
      </c>
    </row>
    <row r="2315" spans="1:26" x14ac:dyDescent="0.25">
      <c r="A2315" s="1">
        <v>44737</v>
      </c>
      <c r="B2315" t="s">
        <v>90</v>
      </c>
      <c r="C2315" t="s">
        <v>136</v>
      </c>
      <c r="D2315" t="s">
        <v>132</v>
      </c>
      <c r="E2315" t="s">
        <v>275</v>
      </c>
      <c r="F2315" s="3">
        <v>0.86333333333333329</v>
      </c>
      <c r="G2315" s="5">
        <v>4.6388888888888889E-2</v>
      </c>
      <c r="H2315" s="2">
        <v>0</v>
      </c>
      <c r="I2315" s="2">
        <v>0</v>
      </c>
      <c r="J2315" s="2">
        <v>0</v>
      </c>
      <c r="K2315" s="2">
        <v>1</v>
      </c>
      <c r="L2315" s="2">
        <v>1</v>
      </c>
      <c r="M2315">
        <v>0</v>
      </c>
      <c r="N2315" s="2">
        <v>0</v>
      </c>
      <c r="O2315" s="2">
        <v>1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45">
        <v>7.3611111111111108E-3</v>
      </c>
      <c r="V2315" s="45">
        <v>0</v>
      </c>
      <c r="W2315" s="45" t="s">
        <v>77</v>
      </c>
      <c r="X2315" s="2">
        <v>0</v>
      </c>
      <c r="Y2315" s="2">
        <v>0</v>
      </c>
      <c r="Z2315">
        <v>1</v>
      </c>
    </row>
    <row r="2316" spans="1:26" x14ac:dyDescent="0.25">
      <c r="A2316" s="1">
        <v>44737</v>
      </c>
      <c r="B2316" t="s">
        <v>90</v>
      </c>
      <c r="C2316" t="s">
        <v>136</v>
      </c>
      <c r="D2316" t="s">
        <v>132</v>
      </c>
      <c r="E2316" t="s">
        <v>274</v>
      </c>
      <c r="F2316" s="3">
        <v>0.67416666666666669</v>
      </c>
      <c r="G2316" s="5">
        <v>3.8506944444444448E-2</v>
      </c>
      <c r="H2316" s="2">
        <v>0</v>
      </c>
      <c r="I2316" s="2">
        <v>0</v>
      </c>
      <c r="J2316" s="2">
        <v>0</v>
      </c>
      <c r="K2316" s="2">
        <v>1</v>
      </c>
      <c r="L2316" s="2">
        <v>1</v>
      </c>
      <c r="M2316">
        <v>0</v>
      </c>
      <c r="N2316" s="2">
        <v>1</v>
      </c>
      <c r="O2316" s="2">
        <v>0</v>
      </c>
      <c r="P2316" s="2">
        <v>1</v>
      </c>
      <c r="Q2316" s="2">
        <v>1</v>
      </c>
      <c r="R2316" s="2">
        <v>0</v>
      </c>
      <c r="S2316" s="2">
        <v>0</v>
      </c>
      <c r="T2316" s="2">
        <v>0</v>
      </c>
      <c r="U2316" s="45" t="s">
        <v>77</v>
      </c>
      <c r="V2316" s="45" t="s">
        <v>77</v>
      </c>
      <c r="W2316" s="45">
        <v>7.4988425925925931E-2</v>
      </c>
      <c r="X2316" s="2">
        <v>0</v>
      </c>
      <c r="Y2316" s="2">
        <v>1</v>
      </c>
      <c r="Z2316">
        <v>1</v>
      </c>
    </row>
    <row r="2317" spans="1:26" x14ac:dyDescent="0.25">
      <c r="A2317" s="1">
        <v>44737</v>
      </c>
      <c r="B2317" t="s">
        <v>90</v>
      </c>
      <c r="C2317" t="s">
        <v>136</v>
      </c>
      <c r="D2317" t="s">
        <v>132</v>
      </c>
      <c r="E2317" t="s">
        <v>278</v>
      </c>
      <c r="F2317" s="3">
        <v>1.2275001666666667</v>
      </c>
      <c r="G2317" s="5">
        <v>2.7465280092592595E-2</v>
      </c>
      <c r="H2317" s="2">
        <v>0</v>
      </c>
      <c r="I2317" s="2">
        <v>0</v>
      </c>
      <c r="J2317" s="2">
        <v>0</v>
      </c>
      <c r="K2317" s="2">
        <v>3</v>
      </c>
      <c r="L2317" s="2">
        <v>3</v>
      </c>
      <c r="M2317">
        <v>0</v>
      </c>
      <c r="N2317" s="2">
        <v>3</v>
      </c>
      <c r="O2317" s="2">
        <v>0</v>
      </c>
      <c r="P2317" s="2">
        <v>3</v>
      </c>
      <c r="Q2317" s="2">
        <v>3</v>
      </c>
      <c r="R2317" s="2">
        <v>0</v>
      </c>
      <c r="S2317" s="2">
        <v>0</v>
      </c>
      <c r="T2317" s="2">
        <v>0</v>
      </c>
      <c r="U2317" s="45" t="s">
        <v>77</v>
      </c>
      <c r="V2317" s="45" t="s">
        <v>77</v>
      </c>
      <c r="W2317" s="45">
        <v>1.283564814814815E-2</v>
      </c>
      <c r="X2317" s="2">
        <v>0</v>
      </c>
      <c r="Y2317" s="2">
        <v>3</v>
      </c>
      <c r="Z2317">
        <v>3</v>
      </c>
    </row>
    <row r="2318" spans="1:26" x14ac:dyDescent="0.25">
      <c r="A2318" s="1">
        <v>44737</v>
      </c>
      <c r="B2318" t="s">
        <v>90</v>
      </c>
      <c r="C2318" t="s">
        <v>136</v>
      </c>
      <c r="D2318" t="s">
        <v>132</v>
      </c>
      <c r="E2318" t="s">
        <v>283</v>
      </c>
      <c r="F2318" s="3">
        <v>21.060832333333334</v>
      </c>
      <c r="G2318" s="5">
        <v>8.9583329545454546E-2</v>
      </c>
      <c r="H2318" s="2">
        <v>1</v>
      </c>
      <c r="I2318" s="2">
        <v>1</v>
      </c>
      <c r="J2318" s="2">
        <v>0</v>
      </c>
      <c r="K2318" s="2">
        <v>12</v>
      </c>
      <c r="L2318" s="2">
        <v>12</v>
      </c>
      <c r="M2318">
        <v>3</v>
      </c>
      <c r="N2318" s="2">
        <v>5</v>
      </c>
      <c r="O2318" s="2">
        <v>1</v>
      </c>
      <c r="P2318" s="2">
        <v>8</v>
      </c>
      <c r="Q2318" s="2">
        <v>9</v>
      </c>
      <c r="R2318" s="2">
        <v>1</v>
      </c>
      <c r="S2318" s="2">
        <v>1</v>
      </c>
      <c r="T2318" s="2">
        <v>1</v>
      </c>
      <c r="U2318" s="45">
        <v>3.3564814814814816E-3</v>
      </c>
      <c r="V2318" s="45">
        <v>1</v>
      </c>
      <c r="W2318" s="45">
        <v>8.1967592592592592E-2</v>
      </c>
      <c r="X2318" s="2">
        <v>2</v>
      </c>
      <c r="Y2318" s="2">
        <v>9</v>
      </c>
      <c r="Z2318">
        <v>12</v>
      </c>
    </row>
    <row r="2319" spans="1:26" x14ac:dyDescent="0.25">
      <c r="A2319" s="1">
        <v>44737</v>
      </c>
      <c r="B2319" t="s">
        <v>90</v>
      </c>
      <c r="C2319" t="s">
        <v>155</v>
      </c>
      <c r="D2319" t="s">
        <v>146</v>
      </c>
      <c r="E2319" t="s">
        <v>283</v>
      </c>
      <c r="F2319" s="3">
        <v>0</v>
      </c>
      <c r="G2319" s="5" t="s">
        <v>77</v>
      </c>
      <c r="H2319" s="2">
        <v>0</v>
      </c>
      <c r="I2319" s="2">
        <v>0</v>
      </c>
      <c r="J2319" s="2">
        <v>0</v>
      </c>
      <c r="K2319" s="2">
        <v>1</v>
      </c>
      <c r="L2319" s="2">
        <v>1</v>
      </c>
      <c r="M2319">
        <v>0</v>
      </c>
      <c r="N2319" s="2">
        <v>1</v>
      </c>
      <c r="O2319" s="2">
        <v>0</v>
      </c>
      <c r="P2319" s="2">
        <v>1</v>
      </c>
      <c r="Q2319" s="2">
        <v>1</v>
      </c>
      <c r="R2319" s="2">
        <v>0</v>
      </c>
      <c r="S2319" s="2">
        <v>0</v>
      </c>
      <c r="T2319" s="2">
        <v>0</v>
      </c>
      <c r="U2319" s="45" t="s">
        <v>77</v>
      </c>
      <c r="V2319" s="45" t="s">
        <v>77</v>
      </c>
      <c r="W2319" s="45">
        <v>0.11807870370370371</v>
      </c>
      <c r="X2319" s="2">
        <v>0</v>
      </c>
      <c r="Y2319" s="2">
        <v>1</v>
      </c>
      <c r="Z2319">
        <v>1</v>
      </c>
    </row>
    <row r="2320" spans="1:26" x14ac:dyDescent="0.25">
      <c r="A2320" s="1">
        <v>44737</v>
      </c>
      <c r="B2320" t="s">
        <v>81</v>
      </c>
      <c r="C2320" t="s">
        <v>140</v>
      </c>
      <c r="D2320" t="s">
        <v>132</v>
      </c>
      <c r="E2320" t="s">
        <v>269</v>
      </c>
      <c r="F2320" s="3">
        <v>94.128610833333326</v>
      </c>
      <c r="G2320" s="5">
        <v>0.24169049264705883</v>
      </c>
      <c r="H2320" s="2">
        <v>7</v>
      </c>
      <c r="I2320" s="2">
        <v>7</v>
      </c>
      <c r="J2320" s="2">
        <v>3</v>
      </c>
      <c r="K2320" s="2">
        <v>16</v>
      </c>
      <c r="L2320" s="2">
        <v>16</v>
      </c>
      <c r="M2320">
        <v>0</v>
      </c>
      <c r="N2320" s="2">
        <v>7</v>
      </c>
      <c r="O2320" s="2">
        <v>5</v>
      </c>
      <c r="P2320" s="2">
        <v>10</v>
      </c>
      <c r="Q2320" s="2">
        <v>11</v>
      </c>
      <c r="R2320" s="2">
        <v>1</v>
      </c>
      <c r="S2320" s="2">
        <v>0</v>
      </c>
      <c r="T2320" s="2">
        <v>0</v>
      </c>
      <c r="U2320" s="45">
        <v>6.6087962962962975E-3</v>
      </c>
      <c r="V2320" s="45">
        <v>0.2</v>
      </c>
      <c r="W2320" s="45">
        <v>0.23891203703703706</v>
      </c>
      <c r="X2320" s="2">
        <v>0</v>
      </c>
      <c r="Y2320" s="2">
        <v>11</v>
      </c>
      <c r="Z2320">
        <v>16</v>
      </c>
    </row>
    <row r="2321" spans="1:26" x14ac:dyDescent="0.25">
      <c r="A2321" s="1">
        <v>44737</v>
      </c>
      <c r="B2321" t="s">
        <v>81</v>
      </c>
      <c r="C2321" t="s">
        <v>141</v>
      </c>
      <c r="D2321" t="s">
        <v>132</v>
      </c>
      <c r="E2321" t="s">
        <v>269</v>
      </c>
      <c r="F2321" s="3">
        <v>15.988611166666665</v>
      </c>
      <c r="G2321" s="5">
        <v>0.17696469965277778</v>
      </c>
      <c r="H2321" s="2">
        <v>1</v>
      </c>
      <c r="I2321" s="2">
        <v>1</v>
      </c>
      <c r="J2321" s="2">
        <v>0</v>
      </c>
      <c r="K2321" s="2">
        <v>2</v>
      </c>
      <c r="L2321" s="2">
        <v>2</v>
      </c>
      <c r="M2321">
        <v>0</v>
      </c>
      <c r="N2321" s="2">
        <v>1</v>
      </c>
      <c r="O2321" s="2">
        <v>0</v>
      </c>
      <c r="P2321" s="2">
        <v>2</v>
      </c>
      <c r="Q2321" s="2">
        <v>2</v>
      </c>
      <c r="R2321" s="2">
        <v>0</v>
      </c>
      <c r="S2321" s="2">
        <v>0</v>
      </c>
      <c r="T2321" s="2">
        <v>0</v>
      </c>
      <c r="U2321" s="45" t="s">
        <v>77</v>
      </c>
      <c r="V2321" s="45" t="s">
        <v>77</v>
      </c>
      <c r="W2321" s="45">
        <v>9.0225694444444435E-2</v>
      </c>
      <c r="X2321" s="2">
        <v>0</v>
      </c>
      <c r="Y2321" s="2">
        <v>2</v>
      </c>
      <c r="Z2321">
        <v>2</v>
      </c>
    </row>
    <row r="2322" spans="1:26" x14ac:dyDescent="0.25">
      <c r="A2322" s="1">
        <v>44737</v>
      </c>
      <c r="B2322" t="s">
        <v>81</v>
      </c>
      <c r="C2322" t="s">
        <v>135</v>
      </c>
      <c r="D2322" t="s">
        <v>132</v>
      </c>
      <c r="E2322" t="s">
        <v>272</v>
      </c>
      <c r="F2322" s="3">
        <v>8.4922223333333324</v>
      </c>
      <c r="G2322" s="5">
        <v>4.9628344135802464E-2</v>
      </c>
      <c r="H2322" s="2">
        <v>0</v>
      </c>
      <c r="I2322" s="2">
        <v>0</v>
      </c>
      <c r="J2322" s="2">
        <v>0</v>
      </c>
      <c r="K2322" s="2">
        <v>8</v>
      </c>
      <c r="L2322" s="2">
        <v>8</v>
      </c>
      <c r="M2322">
        <v>1</v>
      </c>
      <c r="N2322" s="2">
        <v>3</v>
      </c>
      <c r="O2322" s="2">
        <v>2</v>
      </c>
      <c r="P2322" s="2">
        <v>4</v>
      </c>
      <c r="Q2322" s="2">
        <v>5</v>
      </c>
      <c r="R2322" s="2">
        <v>1</v>
      </c>
      <c r="S2322" s="2">
        <v>1</v>
      </c>
      <c r="T2322" s="2">
        <v>0</v>
      </c>
      <c r="U2322" s="45">
        <v>4.5254629629629629E-3</v>
      </c>
      <c r="V2322" s="45">
        <v>1</v>
      </c>
      <c r="W2322" s="45">
        <v>7.9594907407407406E-2</v>
      </c>
      <c r="X2322" s="2">
        <v>1</v>
      </c>
      <c r="Y2322" s="2">
        <v>5</v>
      </c>
      <c r="Z2322">
        <v>8</v>
      </c>
    </row>
    <row r="2323" spans="1:26" x14ac:dyDescent="0.25">
      <c r="A2323" s="1">
        <v>44737</v>
      </c>
      <c r="B2323" t="s">
        <v>81</v>
      </c>
      <c r="C2323" t="s">
        <v>141</v>
      </c>
      <c r="D2323" t="s">
        <v>132</v>
      </c>
      <c r="E2323" t="s">
        <v>272</v>
      </c>
      <c r="F2323" s="3">
        <v>0.59472216666666666</v>
      </c>
      <c r="G2323" s="5">
        <v>3.5196756944444442E-2</v>
      </c>
      <c r="H2323" s="2">
        <v>0</v>
      </c>
      <c r="I2323" s="2">
        <v>0</v>
      </c>
      <c r="J2323" s="2">
        <v>0</v>
      </c>
      <c r="K2323" s="2">
        <v>1</v>
      </c>
      <c r="L2323" s="2">
        <v>1</v>
      </c>
      <c r="M2323">
        <v>0</v>
      </c>
      <c r="N2323" s="2">
        <v>1</v>
      </c>
      <c r="O2323" s="2">
        <v>1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45">
        <v>3.6805555555555554E-3</v>
      </c>
      <c r="V2323" s="45">
        <v>1</v>
      </c>
      <c r="W2323" s="45" t="s">
        <v>77</v>
      </c>
      <c r="X2323" s="2">
        <v>0</v>
      </c>
      <c r="Y2323" s="2">
        <v>0</v>
      </c>
      <c r="Z2323">
        <v>1</v>
      </c>
    </row>
    <row r="2324" spans="1:26" x14ac:dyDescent="0.25">
      <c r="A2324" s="1">
        <v>44737</v>
      </c>
      <c r="B2324" t="s">
        <v>81</v>
      </c>
      <c r="C2324" t="s">
        <v>135</v>
      </c>
      <c r="D2324" t="s">
        <v>132</v>
      </c>
      <c r="E2324" t="s">
        <v>281</v>
      </c>
      <c r="F2324" s="3">
        <v>15.775555666666666</v>
      </c>
      <c r="G2324" s="5">
        <v>0.12043209953703704</v>
      </c>
      <c r="H2324" s="2">
        <v>1</v>
      </c>
      <c r="I2324" s="2">
        <v>1</v>
      </c>
      <c r="J2324" s="2">
        <v>1</v>
      </c>
      <c r="K2324" s="2">
        <v>5</v>
      </c>
      <c r="L2324" s="2">
        <v>5</v>
      </c>
      <c r="M2324">
        <v>1</v>
      </c>
      <c r="N2324" s="2">
        <v>3</v>
      </c>
      <c r="O2324" s="2">
        <v>1</v>
      </c>
      <c r="P2324" s="2">
        <v>3</v>
      </c>
      <c r="Q2324" s="2">
        <v>3</v>
      </c>
      <c r="R2324" s="2">
        <v>0</v>
      </c>
      <c r="S2324" s="2">
        <v>0</v>
      </c>
      <c r="T2324" s="2">
        <v>1</v>
      </c>
      <c r="U2324" s="45">
        <v>9.6064814814814815E-3</v>
      </c>
      <c r="V2324" s="45">
        <v>0</v>
      </c>
      <c r="W2324" s="45">
        <v>0.13392361111111112</v>
      </c>
      <c r="X2324" s="2">
        <v>1</v>
      </c>
      <c r="Y2324" s="2">
        <v>3</v>
      </c>
      <c r="Z2324">
        <v>5</v>
      </c>
    </row>
    <row r="2325" spans="1:26" x14ac:dyDescent="0.25">
      <c r="A2325" s="1">
        <v>44737</v>
      </c>
      <c r="B2325" t="s">
        <v>81</v>
      </c>
      <c r="C2325" t="s">
        <v>141</v>
      </c>
      <c r="D2325" t="s">
        <v>132</v>
      </c>
      <c r="E2325" t="s">
        <v>281</v>
      </c>
      <c r="F2325" s="3">
        <v>1.9322221666666666</v>
      </c>
      <c r="G2325" s="5">
        <v>9.0925923611111126E-2</v>
      </c>
      <c r="H2325" s="2">
        <v>0</v>
      </c>
      <c r="I2325" s="2">
        <v>0</v>
      </c>
      <c r="J2325" s="2">
        <v>0</v>
      </c>
      <c r="K2325" s="2">
        <v>1</v>
      </c>
      <c r="L2325" s="2">
        <v>1</v>
      </c>
      <c r="M2325">
        <v>0</v>
      </c>
      <c r="N2325" s="2">
        <v>0</v>
      </c>
      <c r="O2325" s="2">
        <v>0</v>
      </c>
      <c r="P2325" s="2">
        <v>1</v>
      </c>
      <c r="Q2325" s="2">
        <v>1</v>
      </c>
      <c r="R2325" s="2">
        <v>0</v>
      </c>
      <c r="S2325" s="2">
        <v>0</v>
      </c>
      <c r="T2325" s="2">
        <v>0</v>
      </c>
      <c r="U2325" s="45" t="s">
        <v>77</v>
      </c>
      <c r="V2325" s="45" t="s">
        <v>77</v>
      </c>
      <c r="W2325" s="45">
        <v>0.19255787037037039</v>
      </c>
      <c r="X2325" s="2">
        <v>0</v>
      </c>
      <c r="Y2325" s="2">
        <v>1</v>
      </c>
      <c r="Z2325">
        <v>1</v>
      </c>
    </row>
    <row r="2326" spans="1:26" x14ac:dyDescent="0.25">
      <c r="A2326" s="1">
        <v>44737</v>
      </c>
      <c r="B2326" t="s">
        <v>81</v>
      </c>
      <c r="C2326" t="s">
        <v>135</v>
      </c>
      <c r="D2326" t="s">
        <v>132</v>
      </c>
      <c r="E2326" t="s">
        <v>94</v>
      </c>
      <c r="F2326" s="3">
        <v>18.358054666666664</v>
      </c>
      <c r="G2326" s="5">
        <v>0.10603153472222222</v>
      </c>
      <c r="H2326" s="2">
        <v>1</v>
      </c>
      <c r="I2326" s="2">
        <v>1</v>
      </c>
      <c r="J2326" s="2">
        <v>0</v>
      </c>
      <c r="K2326" s="2">
        <v>4</v>
      </c>
      <c r="L2326" s="2">
        <v>4</v>
      </c>
      <c r="M2326">
        <v>0</v>
      </c>
      <c r="N2326" s="2">
        <v>1</v>
      </c>
      <c r="O2326" s="2">
        <v>2</v>
      </c>
      <c r="P2326" s="2">
        <v>2</v>
      </c>
      <c r="Q2326" s="2">
        <v>2</v>
      </c>
      <c r="R2326" s="2">
        <v>0</v>
      </c>
      <c r="S2326" s="2">
        <v>0</v>
      </c>
      <c r="T2326" s="2">
        <v>0</v>
      </c>
      <c r="U2326" s="45">
        <v>7.4768518518518526E-3</v>
      </c>
      <c r="V2326" s="45">
        <v>0</v>
      </c>
      <c r="W2326" s="45">
        <v>0.10979745370370372</v>
      </c>
      <c r="X2326" s="2">
        <v>0</v>
      </c>
      <c r="Y2326" s="2">
        <v>2</v>
      </c>
      <c r="Z2326">
        <v>4</v>
      </c>
    </row>
    <row r="2327" spans="1:26" x14ac:dyDescent="0.25">
      <c r="A2327" s="1">
        <v>44737</v>
      </c>
      <c r="B2327" t="s">
        <v>81</v>
      </c>
      <c r="C2327" t="s">
        <v>141</v>
      </c>
      <c r="D2327" t="s">
        <v>132</v>
      </c>
      <c r="E2327" t="s">
        <v>274</v>
      </c>
      <c r="F2327" s="3">
        <v>46.816111166666666</v>
      </c>
      <c r="G2327" s="5">
        <v>9.7160665404040406E-2</v>
      </c>
      <c r="H2327" s="2">
        <v>4</v>
      </c>
      <c r="I2327" s="2">
        <v>3</v>
      </c>
      <c r="J2327" s="2">
        <v>1</v>
      </c>
      <c r="K2327" s="2">
        <v>18</v>
      </c>
      <c r="L2327" s="2">
        <v>18</v>
      </c>
      <c r="M2327">
        <v>11</v>
      </c>
      <c r="N2327" s="2">
        <v>13</v>
      </c>
      <c r="O2327" s="2">
        <v>5</v>
      </c>
      <c r="P2327" s="2">
        <v>10</v>
      </c>
      <c r="Q2327" s="2">
        <v>12</v>
      </c>
      <c r="R2327" s="2">
        <v>2</v>
      </c>
      <c r="S2327" s="2">
        <v>0</v>
      </c>
      <c r="T2327" s="2">
        <v>1</v>
      </c>
      <c r="U2327" s="45">
        <v>7.1643518518518523E-3</v>
      </c>
      <c r="V2327" s="45">
        <v>0.2</v>
      </c>
      <c r="W2327" s="45">
        <v>9.7285879629629632E-2</v>
      </c>
      <c r="X2327" s="2">
        <v>1</v>
      </c>
      <c r="Y2327" s="2">
        <v>12</v>
      </c>
      <c r="Z2327">
        <v>18</v>
      </c>
    </row>
    <row r="2328" spans="1:26" x14ac:dyDescent="0.25">
      <c r="A2328" s="1">
        <v>44737</v>
      </c>
      <c r="B2328" t="s">
        <v>81</v>
      </c>
      <c r="C2328" t="s">
        <v>135</v>
      </c>
      <c r="D2328" t="s">
        <v>132</v>
      </c>
      <c r="E2328" t="s">
        <v>274</v>
      </c>
      <c r="F2328" s="3">
        <v>33.09416683333334</v>
      </c>
      <c r="G2328" s="5">
        <v>0.12405382002314816</v>
      </c>
      <c r="H2328" s="2">
        <v>4</v>
      </c>
      <c r="I2328" s="2">
        <v>1</v>
      </c>
      <c r="J2328" s="2">
        <v>0</v>
      </c>
      <c r="K2328" s="2">
        <v>8</v>
      </c>
      <c r="L2328" s="2">
        <v>8</v>
      </c>
      <c r="M2328">
        <v>2</v>
      </c>
      <c r="N2328" s="2">
        <v>2</v>
      </c>
      <c r="O2328" s="2">
        <v>0</v>
      </c>
      <c r="P2328" s="2">
        <v>6</v>
      </c>
      <c r="Q2328" s="2">
        <v>7</v>
      </c>
      <c r="R2328" s="2">
        <v>1</v>
      </c>
      <c r="S2328" s="2">
        <v>0</v>
      </c>
      <c r="T2328" s="2">
        <v>1</v>
      </c>
      <c r="U2328" s="45" t="s">
        <v>77</v>
      </c>
      <c r="V2328" s="45" t="s">
        <v>77</v>
      </c>
      <c r="W2328" s="45">
        <v>7.6030092592592594E-2</v>
      </c>
      <c r="X2328" s="2">
        <v>1</v>
      </c>
      <c r="Y2328" s="2">
        <v>7</v>
      </c>
      <c r="Z2328">
        <v>8</v>
      </c>
    </row>
    <row r="2329" spans="1:26" x14ac:dyDescent="0.25">
      <c r="A2329" s="1">
        <v>44737</v>
      </c>
      <c r="B2329" t="s">
        <v>81</v>
      </c>
      <c r="C2329" t="s">
        <v>140</v>
      </c>
      <c r="D2329" t="s">
        <v>132</v>
      </c>
      <c r="E2329" t="s">
        <v>283</v>
      </c>
      <c r="F2329" s="3">
        <v>1.6666656666666666</v>
      </c>
      <c r="G2329" s="5">
        <v>7.4212940972222224E-2</v>
      </c>
      <c r="H2329" s="2">
        <v>0</v>
      </c>
      <c r="I2329" s="2">
        <v>0</v>
      </c>
      <c r="J2329" s="2">
        <v>0</v>
      </c>
      <c r="K2329" s="2">
        <v>1</v>
      </c>
      <c r="L2329" s="2">
        <v>1</v>
      </c>
      <c r="M2329">
        <v>0</v>
      </c>
      <c r="N2329" s="2">
        <v>0</v>
      </c>
      <c r="O2329" s="2">
        <v>0</v>
      </c>
      <c r="P2329" s="2">
        <v>0</v>
      </c>
      <c r="Q2329" s="2">
        <v>1</v>
      </c>
      <c r="R2329" s="2">
        <v>1</v>
      </c>
      <c r="S2329" s="2">
        <v>0</v>
      </c>
      <c r="T2329" s="2">
        <v>0</v>
      </c>
      <c r="U2329" s="45" t="s">
        <v>77</v>
      </c>
      <c r="V2329" s="45" t="s">
        <v>77</v>
      </c>
      <c r="W2329" s="45">
        <v>3.5972222222222225E-2</v>
      </c>
      <c r="X2329" s="2">
        <v>0</v>
      </c>
      <c r="Y2329" s="2">
        <v>1</v>
      </c>
      <c r="Z2329">
        <v>1</v>
      </c>
    </row>
    <row r="2330" spans="1:26" x14ac:dyDescent="0.25">
      <c r="A2330" s="1">
        <v>44737</v>
      </c>
      <c r="B2330" t="s">
        <v>76</v>
      </c>
      <c r="C2330" t="s">
        <v>145</v>
      </c>
      <c r="D2330" t="s">
        <v>146</v>
      </c>
      <c r="E2330" t="s">
        <v>268</v>
      </c>
      <c r="F2330" s="3">
        <v>21.816110000000002</v>
      </c>
      <c r="G2330" s="5">
        <v>0.16191743055555557</v>
      </c>
      <c r="H2330" s="2">
        <v>3</v>
      </c>
      <c r="I2330" s="2">
        <v>1</v>
      </c>
      <c r="J2330" s="2">
        <v>0</v>
      </c>
      <c r="K2330" s="2">
        <v>9</v>
      </c>
      <c r="L2330" s="2">
        <v>9</v>
      </c>
      <c r="M2330">
        <v>2</v>
      </c>
      <c r="N2330" s="2">
        <v>5</v>
      </c>
      <c r="O2330" s="2">
        <v>1</v>
      </c>
      <c r="P2330" s="2">
        <v>6</v>
      </c>
      <c r="Q2330" s="2">
        <v>8</v>
      </c>
      <c r="R2330" s="2">
        <v>2</v>
      </c>
      <c r="S2330" s="2">
        <v>0</v>
      </c>
      <c r="T2330" s="2">
        <v>0</v>
      </c>
      <c r="U2330" s="45">
        <v>4.7916666666666672E-3</v>
      </c>
      <c r="V2330" s="45">
        <v>1</v>
      </c>
      <c r="W2330" s="45">
        <v>0.10734375</v>
      </c>
      <c r="X2330" s="2">
        <v>0</v>
      </c>
      <c r="Y2330" s="2">
        <v>8</v>
      </c>
      <c r="Z2330">
        <v>9</v>
      </c>
    </row>
    <row r="2331" spans="1:26" x14ac:dyDescent="0.25">
      <c r="A2331" s="1">
        <v>44737</v>
      </c>
      <c r="B2331" t="s">
        <v>76</v>
      </c>
      <c r="C2331" t="s">
        <v>137</v>
      </c>
      <c r="D2331" t="s">
        <v>132</v>
      </c>
      <c r="E2331" t="s">
        <v>268</v>
      </c>
      <c r="F2331" s="3">
        <v>14.901388833333332</v>
      </c>
      <c r="G2331" s="5">
        <v>4.8668978732638882E-2</v>
      </c>
      <c r="H2331" s="2">
        <v>1</v>
      </c>
      <c r="I2331" s="2">
        <v>0</v>
      </c>
      <c r="J2331" s="2">
        <v>0</v>
      </c>
      <c r="K2331" s="2">
        <v>18</v>
      </c>
      <c r="L2331" s="2">
        <v>18</v>
      </c>
      <c r="M2331">
        <v>3</v>
      </c>
      <c r="N2331" s="2">
        <v>14</v>
      </c>
      <c r="O2331" s="2">
        <v>3</v>
      </c>
      <c r="P2331" s="2">
        <v>13</v>
      </c>
      <c r="Q2331" s="2">
        <v>15</v>
      </c>
      <c r="R2331" s="2">
        <v>2</v>
      </c>
      <c r="S2331" s="2">
        <v>0</v>
      </c>
      <c r="T2331" s="2">
        <v>0</v>
      </c>
      <c r="U2331" s="45">
        <v>8.5300925925925926E-3</v>
      </c>
      <c r="V2331" s="45">
        <v>0</v>
      </c>
      <c r="W2331" s="45">
        <v>4.8715277777777781E-2</v>
      </c>
      <c r="X2331" s="2">
        <v>0</v>
      </c>
      <c r="Y2331" s="2">
        <v>15</v>
      </c>
      <c r="Z2331">
        <v>18</v>
      </c>
    </row>
    <row r="2332" spans="1:26" x14ac:dyDescent="0.25">
      <c r="A2332" s="1">
        <v>44737</v>
      </c>
      <c r="B2332" t="s">
        <v>76</v>
      </c>
      <c r="C2332" t="s">
        <v>137</v>
      </c>
      <c r="D2332" t="s">
        <v>132</v>
      </c>
      <c r="E2332" t="s">
        <v>286</v>
      </c>
      <c r="F2332" s="3">
        <v>7.1433333333333335</v>
      </c>
      <c r="G2332" s="5">
        <v>5.1413691468253968E-2</v>
      </c>
      <c r="H2332" s="2">
        <v>0</v>
      </c>
      <c r="I2332" s="2">
        <v>0</v>
      </c>
      <c r="J2332" s="2">
        <v>0</v>
      </c>
      <c r="K2332" s="2">
        <v>7</v>
      </c>
      <c r="L2332" s="2">
        <v>7</v>
      </c>
      <c r="M2332">
        <v>3</v>
      </c>
      <c r="N2332" s="2">
        <v>5</v>
      </c>
      <c r="O2332" s="2">
        <v>1</v>
      </c>
      <c r="P2332" s="2">
        <v>2</v>
      </c>
      <c r="Q2332" s="2">
        <v>4</v>
      </c>
      <c r="R2332" s="2">
        <v>2</v>
      </c>
      <c r="S2332" s="2">
        <v>0</v>
      </c>
      <c r="T2332" s="2">
        <v>2</v>
      </c>
      <c r="U2332" s="45">
        <v>1.8888888888888889E-2</v>
      </c>
      <c r="V2332" s="45">
        <v>0</v>
      </c>
      <c r="W2332" s="45">
        <v>6.295138888888889E-2</v>
      </c>
      <c r="X2332" s="2">
        <v>2</v>
      </c>
      <c r="Y2332" s="2">
        <v>4</v>
      </c>
      <c r="Z2332">
        <v>7</v>
      </c>
    </row>
    <row r="2333" spans="1:26" x14ac:dyDescent="0.25">
      <c r="A2333" s="1">
        <v>44737</v>
      </c>
      <c r="B2333" t="s">
        <v>76</v>
      </c>
      <c r="C2333" t="s">
        <v>147</v>
      </c>
      <c r="D2333" t="s">
        <v>132</v>
      </c>
      <c r="E2333" t="s">
        <v>286</v>
      </c>
      <c r="F2333" s="3">
        <v>2.5363888333333335</v>
      </c>
      <c r="G2333" s="5">
        <v>3.097222222222222E-2</v>
      </c>
      <c r="H2333" s="2">
        <v>0</v>
      </c>
      <c r="I2333" s="2">
        <v>0</v>
      </c>
      <c r="J2333" s="2">
        <v>0</v>
      </c>
      <c r="K2333" s="2">
        <v>5</v>
      </c>
      <c r="L2333" s="2">
        <v>5</v>
      </c>
      <c r="M2333">
        <v>1</v>
      </c>
      <c r="N2333" s="2">
        <v>4</v>
      </c>
      <c r="O2333" s="2">
        <v>0</v>
      </c>
      <c r="P2333" s="2">
        <v>4</v>
      </c>
      <c r="Q2333" s="2">
        <v>5</v>
      </c>
      <c r="R2333" s="2">
        <v>1</v>
      </c>
      <c r="S2333" s="2">
        <v>0</v>
      </c>
      <c r="T2333" s="2">
        <v>0</v>
      </c>
      <c r="U2333" s="45" t="s">
        <v>77</v>
      </c>
      <c r="V2333" s="45" t="s">
        <v>77</v>
      </c>
      <c r="W2333" s="45">
        <v>0.1300462962962963</v>
      </c>
      <c r="X2333" s="2">
        <v>0</v>
      </c>
      <c r="Y2333" s="2">
        <v>5</v>
      </c>
      <c r="Z2333">
        <v>5</v>
      </c>
    </row>
    <row r="2334" spans="1:26" x14ac:dyDescent="0.25">
      <c r="A2334" s="1">
        <v>44737</v>
      </c>
      <c r="B2334" t="s">
        <v>76</v>
      </c>
      <c r="C2334" t="s">
        <v>147</v>
      </c>
      <c r="D2334" t="s">
        <v>132</v>
      </c>
      <c r="E2334" t="s">
        <v>287</v>
      </c>
      <c r="F2334" s="3">
        <v>1.6958333333333333</v>
      </c>
      <c r="G2334" s="5">
        <v>4.5746527777777782E-2</v>
      </c>
      <c r="H2334" s="2">
        <v>0</v>
      </c>
      <c r="I2334" s="2">
        <v>0</v>
      </c>
      <c r="J2334" s="2">
        <v>0</v>
      </c>
      <c r="K2334" s="2">
        <v>2</v>
      </c>
      <c r="L2334" s="2">
        <v>2</v>
      </c>
      <c r="M2334">
        <v>0</v>
      </c>
      <c r="N2334" s="2">
        <v>1</v>
      </c>
      <c r="O2334" s="2">
        <v>1</v>
      </c>
      <c r="P2334" s="2">
        <v>1</v>
      </c>
      <c r="Q2334" s="2">
        <v>1</v>
      </c>
      <c r="R2334" s="2">
        <v>0</v>
      </c>
      <c r="S2334" s="2">
        <v>0</v>
      </c>
      <c r="T2334" s="2">
        <v>0</v>
      </c>
      <c r="U2334" s="45">
        <v>7.9861111111111122E-3</v>
      </c>
      <c r="V2334" s="45">
        <v>0</v>
      </c>
      <c r="W2334" s="45">
        <v>5.3668981481481484E-2</v>
      </c>
      <c r="X2334" s="2">
        <v>0</v>
      </c>
      <c r="Y2334" s="2">
        <v>1</v>
      </c>
      <c r="Z2334">
        <v>2</v>
      </c>
    </row>
    <row r="2335" spans="1:26" x14ac:dyDescent="0.25">
      <c r="A2335" s="1">
        <v>44737</v>
      </c>
      <c r="B2335" t="s">
        <v>76</v>
      </c>
      <c r="C2335" t="s">
        <v>144</v>
      </c>
      <c r="D2335" t="s">
        <v>132</v>
      </c>
      <c r="E2335" t="s">
        <v>270</v>
      </c>
      <c r="F2335" s="3">
        <v>10.298333333333336</v>
      </c>
      <c r="G2335" s="5">
        <v>4.0446888117283947E-2</v>
      </c>
      <c r="H2335" s="2">
        <v>1</v>
      </c>
      <c r="I2335" s="2">
        <v>1</v>
      </c>
      <c r="J2335" s="2">
        <v>0</v>
      </c>
      <c r="K2335" s="2">
        <v>18</v>
      </c>
      <c r="L2335" s="2">
        <v>18</v>
      </c>
      <c r="M2335">
        <v>8</v>
      </c>
      <c r="N2335" s="2">
        <v>14</v>
      </c>
      <c r="O2335" s="2">
        <v>3</v>
      </c>
      <c r="P2335" s="2">
        <v>10</v>
      </c>
      <c r="Q2335" s="2">
        <v>13</v>
      </c>
      <c r="R2335" s="2">
        <v>3</v>
      </c>
      <c r="S2335" s="2">
        <v>1</v>
      </c>
      <c r="T2335" s="2">
        <v>1</v>
      </c>
      <c r="U2335" s="45">
        <v>5.8333333333333336E-3</v>
      </c>
      <c r="V2335" s="45">
        <v>0.33333333333333331</v>
      </c>
      <c r="W2335" s="45">
        <v>6.3113425925925934E-2</v>
      </c>
      <c r="X2335" s="2">
        <v>2</v>
      </c>
      <c r="Y2335" s="2">
        <v>13</v>
      </c>
      <c r="Z2335">
        <v>18</v>
      </c>
    </row>
    <row r="2336" spans="1:26" x14ac:dyDescent="0.25">
      <c r="A2336" s="1">
        <v>44737</v>
      </c>
      <c r="B2336" t="s">
        <v>76</v>
      </c>
      <c r="C2336" t="s">
        <v>137</v>
      </c>
      <c r="D2336" t="s">
        <v>132</v>
      </c>
      <c r="E2336" t="s">
        <v>270</v>
      </c>
      <c r="F2336" s="3">
        <v>1.7449990000000002</v>
      </c>
      <c r="G2336" s="5">
        <v>2.8593739583333333E-2</v>
      </c>
      <c r="H2336" s="2">
        <v>0</v>
      </c>
      <c r="I2336" s="2">
        <v>0</v>
      </c>
      <c r="J2336" s="2">
        <v>0</v>
      </c>
      <c r="K2336" s="2">
        <v>5</v>
      </c>
      <c r="L2336" s="2">
        <v>5</v>
      </c>
      <c r="M2336">
        <v>1</v>
      </c>
      <c r="N2336" s="2">
        <v>5</v>
      </c>
      <c r="O2336" s="2">
        <v>1</v>
      </c>
      <c r="P2336" s="2">
        <v>1</v>
      </c>
      <c r="Q2336" s="2">
        <v>1</v>
      </c>
      <c r="R2336" s="2">
        <v>0</v>
      </c>
      <c r="S2336" s="2">
        <v>0</v>
      </c>
      <c r="T2336" s="2">
        <v>3</v>
      </c>
      <c r="U2336" s="45">
        <v>1.2152777777777778E-2</v>
      </c>
      <c r="V2336" s="45">
        <v>0</v>
      </c>
      <c r="W2336" s="45">
        <v>9.4560185185185198E-3</v>
      </c>
      <c r="X2336" s="2">
        <v>3</v>
      </c>
      <c r="Y2336" s="2">
        <v>1</v>
      </c>
      <c r="Z2336">
        <v>5</v>
      </c>
    </row>
    <row r="2337" spans="1:26" x14ac:dyDescent="0.25">
      <c r="A2337" s="1">
        <v>44737</v>
      </c>
      <c r="B2337" t="s">
        <v>76</v>
      </c>
      <c r="C2337" t="s">
        <v>147</v>
      </c>
      <c r="D2337" t="s">
        <v>132</v>
      </c>
      <c r="E2337" t="s">
        <v>94</v>
      </c>
      <c r="F2337" s="3">
        <v>0</v>
      </c>
      <c r="G2337" s="5">
        <v>2.6157430555555556E-3</v>
      </c>
      <c r="H2337" s="2">
        <v>0</v>
      </c>
      <c r="I2337" s="2">
        <v>0</v>
      </c>
      <c r="J2337" s="2">
        <v>0</v>
      </c>
      <c r="K2337" s="2">
        <v>1</v>
      </c>
      <c r="L2337" s="2">
        <v>1</v>
      </c>
      <c r="M2337">
        <v>1</v>
      </c>
      <c r="N2337" s="2">
        <v>1</v>
      </c>
      <c r="O2337" s="2">
        <v>0</v>
      </c>
      <c r="P2337" s="2">
        <v>1</v>
      </c>
      <c r="Q2337" s="2">
        <v>1</v>
      </c>
      <c r="R2337" s="2">
        <v>0</v>
      </c>
      <c r="S2337" s="2">
        <v>0</v>
      </c>
      <c r="T2337" s="2">
        <v>0</v>
      </c>
      <c r="U2337" s="45" t="s">
        <v>77</v>
      </c>
      <c r="V2337" s="45" t="s">
        <v>77</v>
      </c>
      <c r="W2337" s="45">
        <v>2.0243055555555556E-2</v>
      </c>
      <c r="X2337" s="2">
        <v>0</v>
      </c>
      <c r="Y2337" s="2">
        <v>1</v>
      </c>
      <c r="Z2337">
        <v>1</v>
      </c>
    </row>
    <row r="2338" spans="1:26" x14ac:dyDescent="0.25">
      <c r="A2338" s="1">
        <v>44737</v>
      </c>
      <c r="B2338" t="s">
        <v>82</v>
      </c>
      <c r="C2338" t="s">
        <v>165</v>
      </c>
      <c r="D2338" t="s">
        <v>77</v>
      </c>
      <c r="E2338" t="s">
        <v>273</v>
      </c>
      <c r="F2338" s="3">
        <v>0</v>
      </c>
      <c r="G2338" s="5">
        <v>6.1863437500000009E-3</v>
      </c>
      <c r="H2338" s="2">
        <v>0</v>
      </c>
      <c r="I2338" s="2">
        <v>0</v>
      </c>
      <c r="J2338" s="2">
        <v>0</v>
      </c>
      <c r="K2338" s="2">
        <v>3</v>
      </c>
      <c r="L2338" s="2">
        <v>3</v>
      </c>
      <c r="M2338">
        <v>0</v>
      </c>
      <c r="N2338" s="2">
        <v>3</v>
      </c>
      <c r="O2338" s="2">
        <v>2</v>
      </c>
      <c r="P2338" s="2">
        <v>1</v>
      </c>
      <c r="Q2338" s="2">
        <v>1</v>
      </c>
      <c r="R2338" s="2">
        <v>0</v>
      </c>
      <c r="S2338" s="2">
        <v>0</v>
      </c>
      <c r="T2338" s="2">
        <v>0</v>
      </c>
      <c r="U2338" s="45">
        <v>3.8599537037037036E-3</v>
      </c>
      <c r="V2338" s="45">
        <v>0.5</v>
      </c>
      <c r="W2338" s="45">
        <v>4.6296296296296302E-3</v>
      </c>
      <c r="X2338" s="2">
        <v>0</v>
      </c>
      <c r="Y2338" s="2">
        <v>1</v>
      </c>
      <c r="Z2338">
        <v>3</v>
      </c>
    </row>
    <row r="2339" spans="1:26" x14ac:dyDescent="0.25">
      <c r="A2339" s="1">
        <v>44737</v>
      </c>
      <c r="B2339" t="s">
        <v>82</v>
      </c>
      <c r="C2339" t="s">
        <v>151</v>
      </c>
      <c r="D2339" t="s">
        <v>143</v>
      </c>
      <c r="E2339" t="s">
        <v>282</v>
      </c>
      <c r="F2339" s="3">
        <v>0.54083333333333339</v>
      </c>
      <c r="G2339" s="5">
        <v>1.2766203125000002E-2</v>
      </c>
      <c r="H2339" s="2">
        <v>0</v>
      </c>
      <c r="I2339" s="2">
        <v>0</v>
      </c>
      <c r="J2339" s="2">
        <v>0</v>
      </c>
      <c r="K2339" s="2">
        <v>4</v>
      </c>
      <c r="L2339" s="2">
        <v>4</v>
      </c>
      <c r="M2339">
        <v>2</v>
      </c>
      <c r="N2339" s="2">
        <v>4</v>
      </c>
      <c r="O2339" s="2">
        <v>1</v>
      </c>
      <c r="P2339" s="2">
        <v>3</v>
      </c>
      <c r="Q2339" s="2">
        <v>3</v>
      </c>
      <c r="R2339" s="2">
        <v>0</v>
      </c>
      <c r="S2339" s="2">
        <v>0</v>
      </c>
      <c r="T2339" s="2">
        <v>0</v>
      </c>
      <c r="U2339" s="45">
        <v>1.4745370370370372E-2</v>
      </c>
      <c r="V2339" s="45">
        <v>0</v>
      </c>
      <c r="W2339" s="45">
        <v>6.2766203703703713E-2</v>
      </c>
      <c r="X2339" s="2">
        <v>0</v>
      </c>
      <c r="Y2339" s="2">
        <v>3</v>
      </c>
      <c r="Z2339">
        <v>4</v>
      </c>
    </row>
    <row r="2340" spans="1:26" x14ac:dyDescent="0.25">
      <c r="A2340" s="1">
        <v>44737</v>
      </c>
      <c r="B2340" t="s">
        <v>82</v>
      </c>
      <c r="C2340" t="s">
        <v>338</v>
      </c>
      <c r="D2340" t="s">
        <v>143</v>
      </c>
      <c r="E2340" t="s">
        <v>287</v>
      </c>
      <c r="F2340" s="3">
        <v>0</v>
      </c>
      <c r="G2340" s="5">
        <v>3.125E-2</v>
      </c>
      <c r="H2340" s="2">
        <v>0</v>
      </c>
      <c r="I2340" s="2">
        <v>0</v>
      </c>
      <c r="J2340" s="2">
        <v>0</v>
      </c>
      <c r="K2340" s="2">
        <v>1</v>
      </c>
      <c r="L2340" s="2">
        <v>1</v>
      </c>
      <c r="M2340">
        <v>0</v>
      </c>
      <c r="N2340" s="2">
        <v>1</v>
      </c>
      <c r="O2340" s="2">
        <v>0</v>
      </c>
      <c r="P2340" s="2">
        <v>1</v>
      </c>
      <c r="Q2340" s="2">
        <v>1</v>
      </c>
      <c r="R2340" s="2">
        <v>0</v>
      </c>
      <c r="S2340" s="2">
        <v>0</v>
      </c>
      <c r="T2340" s="2">
        <v>0</v>
      </c>
      <c r="U2340" s="45" t="s">
        <v>77</v>
      </c>
      <c r="V2340" s="45" t="s">
        <v>77</v>
      </c>
      <c r="W2340" s="45">
        <v>1.6018518518518519E-2</v>
      </c>
      <c r="X2340" s="2">
        <v>0</v>
      </c>
      <c r="Y2340" s="2">
        <v>1</v>
      </c>
      <c r="Z2340">
        <v>1</v>
      </c>
    </row>
    <row r="2341" spans="1:26" x14ac:dyDescent="0.25">
      <c r="A2341" s="1">
        <v>44737</v>
      </c>
      <c r="B2341" t="s">
        <v>82</v>
      </c>
      <c r="C2341" t="s">
        <v>142</v>
      </c>
      <c r="D2341" t="s">
        <v>143</v>
      </c>
      <c r="E2341" t="s">
        <v>94</v>
      </c>
      <c r="F2341" s="3">
        <v>4.4966656666666669</v>
      </c>
      <c r="G2341" s="5">
        <v>2.8612264583333335E-2</v>
      </c>
      <c r="H2341" s="2">
        <v>0</v>
      </c>
      <c r="I2341" s="2">
        <v>0</v>
      </c>
      <c r="J2341" s="2">
        <v>0</v>
      </c>
      <c r="K2341" s="2">
        <v>10</v>
      </c>
      <c r="L2341" s="2">
        <v>10</v>
      </c>
      <c r="M2341">
        <v>2</v>
      </c>
      <c r="N2341" s="2">
        <v>8</v>
      </c>
      <c r="O2341" s="2">
        <v>1</v>
      </c>
      <c r="P2341" s="2">
        <v>8</v>
      </c>
      <c r="Q2341" s="2">
        <v>9</v>
      </c>
      <c r="R2341" s="2">
        <v>1</v>
      </c>
      <c r="S2341" s="2">
        <v>0</v>
      </c>
      <c r="T2341" s="2">
        <v>0</v>
      </c>
      <c r="U2341" s="45">
        <v>3.2638888888888891E-3</v>
      </c>
      <c r="V2341" s="45">
        <v>1</v>
      </c>
      <c r="W2341" s="45">
        <v>4.6990740740740743E-2</v>
      </c>
      <c r="X2341" s="2">
        <v>0</v>
      </c>
      <c r="Y2341" s="2">
        <v>9</v>
      </c>
      <c r="Z2341">
        <v>10</v>
      </c>
    </row>
    <row r="2342" spans="1:26" x14ac:dyDescent="0.25">
      <c r="A2342" s="1">
        <v>44737</v>
      </c>
      <c r="B2342" t="s">
        <v>82</v>
      </c>
      <c r="C2342" t="s">
        <v>148</v>
      </c>
      <c r="D2342" t="s">
        <v>143</v>
      </c>
      <c r="E2342" t="s">
        <v>94</v>
      </c>
      <c r="F2342" s="3">
        <v>2.4861109999999997</v>
      </c>
      <c r="G2342" s="5">
        <v>2.4867724206349202E-2</v>
      </c>
      <c r="H2342" s="2">
        <v>0</v>
      </c>
      <c r="I2342" s="2">
        <v>0</v>
      </c>
      <c r="J2342" s="2">
        <v>0</v>
      </c>
      <c r="K2342" s="2">
        <v>7</v>
      </c>
      <c r="L2342" s="2">
        <v>7</v>
      </c>
      <c r="M2342">
        <v>2</v>
      </c>
      <c r="N2342" s="2">
        <v>6</v>
      </c>
      <c r="O2342" s="2">
        <v>1</v>
      </c>
      <c r="P2342" s="2">
        <v>4</v>
      </c>
      <c r="Q2342" s="2">
        <v>6</v>
      </c>
      <c r="R2342" s="2">
        <v>2</v>
      </c>
      <c r="S2342" s="2">
        <v>0</v>
      </c>
      <c r="T2342" s="2">
        <v>0</v>
      </c>
      <c r="U2342" s="45">
        <v>1.7465277777777777E-2</v>
      </c>
      <c r="V2342" s="45">
        <v>0</v>
      </c>
      <c r="W2342" s="45">
        <v>5.4259259259259264E-2</v>
      </c>
      <c r="X2342" s="2">
        <v>0</v>
      </c>
      <c r="Y2342" s="2">
        <v>6</v>
      </c>
      <c r="Z2342">
        <v>7</v>
      </c>
    </row>
    <row r="2343" spans="1:26" x14ac:dyDescent="0.25">
      <c r="A2343" s="1">
        <v>44737</v>
      </c>
      <c r="B2343" t="s">
        <v>82</v>
      </c>
      <c r="C2343" t="s">
        <v>176</v>
      </c>
      <c r="D2343" t="s">
        <v>143</v>
      </c>
      <c r="E2343" t="s">
        <v>277</v>
      </c>
      <c r="F2343" s="3">
        <v>0</v>
      </c>
      <c r="G2343" s="5">
        <v>7.7534722222222227E-2</v>
      </c>
      <c r="H2343" s="2">
        <v>0</v>
      </c>
      <c r="I2343" s="2">
        <v>0</v>
      </c>
      <c r="J2343" s="2">
        <v>0</v>
      </c>
      <c r="K2343" s="2">
        <v>1</v>
      </c>
      <c r="L2343" s="2">
        <v>1</v>
      </c>
      <c r="M2343">
        <v>0</v>
      </c>
      <c r="N2343" s="2">
        <v>0</v>
      </c>
      <c r="O2343" s="2">
        <v>1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45">
        <v>4.1666666666666669E-4</v>
      </c>
      <c r="V2343" s="45">
        <v>1</v>
      </c>
      <c r="W2343" s="45" t="s">
        <v>77</v>
      </c>
      <c r="X2343" s="2">
        <v>0</v>
      </c>
      <c r="Y2343" s="2">
        <v>0</v>
      </c>
      <c r="Z2343">
        <v>1</v>
      </c>
    </row>
    <row r="2344" spans="1:26" x14ac:dyDescent="0.25">
      <c r="A2344" s="1">
        <v>44737</v>
      </c>
      <c r="B2344" t="s">
        <v>82</v>
      </c>
      <c r="C2344" t="s">
        <v>162</v>
      </c>
      <c r="D2344" t="s">
        <v>143</v>
      </c>
      <c r="E2344" t="s">
        <v>277</v>
      </c>
      <c r="F2344" s="3">
        <v>0</v>
      </c>
      <c r="G2344" s="5">
        <v>1.7500000000000002E-2</v>
      </c>
      <c r="H2344" s="2">
        <v>0</v>
      </c>
      <c r="I2344" s="2">
        <v>0</v>
      </c>
      <c r="J2344" s="2">
        <v>0</v>
      </c>
      <c r="K2344" s="2">
        <v>1</v>
      </c>
      <c r="L2344" s="2">
        <v>1</v>
      </c>
      <c r="M2344">
        <v>0</v>
      </c>
      <c r="N2344" s="2">
        <v>1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1</v>
      </c>
      <c r="U2344" s="45" t="s">
        <v>77</v>
      </c>
      <c r="V2344" s="45" t="s">
        <v>77</v>
      </c>
      <c r="W2344" s="45" t="s">
        <v>77</v>
      </c>
      <c r="X2344" s="2">
        <v>1</v>
      </c>
      <c r="Y2344" s="2">
        <v>0</v>
      </c>
      <c r="Z2344">
        <v>1</v>
      </c>
    </row>
    <row r="2345" spans="1:26" x14ac:dyDescent="0.25">
      <c r="A2345" s="1">
        <v>44737</v>
      </c>
      <c r="B2345" t="s">
        <v>80</v>
      </c>
      <c r="C2345" t="s">
        <v>133</v>
      </c>
      <c r="D2345" t="s">
        <v>132</v>
      </c>
      <c r="E2345" t="s">
        <v>269</v>
      </c>
      <c r="F2345" s="3">
        <v>0.23833333333333334</v>
      </c>
      <c r="G2345" s="5">
        <v>2.0347222222222225E-2</v>
      </c>
      <c r="H2345" s="2">
        <v>0</v>
      </c>
      <c r="I2345" s="2">
        <v>0</v>
      </c>
      <c r="J2345" s="2">
        <v>0</v>
      </c>
      <c r="K2345" s="2">
        <v>1</v>
      </c>
      <c r="L2345" s="2">
        <v>1</v>
      </c>
      <c r="M2345">
        <v>0</v>
      </c>
      <c r="N2345" s="2">
        <v>1</v>
      </c>
      <c r="O2345" s="2">
        <v>1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45">
        <v>3.7037037037037041E-4</v>
      </c>
      <c r="V2345" s="45">
        <v>1</v>
      </c>
      <c r="W2345" s="45" t="s">
        <v>77</v>
      </c>
      <c r="X2345" s="2">
        <v>0</v>
      </c>
      <c r="Y2345" s="2">
        <v>0</v>
      </c>
      <c r="Z2345">
        <v>1</v>
      </c>
    </row>
    <row r="2346" spans="1:26" x14ac:dyDescent="0.25">
      <c r="A2346" s="1">
        <v>44737</v>
      </c>
      <c r="B2346" t="s">
        <v>80</v>
      </c>
      <c r="C2346" t="s">
        <v>133</v>
      </c>
      <c r="D2346" t="s">
        <v>132</v>
      </c>
      <c r="E2346" t="s">
        <v>275</v>
      </c>
      <c r="F2346" s="3">
        <v>65.452221166666661</v>
      </c>
      <c r="G2346" s="5">
        <v>0.31343620910493825</v>
      </c>
      <c r="H2346" s="2">
        <v>6</v>
      </c>
      <c r="I2346" s="2">
        <v>4</v>
      </c>
      <c r="J2346" s="2">
        <v>2</v>
      </c>
      <c r="K2346" s="2">
        <v>8</v>
      </c>
      <c r="L2346" s="2">
        <v>8</v>
      </c>
      <c r="M2346">
        <v>0</v>
      </c>
      <c r="N2346" s="2">
        <v>1</v>
      </c>
      <c r="O2346" s="2">
        <v>1</v>
      </c>
      <c r="P2346" s="2">
        <v>6</v>
      </c>
      <c r="Q2346" s="2">
        <v>7</v>
      </c>
      <c r="R2346" s="2">
        <v>1</v>
      </c>
      <c r="S2346" s="2">
        <v>0</v>
      </c>
      <c r="T2346" s="2">
        <v>0</v>
      </c>
      <c r="U2346" s="45">
        <v>2.2337962962962967E-3</v>
      </c>
      <c r="V2346" s="45">
        <v>1</v>
      </c>
      <c r="W2346" s="45">
        <v>0.14587962962962964</v>
      </c>
      <c r="X2346" s="2">
        <v>0</v>
      </c>
      <c r="Y2346" s="2">
        <v>7</v>
      </c>
      <c r="Z2346">
        <v>8</v>
      </c>
    </row>
    <row r="2347" spans="1:26" x14ac:dyDescent="0.25">
      <c r="A2347" s="1">
        <v>44737</v>
      </c>
      <c r="B2347" t="s">
        <v>80</v>
      </c>
      <c r="C2347" t="s">
        <v>149</v>
      </c>
      <c r="D2347" t="s">
        <v>150</v>
      </c>
      <c r="E2347" t="s">
        <v>275</v>
      </c>
      <c r="F2347" s="3">
        <v>0.88694450000000002</v>
      </c>
      <c r="G2347" s="5">
        <v>2.2735340277777776E-2</v>
      </c>
      <c r="H2347" s="2">
        <v>0</v>
      </c>
      <c r="I2347" s="2">
        <v>0</v>
      </c>
      <c r="J2347" s="2">
        <v>0</v>
      </c>
      <c r="K2347" s="2">
        <v>3</v>
      </c>
      <c r="L2347" s="2">
        <v>3</v>
      </c>
      <c r="M2347">
        <v>0</v>
      </c>
      <c r="N2347" s="2">
        <v>2</v>
      </c>
      <c r="O2347" s="2">
        <v>1</v>
      </c>
      <c r="P2347" s="2">
        <v>1</v>
      </c>
      <c r="Q2347" s="2">
        <v>2</v>
      </c>
      <c r="R2347" s="2">
        <v>1</v>
      </c>
      <c r="S2347" s="2">
        <v>0</v>
      </c>
      <c r="T2347" s="2">
        <v>0</v>
      </c>
      <c r="U2347" s="45">
        <v>2.4421296296296296E-3</v>
      </c>
      <c r="V2347" s="45">
        <v>1</v>
      </c>
      <c r="W2347" s="45">
        <v>0.27537615740740745</v>
      </c>
      <c r="X2347" s="2">
        <v>0</v>
      </c>
      <c r="Y2347" s="2">
        <v>2</v>
      </c>
      <c r="Z2347">
        <v>3</v>
      </c>
    </row>
    <row r="2348" spans="1:26" x14ac:dyDescent="0.25">
      <c r="A2348" s="1">
        <v>44737</v>
      </c>
      <c r="B2348" t="s">
        <v>80</v>
      </c>
      <c r="C2348" t="s">
        <v>229</v>
      </c>
      <c r="D2348" t="s">
        <v>150</v>
      </c>
      <c r="E2348" t="s">
        <v>275</v>
      </c>
      <c r="F2348" s="3">
        <v>0</v>
      </c>
      <c r="G2348" s="5" t="s">
        <v>77</v>
      </c>
      <c r="H2348" s="2">
        <v>0</v>
      </c>
      <c r="I2348" s="2">
        <v>0</v>
      </c>
      <c r="J2348" s="2">
        <v>0</v>
      </c>
      <c r="K2348" s="2">
        <v>1</v>
      </c>
      <c r="L2348" s="2">
        <v>1</v>
      </c>
      <c r="M2348">
        <v>0</v>
      </c>
      <c r="N2348" s="2">
        <v>1</v>
      </c>
      <c r="O2348" s="2">
        <v>0</v>
      </c>
      <c r="P2348" s="2">
        <v>0</v>
      </c>
      <c r="Q2348" s="2">
        <v>1</v>
      </c>
      <c r="R2348" s="2">
        <v>1</v>
      </c>
      <c r="S2348" s="2">
        <v>0</v>
      </c>
      <c r="T2348" s="2">
        <v>0</v>
      </c>
      <c r="U2348" s="45" t="s">
        <v>77</v>
      </c>
      <c r="V2348" s="45" t="s">
        <v>77</v>
      </c>
      <c r="W2348" s="45">
        <v>0.10924768518518518</v>
      </c>
      <c r="X2348" s="2">
        <v>0</v>
      </c>
      <c r="Y2348" s="2">
        <v>1</v>
      </c>
      <c r="Z2348">
        <v>1</v>
      </c>
    </row>
    <row r="2349" spans="1:26" x14ac:dyDescent="0.25">
      <c r="A2349" s="1">
        <v>44737</v>
      </c>
      <c r="B2349" t="s">
        <v>80</v>
      </c>
      <c r="C2349" t="s">
        <v>133</v>
      </c>
      <c r="D2349" t="s">
        <v>132</v>
      </c>
      <c r="E2349" t="s">
        <v>94</v>
      </c>
      <c r="F2349" s="3">
        <v>1.2891666666666666</v>
      </c>
      <c r="G2349" s="5">
        <v>6.413194444444445E-2</v>
      </c>
      <c r="H2349" s="2">
        <v>0</v>
      </c>
      <c r="I2349" s="2">
        <v>0</v>
      </c>
      <c r="J2349" s="2">
        <v>0</v>
      </c>
      <c r="K2349" s="2">
        <v>1</v>
      </c>
      <c r="L2349" s="2">
        <v>1</v>
      </c>
      <c r="M2349">
        <v>0</v>
      </c>
      <c r="N2349" s="2">
        <v>0</v>
      </c>
      <c r="O2349" s="2">
        <v>1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45">
        <v>1.9050925925925926E-2</v>
      </c>
      <c r="V2349" s="45">
        <v>0</v>
      </c>
      <c r="W2349" s="45" t="s">
        <v>77</v>
      </c>
      <c r="X2349" s="2">
        <v>0</v>
      </c>
      <c r="Y2349" s="2">
        <v>0</v>
      </c>
      <c r="Z2349">
        <v>1</v>
      </c>
    </row>
    <row r="2350" spans="1:26" x14ac:dyDescent="0.25">
      <c r="A2350" s="1">
        <v>44737</v>
      </c>
      <c r="B2350" t="s">
        <v>80</v>
      </c>
      <c r="C2350" t="s">
        <v>133</v>
      </c>
      <c r="D2350" t="s">
        <v>132</v>
      </c>
      <c r="E2350" t="s">
        <v>274</v>
      </c>
      <c r="F2350" s="3">
        <v>0.65805550000000002</v>
      </c>
      <c r="G2350" s="5">
        <v>3.7835645833333334E-2</v>
      </c>
      <c r="H2350" s="2">
        <v>0</v>
      </c>
      <c r="I2350" s="2">
        <v>0</v>
      </c>
      <c r="J2350" s="2">
        <v>0</v>
      </c>
      <c r="K2350" s="2">
        <v>1</v>
      </c>
      <c r="L2350" s="2">
        <v>1</v>
      </c>
      <c r="M2350">
        <v>0</v>
      </c>
      <c r="N2350" s="2">
        <v>1</v>
      </c>
      <c r="O2350" s="2">
        <v>0</v>
      </c>
      <c r="P2350" s="2">
        <v>1</v>
      </c>
      <c r="Q2350" s="2">
        <v>1</v>
      </c>
      <c r="R2350" s="2">
        <v>0</v>
      </c>
      <c r="S2350" s="2">
        <v>0</v>
      </c>
      <c r="T2350" s="2">
        <v>0</v>
      </c>
      <c r="U2350" s="45" t="s">
        <v>77</v>
      </c>
      <c r="V2350" s="45" t="s">
        <v>77</v>
      </c>
      <c r="W2350" s="45">
        <v>0.29724537037037041</v>
      </c>
      <c r="X2350" s="2">
        <v>0</v>
      </c>
      <c r="Y2350" s="2">
        <v>1</v>
      </c>
      <c r="Z2350">
        <v>1</v>
      </c>
    </row>
    <row r="2351" spans="1:26" x14ac:dyDescent="0.25">
      <c r="A2351" s="1">
        <v>44737</v>
      </c>
      <c r="B2351" t="s">
        <v>80</v>
      </c>
      <c r="C2351" t="s">
        <v>133</v>
      </c>
      <c r="D2351" t="s">
        <v>132</v>
      </c>
      <c r="E2351" t="s">
        <v>267</v>
      </c>
      <c r="F2351" s="3">
        <v>73.336109833333325</v>
      </c>
      <c r="G2351" s="5">
        <v>0.17103557200292394</v>
      </c>
      <c r="H2351" s="2">
        <v>8</v>
      </c>
      <c r="I2351" s="2">
        <v>5</v>
      </c>
      <c r="J2351" s="2">
        <v>1</v>
      </c>
      <c r="K2351" s="2">
        <v>19</v>
      </c>
      <c r="L2351" s="2">
        <v>19</v>
      </c>
      <c r="M2351">
        <v>3</v>
      </c>
      <c r="N2351" s="2">
        <v>8</v>
      </c>
      <c r="O2351" s="2">
        <v>6</v>
      </c>
      <c r="P2351" s="2">
        <v>11</v>
      </c>
      <c r="Q2351" s="2">
        <v>12</v>
      </c>
      <c r="R2351" s="2">
        <v>1</v>
      </c>
      <c r="S2351" s="2">
        <v>1</v>
      </c>
      <c r="T2351" s="2">
        <v>0</v>
      </c>
      <c r="U2351" s="45">
        <v>5.0231481481481481E-3</v>
      </c>
      <c r="V2351" s="45">
        <v>0.5</v>
      </c>
      <c r="W2351" s="45">
        <v>0.12795138888888891</v>
      </c>
      <c r="X2351" s="2">
        <v>1</v>
      </c>
      <c r="Y2351" s="2">
        <v>12</v>
      </c>
      <c r="Z2351">
        <v>19</v>
      </c>
    </row>
    <row r="2352" spans="1:26" x14ac:dyDescent="0.25">
      <c r="A2352" s="1">
        <v>44737</v>
      </c>
      <c r="B2352" t="s">
        <v>80</v>
      </c>
      <c r="C2352" t="s">
        <v>149</v>
      </c>
      <c r="D2352" t="s">
        <v>150</v>
      </c>
      <c r="E2352" t="s">
        <v>267</v>
      </c>
      <c r="F2352" s="3">
        <v>3.6388833333333336E-2</v>
      </c>
      <c r="G2352" s="5">
        <v>1.9093363425925925E-2</v>
      </c>
      <c r="H2352" s="2">
        <v>0</v>
      </c>
      <c r="I2352" s="2">
        <v>0</v>
      </c>
      <c r="J2352" s="2">
        <v>0</v>
      </c>
      <c r="K2352" s="2">
        <v>3</v>
      </c>
      <c r="L2352" s="2">
        <v>3</v>
      </c>
      <c r="M2352">
        <v>1</v>
      </c>
      <c r="N2352" s="2">
        <v>3</v>
      </c>
      <c r="O2352" s="2">
        <v>0</v>
      </c>
      <c r="P2352" s="2">
        <v>2</v>
      </c>
      <c r="Q2352" s="2">
        <v>2</v>
      </c>
      <c r="R2352" s="2">
        <v>0</v>
      </c>
      <c r="S2352" s="2">
        <v>0</v>
      </c>
      <c r="T2352" s="2">
        <v>1</v>
      </c>
      <c r="U2352" s="45" t="s">
        <v>77</v>
      </c>
      <c r="V2352" s="45" t="s">
        <v>77</v>
      </c>
      <c r="W2352" s="45">
        <v>9.9895833333333336E-2</v>
      </c>
      <c r="X2352" s="2">
        <v>1</v>
      </c>
      <c r="Y2352" s="2">
        <v>2</v>
      </c>
      <c r="Z2352">
        <v>3</v>
      </c>
    </row>
    <row r="2353" spans="1:26" x14ac:dyDescent="0.25">
      <c r="A2353" s="1">
        <v>44737</v>
      </c>
      <c r="B2353" t="s">
        <v>77</v>
      </c>
      <c r="C2353" t="s">
        <v>77</v>
      </c>
      <c r="D2353" t="s">
        <v>77</v>
      </c>
      <c r="E2353" t="s">
        <v>280</v>
      </c>
      <c r="F2353" s="3">
        <v>0</v>
      </c>
      <c r="G2353" s="5" t="s">
        <v>77</v>
      </c>
      <c r="H2353" s="2">
        <v>0</v>
      </c>
      <c r="I2353" s="2">
        <v>0</v>
      </c>
      <c r="J2353" s="2">
        <v>0</v>
      </c>
      <c r="K2353" s="2">
        <v>29</v>
      </c>
      <c r="L2353" s="2">
        <v>4</v>
      </c>
      <c r="M2353">
        <v>0</v>
      </c>
      <c r="N2353" s="2">
        <v>0</v>
      </c>
      <c r="O2353" s="2">
        <v>2</v>
      </c>
      <c r="P2353" s="2">
        <v>20</v>
      </c>
      <c r="Q2353" s="2">
        <v>23</v>
      </c>
      <c r="R2353" s="2">
        <v>3</v>
      </c>
      <c r="S2353" s="2">
        <v>2</v>
      </c>
      <c r="T2353" s="2">
        <v>2</v>
      </c>
      <c r="U2353" s="45">
        <v>5.4108796296296292E-3</v>
      </c>
      <c r="V2353" s="45">
        <v>0.5</v>
      </c>
      <c r="W2353" s="45">
        <v>0.13836805555555556</v>
      </c>
      <c r="X2353" s="2">
        <v>4</v>
      </c>
      <c r="Y2353" s="2">
        <v>23</v>
      </c>
      <c r="Z2353">
        <v>13</v>
      </c>
    </row>
    <row r="2354" spans="1:26" x14ac:dyDescent="0.25">
      <c r="A2354" s="1">
        <v>44737</v>
      </c>
      <c r="B2354" t="s">
        <v>77</v>
      </c>
      <c r="C2354" t="s">
        <v>77</v>
      </c>
      <c r="D2354" t="s">
        <v>77</v>
      </c>
      <c r="E2354" t="s">
        <v>269</v>
      </c>
      <c r="F2354" s="3">
        <v>0</v>
      </c>
      <c r="G2354" s="5" t="s">
        <v>77</v>
      </c>
      <c r="H2354" s="2">
        <v>0</v>
      </c>
      <c r="I2354" s="2">
        <v>0</v>
      </c>
      <c r="J2354" s="2">
        <v>0</v>
      </c>
      <c r="K2354" s="2">
        <v>50</v>
      </c>
      <c r="L2354" s="2">
        <v>12</v>
      </c>
      <c r="M2354">
        <v>0</v>
      </c>
      <c r="N2354" s="2">
        <v>0</v>
      </c>
      <c r="O2354" s="2">
        <v>5</v>
      </c>
      <c r="P2354" s="2">
        <v>35</v>
      </c>
      <c r="Q2354" s="2">
        <v>38</v>
      </c>
      <c r="R2354" s="2">
        <v>3</v>
      </c>
      <c r="S2354" s="2">
        <v>2</v>
      </c>
      <c r="T2354" s="2">
        <v>5</v>
      </c>
      <c r="U2354" s="45">
        <v>6.6087962962962975E-3</v>
      </c>
      <c r="V2354" s="45">
        <v>0.2</v>
      </c>
      <c r="W2354" s="45">
        <v>0.20082175925925927</v>
      </c>
      <c r="X2354" s="2">
        <v>7</v>
      </c>
      <c r="Y2354" s="2">
        <v>38</v>
      </c>
      <c r="Z2354">
        <v>17</v>
      </c>
    </row>
    <row r="2355" spans="1:26" x14ac:dyDescent="0.25">
      <c r="A2355" s="1">
        <v>44737</v>
      </c>
      <c r="B2355" t="s">
        <v>77</v>
      </c>
      <c r="C2355" t="s">
        <v>77</v>
      </c>
      <c r="D2355" t="s">
        <v>77</v>
      </c>
      <c r="E2355" t="s">
        <v>272</v>
      </c>
      <c r="F2355" s="3">
        <v>0</v>
      </c>
      <c r="G2355" s="5" t="s">
        <v>77</v>
      </c>
      <c r="H2355" s="2">
        <v>0</v>
      </c>
      <c r="I2355" s="2">
        <v>0</v>
      </c>
      <c r="J2355" s="2">
        <v>0</v>
      </c>
      <c r="K2355" s="2">
        <v>47</v>
      </c>
      <c r="L2355" s="2">
        <v>11</v>
      </c>
      <c r="M2355">
        <v>0</v>
      </c>
      <c r="N2355" s="2">
        <v>0</v>
      </c>
      <c r="O2355" s="2">
        <v>6</v>
      </c>
      <c r="P2355" s="2">
        <v>23</v>
      </c>
      <c r="Q2355" s="2">
        <v>32</v>
      </c>
      <c r="R2355" s="2">
        <v>9</v>
      </c>
      <c r="S2355" s="2">
        <v>2</v>
      </c>
      <c r="T2355" s="2">
        <v>7</v>
      </c>
      <c r="U2355" s="45">
        <v>5.0810185185185186E-3</v>
      </c>
      <c r="V2355" s="45">
        <v>0.66666666666666663</v>
      </c>
      <c r="W2355" s="45">
        <v>0.13236111111111112</v>
      </c>
      <c r="X2355" s="2">
        <v>9</v>
      </c>
      <c r="Y2355" s="2">
        <v>32</v>
      </c>
      <c r="Z2355">
        <v>20</v>
      </c>
    </row>
    <row r="2356" spans="1:26" x14ac:dyDescent="0.25">
      <c r="A2356" s="1">
        <v>44737</v>
      </c>
      <c r="B2356" t="s">
        <v>77</v>
      </c>
      <c r="C2356" t="s">
        <v>77</v>
      </c>
      <c r="D2356" t="s">
        <v>77</v>
      </c>
      <c r="E2356" t="s">
        <v>273</v>
      </c>
      <c r="F2356" s="3">
        <v>0</v>
      </c>
      <c r="G2356" s="5" t="s">
        <v>77</v>
      </c>
      <c r="H2356" s="2">
        <v>0</v>
      </c>
      <c r="I2356" s="2">
        <v>0</v>
      </c>
      <c r="J2356" s="2">
        <v>0</v>
      </c>
      <c r="K2356" s="2">
        <v>123</v>
      </c>
      <c r="L2356" s="2">
        <v>19</v>
      </c>
      <c r="M2356">
        <v>0</v>
      </c>
      <c r="N2356" s="2">
        <v>0</v>
      </c>
      <c r="O2356" s="2">
        <v>10</v>
      </c>
      <c r="P2356" s="2">
        <v>68</v>
      </c>
      <c r="Q2356" s="2">
        <v>87</v>
      </c>
      <c r="R2356" s="2">
        <v>19</v>
      </c>
      <c r="S2356" s="2">
        <v>10</v>
      </c>
      <c r="T2356" s="2">
        <v>16</v>
      </c>
      <c r="U2356" s="45">
        <v>5.1504629629629635E-3</v>
      </c>
      <c r="V2356" s="45">
        <v>0.6</v>
      </c>
      <c r="W2356" s="45">
        <v>7.928819444444446E-2</v>
      </c>
      <c r="X2356" s="2">
        <v>26</v>
      </c>
      <c r="Y2356" s="2">
        <v>87</v>
      </c>
      <c r="Z2356">
        <v>51</v>
      </c>
    </row>
    <row r="2357" spans="1:26" x14ac:dyDescent="0.25">
      <c r="A2357" s="1">
        <v>44737</v>
      </c>
      <c r="B2357" t="s">
        <v>77</v>
      </c>
      <c r="C2357" t="s">
        <v>77</v>
      </c>
      <c r="D2357" t="s">
        <v>77</v>
      </c>
      <c r="E2357" t="s">
        <v>268</v>
      </c>
      <c r="F2357" s="3">
        <v>0</v>
      </c>
      <c r="G2357" s="5" t="s">
        <v>77</v>
      </c>
      <c r="H2357" s="2">
        <v>0</v>
      </c>
      <c r="I2357" s="2">
        <v>0</v>
      </c>
      <c r="J2357" s="2">
        <v>0</v>
      </c>
      <c r="K2357" s="2">
        <v>63</v>
      </c>
      <c r="L2357" s="2">
        <v>10</v>
      </c>
      <c r="M2357">
        <v>0</v>
      </c>
      <c r="N2357" s="2">
        <v>0</v>
      </c>
      <c r="O2357" s="2">
        <v>8</v>
      </c>
      <c r="P2357" s="2">
        <v>35</v>
      </c>
      <c r="Q2357" s="2">
        <v>47</v>
      </c>
      <c r="R2357" s="2">
        <v>12</v>
      </c>
      <c r="S2357" s="2">
        <v>1</v>
      </c>
      <c r="T2357" s="2">
        <v>7</v>
      </c>
      <c r="U2357" s="45">
        <v>8.4201388888888885E-3</v>
      </c>
      <c r="V2357" s="45">
        <v>0.25</v>
      </c>
      <c r="W2357" s="45">
        <v>0.11284722222222222</v>
      </c>
      <c r="X2357" s="2">
        <v>8</v>
      </c>
      <c r="Y2357" s="2">
        <v>47</v>
      </c>
      <c r="Z2357">
        <v>22</v>
      </c>
    </row>
    <row r="2358" spans="1:26" x14ac:dyDescent="0.25">
      <c r="A2358" s="1">
        <v>44737</v>
      </c>
      <c r="B2358" t="s">
        <v>77</v>
      </c>
      <c r="C2358" t="s">
        <v>77</v>
      </c>
      <c r="D2358" t="s">
        <v>77</v>
      </c>
      <c r="E2358" t="s">
        <v>286</v>
      </c>
      <c r="F2358" s="3">
        <v>0</v>
      </c>
      <c r="G2358" s="5" t="s">
        <v>77</v>
      </c>
      <c r="H2358" s="2">
        <v>0</v>
      </c>
      <c r="I2358" s="2">
        <v>0</v>
      </c>
      <c r="J2358" s="2">
        <v>0</v>
      </c>
      <c r="K2358" s="2">
        <v>24</v>
      </c>
      <c r="L2358" s="2">
        <v>2</v>
      </c>
      <c r="M2358">
        <v>0</v>
      </c>
      <c r="N2358" s="2">
        <v>0</v>
      </c>
      <c r="O2358" s="2">
        <v>2</v>
      </c>
      <c r="P2358" s="2">
        <v>13</v>
      </c>
      <c r="Q2358" s="2">
        <v>15</v>
      </c>
      <c r="R2358" s="2">
        <v>2</v>
      </c>
      <c r="S2358" s="2">
        <v>2</v>
      </c>
      <c r="T2358" s="2">
        <v>5</v>
      </c>
      <c r="U2358" s="45">
        <v>9.5775462962962958E-3</v>
      </c>
      <c r="V2358" s="45">
        <v>0.5</v>
      </c>
      <c r="W2358" s="45">
        <v>5.1261574074074071E-2</v>
      </c>
      <c r="X2358" s="2">
        <v>7</v>
      </c>
      <c r="Y2358" s="2">
        <v>15</v>
      </c>
      <c r="Z2358">
        <v>11</v>
      </c>
    </row>
    <row r="2359" spans="1:26" x14ac:dyDescent="0.25">
      <c r="A2359" s="1">
        <v>44737</v>
      </c>
      <c r="B2359" t="s">
        <v>77</v>
      </c>
      <c r="C2359" t="s">
        <v>77</v>
      </c>
      <c r="D2359" t="s">
        <v>77</v>
      </c>
      <c r="E2359" t="s">
        <v>276</v>
      </c>
      <c r="F2359" s="3">
        <v>0</v>
      </c>
      <c r="G2359" s="5" t="s">
        <v>77</v>
      </c>
      <c r="H2359" s="2">
        <v>0</v>
      </c>
      <c r="I2359" s="2">
        <v>0</v>
      </c>
      <c r="J2359" s="2">
        <v>0</v>
      </c>
      <c r="K2359" s="2">
        <v>63</v>
      </c>
      <c r="L2359" s="2">
        <v>9</v>
      </c>
      <c r="M2359">
        <v>0</v>
      </c>
      <c r="N2359" s="2">
        <v>0</v>
      </c>
      <c r="O2359" s="2">
        <v>3</v>
      </c>
      <c r="P2359" s="2">
        <v>31</v>
      </c>
      <c r="Q2359" s="2">
        <v>44</v>
      </c>
      <c r="R2359" s="2">
        <v>13</v>
      </c>
      <c r="S2359" s="2">
        <v>7</v>
      </c>
      <c r="T2359" s="2">
        <v>9</v>
      </c>
      <c r="U2359" s="45">
        <v>6.4699074074074077E-3</v>
      </c>
      <c r="V2359" s="45">
        <v>0.33333333333333331</v>
      </c>
      <c r="W2359" s="45">
        <v>0.10711805555555556</v>
      </c>
      <c r="X2359" s="2">
        <v>16</v>
      </c>
      <c r="Y2359" s="2">
        <v>44</v>
      </c>
      <c r="Z2359">
        <v>32</v>
      </c>
    </row>
    <row r="2360" spans="1:26" x14ac:dyDescent="0.25">
      <c r="A2360" s="1">
        <v>44737</v>
      </c>
      <c r="B2360" t="s">
        <v>77</v>
      </c>
      <c r="C2360" t="s">
        <v>77</v>
      </c>
      <c r="D2360" t="s">
        <v>77</v>
      </c>
      <c r="E2360" t="s">
        <v>285</v>
      </c>
      <c r="F2360" s="3">
        <v>0</v>
      </c>
      <c r="G2360" s="5" t="s">
        <v>77</v>
      </c>
      <c r="H2360" s="2">
        <v>0</v>
      </c>
      <c r="I2360" s="2">
        <v>0</v>
      </c>
      <c r="J2360" s="2">
        <v>0</v>
      </c>
      <c r="K2360" s="2">
        <v>44</v>
      </c>
      <c r="L2360" s="2">
        <v>14</v>
      </c>
      <c r="M2360">
        <v>0</v>
      </c>
      <c r="N2360" s="2">
        <v>1</v>
      </c>
      <c r="O2360" s="2">
        <v>9</v>
      </c>
      <c r="P2360" s="2">
        <v>21</v>
      </c>
      <c r="Q2360" s="2">
        <v>30</v>
      </c>
      <c r="R2360" s="2">
        <v>9</v>
      </c>
      <c r="S2360" s="2">
        <v>1</v>
      </c>
      <c r="T2360" s="2">
        <v>4</v>
      </c>
      <c r="U2360" s="45">
        <v>7.1180555555555554E-3</v>
      </c>
      <c r="V2360" s="45">
        <v>0.44444444444444442</v>
      </c>
      <c r="W2360" s="45">
        <v>2.689814814814815E-2</v>
      </c>
      <c r="X2360" s="2">
        <v>5</v>
      </c>
      <c r="Y2360" s="2">
        <v>30</v>
      </c>
      <c r="Z2360">
        <v>24</v>
      </c>
    </row>
    <row r="2361" spans="1:26" x14ac:dyDescent="0.25">
      <c r="A2361" s="1">
        <v>44737</v>
      </c>
      <c r="B2361" t="s">
        <v>77</v>
      </c>
      <c r="C2361" t="s">
        <v>77</v>
      </c>
      <c r="D2361" t="s">
        <v>77</v>
      </c>
      <c r="E2361" t="s">
        <v>282</v>
      </c>
      <c r="F2361" s="3">
        <v>0</v>
      </c>
      <c r="G2361" s="5" t="s">
        <v>77</v>
      </c>
      <c r="H2361" s="2">
        <v>0</v>
      </c>
      <c r="I2361" s="2">
        <v>0</v>
      </c>
      <c r="J2361" s="2">
        <v>0</v>
      </c>
      <c r="K2361" s="2">
        <v>46</v>
      </c>
      <c r="L2361" s="2">
        <v>7</v>
      </c>
      <c r="M2361">
        <v>0</v>
      </c>
      <c r="N2361" s="2">
        <v>0</v>
      </c>
      <c r="O2361" s="2">
        <v>2</v>
      </c>
      <c r="P2361" s="2">
        <v>23</v>
      </c>
      <c r="Q2361" s="2">
        <v>33</v>
      </c>
      <c r="R2361" s="2">
        <v>10</v>
      </c>
      <c r="S2361" s="2">
        <v>3</v>
      </c>
      <c r="T2361" s="2">
        <v>8</v>
      </c>
      <c r="U2361" s="45">
        <v>1.1186342592592593E-2</v>
      </c>
      <c r="V2361" s="45">
        <v>0</v>
      </c>
      <c r="W2361" s="45">
        <v>5.1273148148148158E-2</v>
      </c>
      <c r="X2361" s="2">
        <v>11</v>
      </c>
      <c r="Y2361" s="2">
        <v>33</v>
      </c>
      <c r="Z2361">
        <v>18</v>
      </c>
    </row>
    <row r="2362" spans="1:26" x14ac:dyDescent="0.25">
      <c r="A2362" s="1">
        <v>44737</v>
      </c>
      <c r="B2362" t="s">
        <v>77</v>
      </c>
      <c r="C2362" t="s">
        <v>77</v>
      </c>
      <c r="D2362" t="s">
        <v>77</v>
      </c>
      <c r="E2362" t="s">
        <v>287</v>
      </c>
      <c r="F2362" s="3">
        <v>0</v>
      </c>
      <c r="G2362" s="5" t="s">
        <v>77</v>
      </c>
      <c r="H2362" s="2">
        <v>0</v>
      </c>
      <c r="I2362" s="2">
        <v>0</v>
      </c>
      <c r="J2362" s="2">
        <v>0</v>
      </c>
      <c r="K2362" s="2">
        <v>53</v>
      </c>
      <c r="L2362" s="2">
        <v>10</v>
      </c>
      <c r="M2362">
        <v>0</v>
      </c>
      <c r="N2362" s="2">
        <v>0</v>
      </c>
      <c r="O2362" s="2">
        <v>8</v>
      </c>
      <c r="P2362" s="2">
        <v>27</v>
      </c>
      <c r="Q2362" s="2">
        <v>34</v>
      </c>
      <c r="R2362" s="2">
        <v>7</v>
      </c>
      <c r="S2362" s="2">
        <v>3</v>
      </c>
      <c r="T2362" s="2">
        <v>8</v>
      </c>
      <c r="U2362" s="45">
        <v>4.820601851851852E-3</v>
      </c>
      <c r="V2362" s="45">
        <v>0.75</v>
      </c>
      <c r="W2362" s="45">
        <v>8.1643518518518518E-2</v>
      </c>
      <c r="X2362" s="2">
        <v>11</v>
      </c>
      <c r="Y2362" s="2">
        <v>34</v>
      </c>
      <c r="Z2362">
        <v>28</v>
      </c>
    </row>
    <row r="2363" spans="1:26" x14ac:dyDescent="0.25">
      <c r="A2363" s="1">
        <v>44737</v>
      </c>
      <c r="B2363" t="s">
        <v>77</v>
      </c>
      <c r="C2363" t="s">
        <v>77</v>
      </c>
      <c r="D2363" t="s">
        <v>77</v>
      </c>
      <c r="E2363" t="s">
        <v>284</v>
      </c>
      <c r="F2363" s="3">
        <v>0</v>
      </c>
      <c r="G2363" s="5" t="s">
        <v>77</v>
      </c>
      <c r="H2363" s="2">
        <v>0</v>
      </c>
      <c r="I2363" s="2">
        <v>0</v>
      </c>
      <c r="J2363" s="2">
        <v>0</v>
      </c>
      <c r="K2363" s="2">
        <v>22</v>
      </c>
      <c r="L2363" s="2">
        <v>4</v>
      </c>
      <c r="M2363">
        <v>0</v>
      </c>
      <c r="N2363" s="2">
        <v>0</v>
      </c>
      <c r="O2363" s="2">
        <v>1</v>
      </c>
      <c r="P2363" s="2">
        <v>14</v>
      </c>
      <c r="Q2363" s="2">
        <v>18</v>
      </c>
      <c r="R2363" s="2">
        <v>4</v>
      </c>
      <c r="S2363" s="2">
        <v>1</v>
      </c>
      <c r="T2363" s="2">
        <v>2</v>
      </c>
      <c r="U2363" s="45">
        <v>8.7615740740740744E-3</v>
      </c>
      <c r="V2363" s="45">
        <v>0</v>
      </c>
      <c r="W2363" s="45">
        <v>0.15814814814814815</v>
      </c>
      <c r="X2363" s="2">
        <v>3</v>
      </c>
      <c r="Y2363" s="2">
        <v>18</v>
      </c>
      <c r="Z2363">
        <v>8</v>
      </c>
    </row>
    <row r="2364" spans="1:26" x14ac:dyDescent="0.25">
      <c r="A2364" s="1">
        <v>44737</v>
      </c>
      <c r="B2364" t="s">
        <v>77</v>
      </c>
      <c r="C2364" t="s">
        <v>77</v>
      </c>
      <c r="D2364" t="s">
        <v>77</v>
      </c>
      <c r="E2364" t="s">
        <v>281</v>
      </c>
      <c r="F2364" s="3">
        <v>0</v>
      </c>
      <c r="G2364" s="5" t="s">
        <v>77</v>
      </c>
      <c r="H2364" s="2">
        <v>0</v>
      </c>
      <c r="I2364" s="2">
        <v>0</v>
      </c>
      <c r="J2364" s="2">
        <v>0</v>
      </c>
      <c r="K2364" s="2">
        <v>29</v>
      </c>
      <c r="L2364" s="2">
        <v>5</v>
      </c>
      <c r="M2364">
        <v>0</v>
      </c>
      <c r="N2364" s="2">
        <v>0</v>
      </c>
      <c r="O2364" s="2">
        <v>3</v>
      </c>
      <c r="P2364" s="2">
        <v>17</v>
      </c>
      <c r="Q2364" s="2">
        <v>21</v>
      </c>
      <c r="R2364" s="2">
        <v>4</v>
      </c>
      <c r="S2364" s="2">
        <v>4</v>
      </c>
      <c r="T2364" s="2">
        <v>1</v>
      </c>
      <c r="U2364" s="45">
        <v>9.6064814814814815E-3</v>
      </c>
      <c r="V2364" s="45">
        <v>0.33333333333333331</v>
      </c>
      <c r="W2364" s="45">
        <v>0.13399884259259259</v>
      </c>
      <c r="X2364" s="2">
        <v>5</v>
      </c>
      <c r="Y2364" s="2">
        <v>21</v>
      </c>
      <c r="Z2364">
        <v>13</v>
      </c>
    </row>
    <row r="2365" spans="1:26" x14ac:dyDescent="0.25">
      <c r="A2365" s="1">
        <v>44737</v>
      </c>
      <c r="B2365" t="s">
        <v>77</v>
      </c>
      <c r="C2365" t="s">
        <v>77</v>
      </c>
      <c r="D2365" t="s">
        <v>77</v>
      </c>
      <c r="E2365" t="s">
        <v>279</v>
      </c>
      <c r="F2365" s="3">
        <v>0</v>
      </c>
      <c r="G2365" s="5" t="s">
        <v>77</v>
      </c>
      <c r="H2365" s="2">
        <v>0</v>
      </c>
      <c r="I2365" s="2">
        <v>0</v>
      </c>
      <c r="J2365" s="2">
        <v>0</v>
      </c>
      <c r="K2365" s="2">
        <v>27</v>
      </c>
      <c r="L2365" s="2">
        <v>7</v>
      </c>
      <c r="M2365">
        <v>0</v>
      </c>
      <c r="N2365" s="2">
        <v>0</v>
      </c>
      <c r="O2365" s="2">
        <v>4</v>
      </c>
      <c r="P2365" s="2">
        <v>13</v>
      </c>
      <c r="Q2365" s="2">
        <v>18</v>
      </c>
      <c r="R2365" s="2">
        <v>5</v>
      </c>
      <c r="S2365" s="2">
        <v>2</v>
      </c>
      <c r="T2365" s="2">
        <v>3</v>
      </c>
      <c r="U2365" s="45">
        <v>1.3842592592592594E-2</v>
      </c>
      <c r="V2365" s="45">
        <v>0.25</v>
      </c>
      <c r="W2365" s="45">
        <v>5.287037037037038E-2</v>
      </c>
      <c r="X2365" s="2">
        <v>5</v>
      </c>
      <c r="Y2365" s="2">
        <v>18</v>
      </c>
      <c r="Z2365">
        <v>14</v>
      </c>
    </row>
    <row r="2366" spans="1:26" x14ac:dyDescent="0.25">
      <c r="A2366" s="1">
        <v>44737</v>
      </c>
      <c r="B2366" t="s">
        <v>77</v>
      </c>
      <c r="C2366" t="s">
        <v>77</v>
      </c>
      <c r="D2366" t="s">
        <v>77</v>
      </c>
      <c r="E2366" t="s">
        <v>275</v>
      </c>
      <c r="F2366" s="3">
        <v>0</v>
      </c>
      <c r="G2366" s="5" t="s">
        <v>77</v>
      </c>
      <c r="H2366" s="2">
        <v>0</v>
      </c>
      <c r="I2366" s="2">
        <v>0</v>
      </c>
      <c r="J2366" s="2">
        <v>0</v>
      </c>
      <c r="K2366" s="2">
        <v>50</v>
      </c>
      <c r="L2366" s="2">
        <v>10</v>
      </c>
      <c r="M2366">
        <v>0</v>
      </c>
      <c r="N2366" s="2">
        <v>0</v>
      </c>
      <c r="O2366" s="2">
        <v>3</v>
      </c>
      <c r="P2366" s="2">
        <v>29</v>
      </c>
      <c r="Q2366" s="2">
        <v>40</v>
      </c>
      <c r="R2366" s="2">
        <v>11</v>
      </c>
      <c r="S2366" s="2">
        <v>3</v>
      </c>
      <c r="T2366" s="2">
        <v>4</v>
      </c>
      <c r="U2366" s="45">
        <v>4.1435185185185186E-3</v>
      </c>
      <c r="V2366" s="45">
        <v>0.66666666666666663</v>
      </c>
      <c r="W2366" s="45">
        <v>0.13826388888888888</v>
      </c>
      <c r="X2366" s="2">
        <v>7</v>
      </c>
      <c r="Y2366" s="2">
        <v>40</v>
      </c>
      <c r="Z2366">
        <v>17</v>
      </c>
    </row>
    <row r="2367" spans="1:26" x14ac:dyDescent="0.25">
      <c r="A2367" s="1">
        <v>44737</v>
      </c>
      <c r="B2367" t="s">
        <v>77</v>
      </c>
      <c r="C2367" t="s">
        <v>77</v>
      </c>
      <c r="D2367" t="s">
        <v>77</v>
      </c>
      <c r="E2367" t="s">
        <v>271</v>
      </c>
      <c r="F2367" s="3">
        <v>0</v>
      </c>
      <c r="G2367" s="5" t="s">
        <v>77</v>
      </c>
      <c r="H2367" s="2">
        <v>0</v>
      </c>
      <c r="I2367" s="2">
        <v>0</v>
      </c>
      <c r="J2367" s="2">
        <v>0</v>
      </c>
      <c r="K2367" s="2">
        <v>50</v>
      </c>
      <c r="L2367" s="2">
        <v>7</v>
      </c>
      <c r="M2367">
        <v>0</v>
      </c>
      <c r="N2367" s="2">
        <v>0</v>
      </c>
      <c r="O2367" s="2">
        <v>9</v>
      </c>
      <c r="P2367" s="2">
        <v>22</v>
      </c>
      <c r="Q2367" s="2">
        <v>33</v>
      </c>
      <c r="R2367" s="2">
        <v>11</v>
      </c>
      <c r="S2367" s="2">
        <v>1</v>
      </c>
      <c r="T2367" s="2">
        <v>7</v>
      </c>
      <c r="U2367" s="45">
        <v>6.168981481481481E-3</v>
      </c>
      <c r="V2367" s="45">
        <v>0.44444444444444442</v>
      </c>
      <c r="W2367" s="45">
        <v>0.11557291666666668</v>
      </c>
      <c r="X2367" s="2">
        <v>8</v>
      </c>
      <c r="Y2367" s="2">
        <v>33</v>
      </c>
      <c r="Z2367">
        <v>23</v>
      </c>
    </row>
    <row r="2368" spans="1:26" x14ac:dyDescent="0.25">
      <c r="A2368" s="1">
        <v>44737</v>
      </c>
      <c r="B2368" t="s">
        <v>77</v>
      </c>
      <c r="C2368" t="s">
        <v>77</v>
      </c>
      <c r="D2368" t="s">
        <v>77</v>
      </c>
      <c r="E2368" t="s">
        <v>82</v>
      </c>
      <c r="F2368" s="3">
        <v>0</v>
      </c>
      <c r="G2368" s="5" t="s">
        <v>77</v>
      </c>
      <c r="H2368" s="2">
        <v>0</v>
      </c>
      <c r="I2368" s="2">
        <v>0</v>
      </c>
      <c r="J2368" s="2">
        <v>0</v>
      </c>
      <c r="K2368" s="2">
        <v>5</v>
      </c>
      <c r="L2368" s="2">
        <v>0</v>
      </c>
      <c r="M2368">
        <v>0</v>
      </c>
      <c r="N2368" s="2">
        <v>0</v>
      </c>
      <c r="O2368" s="2">
        <v>0</v>
      </c>
      <c r="P2368" s="2">
        <v>5</v>
      </c>
      <c r="Q2368" s="2">
        <v>5</v>
      </c>
      <c r="R2368" s="2">
        <v>0</v>
      </c>
      <c r="S2368" s="2">
        <v>0</v>
      </c>
      <c r="T2368" s="2">
        <v>0</v>
      </c>
      <c r="U2368" s="45" t="s">
        <v>77</v>
      </c>
      <c r="V2368" s="45" t="s">
        <v>77</v>
      </c>
      <c r="W2368" s="45" t="s">
        <v>77</v>
      </c>
      <c r="X2368" s="2">
        <v>0</v>
      </c>
      <c r="Y2368" s="2">
        <v>5</v>
      </c>
      <c r="Z2368">
        <v>0</v>
      </c>
    </row>
    <row r="2369" spans="1:26" x14ac:dyDescent="0.25">
      <c r="A2369" s="1">
        <v>44737</v>
      </c>
      <c r="B2369" t="s">
        <v>77</v>
      </c>
      <c r="C2369" t="s">
        <v>77</v>
      </c>
      <c r="D2369" t="s">
        <v>77</v>
      </c>
      <c r="E2369" t="s">
        <v>270</v>
      </c>
      <c r="F2369" s="3">
        <v>0</v>
      </c>
      <c r="G2369" s="5" t="s">
        <v>77</v>
      </c>
      <c r="H2369" s="2">
        <v>0</v>
      </c>
      <c r="I2369" s="2">
        <v>0</v>
      </c>
      <c r="J2369" s="2">
        <v>0</v>
      </c>
      <c r="K2369" s="2">
        <v>44</v>
      </c>
      <c r="L2369" s="2">
        <v>10</v>
      </c>
      <c r="M2369">
        <v>0</v>
      </c>
      <c r="N2369" s="2">
        <v>0</v>
      </c>
      <c r="O2369" s="2">
        <v>5</v>
      </c>
      <c r="P2369" s="2">
        <v>24</v>
      </c>
      <c r="Q2369" s="2">
        <v>30</v>
      </c>
      <c r="R2369" s="2">
        <v>6</v>
      </c>
      <c r="S2369" s="2">
        <v>1</v>
      </c>
      <c r="T2369" s="2">
        <v>8</v>
      </c>
      <c r="U2369" s="45">
        <v>8.1481481481481492E-3</v>
      </c>
      <c r="V2369" s="45">
        <v>0</v>
      </c>
      <c r="W2369" s="45">
        <v>1.4155092592592592E-2</v>
      </c>
      <c r="X2369" s="2">
        <v>9</v>
      </c>
      <c r="Y2369" s="2">
        <v>30</v>
      </c>
      <c r="Z2369">
        <v>23</v>
      </c>
    </row>
    <row r="2370" spans="1:26" x14ac:dyDescent="0.25">
      <c r="A2370" s="1">
        <v>44737</v>
      </c>
      <c r="B2370" t="s">
        <v>77</v>
      </c>
      <c r="C2370" t="s">
        <v>77</v>
      </c>
      <c r="D2370" t="s">
        <v>77</v>
      </c>
      <c r="E2370" t="s">
        <v>94</v>
      </c>
      <c r="F2370" s="3">
        <v>0</v>
      </c>
      <c r="G2370" s="5" t="s">
        <v>77</v>
      </c>
      <c r="H2370" s="2">
        <v>0</v>
      </c>
      <c r="I2370" s="2">
        <v>0</v>
      </c>
      <c r="J2370" s="2">
        <v>0</v>
      </c>
      <c r="K2370" s="2">
        <v>37</v>
      </c>
      <c r="L2370" s="2">
        <v>11</v>
      </c>
      <c r="M2370">
        <v>0</v>
      </c>
      <c r="N2370" s="2">
        <v>0</v>
      </c>
      <c r="O2370" s="2">
        <v>9</v>
      </c>
      <c r="P2370" s="2">
        <v>14</v>
      </c>
      <c r="Q2370" s="2">
        <v>21</v>
      </c>
      <c r="R2370" s="2">
        <v>7</v>
      </c>
      <c r="S2370" s="2">
        <v>3</v>
      </c>
      <c r="T2370" s="2">
        <v>4</v>
      </c>
      <c r="U2370" s="45">
        <v>7.1296296296296307E-3</v>
      </c>
      <c r="V2370" s="45">
        <v>0.33333333333333331</v>
      </c>
      <c r="W2370" s="45">
        <v>4.2951388888888893E-2</v>
      </c>
      <c r="X2370" s="2">
        <v>7</v>
      </c>
      <c r="Y2370" s="2">
        <v>21</v>
      </c>
      <c r="Z2370">
        <v>21</v>
      </c>
    </row>
    <row r="2371" spans="1:26" x14ac:dyDescent="0.25">
      <c r="A2371" s="1">
        <v>44737</v>
      </c>
      <c r="B2371" t="s">
        <v>77</v>
      </c>
      <c r="C2371" t="s">
        <v>77</v>
      </c>
      <c r="D2371" t="s">
        <v>77</v>
      </c>
      <c r="E2371" t="s">
        <v>274</v>
      </c>
      <c r="F2371" s="3">
        <v>0</v>
      </c>
      <c r="G2371" s="5" t="s">
        <v>77</v>
      </c>
      <c r="H2371" s="2">
        <v>0</v>
      </c>
      <c r="I2371" s="2">
        <v>0</v>
      </c>
      <c r="J2371" s="2">
        <v>0</v>
      </c>
      <c r="K2371" s="2">
        <v>71</v>
      </c>
      <c r="L2371" s="2">
        <v>13</v>
      </c>
      <c r="M2371">
        <v>0</v>
      </c>
      <c r="N2371" s="2">
        <v>0</v>
      </c>
      <c r="O2371" s="2">
        <v>7</v>
      </c>
      <c r="P2371" s="2">
        <v>41</v>
      </c>
      <c r="Q2371" s="2">
        <v>55</v>
      </c>
      <c r="R2371" s="2">
        <v>14</v>
      </c>
      <c r="S2371" s="2">
        <v>5</v>
      </c>
      <c r="T2371" s="2">
        <v>4</v>
      </c>
      <c r="U2371" s="45">
        <v>7.1643518518518523E-3</v>
      </c>
      <c r="V2371" s="45">
        <v>0.2857142857142857</v>
      </c>
      <c r="W2371" s="45">
        <v>8.3576388888888895E-2</v>
      </c>
      <c r="X2371" s="2">
        <v>9</v>
      </c>
      <c r="Y2371" s="2">
        <v>55</v>
      </c>
      <c r="Z2371">
        <v>23</v>
      </c>
    </row>
    <row r="2372" spans="1:26" x14ac:dyDescent="0.25">
      <c r="A2372" s="1">
        <v>44737</v>
      </c>
      <c r="B2372" t="s">
        <v>77</v>
      </c>
      <c r="C2372" t="s">
        <v>77</v>
      </c>
      <c r="D2372" t="s">
        <v>77</v>
      </c>
      <c r="E2372" t="s">
        <v>267</v>
      </c>
      <c r="F2372" s="3">
        <v>0</v>
      </c>
      <c r="G2372" s="5" t="s">
        <v>77</v>
      </c>
      <c r="H2372" s="2">
        <v>0</v>
      </c>
      <c r="I2372" s="2">
        <v>0</v>
      </c>
      <c r="J2372" s="2">
        <v>0</v>
      </c>
      <c r="K2372" s="2">
        <v>67</v>
      </c>
      <c r="L2372" s="2">
        <v>6</v>
      </c>
      <c r="M2372">
        <v>0</v>
      </c>
      <c r="N2372" s="2">
        <v>0</v>
      </c>
      <c r="O2372" s="2">
        <v>5</v>
      </c>
      <c r="P2372" s="2">
        <v>39</v>
      </c>
      <c r="Q2372" s="2">
        <v>49</v>
      </c>
      <c r="R2372" s="2">
        <v>10</v>
      </c>
      <c r="S2372" s="2">
        <v>2</v>
      </c>
      <c r="T2372" s="2">
        <v>11</v>
      </c>
      <c r="U2372" s="45">
        <v>3.8310185185185188E-3</v>
      </c>
      <c r="V2372" s="45">
        <v>0.6</v>
      </c>
      <c r="W2372" s="45">
        <v>0.10601851851851851</v>
      </c>
      <c r="X2372" s="2">
        <v>13</v>
      </c>
      <c r="Y2372" s="2">
        <v>49</v>
      </c>
      <c r="Z2372">
        <v>25</v>
      </c>
    </row>
    <row r="2373" spans="1:26" x14ac:dyDescent="0.25">
      <c r="A2373" s="1">
        <v>44737</v>
      </c>
      <c r="B2373" t="s">
        <v>77</v>
      </c>
      <c r="C2373" t="s">
        <v>77</v>
      </c>
      <c r="D2373" t="s">
        <v>77</v>
      </c>
      <c r="E2373" t="s">
        <v>278</v>
      </c>
      <c r="F2373" s="3">
        <v>0</v>
      </c>
      <c r="G2373" s="5" t="s">
        <v>77</v>
      </c>
      <c r="H2373" s="2">
        <v>0</v>
      </c>
      <c r="I2373" s="2">
        <v>0</v>
      </c>
      <c r="J2373" s="2">
        <v>0</v>
      </c>
      <c r="K2373" s="2">
        <v>32</v>
      </c>
      <c r="L2373" s="2">
        <v>7</v>
      </c>
      <c r="M2373">
        <v>0</v>
      </c>
      <c r="N2373" s="2">
        <v>0</v>
      </c>
      <c r="O2373" s="2">
        <v>4</v>
      </c>
      <c r="P2373" s="2">
        <v>21</v>
      </c>
      <c r="Q2373" s="2">
        <v>27</v>
      </c>
      <c r="R2373" s="2">
        <v>6</v>
      </c>
      <c r="S2373" s="2">
        <v>0</v>
      </c>
      <c r="T2373" s="2">
        <v>1</v>
      </c>
      <c r="U2373" s="45">
        <v>3.4664351851851857E-3</v>
      </c>
      <c r="V2373" s="45">
        <v>1</v>
      </c>
      <c r="W2373" s="45">
        <v>5.8773148148148144E-2</v>
      </c>
      <c r="X2373" s="2">
        <v>1</v>
      </c>
      <c r="Y2373" s="2">
        <v>27</v>
      </c>
      <c r="Z2373">
        <v>17</v>
      </c>
    </row>
    <row r="2374" spans="1:26" x14ac:dyDescent="0.25">
      <c r="A2374" s="1">
        <v>44737</v>
      </c>
      <c r="B2374" t="s">
        <v>77</v>
      </c>
      <c r="C2374" t="s">
        <v>77</v>
      </c>
      <c r="D2374" t="s">
        <v>77</v>
      </c>
      <c r="E2374" t="s">
        <v>283</v>
      </c>
      <c r="F2374" s="3">
        <v>0</v>
      </c>
      <c r="G2374" s="5" t="s">
        <v>77</v>
      </c>
      <c r="H2374" s="2">
        <v>0</v>
      </c>
      <c r="I2374" s="2">
        <v>0</v>
      </c>
      <c r="J2374" s="2">
        <v>0</v>
      </c>
      <c r="K2374" s="2">
        <v>42</v>
      </c>
      <c r="L2374" s="2">
        <v>7</v>
      </c>
      <c r="M2374">
        <v>0</v>
      </c>
      <c r="N2374" s="2">
        <v>0</v>
      </c>
      <c r="O2374" s="2">
        <v>4</v>
      </c>
      <c r="P2374" s="2">
        <v>22</v>
      </c>
      <c r="Q2374" s="2">
        <v>32</v>
      </c>
      <c r="R2374" s="2">
        <v>10</v>
      </c>
      <c r="S2374" s="2">
        <v>1</v>
      </c>
      <c r="T2374" s="2">
        <v>5</v>
      </c>
      <c r="U2374" s="45">
        <v>3.4432870370370368E-3</v>
      </c>
      <c r="V2374" s="45">
        <v>0.75</v>
      </c>
      <c r="W2374" s="45">
        <v>7.0086805555555562E-2</v>
      </c>
      <c r="X2374" s="2">
        <v>6</v>
      </c>
      <c r="Y2374" s="2">
        <v>32</v>
      </c>
      <c r="Z2374">
        <v>19</v>
      </c>
    </row>
    <row r="2375" spans="1:26" x14ac:dyDescent="0.25">
      <c r="A2375" s="1">
        <v>44737</v>
      </c>
      <c r="B2375" t="s">
        <v>77</v>
      </c>
      <c r="C2375" t="s">
        <v>77</v>
      </c>
      <c r="D2375" t="s">
        <v>77</v>
      </c>
      <c r="E2375" t="s">
        <v>277</v>
      </c>
      <c r="F2375" s="3">
        <v>0</v>
      </c>
      <c r="G2375" s="5" t="s">
        <v>77</v>
      </c>
      <c r="H2375" s="2">
        <v>0</v>
      </c>
      <c r="I2375" s="2">
        <v>0</v>
      </c>
      <c r="J2375" s="2">
        <v>0</v>
      </c>
      <c r="K2375" s="2">
        <v>62</v>
      </c>
      <c r="L2375" s="2">
        <v>16</v>
      </c>
      <c r="M2375">
        <v>0</v>
      </c>
      <c r="N2375" s="2">
        <v>0</v>
      </c>
      <c r="O2375" s="2">
        <v>7</v>
      </c>
      <c r="P2375" s="2">
        <v>32</v>
      </c>
      <c r="Q2375" s="2">
        <v>45</v>
      </c>
      <c r="R2375" s="2">
        <v>13</v>
      </c>
      <c r="S2375" s="2">
        <v>3</v>
      </c>
      <c r="T2375" s="2">
        <v>7</v>
      </c>
      <c r="U2375" s="45">
        <v>4.0972222222222226E-3</v>
      </c>
      <c r="V2375" s="45">
        <v>0.7142857142857143</v>
      </c>
      <c r="W2375" s="45">
        <v>6.366319444444446E-2</v>
      </c>
      <c r="X2375" s="2">
        <v>10</v>
      </c>
      <c r="Y2375" s="2">
        <v>45</v>
      </c>
      <c r="Z2375">
        <v>29</v>
      </c>
    </row>
    <row r="2376" spans="1:26" x14ac:dyDescent="0.25">
      <c r="A2376" s="1">
        <v>44738</v>
      </c>
      <c r="B2376" t="s">
        <v>89</v>
      </c>
      <c r="C2376" t="s">
        <v>134</v>
      </c>
      <c r="D2376" t="s">
        <v>132</v>
      </c>
      <c r="E2376" t="s">
        <v>280</v>
      </c>
      <c r="F2376" s="3">
        <v>0.49722216666666669</v>
      </c>
      <c r="G2376" s="5">
        <v>2.5028287808641973E-2</v>
      </c>
      <c r="H2376" s="2">
        <v>0</v>
      </c>
      <c r="I2376" s="2">
        <v>0</v>
      </c>
      <c r="J2376" s="2">
        <v>0</v>
      </c>
      <c r="K2376" s="2">
        <v>7</v>
      </c>
      <c r="L2376" s="2">
        <v>7</v>
      </c>
      <c r="M2376">
        <v>5</v>
      </c>
      <c r="N2376" s="2">
        <v>6</v>
      </c>
      <c r="O2376" s="2">
        <v>2</v>
      </c>
      <c r="P2376" s="2">
        <v>5</v>
      </c>
      <c r="Q2376" s="2">
        <v>5</v>
      </c>
      <c r="R2376" s="2">
        <v>0</v>
      </c>
      <c r="S2376" s="2">
        <v>0</v>
      </c>
      <c r="T2376" s="2">
        <v>0</v>
      </c>
      <c r="U2376" s="45">
        <v>3.6053240740740742E-3</v>
      </c>
      <c r="V2376" s="45">
        <v>1</v>
      </c>
      <c r="W2376" s="45">
        <v>8.5428240740740749E-2</v>
      </c>
      <c r="X2376" s="2">
        <v>0</v>
      </c>
      <c r="Y2376" s="2">
        <v>5</v>
      </c>
      <c r="Z2376">
        <v>7</v>
      </c>
    </row>
    <row r="2377" spans="1:26" x14ac:dyDescent="0.25">
      <c r="A2377" s="1">
        <v>44738</v>
      </c>
      <c r="B2377" t="s">
        <v>89</v>
      </c>
      <c r="C2377" t="s">
        <v>152</v>
      </c>
      <c r="D2377" t="s">
        <v>132</v>
      </c>
      <c r="E2377" t="s">
        <v>280</v>
      </c>
      <c r="F2377" s="3">
        <v>0</v>
      </c>
      <c r="G2377" s="5">
        <v>5.032986111111111E-2</v>
      </c>
      <c r="H2377" s="2">
        <v>0</v>
      </c>
      <c r="I2377" s="2">
        <v>0</v>
      </c>
      <c r="J2377" s="2">
        <v>0</v>
      </c>
      <c r="K2377" s="2">
        <v>2</v>
      </c>
      <c r="L2377" s="2">
        <v>2</v>
      </c>
      <c r="M2377">
        <v>0</v>
      </c>
      <c r="N2377" s="2">
        <v>0</v>
      </c>
      <c r="O2377" s="2">
        <v>0</v>
      </c>
      <c r="P2377" s="2">
        <v>2</v>
      </c>
      <c r="Q2377" s="2">
        <v>2</v>
      </c>
      <c r="R2377" s="2">
        <v>0</v>
      </c>
      <c r="S2377" s="2">
        <v>0</v>
      </c>
      <c r="T2377" s="2">
        <v>0</v>
      </c>
      <c r="U2377" s="45" t="s">
        <v>77</v>
      </c>
      <c r="V2377" s="45" t="s">
        <v>77</v>
      </c>
      <c r="W2377" s="45">
        <v>0.18734375</v>
      </c>
      <c r="X2377" s="2">
        <v>0</v>
      </c>
      <c r="Y2377" s="2">
        <v>2</v>
      </c>
      <c r="Z2377">
        <v>2</v>
      </c>
    </row>
    <row r="2378" spans="1:26" x14ac:dyDescent="0.25">
      <c r="A2378" s="1">
        <v>44738</v>
      </c>
      <c r="B2378" t="s">
        <v>89</v>
      </c>
      <c r="C2378" t="s">
        <v>134</v>
      </c>
      <c r="D2378" t="s">
        <v>132</v>
      </c>
      <c r="E2378" t="s">
        <v>272</v>
      </c>
      <c r="F2378" s="3">
        <v>14.053333333333335</v>
      </c>
      <c r="G2378" s="5">
        <v>6.1439393939393946E-2</v>
      </c>
      <c r="H2378" s="2">
        <v>1</v>
      </c>
      <c r="I2378" s="2">
        <v>1</v>
      </c>
      <c r="J2378" s="2">
        <v>0</v>
      </c>
      <c r="K2378" s="2">
        <v>10</v>
      </c>
      <c r="L2378" s="2">
        <v>10</v>
      </c>
      <c r="M2378">
        <v>3</v>
      </c>
      <c r="N2378" s="2">
        <v>7</v>
      </c>
      <c r="O2378" s="2">
        <v>3</v>
      </c>
      <c r="P2378" s="2">
        <v>5</v>
      </c>
      <c r="Q2378" s="2">
        <v>6</v>
      </c>
      <c r="R2378" s="2">
        <v>1</v>
      </c>
      <c r="S2378" s="2">
        <v>1</v>
      </c>
      <c r="T2378" s="2">
        <v>0</v>
      </c>
      <c r="U2378" s="45">
        <v>1.2129629629629629E-2</v>
      </c>
      <c r="V2378" s="45">
        <v>0</v>
      </c>
      <c r="W2378" s="45">
        <v>1.2025462962962963E-2</v>
      </c>
      <c r="X2378" s="2">
        <v>1</v>
      </c>
      <c r="Y2378" s="2">
        <v>6</v>
      </c>
      <c r="Z2378">
        <v>10</v>
      </c>
    </row>
    <row r="2379" spans="1:26" x14ac:dyDescent="0.25">
      <c r="A2379" s="1">
        <v>44738</v>
      </c>
      <c r="B2379" t="s">
        <v>89</v>
      </c>
      <c r="C2379" t="s">
        <v>159</v>
      </c>
      <c r="D2379" t="s">
        <v>150</v>
      </c>
      <c r="E2379" t="s">
        <v>272</v>
      </c>
      <c r="F2379" s="3">
        <v>0</v>
      </c>
      <c r="G2379" s="5">
        <v>5.1126542824074084E-2</v>
      </c>
      <c r="H2379" s="2">
        <v>0</v>
      </c>
      <c r="I2379" s="2">
        <v>0</v>
      </c>
      <c r="J2379" s="2">
        <v>0</v>
      </c>
      <c r="K2379" s="2">
        <v>7</v>
      </c>
      <c r="L2379" s="2">
        <v>7</v>
      </c>
      <c r="M2379">
        <v>0</v>
      </c>
      <c r="N2379" s="2">
        <v>2</v>
      </c>
      <c r="O2379" s="2">
        <v>3</v>
      </c>
      <c r="P2379" s="2">
        <v>4</v>
      </c>
      <c r="Q2379" s="2">
        <v>4</v>
      </c>
      <c r="R2379" s="2">
        <v>0</v>
      </c>
      <c r="S2379" s="2">
        <v>0</v>
      </c>
      <c r="T2379" s="2">
        <v>0</v>
      </c>
      <c r="U2379" s="45">
        <v>5.3009259259259268E-3</v>
      </c>
      <c r="V2379" s="45">
        <v>0.66666666666666663</v>
      </c>
      <c r="W2379" s="45">
        <v>0.18232638888888891</v>
      </c>
      <c r="X2379" s="2">
        <v>0</v>
      </c>
      <c r="Y2379" s="2">
        <v>4</v>
      </c>
      <c r="Z2379">
        <v>7</v>
      </c>
    </row>
    <row r="2380" spans="1:26" x14ac:dyDescent="0.25">
      <c r="A2380" s="1">
        <v>44738</v>
      </c>
      <c r="B2380" t="s">
        <v>89</v>
      </c>
      <c r="C2380" t="s">
        <v>152</v>
      </c>
      <c r="D2380" t="s">
        <v>132</v>
      </c>
      <c r="E2380" t="s">
        <v>272</v>
      </c>
      <c r="F2380" s="3">
        <v>0</v>
      </c>
      <c r="G2380" s="5">
        <v>4.7685187499999997E-2</v>
      </c>
      <c r="H2380" s="2">
        <v>0</v>
      </c>
      <c r="I2380" s="2">
        <v>0</v>
      </c>
      <c r="J2380" s="2">
        <v>0</v>
      </c>
      <c r="K2380" s="2">
        <v>1</v>
      </c>
      <c r="L2380" s="2">
        <v>1</v>
      </c>
      <c r="M2380">
        <v>0</v>
      </c>
      <c r="N2380" s="2">
        <v>0</v>
      </c>
      <c r="O2380" s="2">
        <v>0</v>
      </c>
      <c r="P2380" s="2">
        <v>1</v>
      </c>
      <c r="Q2380" s="2">
        <v>1</v>
      </c>
      <c r="R2380" s="2">
        <v>0</v>
      </c>
      <c r="S2380" s="2">
        <v>0</v>
      </c>
      <c r="T2380" s="2">
        <v>0</v>
      </c>
      <c r="U2380" s="45" t="s">
        <v>77</v>
      </c>
      <c r="V2380" s="45" t="s">
        <v>77</v>
      </c>
      <c r="W2380" s="45">
        <v>0.16405092592592593</v>
      </c>
      <c r="X2380" s="2">
        <v>0</v>
      </c>
      <c r="Y2380" s="2">
        <v>1</v>
      </c>
      <c r="Z2380">
        <v>1</v>
      </c>
    </row>
    <row r="2381" spans="1:26" x14ac:dyDescent="0.25">
      <c r="A2381" s="1">
        <v>44738</v>
      </c>
      <c r="B2381" t="s">
        <v>89</v>
      </c>
      <c r="C2381" t="s">
        <v>134</v>
      </c>
      <c r="D2381" t="s">
        <v>132</v>
      </c>
      <c r="E2381" t="s">
        <v>279</v>
      </c>
      <c r="F2381" s="3">
        <v>21.764444666666662</v>
      </c>
      <c r="G2381" s="5">
        <v>0.10532324751984125</v>
      </c>
      <c r="H2381" s="2">
        <v>3</v>
      </c>
      <c r="I2381" s="2">
        <v>1</v>
      </c>
      <c r="J2381" s="2">
        <v>0</v>
      </c>
      <c r="K2381" s="2">
        <v>11</v>
      </c>
      <c r="L2381" s="2">
        <v>10</v>
      </c>
      <c r="M2381">
        <v>2</v>
      </c>
      <c r="N2381" s="2">
        <v>6</v>
      </c>
      <c r="O2381" s="2">
        <v>3</v>
      </c>
      <c r="P2381" s="2">
        <v>7</v>
      </c>
      <c r="Q2381" s="2">
        <v>7</v>
      </c>
      <c r="R2381" s="2">
        <v>0</v>
      </c>
      <c r="S2381" s="2">
        <v>0</v>
      </c>
      <c r="T2381" s="2">
        <v>1</v>
      </c>
      <c r="U2381" s="45">
        <v>1.818287037037037E-2</v>
      </c>
      <c r="V2381" s="45">
        <v>0</v>
      </c>
      <c r="W2381" s="45">
        <v>0.1277777777777778</v>
      </c>
      <c r="X2381" s="2">
        <v>1</v>
      </c>
      <c r="Y2381" s="2">
        <v>7</v>
      </c>
      <c r="Z2381">
        <v>11</v>
      </c>
    </row>
    <row r="2382" spans="1:26" x14ac:dyDescent="0.25">
      <c r="A2382" s="1">
        <v>44738</v>
      </c>
      <c r="B2382" t="s">
        <v>89</v>
      </c>
      <c r="C2382" t="s">
        <v>152</v>
      </c>
      <c r="D2382" t="s">
        <v>132</v>
      </c>
      <c r="E2382" t="s">
        <v>279</v>
      </c>
      <c r="F2382" s="3">
        <v>0</v>
      </c>
      <c r="G2382" s="5">
        <v>9.5080999999999999E-2</v>
      </c>
      <c r="H2382" s="2">
        <v>0</v>
      </c>
      <c r="I2382" s="2">
        <v>0</v>
      </c>
      <c r="J2382" s="2">
        <v>0</v>
      </c>
      <c r="K2382" s="2">
        <v>2</v>
      </c>
      <c r="L2382" s="2">
        <v>2</v>
      </c>
      <c r="M2382">
        <v>0</v>
      </c>
      <c r="N2382" s="2">
        <v>1</v>
      </c>
      <c r="O2382" s="2">
        <v>0</v>
      </c>
      <c r="P2382" s="2">
        <v>2</v>
      </c>
      <c r="Q2382" s="2">
        <v>2</v>
      </c>
      <c r="R2382" s="2">
        <v>0</v>
      </c>
      <c r="S2382" s="2">
        <v>0</v>
      </c>
      <c r="T2382" s="2">
        <v>0</v>
      </c>
      <c r="U2382" s="45" t="s">
        <v>77</v>
      </c>
      <c r="V2382" s="45" t="s">
        <v>77</v>
      </c>
      <c r="W2382" s="45">
        <v>0.10472800925925926</v>
      </c>
      <c r="X2382" s="2">
        <v>0</v>
      </c>
      <c r="Y2382" s="2">
        <v>2</v>
      </c>
      <c r="Z2382">
        <v>2</v>
      </c>
    </row>
    <row r="2383" spans="1:26" x14ac:dyDescent="0.25">
      <c r="A2383" s="1">
        <v>44738</v>
      </c>
      <c r="B2383" t="s">
        <v>89</v>
      </c>
      <c r="C2383" t="s">
        <v>158</v>
      </c>
      <c r="D2383" t="s">
        <v>132</v>
      </c>
      <c r="E2383" t="s">
        <v>279</v>
      </c>
      <c r="F2383" s="3">
        <v>0</v>
      </c>
      <c r="G2383" s="5">
        <v>6.1280863425925917E-2</v>
      </c>
      <c r="H2383" s="2">
        <v>0</v>
      </c>
      <c r="I2383" s="2">
        <v>0</v>
      </c>
      <c r="J2383" s="2">
        <v>0</v>
      </c>
      <c r="K2383" s="2">
        <v>3</v>
      </c>
      <c r="L2383" s="2">
        <v>3</v>
      </c>
      <c r="M2383">
        <v>0</v>
      </c>
      <c r="N2383" s="2">
        <v>1</v>
      </c>
      <c r="O2383" s="2">
        <v>1</v>
      </c>
      <c r="P2383" s="2">
        <v>2</v>
      </c>
      <c r="Q2383" s="2">
        <v>2</v>
      </c>
      <c r="R2383" s="2">
        <v>0</v>
      </c>
      <c r="S2383" s="2">
        <v>0</v>
      </c>
      <c r="T2383" s="2">
        <v>0</v>
      </c>
      <c r="U2383" s="45">
        <v>9.7569444444444448E-3</v>
      </c>
      <c r="V2383" s="45">
        <v>0</v>
      </c>
      <c r="W2383" s="45">
        <v>0.12054976851851852</v>
      </c>
      <c r="X2383" s="2">
        <v>0</v>
      </c>
      <c r="Y2383" s="2">
        <v>2</v>
      </c>
      <c r="Z2383">
        <v>3</v>
      </c>
    </row>
    <row r="2384" spans="1:26" x14ac:dyDescent="0.25">
      <c r="A2384" s="1">
        <v>44738</v>
      </c>
      <c r="B2384" t="s">
        <v>89</v>
      </c>
      <c r="C2384" t="s">
        <v>134</v>
      </c>
      <c r="D2384" t="s">
        <v>132</v>
      </c>
      <c r="E2384" t="s">
        <v>271</v>
      </c>
      <c r="F2384" s="3">
        <v>8.1097221666666677</v>
      </c>
      <c r="G2384" s="5">
        <v>4.1136188078703707E-2</v>
      </c>
      <c r="H2384" s="2">
        <v>0</v>
      </c>
      <c r="I2384" s="2">
        <v>0</v>
      </c>
      <c r="J2384" s="2">
        <v>0</v>
      </c>
      <c r="K2384" s="2">
        <v>12</v>
      </c>
      <c r="L2384" s="2">
        <v>12</v>
      </c>
      <c r="M2384">
        <v>2</v>
      </c>
      <c r="N2384" s="2">
        <v>8</v>
      </c>
      <c r="O2384" s="2">
        <v>2</v>
      </c>
      <c r="P2384" s="2">
        <v>8</v>
      </c>
      <c r="Q2384" s="2">
        <v>8</v>
      </c>
      <c r="R2384" s="2">
        <v>0</v>
      </c>
      <c r="S2384" s="2">
        <v>0</v>
      </c>
      <c r="T2384" s="2">
        <v>2</v>
      </c>
      <c r="U2384" s="45">
        <v>5.0405092592592593E-3</v>
      </c>
      <c r="V2384" s="45">
        <v>0.5</v>
      </c>
      <c r="W2384" s="45">
        <v>0.11881365740740742</v>
      </c>
      <c r="X2384" s="2">
        <v>2</v>
      </c>
      <c r="Y2384" s="2">
        <v>8</v>
      </c>
      <c r="Z2384">
        <v>12</v>
      </c>
    </row>
    <row r="2385" spans="1:26" x14ac:dyDescent="0.25">
      <c r="A2385" s="1">
        <v>44738</v>
      </c>
      <c r="B2385" t="s">
        <v>89</v>
      </c>
      <c r="C2385" t="s">
        <v>158</v>
      </c>
      <c r="D2385" t="s">
        <v>132</v>
      </c>
      <c r="E2385" t="s">
        <v>271</v>
      </c>
      <c r="F2385" s="3">
        <v>0</v>
      </c>
      <c r="G2385" s="5">
        <v>1.8524305555555554E-2</v>
      </c>
      <c r="H2385" s="2">
        <v>0</v>
      </c>
      <c r="I2385" s="2">
        <v>0</v>
      </c>
      <c r="J2385" s="2">
        <v>0</v>
      </c>
      <c r="K2385" s="2">
        <v>4</v>
      </c>
      <c r="L2385" s="2">
        <v>4</v>
      </c>
      <c r="M2385">
        <v>0</v>
      </c>
      <c r="N2385" s="2">
        <v>4</v>
      </c>
      <c r="O2385" s="2">
        <v>0</v>
      </c>
      <c r="P2385" s="2">
        <v>4</v>
      </c>
      <c r="Q2385" s="2">
        <v>4</v>
      </c>
      <c r="R2385" s="2">
        <v>0</v>
      </c>
      <c r="S2385" s="2">
        <v>0</v>
      </c>
      <c r="T2385" s="2">
        <v>0</v>
      </c>
      <c r="U2385" s="45" t="s">
        <v>77</v>
      </c>
      <c r="V2385" s="45" t="s">
        <v>77</v>
      </c>
      <c r="W2385" s="45">
        <v>9.7974537037037041E-2</v>
      </c>
      <c r="X2385" s="2">
        <v>0</v>
      </c>
      <c r="Y2385" s="2">
        <v>4</v>
      </c>
      <c r="Z2385">
        <v>4</v>
      </c>
    </row>
    <row r="2386" spans="1:26" x14ac:dyDescent="0.25">
      <c r="A2386" s="1">
        <v>44738</v>
      </c>
      <c r="B2386" t="s">
        <v>89</v>
      </c>
      <c r="C2386" t="s">
        <v>134</v>
      </c>
      <c r="D2386" t="s">
        <v>132</v>
      </c>
      <c r="E2386" t="s">
        <v>278</v>
      </c>
      <c r="F2386" s="3">
        <v>2.5622221666666669</v>
      </c>
      <c r="G2386" s="5">
        <v>3.0522114969135799E-2</v>
      </c>
      <c r="H2386" s="2">
        <v>0</v>
      </c>
      <c r="I2386" s="2">
        <v>0</v>
      </c>
      <c r="J2386" s="2">
        <v>0</v>
      </c>
      <c r="K2386" s="2">
        <v>10</v>
      </c>
      <c r="L2386" s="2">
        <v>9</v>
      </c>
      <c r="M2386">
        <v>1</v>
      </c>
      <c r="N2386" s="2">
        <v>6</v>
      </c>
      <c r="O2386" s="2">
        <v>2</v>
      </c>
      <c r="P2386" s="2">
        <v>8</v>
      </c>
      <c r="Q2386" s="2">
        <v>8</v>
      </c>
      <c r="R2386" s="2">
        <v>0</v>
      </c>
      <c r="S2386" s="2">
        <v>0</v>
      </c>
      <c r="T2386" s="2">
        <v>0</v>
      </c>
      <c r="U2386" s="45">
        <v>5.2256944444444451E-3</v>
      </c>
      <c r="V2386" s="45">
        <v>1</v>
      </c>
      <c r="W2386" s="45">
        <v>7.8993055555555552E-2</v>
      </c>
      <c r="X2386" s="2">
        <v>0</v>
      </c>
      <c r="Y2386" s="2">
        <v>8</v>
      </c>
      <c r="Z2386">
        <v>10</v>
      </c>
    </row>
    <row r="2387" spans="1:26" x14ac:dyDescent="0.25">
      <c r="A2387" s="1">
        <v>44738</v>
      </c>
      <c r="B2387" t="s">
        <v>89</v>
      </c>
      <c r="C2387" t="s">
        <v>152</v>
      </c>
      <c r="D2387" t="s">
        <v>132</v>
      </c>
      <c r="E2387" t="s">
        <v>278</v>
      </c>
      <c r="F2387" s="3">
        <v>0</v>
      </c>
      <c r="G2387" s="5">
        <v>5.145061805555555E-2</v>
      </c>
      <c r="H2387" s="2">
        <v>0</v>
      </c>
      <c r="I2387" s="2">
        <v>0</v>
      </c>
      <c r="J2387" s="2">
        <v>0</v>
      </c>
      <c r="K2387" s="2">
        <v>2</v>
      </c>
      <c r="L2387" s="2">
        <v>2</v>
      </c>
      <c r="M2387">
        <v>0</v>
      </c>
      <c r="N2387" s="2">
        <v>1</v>
      </c>
      <c r="O2387" s="2">
        <v>2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45">
        <v>8.4027777777777798E-3</v>
      </c>
      <c r="V2387" s="45">
        <v>0</v>
      </c>
      <c r="W2387" s="45" t="s">
        <v>77</v>
      </c>
      <c r="X2387" s="2">
        <v>0</v>
      </c>
      <c r="Y2387" s="2">
        <v>0</v>
      </c>
      <c r="Z2387">
        <v>2</v>
      </c>
    </row>
    <row r="2388" spans="1:26" x14ac:dyDescent="0.25">
      <c r="A2388" s="1">
        <v>44738</v>
      </c>
      <c r="B2388" t="s">
        <v>89</v>
      </c>
      <c r="C2388" t="s">
        <v>158</v>
      </c>
      <c r="D2388" t="s">
        <v>132</v>
      </c>
      <c r="E2388" t="s">
        <v>278</v>
      </c>
      <c r="F2388" s="3">
        <v>0</v>
      </c>
      <c r="G2388" s="5">
        <v>7.0775451388888893E-3</v>
      </c>
      <c r="H2388" s="2">
        <v>0</v>
      </c>
      <c r="I2388" s="2">
        <v>0</v>
      </c>
      <c r="J2388" s="2">
        <v>0</v>
      </c>
      <c r="K2388" s="2">
        <v>2</v>
      </c>
      <c r="L2388" s="2">
        <v>2</v>
      </c>
      <c r="M2388">
        <v>0</v>
      </c>
      <c r="N2388" s="2">
        <v>2</v>
      </c>
      <c r="O2388" s="2">
        <v>0</v>
      </c>
      <c r="P2388" s="2">
        <v>1</v>
      </c>
      <c r="Q2388" s="2">
        <v>1</v>
      </c>
      <c r="R2388" s="2">
        <v>0</v>
      </c>
      <c r="S2388" s="2">
        <v>0</v>
      </c>
      <c r="T2388" s="2">
        <v>1</v>
      </c>
      <c r="U2388" s="45" t="s">
        <v>77</v>
      </c>
      <c r="V2388" s="45" t="s">
        <v>77</v>
      </c>
      <c r="W2388" s="45">
        <v>0.13013888888888889</v>
      </c>
      <c r="X2388" s="2">
        <v>1</v>
      </c>
      <c r="Y2388" s="2">
        <v>1</v>
      </c>
      <c r="Z2388">
        <v>2</v>
      </c>
    </row>
    <row r="2389" spans="1:26" x14ac:dyDescent="0.25">
      <c r="A2389" s="1">
        <v>44738</v>
      </c>
      <c r="B2389" t="s">
        <v>87</v>
      </c>
      <c r="C2389" t="s">
        <v>131</v>
      </c>
      <c r="D2389" t="s">
        <v>132</v>
      </c>
      <c r="E2389" t="s">
        <v>276</v>
      </c>
      <c r="F2389" s="3">
        <v>45.12277783333333</v>
      </c>
      <c r="G2389" s="5">
        <v>0.17497773931623931</v>
      </c>
      <c r="H2389" s="2">
        <v>6</v>
      </c>
      <c r="I2389" s="2">
        <v>2</v>
      </c>
      <c r="J2389" s="2">
        <v>0</v>
      </c>
      <c r="K2389" s="2">
        <v>11</v>
      </c>
      <c r="L2389" s="2">
        <v>11</v>
      </c>
      <c r="M2389">
        <v>0</v>
      </c>
      <c r="N2389" s="2">
        <v>1</v>
      </c>
      <c r="O2389" s="2">
        <v>1</v>
      </c>
      <c r="P2389" s="2">
        <v>9</v>
      </c>
      <c r="Q2389" s="2">
        <v>9</v>
      </c>
      <c r="R2389" s="2">
        <v>0</v>
      </c>
      <c r="S2389" s="2">
        <v>0</v>
      </c>
      <c r="T2389" s="2">
        <v>1</v>
      </c>
      <c r="U2389" s="45">
        <v>3.5300925925925925E-3</v>
      </c>
      <c r="V2389" s="45">
        <v>1</v>
      </c>
      <c r="W2389" s="45">
        <v>0.11546296296296298</v>
      </c>
      <c r="X2389" s="2">
        <v>1</v>
      </c>
      <c r="Y2389" s="2">
        <v>9</v>
      </c>
      <c r="Z2389">
        <v>11</v>
      </c>
    </row>
    <row r="2390" spans="1:26" x14ac:dyDescent="0.25">
      <c r="A2390" s="1">
        <v>44738</v>
      </c>
      <c r="B2390" t="s">
        <v>87</v>
      </c>
      <c r="C2390" t="s">
        <v>138</v>
      </c>
      <c r="D2390" t="s">
        <v>132</v>
      </c>
      <c r="E2390" t="s">
        <v>276</v>
      </c>
      <c r="F2390" s="3">
        <v>0</v>
      </c>
      <c r="G2390" s="5">
        <v>6.9444444444444447E-4</v>
      </c>
      <c r="H2390" s="2">
        <v>0</v>
      </c>
      <c r="I2390" s="2">
        <v>0</v>
      </c>
      <c r="J2390" s="2">
        <v>0</v>
      </c>
      <c r="K2390" s="2">
        <v>2</v>
      </c>
      <c r="L2390" s="2">
        <v>2</v>
      </c>
      <c r="M2390">
        <v>1</v>
      </c>
      <c r="N2390" s="2">
        <v>1</v>
      </c>
      <c r="O2390" s="2">
        <v>0</v>
      </c>
      <c r="P2390" s="2">
        <v>1</v>
      </c>
      <c r="Q2390" s="2">
        <v>2</v>
      </c>
      <c r="R2390" s="2">
        <v>1</v>
      </c>
      <c r="S2390" s="2">
        <v>0</v>
      </c>
      <c r="T2390" s="2">
        <v>0</v>
      </c>
      <c r="U2390" s="45" t="s">
        <v>77</v>
      </c>
      <c r="V2390" s="45" t="s">
        <v>77</v>
      </c>
      <c r="W2390" s="45">
        <v>5.2517361111111112E-2</v>
      </c>
      <c r="X2390" s="2">
        <v>0</v>
      </c>
      <c r="Y2390" s="2">
        <v>2</v>
      </c>
      <c r="Z2390">
        <v>2</v>
      </c>
    </row>
    <row r="2391" spans="1:26" x14ac:dyDescent="0.25">
      <c r="A2391" s="1">
        <v>44738</v>
      </c>
      <c r="B2391" t="s">
        <v>87</v>
      </c>
      <c r="C2391" t="s">
        <v>131</v>
      </c>
      <c r="D2391" t="s">
        <v>132</v>
      </c>
      <c r="E2391" t="s">
        <v>285</v>
      </c>
      <c r="F2391" s="3">
        <v>15.193888833333332</v>
      </c>
      <c r="G2391" s="5">
        <v>8.4193672839506184E-2</v>
      </c>
      <c r="H2391" s="2">
        <v>2</v>
      </c>
      <c r="I2391" s="2">
        <v>1</v>
      </c>
      <c r="J2391" s="2">
        <v>0</v>
      </c>
      <c r="K2391" s="2">
        <v>10</v>
      </c>
      <c r="L2391" s="2">
        <v>10</v>
      </c>
      <c r="M2391">
        <v>2</v>
      </c>
      <c r="N2391" s="2">
        <v>5</v>
      </c>
      <c r="O2391" s="2">
        <v>2</v>
      </c>
      <c r="P2391" s="2">
        <v>8</v>
      </c>
      <c r="Q2391" s="2">
        <v>8</v>
      </c>
      <c r="R2391" s="2">
        <v>0</v>
      </c>
      <c r="S2391" s="2">
        <v>0</v>
      </c>
      <c r="T2391" s="2">
        <v>0</v>
      </c>
      <c r="U2391" s="45">
        <v>8.0439814814814818E-3</v>
      </c>
      <c r="V2391" s="45">
        <v>0.5</v>
      </c>
      <c r="W2391" s="45">
        <v>0.1282638888888889</v>
      </c>
      <c r="X2391" s="2">
        <v>0</v>
      </c>
      <c r="Y2391" s="2">
        <v>8</v>
      </c>
      <c r="Z2391">
        <v>10</v>
      </c>
    </row>
    <row r="2392" spans="1:26" x14ac:dyDescent="0.25">
      <c r="A2392" s="1">
        <v>44738</v>
      </c>
      <c r="B2392" t="s">
        <v>87</v>
      </c>
      <c r="C2392" t="s">
        <v>131</v>
      </c>
      <c r="D2392" t="s">
        <v>132</v>
      </c>
      <c r="E2392" t="s">
        <v>282</v>
      </c>
      <c r="F2392" s="3">
        <v>14.823055500000001</v>
      </c>
      <c r="G2392" s="5">
        <v>0.13451620277777779</v>
      </c>
      <c r="H2392" s="2">
        <v>2</v>
      </c>
      <c r="I2392" s="2">
        <v>2</v>
      </c>
      <c r="J2392" s="2">
        <v>0</v>
      </c>
      <c r="K2392" s="2">
        <v>5</v>
      </c>
      <c r="L2392" s="2">
        <v>5</v>
      </c>
      <c r="M2392">
        <v>0</v>
      </c>
      <c r="N2392" s="2">
        <v>3</v>
      </c>
      <c r="O2392" s="2">
        <v>2</v>
      </c>
      <c r="P2392" s="2">
        <v>2</v>
      </c>
      <c r="Q2392" s="2">
        <v>2</v>
      </c>
      <c r="R2392" s="2">
        <v>0</v>
      </c>
      <c r="S2392" s="2">
        <v>1</v>
      </c>
      <c r="T2392" s="2">
        <v>0</v>
      </c>
      <c r="U2392" s="45">
        <v>2.4594907407407413E-3</v>
      </c>
      <c r="V2392" s="45">
        <v>1</v>
      </c>
      <c r="W2392" s="45">
        <v>8.4334490740740745E-2</v>
      </c>
      <c r="X2392" s="2">
        <v>1</v>
      </c>
      <c r="Y2392" s="2">
        <v>2</v>
      </c>
      <c r="Z2392">
        <v>5</v>
      </c>
    </row>
    <row r="2393" spans="1:26" x14ac:dyDescent="0.25">
      <c r="A2393" s="1">
        <v>44738</v>
      </c>
      <c r="B2393" t="s">
        <v>87</v>
      </c>
      <c r="C2393" t="s">
        <v>139</v>
      </c>
      <c r="D2393" t="s">
        <v>132</v>
      </c>
      <c r="E2393" t="s">
        <v>282</v>
      </c>
      <c r="F2393" s="3">
        <v>13.836943499999999</v>
      </c>
      <c r="G2393" s="5">
        <v>0.12572452916666665</v>
      </c>
      <c r="H2393" s="2">
        <v>1</v>
      </c>
      <c r="I2393" s="2">
        <v>0</v>
      </c>
      <c r="J2393" s="2">
        <v>0</v>
      </c>
      <c r="K2393" s="2">
        <v>7</v>
      </c>
      <c r="L2393" s="2">
        <v>7</v>
      </c>
      <c r="M2393">
        <v>1</v>
      </c>
      <c r="N2393" s="2">
        <v>1</v>
      </c>
      <c r="O2393" s="2">
        <v>2</v>
      </c>
      <c r="P2393" s="2">
        <v>4</v>
      </c>
      <c r="Q2393" s="2">
        <v>5</v>
      </c>
      <c r="R2393" s="2">
        <v>1</v>
      </c>
      <c r="S2393" s="2">
        <v>0</v>
      </c>
      <c r="T2393" s="2">
        <v>0</v>
      </c>
      <c r="U2393" s="45">
        <v>1.277199074074074E-2</v>
      </c>
      <c r="V2393" s="45">
        <v>0</v>
      </c>
      <c r="W2393" s="45">
        <v>0.12804398148148149</v>
      </c>
      <c r="X2393" s="2">
        <v>0</v>
      </c>
      <c r="Y2393" s="2">
        <v>5</v>
      </c>
      <c r="Z2393">
        <v>7</v>
      </c>
    </row>
    <row r="2394" spans="1:26" x14ac:dyDescent="0.25">
      <c r="A2394" s="1">
        <v>44738</v>
      </c>
      <c r="B2394" t="s">
        <v>87</v>
      </c>
      <c r="C2394" t="s">
        <v>138</v>
      </c>
      <c r="D2394" t="s">
        <v>132</v>
      </c>
      <c r="E2394" t="s">
        <v>287</v>
      </c>
      <c r="F2394" s="3">
        <v>57.139999166666655</v>
      </c>
      <c r="G2394" s="5">
        <v>0.13758762863756616</v>
      </c>
      <c r="H2394" s="2">
        <v>6</v>
      </c>
      <c r="I2394" s="2">
        <v>6</v>
      </c>
      <c r="J2394" s="2">
        <v>0</v>
      </c>
      <c r="K2394" s="2">
        <v>17</v>
      </c>
      <c r="L2394" s="2">
        <v>17</v>
      </c>
      <c r="M2394">
        <v>4</v>
      </c>
      <c r="N2394" s="2">
        <v>11</v>
      </c>
      <c r="O2394" s="2">
        <v>2</v>
      </c>
      <c r="P2394" s="2">
        <v>13</v>
      </c>
      <c r="Q2394" s="2">
        <v>15</v>
      </c>
      <c r="R2394" s="2">
        <v>2</v>
      </c>
      <c r="S2394" s="2">
        <v>0</v>
      </c>
      <c r="T2394" s="2">
        <v>0</v>
      </c>
      <c r="U2394" s="45">
        <v>6.006944444444445E-3</v>
      </c>
      <c r="V2394" s="45">
        <v>0.5</v>
      </c>
      <c r="W2394" s="45">
        <v>8.0706018518518524E-2</v>
      </c>
      <c r="X2394" s="2">
        <v>0</v>
      </c>
      <c r="Y2394" s="2">
        <v>15</v>
      </c>
      <c r="Z2394">
        <v>17</v>
      </c>
    </row>
    <row r="2395" spans="1:26" x14ac:dyDescent="0.25">
      <c r="A2395" s="1">
        <v>44738</v>
      </c>
      <c r="B2395" t="s">
        <v>87</v>
      </c>
      <c r="C2395" t="s">
        <v>138</v>
      </c>
      <c r="D2395" t="s">
        <v>132</v>
      </c>
      <c r="E2395" t="s">
        <v>284</v>
      </c>
      <c r="F2395" s="3">
        <v>23.918331333333334</v>
      </c>
      <c r="G2395" s="5">
        <v>0.1527876865079365</v>
      </c>
      <c r="H2395" s="2">
        <v>3</v>
      </c>
      <c r="I2395" s="2">
        <v>3</v>
      </c>
      <c r="J2395" s="2">
        <v>0</v>
      </c>
      <c r="K2395" s="2">
        <v>6</v>
      </c>
      <c r="L2395" s="2">
        <v>6</v>
      </c>
      <c r="M2395">
        <v>2</v>
      </c>
      <c r="N2395" s="2">
        <v>4</v>
      </c>
      <c r="O2395" s="2">
        <v>0</v>
      </c>
      <c r="P2395" s="2">
        <v>3</v>
      </c>
      <c r="Q2395" s="2">
        <v>3</v>
      </c>
      <c r="R2395" s="2">
        <v>0</v>
      </c>
      <c r="S2395" s="2">
        <v>0</v>
      </c>
      <c r="T2395" s="2">
        <v>3</v>
      </c>
      <c r="U2395" s="45" t="s">
        <v>77</v>
      </c>
      <c r="V2395" s="45" t="s">
        <v>77</v>
      </c>
      <c r="W2395" s="45">
        <v>0.1721064814814815</v>
      </c>
      <c r="X2395" s="2">
        <v>3</v>
      </c>
      <c r="Y2395" s="2">
        <v>3</v>
      </c>
      <c r="Z2395">
        <v>6</v>
      </c>
    </row>
    <row r="2396" spans="1:26" x14ac:dyDescent="0.25">
      <c r="A2396" s="1">
        <v>44738</v>
      </c>
      <c r="B2396" t="s">
        <v>87</v>
      </c>
      <c r="C2396" t="s">
        <v>139</v>
      </c>
      <c r="D2396" t="s">
        <v>132</v>
      </c>
      <c r="E2396" t="s">
        <v>82</v>
      </c>
      <c r="F2396" s="3">
        <v>0</v>
      </c>
      <c r="G2396" s="5">
        <v>4.652736111111111E-3</v>
      </c>
      <c r="H2396" s="2">
        <v>0</v>
      </c>
      <c r="I2396" s="2">
        <v>0</v>
      </c>
      <c r="J2396" s="2">
        <v>0</v>
      </c>
      <c r="K2396" s="2">
        <v>1</v>
      </c>
      <c r="L2396" s="2">
        <v>1</v>
      </c>
      <c r="M2396">
        <v>1</v>
      </c>
      <c r="N2396" s="2">
        <v>1</v>
      </c>
      <c r="O2396" s="2">
        <v>0</v>
      </c>
      <c r="P2396" s="2">
        <v>0</v>
      </c>
      <c r="Q2396" s="2">
        <v>0</v>
      </c>
      <c r="R2396" s="2">
        <v>0</v>
      </c>
      <c r="S2396" s="2">
        <v>0</v>
      </c>
      <c r="T2396" s="2">
        <v>1</v>
      </c>
      <c r="U2396" s="45" t="s">
        <v>77</v>
      </c>
      <c r="V2396" s="45" t="s">
        <v>77</v>
      </c>
      <c r="W2396" s="45" t="s">
        <v>77</v>
      </c>
      <c r="X2396" s="2">
        <v>1</v>
      </c>
      <c r="Y2396" s="2">
        <v>0</v>
      </c>
      <c r="Z2396">
        <v>1</v>
      </c>
    </row>
    <row r="2397" spans="1:26" x14ac:dyDescent="0.25">
      <c r="A2397" s="1">
        <v>44738</v>
      </c>
      <c r="B2397" t="s">
        <v>87</v>
      </c>
      <c r="C2397" t="s">
        <v>139</v>
      </c>
      <c r="D2397" t="s">
        <v>132</v>
      </c>
      <c r="E2397" t="s">
        <v>277</v>
      </c>
      <c r="F2397" s="3">
        <v>22.43527783333333</v>
      </c>
      <c r="G2397" s="5">
        <v>8.1826033119658123E-2</v>
      </c>
      <c r="H2397" s="2">
        <v>3</v>
      </c>
      <c r="I2397" s="2">
        <v>1</v>
      </c>
      <c r="J2397" s="2">
        <v>0</v>
      </c>
      <c r="K2397" s="2">
        <v>12</v>
      </c>
      <c r="L2397" s="2">
        <v>12</v>
      </c>
      <c r="M2397">
        <v>3</v>
      </c>
      <c r="N2397" s="2">
        <v>7</v>
      </c>
      <c r="O2397" s="2">
        <v>2</v>
      </c>
      <c r="P2397" s="2">
        <v>10</v>
      </c>
      <c r="Q2397" s="2">
        <v>10</v>
      </c>
      <c r="R2397" s="2">
        <v>0</v>
      </c>
      <c r="S2397" s="2">
        <v>0</v>
      </c>
      <c r="T2397" s="2">
        <v>0</v>
      </c>
      <c r="U2397" s="45">
        <v>8.4837962962962966E-3</v>
      </c>
      <c r="V2397" s="45">
        <v>0</v>
      </c>
      <c r="W2397" s="45">
        <v>0.10504050925925926</v>
      </c>
      <c r="X2397" s="2">
        <v>0</v>
      </c>
      <c r="Y2397" s="2">
        <v>10</v>
      </c>
      <c r="Z2397">
        <v>12</v>
      </c>
    </row>
    <row r="2398" spans="1:26" x14ac:dyDescent="0.25">
      <c r="A2398" s="1">
        <v>44738</v>
      </c>
      <c r="B2398" t="s">
        <v>90</v>
      </c>
      <c r="C2398" t="s">
        <v>136</v>
      </c>
      <c r="D2398" t="s">
        <v>132</v>
      </c>
      <c r="E2398" t="s">
        <v>280</v>
      </c>
      <c r="F2398" s="3">
        <v>0.34222233333333335</v>
      </c>
      <c r="G2398" s="5">
        <v>1.7546298611111111E-2</v>
      </c>
      <c r="H2398" s="2">
        <v>0</v>
      </c>
      <c r="I2398" s="2">
        <v>0</v>
      </c>
      <c r="J2398" s="2">
        <v>0</v>
      </c>
      <c r="K2398" s="2">
        <v>2</v>
      </c>
      <c r="L2398" s="2">
        <v>2</v>
      </c>
      <c r="M2398">
        <v>0</v>
      </c>
      <c r="N2398" s="2">
        <v>2</v>
      </c>
      <c r="O2398" s="2">
        <v>1</v>
      </c>
      <c r="P2398" s="2">
        <v>1</v>
      </c>
      <c r="Q2398" s="2">
        <v>1</v>
      </c>
      <c r="R2398" s="2">
        <v>0</v>
      </c>
      <c r="S2398" s="2">
        <v>0</v>
      </c>
      <c r="T2398" s="2">
        <v>0</v>
      </c>
      <c r="U2398" s="45">
        <v>0.01</v>
      </c>
      <c r="V2398" s="45">
        <v>0</v>
      </c>
      <c r="W2398" s="45">
        <v>1.9594907407407408E-2</v>
      </c>
      <c r="X2398" s="2">
        <v>0</v>
      </c>
      <c r="Y2398" s="2">
        <v>1</v>
      </c>
      <c r="Z2398">
        <v>2</v>
      </c>
    </row>
    <row r="2399" spans="1:26" x14ac:dyDescent="0.25">
      <c r="A2399" s="1">
        <v>44738</v>
      </c>
      <c r="B2399" t="s">
        <v>90</v>
      </c>
      <c r="C2399" t="s">
        <v>136</v>
      </c>
      <c r="D2399" t="s">
        <v>132</v>
      </c>
      <c r="E2399" t="s">
        <v>272</v>
      </c>
      <c r="F2399" s="3">
        <v>1.1322221666666665</v>
      </c>
      <c r="G2399" s="5">
        <v>3.4004628472222222E-2</v>
      </c>
      <c r="H2399" s="2">
        <v>0</v>
      </c>
      <c r="I2399" s="2">
        <v>0</v>
      </c>
      <c r="J2399" s="2">
        <v>0</v>
      </c>
      <c r="K2399" s="2">
        <v>1</v>
      </c>
      <c r="L2399" s="2">
        <v>1</v>
      </c>
      <c r="M2399">
        <v>0</v>
      </c>
      <c r="N2399" s="2">
        <v>1</v>
      </c>
      <c r="O2399" s="2">
        <v>1</v>
      </c>
      <c r="P2399" s="2">
        <v>0</v>
      </c>
      <c r="Q2399" s="2">
        <v>0</v>
      </c>
      <c r="R2399" s="2">
        <v>0</v>
      </c>
      <c r="S2399" s="2">
        <v>0</v>
      </c>
      <c r="T2399" s="2">
        <v>0</v>
      </c>
      <c r="U2399" s="45">
        <v>7.5578703703703702E-3</v>
      </c>
      <c r="V2399" s="45">
        <v>0</v>
      </c>
      <c r="W2399" s="45" t="s">
        <v>77</v>
      </c>
      <c r="X2399" s="2">
        <v>0</v>
      </c>
      <c r="Y2399" s="2">
        <v>0</v>
      </c>
      <c r="Z2399">
        <v>1</v>
      </c>
    </row>
    <row r="2400" spans="1:26" x14ac:dyDescent="0.25">
      <c r="A2400" s="1">
        <v>44738</v>
      </c>
      <c r="B2400" t="s">
        <v>90</v>
      </c>
      <c r="C2400" t="s">
        <v>136</v>
      </c>
      <c r="D2400" t="s">
        <v>132</v>
      </c>
      <c r="E2400" t="s">
        <v>273</v>
      </c>
      <c r="F2400" s="3">
        <v>34.533610166666669</v>
      </c>
      <c r="G2400" s="5">
        <v>7.059228894927537E-2</v>
      </c>
      <c r="H2400" s="2">
        <v>3</v>
      </c>
      <c r="I2400" s="2">
        <v>2</v>
      </c>
      <c r="J2400" s="2">
        <v>0</v>
      </c>
      <c r="K2400" s="2">
        <v>33</v>
      </c>
      <c r="L2400" s="2">
        <v>26</v>
      </c>
      <c r="M2400">
        <v>7</v>
      </c>
      <c r="N2400" s="2">
        <v>17</v>
      </c>
      <c r="O2400" s="2">
        <v>7</v>
      </c>
      <c r="P2400" s="2">
        <v>22</v>
      </c>
      <c r="Q2400" s="2">
        <v>24</v>
      </c>
      <c r="R2400" s="2">
        <v>2</v>
      </c>
      <c r="S2400" s="2">
        <v>1</v>
      </c>
      <c r="T2400" s="2">
        <v>1</v>
      </c>
      <c r="U2400" s="45">
        <v>6.7592592592592591E-3</v>
      </c>
      <c r="V2400" s="45">
        <v>0.2857142857142857</v>
      </c>
      <c r="W2400" s="45">
        <v>0.10008101851851853</v>
      </c>
      <c r="X2400" s="2">
        <v>2</v>
      </c>
      <c r="Y2400" s="2">
        <v>24</v>
      </c>
      <c r="Z2400">
        <v>27</v>
      </c>
    </row>
    <row r="2401" spans="1:26" x14ac:dyDescent="0.25">
      <c r="A2401" s="1">
        <v>44738</v>
      </c>
      <c r="B2401" t="s">
        <v>90</v>
      </c>
      <c r="C2401" t="s">
        <v>136</v>
      </c>
      <c r="D2401" t="s">
        <v>132</v>
      </c>
      <c r="E2401" t="s">
        <v>286</v>
      </c>
      <c r="F2401" s="3">
        <v>0</v>
      </c>
      <c r="G2401" s="5" t="s">
        <v>77</v>
      </c>
      <c r="H2401" s="2">
        <v>0</v>
      </c>
      <c r="I2401" s="2">
        <v>0</v>
      </c>
      <c r="J2401" s="2">
        <v>0</v>
      </c>
      <c r="K2401" s="2">
        <v>1</v>
      </c>
      <c r="L2401" s="2">
        <v>1</v>
      </c>
      <c r="M2401">
        <v>0</v>
      </c>
      <c r="N2401" s="2">
        <v>0</v>
      </c>
      <c r="O2401" s="2">
        <v>0</v>
      </c>
      <c r="P2401" s="2">
        <v>1</v>
      </c>
      <c r="Q2401" s="2">
        <v>1</v>
      </c>
      <c r="R2401" s="2">
        <v>0</v>
      </c>
      <c r="S2401" s="2">
        <v>0</v>
      </c>
      <c r="T2401" s="2">
        <v>0</v>
      </c>
      <c r="U2401" s="45" t="s">
        <v>77</v>
      </c>
      <c r="V2401" s="45" t="s">
        <v>77</v>
      </c>
      <c r="W2401" s="45">
        <v>8.4502314814814822E-2</v>
      </c>
      <c r="X2401" s="2">
        <v>0</v>
      </c>
      <c r="Y2401" s="2">
        <v>1</v>
      </c>
      <c r="Z2401">
        <v>1</v>
      </c>
    </row>
    <row r="2402" spans="1:26" x14ac:dyDescent="0.25">
      <c r="A2402" s="1">
        <v>44738</v>
      </c>
      <c r="B2402" t="s">
        <v>90</v>
      </c>
      <c r="C2402" t="s">
        <v>136</v>
      </c>
      <c r="D2402" t="s">
        <v>132</v>
      </c>
      <c r="E2402" t="s">
        <v>279</v>
      </c>
      <c r="F2402" s="3">
        <v>0.86472216666666668</v>
      </c>
      <c r="G2402" s="5">
        <v>4.6446756944444445E-2</v>
      </c>
      <c r="H2402" s="2">
        <v>0</v>
      </c>
      <c r="I2402" s="2">
        <v>0</v>
      </c>
      <c r="J2402" s="2">
        <v>0</v>
      </c>
      <c r="K2402" s="2">
        <v>1</v>
      </c>
      <c r="L2402" s="2">
        <v>1</v>
      </c>
      <c r="M2402">
        <v>0</v>
      </c>
      <c r="N2402" s="2">
        <v>0</v>
      </c>
      <c r="O2402" s="2">
        <v>1</v>
      </c>
      <c r="P2402" s="2">
        <v>0</v>
      </c>
      <c r="Q2402" s="2">
        <v>0</v>
      </c>
      <c r="R2402" s="2">
        <v>0</v>
      </c>
      <c r="S2402" s="2">
        <v>0</v>
      </c>
      <c r="T2402" s="2">
        <v>0</v>
      </c>
      <c r="U2402" s="45">
        <v>8.8425925925925929E-3</v>
      </c>
      <c r="V2402" s="45">
        <v>0</v>
      </c>
      <c r="W2402" s="45" t="s">
        <v>77</v>
      </c>
      <c r="X2402" s="2">
        <v>0</v>
      </c>
      <c r="Y2402" s="2">
        <v>0</v>
      </c>
      <c r="Z2402">
        <v>1</v>
      </c>
    </row>
    <row r="2403" spans="1:26" x14ac:dyDescent="0.25">
      <c r="A2403" s="1">
        <v>44738</v>
      </c>
      <c r="B2403" t="s">
        <v>90</v>
      </c>
      <c r="C2403" t="s">
        <v>136</v>
      </c>
      <c r="D2403" t="s">
        <v>132</v>
      </c>
      <c r="E2403" t="s">
        <v>270</v>
      </c>
      <c r="F2403" s="3">
        <v>0</v>
      </c>
      <c r="G2403" s="5">
        <v>9.2824097222222214E-3</v>
      </c>
      <c r="H2403" s="2">
        <v>0</v>
      </c>
      <c r="I2403" s="2">
        <v>0</v>
      </c>
      <c r="J2403" s="2">
        <v>0</v>
      </c>
      <c r="K2403" s="2">
        <v>1</v>
      </c>
      <c r="L2403" s="2">
        <v>1</v>
      </c>
      <c r="M2403">
        <v>0</v>
      </c>
      <c r="N2403" s="2">
        <v>1</v>
      </c>
      <c r="O2403" s="2">
        <v>1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45">
        <v>1.4861111111111111E-2</v>
      </c>
      <c r="V2403" s="45">
        <v>0</v>
      </c>
      <c r="W2403" s="45" t="s">
        <v>77</v>
      </c>
      <c r="X2403" s="2">
        <v>0</v>
      </c>
      <c r="Y2403" s="2">
        <v>0</v>
      </c>
      <c r="Z2403">
        <v>1</v>
      </c>
    </row>
    <row r="2404" spans="1:26" x14ac:dyDescent="0.25">
      <c r="A2404" s="1">
        <v>44738</v>
      </c>
      <c r="B2404" t="s">
        <v>90</v>
      </c>
      <c r="C2404" t="s">
        <v>136</v>
      </c>
      <c r="D2404" t="s">
        <v>132</v>
      </c>
      <c r="E2404" t="s">
        <v>274</v>
      </c>
      <c r="F2404" s="3">
        <v>2.3008324999999998</v>
      </c>
      <c r="G2404" s="5">
        <v>5.8350677083333337E-2</v>
      </c>
      <c r="H2404" s="2">
        <v>0</v>
      </c>
      <c r="I2404" s="2">
        <v>0</v>
      </c>
      <c r="J2404" s="2">
        <v>0</v>
      </c>
      <c r="K2404" s="2">
        <v>2</v>
      </c>
      <c r="L2404" s="2">
        <v>2</v>
      </c>
      <c r="M2404">
        <v>0</v>
      </c>
      <c r="N2404" s="2">
        <v>0</v>
      </c>
      <c r="O2404" s="2">
        <v>1</v>
      </c>
      <c r="P2404" s="2">
        <v>1</v>
      </c>
      <c r="Q2404" s="2">
        <v>1</v>
      </c>
      <c r="R2404" s="2">
        <v>0</v>
      </c>
      <c r="S2404" s="2">
        <v>0</v>
      </c>
      <c r="T2404" s="2">
        <v>0</v>
      </c>
      <c r="U2404" s="45">
        <v>4.7800925925925927E-3</v>
      </c>
      <c r="V2404" s="45">
        <v>1</v>
      </c>
      <c r="W2404" s="45">
        <v>5.5740740740740743E-2</v>
      </c>
      <c r="X2404" s="2">
        <v>0</v>
      </c>
      <c r="Y2404" s="2">
        <v>1</v>
      </c>
      <c r="Z2404">
        <v>2</v>
      </c>
    </row>
    <row r="2405" spans="1:26" x14ac:dyDescent="0.25">
      <c r="A2405" s="1">
        <v>44738</v>
      </c>
      <c r="B2405" t="s">
        <v>90</v>
      </c>
      <c r="C2405" t="s">
        <v>155</v>
      </c>
      <c r="D2405" t="s">
        <v>146</v>
      </c>
      <c r="E2405" t="s">
        <v>278</v>
      </c>
      <c r="F2405" s="3">
        <v>0</v>
      </c>
      <c r="G2405" s="5">
        <v>1.3275465277777778E-2</v>
      </c>
      <c r="H2405" s="2">
        <v>0</v>
      </c>
      <c r="I2405" s="2">
        <v>0</v>
      </c>
      <c r="J2405" s="2">
        <v>0</v>
      </c>
      <c r="K2405" s="2">
        <v>1</v>
      </c>
      <c r="L2405" s="2">
        <v>1</v>
      </c>
      <c r="M2405">
        <v>0</v>
      </c>
      <c r="N2405" s="2">
        <v>1</v>
      </c>
      <c r="O2405" s="2">
        <v>0</v>
      </c>
      <c r="P2405" s="2">
        <v>1</v>
      </c>
      <c r="Q2405" s="2">
        <v>1</v>
      </c>
      <c r="R2405" s="2">
        <v>0</v>
      </c>
      <c r="S2405" s="2">
        <v>0</v>
      </c>
      <c r="T2405" s="2">
        <v>0</v>
      </c>
      <c r="U2405" s="45" t="s">
        <v>77</v>
      </c>
      <c r="V2405" s="45" t="s">
        <v>77</v>
      </c>
      <c r="W2405" s="45">
        <v>7.1296296296296307E-3</v>
      </c>
      <c r="X2405" s="2">
        <v>0</v>
      </c>
      <c r="Y2405" s="2">
        <v>1</v>
      </c>
      <c r="Z2405">
        <v>1</v>
      </c>
    </row>
    <row r="2406" spans="1:26" x14ac:dyDescent="0.25">
      <c r="A2406" s="1">
        <v>44738</v>
      </c>
      <c r="B2406" t="s">
        <v>90</v>
      </c>
      <c r="C2406" t="s">
        <v>136</v>
      </c>
      <c r="D2406" t="s">
        <v>132</v>
      </c>
      <c r="E2406" t="s">
        <v>278</v>
      </c>
      <c r="F2406" s="3">
        <v>0</v>
      </c>
      <c r="G2406" s="5">
        <v>8.784680555555556E-3</v>
      </c>
      <c r="H2406" s="2">
        <v>0</v>
      </c>
      <c r="I2406" s="2">
        <v>0</v>
      </c>
      <c r="J2406" s="2">
        <v>0</v>
      </c>
      <c r="K2406" s="2">
        <v>1</v>
      </c>
      <c r="L2406" s="2">
        <v>1</v>
      </c>
      <c r="M2406">
        <v>1</v>
      </c>
      <c r="N2406" s="2">
        <v>1</v>
      </c>
      <c r="O2406" s="2">
        <v>1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45">
        <v>6.7129629629629635E-4</v>
      </c>
      <c r="V2406" s="45">
        <v>1</v>
      </c>
      <c r="W2406" s="45" t="s">
        <v>77</v>
      </c>
      <c r="X2406" s="2">
        <v>0</v>
      </c>
      <c r="Y2406" s="2">
        <v>0</v>
      </c>
      <c r="Z2406">
        <v>1</v>
      </c>
    </row>
    <row r="2407" spans="1:26" x14ac:dyDescent="0.25">
      <c r="A2407" s="1">
        <v>44738</v>
      </c>
      <c r="B2407" t="s">
        <v>90</v>
      </c>
      <c r="C2407" t="s">
        <v>136</v>
      </c>
      <c r="D2407" t="s">
        <v>132</v>
      </c>
      <c r="E2407" t="s">
        <v>283</v>
      </c>
      <c r="F2407" s="3">
        <v>17.471388666666666</v>
      </c>
      <c r="G2407" s="5">
        <v>0.11291666567460316</v>
      </c>
      <c r="H2407" s="2">
        <v>2</v>
      </c>
      <c r="I2407" s="2">
        <v>1</v>
      </c>
      <c r="J2407" s="2">
        <v>0</v>
      </c>
      <c r="K2407" s="2">
        <v>10</v>
      </c>
      <c r="L2407" s="2">
        <v>7</v>
      </c>
      <c r="M2407">
        <v>2</v>
      </c>
      <c r="N2407" s="2">
        <v>4</v>
      </c>
      <c r="O2407" s="2">
        <v>2</v>
      </c>
      <c r="P2407" s="2">
        <v>8</v>
      </c>
      <c r="Q2407" s="2">
        <v>8</v>
      </c>
      <c r="R2407" s="2">
        <v>0</v>
      </c>
      <c r="S2407" s="2">
        <v>0</v>
      </c>
      <c r="T2407" s="2">
        <v>0</v>
      </c>
      <c r="U2407" s="45">
        <v>2.3090277777777779E-3</v>
      </c>
      <c r="V2407" s="45">
        <v>1</v>
      </c>
      <c r="W2407" s="45">
        <v>9.836805555555557E-2</v>
      </c>
      <c r="X2407" s="2">
        <v>0</v>
      </c>
      <c r="Y2407" s="2">
        <v>8</v>
      </c>
      <c r="Z2407">
        <v>7</v>
      </c>
    </row>
    <row r="2408" spans="1:26" x14ac:dyDescent="0.25">
      <c r="A2408" s="1">
        <v>44738</v>
      </c>
      <c r="B2408" t="s">
        <v>81</v>
      </c>
      <c r="C2408" t="s">
        <v>140</v>
      </c>
      <c r="D2408" t="s">
        <v>132</v>
      </c>
      <c r="E2408" t="s">
        <v>269</v>
      </c>
      <c r="F2408" s="3">
        <v>1.1008333333333333</v>
      </c>
      <c r="G2408" s="5">
        <v>3.0474538194444442E-2</v>
      </c>
      <c r="H2408" s="2">
        <v>0</v>
      </c>
      <c r="I2408" s="2">
        <v>0</v>
      </c>
      <c r="J2408" s="2">
        <v>0</v>
      </c>
      <c r="K2408" s="2">
        <v>5</v>
      </c>
      <c r="L2408" s="2">
        <v>5</v>
      </c>
      <c r="M2408">
        <v>1</v>
      </c>
      <c r="N2408" s="2">
        <v>2</v>
      </c>
      <c r="O2408" s="2">
        <v>2</v>
      </c>
      <c r="P2408" s="2">
        <v>2</v>
      </c>
      <c r="Q2408" s="2">
        <v>3</v>
      </c>
      <c r="R2408" s="2">
        <v>1</v>
      </c>
      <c r="S2408" s="2">
        <v>0</v>
      </c>
      <c r="T2408" s="2">
        <v>0</v>
      </c>
      <c r="U2408" s="45">
        <v>9.8148148148148144E-3</v>
      </c>
      <c r="V2408" s="45">
        <v>0</v>
      </c>
      <c r="W2408" s="45">
        <v>0.14962962962962964</v>
      </c>
      <c r="X2408" s="2">
        <v>0</v>
      </c>
      <c r="Y2408" s="2">
        <v>3</v>
      </c>
      <c r="Z2408">
        <v>5</v>
      </c>
    </row>
    <row r="2409" spans="1:26" x14ac:dyDescent="0.25">
      <c r="A2409" s="1">
        <v>44738</v>
      </c>
      <c r="B2409" t="s">
        <v>81</v>
      </c>
      <c r="C2409" t="s">
        <v>141</v>
      </c>
      <c r="D2409" t="s">
        <v>132</v>
      </c>
      <c r="E2409" t="s">
        <v>269</v>
      </c>
      <c r="F2409" s="3">
        <v>0.94888883333333329</v>
      </c>
      <c r="G2409" s="5">
        <v>4.995370138888889E-2</v>
      </c>
      <c r="H2409" s="2">
        <v>0</v>
      </c>
      <c r="I2409" s="2">
        <v>0</v>
      </c>
      <c r="J2409" s="2">
        <v>0</v>
      </c>
      <c r="K2409" s="2">
        <v>1</v>
      </c>
      <c r="L2409" s="2">
        <v>1</v>
      </c>
      <c r="M2409">
        <v>0</v>
      </c>
      <c r="N2409" s="2">
        <v>0</v>
      </c>
      <c r="O2409" s="2">
        <v>0</v>
      </c>
      <c r="P2409" s="2">
        <v>1</v>
      </c>
      <c r="Q2409" s="2">
        <v>1</v>
      </c>
      <c r="R2409" s="2">
        <v>0</v>
      </c>
      <c r="S2409" s="2">
        <v>0</v>
      </c>
      <c r="T2409" s="2">
        <v>0</v>
      </c>
      <c r="U2409" s="45" t="s">
        <v>77</v>
      </c>
      <c r="V2409" s="45" t="s">
        <v>77</v>
      </c>
      <c r="W2409" s="45">
        <v>8.2152777777777783E-2</v>
      </c>
      <c r="X2409" s="2">
        <v>0</v>
      </c>
      <c r="Y2409" s="2">
        <v>1</v>
      </c>
      <c r="Z2409">
        <v>1</v>
      </c>
    </row>
    <row r="2410" spans="1:26" x14ac:dyDescent="0.25">
      <c r="A2410" s="1">
        <v>44738</v>
      </c>
      <c r="B2410" t="s">
        <v>81</v>
      </c>
      <c r="C2410" t="s">
        <v>135</v>
      </c>
      <c r="D2410" t="s">
        <v>132</v>
      </c>
      <c r="E2410" t="s">
        <v>281</v>
      </c>
      <c r="F2410" s="3">
        <v>8.7019444999999997</v>
      </c>
      <c r="G2410" s="5">
        <v>8.372354563492064E-2</v>
      </c>
      <c r="H2410" s="2">
        <v>2</v>
      </c>
      <c r="I2410" s="2">
        <v>0</v>
      </c>
      <c r="J2410" s="2">
        <v>0</v>
      </c>
      <c r="K2410" s="2">
        <v>6</v>
      </c>
      <c r="L2410" s="2">
        <v>5</v>
      </c>
      <c r="M2410">
        <v>2</v>
      </c>
      <c r="N2410" s="2">
        <v>3</v>
      </c>
      <c r="O2410" s="2">
        <v>1</v>
      </c>
      <c r="P2410" s="2">
        <v>5</v>
      </c>
      <c r="Q2410" s="2">
        <v>5</v>
      </c>
      <c r="R2410" s="2">
        <v>0</v>
      </c>
      <c r="S2410" s="2">
        <v>0</v>
      </c>
      <c r="T2410" s="2">
        <v>0</v>
      </c>
      <c r="U2410" s="45">
        <v>1.3518518518518518E-2</v>
      </c>
      <c r="V2410" s="45">
        <v>0</v>
      </c>
      <c r="W2410" s="45">
        <v>0.23369212962962962</v>
      </c>
      <c r="X2410" s="2">
        <v>0</v>
      </c>
      <c r="Y2410" s="2">
        <v>5</v>
      </c>
      <c r="Z2410">
        <v>6</v>
      </c>
    </row>
    <row r="2411" spans="1:26" x14ac:dyDescent="0.25">
      <c r="A2411" s="1">
        <v>44738</v>
      </c>
      <c r="B2411" t="s">
        <v>81</v>
      </c>
      <c r="C2411" t="s">
        <v>135</v>
      </c>
      <c r="D2411" t="s">
        <v>132</v>
      </c>
      <c r="E2411" t="s">
        <v>94</v>
      </c>
      <c r="F2411" s="3">
        <v>0.64305466666666666</v>
      </c>
      <c r="G2411" s="5">
        <v>3.7210611111111111E-2</v>
      </c>
      <c r="H2411" s="2">
        <v>0</v>
      </c>
      <c r="I2411" s="2">
        <v>0</v>
      </c>
      <c r="J2411" s="2">
        <v>0</v>
      </c>
      <c r="K2411" s="2">
        <v>1</v>
      </c>
      <c r="L2411" s="2">
        <v>1</v>
      </c>
      <c r="M2411">
        <v>0</v>
      </c>
      <c r="N2411" s="2">
        <v>1</v>
      </c>
      <c r="O2411" s="2">
        <v>0</v>
      </c>
      <c r="P2411" s="2">
        <v>1</v>
      </c>
      <c r="Q2411" s="2">
        <v>1</v>
      </c>
      <c r="R2411" s="2">
        <v>0</v>
      </c>
      <c r="S2411" s="2">
        <v>0</v>
      </c>
      <c r="T2411" s="2">
        <v>0</v>
      </c>
      <c r="U2411" s="45" t="s">
        <v>77</v>
      </c>
      <c r="V2411" s="45" t="s">
        <v>77</v>
      </c>
      <c r="W2411" s="45">
        <v>4.7314814814814823E-2</v>
      </c>
      <c r="X2411" s="2">
        <v>0</v>
      </c>
      <c r="Y2411" s="2">
        <v>1</v>
      </c>
      <c r="Z2411">
        <v>1</v>
      </c>
    </row>
    <row r="2412" spans="1:26" x14ac:dyDescent="0.25">
      <c r="A2412" s="1">
        <v>44738</v>
      </c>
      <c r="B2412" t="s">
        <v>81</v>
      </c>
      <c r="C2412" t="s">
        <v>141</v>
      </c>
      <c r="D2412" t="s">
        <v>132</v>
      </c>
      <c r="E2412" t="s">
        <v>274</v>
      </c>
      <c r="F2412" s="3">
        <v>15.696666833333335</v>
      </c>
      <c r="G2412" s="5">
        <v>6.565704861111113E-2</v>
      </c>
      <c r="H2412" s="2">
        <v>1</v>
      </c>
      <c r="I2412" s="2">
        <v>0</v>
      </c>
      <c r="J2412" s="2">
        <v>0</v>
      </c>
      <c r="K2412" s="2">
        <v>15</v>
      </c>
      <c r="L2412" s="2">
        <v>14</v>
      </c>
      <c r="M2412">
        <v>5</v>
      </c>
      <c r="N2412" s="2">
        <v>9</v>
      </c>
      <c r="O2412" s="2">
        <v>7</v>
      </c>
      <c r="P2412" s="2">
        <v>7</v>
      </c>
      <c r="Q2412" s="2">
        <v>8</v>
      </c>
      <c r="R2412" s="2">
        <v>1</v>
      </c>
      <c r="S2412" s="2">
        <v>0</v>
      </c>
      <c r="T2412" s="2">
        <v>0</v>
      </c>
      <c r="U2412" s="45">
        <v>1.0567129629629629E-2</v>
      </c>
      <c r="V2412" s="45">
        <v>0.2857142857142857</v>
      </c>
      <c r="W2412" s="45">
        <v>0.15687500000000001</v>
      </c>
      <c r="X2412" s="2">
        <v>0</v>
      </c>
      <c r="Y2412" s="2">
        <v>8</v>
      </c>
      <c r="Z2412">
        <v>14</v>
      </c>
    </row>
    <row r="2413" spans="1:26" x14ac:dyDescent="0.25">
      <c r="A2413" s="1">
        <v>44738</v>
      </c>
      <c r="B2413" t="s">
        <v>81</v>
      </c>
      <c r="C2413" t="s">
        <v>135</v>
      </c>
      <c r="D2413" t="s">
        <v>132</v>
      </c>
      <c r="E2413" t="s">
        <v>274</v>
      </c>
      <c r="F2413" s="3">
        <v>12.302222333333335</v>
      </c>
      <c r="G2413" s="5">
        <v>0.13837384375</v>
      </c>
      <c r="H2413" s="2">
        <v>1</v>
      </c>
      <c r="I2413" s="2">
        <v>0</v>
      </c>
      <c r="J2413" s="2">
        <v>0</v>
      </c>
      <c r="K2413" s="2">
        <v>5</v>
      </c>
      <c r="L2413" s="2">
        <v>5</v>
      </c>
      <c r="M2413">
        <v>2</v>
      </c>
      <c r="N2413" s="2">
        <v>3</v>
      </c>
      <c r="O2413" s="2">
        <v>0</v>
      </c>
      <c r="P2413" s="2">
        <v>4</v>
      </c>
      <c r="Q2413" s="2">
        <v>4</v>
      </c>
      <c r="R2413" s="2">
        <v>0</v>
      </c>
      <c r="S2413" s="2">
        <v>0</v>
      </c>
      <c r="T2413" s="2">
        <v>1</v>
      </c>
      <c r="U2413" s="45" t="s">
        <v>77</v>
      </c>
      <c r="V2413" s="45" t="s">
        <v>77</v>
      </c>
      <c r="W2413" s="45">
        <v>0.26542245370370376</v>
      </c>
      <c r="X2413" s="2">
        <v>1</v>
      </c>
      <c r="Y2413" s="2">
        <v>4</v>
      </c>
      <c r="Z2413">
        <v>5</v>
      </c>
    </row>
    <row r="2414" spans="1:26" x14ac:dyDescent="0.25">
      <c r="A2414" s="1">
        <v>44738</v>
      </c>
      <c r="B2414" t="s">
        <v>76</v>
      </c>
      <c r="C2414" t="s">
        <v>145</v>
      </c>
      <c r="D2414" t="s">
        <v>146</v>
      </c>
      <c r="E2414" t="s">
        <v>268</v>
      </c>
      <c r="F2414" s="3">
        <v>16.416943499999999</v>
      </c>
      <c r="G2414" s="5">
        <v>0.14722452916666665</v>
      </c>
      <c r="H2414" s="2">
        <v>1</v>
      </c>
      <c r="I2414" s="2">
        <v>0</v>
      </c>
      <c r="J2414" s="2">
        <v>0</v>
      </c>
      <c r="K2414" s="2">
        <v>5</v>
      </c>
      <c r="L2414" s="2">
        <v>5</v>
      </c>
      <c r="M2414">
        <v>0</v>
      </c>
      <c r="N2414" s="2">
        <v>0</v>
      </c>
      <c r="O2414" s="2">
        <v>1</v>
      </c>
      <c r="P2414" s="2">
        <v>4</v>
      </c>
      <c r="Q2414" s="2">
        <v>4</v>
      </c>
      <c r="R2414" s="2">
        <v>0</v>
      </c>
      <c r="S2414" s="2">
        <v>0</v>
      </c>
      <c r="T2414" s="2">
        <v>0</v>
      </c>
      <c r="U2414" s="45">
        <v>3.8310185185185188E-3</v>
      </c>
      <c r="V2414" s="45">
        <v>1</v>
      </c>
      <c r="W2414" s="45">
        <v>6.4780092592592597E-2</v>
      </c>
      <c r="X2414" s="2">
        <v>0</v>
      </c>
      <c r="Y2414" s="2">
        <v>4</v>
      </c>
      <c r="Z2414">
        <v>5</v>
      </c>
    </row>
    <row r="2415" spans="1:26" x14ac:dyDescent="0.25">
      <c r="A2415" s="1">
        <v>44738</v>
      </c>
      <c r="B2415" t="s">
        <v>76</v>
      </c>
      <c r="C2415" t="s">
        <v>137</v>
      </c>
      <c r="D2415" t="s">
        <v>132</v>
      </c>
      <c r="E2415" t="s">
        <v>268</v>
      </c>
      <c r="F2415" s="3">
        <v>7.1561101666666653</v>
      </c>
      <c r="G2415" s="5">
        <v>3.4969129629629628E-2</v>
      </c>
      <c r="H2415" s="2">
        <v>0</v>
      </c>
      <c r="I2415" s="2">
        <v>0</v>
      </c>
      <c r="J2415" s="2">
        <v>0</v>
      </c>
      <c r="K2415" s="2">
        <v>12</v>
      </c>
      <c r="L2415" s="2">
        <v>12</v>
      </c>
      <c r="M2415">
        <v>3</v>
      </c>
      <c r="N2415" s="2">
        <v>10</v>
      </c>
      <c r="O2415" s="2">
        <v>1</v>
      </c>
      <c r="P2415" s="2">
        <v>9</v>
      </c>
      <c r="Q2415" s="2">
        <v>10</v>
      </c>
      <c r="R2415" s="2">
        <v>1</v>
      </c>
      <c r="S2415" s="2">
        <v>0</v>
      </c>
      <c r="T2415" s="2">
        <v>1</v>
      </c>
      <c r="U2415" s="45">
        <v>4.7106481481481478E-3</v>
      </c>
      <c r="V2415" s="45">
        <v>1</v>
      </c>
      <c r="W2415" s="45">
        <v>4.7986111111111111E-2</v>
      </c>
      <c r="X2415" s="2">
        <v>1</v>
      </c>
      <c r="Y2415" s="2">
        <v>10</v>
      </c>
      <c r="Z2415">
        <v>12</v>
      </c>
    </row>
    <row r="2416" spans="1:26" x14ac:dyDescent="0.25">
      <c r="A2416" s="1">
        <v>44738</v>
      </c>
      <c r="B2416" t="s">
        <v>76</v>
      </c>
      <c r="C2416" t="s">
        <v>137</v>
      </c>
      <c r="D2416" t="s">
        <v>132</v>
      </c>
      <c r="E2416" t="s">
        <v>286</v>
      </c>
      <c r="F2416" s="3">
        <v>3.3469443333333331</v>
      </c>
      <c r="G2416" s="5">
        <v>3.153355787037037E-2</v>
      </c>
      <c r="H2416" s="2">
        <v>0</v>
      </c>
      <c r="I2416" s="2">
        <v>0</v>
      </c>
      <c r="J2416" s="2">
        <v>0</v>
      </c>
      <c r="K2416" s="2">
        <v>6</v>
      </c>
      <c r="L2416" s="2">
        <v>6</v>
      </c>
      <c r="M2416">
        <v>2</v>
      </c>
      <c r="N2416" s="2">
        <v>4</v>
      </c>
      <c r="O2416" s="2">
        <v>2</v>
      </c>
      <c r="P2416" s="2">
        <v>3</v>
      </c>
      <c r="Q2416" s="2">
        <v>3</v>
      </c>
      <c r="R2416" s="2">
        <v>0</v>
      </c>
      <c r="S2416" s="2">
        <v>0</v>
      </c>
      <c r="T2416" s="2">
        <v>1</v>
      </c>
      <c r="U2416" s="45">
        <v>1.7366898148148149E-2</v>
      </c>
      <c r="V2416" s="45">
        <v>0</v>
      </c>
      <c r="W2416" s="45">
        <v>9.2002314814814815E-2</v>
      </c>
      <c r="X2416" s="2">
        <v>1</v>
      </c>
      <c r="Y2416" s="2">
        <v>3</v>
      </c>
      <c r="Z2416">
        <v>6</v>
      </c>
    </row>
    <row r="2417" spans="1:26" x14ac:dyDescent="0.25">
      <c r="A2417" s="1">
        <v>44738</v>
      </c>
      <c r="B2417" t="s">
        <v>76</v>
      </c>
      <c r="C2417" t="s">
        <v>147</v>
      </c>
      <c r="D2417" t="s">
        <v>132</v>
      </c>
      <c r="E2417" t="s">
        <v>286</v>
      </c>
      <c r="F2417" s="3">
        <v>0.14666666666666667</v>
      </c>
      <c r="G2417" s="5">
        <v>1.0152391203703703E-2</v>
      </c>
      <c r="H2417" s="2">
        <v>0</v>
      </c>
      <c r="I2417" s="2">
        <v>0</v>
      </c>
      <c r="J2417" s="2">
        <v>0</v>
      </c>
      <c r="K2417" s="2">
        <v>6</v>
      </c>
      <c r="L2417" s="2">
        <v>6</v>
      </c>
      <c r="M2417">
        <v>3</v>
      </c>
      <c r="N2417" s="2">
        <v>6</v>
      </c>
      <c r="O2417" s="2">
        <v>0</v>
      </c>
      <c r="P2417" s="2">
        <v>4</v>
      </c>
      <c r="Q2417" s="2">
        <v>4</v>
      </c>
      <c r="R2417" s="2">
        <v>0</v>
      </c>
      <c r="S2417" s="2">
        <v>0</v>
      </c>
      <c r="T2417" s="2">
        <v>2</v>
      </c>
      <c r="U2417" s="45" t="s">
        <v>77</v>
      </c>
      <c r="V2417" s="45" t="s">
        <v>77</v>
      </c>
      <c r="W2417" s="45">
        <v>3.9490740740740743E-2</v>
      </c>
      <c r="X2417" s="2">
        <v>2</v>
      </c>
      <c r="Y2417" s="2">
        <v>4</v>
      </c>
      <c r="Z2417">
        <v>6</v>
      </c>
    </row>
    <row r="2418" spans="1:26" x14ac:dyDescent="0.25">
      <c r="A2418" s="1">
        <v>44738</v>
      </c>
      <c r="B2418" t="s">
        <v>76</v>
      </c>
      <c r="C2418" t="s">
        <v>147</v>
      </c>
      <c r="D2418" t="s">
        <v>132</v>
      </c>
      <c r="E2418" t="s">
        <v>287</v>
      </c>
      <c r="F2418" s="3">
        <v>0.3305555</v>
      </c>
      <c r="G2418" s="5">
        <v>2.4189812499999998E-2</v>
      </c>
      <c r="H2418" s="2">
        <v>0</v>
      </c>
      <c r="I2418" s="2">
        <v>0</v>
      </c>
      <c r="J2418" s="2">
        <v>0</v>
      </c>
      <c r="K2418" s="2">
        <v>1</v>
      </c>
      <c r="L2418" s="2">
        <v>1</v>
      </c>
      <c r="M2418">
        <v>0</v>
      </c>
      <c r="N2418" s="2">
        <v>1</v>
      </c>
      <c r="O2418" s="2">
        <v>0</v>
      </c>
      <c r="P2418" s="2">
        <v>0</v>
      </c>
      <c r="Q2418" s="2">
        <v>0</v>
      </c>
      <c r="R2418" s="2">
        <v>0</v>
      </c>
      <c r="S2418" s="2">
        <v>1</v>
      </c>
      <c r="T2418" s="2">
        <v>0</v>
      </c>
      <c r="U2418" s="45" t="s">
        <v>77</v>
      </c>
      <c r="V2418" s="45" t="s">
        <v>77</v>
      </c>
      <c r="W2418" s="45" t="s">
        <v>77</v>
      </c>
      <c r="X2418" s="2">
        <v>1</v>
      </c>
      <c r="Y2418" s="2">
        <v>0</v>
      </c>
      <c r="Z2418">
        <v>1</v>
      </c>
    </row>
    <row r="2419" spans="1:26" x14ac:dyDescent="0.25">
      <c r="A2419" s="1">
        <v>44738</v>
      </c>
      <c r="B2419" t="s">
        <v>76</v>
      </c>
      <c r="C2419" t="s">
        <v>144</v>
      </c>
      <c r="D2419" t="s">
        <v>132</v>
      </c>
      <c r="E2419" t="s">
        <v>270</v>
      </c>
      <c r="F2419" s="3">
        <v>4.0702778333333329</v>
      </c>
      <c r="G2419" s="5">
        <v>1.8560548611111113E-2</v>
      </c>
      <c r="H2419" s="2">
        <v>0</v>
      </c>
      <c r="I2419" s="2">
        <v>0</v>
      </c>
      <c r="J2419" s="2">
        <v>0</v>
      </c>
      <c r="K2419" s="2">
        <v>18</v>
      </c>
      <c r="L2419" s="2">
        <v>18</v>
      </c>
      <c r="M2419">
        <v>6</v>
      </c>
      <c r="N2419" s="2">
        <v>16</v>
      </c>
      <c r="O2419" s="2">
        <v>1</v>
      </c>
      <c r="P2419" s="2">
        <v>13</v>
      </c>
      <c r="Q2419" s="2">
        <v>16</v>
      </c>
      <c r="R2419" s="2">
        <v>3</v>
      </c>
      <c r="S2419" s="2">
        <v>1</v>
      </c>
      <c r="T2419" s="2">
        <v>0</v>
      </c>
      <c r="U2419" s="45">
        <v>2.3148148148148149E-4</v>
      </c>
      <c r="V2419" s="45">
        <v>1</v>
      </c>
      <c r="W2419" s="45">
        <v>1.6116898148148151E-2</v>
      </c>
      <c r="X2419" s="2">
        <v>1</v>
      </c>
      <c r="Y2419" s="2">
        <v>16</v>
      </c>
      <c r="Z2419">
        <v>18</v>
      </c>
    </row>
    <row r="2420" spans="1:26" x14ac:dyDescent="0.25">
      <c r="A2420" s="1">
        <v>44738</v>
      </c>
      <c r="B2420" t="s">
        <v>76</v>
      </c>
      <c r="C2420" t="s">
        <v>137</v>
      </c>
      <c r="D2420" t="s">
        <v>132</v>
      </c>
      <c r="E2420" t="s">
        <v>270</v>
      </c>
      <c r="F2420" s="3">
        <v>0.69388883333333329</v>
      </c>
      <c r="G2420" s="5">
        <v>1.281635763888889E-2</v>
      </c>
      <c r="H2420" s="2">
        <v>0</v>
      </c>
      <c r="I2420" s="2">
        <v>0</v>
      </c>
      <c r="J2420" s="2">
        <v>0</v>
      </c>
      <c r="K2420" s="2">
        <v>6</v>
      </c>
      <c r="L2420" s="2">
        <v>6</v>
      </c>
      <c r="M2420">
        <v>3</v>
      </c>
      <c r="N2420" s="2">
        <v>6</v>
      </c>
      <c r="O2420" s="2">
        <v>2</v>
      </c>
      <c r="P2420" s="2">
        <v>3</v>
      </c>
      <c r="Q2420" s="2">
        <v>3</v>
      </c>
      <c r="R2420" s="2">
        <v>0</v>
      </c>
      <c r="S2420" s="2">
        <v>0</v>
      </c>
      <c r="T2420" s="2">
        <v>1</v>
      </c>
      <c r="U2420" s="45">
        <v>8.6458333333333335E-3</v>
      </c>
      <c r="V2420" s="45">
        <v>0</v>
      </c>
      <c r="W2420" s="45">
        <v>2.3090277777777779E-2</v>
      </c>
      <c r="X2420" s="2">
        <v>1</v>
      </c>
      <c r="Y2420" s="2">
        <v>3</v>
      </c>
      <c r="Z2420">
        <v>6</v>
      </c>
    </row>
    <row r="2421" spans="1:26" x14ac:dyDescent="0.25">
      <c r="A2421" s="1">
        <v>44738</v>
      </c>
      <c r="B2421" t="s">
        <v>76</v>
      </c>
      <c r="C2421" t="s">
        <v>137</v>
      </c>
      <c r="D2421" t="s">
        <v>132</v>
      </c>
      <c r="E2421" t="s">
        <v>94</v>
      </c>
      <c r="F2421" s="3">
        <v>2.0636109999999999</v>
      </c>
      <c r="G2421" s="5">
        <v>5.3408562500000006E-2</v>
      </c>
      <c r="H2421" s="2">
        <v>0</v>
      </c>
      <c r="I2421" s="2">
        <v>0</v>
      </c>
      <c r="J2421" s="2">
        <v>0</v>
      </c>
      <c r="K2421" s="2">
        <v>1</v>
      </c>
      <c r="L2421" s="2">
        <v>1</v>
      </c>
      <c r="M2421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1</v>
      </c>
      <c r="U2421" s="45" t="s">
        <v>77</v>
      </c>
      <c r="V2421" s="45" t="s">
        <v>77</v>
      </c>
      <c r="W2421" s="45" t="s">
        <v>77</v>
      </c>
      <c r="X2421" s="2">
        <v>1</v>
      </c>
      <c r="Y2421" s="2">
        <v>0</v>
      </c>
      <c r="Z2421">
        <v>1</v>
      </c>
    </row>
    <row r="2422" spans="1:26" x14ac:dyDescent="0.25">
      <c r="A2422" s="1">
        <v>44738</v>
      </c>
      <c r="B2422" t="s">
        <v>76</v>
      </c>
      <c r="C2422" t="s">
        <v>147</v>
      </c>
      <c r="D2422" t="s">
        <v>132</v>
      </c>
      <c r="E2422" t="s">
        <v>94</v>
      </c>
      <c r="F2422" s="3">
        <v>0</v>
      </c>
      <c r="G2422" s="5" t="s">
        <v>77</v>
      </c>
      <c r="H2422" s="2">
        <v>0</v>
      </c>
      <c r="I2422" s="2">
        <v>0</v>
      </c>
      <c r="J2422" s="2">
        <v>0</v>
      </c>
      <c r="K2422" s="2">
        <v>1</v>
      </c>
      <c r="L2422" s="2">
        <v>1</v>
      </c>
      <c r="M2422">
        <v>1</v>
      </c>
      <c r="N2422" s="2">
        <v>1</v>
      </c>
      <c r="O2422" s="2">
        <v>0</v>
      </c>
      <c r="P2422" s="2">
        <v>1</v>
      </c>
      <c r="Q2422" s="2">
        <v>1</v>
      </c>
      <c r="R2422" s="2">
        <v>0</v>
      </c>
      <c r="S2422" s="2">
        <v>0</v>
      </c>
      <c r="T2422" s="2">
        <v>0</v>
      </c>
      <c r="U2422" s="45" t="s">
        <v>77</v>
      </c>
      <c r="V2422" s="45" t="s">
        <v>77</v>
      </c>
      <c r="W2422" s="45">
        <v>5.5393518518518522E-2</v>
      </c>
      <c r="X2422" s="2">
        <v>0</v>
      </c>
      <c r="Y2422" s="2">
        <v>1</v>
      </c>
      <c r="Z2422">
        <v>1</v>
      </c>
    </row>
    <row r="2423" spans="1:26" x14ac:dyDescent="0.25">
      <c r="A2423" s="1">
        <v>44738</v>
      </c>
      <c r="B2423" t="s">
        <v>82</v>
      </c>
      <c r="C2423" t="s">
        <v>165</v>
      </c>
      <c r="D2423" t="s">
        <v>77</v>
      </c>
      <c r="E2423" t="s">
        <v>273</v>
      </c>
      <c r="F2423" s="3">
        <v>0</v>
      </c>
      <c r="G2423" s="5">
        <v>1.9328680555555555E-3</v>
      </c>
      <c r="H2423" s="2">
        <v>0</v>
      </c>
      <c r="I2423" s="2">
        <v>0</v>
      </c>
      <c r="J2423" s="2">
        <v>0</v>
      </c>
      <c r="K2423" s="2">
        <v>2</v>
      </c>
      <c r="L2423" s="2">
        <v>2</v>
      </c>
      <c r="M2423">
        <v>0</v>
      </c>
      <c r="N2423" s="2">
        <v>2</v>
      </c>
      <c r="O2423" s="2">
        <v>1</v>
      </c>
      <c r="P2423" s="2">
        <v>1</v>
      </c>
      <c r="Q2423" s="2">
        <v>1</v>
      </c>
      <c r="R2423" s="2">
        <v>0</v>
      </c>
      <c r="S2423" s="2">
        <v>0</v>
      </c>
      <c r="T2423" s="2">
        <v>0</v>
      </c>
      <c r="U2423" s="45">
        <v>4.0509259259259264E-4</v>
      </c>
      <c r="V2423" s="45">
        <v>1</v>
      </c>
      <c r="W2423" s="45">
        <v>5.0810185185185186E-3</v>
      </c>
      <c r="X2423" s="2">
        <v>0</v>
      </c>
      <c r="Y2423" s="2">
        <v>1</v>
      </c>
      <c r="Z2423">
        <v>2</v>
      </c>
    </row>
    <row r="2424" spans="1:26" x14ac:dyDescent="0.25">
      <c r="A2424" s="1">
        <v>44738</v>
      </c>
      <c r="B2424" t="s">
        <v>82</v>
      </c>
      <c r="C2424" t="s">
        <v>178</v>
      </c>
      <c r="D2424" t="s">
        <v>77</v>
      </c>
      <c r="E2424" t="s">
        <v>276</v>
      </c>
      <c r="F2424" s="3">
        <v>0</v>
      </c>
      <c r="G2424" s="5" t="s">
        <v>77</v>
      </c>
      <c r="H2424" s="2">
        <v>0</v>
      </c>
      <c r="I2424" s="2">
        <v>0</v>
      </c>
      <c r="J2424" s="2">
        <v>0</v>
      </c>
      <c r="K2424" s="2">
        <v>1</v>
      </c>
      <c r="L2424" s="2">
        <v>0</v>
      </c>
      <c r="M2424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1</v>
      </c>
      <c r="U2424" s="45" t="s">
        <v>77</v>
      </c>
      <c r="V2424" s="45" t="s">
        <v>77</v>
      </c>
      <c r="W2424" s="45" t="s">
        <v>77</v>
      </c>
      <c r="X2424" s="2">
        <v>1</v>
      </c>
      <c r="Y2424" s="2">
        <v>0</v>
      </c>
      <c r="Z2424">
        <v>0</v>
      </c>
    </row>
    <row r="2425" spans="1:26" x14ac:dyDescent="0.25">
      <c r="A2425" s="1">
        <v>44738</v>
      </c>
      <c r="B2425" t="s">
        <v>82</v>
      </c>
      <c r="C2425" t="s">
        <v>151</v>
      </c>
      <c r="D2425" t="s">
        <v>143</v>
      </c>
      <c r="E2425" t="s">
        <v>282</v>
      </c>
      <c r="F2425" s="3">
        <v>0</v>
      </c>
      <c r="G2425" s="5">
        <v>2.0833333333333333E-3</v>
      </c>
      <c r="H2425" s="2">
        <v>0</v>
      </c>
      <c r="I2425" s="2">
        <v>0</v>
      </c>
      <c r="J2425" s="2">
        <v>0</v>
      </c>
      <c r="K2425" s="2">
        <v>1</v>
      </c>
      <c r="L2425" s="2">
        <v>1</v>
      </c>
      <c r="M2425">
        <v>1</v>
      </c>
      <c r="N2425" s="2">
        <v>1</v>
      </c>
      <c r="O2425" s="2">
        <v>0</v>
      </c>
      <c r="P2425" s="2">
        <v>1</v>
      </c>
      <c r="Q2425" s="2">
        <v>1</v>
      </c>
      <c r="R2425" s="2">
        <v>0</v>
      </c>
      <c r="S2425" s="2">
        <v>0</v>
      </c>
      <c r="T2425" s="2">
        <v>0</v>
      </c>
      <c r="U2425" s="45" t="s">
        <v>77</v>
      </c>
      <c r="V2425" s="45" t="s">
        <v>77</v>
      </c>
      <c r="W2425" s="45">
        <v>8.638888888888889E-2</v>
      </c>
      <c r="X2425" s="2">
        <v>0</v>
      </c>
      <c r="Y2425" s="2">
        <v>1</v>
      </c>
      <c r="Z2425">
        <v>1</v>
      </c>
    </row>
    <row r="2426" spans="1:26" x14ac:dyDescent="0.25">
      <c r="A2426" s="1">
        <v>44738</v>
      </c>
      <c r="B2426" t="s">
        <v>82</v>
      </c>
      <c r="C2426" t="s">
        <v>176</v>
      </c>
      <c r="D2426" t="s">
        <v>143</v>
      </c>
      <c r="E2426" t="s">
        <v>287</v>
      </c>
      <c r="F2426" s="3">
        <v>0</v>
      </c>
      <c r="G2426" s="5">
        <v>3.4375000000000003E-2</v>
      </c>
      <c r="H2426" s="2">
        <v>0</v>
      </c>
      <c r="I2426" s="2">
        <v>0</v>
      </c>
      <c r="J2426" s="2">
        <v>0</v>
      </c>
      <c r="K2426" s="2">
        <v>2</v>
      </c>
      <c r="L2426" s="2">
        <v>2</v>
      </c>
      <c r="M2426">
        <v>0</v>
      </c>
      <c r="N2426" s="2">
        <v>1</v>
      </c>
      <c r="O2426" s="2">
        <v>0</v>
      </c>
      <c r="P2426" s="2">
        <v>2</v>
      </c>
      <c r="Q2426" s="2">
        <v>2</v>
      </c>
      <c r="R2426" s="2">
        <v>0</v>
      </c>
      <c r="S2426" s="2">
        <v>0</v>
      </c>
      <c r="T2426" s="2">
        <v>0</v>
      </c>
      <c r="U2426" s="45" t="s">
        <v>77</v>
      </c>
      <c r="V2426" s="45" t="s">
        <v>77</v>
      </c>
      <c r="W2426" s="45">
        <v>0.12102430555555556</v>
      </c>
      <c r="X2426" s="2">
        <v>0</v>
      </c>
      <c r="Y2426" s="2">
        <v>2</v>
      </c>
      <c r="Z2426">
        <v>2</v>
      </c>
    </row>
    <row r="2427" spans="1:26" x14ac:dyDescent="0.25">
      <c r="A2427" s="1">
        <v>44738</v>
      </c>
      <c r="B2427" t="s">
        <v>82</v>
      </c>
      <c r="C2427" t="s">
        <v>142</v>
      </c>
      <c r="D2427" t="s">
        <v>143</v>
      </c>
      <c r="E2427" t="s">
        <v>287</v>
      </c>
      <c r="F2427" s="3">
        <v>0</v>
      </c>
      <c r="G2427" s="5">
        <v>2.2013888888888888E-2</v>
      </c>
      <c r="H2427" s="2">
        <v>0</v>
      </c>
      <c r="I2427" s="2">
        <v>0</v>
      </c>
      <c r="J2427" s="2">
        <v>0</v>
      </c>
      <c r="K2427" s="2">
        <v>1</v>
      </c>
      <c r="L2427" s="2">
        <v>1</v>
      </c>
      <c r="M2427">
        <v>0</v>
      </c>
      <c r="N2427" s="2">
        <v>1</v>
      </c>
      <c r="O2427" s="2">
        <v>0</v>
      </c>
      <c r="P2427" s="2">
        <v>0</v>
      </c>
      <c r="Q2427" s="2">
        <v>1</v>
      </c>
      <c r="R2427" s="2">
        <v>1</v>
      </c>
      <c r="S2427" s="2">
        <v>0</v>
      </c>
      <c r="T2427" s="2">
        <v>0</v>
      </c>
      <c r="U2427" s="45" t="s">
        <v>77</v>
      </c>
      <c r="V2427" s="45" t="s">
        <v>77</v>
      </c>
      <c r="W2427" s="45">
        <v>2.013888888888889E-2</v>
      </c>
      <c r="X2427" s="2">
        <v>0</v>
      </c>
      <c r="Y2427" s="2">
        <v>1</v>
      </c>
      <c r="Z2427">
        <v>1</v>
      </c>
    </row>
    <row r="2428" spans="1:26" x14ac:dyDescent="0.25">
      <c r="A2428" s="1">
        <v>44738</v>
      </c>
      <c r="B2428" t="s">
        <v>82</v>
      </c>
      <c r="C2428" t="s">
        <v>156</v>
      </c>
      <c r="D2428" t="s">
        <v>143</v>
      </c>
      <c r="E2428" t="s">
        <v>82</v>
      </c>
      <c r="F2428" s="3">
        <v>0</v>
      </c>
      <c r="G2428" s="5">
        <v>3.0555555555555558E-2</v>
      </c>
      <c r="H2428" s="2">
        <v>0</v>
      </c>
      <c r="I2428" s="2">
        <v>0</v>
      </c>
      <c r="J2428" s="2">
        <v>0</v>
      </c>
      <c r="K2428" s="2">
        <v>1</v>
      </c>
      <c r="L2428" s="2">
        <v>1</v>
      </c>
      <c r="M2428">
        <v>0</v>
      </c>
      <c r="N2428" s="2">
        <v>1</v>
      </c>
      <c r="O2428" s="2">
        <v>1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45">
        <v>4.2824074074074075E-4</v>
      </c>
      <c r="V2428" s="45" t="s">
        <v>77</v>
      </c>
      <c r="W2428" s="45" t="s">
        <v>77</v>
      </c>
      <c r="X2428" s="2">
        <v>0</v>
      </c>
      <c r="Y2428" s="2">
        <v>0</v>
      </c>
      <c r="Z2428">
        <v>1</v>
      </c>
    </row>
    <row r="2429" spans="1:26" x14ac:dyDescent="0.25">
      <c r="A2429" s="1">
        <v>44738</v>
      </c>
      <c r="B2429" t="s">
        <v>82</v>
      </c>
      <c r="C2429" t="s">
        <v>142</v>
      </c>
      <c r="D2429" t="s">
        <v>143</v>
      </c>
      <c r="E2429" t="s">
        <v>94</v>
      </c>
      <c r="F2429" s="3">
        <v>3.3669443333333331</v>
      </c>
      <c r="G2429" s="5">
        <v>4.5489003472222227E-2</v>
      </c>
      <c r="H2429" s="2">
        <v>0</v>
      </c>
      <c r="I2429" s="2">
        <v>0</v>
      </c>
      <c r="J2429" s="2">
        <v>0</v>
      </c>
      <c r="K2429" s="2">
        <v>4</v>
      </c>
      <c r="L2429" s="2">
        <v>4</v>
      </c>
      <c r="M2429">
        <v>0</v>
      </c>
      <c r="N2429" s="2">
        <v>3</v>
      </c>
      <c r="O2429" s="2">
        <v>1</v>
      </c>
      <c r="P2429" s="2">
        <v>1</v>
      </c>
      <c r="Q2429" s="2">
        <v>3</v>
      </c>
      <c r="R2429" s="2">
        <v>2</v>
      </c>
      <c r="S2429" s="2">
        <v>0</v>
      </c>
      <c r="T2429" s="2">
        <v>0</v>
      </c>
      <c r="U2429" s="45">
        <v>2.7199074074074074E-3</v>
      </c>
      <c r="V2429" s="45">
        <v>1</v>
      </c>
      <c r="W2429" s="45">
        <v>2.6354166666666668E-2</v>
      </c>
      <c r="X2429" s="2">
        <v>0</v>
      </c>
      <c r="Y2429" s="2">
        <v>3</v>
      </c>
      <c r="Z2429">
        <v>4</v>
      </c>
    </row>
    <row r="2430" spans="1:26" x14ac:dyDescent="0.25">
      <c r="A2430" s="1">
        <v>44738</v>
      </c>
      <c r="B2430" t="s">
        <v>82</v>
      </c>
      <c r="C2430" t="s">
        <v>148</v>
      </c>
      <c r="D2430" t="s">
        <v>143</v>
      </c>
      <c r="E2430" t="s">
        <v>94</v>
      </c>
      <c r="F2430" s="3">
        <v>2.4622221666666664</v>
      </c>
      <c r="G2430" s="5">
        <v>2.024562345679012E-2</v>
      </c>
      <c r="H2430" s="2">
        <v>0</v>
      </c>
      <c r="I2430" s="2">
        <v>0</v>
      </c>
      <c r="J2430" s="2">
        <v>0</v>
      </c>
      <c r="K2430" s="2">
        <v>9</v>
      </c>
      <c r="L2430" s="2">
        <v>9</v>
      </c>
      <c r="M2430">
        <v>2</v>
      </c>
      <c r="N2430" s="2">
        <v>8</v>
      </c>
      <c r="O2430" s="2">
        <v>0</v>
      </c>
      <c r="P2430" s="2">
        <v>8</v>
      </c>
      <c r="Q2430" s="2">
        <v>8</v>
      </c>
      <c r="R2430" s="2">
        <v>0</v>
      </c>
      <c r="S2430" s="2">
        <v>0</v>
      </c>
      <c r="T2430" s="2">
        <v>1</v>
      </c>
      <c r="U2430" s="45" t="s">
        <v>77</v>
      </c>
      <c r="V2430" s="45" t="s">
        <v>77</v>
      </c>
      <c r="W2430" s="45">
        <v>4.0653935185185189E-2</v>
      </c>
      <c r="X2430" s="2">
        <v>1</v>
      </c>
      <c r="Y2430" s="2">
        <v>8</v>
      </c>
      <c r="Z2430">
        <v>9</v>
      </c>
    </row>
    <row r="2431" spans="1:26" x14ac:dyDescent="0.25">
      <c r="A2431" s="1">
        <v>44738</v>
      </c>
      <c r="B2431" t="s">
        <v>94</v>
      </c>
      <c r="C2431" t="s">
        <v>180</v>
      </c>
      <c r="D2431" t="s">
        <v>153</v>
      </c>
      <c r="E2431" t="s">
        <v>94</v>
      </c>
      <c r="F2431" s="3">
        <v>0</v>
      </c>
      <c r="G2431" s="5">
        <v>1.9351854166666668E-2</v>
      </c>
      <c r="H2431" s="2">
        <v>0</v>
      </c>
      <c r="I2431" s="2">
        <v>0</v>
      </c>
      <c r="J2431" s="2">
        <v>0</v>
      </c>
      <c r="K2431" s="2">
        <v>2</v>
      </c>
      <c r="L2431" s="2">
        <v>2</v>
      </c>
      <c r="M2431">
        <v>0</v>
      </c>
      <c r="N2431" s="2">
        <v>2</v>
      </c>
      <c r="O2431" s="2">
        <v>0</v>
      </c>
      <c r="P2431" s="2">
        <v>0</v>
      </c>
      <c r="Q2431" s="2">
        <v>1</v>
      </c>
      <c r="R2431" s="2">
        <v>1</v>
      </c>
      <c r="S2431" s="2">
        <v>0</v>
      </c>
      <c r="T2431" s="2">
        <v>1</v>
      </c>
      <c r="U2431" s="45" t="s">
        <v>77</v>
      </c>
      <c r="V2431" s="45" t="s">
        <v>77</v>
      </c>
      <c r="W2431" s="45">
        <v>0.27050925925925928</v>
      </c>
      <c r="X2431" s="2">
        <v>1</v>
      </c>
      <c r="Y2431" s="2">
        <v>1</v>
      </c>
      <c r="Z2431">
        <v>2</v>
      </c>
    </row>
    <row r="2432" spans="1:26" x14ac:dyDescent="0.25">
      <c r="A2432" s="1">
        <v>44738</v>
      </c>
      <c r="B2432" t="s">
        <v>80</v>
      </c>
      <c r="C2432" t="s">
        <v>133</v>
      </c>
      <c r="D2432" t="s">
        <v>132</v>
      </c>
      <c r="E2432" t="s">
        <v>269</v>
      </c>
      <c r="F2432" s="3">
        <v>4.858055666666667</v>
      </c>
      <c r="G2432" s="5">
        <v>6.0245949652777776E-2</v>
      </c>
      <c r="H2432" s="2">
        <v>0</v>
      </c>
      <c r="I2432" s="2">
        <v>0</v>
      </c>
      <c r="J2432" s="2">
        <v>0</v>
      </c>
      <c r="K2432" s="2">
        <v>3</v>
      </c>
      <c r="L2432" s="2">
        <v>3</v>
      </c>
      <c r="M2432">
        <v>1</v>
      </c>
      <c r="N2432" s="2">
        <v>2</v>
      </c>
      <c r="O2432" s="2">
        <v>1</v>
      </c>
      <c r="P2432" s="2">
        <v>2</v>
      </c>
      <c r="Q2432" s="2">
        <v>2</v>
      </c>
      <c r="R2432" s="2">
        <v>0</v>
      </c>
      <c r="S2432" s="2">
        <v>0</v>
      </c>
      <c r="T2432" s="2">
        <v>0</v>
      </c>
      <c r="U2432" s="45">
        <v>1.9027777777777779E-2</v>
      </c>
      <c r="V2432" s="45">
        <v>0</v>
      </c>
      <c r="W2432" s="45">
        <v>3.0862268518518522E-2</v>
      </c>
      <c r="X2432" s="2">
        <v>0</v>
      </c>
      <c r="Y2432" s="2">
        <v>2</v>
      </c>
      <c r="Z2432">
        <v>3</v>
      </c>
    </row>
    <row r="2433" spans="1:26" x14ac:dyDescent="0.25">
      <c r="A2433" s="1">
        <v>44738</v>
      </c>
      <c r="B2433" t="s">
        <v>80</v>
      </c>
      <c r="C2433" t="s">
        <v>133</v>
      </c>
      <c r="D2433" t="s">
        <v>132</v>
      </c>
      <c r="E2433" t="s">
        <v>268</v>
      </c>
      <c r="F2433" s="3">
        <v>0</v>
      </c>
      <c r="G2433" s="5">
        <v>5.1273148148148146E-3</v>
      </c>
      <c r="H2433" s="2">
        <v>0</v>
      </c>
      <c r="I2433" s="2">
        <v>0</v>
      </c>
      <c r="J2433" s="2">
        <v>0</v>
      </c>
      <c r="K2433" s="2">
        <v>3</v>
      </c>
      <c r="L2433" s="2">
        <v>3</v>
      </c>
      <c r="M2433">
        <v>2</v>
      </c>
      <c r="N2433" s="2">
        <v>3</v>
      </c>
      <c r="O2433" s="2">
        <v>2</v>
      </c>
      <c r="P2433" s="2">
        <v>0</v>
      </c>
      <c r="Q2433" s="2">
        <v>1</v>
      </c>
      <c r="R2433" s="2">
        <v>1</v>
      </c>
      <c r="S2433" s="2">
        <v>0</v>
      </c>
      <c r="T2433" s="2">
        <v>0</v>
      </c>
      <c r="U2433" s="45">
        <v>3.859953703703704E-3</v>
      </c>
      <c r="V2433" s="45">
        <v>0.5</v>
      </c>
      <c r="W2433" s="45">
        <v>2.3263888888888891E-3</v>
      </c>
      <c r="X2433" s="2">
        <v>0</v>
      </c>
      <c r="Y2433" s="2">
        <v>1</v>
      </c>
      <c r="Z2433">
        <v>3</v>
      </c>
    </row>
    <row r="2434" spans="1:26" x14ac:dyDescent="0.25">
      <c r="A2434" s="1">
        <v>44738</v>
      </c>
      <c r="B2434" t="s">
        <v>80</v>
      </c>
      <c r="C2434" t="s">
        <v>133</v>
      </c>
      <c r="D2434" t="s">
        <v>132</v>
      </c>
      <c r="E2434" t="s">
        <v>275</v>
      </c>
      <c r="F2434" s="3">
        <v>3.0649991666666669</v>
      </c>
      <c r="G2434" s="5">
        <v>2.4601515873015872E-2</v>
      </c>
      <c r="H2434" s="2">
        <v>0</v>
      </c>
      <c r="I2434" s="2">
        <v>0</v>
      </c>
      <c r="J2434" s="2">
        <v>0</v>
      </c>
      <c r="K2434" s="2">
        <v>9</v>
      </c>
      <c r="L2434" s="2">
        <v>9</v>
      </c>
      <c r="M2434">
        <v>2</v>
      </c>
      <c r="N2434" s="2">
        <v>6</v>
      </c>
      <c r="O2434" s="2">
        <v>1</v>
      </c>
      <c r="P2434" s="2">
        <v>7</v>
      </c>
      <c r="Q2434" s="2">
        <v>8</v>
      </c>
      <c r="R2434" s="2">
        <v>1</v>
      </c>
      <c r="S2434" s="2">
        <v>0</v>
      </c>
      <c r="T2434" s="2">
        <v>0</v>
      </c>
      <c r="U2434" s="45">
        <v>5.2893518518518515E-3</v>
      </c>
      <c r="V2434" s="45">
        <v>1</v>
      </c>
      <c r="W2434" s="45">
        <v>8.8275462962962972E-2</v>
      </c>
      <c r="X2434" s="2">
        <v>0</v>
      </c>
      <c r="Y2434" s="2">
        <v>8</v>
      </c>
      <c r="Z2434">
        <v>9</v>
      </c>
    </row>
    <row r="2435" spans="1:26" x14ac:dyDescent="0.25">
      <c r="A2435" s="1">
        <v>44738</v>
      </c>
      <c r="B2435" t="s">
        <v>80</v>
      </c>
      <c r="C2435" t="s">
        <v>133</v>
      </c>
      <c r="D2435" t="s">
        <v>132</v>
      </c>
      <c r="E2435" t="s">
        <v>94</v>
      </c>
      <c r="F2435" s="3">
        <v>0</v>
      </c>
      <c r="G2435" s="5">
        <v>9.6874999999999999E-3</v>
      </c>
      <c r="H2435" s="2">
        <v>0</v>
      </c>
      <c r="I2435" s="2">
        <v>0</v>
      </c>
      <c r="J2435" s="2">
        <v>0</v>
      </c>
      <c r="K2435" s="2">
        <v>1</v>
      </c>
      <c r="L2435" s="2">
        <v>1</v>
      </c>
      <c r="M2435">
        <v>1</v>
      </c>
      <c r="N2435" s="2">
        <v>1</v>
      </c>
      <c r="O2435" s="2">
        <v>0</v>
      </c>
      <c r="P2435" s="2">
        <v>1</v>
      </c>
      <c r="Q2435" s="2">
        <v>1</v>
      </c>
      <c r="R2435" s="2">
        <v>0</v>
      </c>
      <c r="S2435" s="2">
        <v>0</v>
      </c>
      <c r="T2435" s="2">
        <v>0</v>
      </c>
      <c r="U2435" s="45" t="s">
        <v>77</v>
      </c>
      <c r="V2435" s="45" t="s">
        <v>77</v>
      </c>
      <c r="W2435" s="45">
        <v>5.1886574074074078E-2</v>
      </c>
      <c r="X2435" s="2">
        <v>0</v>
      </c>
      <c r="Y2435" s="2">
        <v>1</v>
      </c>
      <c r="Z2435">
        <v>1</v>
      </c>
    </row>
    <row r="2436" spans="1:26" x14ac:dyDescent="0.25">
      <c r="A2436" s="1">
        <v>44738</v>
      </c>
      <c r="B2436" t="s">
        <v>80</v>
      </c>
      <c r="C2436" t="s">
        <v>133</v>
      </c>
      <c r="D2436" t="s">
        <v>132</v>
      </c>
      <c r="E2436" t="s">
        <v>267</v>
      </c>
      <c r="F2436" s="3">
        <v>33.898332333333336</v>
      </c>
      <c r="G2436" s="5">
        <v>8.9099148919753082E-2</v>
      </c>
      <c r="H2436" s="2">
        <v>2</v>
      </c>
      <c r="I2436" s="2">
        <v>2</v>
      </c>
      <c r="J2436" s="2">
        <v>0</v>
      </c>
      <c r="K2436" s="2">
        <v>23</v>
      </c>
      <c r="L2436" s="2">
        <v>23</v>
      </c>
      <c r="M2436">
        <v>6</v>
      </c>
      <c r="N2436" s="2">
        <v>16</v>
      </c>
      <c r="O2436" s="2">
        <v>5</v>
      </c>
      <c r="P2436" s="2">
        <v>13</v>
      </c>
      <c r="Q2436" s="2">
        <v>17</v>
      </c>
      <c r="R2436" s="2">
        <v>4</v>
      </c>
      <c r="S2436" s="2">
        <v>1</v>
      </c>
      <c r="T2436" s="2">
        <v>0</v>
      </c>
      <c r="U2436" s="45">
        <v>3.7962962962962963E-3</v>
      </c>
      <c r="V2436" s="45">
        <v>0.8</v>
      </c>
      <c r="W2436" s="45">
        <v>9.0671296296296292E-2</v>
      </c>
      <c r="X2436" s="2">
        <v>1</v>
      </c>
      <c r="Y2436" s="2">
        <v>17</v>
      </c>
      <c r="Z2436">
        <v>23</v>
      </c>
    </row>
    <row r="2437" spans="1:26" x14ac:dyDescent="0.25">
      <c r="A2437" s="1">
        <v>44738</v>
      </c>
      <c r="B2437" t="s">
        <v>80</v>
      </c>
      <c r="C2437" t="s">
        <v>149</v>
      </c>
      <c r="D2437" t="s">
        <v>150</v>
      </c>
      <c r="E2437" t="s">
        <v>267</v>
      </c>
      <c r="F2437" s="3">
        <v>8.8611166666666671E-2</v>
      </c>
      <c r="G2437" s="5">
        <v>2.6280863425925925E-2</v>
      </c>
      <c r="H2437" s="2">
        <v>0</v>
      </c>
      <c r="I2437" s="2">
        <v>0</v>
      </c>
      <c r="J2437" s="2">
        <v>0</v>
      </c>
      <c r="K2437" s="2">
        <v>6</v>
      </c>
      <c r="L2437" s="2">
        <v>6</v>
      </c>
      <c r="M2437">
        <v>0</v>
      </c>
      <c r="N2437" s="2">
        <v>5</v>
      </c>
      <c r="O2437" s="2">
        <v>0</v>
      </c>
      <c r="P2437" s="2">
        <v>2</v>
      </c>
      <c r="Q2437" s="2">
        <v>4</v>
      </c>
      <c r="R2437" s="2">
        <v>2</v>
      </c>
      <c r="S2437" s="2">
        <v>0</v>
      </c>
      <c r="T2437" s="2">
        <v>2</v>
      </c>
      <c r="U2437" s="45" t="s">
        <v>77</v>
      </c>
      <c r="V2437" s="45" t="s">
        <v>77</v>
      </c>
      <c r="W2437" s="45">
        <v>0.14789930555555558</v>
      </c>
      <c r="X2437" s="2">
        <v>2</v>
      </c>
      <c r="Y2437" s="2">
        <v>4</v>
      </c>
      <c r="Z2437">
        <v>6</v>
      </c>
    </row>
    <row r="2438" spans="1:26" x14ac:dyDescent="0.25">
      <c r="A2438" s="1">
        <v>44738</v>
      </c>
      <c r="B2438" t="s">
        <v>77</v>
      </c>
      <c r="C2438" t="s">
        <v>77</v>
      </c>
      <c r="D2438" t="s">
        <v>77</v>
      </c>
      <c r="E2438" t="s">
        <v>280</v>
      </c>
      <c r="F2438" s="3">
        <v>0</v>
      </c>
      <c r="G2438" s="5" t="s">
        <v>77</v>
      </c>
      <c r="H2438" s="2">
        <v>0</v>
      </c>
      <c r="I2438" s="2">
        <v>0</v>
      </c>
      <c r="J2438" s="2">
        <v>0</v>
      </c>
      <c r="K2438" s="2">
        <v>37</v>
      </c>
      <c r="L2438" s="2">
        <v>4</v>
      </c>
      <c r="M2438">
        <v>0</v>
      </c>
      <c r="N2438" s="2">
        <v>0</v>
      </c>
      <c r="O2438" s="2">
        <v>5</v>
      </c>
      <c r="P2438" s="2">
        <v>13</v>
      </c>
      <c r="Q2438" s="2">
        <v>24</v>
      </c>
      <c r="R2438" s="2">
        <v>11</v>
      </c>
      <c r="S2438" s="2">
        <v>3</v>
      </c>
      <c r="T2438" s="2">
        <v>5</v>
      </c>
      <c r="U2438" s="45">
        <v>3.1828703703703702E-3</v>
      </c>
      <c r="V2438" s="45">
        <v>0.8</v>
      </c>
      <c r="W2438" s="45">
        <v>0.1777488425925926</v>
      </c>
      <c r="X2438" s="2">
        <v>8</v>
      </c>
      <c r="Y2438" s="2">
        <v>24</v>
      </c>
      <c r="Z2438">
        <v>14</v>
      </c>
    </row>
    <row r="2439" spans="1:26" x14ac:dyDescent="0.25">
      <c r="A2439" s="1">
        <v>44738</v>
      </c>
      <c r="B2439" t="s">
        <v>77</v>
      </c>
      <c r="C2439" t="s">
        <v>77</v>
      </c>
      <c r="D2439" t="s">
        <v>77</v>
      </c>
      <c r="E2439" t="s">
        <v>269</v>
      </c>
      <c r="F2439" s="3">
        <v>0</v>
      </c>
      <c r="G2439" s="5" t="s">
        <v>77</v>
      </c>
      <c r="H2439" s="2">
        <v>0</v>
      </c>
      <c r="I2439" s="2">
        <v>0</v>
      </c>
      <c r="J2439" s="2">
        <v>0</v>
      </c>
      <c r="K2439" s="2">
        <v>44</v>
      </c>
      <c r="L2439" s="2">
        <v>5</v>
      </c>
      <c r="M2439">
        <v>0</v>
      </c>
      <c r="N2439" s="2">
        <v>0</v>
      </c>
      <c r="O2439" s="2">
        <v>3</v>
      </c>
      <c r="P2439" s="2">
        <v>26</v>
      </c>
      <c r="Q2439" s="2">
        <v>36</v>
      </c>
      <c r="R2439" s="2">
        <v>10</v>
      </c>
      <c r="S2439" s="2">
        <v>2</v>
      </c>
      <c r="T2439" s="2">
        <v>3</v>
      </c>
      <c r="U2439" s="45">
        <v>1.03125E-2</v>
      </c>
      <c r="V2439" s="45">
        <v>0</v>
      </c>
      <c r="W2439" s="45">
        <v>0.14962962962962964</v>
      </c>
      <c r="X2439" s="2">
        <v>5</v>
      </c>
      <c r="Y2439" s="2">
        <v>36</v>
      </c>
      <c r="Z2439">
        <v>9</v>
      </c>
    </row>
    <row r="2440" spans="1:26" x14ac:dyDescent="0.25">
      <c r="A2440" s="1">
        <v>44738</v>
      </c>
      <c r="B2440" t="s">
        <v>77</v>
      </c>
      <c r="C2440" t="s">
        <v>77</v>
      </c>
      <c r="D2440" t="s">
        <v>77</v>
      </c>
      <c r="E2440" t="s">
        <v>272</v>
      </c>
      <c r="F2440" s="3">
        <v>0</v>
      </c>
      <c r="G2440" s="5" t="s">
        <v>77</v>
      </c>
      <c r="H2440" s="2">
        <v>0</v>
      </c>
      <c r="I2440" s="2">
        <v>0</v>
      </c>
      <c r="J2440" s="2">
        <v>0</v>
      </c>
      <c r="K2440" s="2">
        <v>57</v>
      </c>
      <c r="L2440" s="2">
        <v>9</v>
      </c>
      <c r="M2440">
        <v>0</v>
      </c>
      <c r="N2440" s="2">
        <v>0</v>
      </c>
      <c r="O2440" s="2">
        <v>8</v>
      </c>
      <c r="P2440" s="2">
        <v>26</v>
      </c>
      <c r="Q2440" s="2">
        <v>37</v>
      </c>
      <c r="R2440" s="2">
        <v>11</v>
      </c>
      <c r="S2440" s="2">
        <v>4</v>
      </c>
      <c r="T2440" s="2">
        <v>8</v>
      </c>
      <c r="U2440" s="45">
        <v>7.8935185185185185E-3</v>
      </c>
      <c r="V2440" s="45">
        <v>0.375</v>
      </c>
      <c r="W2440" s="45">
        <v>0.18444444444444447</v>
      </c>
      <c r="X2440" s="2">
        <v>12</v>
      </c>
      <c r="Y2440" s="2">
        <v>37</v>
      </c>
      <c r="Z2440">
        <v>15</v>
      </c>
    </row>
    <row r="2441" spans="1:26" x14ac:dyDescent="0.25">
      <c r="A2441" s="1">
        <v>44738</v>
      </c>
      <c r="B2441" t="s">
        <v>77</v>
      </c>
      <c r="C2441" t="s">
        <v>77</v>
      </c>
      <c r="D2441" t="s">
        <v>77</v>
      </c>
      <c r="E2441" t="s">
        <v>273</v>
      </c>
      <c r="F2441" s="3">
        <v>0</v>
      </c>
      <c r="G2441" s="5" t="s">
        <v>77</v>
      </c>
      <c r="H2441" s="2">
        <v>0</v>
      </c>
      <c r="I2441" s="2">
        <v>0</v>
      </c>
      <c r="J2441" s="2">
        <v>0</v>
      </c>
      <c r="K2441" s="2">
        <v>125</v>
      </c>
      <c r="L2441" s="2">
        <v>12</v>
      </c>
      <c r="M2441">
        <v>0</v>
      </c>
      <c r="N2441" s="2">
        <v>0</v>
      </c>
      <c r="O2441" s="2">
        <v>12</v>
      </c>
      <c r="P2441" s="2">
        <v>68</v>
      </c>
      <c r="Q2441" s="2">
        <v>91</v>
      </c>
      <c r="R2441" s="2">
        <v>23</v>
      </c>
      <c r="S2441" s="2">
        <v>6</v>
      </c>
      <c r="T2441" s="2">
        <v>16</v>
      </c>
      <c r="U2441" s="45">
        <v>3.7094907407407411E-3</v>
      </c>
      <c r="V2441" s="45">
        <v>0.58333333333333337</v>
      </c>
      <c r="W2441" s="45">
        <v>0.10222222222222221</v>
      </c>
      <c r="X2441" s="2">
        <v>22</v>
      </c>
      <c r="Y2441" s="2">
        <v>91</v>
      </c>
      <c r="Z2441">
        <v>34</v>
      </c>
    </row>
    <row r="2442" spans="1:26" x14ac:dyDescent="0.25">
      <c r="A2442" s="1">
        <v>44738</v>
      </c>
      <c r="B2442" t="s">
        <v>77</v>
      </c>
      <c r="C2442" t="s">
        <v>77</v>
      </c>
      <c r="D2442" t="s">
        <v>77</v>
      </c>
      <c r="E2442" t="s">
        <v>268</v>
      </c>
      <c r="F2442" s="3">
        <v>0</v>
      </c>
      <c r="G2442" s="5" t="s">
        <v>77</v>
      </c>
      <c r="H2442" s="2">
        <v>0</v>
      </c>
      <c r="I2442" s="2">
        <v>0</v>
      </c>
      <c r="J2442" s="2">
        <v>0</v>
      </c>
      <c r="K2442" s="2">
        <v>50</v>
      </c>
      <c r="L2442" s="2">
        <v>7</v>
      </c>
      <c r="M2442">
        <v>0</v>
      </c>
      <c r="N2442" s="2">
        <v>0</v>
      </c>
      <c r="O2442" s="2">
        <v>5</v>
      </c>
      <c r="P2442" s="2">
        <v>20</v>
      </c>
      <c r="Q2442" s="2">
        <v>35</v>
      </c>
      <c r="R2442" s="2">
        <v>15</v>
      </c>
      <c r="S2442" s="2">
        <v>1</v>
      </c>
      <c r="T2442" s="2">
        <v>9</v>
      </c>
      <c r="U2442" s="45">
        <v>6.192129629629629E-3</v>
      </c>
      <c r="V2442" s="45">
        <v>0.4</v>
      </c>
      <c r="W2442" s="45">
        <v>5.8651620370370382E-2</v>
      </c>
      <c r="X2442" s="2">
        <v>10</v>
      </c>
      <c r="Y2442" s="2">
        <v>35</v>
      </c>
      <c r="Z2442">
        <v>22</v>
      </c>
    </row>
    <row r="2443" spans="1:26" x14ac:dyDescent="0.25">
      <c r="A2443" s="1">
        <v>44738</v>
      </c>
      <c r="B2443" t="s">
        <v>77</v>
      </c>
      <c r="C2443" t="s">
        <v>77</v>
      </c>
      <c r="D2443" t="s">
        <v>77</v>
      </c>
      <c r="E2443" t="s">
        <v>286</v>
      </c>
      <c r="F2443" s="3">
        <v>0</v>
      </c>
      <c r="G2443" s="5" t="s">
        <v>77</v>
      </c>
      <c r="H2443" s="2">
        <v>0</v>
      </c>
      <c r="I2443" s="2">
        <v>0</v>
      </c>
      <c r="J2443" s="2">
        <v>0</v>
      </c>
      <c r="K2443" s="2">
        <v>19</v>
      </c>
      <c r="L2443" s="2">
        <v>4</v>
      </c>
      <c r="M2443">
        <v>0</v>
      </c>
      <c r="N2443" s="2">
        <v>0</v>
      </c>
      <c r="O2443" s="2">
        <v>1</v>
      </c>
      <c r="P2443" s="2">
        <v>12</v>
      </c>
      <c r="Q2443" s="2">
        <v>13</v>
      </c>
      <c r="R2443" s="2">
        <v>1</v>
      </c>
      <c r="S2443" s="2">
        <v>0</v>
      </c>
      <c r="T2443" s="2">
        <v>5</v>
      </c>
      <c r="U2443" s="45">
        <v>2.087962962962963E-2</v>
      </c>
      <c r="V2443" s="45">
        <v>0</v>
      </c>
      <c r="W2443" s="45">
        <v>4.8518518518518523E-2</v>
      </c>
      <c r="X2443" s="2">
        <v>5</v>
      </c>
      <c r="Y2443" s="2">
        <v>13</v>
      </c>
      <c r="Z2443">
        <v>8</v>
      </c>
    </row>
    <row r="2444" spans="1:26" x14ac:dyDescent="0.25">
      <c r="A2444" s="1">
        <v>44738</v>
      </c>
      <c r="B2444" t="s">
        <v>77</v>
      </c>
      <c r="C2444" t="s">
        <v>77</v>
      </c>
      <c r="D2444" t="s">
        <v>77</v>
      </c>
      <c r="E2444" t="s">
        <v>276</v>
      </c>
      <c r="F2444" s="3">
        <v>0</v>
      </c>
      <c r="G2444" s="5" t="s">
        <v>77</v>
      </c>
      <c r="H2444" s="2">
        <v>0</v>
      </c>
      <c r="I2444" s="2">
        <v>0</v>
      </c>
      <c r="J2444" s="2">
        <v>0</v>
      </c>
      <c r="K2444" s="2">
        <v>50</v>
      </c>
      <c r="L2444" s="2">
        <v>4</v>
      </c>
      <c r="M2444">
        <v>0</v>
      </c>
      <c r="N2444" s="2">
        <v>0</v>
      </c>
      <c r="O2444" s="2">
        <v>2</v>
      </c>
      <c r="P2444" s="2">
        <v>26</v>
      </c>
      <c r="Q2444" s="2">
        <v>38</v>
      </c>
      <c r="R2444" s="2">
        <v>12</v>
      </c>
      <c r="S2444" s="2">
        <v>1</v>
      </c>
      <c r="T2444" s="2">
        <v>9</v>
      </c>
      <c r="U2444" s="45">
        <v>8.3622685185185189E-3</v>
      </c>
      <c r="V2444" s="45">
        <v>0.5</v>
      </c>
      <c r="W2444" s="45">
        <v>0.10448495370370371</v>
      </c>
      <c r="X2444" s="2">
        <v>10</v>
      </c>
      <c r="Y2444" s="2">
        <v>38</v>
      </c>
      <c r="Z2444">
        <v>11</v>
      </c>
    </row>
    <row r="2445" spans="1:26" x14ac:dyDescent="0.25">
      <c r="A2445" s="1">
        <v>44738</v>
      </c>
      <c r="B2445" t="s">
        <v>77</v>
      </c>
      <c r="C2445" t="s">
        <v>77</v>
      </c>
      <c r="D2445" t="s">
        <v>77</v>
      </c>
      <c r="E2445" t="s">
        <v>285</v>
      </c>
      <c r="F2445" s="3">
        <v>0</v>
      </c>
      <c r="G2445" s="5" t="s">
        <v>77</v>
      </c>
      <c r="H2445" s="2">
        <v>0</v>
      </c>
      <c r="I2445" s="2">
        <v>0</v>
      </c>
      <c r="J2445" s="2">
        <v>0</v>
      </c>
      <c r="K2445" s="2">
        <v>39</v>
      </c>
      <c r="L2445" s="2">
        <v>4</v>
      </c>
      <c r="M2445">
        <v>0</v>
      </c>
      <c r="N2445" s="2">
        <v>0</v>
      </c>
      <c r="O2445" s="2">
        <v>2</v>
      </c>
      <c r="P2445" s="2">
        <v>24</v>
      </c>
      <c r="Q2445" s="2">
        <v>31</v>
      </c>
      <c r="R2445" s="2">
        <v>7</v>
      </c>
      <c r="S2445" s="2">
        <v>1</v>
      </c>
      <c r="T2445" s="2">
        <v>5</v>
      </c>
      <c r="U2445" s="45">
        <v>1.4849537037037038E-2</v>
      </c>
      <c r="V2445" s="45">
        <v>0</v>
      </c>
      <c r="W2445" s="45">
        <v>7.9548611111111112E-2</v>
      </c>
      <c r="X2445" s="2">
        <v>6</v>
      </c>
      <c r="Y2445" s="2">
        <v>31</v>
      </c>
      <c r="Z2445">
        <v>12</v>
      </c>
    </row>
    <row r="2446" spans="1:26" x14ac:dyDescent="0.25">
      <c r="A2446" s="1">
        <v>44738</v>
      </c>
      <c r="B2446" t="s">
        <v>77</v>
      </c>
      <c r="C2446" t="s">
        <v>77</v>
      </c>
      <c r="D2446" t="s">
        <v>77</v>
      </c>
      <c r="E2446" t="s">
        <v>282</v>
      </c>
      <c r="F2446" s="3">
        <v>0</v>
      </c>
      <c r="G2446" s="5" t="s">
        <v>77</v>
      </c>
      <c r="H2446" s="2">
        <v>0</v>
      </c>
      <c r="I2446" s="2">
        <v>0</v>
      </c>
      <c r="J2446" s="2">
        <v>0</v>
      </c>
      <c r="K2446" s="2">
        <v>55</v>
      </c>
      <c r="L2446" s="2">
        <v>8</v>
      </c>
      <c r="M2446">
        <v>0</v>
      </c>
      <c r="N2446" s="2">
        <v>0</v>
      </c>
      <c r="O2446" s="2">
        <v>6</v>
      </c>
      <c r="P2446" s="2">
        <v>32</v>
      </c>
      <c r="Q2446" s="2">
        <v>38</v>
      </c>
      <c r="R2446" s="2">
        <v>6</v>
      </c>
      <c r="S2446" s="2">
        <v>3</v>
      </c>
      <c r="T2446" s="2">
        <v>8</v>
      </c>
      <c r="U2446" s="45">
        <v>7.5983796296296294E-3</v>
      </c>
      <c r="V2446" s="45">
        <v>0.33333333333333331</v>
      </c>
      <c r="W2446" s="45">
        <v>0.12034722222222223</v>
      </c>
      <c r="X2446" s="2">
        <v>11</v>
      </c>
      <c r="Y2446" s="2">
        <v>38</v>
      </c>
      <c r="Z2446">
        <v>20</v>
      </c>
    </row>
    <row r="2447" spans="1:26" x14ac:dyDescent="0.25">
      <c r="A2447" s="1">
        <v>44738</v>
      </c>
      <c r="B2447" t="s">
        <v>77</v>
      </c>
      <c r="C2447" t="s">
        <v>77</v>
      </c>
      <c r="D2447" t="s">
        <v>77</v>
      </c>
      <c r="E2447" t="s">
        <v>287</v>
      </c>
      <c r="F2447" s="3">
        <v>0</v>
      </c>
      <c r="G2447" s="5" t="s">
        <v>77</v>
      </c>
      <c r="H2447" s="2">
        <v>0</v>
      </c>
      <c r="I2447" s="2">
        <v>0</v>
      </c>
      <c r="J2447" s="2">
        <v>0</v>
      </c>
      <c r="K2447" s="2">
        <v>58</v>
      </c>
      <c r="L2447" s="2">
        <v>12</v>
      </c>
      <c r="M2447">
        <v>0</v>
      </c>
      <c r="N2447" s="2">
        <v>0</v>
      </c>
      <c r="O2447" s="2">
        <v>4</v>
      </c>
      <c r="P2447" s="2">
        <v>28</v>
      </c>
      <c r="Q2447" s="2">
        <v>40</v>
      </c>
      <c r="R2447" s="2">
        <v>12</v>
      </c>
      <c r="S2447" s="2">
        <v>5</v>
      </c>
      <c r="T2447" s="2">
        <v>9</v>
      </c>
      <c r="U2447" s="45">
        <v>4.0451388888888889E-3</v>
      </c>
      <c r="V2447" s="45">
        <v>0.5</v>
      </c>
      <c r="W2447" s="45">
        <v>8.3640046296296303E-2</v>
      </c>
      <c r="X2447" s="2">
        <v>14</v>
      </c>
      <c r="Y2447" s="2">
        <v>40</v>
      </c>
      <c r="Z2447">
        <v>27</v>
      </c>
    </row>
    <row r="2448" spans="1:26" x14ac:dyDescent="0.25">
      <c r="A2448" s="1">
        <v>44738</v>
      </c>
      <c r="B2448" t="s">
        <v>77</v>
      </c>
      <c r="C2448" t="s">
        <v>77</v>
      </c>
      <c r="D2448" t="s">
        <v>77</v>
      </c>
      <c r="E2448" t="s">
        <v>284</v>
      </c>
      <c r="F2448" s="3">
        <v>0</v>
      </c>
      <c r="G2448" s="5" t="s">
        <v>77</v>
      </c>
      <c r="H2448" s="2">
        <v>0</v>
      </c>
      <c r="I2448" s="2">
        <v>0</v>
      </c>
      <c r="J2448" s="2">
        <v>0</v>
      </c>
      <c r="K2448" s="2">
        <v>28</v>
      </c>
      <c r="L2448" s="2">
        <v>3</v>
      </c>
      <c r="M2448">
        <v>0</v>
      </c>
      <c r="N2448" s="2">
        <v>0</v>
      </c>
      <c r="O2448" s="2">
        <v>2</v>
      </c>
      <c r="P2448" s="2">
        <v>15</v>
      </c>
      <c r="Q2448" s="2">
        <v>22</v>
      </c>
      <c r="R2448" s="2">
        <v>7</v>
      </c>
      <c r="S2448" s="2">
        <v>0</v>
      </c>
      <c r="T2448" s="2">
        <v>4</v>
      </c>
      <c r="U2448" s="45">
        <v>1.7974537037037039E-2</v>
      </c>
      <c r="V2448" s="45">
        <v>0</v>
      </c>
      <c r="W2448" s="45">
        <v>9.9317129629629644E-2</v>
      </c>
      <c r="X2448" s="2">
        <v>4</v>
      </c>
      <c r="Y2448" s="2">
        <v>22</v>
      </c>
      <c r="Z2448">
        <v>12</v>
      </c>
    </row>
    <row r="2449" spans="1:26" x14ac:dyDescent="0.25">
      <c r="A2449" s="1">
        <v>44738</v>
      </c>
      <c r="B2449" t="s">
        <v>77</v>
      </c>
      <c r="C2449" t="s">
        <v>77</v>
      </c>
      <c r="D2449" t="s">
        <v>77</v>
      </c>
      <c r="E2449" t="s">
        <v>281</v>
      </c>
      <c r="F2449" s="3">
        <v>0</v>
      </c>
      <c r="G2449" s="5" t="s">
        <v>77</v>
      </c>
      <c r="H2449" s="2">
        <v>0</v>
      </c>
      <c r="I2449" s="2">
        <v>0</v>
      </c>
      <c r="J2449" s="2">
        <v>0</v>
      </c>
      <c r="K2449" s="2">
        <v>14</v>
      </c>
      <c r="L2449" s="2">
        <v>3</v>
      </c>
      <c r="M2449">
        <v>0</v>
      </c>
      <c r="N2449" s="2">
        <v>0</v>
      </c>
      <c r="O2449" s="2">
        <v>1</v>
      </c>
      <c r="P2449" s="2">
        <v>8</v>
      </c>
      <c r="Q2449" s="2">
        <v>12</v>
      </c>
      <c r="R2449" s="2">
        <v>4</v>
      </c>
      <c r="S2449" s="2">
        <v>1</v>
      </c>
      <c r="T2449" s="2">
        <v>0</v>
      </c>
      <c r="U2449" s="45">
        <v>1.3518518518518518E-2</v>
      </c>
      <c r="V2449" s="45">
        <v>0</v>
      </c>
      <c r="W2449" s="45">
        <v>0.13120370370370371</v>
      </c>
      <c r="X2449" s="2">
        <v>1</v>
      </c>
      <c r="Y2449" s="2">
        <v>12</v>
      </c>
      <c r="Z2449">
        <v>5</v>
      </c>
    </row>
    <row r="2450" spans="1:26" x14ac:dyDescent="0.25">
      <c r="A2450" s="1">
        <v>44738</v>
      </c>
      <c r="B2450" t="s">
        <v>77</v>
      </c>
      <c r="C2450" t="s">
        <v>77</v>
      </c>
      <c r="D2450" t="s">
        <v>77</v>
      </c>
      <c r="E2450" t="s">
        <v>279</v>
      </c>
      <c r="F2450" s="3">
        <v>0</v>
      </c>
      <c r="G2450" s="5" t="s">
        <v>77</v>
      </c>
      <c r="H2450" s="2">
        <v>0</v>
      </c>
      <c r="I2450" s="2">
        <v>0</v>
      </c>
      <c r="J2450" s="2">
        <v>0</v>
      </c>
      <c r="K2450" s="2">
        <v>57</v>
      </c>
      <c r="L2450" s="2">
        <v>9</v>
      </c>
      <c r="M2450">
        <v>0</v>
      </c>
      <c r="N2450" s="2">
        <v>0</v>
      </c>
      <c r="O2450" s="2">
        <v>7</v>
      </c>
      <c r="P2450" s="2">
        <v>29</v>
      </c>
      <c r="Q2450" s="2">
        <v>40</v>
      </c>
      <c r="R2450" s="2">
        <v>11</v>
      </c>
      <c r="S2450" s="2">
        <v>1</v>
      </c>
      <c r="T2450" s="2">
        <v>9</v>
      </c>
      <c r="U2450" s="45">
        <v>9.9189814814814817E-3</v>
      </c>
      <c r="V2450" s="45">
        <v>0</v>
      </c>
      <c r="W2450" s="45">
        <v>0.15989583333333335</v>
      </c>
      <c r="X2450" s="2">
        <v>10</v>
      </c>
      <c r="Y2450" s="2">
        <v>40</v>
      </c>
      <c r="Z2450">
        <v>16</v>
      </c>
    </row>
    <row r="2451" spans="1:26" x14ac:dyDescent="0.25">
      <c r="A2451" s="1">
        <v>44738</v>
      </c>
      <c r="B2451" t="s">
        <v>77</v>
      </c>
      <c r="C2451" t="s">
        <v>77</v>
      </c>
      <c r="D2451" t="s">
        <v>77</v>
      </c>
      <c r="E2451" t="s">
        <v>275</v>
      </c>
      <c r="F2451" s="3">
        <v>0</v>
      </c>
      <c r="G2451" s="5" t="s">
        <v>77</v>
      </c>
      <c r="H2451" s="2">
        <v>0</v>
      </c>
      <c r="I2451" s="2">
        <v>0</v>
      </c>
      <c r="J2451" s="2">
        <v>0</v>
      </c>
      <c r="K2451" s="2">
        <v>58</v>
      </c>
      <c r="L2451" s="2">
        <v>4</v>
      </c>
      <c r="M2451">
        <v>0</v>
      </c>
      <c r="N2451" s="2">
        <v>0</v>
      </c>
      <c r="O2451" s="2">
        <v>2</v>
      </c>
      <c r="P2451" s="2">
        <v>30</v>
      </c>
      <c r="Q2451" s="2">
        <v>43</v>
      </c>
      <c r="R2451" s="2">
        <v>13</v>
      </c>
      <c r="S2451" s="2">
        <v>7</v>
      </c>
      <c r="T2451" s="2">
        <v>6</v>
      </c>
      <c r="U2451" s="45">
        <v>6.7476851851851856E-3</v>
      </c>
      <c r="V2451" s="45">
        <v>0.5</v>
      </c>
      <c r="W2451" s="45">
        <v>0.16154513888888888</v>
      </c>
      <c r="X2451" s="2">
        <v>13</v>
      </c>
      <c r="Y2451" s="2">
        <v>43</v>
      </c>
      <c r="Z2451">
        <v>17</v>
      </c>
    </row>
    <row r="2452" spans="1:26" x14ac:dyDescent="0.25">
      <c r="A2452" s="1">
        <v>44738</v>
      </c>
      <c r="B2452" t="s">
        <v>77</v>
      </c>
      <c r="C2452" t="s">
        <v>77</v>
      </c>
      <c r="D2452" t="s">
        <v>77</v>
      </c>
      <c r="E2452" t="s">
        <v>271</v>
      </c>
      <c r="F2452" s="3">
        <v>0</v>
      </c>
      <c r="G2452" s="5" t="s">
        <v>77</v>
      </c>
      <c r="H2452" s="2">
        <v>0</v>
      </c>
      <c r="I2452" s="2">
        <v>0</v>
      </c>
      <c r="J2452" s="2">
        <v>0</v>
      </c>
      <c r="K2452" s="2">
        <v>46</v>
      </c>
      <c r="L2452" s="2">
        <v>6</v>
      </c>
      <c r="M2452">
        <v>0</v>
      </c>
      <c r="N2452" s="2">
        <v>0</v>
      </c>
      <c r="O2452" s="2">
        <v>3</v>
      </c>
      <c r="P2452" s="2">
        <v>27</v>
      </c>
      <c r="Q2452" s="2">
        <v>34</v>
      </c>
      <c r="R2452" s="2">
        <v>7</v>
      </c>
      <c r="S2452" s="2">
        <v>3</v>
      </c>
      <c r="T2452" s="2">
        <v>6</v>
      </c>
      <c r="U2452" s="45">
        <v>3.9814814814814817E-3</v>
      </c>
      <c r="V2452" s="45">
        <v>1</v>
      </c>
      <c r="W2452" s="45">
        <v>0.12252314814814816</v>
      </c>
      <c r="X2452" s="2">
        <v>9</v>
      </c>
      <c r="Y2452" s="2">
        <v>34</v>
      </c>
      <c r="Z2452">
        <v>18</v>
      </c>
    </row>
    <row r="2453" spans="1:26" x14ac:dyDescent="0.25">
      <c r="A2453" s="1">
        <v>44738</v>
      </c>
      <c r="B2453" t="s">
        <v>77</v>
      </c>
      <c r="C2453" t="s">
        <v>77</v>
      </c>
      <c r="D2453" t="s">
        <v>77</v>
      </c>
      <c r="E2453" t="s">
        <v>82</v>
      </c>
      <c r="F2453" s="3">
        <v>0</v>
      </c>
      <c r="G2453" s="5" t="s">
        <v>77</v>
      </c>
      <c r="H2453" s="2">
        <v>0</v>
      </c>
      <c r="I2453" s="2">
        <v>0</v>
      </c>
      <c r="J2453" s="2">
        <v>0</v>
      </c>
      <c r="K2453" s="2">
        <v>7</v>
      </c>
      <c r="L2453" s="2">
        <v>1</v>
      </c>
      <c r="M2453">
        <v>0</v>
      </c>
      <c r="N2453" s="2">
        <v>0</v>
      </c>
      <c r="O2453" s="2">
        <v>1</v>
      </c>
      <c r="P2453" s="2">
        <v>6</v>
      </c>
      <c r="Q2453" s="2">
        <v>6</v>
      </c>
      <c r="R2453" s="2">
        <v>0</v>
      </c>
      <c r="S2453" s="2">
        <v>0</v>
      </c>
      <c r="T2453" s="2">
        <v>0</v>
      </c>
      <c r="U2453" s="45">
        <v>4.2824074074074075E-4</v>
      </c>
      <c r="V2453" s="45" t="s">
        <v>77</v>
      </c>
      <c r="W2453" s="45" t="s">
        <v>77</v>
      </c>
      <c r="X2453" s="2">
        <v>0</v>
      </c>
      <c r="Y2453" s="2">
        <v>6</v>
      </c>
      <c r="Z2453">
        <v>1</v>
      </c>
    </row>
    <row r="2454" spans="1:26" x14ac:dyDescent="0.25">
      <c r="A2454" s="1">
        <v>44738</v>
      </c>
      <c r="B2454" t="s">
        <v>77</v>
      </c>
      <c r="C2454" t="s">
        <v>77</v>
      </c>
      <c r="D2454" t="s">
        <v>77</v>
      </c>
      <c r="E2454" t="s">
        <v>270</v>
      </c>
      <c r="F2454" s="3">
        <v>0</v>
      </c>
      <c r="G2454" s="5" t="s">
        <v>77</v>
      </c>
      <c r="H2454" s="2">
        <v>0</v>
      </c>
      <c r="I2454" s="2">
        <v>0</v>
      </c>
      <c r="J2454" s="2">
        <v>0</v>
      </c>
      <c r="K2454" s="2">
        <v>23</v>
      </c>
      <c r="L2454" s="2">
        <v>7</v>
      </c>
      <c r="M2454">
        <v>0</v>
      </c>
      <c r="N2454" s="2">
        <v>0</v>
      </c>
      <c r="O2454" s="2">
        <v>5</v>
      </c>
      <c r="P2454" s="2">
        <v>12</v>
      </c>
      <c r="Q2454" s="2">
        <v>16</v>
      </c>
      <c r="R2454" s="2">
        <v>4</v>
      </c>
      <c r="S2454" s="2">
        <v>1</v>
      </c>
      <c r="T2454" s="2">
        <v>1</v>
      </c>
      <c r="U2454" s="45">
        <v>7.951388888888888E-3</v>
      </c>
      <c r="V2454" s="45">
        <v>0.2</v>
      </c>
      <c r="W2454" s="45">
        <v>2.8900462962962965E-2</v>
      </c>
      <c r="X2454" s="2">
        <v>2</v>
      </c>
      <c r="Y2454" s="2">
        <v>16</v>
      </c>
      <c r="Z2454">
        <v>15</v>
      </c>
    </row>
    <row r="2455" spans="1:26" x14ac:dyDescent="0.25">
      <c r="A2455" s="1">
        <v>44738</v>
      </c>
      <c r="B2455" t="s">
        <v>77</v>
      </c>
      <c r="C2455" t="s">
        <v>77</v>
      </c>
      <c r="D2455" t="s">
        <v>77</v>
      </c>
      <c r="E2455" t="s">
        <v>94</v>
      </c>
      <c r="F2455" s="3">
        <v>0</v>
      </c>
      <c r="G2455" s="5" t="s">
        <v>77</v>
      </c>
      <c r="H2455" s="2">
        <v>0</v>
      </c>
      <c r="I2455" s="2">
        <v>0</v>
      </c>
      <c r="J2455" s="2">
        <v>0</v>
      </c>
      <c r="K2455" s="2">
        <v>32</v>
      </c>
      <c r="L2455" s="2">
        <v>9</v>
      </c>
      <c r="M2455">
        <v>0</v>
      </c>
      <c r="N2455" s="2">
        <v>0</v>
      </c>
      <c r="O2455" s="2">
        <v>2</v>
      </c>
      <c r="P2455" s="2">
        <v>19</v>
      </c>
      <c r="Q2455" s="2">
        <v>24</v>
      </c>
      <c r="R2455" s="2">
        <v>5</v>
      </c>
      <c r="S2455" s="2">
        <v>1</v>
      </c>
      <c r="T2455" s="2">
        <v>5</v>
      </c>
      <c r="U2455" s="45">
        <v>1.5625000000000001E-3</v>
      </c>
      <c r="V2455" s="45">
        <v>1</v>
      </c>
      <c r="W2455" s="45">
        <v>3.7743055555555557E-2</v>
      </c>
      <c r="X2455" s="2">
        <v>6</v>
      </c>
      <c r="Y2455" s="2">
        <v>24</v>
      </c>
      <c r="Z2455">
        <v>20</v>
      </c>
    </row>
    <row r="2456" spans="1:26" x14ac:dyDescent="0.25">
      <c r="A2456" s="1">
        <v>44738</v>
      </c>
      <c r="B2456" t="s">
        <v>77</v>
      </c>
      <c r="C2456" t="s">
        <v>77</v>
      </c>
      <c r="D2456" t="s">
        <v>77</v>
      </c>
      <c r="E2456" t="s">
        <v>274</v>
      </c>
      <c r="F2456" s="3">
        <v>0</v>
      </c>
      <c r="G2456" s="5" t="s">
        <v>77</v>
      </c>
      <c r="H2456" s="2">
        <v>0</v>
      </c>
      <c r="I2456" s="2">
        <v>0</v>
      </c>
      <c r="J2456" s="2">
        <v>0</v>
      </c>
      <c r="K2456" s="2">
        <v>71</v>
      </c>
      <c r="L2456" s="2">
        <v>12</v>
      </c>
      <c r="M2456">
        <v>0</v>
      </c>
      <c r="N2456" s="2">
        <v>0</v>
      </c>
      <c r="O2456" s="2">
        <v>12</v>
      </c>
      <c r="P2456" s="2">
        <v>38</v>
      </c>
      <c r="Q2456" s="2">
        <v>51</v>
      </c>
      <c r="R2456" s="2">
        <v>13</v>
      </c>
      <c r="S2456" s="2">
        <v>2</v>
      </c>
      <c r="T2456" s="2">
        <v>6</v>
      </c>
      <c r="U2456" s="45">
        <v>7.8645833333333328E-3</v>
      </c>
      <c r="V2456" s="45">
        <v>0.41666666666666669</v>
      </c>
      <c r="W2456" s="45">
        <v>0.26818287037037036</v>
      </c>
      <c r="X2456" s="2">
        <v>8</v>
      </c>
      <c r="Y2456" s="2">
        <v>51</v>
      </c>
      <c r="Z2456">
        <v>22</v>
      </c>
    </row>
    <row r="2457" spans="1:26" x14ac:dyDescent="0.25">
      <c r="A2457" s="1">
        <v>44738</v>
      </c>
      <c r="B2457" t="s">
        <v>77</v>
      </c>
      <c r="C2457" t="s">
        <v>77</v>
      </c>
      <c r="D2457" t="s">
        <v>77</v>
      </c>
      <c r="E2457" t="s">
        <v>267</v>
      </c>
      <c r="F2457" s="3">
        <v>0</v>
      </c>
      <c r="G2457" s="5" t="s">
        <v>77</v>
      </c>
      <c r="H2457" s="2">
        <v>0</v>
      </c>
      <c r="I2457" s="2">
        <v>0</v>
      </c>
      <c r="J2457" s="2">
        <v>0</v>
      </c>
      <c r="K2457" s="2">
        <v>73</v>
      </c>
      <c r="L2457" s="2">
        <v>14</v>
      </c>
      <c r="M2457">
        <v>0</v>
      </c>
      <c r="N2457" s="2">
        <v>0</v>
      </c>
      <c r="O2457" s="2">
        <v>8</v>
      </c>
      <c r="P2457" s="2">
        <v>35</v>
      </c>
      <c r="Q2457" s="2">
        <v>54</v>
      </c>
      <c r="R2457" s="2">
        <v>19</v>
      </c>
      <c r="S2457" s="2">
        <v>4</v>
      </c>
      <c r="T2457" s="2">
        <v>7</v>
      </c>
      <c r="U2457" s="45">
        <v>3.8194444444444448E-3</v>
      </c>
      <c r="V2457" s="45">
        <v>0.75</v>
      </c>
      <c r="W2457" s="45">
        <v>0.11723379629629629</v>
      </c>
      <c r="X2457" s="2">
        <v>11</v>
      </c>
      <c r="Y2457" s="2">
        <v>54</v>
      </c>
      <c r="Z2457">
        <v>32</v>
      </c>
    </row>
    <row r="2458" spans="1:26" x14ac:dyDescent="0.25">
      <c r="A2458" s="1">
        <v>44738</v>
      </c>
      <c r="B2458" t="s">
        <v>77</v>
      </c>
      <c r="C2458" t="s">
        <v>77</v>
      </c>
      <c r="D2458" t="s">
        <v>77</v>
      </c>
      <c r="E2458" t="s">
        <v>278</v>
      </c>
      <c r="F2458" s="3">
        <v>0</v>
      </c>
      <c r="G2458" s="5" t="s">
        <v>77</v>
      </c>
      <c r="H2458" s="2">
        <v>0</v>
      </c>
      <c r="I2458" s="2">
        <v>0</v>
      </c>
      <c r="J2458" s="2">
        <v>0</v>
      </c>
      <c r="K2458" s="2">
        <v>33</v>
      </c>
      <c r="L2458" s="2">
        <v>7</v>
      </c>
      <c r="M2458">
        <v>0</v>
      </c>
      <c r="N2458" s="2">
        <v>0</v>
      </c>
      <c r="O2458" s="2">
        <v>1</v>
      </c>
      <c r="P2458" s="2">
        <v>17</v>
      </c>
      <c r="Q2458" s="2">
        <v>26</v>
      </c>
      <c r="R2458" s="2">
        <v>9</v>
      </c>
      <c r="S2458" s="2">
        <v>3</v>
      </c>
      <c r="T2458" s="2">
        <v>3</v>
      </c>
      <c r="U2458" s="45">
        <v>5.2546296296296299E-3</v>
      </c>
      <c r="V2458" s="45">
        <v>1</v>
      </c>
      <c r="W2458" s="45">
        <v>0.15574074074074074</v>
      </c>
      <c r="X2458" s="2">
        <v>6</v>
      </c>
      <c r="Y2458" s="2">
        <v>26</v>
      </c>
      <c r="Z2458">
        <v>11</v>
      </c>
    </row>
    <row r="2459" spans="1:26" x14ac:dyDescent="0.25">
      <c r="A2459" s="1">
        <v>44738</v>
      </c>
      <c r="B2459" t="s">
        <v>77</v>
      </c>
      <c r="C2459" t="s">
        <v>77</v>
      </c>
      <c r="D2459" t="s">
        <v>77</v>
      </c>
      <c r="E2459" t="s">
        <v>283</v>
      </c>
      <c r="F2459" s="3">
        <v>0</v>
      </c>
      <c r="G2459" s="5" t="s">
        <v>77</v>
      </c>
      <c r="H2459" s="2">
        <v>0</v>
      </c>
      <c r="I2459" s="2">
        <v>0</v>
      </c>
      <c r="J2459" s="2">
        <v>0</v>
      </c>
      <c r="K2459" s="2">
        <v>39</v>
      </c>
      <c r="L2459" s="2">
        <v>2</v>
      </c>
      <c r="M2459">
        <v>0</v>
      </c>
      <c r="N2459" s="2">
        <v>0</v>
      </c>
      <c r="O2459" s="2">
        <v>4</v>
      </c>
      <c r="P2459" s="2">
        <v>26</v>
      </c>
      <c r="Q2459" s="2">
        <v>33</v>
      </c>
      <c r="R2459" s="2">
        <v>7</v>
      </c>
      <c r="S2459" s="2">
        <v>0</v>
      </c>
      <c r="T2459" s="2">
        <v>2</v>
      </c>
      <c r="U2459" s="45">
        <v>5.115740740740741E-3</v>
      </c>
      <c r="V2459" s="45">
        <v>0.5</v>
      </c>
      <c r="W2459" s="45">
        <v>0.14311342592592594</v>
      </c>
      <c r="X2459" s="2">
        <v>2</v>
      </c>
      <c r="Y2459" s="2">
        <v>33</v>
      </c>
      <c r="Z2459">
        <v>12</v>
      </c>
    </row>
    <row r="2460" spans="1:26" x14ac:dyDescent="0.25">
      <c r="A2460" s="1">
        <v>44738</v>
      </c>
      <c r="B2460" t="s">
        <v>77</v>
      </c>
      <c r="C2460" t="s">
        <v>77</v>
      </c>
      <c r="D2460" t="s">
        <v>77</v>
      </c>
      <c r="E2460" t="s">
        <v>277</v>
      </c>
      <c r="F2460" s="3">
        <v>0</v>
      </c>
      <c r="G2460" s="5" t="s">
        <v>77</v>
      </c>
      <c r="H2460" s="2">
        <v>0</v>
      </c>
      <c r="I2460" s="2">
        <v>0</v>
      </c>
      <c r="J2460" s="2">
        <v>0</v>
      </c>
      <c r="K2460" s="2">
        <v>52</v>
      </c>
      <c r="L2460" s="2">
        <v>5</v>
      </c>
      <c r="M2460">
        <v>0</v>
      </c>
      <c r="N2460" s="2">
        <v>0</v>
      </c>
      <c r="O2460" s="2">
        <v>5</v>
      </c>
      <c r="P2460" s="2">
        <v>24</v>
      </c>
      <c r="Q2460" s="2">
        <v>37</v>
      </c>
      <c r="R2460" s="2">
        <v>13</v>
      </c>
      <c r="S2460" s="2">
        <v>4</v>
      </c>
      <c r="T2460" s="2">
        <v>6</v>
      </c>
      <c r="U2460" s="45">
        <v>8.4837962962962966E-3</v>
      </c>
      <c r="V2460" s="45">
        <v>0</v>
      </c>
      <c r="W2460" s="45">
        <v>0.11811342592592594</v>
      </c>
      <c r="X2460" s="2">
        <v>10</v>
      </c>
      <c r="Y2460" s="2">
        <v>37</v>
      </c>
      <c r="Z2460">
        <v>15</v>
      </c>
    </row>
    <row r="2461" spans="1:26" x14ac:dyDescent="0.25">
      <c r="A2461" s="1"/>
      <c r="B2461" s="11"/>
      <c r="C2461" s="2"/>
      <c r="G2461" s="3"/>
    </row>
    <row r="2462" spans="1:26" x14ac:dyDescent="0.25">
      <c r="A2462" s="1"/>
      <c r="B2462" s="11"/>
      <c r="C2462" s="2"/>
      <c r="G2462" s="3"/>
    </row>
    <row r="2463" spans="1:26" x14ac:dyDescent="0.25">
      <c r="A2463" s="1"/>
      <c r="B2463" s="11"/>
      <c r="C2463" s="2"/>
      <c r="G2463" s="3"/>
    </row>
    <row r="2464" spans="1:26" x14ac:dyDescent="0.25">
      <c r="A2464" s="1"/>
      <c r="B2464" s="11"/>
      <c r="C2464" s="2"/>
      <c r="G2464" s="3"/>
    </row>
    <row r="2465" spans="1:7" x14ac:dyDescent="0.25">
      <c r="A2465" s="1"/>
      <c r="B2465" s="11"/>
      <c r="C2465" s="2"/>
      <c r="G2465" s="3"/>
    </row>
    <row r="2466" spans="1:7" x14ac:dyDescent="0.25">
      <c r="A2466" s="1"/>
      <c r="B2466" s="11"/>
      <c r="C2466" s="2"/>
      <c r="G2466" s="3"/>
    </row>
    <row r="2467" spans="1:7" x14ac:dyDescent="0.25">
      <c r="A2467" s="1"/>
      <c r="B2467" s="11"/>
      <c r="C2467" s="2"/>
      <c r="G2467" s="3"/>
    </row>
    <row r="2468" spans="1:7" x14ac:dyDescent="0.25">
      <c r="A2468" s="1"/>
      <c r="B2468" s="11"/>
      <c r="C2468" s="2"/>
      <c r="G2468" s="3"/>
    </row>
    <row r="2469" spans="1:7" x14ac:dyDescent="0.25">
      <c r="A2469" s="1"/>
      <c r="B2469" s="11"/>
      <c r="C2469" s="2"/>
      <c r="G2469" s="3"/>
    </row>
    <row r="2470" spans="1:7" x14ac:dyDescent="0.25">
      <c r="A2470" s="1"/>
      <c r="B2470" s="11"/>
      <c r="C2470" s="2"/>
      <c r="G2470" s="3"/>
    </row>
    <row r="2471" spans="1:7" x14ac:dyDescent="0.25">
      <c r="A2471" s="1"/>
      <c r="B2471" s="11"/>
      <c r="C2471" s="2"/>
      <c r="G2471" s="3"/>
    </row>
    <row r="2472" spans="1:7" x14ac:dyDescent="0.25">
      <c r="A2472" s="1"/>
      <c r="B2472" s="11"/>
      <c r="C2472" s="2"/>
      <c r="G2472" s="3"/>
    </row>
    <row r="2473" spans="1:7" x14ac:dyDescent="0.25">
      <c r="A2473" s="1"/>
      <c r="B2473" s="11"/>
      <c r="C2473" s="2"/>
      <c r="G2473" s="3"/>
    </row>
    <row r="2474" spans="1:7" x14ac:dyDescent="0.25">
      <c r="A2474" s="1"/>
      <c r="B2474" s="11"/>
      <c r="C2474" s="2"/>
      <c r="G2474" s="3"/>
    </row>
    <row r="2475" spans="1:7" x14ac:dyDescent="0.25">
      <c r="A2475" s="1"/>
      <c r="B2475" s="11"/>
      <c r="C2475" s="2"/>
      <c r="G2475" s="3"/>
    </row>
    <row r="2476" spans="1:7" x14ac:dyDescent="0.25">
      <c r="A2476" s="1"/>
      <c r="B2476" s="11"/>
      <c r="C2476" s="2"/>
      <c r="G2476" s="3"/>
    </row>
    <row r="2477" spans="1:7" x14ac:dyDescent="0.25">
      <c r="A2477" s="1"/>
      <c r="B2477" s="11"/>
      <c r="C2477" s="2"/>
      <c r="G2477" s="3"/>
    </row>
    <row r="2478" spans="1:7" x14ac:dyDescent="0.25">
      <c r="A2478" s="1"/>
      <c r="B2478" s="11"/>
      <c r="C2478" s="2"/>
      <c r="G2478" s="3"/>
    </row>
    <row r="2479" spans="1:7" x14ac:dyDescent="0.25">
      <c r="A2479" s="1"/>
      <c r="B2479" s="11"/>
      <c r="C2479" s="2"/>
      <c r="G2479" s="3"/>
    </row>
    <row r="2480" spans="1:7" x14ac:dyDescent="0.25">
      <c r="A2480" s="1"/>
      <c r="B2480" s="11"/>
      <c r="C2480" s="2"/>
      <c r="G2480" s="3"/>
    </row>
    <row r="2481" spans="1:7" x14ac:dyDescent="0.25">
      <c r="A2481" s="1"/>
      <c r="B2481" s="11"/>
      <c r="C2481" s="2"/>
      <c r="G2481" s="3"/>
    </row>
    <row r="2482" spans="1:7" x14ac:dyDescent="0.25">
      <c r="A2482" s="1"/>
      <c r="B2482" s="11"/>
      <c r="C2482" s="2"/>
      <c r="G2482" s="3"/>
    </row>
    <row r="2483" spans="1:7" x14ac:dyDescent="0.25">
      <c r="A2483" s="1"/>
      <c r="B2483" s="11"/>
      <c r="C2483" s="2"/>
      <c r="G2483" s="3"/>
    </row>
    <row r="2484" spans="1:7" x14ac:dyDescent="0.25">
      <c r="A2484" s="1"/>
      <c r="B2484" s="11"/>
      <c r="C2484" s="2"/>
      <c r="G2484" s="3"/>
    </row>
    <row r="2485" spans="1:7" x14ac:dyDescent="0.25">
      <c r="A2485" s="1"/>
      <c r="B2485" s="11"/>
      <c r="C2485" s="2"/>
      <c r="G2485" s="3"/>
    </row>
    <row r="2486" spans="1:7" x14ac:dyDescent="0.25">
      <c r="A2486" s="1"/>
      <c r="B2486" s="11"/>
      <c r="C2486" s="2"/>
      <c r="G2486" s="3"/>
    </row>
    <row r="2487" spans="1:7" x14ac:dyDescent="0.25">
      <c r="A2487" s="1"/>
      <c r="B2487" s="11"/>
      <c r="C2487" s="2"/>
      <c r="G2487" s="3"/>
    </row>
    <row r="2488" spans="1:7" x14ac:dyDescent="0.25">
      <c r="A2488" s="1"/>
      <c r="B2488" s="11"/>
      <c r="C2488" s="2"/>
      <c r="G2488" s="3"/>
    </row>
    <row r="2489" spans="1:7" x14ac:dyDescent="0.25">
      <c r="A2489" s="1"/>
      <c r="B2489" s="11"/>
      <c r="C2489" s="2"/>
      <c r="G2489" s="3"/>
    </row>
    <row r="2490" spans="1:7" x14ac:dyDescent="0.25">
      <c r="A2490" s="1"/>
      <c r="B2490" s="11"/>
      <c r="C2490" s="2"/>
      <c r="G2490" s="3"/>
    </row>
    <row r="2491" spans="1:7" x14ac:dyDescent="0.25">
      <c r="A2491" s="1"/>
      <c r="B2491" s="11"/>
      <c r="C2491" s="2"/>
      <c r="G2491" s="3"/>
    </row>
    <row r="2492" spans="1:7" x14ac:dyDescent="0.25">
      <c r="A2492" s="1"/>
      <c r="B2492" s="11"/>
      <c r="C2492" s="2"/>
      <c r="G2492" s="3"/>
    </row>
    <row r="2493" spans="1:7" x14ac:dyDescent="0.25">
      <c r="A2493" s="1"/>
      <c r="B2493" s="11"/>
      <c r="C2493" s="2"/>
      <c r="G2493" s="3"/>
    </row>
    <row r="2494" spans="1:7" x14ac:dyDescent="0.25">
      <c r="A2494" s="1"/>
      <c r="B2494" s="11"/>
      <c r="C2494" s="2"/>
      <c r="G2494" s="3"/>
    </row>
    <row r="2495" spans="1:7" x14ac:dyDescent="0.25">
      <c r="A2495" s="1"/>
      <c r="B2495" s="11"/>
      <c r="C2495" s="2"/>
      <c r="G2495" s="3"/>
    </row>
    <row r="2496" spans="1:7" x14ac:dyDescent="0.25">
      <c r="A2496" s="1"/>
      <c r="B2496" s="11"/>
      <c r="C2496" s="2"/>
      <c r="G2496" s="3"/>
    </row>
    <row r="2497" spans="1:7" x14ac:dyDescent="0.25">
      <c r="A2497" s="1"/>
      <c r="B2497" s="11"/>
      <c r="C2497" s="2"/>
      <c r="G2497" s="3"/>
    </row>
    <row r="2498" spans="1:7" x14ac:dyDescent="0.25">
      <c r="A2498" s="1"/>
      <c r="B2498" s="11"/>
      <c r="C2498" s="2"/>
      <c r="G2498" s="3"/>
    </row>
    <row r="2499" spans="1:7" x14ac:dyDescent="0.25">
      <c r="A2499" s="1"/>
      <c r="B2499" s="11"/>
      <c r="C2499" s="2"/>
      <c r="G2499" s="3"/>
    </row>
    <row r="2500" spans="1:7" x14ac:dyDescent="0.25">
      <c r="A2500" s="1"/>
      <c r="B2500" s="11"/>
      <c r="C2500" s="2"/>
      <c r="G2500" s="3"/>
    </row>
    <row r="2501" spans="1:7" x14ac:dyDescent="0.25">
      <c r="A2501" s="1"/>
      <c r="B2501" s="11"/>
      <c r="C2501" s="2"/>
      <c r="G2501" s="3"/>
    </row>
    <row r="2502" spans="1:7" x14ac:dyDescent="0.25">
      <c r="A2502" s="1"/>
      <c r="B2502" s="11"/>
      <c r="C2502" s="2"/>
      <c r="G2502" s="3"/>
    </row>
    <row r="2503" spans="1:7" x14ac:dyDescent="0.25">
      <c r="A2503" s="1"/>
      <c r="B2503" s="11"/>
      <c r="C2503" s="2"/>
      <c r="G2503" s="3"/>
    </row>
    <row r="2504" spans="1:7" x14ac:dyDescent="0.25">
      <c r="A2504" s="1"/>
      <c r="B2504" s="11"/>
      <c r="C2504" s="2"/>
      <c r="G2504" s="3"/>
    </row>
    <row r="2505" spans="1:7" x14ac:dyDescent="0.25">
      <c r="A2505" s="1"/>
      <c r="B2505" s="11"/>
      <c r="C2505" s="2"/>
      <c r="G2505" s="3"/>
    </row>
    <row r="2506" spans="1:7" x14ac:dyDescent="0.25">
      <c r="A2506" s="1"/>
      <c r="B2506" s="11"/>
      <c r="C2506" s="2"/>
      <c r="G2506" s="3"/>
    </row>
    <row r="2507" spans="1:7" x14ac:dyDescent="0.25">
      <c r="A2507" s="1"/>
      <c r="B2507" s="11"/>
      <c r="C2507" s="2"/>
      <c r="G2507" s="3"/>
    </row>
    <row r="2508" spans="1:7" x14ac:dyDescent="0.25">
      <c r="A2508" s="1"/>
      <c r="B2508" s="11"/>
      <c r="C2508" s="2"/>
      <c r="G2508" s="3"/>
    </row>
    <row r="2509" spans="1:7" x14ac:dyDescent="0.25">
      <c r="A2509" s="1"/>
      <c r="B2509" s="11"/>
      <c r="C2509" s="2"/>
      <c r="G2509" s="3"/>
    </row>
    <row r="2510" spans="1:7" x14ac:dyDescent="0.25">
      <c r="A2510" s="1"/>
      <c r="B2510" s="11"/>
      <c r="C2510" s="2"/>
      <c r="G2510" s="3"/>
    </row>
    <row r="2511" spans="1:7" x14ac:dyDescent="0.25">
      <c r="A2511" s="1"/>
      <c r="B2511" s="11"/>
      <c r="C2511" s="2"/>
      <c r="G2511" s="3"/>
    </row>
    <row r="2512" spans="1:7" x14ac:dyDescent="0.25">
      <c r="A2512" s="1"/>
      <c r="B2512" s="11"/>
      <c r="C2512" s="2"/>
      <c r="G2512" s="3"/>
    </row>
    <row r="2513" spans="1:7" x14ac:dyDescent="0.25">
      <c r="A2513" s="1"/>
      <c r="B2513" s="11"/>
      <c r="C2513" s="2"/>
      <c r="G2513" s="3"/>
    </row>
    <row r="2514" spans="1:7" x14ac:dyDescent="0.25">
      <c r="A2514" s="1"/>
      <c r="B2514" s="11"/>
      <c r="C2514" s="2"/>
      <c r="G2514" s="3"/>
    </row>
    <row r="2515" spans="1:7" x14ac:dyDescent="0.25">
      <c r="A2515" s="1"/>
      <c r="B2515" s="11"/>
      <c r="C2515" s="2"/>
      <c r="G2515" s="3"/>
    </row>
    <row r="2516" spans="1:7" x14ac:dyDescent="0.25">
      <c r="A2516" s="1"/>
      <c r="B2516" s="11"/>
      <c r="C2516" s="2"/>
      <c r="G2516" s="3"/>
    </row>
    <row r="2517" spans="1:7" x14ac:dyDescent="0.25">
      <c r="A2517" s="1"/>
      <c r="B2517" s="11"/>
      <c r="C2517" s="2"/>
      <c r="G2517" s="3"/>
    </row>
    <row r="2518" spans="1:7" x14ac:dyDescent="0.25">
      <c r="A2518" s="1"/>
      <c r="B2518" s="11"/>
      <c r="C2518" s="2"/>
      <c r="G2518" s="3"/>
    </row>
    <row r="2519" spans="1:7" x14ac:dyDescent="0.25">
      <c r="A2519" s="1"/>
      <c r="B2519" s="11"/>
      <c r="C2519" s="2"/>
      <c r="G2519" s="3"/>
    </row>
    <row r="2520" spans="1:7" x14ac:dyDescent="0.25">
      <c r="A2520" s="1"/>
      <c r="B2520" s="11"/>
      <c r="C2520" s="2"/>
      <c r="G2520" s="3"/>
    </row>
    <row r="2521" spans="1:7" x14ac:dyDescent="0.25">
      <c r="A2521" s="1"/>
      <c r="B2521" s="11"/>
      <c r="C2521" s="2"/>
      <c r="G2521" s="3"/>
    </row>
    <row r="2522" spans="1:7" x14ac:dyDescent="0.25">
      <c r="A2522" s="1"/>
      <c r="B2522" s="11"/>
      <c r="C2522" s="2"/>
      <c r="G2522" s="3"/>
    </row>
    <row r="2523" spans="1:7" x14ac:dyDescent="0.25">
      <c r="A2523" s="1"/>
      <c r="B2523" s="11"/>
      <c r="C2523" s="2"/>
      <c r="G2523" s="3"/>
    </row>
    <row r="2524" spans="1:7" x14ac:dyDescent="0.25">
      <c r="A2524" s="1"/>
      <c r="B2524" s="11"/>
      <c r="C2524" s="2"/>
      <c r="G2524" s="3"/>
    </row>
    <row r="2525" spans="1:7" x14ac:dyDescent="0.25">
      <c r="A2525" s="1"/>
      <c r="B2525" s="11"/>
      <c r="C2525" s="2"/>
      <c r="G2525" s="3"/>
    </row>
    <row r="2526" spans="1:7" x14ac:dyDescent="0.25">
      <c r="A2526" s="1"/>
      <c r="B2526" s="11"/>
      <c r="C2526" s="2"/>
      <c r="G2526" s="3"/>
    </row>
    <row r="2527" spans="1:7" x14ac:dyDescent="0.25">
      <c r="A2527" s="1"/>
      <c r="B2527" s="11"/>
      <c r="C2527" s="2"/>
      <c r="G2527" s="3"/>
    </row>
    <row r="2528" spans="1:7" x14ac:dyDescent="0.25">
      <c r="A2528" s="1"/>
      <c r="B2528" s="11"/>
      <c r="C2528" s="2"/>
      <c r="G2528" s="3"/>
    </row>
    <row r="2529" spans="1:7" x14ac:dyDescent="0.25">
      <c r="A2529" s="1"/>
      <c r="B2529" s="11"/>
      <c r="C2529" s="2"/>
      <c r="G2529" s="3"/>
    </row>
    <row r="2530" spans="1:7" x14ac:dyDescent="0.25">
      <c r="A2530" s="1"/>
      <c r="B2530" s="11"/>
      <c r="C2530" s="2"/>
      <c r="G2530" s="3"/>
    </row>
    <row r="2531" spans="1:7" x14ac:dyDescent="0.25">
      <c r="A2531" s="1"/>
      <c r="B2531" s="11"/>
      <c r="C2531" s="2"/>
      <c r="G2531" s="3"/>
    </row>
    <row r="2532" spans="1:7" x14ac:dyDescent="0.25">
      <c r="A2532" s="1"/>
      <c r="B2532" s="11"/>
      <c r="C2532" s="2"/>
      <c r="G2532" s="3"/>
    </row>
    <row r="2533" spans="1:7" x14ac:dyDescent="0.25">
      <c r="A2533" s="1"/>
      <c r="B2533" s="11"/>
      <c r="C2533" s="2"/>
      <c r="G2533" s="3"/>
    </row>
    <row r="2534" spans="1:7" x14ac:dyDescent="0.25">
      <c r="A2534" s="1"/>
      <c r="B2534" s="11"/>
      <c r="C2534" s="2"/>
      <c r="G2534" s="3"/>
    </row>
    <row r="2535" spans="1:7" x14ac:dyDescent="0.25">
      <c r="A2535" s="1"/>
      <c r="B2535" s="11"/>
      <c r="C2535" s="2"/>
      <c r="G2535" s="3"/>
    </row>
    <row r="2536" spans="1:7" x14ac:dyDescent="0.25">
      <c r="A2536" s="1"/>
      <c r="B2536" s="11"/>
      <c r="C2536" s="2"/>
      <c r="G2536" s="3"/>
    </row>
    <row r="2537" spans="1:7" x14ac:dyDescent="0.25">
      <c r="A2537" s="1"/>
      <c r="B2537" s="11"/>
      <c r="C2537" s="2"/>
      <c r="G2537" s="3"/>
    </row>
    <row r="2538" spans="1:7" x14ac:dyDescent="0.25">
      <c r="A2538" s="1"/>
      <c r="B2538" s="11"/>
      <c r="C2538" s="2"/>
      <c r="G2538" s="3"/>
    </row>
    <row r="2539" spans="1:7" x14ac:dyDescent="0.25">
      <c r="A2539" s="1"/>
      <c r="B2539" s="11"/>
      <c r="C2539" s="2"/>
      <c r="G2539" s="3"/>
    </row>
    <row r="2540" spans="1:7" x14ac:dyDescent="0.25">
      <c r="A2540" s="1"/>
      <c r="B2540" s="11"/>
      <c r="C2540" s="2"/>
      <c r="G2540" s="3"/>
    </row>
    <row r="2541" spans="1:7" x14ac:dyDescent="0.25">
      <c r="A2541" s="1"/>
      <c r="B2541" s="11"/>
      <c r="C2541" s="2"/>
      <c r="G2541" s="3"/>
    </row>
    <row r="2542" spans="1:7" x14ac:dyDescent="0.25">
      <c r="A2542" s="1"/>
      <c r="B2542" s="11"/>
      <c r="C2542" s="2"/>
      <c r="G2542" s="3"/>
    </row>
    <row r="2543" spans="1:7" x14ac:dyDescent="0.25">
      <c r="A2543" s="1"/>
      <c r="B2543" s="11"/>
      <c r="C2543" s="2"/>
      <c r="G2543" s="3"/>
    </row>
    <row r="2544" spans="1:7" x14ac:dyDescent="0.25">
      <c r="A2544" s="1"/>
      <c r="B2544" s="11"/>
      <c r="C2544" s="2"/>
      <c r="G2544" s="3"/>
    </row>
    <row r="2545" spans="1:7" x14ac:dyDescent="0.25">
      <c r="A2545" s="1"/>
      <c r="B2545" s="11"/>
      <c r="C2545" s="2"/>
      <c r="G2545" s="3"/>
    </row>
    <row r="2546" spans="1:7" x14ac:dyDescent="0.25">
      <c r="A2546" s="1"/>
      <c r="B2546" s="11"/>
      <c r="C2546" s="2"/>
      <c r="G2546" s="3"/>
    </row>
    <row r="2547" spans="1:7" x14ac:dyDescent="0.25">
      <c r="A2547" s="1"/>
      <c r="B2547" s="11"/>
      <c r="C2547" s="2"/>
      <c r="G2547" s="3"/>
    </row>
    <row r="2548" spans="1:7" x14ac:dyDescent="0.25">
      <c r="A2548" s="1"/>
      <c r="B2548" s="11"/>
      <c r="C2548" s="2"/>
      <c r="G2548" s="3"/>
    </row>
    <row r="2549" spans="1:7" x14ac:dyDescent="0.25">
      <c r="A2549" s="1"/>
      <c r="B2549" s="11"/>
      <c r="C2549" s="2"/>
      <c r="G2549" s="3"/>
    </row>
    <row r="2550" spans="1:7" x14ac:dyDescent="0.25">
      <c r="A2550" s="1"/>
      <c r="B2550" s="11"/>
      <c r="C2550" s="2"/>
      <c r="G2550" s="3"/>
    </row>
    <row r="2551" spans="1:7" x14ac:dyDescent="0.25">
      <c r="A2551" s="1"/>
      <c r="B2551" s="11"/>
      <c r="C2551" s="2"/>
      <c r="G2551" s="3"/>
    </row>
    <row r="2552" spans="1:7" x14ac:dyDescent="0.25">
      <c r="A2552" s="1"/>
      <c r="B2552" s="11"/>
      <c r="C2552" s="2"/>
      <c r="G2552" s="3"/>
    </row>
    <row r="2553" spans="1:7" x14ac:dyDescent="0.25">
      <c r="A2553" s="1"/>
      <c r="B2553" s="11"/>
      <c r="C2553" s="2"/>
      <c r="G2553" s="3"/>
    </row>
    <row r="2554" spans="1:7" x14ac:dyDescent="0.25">
      <c r="A2554" s="1"/>
      <c r="B2554" s="11"/>
      <c r="C2554" s="2"/>
      <c r="G2554" s="3"/>
    </row>
    <row r="2555" spans="1:7" x14ac:dyDescent="0.25">
      <c r="A2555" s="1"/>
      <c r="B2555" s="11"/>
      <c r="C2555" s="2"/>
      <c r="G2555" s="3"/>
    </row>
    <row r="2556" spans="1:7" x14ac:dyDescent="0.25">
      <c r="A2556" s="1"/>
      <c r="B2556" s="11"/>
      <c r="C2556" s="2"/>
      <c r="G2556" s="3"/>
    </row>
    <row r="2557" spans="1:7" x14ac:dyDescent="0.25">
      <c r="A2557" s="1"/>
      <c r="B2557" s="11"/>
      <c r="C2557" s="2"/>
      <c r="G2557" s="3"/>
    </row>
    <row r="2558" spans="1:7" x14ac:dyDescent="0.25">
      <c r="A2558" s="1"/>
      <c r="B2558" s="11"/>
      <c r="C2558" s="2"/>
      <c r="G2558" s="3"/>
    </row>
    <row r="2559" spans="1:7" x14ac:dyDescent="0.25">
      <c r="A2559" s="1"/>
      <c r="B2559" s="11"/>
      <c r="C2559" s="2"/>
      <c r="G2559" s="3"/>
    </row>
    <row r="2560" spans="1:7" x14ac:dyDescent="0.25">
      <c r="A2560" s="1"/>
      <c r="B2560" s="11"/>
      <c r="C2560" s="2"/>
      <c r="G2560" s="3"/>
    </row>
    <row r="2561" spans="1:7" x14ac:dyDescent="0.25">
      <c r="A2561" s="1"/>
      <c r="B2561" s="11"/>
      <c r="C2561" s="2"/>
      <c r="G2561" s="3"/>
    </row>
    <row r="2562" spans="1:7" x14ac:dyDescent="0.25">
      <c r="A2562" s="1"/>
      <c r="B2562" s="11"/>
      <c r="C2562" s="2"/>
      <c r="G2562" s="3"/>
    </row>
    <row r="2563" spans="1:7" x14ac:dyDescent="0.25">
      <c r="A2563" s="1"/>
      <c r="B2563" s="11"/>
      <c r="C2563" s="2"/>
      <c r="G2563" s="3"/>
    </row>
    <row r="2564" spans="1:7" x14ac:dyDescent="0.25">
      <c r="A2564" s="1"/>
      <c r="B2564" s="11"/>
      <c r="C2564" s="2"/>
      <c r="G2564" s="3"/>
    </row>
    <row r="2565" spans="1:7" x14ac:dyDescent="0.25">
      <c r="A2565" s="1"/>
      <c r="B2565" s="11"/>
      <c r="C2565" s="2"/>
      <c r="G2565" s="3"/>
    </row>
    <row r="2566" spans="1:7" x14ac:dyDescent="0.25">
      <c r="A2566" s="1"/>
      <c r="B2566" s="11"/>
      <c r="C2566" s="2"/>
      <c r="G2566" s="3"/>
    </row>
    <row r="2567" spans="1:7" x14ac:dyDescent="0.25">
      <c r="A2567" s="1"/>
      <c r="B2567" s="11"/>
      <c r="C2567" s="2"/>
      <c r="G2567" s="3"/>
    </row>
    <row r="2568" spans="1:7" x14ac:dyDescent="0.25">
      <c r="A2568" s="1"/>
      <c r="B2568" s="11"/>
      <c r="C2568" s="2"/>
      <c r="G2568" s="3"/>
    </row>
    <row r="2569" spans="1:7" x14ac:dyDescent="0.25">
      <c r="A2569" s="1"/>
      <c r="B2569" s="11"/>
      <c r="C2569" s="2"/>
      <c r="G2569" s="3"/>
    </row>
    <row r="2570" spans="1:7" x14ac:dyDescent="0.25">
      <c r="A2570" s="1"/>
      <c r="B2570" s="11"/>
      <c r="C2570" s="2"/>
      <c r="G2570" s="3"/>
    </row>
    <row r="2571" spans="1:7" x14ac:dyDescent="0.25">
      <c r="A2571" s="1"/>
      <c r="B2571" s="11"/>
      <c r="C2571" s="2"/>
      <c r="G2571" s="3"/>
    </row>
    <row r="2572" spans="1:7" x14ac:dyDescent="0.25">
      <c r="A2572" s="1"/>
      <c r="B2572" s="11"/>
      <c r="C2572" s="2"/>
      <c r="G2572" s="3"/>
    </row>
    <row r="2573" spans="1:7" x14ac:dyDescent="0.25">
      <c r="A2573" s="1"/>
      <c r="B2573" s="11"/>
      <c r="C2573" s="2"/>
      <c r="G2573" s="3"/>
    </row>
    <row r="2574" spans="1:7" x14ac:dyDescent="0.25">
      <c r="A2574" s="1"/>
      <c r="B2574" s="11"/>
      <c r="C2574" s="2"/>
      <c r="G2574" s="3"/>
    </row>
    <row r="2575" spans="1:7" x14ac:dyDescent="0.25">
      <c r="A2575" s="1"/>
      <c r="B2575" s="11"/>
      <c r="C2575" s="2"/>
      <c r="G2575" s="3"/>
    </row>
    <row r="2576" spans="1:7" x14ac:dyDescent="0.25">
      <c r="A2576" s="1"/>
      <c r="B2576" s="11"/>
      <c r="C2576" s="2"/>
      <c r="G2576" s="3"/>
    </row>
    <row r="2577" spans="1:7" x14ac:dyDescent="0.25">
      <c r="A2577" s="1"/>
      <c r="B2577" s="11"/>
      <c r="C2577" s="2"/>
      <c r="G2577" s="3"/>
    </row>
    <row r="2578" spans="1:7" x14ac:dyDescent="0.25">
      <c r="A2578" s="1"/>
      <c r="B2578" s="11"/>
      <c r="C2578" s="2"/>
      <c r="G2578" s="3"/>
    </row>
    <row r="2579" spans="1:7" x14ac:dyDescent="0.25">
      <c r="A2579" s="1"/>
      <c r="B2579" s="11"/>
      <c r="C2579" s="2"/>
      <c r="G2579" s="3"/>
    </row>
    <row r="2580" spans="1:7" x14ac:dyDescent="0.25">
      <c r="A2580" s="1"/>
      <c r="B2580" s="11"/>
      <c r="C2580" s="2"/>
      <c r="G2580" s="3"/>
    </row>
    <row r="2581" spans="1:7" x14ac:dyDescent="0.25">
      <c r="A2581" s="1"/>
      <c r="B2581" s="11"/>
      <c r="C2581" s="2"/>
      <c r="G2581" s="3"/>
    </row>
    <row r="2582" spans="1:7" x14ac:dyDescent="0.25">
      <c r="A2582" s="1"/>
      <c r="B2582" s="11"/>
      <c r="C2582" s="2"/>
      <c r="G2582" s="3"/>
    </row>
    <row r="2583" spans="1:7" x14ac:dyDescent="0.25">
      <c r="A2583" s="1"/>
      <c r="B2583" s="11"/>
      <c r="C2583" s="2"/>
      <c r="G2583" s="3"/>
    </row>
    <row r="2584" spans="1:7" x14ac:dyDescent="0.25">
      <c r="A2584" s="1"/>
      <c r="B2584" s="11"/>
      <c r="C2584" s="2"/>
      <c r="G2584" s="3"/>
    </row>
    <row r="2585" spans="1:7" x14ac:dyDescent="0.25">
      <c r="A2585" s="1"/>
      <c r="B2585" s="11"/>
      <c r="C2585" s="2"/>
      <c r="G2585" s="3"/>
    </row>
    <row r="2586" spans="1:7" x14ac:dyDescent="0.25">
      <c r="A2586" s="1"/>
      <c r="B2586" s="11"/>
      <c r="C2586" s="2"/>
      <c r="G2586" s="3"/>
    </row>
    <row r="2587" spans="1:7" x14ac:dyDescent="0.25">
      <c r="A2587" s="1"/>
      <c r="B2587" s="11"/>
      <c r="C2587" s="2"/>
      <c r="G2587" s="3"/>
    </row>
    <row r="2588" spans="1:7" x14ac:dyDescent="0.25">
      <c r="A2588" s="1"/>
      <c r="B2588" s="11"/>
      <c r="C2588" s="2"/>
      <c r="G2588" s="3"/>
    </row>
    <row r="2589" spans="1:7" x14ac:dyDescent="0.25">
      <c r="A2589" s="1"/>
      <c r="B2589" s="11"/>
      <c r="C2589" s="2"/>
      <c r="G2589" s="3"/>
    </row>
    <row r="2590" spans="1:7" x14ac:dyDescent="0.25">
      <c r="A2590" s="1"/>
      <c r="B2590" s="11"/>
      <c r="C2590" s="2"/>
      <c r="G2590" s="3"/>
    </row>
    <row r="2591" spans="1:7" x14ac:dyDescent="0.25">
      <c r="A2591" s="1"/>
      <c r="B2591" s="11"/>
      <c r="C2591" s="2"/>
      <c r="G2591" s="3"/>
    </row>
    <row r="2592" spans="1:7" x14ac:dyDescent="0.25">
      <c r="A2592" s="1"/>
      <c r="B2592" s="11"/>
      <c r="C2592" s="2"/>
      <c r="G2592" s="3"/>
    </row>
    <row r="2593" spans="1:7" x14ac:dyDescent="0.25">
      <c r="A2593" s="1"/>
      <c r="B2593" s="11"/>
      <c r="C2593" s="2"/>
      <c r="G2593" s="3"/>
    </row>
    <row r="2594" spans="1:7" x14ac:dyDescent="0.25">
      <c r="A2594" s="1"/>
      <c r="B2594" s="11"/>
      <c r="C2594" s="2"/>
      <c r="G2594" s="3"/>
    </row>
    <row r="2595" spans="1:7" x14ac:dyDescent="0.25">
      <c r="A2595" s="1"/>
      <c r="B2595" s="11"/>
      <c r="C2595" s="2"/>
      <c r="G2595" s="3"/>
    </row>
    <row r="2596" spans="1:7" x14ac:dyDescent="0.25">
      <c r="A2596" s="1"/>
      <c r="B2596" s="11"/>
      <c r="C2596" s="2"/>
      <c r="G2596" s="3"/>
    </row>
    <row r="2597" spans="1:7" x14ac:dyDescent="0.25">
      <c r="A2597" s="1"/>
      <c r="B2597" s="11"/>
      <c r="C2597" s="2"/>
      <c r="G2597" s="3"/>
    </row>
    <row r="2598" spans="1:7" x14ac:dyDescent="0.25">
      <c r="A2598" s="1"/>
      <c r="B2598" s="11"/>
      <c r="C2598" s="2"/>
      <c r="G2598" s="3"/>
    </row>
    <row r="2599" spans="1:7" x14ac:dyDescent="0.25">
      <c r="A2599" s="1"/>
      <c r="B2599" s="11"/>
      <c r="C2599" s="2"/>
      <c r="G2599" s="3"/>
    </row>
    <row r="2600" spans="1:7" x14ac:dyDescent="0.25">
      <c r="A2600" s="1"/>
      <c r="B2600" s="11"/>
      <c r="C2600" s="2"/>
      <c r="G2600" s="3"/>
    </row>
    <row r="2601" spans="1:7" x14ac:dyDescent="0.25">
      <c r="A2601" s="1"/>
      <c r="B2601" s="11"/>
      <c r="C2601" s="2"/>
      <c r="G2601" s="3"/>
    </row>
    <row r="2602" spans="1:7" x14ac:dyDescent="0.25">
      <c r="A2602" s="1"/>
      <c r="B2602" s="11"/>
      <c r="C2602" s="2"/>
      <c r="G2602" s="3"/>
    </row>
    <row r="2603" spans="1:7" x14ac:dyDescent="0.25">
      <c r="A2603" s="1"/>
      <c r="B2603" s="11"/>
      <c r="C2603" s="2"/>
      <c r="G2603" s="3"/>
    </row>
    <row r="2604" spans="1:7" x14ac:dyDescent="0.25">
      <c r="A2604" s="1"/>
      <c r="B2604" s="11"/>
      <c r="C2604" s="2"/>
      <c r="G2604" s="3"/>
    </row>
    <row r="2605" spans="1:7" x14ac:dyDescent="0.25">
      <c r="A2605" s="1"/>
      <c r="B2605" s="11"/>
      <c r="C2605" s="2"/>
      <c r="G2605" s="3"/>
    </row>
    <row r="2606" spans="1:7" x14ac:dyDescent="0.25">
      <c r="A2606" s="1"/>
      <c r="B2606" s="11"/>
      <c r="C2606" s="2"/>
      <c r="G2606" s="3"/>
    </row>
    <row r="2607" spans="1:7" x14ac:dyDescent="0.25">
      <c r="A2607" s="1"/>
      <c r="B2607" s="11"/>
      <c r="C2607" s="2"/>
      <c r="G2607" s="3"/>
    </row>
    <row r="2608" spans="1:7" x14ac:dyDescent="0.25">
      <c r="A2608" s="1"/>
      <c r="B2608" s="11"/>
      <c r="C2608" s="2"/>
      <c r="G2608" s="3"/>
    </row>
    <row r="2609" spans="1:7" x14ac:dyDescent="0.25">
      <c r="A2609" s="1"/>
      <c r="B2609" s="11"/>
      <c r="C2609" s="2"/>
      <c r="G2609" s="3"/>
    </row>
    <row r="2610" spans="1:7" x14ac:dyDescent="0.25">
      <c r="A2610" s="1"/>
      <c r="B2610" s="11"/>
      <c r="C2610" s="2"/>
      <c r="G2610" s="3"/>
    </row>
    <row r="2611" spans="1:7" x14ac:dyDescent="0.25">
      <c r="A2611" s="1"/>
      <c r="B2611" s="11"/>
      <c r="C2611" s="2"/>
      <c r="G2611" s="3"/>
    </row>
    <row r="2612" spans="1:7" x14ac:dyDescent="0.25">
      <c r="A2612" s="1"/>
      <c r="B2612" s="11"/>
      <c r="C2612" s="2"/>
      <c r="G2612" s="3"/>
    </row>
    <row r="2613" spans="1:7" x14ac:dyDescent="0.25">
      <c r="A2613" s="1"/>
      <c r="B2613" s="11"/>
      <c r="C2613" s="2"/>
      <c r="G2613" s="3"/>
    </row>
    <row r="2614" spans="1:7" x14ac:dyDescent="0.25">
      <c r="A2614" s="1"/>
      <c r="B2614" s="11"/>
      <c r="C2614" s="2"/>
      <c r="G2614" s="3"/>
    </row>
    <row r="2615" spans="1:7" x14ac:dyDescent="0.25">
      <c r="A2615" s="1"/>
      <c r="B2615" s="11"/>
      <c r="C2615" s="2"/>
      <c r="G2615" s="3"/>
    </row>
    <row r="2616" spans="1:7" x14ac:dyDescent="0.25">
      <c r="A2616" s="1"/>
      <c r="B2616" s="11"/>
      <c r="C2616" s="2"/>
      <c r="G2616" s="3"/>
    </row>
    <row r="2617" spans="1:7" x14ac:dyDescent="0.25">
      <c r="A2617" s="1"/>
      <c r="B2617" s="11"/>
      <c r="C2617" s="2"/>
      <c r="G2617" s="3"/>
    </row>
    <row r="2618" spans="1:7" x14ac:dyDescent="0.25">
      <c r="A2618" s="1"/>
      <c r="B2618" s="11"/>
      <c r="C2618" s="2"/>
      <c r="G2618" s="3"/>
    </row>
    <row r="2619" spans="1:7" x14ac:dyDescent="0.25">
      <c r="A2619" s="1"/>
      <c r="B2619" s="11"/>
      <c r="C2619" s="2"/>
      <c r="G2619" s="3"/>
    </row>
    <row r="2620" spans="1:7" x14ac:dyDescent="0.25">
      <c r="A2620" s="1"/>
      <c r="B2620" s="11"/>
      <c r="C2620" s="2"/>
      <c r="G2620" s="3"/>
    </row>
    <row r="2621" spans="1:7" x14ac:dyDescent="0.25">
      <c r="A2621" s="1"/>
      <c r="B2621" s="11"/>
      <c r="C2621" s="2"/>
      <c r="G2621" s="3"/>
    </row>
    <row r="2622" spans="1:7" x14ac:dyDescent="0.25">
      <c r="A2622" s="1"/>
      <c r="B2622" s="11"/>
      <c r="C2622" s="2"/>
      <c r="G2622" s="3"/>
    </row>
    <row r="2623" spans="1:7" x14ac:dyDescent="0.25">
      <c r="A2623" s="1"/>
      <c r="B2623" s="11"/>
      <c r="C2623" s="2"/>
      <c r="G2623" s="3"/>
    </row>
    <row r="2624" spans="1:7" x14ac:dyDescent="0.25">
      <c r="A2624" s="1"/>
      <c r="B2624" s="11"/>
      <c r="C2624" s="2"/>
      <c r="G2624" s="3"/>
    </row>
    <row r="2625" spans="1:7" x14ac:dyDescent="0.25">
      <c r="A2625" s="1"/>
      <c r="B2625" s="11"/>
      <c r="C2625" s="2"/>
      <c r="G2625" s="3"/>
    </row>
    <row r="2626" spans="1:7" x14ac:dyDescent="0.25">
      <c r="A2626" s="1"/>
      <c r="B2626" s="11"/>
      <c r="C2626" s="2"/>
      <c r="G2626" s="3"/>
    </row>
    <row r="2627" spans="1:7" x14ac:dyDescent="0.25">
      <c r="A2627" s="1"/>
      <c r="B2627" s="11"/>
      <c r="C2627" s="2"/>
      <c r="G2627" s="3"/>
    </row>
    <row r="2628" spans="1:7" x14ac:dyDescent="0.25">
      <c r="A2628" s="1"/>
      <c r="B2628" s="11"/>
      <c r="C2628" s="2"/>
      <c r="G2628" s="3"/>
    </row>
    <row r="2629" spans="1:7" x14ac:dyDescent="0.25">
      <c r="A2629" s="1"/>
      <c r="B2629" s="11"/>
      <c r="C2629" s="2"/>
      <c r="G2629" s="3"/>
    </row>
    <row r="2630" spans="1:7" x14ac:dyDescent="0.25">
      <c r="A2630" s="1"/>
      <c r="B2630" s="11"/>
      <c r="C2630" s="2"/>
      <c r="G2630" s="3"/>
    </row>
    <row r="2631" spans="1:7" x14ac:dyDescent="0.25">
      <c r="A2631" s="1"/>
      <c r="B2631" s="11"/>
      <c r="C2631" s="2"/>
      <c r="G2631" s="3"/>
    </row>
    <row r="2632" spans="1:7" x14ac:dyDescent="0.25">
      <c r="A2632" s="1"/>
      <c r="B2632" s="11"/>
      <c r="C2632" s="2"/>
      <c r="G2632" s="3"/>
    </row>
    <row r="2633" spans="1:7" x14ac:dyDescent="0.25">
      <c r="A2633" s="1"/>
      <c r="B2633" s="11"/>
      <c r="C2633" s="2"/>
      <c r="G2633" s="3"/>
    </row>
    <row r="2634" spans="1:7" x14ac:dyDescent="0.25">
      <c r="A2634" s="1"/>
      <c r="B2634" s="11"/>
      <c r="C2634" s="2"/>
      <c r="G2634" s="3"/>
    </row>
    <row r="2635" spans="1:7" x14ac:dyDescent="0.25">
      <c r="A2635" s="1"/>
      <c r="B2635" s="11"/>
      <c r="C2635" s="2"/>
      <c r="G2635" s="3"/>
    </row>
    <row r="2636" spans="1:7" x14ac:dyDescent="0.25">
      <c r="A2636" s="1"/>
      <c r="B2636" s="11"/>
      <c r="C2636" s="2"/>
      <c r="G2636" s="3"/>
    </row>
    <row r="2637" spans="1:7" x14ac:dyDescent="0.25">
      <c r="A2637" s="1"/>
      <c r="B2637" s="11"/>
      <c r="C2637" s="2"/>
      <c r="G2637" s="3"/>
    </row>
    <row r="2638" spans="1:7" x14ac:dyDescent="0.25">
      <c r="A2638" s="1"/>
      <c r="B2638" s="11"/>
      <c r="C2638" s="2"/>
      <c r="G2638" s="3"/>
    </row>
    <row r="2639" spans="1:7" x14ac:dyDescent="0.25">
      <c r="A2639" s="1"/>
      <c r="B2639" s="11"/>
      <c r="C2639" s="2"/>
      <c r="G2639" s="3"/>
    </row>
    <row r="2640" spans="1:7" x14ac:dyDescent="0.25">
      <c r="A2640" s="1"/>
      <c r="B2640" s="11"/>
      <c r="C2640" s="2"/>
      <c r="G2640" s="3"/>
    </row>
    <row r="2641" spans="1:7" x14ac:dyDescent="0.25">
      <c r="A2641" s="1"/>
      <c r="B2641" s="11"/>
      <c r="C2641" s="2"/>
      <c r="G2641" s="3"/>
    </row>
    <row r="2642" spans="1:7" x14ac:dyDescent="0.25">
      <c r="A2642" s="1"/>
      <c r="B2642" s="11"/>
      <c r="C2642" s="2"/>
      <c r="G2642" s="3"/>
    </row>
    <row r="2643" spans="1:7" x14ac:dyDescent="0.25">
      <c r="A2643" s="1"/>
      <c r="B2643" s="11"/>
      <c r="C2643" s="2"/>
      <c r="G2643" s="3"/>
    </row>
    <row r="2644" spans="1:7" x14ac:dyDescent="0.25">
      <c r="A2644" s="1"/>
      <c r="B2644" s="11"/>
      <c r="C2644" s="2"/>
      <c r="G2644" s="3"/>
    </row>
    <row r="2645" spans="1:7" x14ac:dyDescent="0.25">
      <c r="A2645" s="1"/>
      <c r="B2645" s="11"/>
      <c r="C2645" s="2"/>
      <c r="G2645" s="3"/>
    </row>
    <row r="2646" spans="1:7" x14ac:dyDescent="0.25">
      <c r="A2646" s="1"/>
      <c r="B2646" s="11"/>
      <c r="C2646" s="2"/>
      <c r="G2646" s="3"/>
    </row>
    <row r="2647" spans="1:7" x14ac:dyDescent="0.25">
      <c r="A2647" s="1"/>
      <c r="B2647" s="11"/>
      <c r="C2647" s="2"/>
      <c r="G2647" s="3"/>
    </row>
    <row r="2648" spans="1:7" x14ac:dyDescent="0.25">
      <c r="A2648" s="1"/>
      <c r="B2648" s="11"/>
      <c r="C2648" s="2"/>
      <c r="G2648" s="3"/>
    </row>
    <row r="2649" spans="1:7" x14ac:dyDescent="0.25">
      <c r="A2649" s="1"/>
      <c r="B2649" s="11"/>
      <c r="C2649" s="2"/>
      <c r="G2649" s="3"/>
    </row>
    <row r="2650" spans="1:7" x14ac:dyDescent="0.25">
      <c r="A2650" s="1"/>
      <c r="B2650" s="11"/>
      <c r="C2650" s="2"/>
      <c r="G2650" s="3"/>
    </row>
    <row r="2651" spans="1:7" x14ac:dyDescent="0.25">
      <c r="A2651" s="1"/>
      <c r="B2651" s="11"/>
      <c r="C2651" s="2"/>
      <c r="G2651" s="3"/>
    </row>
    <row r="2652" spans="1:7" x14ac:dyDescent="0.25">
      <c r="A2652" s="1"/>
      <c r="B2652" s="11"/>
      <c r="C2652" s="2"/>
      <c r="G2652" s="3"/>
    </row>
    <row r="2653" spans="1:7" x14ac:dyDescent="0.25">
      <c r="A2653" s="1"/>
      <c r="B2653" s="11"/>
      <c r="C2653" s="2"/>
      <c r="G2653" s="3"/>
    </row>
    <row r="2654" spans="1:7" x14ac:dyDescent="0.25">
      <c r="A2654" s="1"/>
      <c r="B2654" s="11"/>
      <c r="C2654" s="2"/>
      <c r="G2654" s="3"/>
    </row>
    <row r="2655" spans="1:7" x14ac:dyDescent="0.25">
      <c r="A2655" s="1"/>
      <c r="B2655" s="11"/>
      <c r="C2655" s="2"/>
      <c r="G2655" s="3"/>
    </row>
    <row r="2656" spans="1:7" x14ac:dyDescent="0.25">
      <c r="A2656" s="1"/>
      <c r="B2656" s="11"/>
      <c r="C2656" s="2"/>
      <c r="G2656" s="3"/>
    </row>
    <row r="2657" spans="1:7" x14ac:dyDescent="0.25">
      <c r="A2657" s="1"/>
      <c r="B2657" s="11"/>
      <c r="C2657" s="2"/>
      <c r="G2657" s="3"/>
    </row>
    <row r="2658" spans="1:7" x14ac:dyDescent="0.25">
      <c r="A2658" s="1"/>
      <c r="B2658" s="11"/>
      <c r="C2658" s="2"/>
      <c r="G2658" s="3"/>
    </row>
    <row r="2659" spans="1:7" x14ac:dyDescent="0.25">
      <c r="A2659" s="1"/>
      <c r="B2659" s="11"/>
      <c r="C2659" s="2"/>
      <c r="G2659" s="3"/>
    </row>
    <row r="2660" spans="1:7" x14ac:dyDescent="0.25">
      <c r="A2660" s="1"/>
      <c r="B2660" s="11"/>
      <c r="C2660" s="2"/>
      <c r="G2660" s="3"/>
    </row>
    <row r="2661" spans="1:7" x14ac:dyDescent="0.25">
      <c r="A2661" s="1"/>
      <c r="B2661" s="11"/>
      <c r="C2661" s="2"/>
      <c r="G2661" s="3"/>
    </row>
    <row r="2662" spans="1:7" x14ac:dyDescent="0.25">
      <c r="A2662" s="1"/>
      <c r="B2662" s="11"/>
      <c r="C2662" s="2"/>
      <c r="G2662" s="3"/>
    </row>
    <row r="2663" spans="1:7" x14ac:dyDescent="0.25">
      <c r="A2663" s="1"/>
      <c r="B2663" s="11"/>
      <c r="C2663" s="2"/>
      <c r="G2663" s="3"/>
    </row>
    <row r="2664" spans="1:7" x14ac:dyDescent="0.25">
      <c r="A2664" s="1"/>
      <c r="B2664" s="11"/>
      <c r="C2664" s="2"/>
      <c r="G2664" s="3"/>
    </row>
    <row r="2665" spans="1:7" x14ac:dyDescent="0.25">
      <c r="A2665" s="1"/>
      <c r="B2665" s="11"/>
      <c r="C2665" s="2"/>
      <c r="G2665" s="3"/>
    </row>
    <row r="2666" spans="1:7" x14ac:dyDescent="0.25">
      <c r="A2666" s="1"/>
      <c r="B2666" s="11"/>
      <c r="C2666" s="2"/>
      <c r="G2666" s="3"/>
    </row>
    <row r="2667" spans="1:7" x14ac:dyDescent="0.25">
      <c r="A2667" s="1"/>
      <c r="B2667" s="11"/>
      <c r="C2667" s="2"/>
      <c r="G2667" s="3"/>
    </row>
    <row r="2668" spans="1:7" x14ac:dyDescent="0.25">
      <c r="A2668" s="1"/>
      <c r="B2668" s="11"/>
      <c r="C2668" s="2"/>
      <c r="G2668" s="3"/>
    </row>
    <row r="2669" spans="1:7" x14ac:dyDescent="0.25">
      <c r="A2669" s="1"/>
      <c r="B2669" s="11"/>
      <c r="C2669" s="2"/>
      <c r="G2669" s="3"/>
    </row>
    <row r="2670" spans="1:7" x14ac:dyDescent="0.25">
      <c r="A2670" s="1"/>
      <c r="B2670" s="11"/>
      <c r="C2670" s="2"/>
      <c r="G2670" s="3"/>
    </row>
    <row r="2671" spans="1:7" x14ac:dyDescent="0.25">
      <c r="A2671" s="1"/>
      <c r="B2671" s="11"/>
      <c r="C2671" s="2"/>
      <c r="G2671" s="3"/>
    </row>
    <row r="2672" spans="1:7" x14ac:dyDescent="0.25">
      <c r="A2672" s="1"/>
      <c r="B2672" s="11"/>
      <c r="C2672" s="2"/>
      <c r="G2672" s="3"/>
    </row>
    <row r="2673" spans="1:7" x14ac:dyDescent="0.25">
      <c r="A2673" s="1"/>
      <c r="B2673" s="11"/>
      <c r="C2673" s="2"/>
      <c r="G2673" s="3"/>
    </row>
    <row r="2674" spans="1:7" x14ac:dyDescent="0.25">
      <c r="A2674" s="1"/>
      <c r="B2674" s="11"/>
      <c r="C2674" s="2"/>
      <c r="G2674" s="3"/>
    </row>
    <row r="2675" spans="1:7" x14ac:dyDescent="0.25">
      <c r="A2675" s="1"/>
      <c r="B2675" s="11"/>
      <c r="C2675" s="2"/>
      <c r="G2675" s="3"/>
    </row>
    <row r="2676" spans="1:7" x14ac:dyDescent="0.25">
      <c r="A2676" s="1"/>
      <c r="B2676" s="11"/>
      <c r="C2676" s="2"/>
      <c r="G2676" s="3"/>
    </row>
    <row r="2677" spans="1:7" x14ac:dyDescent="0.25">
      <c r="A2677" s="1"/>
      <c r="B2677" s="11"/>
      <c r="C2677" s="2"/>
      <c r="G2677" s="3"/>
    </row>
    <row r="2678" spans="1:7" x14ac:dyDescent="0.25">
      <c r="A2678" s="1"/>
      <c r="B2678" s="11"/>
      <c r="C2678" s="2"/>
      <c r="G2678" s="3"/>
    </row>
    <row r="2679" spans="1:7" x14ac:dyDescent="0.25">
      <c r="A2679" s="1"/>
      <c r="B2679" s="11"/>
      <c r="C2679" s="2"/>
      <c r="G2679" s="3"/>
    </row>
    <row r="2680" spans="1:7" x14ac:dyDescent="0.25">
      <c r="A2680" s="1"/>
      <c r="B2680" s="11"/>
      <c r="C2680" s="2"/>
      <c r="G2680" s="3"/>
    </row>
    <row r="2681" spans="1:7" x14ac:dyDescent="0.25">
      <c r="A2681" s="1"/>
      <c r="B2681" s="11"/>
      <c r="C2681" s="2"/>
      <c r="G2681" s="3"/>
    </row>
    <row r="2682" spans="1:7" x14ac:dyDescent="0.25">
      <c r="A2682" s="1"/>
      <c r="B2682" s="11"/>
      <c r="C2682" s="2"/>
      <c r="G2682" s="3"/>
    </row>
    <row r="2683" spans="1:7" x14ac:dyDescent="0.25">
      <c r="A2683" s="1"/>
      <c r="B2683" s="11"/>
      <c r="C2683" s="2"/>
      <c r="G2683" s="3"/>
    </row>
    <row r="2684" spans="1:7" x14ac:dyDescent="0.25">
      <c r="A2684" s="1"/>
      <c r="B2684" s="11"/>
      <c r="C2684" s="2"/>
      <c r="G2684" s="3"/>
    </row>
    <row r="2685" spans="1:7" x14ac:dyDescent="0.25">
      <c r="A2685" s="1"/>
      <c r="B2685" s="11"/>
      <c r="C2685" s="2"/>
      <c r="G2685" s="3"/>
    </row>
    <row r="2686" spans="1:7" x14ac:dyDescent="0.25">
      <c r="A2686" s="1"/>
      <c r="B2686" s="11"/>
      <c r="C2686" s="2"/>
      <c r="G2686" s="3"/>
    </row>
    <row r="2687" spans="1:7" x14ac:dyDescent="0.25">
      <c r="A2687" s="1"/>
      <c r="B2687" s="11"/>
      <c r="C2687" s="2"/>
      <c r="G2687" s="3"/>
    </row>
    <row r="2688" spans="1:7" x14ac:dyDescent="0.25">
      <c r="A2688" s="1"/>
      <c r="B2688" s="11"/>
      <c r="C2688" s="2"/>
      <c r="G2688" s="3"/>
    </row>
    <row r="2689" spans="1:7" x14ac:dyDescent="0.25">
      <c r="A2689" s="1"/>
      <c r="B2689" s="11"/>
      <c r="C2689" s="2"/>
      <c r="G2689" s="3"/>
    </row>
    <row r="2690" spans="1:7" x14ac:dyDescent="0.25">
      <c r="A2690" s="1"/>
      <c r="B2690" s="11"/>
      <c r="C2690" s="2"/>
      <c r="G2690" s="3"/>
    </row>
    <row r="2691" spans="1:7" x14ac:dyDescent="0.25">
      <c r="A2691" s="1"/>
      <c r="B2691" s="11"/>
      <c r="C2691" s="2"/>
      <c r="G2691" s="3"/>
    </row>
    <row r="2692" spans="1:7" x14ac:dyDescent="0.25">
      <c r="A2692" s="1"/>
      <c r="B2692" s="11"/>
      <c r="C2692" s="2"/>
      <c r="G2692" s="3"/>
    </row>
    <row r="2693" spans="1:7" x14ac:dyDescent="0.25">
      <c r="A2693" s="1"/>
      <c r="B2693" s="11"/>
      <c r="C2693" s="2"/>
      <c r="G2693" s="3"/>
    </row>
    <row r="2694" spans="1:7" x14ac:dyDescent="0.25">
      <c r="A2694" s="1"/>
      <c r="B2694" s="11"/>
      <c r="C2694" s="2"/>
      <c r="G2694" s="3"/>
    </row>
    <row r="2695" spans="1:7" x14ac:dyDescent="0.25">
      <c r="A2695" s="1"/>
      <c r="B2695" s="11"/>
      <c r="C2695" s="2"/>
      <c r="G2695" s="3"/>
    </row>
    <row r="2696" spans="1:7" x14ac:dyDescent="0.25">
      <c r="A2696" s="1"/>
      <c r="B2696" s="11"/>
      <c r="C2696" s="2"/>
      <c r="G2696" s="3"/>
    </row>
    <row r="2697" spans="1:7" x14ac:dyDescent="0.25">
      <c r="A2697" s="1"/>
      <c r="B2697" s="11"/>
      <c r="C2697" s="2"/>
      <c r="G2697" s="3"/>
    </row>
    <row r="2698" spans="1:7" x14ac:dyDescent="0.25">
      <c r="A2698" s="1"/>
      <c r="B2698" s="11"/>
      <c r="C2698" s="2"/>
      <c r="G2698" s="3"/>
    </row>
    <row r="2699" spans="1:7" x14ac:dyDescent="0.25">
      <c r="A2699" s="1"/>
      <c r="B2699" s="11"/>
      <c r="C2699" s="2"/>
      <c r="G2699" s="3"/>
    </row>
    <row r="2700" spans="1:7" x14ac:dyDescent="0.25">
      <c r="A2700" s="1"/>
      <c r="B2700" s="11"/>
      <c r="C2700" s="2"/>
      <c r="G2700" s="3"/>
    </row>
    <row r="2701" spans="1:7" x14ac:dyDescent="0.25">
      <c r="A2701" s="1"/>
      <c r="B2701" s="11"/>
      <c r="C2701" s="2"/>
      <c r="G2701" s="3"/>
    </row>
    <row r="2702" spans="1:7" x14ac:dyDescent="0.25">
      <c r="A2702" s="1"/>
      <c r="B2702" s="11"/>
      <c r="C2702" s="2"/>
      <c r="G2702" s="3"/>
    </row>
    <row r="2703" spans="1:7" x14ac:dyDescent="0.25">
      <c r="A2703" s="1"/>
      <c r="B2703" s="11"/>
      <c r="C2703" s="2"/>
      <c r="G2703" s="3"/>
    </row>
    <row r="2704" spans="1:7" x14ac:dyDescent="0.25">
      <c r="A2704" s="1"/>
      <c r="B2704" s="11"/>
      <c r="C2704" s="2"/>
      <c r="G2704" s="3"/>
    </row>
    <row r="2705" spans="1:7" x14ac:dyDescent="0.25">
      <c r="A2705" s="1"/>
      <c r="B2705" s="11"/>
      <c r="C2705" s="2"/>
      <c r="G2705" s="3"/>
    </row>
    <row r="2706" spans="1:7" x14ac:dyDescent="0.25">
      <c r="A2706" s="1"/>
      <c r="B2706" s="11"/>
      <c r="C2706" s="2"/>
      <c r="G2706" s="3"/>
    </row>
    <row r="2707" spans="1:7" x14ac:dyDescent="0.25">
      <c r="A2707" s="1"/>
      <c r="B2707" s="11"/>
      <c r="C2707" s="2"/>
      <c r="G2707" s="3"/>
    </row>
    <row r="2708" spans="1:7" x14ac:dyDescent="0.25">
      <c r="A2708" s="1"/>
      <c r="B2708" s="11"/>
      <c r="C2708" s="2"/>
      <c r="G2708" s="3"/>
    </row>
    <row r="2709" spans="1:7" x14ac:dyDescent="0.25">
      <c r="A2709" s="1"/>
      <c r="B2709" s="11"/>
      <c r="C2709" s="2"/>
      <c r="G2709" s="3"/>
    </row>
    <row r="2710" spans="1:7" x14ac:dyDescent="0.25">
      <c r="A2710" s="1"/>
      <c r="B2710" s="11"/>
      <c r="C2710" s="2"/>
      <c r="G2710" s="3"/>
    </row>
    <row r="2711" spans="1:7" x14ac:dyDescent="0.25">
      <c r="A2711" s="1"/>
      <c r="B2711" s="11"/>
      <c r="C2711" s="2"/>
      <c r="G2711" s="3"/>
    </row>
    <row r="2712" spans="1:7" x14ac:dyDescent="0.25">
      <c r="A2712" s="1"/>
      <c r="B2712" s="11"/>
      <c r="C2712" s="2"/>
      <c r="G2712" s="3"/>
    </row>
    <row r="2713" spans="1:7" x14ac:dyDescent="0.25">
      <c r="A2713" s="1"/>
      <c r="B2713" s="11"/>
      <c r="C2713" s="2"/>
      <c r="G2713" s="3"/>
    </row>
    <row r="2714" spans="1:7" x14ac:dyDescent="0.25">
      <c r="A2714" s="1"/>
      <c r="B2714" s="11"/>
      <c r="C2714" s="2"/>
      <c r="G2714" s="3"/>
    </row>
    <row r="2715" spans="1:7" x14ac:dyDescent="0.25">
      <c r="A2715" s="1"/>
      <c r="B2715" s="11"/>
      <c r="C2715" s="2"/>
      <c r="G2715" s="3"/>
    </row>
    <row r="2716" spans="1:7" x14ac:dyDescent="0.25">
      <c r="A2716" s="1"/>
      <c r="B2716" s="11"/>
      <c r="C2716" s="2"/>
      <c r="G2716" s="3"/>
    </row>
    <row r="2717" spans="1:7" x14ac:dyDescent="0.25">
      <c r="A2717" s="1"/>
      <c r="B2717" s="11"/>
      <c r="C2717" s="2"/>
      <c r="G2717" s="3"/>
    </row>
    <row r="2718" spans="1:7" x14ac:dyDescent="0.25">
      <c r="A2718" s="1"/>
      <c r="B2718" s="11"/>
      <c r="C2718" s="2"/>
      <c r="G2718" s="3"/>
    </row>
    <row r="2719" spans="1:7" x14ac:dyDescent="0.25">
      <c r="A2719" s="1"/>
      <c r="B2719" s="11"/>
      <c r="C2719" s="2"/>
      <c r="G2719" s="3"/>
    </row>
    <row r="2720" spans="1:7" x14ac:dyDescent="0.25">
      <c r="A2720" s="1"/>
      <c r="B2720" s="11"/>
      <c r="C2720" s="2"/>
      <c r="G2720" s="3"/>
    </row>
    <row r="2721" spans="1:7" x14ac:dyDescent="0.25">
      <c r="A2721" s="1"/>
      <c r="B2721" s="11"/>
      <c r="C2721" s="2"/>
      <c r="G2721" s="3"/>
    </row>
    <row r="2722" spans="1:7" x14ac:dyDescent="0.25">
      <c r="A2722" s="1"/>
      <c r="B2722" s="11"/>
      <c r="C2722" s="2"/>
      <c r="G2722" s="3"/>
    </row>
    <row r="2723" spans="1:7" x14ac:dyDescent="0.25">
      <c r="A2723" s="1"/>
      <c r="B2723" s="11"/>
      <c r="C2723" s="2"/>
      <c r="G2723" s="3"/>
    </row>
    <row r="2724" spans="1:7" x14ac:dyDescent="0.25">
      <c r="A2724" s="1"/>
      <c r="B2724" s="11"/>
      <c r="C2724" s="2"/>
      <c r="G2724" s="3"/>
    </row>
    <row r="2725" spans="1:7" x14ac:dyDescent="0.25">
      <c r="A2725" s="1"/>
      <c r="B2725" s="11"/>
      <c r="C2725" s="2"/>
      <c r="G2725" s="3"/>
    </row>
    <row r="2726" spans="1:7" x14ac:dyDescent="0.25">
      <c r="A2726" s="1"/>
      <c r="B2726" s="11"/>
      <c r="C2726" s="2"/>
      <c r="G2726" s="3"/>
    </row>
    <row r="2727" spans="1:7" x14ac:dyDescent="0.25">
      <c r="A2727" s="1"/>
      <c r="B2727" s="11"/>
      <c r="C2727" s="2"/>
      <c r="G2727" s="3"/>
    </row>
    <row r="2728" spans="1:7" x14ac:dyDescent="0.25">
      <c r="A2728" s="1"/>
      <c r="B2728" s="11"/>
      <c r="C2728" s="2"/>
      <c r="G2728" s="3"/>
    </row>
    <row r="2729" spans="1:7" x14ac:dyDescent="0.25">
      <c r="A2729" s="1"/>
      <c r="B2729" s="11"/>
      <c r="C2729" s="2"/>
      <c r="G2729" s="3"/>
    </row>
    <row r="2730" spans="1:7" x14ac:dyDescent="0.25">
      <c r="A2730" s="1"/>
      <c r="B2730" s="11"/>
      <c r="C2730" s="2"/>
      <c r="G2730" s="3"/>
    </row>
    <row r="2731" spans="1:7" x14ac:dyDescent="0.25">
      <c r="A2731" s="1"/>
      <c r="B2731" s="11"/>
      <c r="C2731" s="2"/>
      <c r="G2731" s="3"/>
    </row>
    <row r="2732" spans="1:7" x14ac:dyDescent="0.25">
      <c r="A2732" s="1"/>
      <c r="B2732" s="11"/>
      <c r="C2732" s="2"/>
      <c r="G2732" s="3"/>
    </row>
    <row r="2733" spans="1:7" x14ac:dyDescent="0.25">
      <c r="A2733" s="1"/>
      <c r="B2733" s="11"/>
      <c r="C2733" s="2"/>
      <c r="G2733" s="3"/>
    </row>
    <row r="2734" spans="1:7" x14ac:dyDescent="0.25">
      <c r="A2734" s="1"/>
      <c r="B2734" s="11"/>
      <c r="C2734" s="2"/>
      <c r="G2734" s="3"/>
    </row>
    <row r="2735" spans="1:7" x14ac:dyDescent="0.25">
      <c r="A2735" s="1"/>
      <c r="B2735" s="11"/>
      <c r="C2735" s="2"/>
      <c r="G2735" s="3"/>
    </row>
    <row r="2736" spans="1:7" x14ac:dyDescent="0.25">
      <c r="A2736" s="1"/>
      <c r="B2736" s="11"/>
      <c r="C2736" s="2"/>
      <c r="G2736" s="3"/>
    </row>
    <row r="2737" spans="1:7" x14ac:dyDescent="0.25">
      <c r="A2737" s="1"/>
      <c r="B2737" s="11"/>
      <c r="C2737" s="2"/>
      <c r="G2737" s="3"/>
    </row>
    <row r="2738" spans="1:7" x14ac:dyDescent="0.25">
      <c r="A2738" s="1"/>
      <c r="B2738" s="11"/>
      <c r="C2738" s="2"/>
      <c r="G2738" s="3"/>
    </row>
    <row r="2739" spans="1:7" x14ac:dyDescent="0.25">
      <c r="A2739" s="1"/>
      <c r="B2739" s="11"/>
      <c r="C2739" s="2"/>
      <c r="G2739" s="3"/>
    </row>
    <row r="2740" spans="1:7" x14ac:dyDescent="0.25">
      <c r="A2740" s="1"/>
      <c r="B2740" s="11"/>
      <c r="C2740" s="2"/>
      <c r="G2740" s="3"/>
    </row>
    <row r="2741" spans="1:7" x14ac:dyDescent="0.25">
      <c r="A2741" s="1"/>
      <c r="B2741" s="11"/>
      <c r="C2741" s="2"/>
      <c r="G2741" s="3"/>
    </row>
    <row r="2742" spans="1:7" x14ac:dyDescent="0.25">
      <c r="A2742" s="1"/>
      <c r="B2742" s="11"/>
      <c r="C2742" s="2"/>
      <c r="G2742" s="3"/>
    </row>
    <row r="2743" spans="1:7" x14ac:dyDescent="0.25">
      <c r="A2743" s="1"/>
      <c r="B2743" s="11"/>
      <c r="C2743" s="2"/>
      <c r="G2743" s="3"/>
    </row>
    <row r="2744" spans="1:7" x14ac:dyDescent="0.25">
      <c r="A2744" s="1"/>
      <c r="B2744" s="11"/>
      <c r="C2744" s="2"/>
      <c r="G2744" s="3"/>
    </row>
    <row r="2745" spans="1:7" x14ac:dyDescent="0.25">
      <c r="A2745" s="1"/>
      <c r="B2745" s="11"/>
      <c r="C2745" s="2"/>
      <c r="G2745" s="3"/>
    </row>
    <row r="2746" spans="1:7" x14ac:dyDescent="0.25">
      <c r="A2746" s="1"/>
      <c r="B2746" s="11"/>
      <c r="C2746" s="2"/>
      <c r="G2746" s="3"/>
    </row>
    <row r="2747" spans="1:7" x14ac:dyDescent="0.25">
      <c r="A2747" s="1"/>
      <c r="B2747" s="11"/>
      <c r="C2747" s="2"/>
      <c r="G2747" s="3"/>
    </row>
    <row r="2748" spans="1:7" x14ac:dyDescent="0.25">
      <c r="A2748" s="1"/>
      <c r="B2748" s="11"/>
      <c r="C2748" s="2"/>
      <c r="G2748" s="3"/>
    </row>
    <row r="2749" spans="1:7" x14ac:dyDescent="0.25">
      <c r="A2749" s="1"/>
      <c r="B2749" s="11"/>
      <c r="C2749" s="2"/>
      <c r="G2749" s="3"/>
    </row>
    <row r="2750" spans="1:7" x14ac:dyDescent="0.25">
      <c r="A2750" s="1"/>
      <c r="B2750" s="11"/>
      <c r="C2750" s="2"/>
      <c r="G2750" s="3"/>
    </row>
    <row r="2751" spans="1:7" x14ac:dyDescent="0.25">
      <c r="A2751" s="1"/>
      <c r="B2751" s="11"/>
      <c r="C2751" s="2"/>
      <c r="G2751" s="3"/>
    </row>
    <row r="2752" spans="1:7" x14ac:dyDescent="0.25">
      <c r="A2752" s="1"/>
      <c r="B2752" s="11"/>
      <c r="C2752" s="2"/>
      <c r="G2752" s="3"/>
    </row>
    <row r="2753" spans="1:7" x14ac:dyDescent="0.25">
      <c r="A2753" s="1"/>
      <c r="B2753" s="11"/>
      <c r="C2753" s="2"/>
      <c r="G2753" s="3"/>
    </row>
    <row r="2754" spans="1:7" x14ac:dyDescent="0.25">
      <c r="A2754" s="1"/>
      <c r="B2754" s="11"/>
      <c r="C2754" s="2"/>
      <c r="G2754" s="3"/>
    </row>
    <row r="2755" spans="1:7" x14ac:dyDescent="0.25">
      <c r="A2755" s="1"/>
      <c r="B2755" s="11"/>
      <c r="C2755" s="2"/>
      <c r="G2755" s="3"/>
    </row>
    <row r="2756" spans="1:7" x14ac:dyDescent="0.25">
      <c r="A2756" s="1"/>
      <c r="B2756" s="11"/>
      <c r="C2756" s="2"/>
      <c r="G2756" s="3"/>
    </row>
    <row r="2757" spans="1:7" x14ac:dyDescent="0.25">
      <c r="A2757" s="1"/>
      <c r="B2757" s="11"/>
      <c r="C2757" s="2"/>
      <c r="G2757" s="3"/>
    </row>
    <row r="2758" spans="1:7" x14ac:dyDescent="0.25">
      <c r="A2758" s="1"/>
      <c r="B2758" s="11"/>
      <c r="C2758" s="2"/>
      <c r="G2758" s="3"/>
    </row>
    <row r="2759" spans="1:7" x14ac:dyDescent="0.25">
      <c r="A2759" s="1"/>
      <c r="B2759" s="11"/>
      <c r="C2759" s="2"/>
      <c r="G2759" s="3"/>
    </row>
    <row r="2760" spans="1:7" x14ac:dyDescent="0.25">
      <c r="A2760" s="1"/>
      <c r="B2760" s="11"/>
      <c r="C2760" s="2"/>
      <c r="G2760" s="3"/>
    </row>
    <row r="2761" spans="1:7" x14ac:dyDescent="0.25">
      <c r="A2761" s="1"/>
      <c r="B2761" s="11"/>
      <c r="C2761" s="2"/>
      <c r="G2761" s="3"/>
    </row>
    <row r="2762" spans="1:7" x14ac:dyDescent="0.25">
      <c r="A2762" s="1"/>
      <c r="B2762" s="11"/>
      <c r="C2762" s="2"/>
      <c r="G2762" s="3"/>
    </row>
    <row r="2763" spans="1:7" x14ac:dyDescent="0.25">
      <c r="A2763" s="1"/>
      <c r="B2763" s="11"/>
      <c r="C2763" s="2"/>
      <c r="G2763" s="3"/>
    </row>
    <row r="2764" spans="1:7" x14ac:dyDescent="0.25">
      <c r="A2764" s="1"/>
      <c r="B2764" s="11"/>
      <c r="C2764" s="2"/>
      <c r="G2764" s="3"/>
    </row>
    <row r="2765" spans="1:7" x14ac:dyDescent="0.25">
      <c r="A2765" s="1"/>
      <c r="B2765" s="11"/>
      <c r="C2765" s="2"/>
      <c r="G2765" s="3"/>
    </row>
    <row r="2766" spans="1:7" x14ac:dyDescent="0.25">
      <c r="A2766" s="1"/>
      <c r="B2766" s="11"/>
      <c r="C2766" s="2"/>
      <c r="G2766" s="3"/>
    </row>
    <row r="2767" spans="1:7" x14ac:dyDescent="0.25">
      <c r="A2767" s="1"/>
      <c r="B2767" s="11"/>
      <c r="C2767" s="2"/>
      <c r="G2767" s="3"/>
    </row>
    <row r="2768" spans="1:7" x14ac:dyDescent="0.25">
      <c r="A2768" s="1"/>
      <c r="B2768" s="11"/>
      <c r="C2768" s="2"/>
      <c r="G2768" s="3"/>
    </row>
    <row r="2769" spans="1:7" x14ac:dyDescent="0.25">
      <c r="A2769" s="1"/>
      <c r="B2769" s="11"/>
      <c r="C2769" s="2"/>
      <c r="G2769" s="3"/>
    </row>
    <row r="2770" spans="1:7" x14ac:dyDescent="0.25">
      <c r="A2770" s="1"/>
      <c r="B2770" s="11"/>
      <c r="C2770" s="2"/>
      <c r="G2770" s="3"/>
    </row>
    <row r="2771" spans="1:7" x14ac:dyDescent="0.25">
      <c r="A2771" s="1"/>
      <c r="B2771" s="11"/>
      <c r="C2771" s="2"/>
      <c r="G2771" s="3"/>
    </row>
    <row r="2772" spans="1:7" x14ac:dyDescent="0.25">
      <c r="A2772" s="1"/>
      <c r="B2772" s="11"/>
      <c r="C2772" s="2"/>
      <c r="G2772" s="3"/>
    </row>
    <row r="2773" spans="1:7" x14ac:dyDescent="0.25">
      <c r="A2773" s="1"/>
      <c r="B2773" s="11"/>
      <c r="C2773" s="2"/>
      <c r="G2773" s="3"/>
    </row>
    <row r="2774" spans="1:7" x14ac:dyDescent="0.25">
      <c r="A2774" s="1"/>
      <c r="B2774" s="11"/>
      <c r="C2774" s="2"/>
      <c r="G2774" s="3"/>
    </row>
    <row r="2775" spans="1:7" x14ac:dyDescent="0.25">
      <c r="A2775" s="1"/>
      <c r="B2775" s="11"/>
      <c r="C2775" s="2"/>
      <c r="G2775" s="3"/>
    </row>
    <row r="2776" spans="1:7" x14ac:dyDescent="0.25">
      <c r="A2776" s="1"/>
      <c r="B2776" s="11"/>
      <c r="C2776" s="2"/>
      <c r="G2776" s="3"/>
    </row>
    <row r="2777" spans="1:7" x14ac:dyDescent="0.25">
      <c r="A2777" s="1"/>
      <c r="B2777" s="11"/>
      <c r="C2777" s="2"/>
      <c r="G2777" s="3"/>
    </row>
    <row r="2778" spans="1:7" x14ac:dyDescent="0.25">
      <c r="A2778" s="1"/>
      <c r="B2778" s="11"/>
      <c r="C2778" s="2"/>
      <c r="G2778" s="3"/>
    </row>
    <row r="2779" spans="1:7" x14ac:dyDescent="0.25">
      <c r="A2779" s="1"/>
      <c r="B2779" s="11"/>
      <c r="C2779" s="2"/>
      <c r="G2779" s="3"/>
    </row>
    <row r="2780" spans="1:7" x14ac:dyDescent="0.25">
      <c r="A2780" s="1"/>
      <c r="B2780" s="11"/>
      <c r="C2780" s="2"/>
      <c r="G2780" s="3"/>
    </row>
    <row r="2781" spans="1:7" x14ac:dyDescent="0.25">
      <c r="A2781" s="1"/>
      <c r="B2781" s="11"/>
      <c r="C2781" s="2"/>
      <c r="G2781" s="3"/>
    </row>
    <row r="2782" spans="1:7" x14ac:dyDescent="0.25">
      <c r="A2782" s="1"/>
      <c r="B2782" s="11"/>
      <c r="C2782" s="2"/>
      <c r="G2782" s="3"/>
    </row>
    <row r="2783" spans="1:7" x14ac:dyDescent="0.25">
      <c r="A2783" s="1"/>
      <c r="B2783" s="11"/>
      <c r="C2783" s="2"/>
      <c r="G2783" s="3"/>
    </row>
    <row r="2784" spans="1:7" x14ac:dyDescent="0.25">
      <c r="A2784" s="1"/>
      <c r="B2784" s="11"/>
      <c r="C2784" s="2"/>
      <c r="G2784" s="3"/>
    </row>
    <row r="2785" spans="1:7" x14ac:dyDescent="0.25">
      <c r="A2785" s="1"/>
      <c r="B2785" s="11"/>
      <c r="C2785" s="2"/>
      <c r="G2785" s="3"/>
    </row>
    <row r="2786" spans="1:7" x14ac:dyDescent="0.25">
      <c r="A2786" s="1"/>
      <c r="B2786" s="11"/>
      <c r="C2786" s="2"/>
      <c r="G2786" s="3"/>
    </row>
    <row r="2787" spans="1:7" x14ac:dyDescent="0.25">
      <c r="A2787" s="1"/>
      <c r="B2787" s="11"/>
      <c r="C2787" s="2"/>
      <c r="G2787" s="3"/>
    </row>
    <row r="2788" spans="1:7" x14ac:dyDescent="0.25">
      <c r="A2788" s="1"/>
      <c r="B2788" s="11"/>
      <c r="C2788" s="2"/>
      <c r="G2788" s="3"/>
    </row>
    <row r="2789" spans="1:7" x14ac:dyDescent="0.25">
      <c r="A2789" s="1"/>
      <c r="B2789" s="11"/>
      <c r="C2789" s="2"/>
      <c r="G2789" s="3"/>
    </row>
    <row r="2790" spans="1:7" x14ac:dyDescent="0.25">
      <c r="A2790" s="1"/>
      <c r="B2790" s="11"/>
      <c r="C2790" s="2"/>
      <c r="G2790" s="3"/>
    </row>
    <row r="2791" spans="1:7" x14ac:dyDescent="0.25">
      <c r="A2791" s="1"/>
      <c r="B2791" s="11"/>
      <c r="C2791" s="2"/>
      <c r="G2791" s="3"/>
    </row>
    <row r="2792" spans="1:7" x14ac:dyDescent="0.25">
      <c r="A2792" s="1"/>
      <c r="B2792" s="11"/>
      <c r="C2792" s="2"/>
      <c r="G2792" s="3"/>
    </row>
    <row r="2793" spans="1:7" x14ac:dyDescent="0.25">
      <c r="A2793" s="1"/>
      <c r="B2793" s="11"/>
      <c r="C2793" s="2"/>
      <c r="G2793" s="3"/>
    </row>
    <row r="2794" spans="1:7" x14ac:dyDescent="0.25">
      <c r="A2794" s="1"/>
      <c r="B2794" s="11"/>
      <c r="C2794" s="2"/>
      <c r="G2794" s="3"/>
    </row>
    <row r="2795" spans="1:7" x14ac:dyDescent="0.25">
      <c r="A2795" s="1"/>
      <c r="B2795" s="11"/>
      <c r="C2795" s="2"/>
      <c r="G2795" s="3"/>
    </row>
    <row r="2796" spans="1:7" x14ac:dyDescent="0.25">
      <c r="A2796" s="1"/>
      <c r="B2796" s="11"/>
      <c r="C2796" s="2"/>
      <c r="G2796" s="3"/>
    </row>
    <row r="2797" spans="1:7" x14ac:dyDescent="0.25">
      <c r="A2797" s="1"/>
      <c r="B2797" s="11"/>
      <c r="C2797" s="2"/>
      <c r="G2797" s="3"/>
    </row>
    <row r="2798" spans="1:7" x14ac:dyDescent="0.25">
      <c r="A2798" s="1"/>
      <c r="B2798" s="11"/>
      <c r="C2798" s="2"/>
      <c r="G2798" s="3"/>
    </row>
    <row r="2799" spans="1:7" x14ac:dyDescent="0.25">
      <c r="A2799" s="1"/>
      <c r="B2799" s="11"/>
      <c r="C2799" s="2"/>
      <c r="G2799" s="3"/>
    </row>
    <row r="2800" spans="1:7" x14ac:dyDescent="0.25">
      <c r="A2800" s="1"/>
      <c r="B2800" s="11"/>
      <c r="C2800" s="2"/>
      <c r="G2800" s="3"/>
    </row>
    <row r="2801" spans="1:7" x14ac:dyDescent="0.25">
      <c r="A2801" s="1"/>
      <c r="B2801" s="11"/>
      <c r="C2801" s="2"/>
      <c r="G2801" s="3"/>
    </row>
    <row r="2802" spans="1:7" x14ac:dyDescent="0.25">
      <c r="A2802" s="1"/>
      <c r="B2802" s="11"/>
      <c r="C2802" s="2"/>
      <c r="G2802" s="3"/>
    </row>
    <row r="2803" spans="1:7" x14ac:dyDescent="0.25">
      <c r="A2803" s="1"/>
      <c r="B2803" s="11"/>
      <c r="C2803" s="2"/>
      <c r="G2803" s="3"/>
    </row>
    <row r="2804" spans="1:7" x14ac:dyDescent="0.25">
      <c r="A2804" s="1"/>
      <c r="B2804" s="11"/>
      <c r="C2804" s="2"/>
      <c r="G2804" s="3"/>
    </row>
    <row r="2805" spans="1:7" x14ac:dyDescent="0.25">
      <c r="A2805" s="1"/>
      <c r="B2805" s="11"/>
      <c r="C2805" s="2"/>
      <c r="G2805" s="3"/>
    </row>
    <row r="2806" spans="1:7" x14ac:dyDescent="0.25">
      <c r="A2806" s="1"/>
      <c r="B2806" s="11"/>
      <c r="C2806" s="2"/>
      <c r="G2806" s="3"/>
    </row>
    <row r="2807" spans="1:7" x14ac:dyDescent="0.25">
      <c r="A2807" s="1"/>
      <c r="B2807" s="11"/>
      <c r="C2807" s="2"/>
      <c r="G2807" s="3"/>
    </row>
    <row r="2808" spans="1:7" x14ac:dyDescent="0.25">
      <c r="A2808" s="1"/>
      <c r="B2808" s="11"/>
      <c r="C2808" s="2"/>
      <c r="G2808" s="3"/>
    </row>
    <row r="2809" spans="1:7" x14ac:dyDescent="0.25">
      <c r="A2809" s="1"/>
      <c r="B2809" s="11"/>
      <c r="C2809" s="2"/>
      <c r="G2809" s="3"/>
    </row>
    <row r="2810" spans="1:7" x14ac:dyDescent="0.25">
      <c r="A2810" s="1"/>
      <c r="B2810" s="11"/>
      <c r="C2810" s="2"/>
      <c r="G2810" s="3"/>
    </row>
    <row r="2811" spans="1:7" x14ac:dyDescent="0.25">
      <c r="A2811" s="1"/>
      <c r="B2811" s="11"/>
      <c r="C2811" s="2"/>
      <c r="G2811" s="3"/>
    </row>
    <row r="2812" spans="1:7" x14ac:dyDescent="0.25">
      <c r="A2812" s="1"/>
      <c r="B2812" s="11"/>
      <c r="C2812" s="2"/>
      <c r="G2812" s="3"/>
    </row>
    <row r="2813" spans="1:7" x14ac:dyDescent="0.25">
      <c r="A2813" s="1"/>
      <c r="B2813" s="11"/>
      <c r="C2813" s="2"/>
      <c r="G2813" s="3"/>
    </row>
    <row r="2814" spans="1:7" x14ac:dyDescent="0.25">
      <c r="A2814" s="1"/>
      <c r="B2814" s="11"/>
      <c r="C2814" s="2"/>
      <c r="G2814" s="3"/>
    </row>
    <row r="2815" spans="1:7" x14ac:dyDescent="0.25">
      <c r="A2815" s="1"/>
      <c r="B2815" s="11"/>
      <c r="C2815" s="2"/>
      <c r="G2815" s="3"/>
    </row>
    <row r="2816" spans="1:7" x14ac:dyDescent="0.25">
      <c r="A2816" s="1"/>
      <c r="B2816" s="11"/>
      <c r="C2816" s="2"/>
      <c r="G2816" s="3"/>
    </row>
    <row r="2817" spans="1:7" x14ac:dyDescent="0.25">
      <c r="A2817" s="1"/>
      <c r="B2817" s="11"/>
      <c r="C2817" s="2"/>
      <c r="G2817" s="3"/>
    </row>
    <row r="2818" spans="1:7" x14ac:dyDescent="0.25">
      <c r="A2818" s="1"/>
      <c r="B2818" s="11"/>
      <c r="C2818" s="2"/>
      <c r="G2818" s="3"/>
    </row>
    <row r="2819" spans="1:7" x14ac:dyDescent="0.25">
      <c r="A2819" s="1"/>
      <c r="B2819" s="11"/>
      <c r="C2819" s="2"/>
      <c r="G2819" s="3"/>
    </row>
    <row r="2820" spans="1:7" x14ac:dyDescent="0.25">
      <c r="A2820" s="1"/>
      <c r="B2820" s="11"/>
      <c r="C2820" s="2"/>
      <c r="G2820" s="3"/>
    </row>
    <row r="2821" spans="1:7" x14ac:dyDescent="0.25">
      <c r="A2821" s="1"/>
      <c r="B2821" s="11"/>
      <c r="C2821" s="2"/>
      <c r="G2821" s="3"/>
    </row>
    <row r="2822" spans="1:7" x14ac:dyDescent="0.25">
      <c r="A2822" s="1"/>
      <c r="B2822" s="11"/>
      <c r="C2822" s="2"/>
      <c r="G2822" s="3"/>
    </row>
    <row r="2823" spans="1:7" x14ac:dyDescent="0.25">
      <c r="A2823" s="1"/>
      <c r="B2823" s="11"/>
      <c r="C2823" s="2"/>
      <c r="G2823" s="3"/>
    </row>
    <row r="2824" spans="1:7" x14ac:dyDescent="0.25">
      <c r="A2824" s="1"/>
      <c r="B2824" s="11"/>
      <c r="C2824" s="2"/>
      <c r="G2824" s="3"/>
    </row>
    <row r="2825" spans="1:7" x14ac:dyDescent="0.25">
      <c r="A2825" s="1"/>
      <c r="B2825" s="11"/>
      <c r="C2825" s="2"/>
      <c r="G2825" s="3"/>
    </row>
    <row r="2826" spans="1:7" x14ac:dyDescent="0.25">
      <c r="A2826" s="1"/>
      <c r="B2826" s="11"/>
      <c r="C2826" s="2"/>
      <c r="G2826" s="3"/>
    </row>
    <row r="2827" spans="1:7" x14ac:dyDescent="0.25">
      <c r="A2827" s="1"/>
      <c r="B2827" s="11"/>
      <c r="C2827" s="2"/>
      <c r="G2827" s="3"/>
    </row>
    <row r="2828" spans="1:7" x14ac:dyDescent="0.25">
      <c r="A2828" s="1"/>
      <c r="B2828" s="11"/>
      <c r="C2828" s="2"/>
      <c r="G2828" s="3"/>
    </row>
    <row r="2829" spans="1:7" x14ac:dyDescent="0.25">
      <c r="A2829" s="1"/>
      <c r="B2829" s="11"/>
      <c r="C2829" s="2"/>
      <c r="G2829" s="3"/>
    </row>
    <row r="2830" spans="1:7" x14ac:dyDescent="0.25">
      <c r="A2830" s="1"/>
      <c r="B2830" s="11"/>
      <c r="C2830" s="2"/>
      <c r="G2830" s="3"/>
    </row>
    <row r="2831" spans="1:7" x14ac:dyDescent="0.25">
      <c r="A2831" s="1"/>
      <c r="B2831" s="11"/>
      <c r="C2831" s="2"/>
      <c r="G2831" s="3"/>
    </row>
    <row r="2832" spans="1:7" x14ac:dyDescent="0.25">
      <c r="A2832" s="1"/>
      <c r="B2832" s="11"/>
      <c r="C2832" s="2"/>
      <c r="G2832" s="3"/>
    </row>
    <row r="2833" spans="1:7" x14ac:dyDescent="0.25">
      <c r="A2833" s="1"/>
      <c r="B2833" s="11"/>
      <c r="C2833" s="2"/>
      <c r="G2833" s="3"/>
    </row>
    <row r="2834" spans="1:7" x14ac:dyDescent="0.25">
      <c r="A2834" s="1"/>
      <c r="B2834" s="11"/>
      <c r="C2834" s="2"/>
      <c r="G2834" s="3"/>
    </row>
    <row r="2835" spans="1:7" x14ac:dyDescent="0.25">
      <c r="A2835" s="1"/>
      <c r="B2835" s="11"/>
      <c r="C2835" s="2"/>
      <c r="G2835" s="3"/>
    </row>
    <row r="2836" spans="1:7" x14ac:dyDescent="0.25">
      <c r="A2836" s="1"/>
      <c r="B2836" s="11"/>
      <c r="C2836" s="2"/>
      <c r="G2836" s="3"/>
    </row>
    <row r="2837" spans="1:7" x14ac:dyDescent="0.25">
      <c r="A2837" s="1"/>
      <c r="B2837" s="11"/>
      <c r="C2837" s="2"/>
      <c r="G2837" s="3"/>
    </row>
    <row r="2838" spans="1:7" x14ac:dyDescent="0.25">
      <c r="A2838" s="1"/>
      <c r="B2838" s="11"/>
      <c r="C2838" s="2"/>
      <c r="G2838" s="3"/>
    </row>
    <row r="2839" spans="1:7" x14ac:dyDescent="0.25">
      <c r="A2839" s="1"/>
      <c r="B2839" s="11"/>
      <c r="C2839" s="2"/>
      <c r="G2839" s="3"/>
    </row>
    <row r="2840" spans="1:7" x14ac:dyDescent="0.25">
      <c r="A2840" s="1"/>
      <c r="B2840" s="11"/>
      <c r="C2840" s="2"/>
      <c r="G2840" s="3"/>
    </row>
    <row r="2841" spans="1:7" x14ac:dyDescent="0.25">
      <c r="A2841" s="1"/>
      <c r="B2841" s="11"/>
      <c r="C2841" s="2"/>
      <c r="G2841" s="3"/>
    </row>
    <row r="2842" spans="1:7" x14ac:dyDescent="0.25">
      <c r="A2842" s="1"/>
      <c r="B2842" s="11"/>
      <c r="C2842" s="2"/>
      <c r="G2842" s="3"/>
    </row>
    <row r="2843" spans="1:7" x14ac:dyDescent="0.25">
      <c r="A2843" s="1"/>
      <c r="B2843" s="11"/>
      <c r="C2843" s="2"/>
      <c r="G2843" s="3"/>
    </row>
    <row r="2844" spans="1:7" x14ac:dyDescent="0.25">
      <c r="A2844" s="1"/>
      <c r="B2844" s="11"/>
      <c r="C2844" s="2"/>
      <c r="G2844" s="3"/>
    </row>
    <row r="2845" spans="1:7" x14ac:dyDescent="0.25">
      <c r="A2845" s="1"/>
      <c r="B2845" s="11"/>
      <c r="C2845" s="2"/>
      <c r="G2845" s="3"/>
    </row>
    <row r="2846" spans="1:7" x14ac:dyDescent="0.25">
      <c r="A2846" s="1"/>
      <c r="B2846" s="11"/>
      <c r="C2846" s="2"/>
      <c r="G2846" s="3"/>
    </row>
    <row r="2847" spans="1:7" x14ac:dyDescent="0.25">
      <c r="A2847" s="1"/>
      <c r="B2847" s="11"/>
      <c r="C2847" s="2"/>
      <c r="G2847" s="3"/>
    </row>
    <row r="2848" spans="1:7" x14ac:dyDescent="0.25">
      <c r="A2848" s="1"/>
      <c r="B2848" s="11"/>
      <c r="C2848" s="2"/>
      <c r="G2848" s="3"/>
    </row>
    <row r="2849" spans="1:7" x14ac:dyDescent="0.25">
      <c r="A2849" s="1"/>
      <c r="B2849" s="11"/>
      <c r="C2849" s="2"/>
      <c r="G2849" s="3"/>
    </row>
    <row r="2850" spans="1:7" x14ac:dyDescent="0.25">
      <c r="A2850" s="1"/>
      <c r="B2850" s="11"/>
      <c r="C2850" s="2"/>
      <c r="G2850" s="3"/>
    </row>
    <row r="2851" spans="1:7" x14ac:dyDescent="0.25">
      <c r="A2851" s="1"/>
      <c r="B2851" s="11"/>
      <c r="C2851" s="2"/>
      <c r="G2851" s="3"/>
    </row>
    <row r="2852" spans="1:7" x14ac:dyDescent="0.25">
      <c r="A2852" s="1"/>
      <c r="B2852" s="11"/>
      <c r="C2852" s="2"/>
      <c r="G2852" s="3"/>
    </row>
    <row r="2853" spans="1:7" x14ac:dyDescent="0.25">
      <c r="A2853" s="1"/>
      <c r="B2853" s="11"/>
      <c r="C2853" s="2"/>
      <c r="G2853" s="3"/>
    </row>
    <row r="2854" spans="1:7" x14ac:dyDescent="0.25">
      <c r="A2854" s="1"/>
      <c r="B2854" s="11"/>
      <c r="C2854" s="2"/>
      <c r="G2854" s="3"/>
    </row>
    <row r="2855" spans="1:7" x14ac:dyDescent="0.25">
      <c r="A2855" s="1"/>
      <c r="B2855" s="11"/>
      <c r="C2855" s="2"/>
      <c r="G2855" s="3"/>
    </row>
    <row r="2856" spans="1:7" x14ac:dyDescent="0.25">
      <c r="A2856" s="1"/>
      <c r="B2856" s="11"/>
      <c r="C2856" s="2"/>
      <c r="G2856" s="3"/>
    </row>
    <row r="2857" spans="1:7" x14ac:dyDescent="0.25">
      <c r="A2857" s="1"/>
      <c r="B2857" s="11"/>
      <c r="C2857" s="2"/>
      <c r="G2857" s="3"/>
    </row>
    <row r="2858" spans="1:7" x14ac:dyDescent="0.25">
      <c r="A2858" s="1"/>
      <c r="B2858" s="11"/>
      <c r="C2858" s="2"/>
      <c r="G2858" s="3"/>
    </row>
    <row r="2859" spans="1:7" x14ac:dyDescent="0.25">
      <c r="A2859" s="1"/>
      <c r="B2859" s="11"/>
      <c r="C2859" s="2"/>
      <c r="G2859" s="3"/>
    </row>
    <row r="2860" spans="1:7" x14ac:dyDescent="0.25">
      <c r="A2860" s="1"/>
      <c r="B2860" s="11"/>
      <c r="C2860" s="2"/>
      <c r="G2860" s="3"/>
    </row>
    <row r="2861" spans="1:7" x14ac:dyDescent="0.25">
      <c r="A2861" s="1"/>
      <c r="B2861" s="11"/>
      <c r="C2861" s="2"/>
      <c r="G2861" s="3"/>
    </row>
    <row r="2862" spans="1:7" x14ac:dyDescent="0.25">
      <c r="A2862" s="1"/>
      <c r="B2862" s="11"/>
      <c r="C2862" s="2"/>
      <c r="G2862" s="3"/>
    </row>
    <row r="2863" spans="1:7" x14ac:dyDescent="0.25">
      <c r="A2863" s="1"/>
      <c r="B2863" s="11"/>
      <c r="C2863" s="2"/>
      <c r="G2863" s="3"/>
    </row>
    <row r="2864" spans="1:7" x14ac:dyDescent="0.25">
      <c r="A2864" s="1"/>
      <c r="B2864" s="11"/>
      <c r="C2864" s="2"/>
      <c r="G2864" s="3"/>
    </row>
    <row r="2865" spans="1:7" x14ac:dyDescent="0.25">
      <c r="A2865" s="1"/>
      <c r="B2865" s="11"/>
      <c r="C2865" s="2"/>
      <c r="G2865" s="3"/>
    </row>
    <row r="2866" spans="1:7" x14ac:dyDescent="0.25">
      <c r="A2866" s="1"/>
      <c r="B2866" s="11"/>
      <c r="C2866" s="2"/>
      <c r="G2866" s="3"/>
    </row>
    <row r="2867" spans="1:7" x14ac:dyDescent="0.25">
      <c r="A2867" s="1"/>
      <c r="B2867" s="11"/>
      <c r="C2867" s="2"/>
      <c r="G2867" s="3"/>
    </row>
    <row r="2868" spans="1:7" x14ac:dyDescent="0.25">
      <c r="A2868" s="1"/>
      <c r="B2868" s="11"/>
      <c r="C2868" s="2"/>
      <c r="G2868" s="3"/>
    </row>
    <row r="2869" spans="1:7" x14ac:dyDescent="0.25">
      <c r="A2869" s="1"/>
      <c r="B2869" s="11"/>
      <c r="C2869" s="2"/>
      <c r="G2869" s="3"/>
    </row>
    <row r="2870" spans="1:7" x14ac:dyDescent="0.25">
      <c r="A2870" s="1"/>
      <c r="B2870" s="11"/>
      <c r="C2870" s="2"/>
      <c r="G2870" s="3"/>
    </row>
    <row r="2871" spans="1:7" x14ac:dyDescent="0.25">
      <c r="A2871" s="1"/>
      <c r="B2871" s="11"/>
      <c r="C2871" s="2"/>
      <c r="G2871" s="3"/>
    </row>
    <row r="2872" spans="1:7" x14ac:dyDescent="0.25">
      <c r="A2872" s="1"/>
      <c r="B2872" s="11"/>
      <c r="C2872" s="2"/>
      <c r="G2872" s="3"/>
    </row>
    <row r="2873" spans="1:7" x14ac:dyDescent="0.25">
      <c r="A2873" s="1"/>
      <c r="B2873" s="11"/>
      <c r="C2873" s="2"/>
      <c r="G2873" s="3"/>
    </row>
    <row r="2874" spans="1:7" x14ac:dyDescent="0.25">
      <c r="A2874" s="1"/>
      <c r="B2874" s="11"/>
      <c r="C2874" s="2"/>
      <c r="G2874" s="3"/>
    </row>
    <row r="2875" spans="1:7" x14ac:dyDescent="0.25">
      <c r="A2875" s="1"/>
      <c r="B2875" s="11"/>
      <c r="C2875" s="2"/>
      <c r="G2875" s="3"/>
    </row>
    <row r="2876" spans="1:7" x14ac:dyDescent="0.25">
      <c r="A2876" s="1"/>
      <c r="B2876" s="11"/>
      <c r="C2876" s="2"/>
      <c r="G2876" s="3"/>
    </row>
    <row r="2877" spans="1:7" x14ac:dyDescent="0.25">
      <c r="A2877" s="1"/>
      <c r="B2877" s="11"/>
      <c r="C2877" s="2"/>
      <c r="G2877" s="3"/>
    </row>
    <row r="2878" spans="1:7" x14ac:dyDescent="0.25">
      <c r="A2878" s="1"/>
      <c r="B2878" s="11"/>
      <c r="C2878" s="2"/>
      <c r="G2878" s="3"/>
    </row>
    <row r="2879" spans="1:7" x14ac:dyDescent="0.25">
      <c r="A2879" s="1"/>
      <c r="B2879" s="11"/>
      <c r="C2879" s="2"/>
      <c r="G2879" s="3"/>
    </row>
    <row r="2880" spans="1:7" x14ac:dyDescent="0.25">
      <c r="A2880" s="1"/>
      <c r="B2880" s="11"/>
      <c r="C2880" s="2"/>
      <c r="G2880" s="3"/>
    </row>
    <row r="2881" spans="1:7" x14ac:dyDescent="0.25">
      <c r="A2881" s="1"/>
      <c r="B2881" s="11"/>
      <c r="C2881" s="2"/>
      <c r="G2881" s="3"/>
    </row>
    <row r="2882" spans="1:7" x14ac:dyDescent="0.25">
      <c r="A2882" s="1"/>
      <c r="B2882" s="11"/>
      <c r="C2882" s="2"/>
      <c r="G2882" s="3"/>
    </row>
    <row r="2883" spans="1:7" x14ac:dyDescent="0.25">
      <c r="A2883" s="1"/>
      <c r="B2883" s="11"/>
      <c r="C2883" s="2"/>
      <c r="G2883" s="3"/>
    </row>
    <row r="2884" spans="1:7" x14ac:dyDescent="0.25">
      <c r="A2884" s="1"/>
      <c r="B2884" s="11"/>
      <c r="C2884" s="2"/>
      <c r="G2884" s="3"/>
    </row>
    <row r="2885" spans="1:7" x14ac:dyDescent="0.25">
      <c r="A2885" s="1"/>
      <c r="B2885" s="11"/>
      <c r="C2885" s="2"/>
      <c r="G2885" s="3"/>
    </row>
    <row r="2886" spans="1:7" x14ac:dyDescent="0.25">
      <c r="A2886" s="1"/>
      <c r="B2886" s="11"/>
      <c r="C2886" s="2"/>
      <c r="G2886" s="3"/>
    </row>
    <row r="2887" spans="1:7" x14ac:dyDescent="0.25">
      <c r="A2887" s="1"/>
      <c r="B2887" s="11"/>
      <c r="C2887" s="2"/>
      <c r="G2887" s="3"/>
    </row>
    <row r="2888" spans="1:7" x14ac:dyDescent="0.25">
      <c r="A2888" s="1"/>
      <c r="B2888" s="11"/>
      <c r="C2888" s="2"/>
      <c r="G2888" s="3"/>
    </row>
    <row r="2889" spans="1:7" x14ac:dyDescent="0.25">
      <c r="A2889" s="1"/>
      <c r="B2889" s="11"/>
      <c r="C2889" s="2"/>
      <c r="G2889" s="3"/>
    </row>
    <row r="2890" spans="1:7" x14ac:dyDescent="0.25">
      <c r="A2890" s="1"/>
      <c r="B2890" s="11"/>
      <c r="C2890" s="2"/>
      <c r="G2890" s="3"/>
    </row>
    <row r="2891" spans="1:7" x14ac:dyDescent="0.25">
      <c r="A2891" s="1"/>
      <c r="B2891" s="11"/>
      <c r="C2891" s="2"/>
      <c r="G2891" s="3"/>
    </row>
    <row r="2892" spans="1:7" x14ac:dyDescent="0.25">
      <c r="A2892" s="1"/>
      <c r="B2892" s="11"/>
      <c r="C2892" s="2"/>
      <c r="G2892" s="3"/>
    </row>
    <row r="2893" spans="1:7" x14ac:dyDescent="0.25">
      <c r="A2893" s="1"/>
      <c r="B2893" s="11"/>
      <c r="C2893" s="2"/>
      <c r="G2893" s="3"/>
    </row>
    <row r="2894" spans="1:7" x14ac:dyDescent="0.25">
      <c r="A2894" s="1"/>
      <c r="B2894" s="11"/>
      <c r="C2894" s="2"/>
      <c r="G2894" s="3"/>
    </row>
    <row r="2895" spans="1:7" x14ac:dyDescent="0.25">
      <c r="A2895" s="1"/>
      <c r="B2895" s="11"/>
      <c r="C2895" s="2"/>
      <c r="G2895" s="3"/>
    </row>
    <row r="2896" spans="1:7" x14ac:dyDescent="0.25">
      <c r="A2896" s="1"/>
      <c r="B2896" s="11"/>
      <c r="C2896" s="2"/>
      <c r="G2896" s="3"/>
    </row>
    <row r="2897" spans="1:7" x14ac:dyDescent="0.25">
      <c r="A2897" s="1"/>
      <c r="B2897" s="11"/>
      <c r="C2897" s="2"/>
      <c r="G2897" s="3"/>
    </row>
    <row r="2898" spans="1:7" x14ac:dyDescent="0.25">
      <c r="A2898" s="1"/>
      <c r="B2898" s="11"/>
      <c r="C2898" s="2"/>
      <c r="G2898" s="3"/>
    </row>
    <row r="2899" spans="1:7" x14ac:dyDescent="0.25">
      <c r="A2899" s="1"/>
      <c r="B2899" s="11"/>
      <c r="C2899" s="2"/>
      <c r="G2899" s="3"/>
    </row>
    <row r="2900" spans="1:7" x14ac:dyDescent="0.25">
      <c r="A2900" s="1"/>
      <c r="B2900" s="11"/>
      <c r="C2900" s="2"/>
      <c r="G2900" s="3"/>
    </row>
    <row r="2901" spans="1:7" x14ac:dyDescent="0.25">
      <c r="A2901" s="1"/>
      <c r="B2901" s="11"/>
      <c r="C2901" s="2"/>
      <c r="G2901" s="3"/>
    </row>
    <row r="2902" spans="1:7" x14ac:dyDescent="0.25">
      <c r="A2902" s="1"/>
      <c r="B2902" s="11"/>
      <c r="C2902" s="2"/>
      <c r="G2902" s="3"/>
    </row>
    <row r="2903" spans="1:7" x14ac:dyDescent="0.25">
      <c r="A2903" s="1"/>
      <c r="B2903" s="11"/>
      <c r="C2903" s="2"/>
      <c r="G2903" s="3"/>
    </row>
    <row r="2904" spans="1:7" x14ac:dyDescent="0.25">
      <c r="A2904" s="1"/>
      <c r="B2904" s="11"/>
      <c r="C2904" s="2"/>
      <c r="G2904" s="3"/>
    </row>
    <row r="2905" spans="1:7" x14ac:dyDescent="0.25">
      <c r="A2905" s="1"/>
      <c r="B2905" s="11"/>
      <c r="C2905" s="2"/>
      <c r="G2905" s="3"/>
    </row>
    <row r="2906" spans="1:7" x14ac:dyDescent="0.25">
      <c r="A2906" s="1"/>
      <c r="B2906" s="11"/>
      <c r="C2906" s="2"/>
      <c r="G2906" s="3"/>
    </row>
    <row r="2907" spans="1:7" x14ac:dyDescent="0.25">
      <c r="A2907" s="1"/>
      <c r="B2907" s="11"/>
      <c r="C2907" s="2"/>
      <c r="G2907" s="3"/>
    </row>
    <row r="2908" spans="1:7" x14ac:dyDescent="0.25">
      <c r="A2908" s="1"/>
      <c r="B2908" s="11"/>
      <c r="C2908" s="2"/>
      <c r="G2908" s="3"/>
    </row>
    <row r="2909" spans="1:7" x14ac:dyDescent="0.25">
      <c r="A2909" s="1"/>
      <c r="B2909" s="11"/>
      <c r="C2909" s="2"/>
      <c r="G2909" s="3"/>
    </row>
    <row r="2910" spans="1:7" x14ac:dyDescent="0.25">
      <c r="A2910" s="1"/>
      <c r="B2910" s="11"/>
      <c r="C2910" s="2"/>
      <c r="G2910" s="3"/>
    </row>
    <row r="2911" spans="1:7" x14ac:dyDescent="0.25">
      <c r="A2911" s="1"/>
      <c r="B2911" s="11"/>
      <c r="C2911" s="2"/>
      <c r="G2911" s="3"/>
    </row>
    <row r="2912" spans="1:7" x14ac:dyDescent="0.25">
      <c r="A2912" s="1"/>
      <c r="B2912" s="11"/>
      <c r="C2912" s="2"/>
      <c r="G2912" s="3"/>
    </row>
    <row r="2913" spans="1:7" x14ac:dyDescent="0.25">
      <c r="A2913" s="1"/>
      <c r="B2913" s="11"/>
      <c r="C2913" s="2"/>
      <c r="G2913" s="3"/>
    </row>
    <row r="2914" spans="1:7" x14ac:dyDescent="0.25">
      <c r="A2914" s="1"/>
      <c r="B2914" s="11"/>
      <c r="C2914" s="2"/>
      <c r="G2914" s="3"/>
    </row>
    <row r="2915" spans="1:7" x14ac:dyDescent="0.25">
      <c r="A2915" s="1"/>
      <c r="B2915" s="11"/>
      <c r="C2915" s="2"/>
      <c r="G2915" s="3"/>
    </row>
    <row r="2916" spans="1:7" x14ac:dyDescent="0.25">
      <c r="A2916" s="1"/>
      <c r="B2916" s="11"/>
      <c r="C2916" s="2"/>
      <c r="G2916" s="3"/>
    </row>
    <row r="2917" spans="1:7" x14ac:dyDescent="0.25">
      <c r="A2917" s="1"/>
      <c r="B2917" s="11"/>
      <c r="C2917" s="2"/>
      <c r="G2917" s="3"/>
    </row>
    <row r="2918" spans="1:7" x14ac:dyDescent="0.25">
      <c r="A2918" s="1"/>
      <c r="B2918" s="11"/>
      <c r="C2918" s="2"/>
      <c r="G2918" s="3"/>
    </row>
    <row r="2919" spans="1:7" x14ac:dyDescent="0.25">
      <c r="A2919" s="1"/>
      <c r="B2919" s="11"/>
      <c r="C2919" s="2"/>
      <c r="G2919" s="3"/>
    </row>
    <row r="2920" spans="1:7" x14ac:dyDescent="0.25">
      <c r="A2920" s="1"/>
      <c r="B2920" s="11"/>
      <c r="C2920" s="2"/>
      <c r="G2920" s="3"/>
    </row>
    <row r="2921" spans="1:7" x14ac:dyDescent="0.25">
      <c r="A2921" s="1"/>
      <c r="B2921" s="11"/>
      <c r="C2921" s="2"/>
      <c r="G2921" s="3"/>
    </row>
    <row r="2922" spans="1:7" x14ac:dyDescent="0.25">
      <c r="A2922" s="1"/>
      <c r="B2922" s="11"/>
      <c r="C2922" s="2"/>
      <c r="G2922" s="3"/>
    </row>
    <row r="2923" spans="1:7" x14ac:dyDescent="0.25">
      <c r="A2923" s="1"/>
      <c r="B2923" s="11"/>
      <c r="C2923" s="2"/>
      <c r="G2923" s="3"/>
    </row>
    <row r="2924" spans="1:7" x14ac:dyDescent="0.25">
      <c r="A2924" s="1"/>
      <c r="B2924" s="11"/>
      <c r="C2924" s="2"/>
      <c r="G2924" s="3"/>
    </row>
    <row r="2925" spans="1:7" x14ac:dyDescent="0.25">
      <c r="A2925" s="1"/>
      <c r="B2925" s="11"/>
      <c r="C2925" s="2"/>
      <c r="G2925" s="3"/>
    </row>
    <row r="2926" spans="1:7" x14ac:dyDescent="0.25">
      <c r="A2926" s="1"/>
      <c r="B2926" s="11"/>
      <c r="C2926" s="2"/>
      <c r="G2926" s="3"/>
    </row>
    <row r="2927" spans="1:7" x14ac:dyDescent="0.25">
      <c r="A2927" s="1"/>
      <c r="B2927" s="11"/>
      <c r="C2927" s="2"/>
      <c r="G2927" s="3"/>
    </row>
    <row r="2928" spans="1:7" x14ac:dyDescent="0.25">
      <c r="A2928" s="1"/>
      <c r="B2928" s="11"/>
      <c r="C2928" s="2"/>
      <c r="G2928" s="3"/>
    </row>
    <row r="2929" spans="1:7" x14ac:dyDescent="0.25">
      <c r="A2929" s="1"/>
      <c r="B2929" s="11"/>
      <c r="C2929" s="2"/>
      <c r="G2929" s="3"/>
    </row>
    <row r="2930" spans="1:7" x14ac:dyDescent="0.25">
      <c r="A2930" s="1"/>
      <c r="B2930" s="11"/>
      <c r="C2930" s="2"/>
      <c r="G2930" s="3"/>
    </row>
    <row r="2931" spans="1:7" x14ac:dyDescent="0.25">
      <c r="A2931" s="1"/>
      <c r="B2931" s="11"/>
      <c r="C2931" s="2"/>
      <c r="G2931" s="3"/>
    </row>
    <row r="2932" spans="1:7" x14ac:dyDescent="0.25">
      <c r="A2932" s="1"/>
      <c r="B2932" s="11"/>
      <c r="C2932" s="2"/>
      <c r="G2932" s="3"/>
    </row>
    <row r="2933" spans="1:7" x14ac:dyDescent="0.25">
      <c r="A2933" s="1"/>
      <c r="B2933" s="11"/>
      <c r="C2933" s="2"/>
      <c r="G2933" s="3"/>
    </row>
    <row r="2934" spans="1:7" x14ac:dyDescent="0.25">
      <c r="A2934" s="1"/>
      <c r="B2934" s="11"/>
      <c r="C2934" s="2"/>
      <c r="G2934" s="3"/>
    </row>
    <row r="2935" spans="1:7" x14ac:dyDescent="0.25">
      <c r="A2935" s="1"/>
      <c r="B2935" s="11"/>
      <c r="C2935" s="2"/>
      <c r="G2935" s="3"/>
    </row>
    <row r="2936" spans="1:7" x14ac:dyDescent="0.25">
      <c r="A2936" s="1"/>
      <c r="B2936" s="11"/>
      <c r="C2936" s="2"/>
      <c r="G2936" s="3"/>
    </row>
    <row r="2937" spans="1:7" x14ac:dyDescent="0.25">
      <c r="A2937" s="1"/>
      <c r="B2937" s="11"/>
      <c r="C2937" s="2"/>
      <c r="G2937" s="3"/>
    </row>
    <row r="2938" spans="1:7" x14ac:dyDescent="0.25">
      <c r="A2938" s="1"/>
      <c r="B2938" s="11"/>
      <c r="C2938" s="2"/>
      <c r="G2938" s="3"/>
    </row>
    <row r="2939" spans="1:7" x14ac:dyDescent="0.25">
      <c r="A2939" s="1"/>
      <c r="B2939" s="11"/>
      <c r="C2939" s="2"/>
      <c r="G2939" s="3"/>
    </row>
    <row r="2940" spans="1:7" x14ac:dyDescent="0.25">
      <c r="A2940" s="1"/>
      <c r="B2940" s="11"/>
      <c r="C2940" s="2"/>
      <c r="G2940" s="3"/>
    </row>
    <row r="2941" spans="1:7" x14ac:dyDescent="0.25">
      <c r="A2941" s="1"/>
      <c r="B2941" s="11"/>
      <c r="C2941" s="2"/>
      <c r="G2941" s="3"/>
    </row>
    <row r="2942" spans="1:7" x14ac:dyDescent="0.25">
      <c r="A2942" s="1"/>
      <c r="B2942" s="11"/>
      <c r="C2942" s="2"/>
      <c r="G2942" s="3"/>
    </row>
    <row r="2943" spans="1:7" x14ac:dyDescent="0.25">
      <c r="A2943" s="1"/>
      <c r="B2943" s="11"/>
      <c r="C2943" s="2"/>
      <c r="G2943" s="3"/>
    </row>
    <row r="2944" spans="1:7" x14ac:dyDescent="0.25">
      <c r="A2944" s="1"/>
      <c r="B2944" s="11"/>
      <c r="C2944" s="2"/>
      <c r="G2944" s="3"/>
    </row>
    <row r="2945" spans="1:7" x14ac:dyDescent="0.25">
      <c r="A2945" s="1"/>
      <c r="B2945" s="11"/>
      <c r="C2945" s="2"/>
      <c r="G2945" s="3"/>
    </row>
    <row r="2946" spans="1:7" x14ac:dyDescent="0.25">
      <c r="A2946" s="1"/>
      <c r="B2946" s="11"/>
      <c r="C2946" s="2"/>
      <c r="G2946" s="3"/>
    </row>
    <row r="2947" spans="1:7" x14ac:dyDescent="0.25">
      <c r="A2947" s="1"/>
      <c r="B2947" s="11"/>
      <c r="C2947" s="2"/>
      <c r="G2947" s="3"/>
    </row>
    <row r="2948" spans="1:7" x14ac:dyDescent="0.25">
      <c r="A2948" s="1"/>
      <c r="B2948" s="11"/>
      <c r="C2948" s="2"/>
      <c r="G2948" s="3"/>
    </row>
    <row r="2949" spans="1:7" x14ac:dyDescent="0.25">
      <c r="A2949" s="1"/>
      <c r="B2949" s="11"/>
      <c r="C2949" s="2"/>
      <c r="G2949" s="3"/>
    </row>
    <row r="2950" spans="1:7" x14ac:dyDescent="0.25">
      <c r="A2950" s="1"/>
      <c r="B2950" s="11"/>
      <c r="C2950" s="2"/>
      <c r="G2950" s="3"/>
    </row>
    <row r="2951" spans="1:7" x14ac:dyDescent="0.25">
      <c r="A2951" s="1"/>
      <c r="B2951" s="11"/>
      <c r="C2951" s="2"/>
      <c r="G2951" s="3"/>
    </row>
    <row r="2952" spans="1:7" x14ac:dyDescent="0.25">
      <c r="A2952" s="1"/>
      <c r="B2952" s="11"/>
      <c r="C2952" s="2"/>
      <c r="G2952" s="3"/>
    </row>
    <row r="2953" spans="1:7" x14ac:dyDescent="0.25">
      <c r="A2953" s="1"/>
      <c r="B2953" s="11"/>
      <c r="C2953" s="2"/>
      <c r="G2953" s="3"/>
    </row>
    <row r="2954" spans="1:7" x14ac:dyDescent="0.25">
      <c r="A2954" s="1"/>
      <c r="B2954" s="11"/>
      <c r="C2954" s="2"/>
      <c r="G2954" s="3"/>
    </row>
    <row r="2955" spans="1:7" x14ac:dyDescent="0.25">
      <c r="A2955" s="1"/>
      <c r="B2955" s="11"/>
      <c r="C2955" s="2"/>
      <c r="G2955" s="3"/>
    </row>
    <row r="2956" spans="1:7" x14ac:dyDescent="0.25">
      <c r="A2956" s="1"/>
      <c r="B2956" s="11"/>
      <c r="C2956" s="2"/>
      <c r="G2956" s="3"/>
    </row>
    <row r="2957" spans="1:7" x14ac:dyDescent="0.25">
      <c r="A2957" s="1"/>
      <c r="B2957" s="11"/>
      <c r="C2957" s="2"/>
      <c r="G2957" s="3"/>
    </row>
    <row r="2958" spans="1:7" x14ac:dyDescent="0.25">
      <c r="A2958" s="1"/>
      <c r="B2958" s="11"/>
      <c r="C2958" s="2"/>
      <c r="G2958" s="3"/>
    </row>
    <row r="2959" spans="1:7" x14ac:dyDescent="0.25">
      <c r="A2959" s="1"/>
      <c r="B2959" s="11"/>
      <c r="C2959" s="2"/>
      <c r="G2959" s="3"/>
    </row>
    <row r="2960" spans="1:7" x14ac:dyDescent="0.25">
      <c r="A2960" s="1"/>
      <c r="B2960" s="11"/>
      <c r="C2960" s="2"/>
      <c r="G2960" s="3"/>
    </row>
    <row r="2961" spans="1:7" x14ac:dyDescent="0.25">
      <c r="A2961" s="1"/>
      <c r="B2961" s="11"/>
      <c r="C2961" s="2"/>
      <c r="G2961" s="3"/>
    </row>
    <row r="2962" spans="1:7" x14ac:dyDescent="0.25">
      <c r="A2962" s="1"/>
      <c r="B2962" s="11"/>
      <c r="C2962" s="2"/>
      <c r="G2962" s="3"/>
    </row>
    <row r="2963" spans="1:7" x14ac:dyDescent="0.25">
      <c r="A2963" s="1"/>
      <c r="B2963" s="11"/>
      <c r="C2963" s="2"/>
      <c r="G2963" s="3"/>
    </row>
    <row r="2964" spans="1:7" x14ac:dyDescent="0.25">
      <c r="A2964" s="1"/>
      <c r="B2964" s="11"/>
      <c r="C2964" s="2"/>
      <c r="G2964" s="3"/>
    </row>
    <row r="2965" spans="1:7" x14ac:dyDescent="0.25">
      <c r="A2965" s="1"/>
      <c r="B2965" s="11"/>
      <c r="C2965" s="2"/>
      <c r="G2965" s="3"/>
    </row>
    <row r="2966" spans="1:7" x14ac:dyDescent="0.25">
      <c r="A2966" s="1"/>
      <c r="B2966" s="11"/>
      <c r="C2966" s="2"/>
      <c r="G2966" s="3"/>
    </row>
    <row r="2967" spans="1:7" x14ac:dyDescent="0.25">
      <c r="A2967" s="1"/>
      <c r="B2967" s="11"/>
      <c r="C2967" s="2"/>
      <c r="G2967" s="3"/>
    </row>
    <row r="2968" spans="1:7" x14ac:dyDescent="0.25">
      <c r="A2968" s="1"/>
      <c r="B2968" s="11"/>
      <c r="C2968" s="2"/>
      <c r="G2968" s="3"/>
    </row>
    <row r="2969" spans="1:7" x14ac:dyDescent="0.25">
      <c r="A2969" s="1"/>
      <c r="B2969" s="11"/>
      <c r="C2969" s="2"/>
      <c r="G2969" s="3"/>
    </row>
    <row r="2970" spans="1:7" x14ac:dyDescent="0.25">
      <c r="A2970" s="1"/>
      <c r="B2970" s="11"/>
      <c r="C2970" s="2"/>
      <c r="G2970" s="3"/>
    </row>
    <row r="2971" spans="1:7" x14ac:dyDescent="0.25">
      <c r="A2971" s="1"/>
      <c r="B2971" s="11"/>
      <c r="C2971" s="2"/>
      <c r="G2971" s="3"/>
    </row>
    <row r="2972" spans="1:7" x14ac:dyDescent="0.25">
      <c r="A2972" s="1"/>
      <c r="B2972" s="11"/>
      <c r="C2972" s="2"/>
      <c r="G2972" s="3"/>
    </row>
    <row r="2973" spans="1:7" x14ac:dyDescent="0.25">
      <c r="A2973" s="1"/>
      <c r="B2973" s="11"/>
      <c r="C2973" s="2"/>
      <c r="G2973" s="3"/>
    </row>
    <row r="2974" spans="1:7" x14ac:dyDescent="0.25">
      <c r="A2974" s="1"/>
      <c r="B2974" s="11"/>
      <c r="C2974" s="2"/>
      <c r="G2974" s="3"/>
    </row>
    <row r="2975" spans="1:7" x14ac:dyDescent="0.25">
      <c r="A2975" s="1"/>
      <c r="B2975" s="11"/>
      <c r="C2975" s="2"/>
      <c r="G2975" s="3"/>
    </row>
    <row r="2976" spans="1:7" x14ac:dyDescent="0.25">
      <c r="A2976" s="1"/>
      <c r="B2976" s="11"/>
      <c r="C2976" s="2"/>
      <c r="G2976" s="3"/>
    </row>
    <row r="2977" spans="1:7" x14ac:dyDescent="0.25">
      <c r="A2977" s="1"/>
      <c r="B2977" s="11"/>
      <c r="C2977" s="2"/>
      <c r="G2977" s="3"/>
    </row>
    <row r="2978" spans="1:7" x14ac:dyDescent="0.25">
      <c r="A2978" s="1"/>
      <c r="B2978" s="11"/>
      <c r="C2978" s="2"/>
      <c r="G2978" s="3"/>
    </row>
    <row r="2979" spans="1:7" x14ac:dyDescent="0.25">
      <c r="A2979" s="1"/>
      <c r="B2979" s="11"/>
      <c r="C2979" s="2"/>
      <c r="G2979" s="3"/>
    </row>
    <row r="2980" spans="1:7" x14ac:dyDescent="0.25">
      <c r="A2980" s="1"/>
      <c r="B2980" s="11"/>
      <c r="C2980" s="2"/>
      <c r="G2980" s="3"/>
    </row>
    <row r="2981" spans="1:7" x14ac:dyDescent="0.25">
      <c r="A2981" s="1"/>
      <c r="B2981" s="11"/>
      <c r="C2981" s="2"/>
      <c r="G2981" s="3"/>
    </row>
    <row r="2982" spans="1:7" x14ac:dyDescent="0.25">
      <c r="A2982" s="1"/>
      <c r="B2982" s="11"/>
      <c r="C2982" s="2"/>
      <c r="G2982" s="3"/>
    </row>
    <row r="2983" spans="1:7" x14ac:dyDescent="0.25">
      <c r="A2983" s="1"/>
      <c r="B2983" s="11"/>
      <c r="C2983" s="2"/>
      <c r="G2983" s="3"/>
    </row>
    <row r="2984" spans="1:7" x14ac:dyDescent="0.25">
      <c r="A2984" s="1"/>
      <c r="B2984" s="11"/>
      <c r="C2984" s="2"/>
      <c r="G2984" s="3"/>
    </row>
    <row r="2985" spans="1:7" x14ac:dyDescent="0.25">
      <c r="A2985" s="1"/>
      <c r="B2985" s="11"/>
      <c r="C2985" s="2"/>
      <c r="G2985" s="3"/>
    </row>
    <row r="2986" spans="1:7" x14ac:dyDescent="0.25">
      <c r="A2986" s="1"/>
      <c r="B2986" s="11"/>
      <c r="C2986" s="2"/>
      <c r="G2986" s="3"/>
    </row>
    <row r="2987" spans="1:7" x14ac:dyDescent="0.25">
      <c r="A2987" s="1"/>
      <c r="B2987" s="11"/>
      <c r="C2987" s="2"/>
      <c r="G2987" s="3"/>
    </row>
    <row r="2988" spans="1:7" x14ac:dyDescent="0.25">
      <c r="A2988" s="1"/>
      <c r="B2988" s="11"/>
      <c r="C2988" s="2"/>
      <c r="G2988" s="3"/>
    </row>
    <row r="2989" spans="1:7" x14ac:dyDescent="0.25">
      <c r="A2989" s="1"/>
      <c r="B2989" s="11"/>
      <c r="C2989" s="2"/>
      <c r="G2989" s="3"/>
    </row>
    <row r="2990" spans="1:7" x14ac:dyDescent="0.25">
      <c r="A2990" s="1"/>
      <c r="B2990" s="11"/>
      <c r="C2990" s="2"/>
      <c r="G2990" s="3"/>
    </row>
    <row r="2991" spans="1:7" x14ac:dyDescent="0.25">
      <c r="A2991" s="1"/>
      <c r="B2991" s="11"/>
      <c r="C2991" s="2"/>
      <c r="G2991" s="3"/>
    </row>
    <row r="2992" spans="1:7" x14ac:dyDescent="0.25">
      <c r="A2992" s="1"/>
      <c r="B2992" s="11"/>
      <c r="C2992" s="2"/>
      <c r="G2992" s="3"/>
    </row>
    <row r="2993" spans="1:7" x14ac:dyDescent="0.25">
      <c r="A2993" s="1"/>
      <c r="B2993" s="11"/>
      <c r="C2993" s="2"/>
      <c r="G2993" s="3"/>
    </row>
    <row r="2994" spans="1:7" x14ac:dyDescent="0.25">
      <c r="A2994" s="1"/>
      <c r="B2994" s="11"/>
      <c r="C2994" s="2"/>
      <c r="G2994" s="3"/>
    </row>
    <row r="2995" spans="1:7" x14ac:dyDescent="0.25">
      <c r="A2995" s="1"/>
      <c r="B2995" s="11"/>
      <c r="C2995" s="2"/>
      <c r="G2995" s="3"/>
    </row>
    <row r="2996" spans="1:7" x14ac:dyDescent="0.25">
      <c r="A2996" s="1"/>
      <c r="B2996" s="11"/>
      <c r="C2996" s="2"/>
      <c r="G2996" s="3"/>
    </row>
    <row r="2997" spans="1:7" x14ac:dyDescent="0.25">
      <c r="A2997" s="1"/>
      <c r="B2997" s="11"/>
      <c r="C2997" s="2"/>
      <c r="G2997" s="3"/>
    </row>
    <row r="2998" spans="1:7" x14ac:dyDescent="0.25">
      <c r="A2998" s="1"/>
      <c r="B2998" s="11"/>
      <c r="C2998" s="2"/>
      <c r="G2998" s="3"/>
    </row>
    <row r="2999" spans="1:7" x14ac:dyDescent="0.25">
      <c r="A2999" s="1"/>
      <c r="B2999" s="11"/>
      <c r="C2999" s="2"/>
      <c r="G2999" s="3"/>
    </row>
    <row r="3000" spans="1:7" x14ac:dyDescent="0.25">
      <c r="A3000" s="1"/>
      <c r="B3000" s="11"/>
      <c r="C3000" s="2"/>
      <c r="G3000" s="3"/>
    </row>
    <row r="3001" spans="1:7" x14ac:dyDescent="0.25">
      <c r="A3001" s="1"/>
      <c r="B3001" s="11"/>
      <c r="C3001" s="2"/>
      <c r="G3001" s="3"/>
    </row>
    <row r="3002" spans="1:7" x14ac:dyDescent="0.25">
      <c r="A3002" s="1"/>
      <c r="B3002" s="11"/>
      <c r="C3002" s="2"/>
      <c r="G3002" s="3"/>
    </row>
    <row r="3003" spans="1:7" x14ac:dyDescent="0.25">
      <c r="A3003" s="1"/>
      <c r="B3003" s="11"/>
      <c r="C3003" s="2"/>
      <c r="G3003" s="3"/>
    </row>
    <row r="3004" spans="1:7" x14ac:dyDescent="0.25">
      <c r="A3004" s="1"/>
      <c r="B3004" s="11"/>
      <c r="C3004" s="2"/>
      <c r="G3004" s="3"/>
    </row>
    <row r="3005" spans="1:7" x14ac:dyDescent="0.25">
      <c r="A3005" s="1"/>
      <c r="B3005" s="11"/>
      <c r="C3005" s="2"/>
      <c r="G3005" s="3"/>
    </row>
    <row r="3006" spans="1:7" x14ac:dyDescent="0.25">
      <c r="A3006" s="1"/>
      <c r="B3006" s="11"/>
      <c r="C3006" s="2"/>
      <c r="G3006" s="3"/>
    </row>
    <row r="3007" spans="1:7" x14ac:dyDescent="0.25">
      <c r="A3007" s="1"/>
      <c r="B3007" s="11"/>
      <c r="C3007" s="2"/>
      <c r="G3007" s="3"/>
    </row>
    <row r="3008" spans="1:7" x14ac:dyDescent="0.25">
      <c r="A3008" s="1"/>
      <c r="B3008" s="11"/>
      <c r="C3008" s="2"/>
      <c r="G3008" s="3"/>
    </row>
    <row r="3009" spans="1:7" x14ac:dyDescent="0.25">
      <c r="A3009" s="1"/>
      <c r="B3009" s="11"/>
      <c r="C3009" s="2"/>
      <c r="G3009" s="3"/>
    </row>
    <row r="3010" spans="1:7" x14ac:dyDescent="0.25">
      <c r="A3010" s="1"/>
      <c r="B3010" s="11"/>
      <c r="C3010" s="2"/>
      <c r="G3010" s="3"/>
    </row>
    <row r="3011" spans="1:7" x14ac:dyDescent="0.25">
      <c r="A3011" s="1"/>
      <c r="B3011" s="11"/>
      <c r="C3011" s="2"/>
      <c r="G3011" s="3"/>
    </row>
    <row r="3012" spans="1:7" x14ac:dyDescent="0.25">
      <c r="A3012" s="1"/>
      <c r="B3012" s="11"/>
      <c r="C3012" s="2"/>
      <c r="G3012" s="3"/>
    </row>
    <row r="3013" spans="1:7" x14ac:dyDescent="0.25">
      <c r="A3013" s="1"/>
      <c r="B3013" s="11"/>
      <c r="C3013" s="2"/>
      <c r="G3013" s="3"/>
    </row>
    <row r="3014" spans="1:7" x14ac:dyDescent="0.25">
      <c r="A3014" s="1"/>
      <c r="B3014" s="11"/>
      <c r="C3014" s="2"/>
      <c r="G3014" s="3"/>
    </row>
    <row r="3015" spans="1:7" x14ac:dyDescent="0.25">
      <c r="A3015" s="1"/>
      <c r="B3015" s="11"/>
      <c r="C3015" s="2"/>
      <c r="G3015" s="3"/>
    </row>
    <row r="3016" spans="1:7" x14ac:dyDescent="0.25">
      <c r="A3016" s="1"/>
      <c r="B3016" s="11"/>
      <c r="C3016" s="2"/>
      <c r="G3016" s="3"/>
    </row>
    <row r="3017" spans="1:7" x14ac:dyDescent="0.25">
      <c r="A3017" s="1"/>
      <c r="B3017" s="11"/>
      <c r="C3017" s="2"/>
      <c r="G3017" s="3"/>
    </row>
    <row r="3018" spans="1:7" x14ac:dyDescent="0.25">
      <c r="A3018" s="1"/>
      <c r="B3018" s="11"/>
      <c r="C3018" s="2"/>
      <c r="G3018" s="3"/>
    </row>
    <row r="3019" spans="1:7" x14ac:dyDescent="0.25">
      <c r="A3019" s="1"/>
      <c r="B3019" s="11"/>
      <c r="C3019" s="2"/>
      <c r="G3019" s="3"/>
    </row>
    <row r="3020" spans="1:7" x14ac:dyDescent="0.25">
      <c r="A3020" s="1"/>
      <c r="B3020" s="11"/>
      <c r="C3020" s="2"/>
      <c r="G3020" s="3"/>
    </row>
    <row r="3021" spans="1:7" x14ac:dyDescent="0.25">
      <c r="A3021" s="1"/>
      <c r="B3021" s="11"/>
      <c r="C3021" s="2"/>
      <c r="G3021" s="3"/>
    </row>
    <row r="3022" spans="1:7" x14ac:dyDescent="0.25">
      <c r="A3022" s="1"/>
      <c r="B3022" s="11"/>
      <c r="C3022" s="2"/>
      <c r="G3022" s="3"/>
    </row>
    <row r="3023" spans="1:7" x14ac:dyDescent="0.25">
      <c r="A3023" s="1"/>
      <c r="B3023" s="11"/>
      <c r="C3023" s="2"/>
      <c r="G3023" s="3"/>
    </row>
    <row r="3024" spans="1:7" x14ac:dyDescent="0.25">
      <c r="A3024" s="1"/>
      <c r="B3024" s="11"/>
      <c r="C3024" s="2"/>
      <c r="G3024" s="3"/>
    </row>
    <row r="3025" spans="1:7" x14ac:dyDescent="0.25">
      <c r="A3025" s="1"/>
      <c r="B3025" s="11"/>
      <c r="C3025" s="2"/>
      <c r="G3025" s="3"/>
    </row>
    <row r="3026" spans="1:7" x14ac:dyDescent="0.25">
      <c r="A3026" s="1"/>
      <c r="B3026" s="11"/>
      <c r="C3026" s="2"/>
      <c r="G3026" s="3"/>
    </row>
    <row r="3027" spans="1:7" x14ac:dyDescent="0.25">
      <c r="A3027" s="1"/>
      <c r="B3027" s="11"/>
      <c r="C3027" s="2"/>
      <c r="G3027" s="3"/>
    </row>
    <row r="3028" spans="1:7" x14ac:dyDescent="0.25">
      <c r="A3028" s="1"/>
      <c r="B3028" s="11"/>
      <c r="C3028" s="2"/>
      <c r="G3028" s="3"/>
    </row>
    <row r="3029" spans="1:7" x14ac:dyDescent="0.25">
      <c r="A3029" s="1"/>
      <c r="B3029" s="11"/>
      <c r="C3029" s="2"/>
      <c r="G3029" s="3"/>
    </row>
    <row r="3030" spans="1:7" x14ac:dyDescent="0.25">
      <c r="A3030" s="1"/>
      <c r="B3030" s="11"/>
      <c r="C3030" s="2"/>
      <c r="G3030" s="3"/>
    </row>
    <row r="3031" spans="1:7" x14ac:dyDescent="0.25">
      <c r="A3031" s="1"/>
      <c r="B3031" s="11"/>
      <c r="C3031" s="2"/>
      <c r="G3031" s="3"/>
    </row>
    <row r="3032" spans="1:7" x14ac:dyDescent="0.25">
      <c r="A3032" s="1"/>
      <c r="B3032" s="11"/>
      <c r="C3032" s="2"/>
      <c r="G3032" s="3"/>
    </row>
    <row r="3033" spans="1:7" x14ac:dyDescent="0.25">
      <c r="A3033" s="1"/>
      <c r="B3033" s="11"/>
      <c r="C3033" s="2"/>
      <c r="G3033" s="3"/>
    </row>
    <row r="3034" spans="1:7" x14ac:dyDescent="0.25">
      <c r="A3034" s="1"/>
      <c r="B3034" s="11"/>
      <c r="C3034" s="2"/>
      <c r="G3034" s="3"/>
    </row>
    <row r="3035" spans="1:7" x14ac:dyDescent="0.25">
      <c r="A3035" s="1"/>
      <c r="B3035" s="11"/>
      <c r="C3035" s="2"/>
      <c r="G3035" s="3"/>
    </row>
    <row r="3036" spans="1:7" x14ac:dyDescent="0.25">
      <c r="A3036" s="1"/>
      <c r="B3036" s="11"/>
      <c r="C3036" s="2"/>
      <c r="G3036" s="3"/>
    </row>
    <row r="3037" spans="1:7" x14ac:dyDescent="0.25">
      <c r="A3037" s="1"/>
      <c r="B3037" s="11"/>
      <c r="C3037" s="2"/>
      <c r="G3037" s="3"/>
    </row>
    <row r="3038" spans="1:7" x14ac:dyDescent="0.25">
      <c r="A3038" s="1"/>
      <c r="B3038" s="11"/>
      <c r="C3038" s="2"/>
      <c r="G3038" s="3"/>
    </row>
    <row r="3039" spans="1:7" x14ac:dyDescent="0.25">
      <c r="A3039" s="1"/>
      <c r="B3039" s="11"/>
      <c r="C3039" s="2"/>
      <c r="G3039" s="3"/>
    </row>
    <row r="3040" spans="1:7" x14ac:dyDescent="0.25">
      <c r="A3040" s="1"/>
      <c r="B3040" s="11"/>
      <c r="C3040" s="2"/>
      <c r="G3040" s="3"/>
    </row>
    <row r="3041" spans="1:7" x14ac:dyDescent="0.25">
      <c r="A3041" s="1"/>
      <c r="B3041" s="11"/>
      <c r="C3041" s="2"/>
      <c r="G3041" s="3"/>
    </row>
    <row r="3042" spans="1:7" x14ac:dyDescent="0.25">
      <c r="A3042" s="1"/>
      <c r="B3042" s="11"/>
      <c r="C3042" s="2"/>
      <c r="G3042" s="3"/>
    </row>
    <row r="3043" spans="1:7" x14ac:dyDescent="0.25">
      <c r="A3043" s="1"/>
      <c r="B3043" s="11"/>
      <c r="C3043" s="2"/>
      <c r="G3043" s="3"/>
    </row>
    <row r="3044" spans="1:7" x14ac:dyDescent="0.25">
      <c r="A3044" s="1"/>
      <c r="B3044" s="11"/>
      <c r="C3044" s="2"/>
      <c r="G3044" s="3"/>
    </row>
    <row r="3045" spans="1:7" x14ac:dyDescent="0.25">
      <c r="A3045" s="1"/>
      <c r="B3045" s="11"/>
      <c r="C3045" s="2"/>
      <c r="G3045" s="3"/>
    </row>
    <row r="3046" spans="1:7" x14ac:dyDescent="0.25">
      <c r="A3046" s="1"/>
      <c r="B3046" s="11"/>
      <c r="C3046" s="2"/>
      <c r="G3046" s="3"/>
    </row>
    <row r="3047" spans="1:7" x14ac:dyDescent="0.25">
      <c r="A3047" s="1"/>
      <c r="B3047" s="11"/>
      <c r="C3047" s="2"/>
      <c r="G3047" s="3"/>
    </row>
    <row r="3048" spans="1:7" x14ac:dyDescent="0.25">
      <c r="A3048" s="1"/>
      <c r="B3048" s="11"/>
      <c r="C3048" s="2"/>
      <c r="G3048" s="3"/>
    </row>
    <row r="3049" spans="1:7" x14ac:dyDescent="0.25">
      <c r="A3049" s="1"/>
      <c r="B3049" s="11"/>
      <c r="C3049" s="2"/>
      <c r="G3049" s="3"/>
    </row>
    <row r="3050" spans="1:7" x14ac:dyDescent="0.25">
      <c r="A3050" s="1"/>
      <c r="B3050" s="11"/>
      <c r="C3050" s="2"/>
      <c r="G3050" s="3"/>
    </row>
    <row r="3051" spans="1:7" x14ac:dyDescent="0.25">
      <c r="A3051" s="1"/>
      <c r="B3051" s="11"/>
      <c r="C3051" s="2"/>
      <c r="G3051" s="3"/>
    </row>
    <row r="3052" spans="1:7" x14ac:dyDescent="0.25">
      <c r="A3052" s="1"/>
      <c r="B3052" s="11"/>
      <c r="C3052" s="2"/>
      <c r="G3052" s="3"/>
    </row>
    <row r="3053" spans="1:7" x14ac:dyDescent="0.25">
      <c r="A3053" s="1"/>
      <c r="B3053" s="11"/>
      <c r="C3053" s="2"/>
      <c r="G3053" s="3"/>
    </row>
    <row r="3054" spans="1:7" x14ac:dyDescent="0.25">
      <c r="A3054" s="1"/>
      <c r="B3054" s="11"/>
      <c r="C3054" s="2"/>
      <c r="G3054" s="3"/>
    </row>
    <row r="3055" spans="1:7" x14ac:dyDescent="0.25">
      <c r="A3055" s="1"/>
      <c r="B3055" s="11"/>
      <c r="C3055" s="2"/>
      <c r="G3055" s="3"/>
    </row>
    <row r="3056" spans="1:7" x14ac:dyDescent="0.25">
      <c r="A3056" s="1"/>
      <c r="B3056" s="11"/>
      <c r="C3056" s="2"/>
      <c r="G3056" s="3"/>
    </row>
    <row r="3057" spans="1:7" x14ac:dyDescent="0.25">
      <c r="A3057" s="1"/>
      <c r="B3057" s="11"/>
      <c r="C3057" s="2"/>
      <c r="G3057" s="3"/>
    </row>
    <row r="3058" spans="1:7" x14ac:dyDescent="0.25">
      <c r="A3058" s="1"/>
      <c r="B3058" s="11"/>
      <c r="C3058" s="2"/>
      <c r="G3058" s="3"/>
    </row>
    <row r="3059" spans="1:7" x14ac:dyDescent="0.25">
      <c r="A3059" s="1"/>
      <c r="B3059" s="11"/>
      <c r="C3059" s="2"/>
      <c r="G3059" s="3"/>
    </row>
    <row r="3060" spans="1:7" x14ac:dyDescent="0.25">
      <c r="A3060" s="1"/>
      <c r="B3060" s="11"/>
      <c r="C3060" s="2"/>
      <c r="G3060" s="3"/>
    </row>
    <row r="3061" spans="1:7" x14ac:dyDescent="0.25">
      <c r="A3061" s="1"/>
      <c r="B3061" s="11"/>
      <c r="C3061" s="2"/>
      <c r="G3061" s="3"/>
    </row>
    <row r="3062" spans="1:7" x14ac:dyDescent="0.25">
      <c r="A3062" s="1"/>
      <c r="B3062" s="11"/>
      <c r="C3062" s="2"/>
      <c r="G3062" s="3"/>
    </row>
    <row r="3063" spans="1:7" x14ac:dyDescent="0.25">
      <c r="A3063" s="1"/>
      <c r="B3063" s="11"/>
      <c r="C3063" s="2"/>
      <c r="G3063" s="3"/>
    </row>
    <row r="3064" spans="1:7" x14ac:dyDescent="0.25">
      <c r="A3064" s="1"/>
      <c r="B3064" s="11"/>
      <c r="C3064" s="2"/>
      <c r="G3064" s="3"/>
    </row>
    <row r="3065" spans="1:7" x14ac:dyDescent="0.25">
      <c r="A3065" s="1"/>
      <c r="B3065" s="11"/>
      <c r="C3065" s="2"/>
      <c r="G3065" s="3"/>
    </row>
    <row r="3066" spans="1:7" x14ac:dyDescent="0.25">
      <c r="A3066" s="1"/>
      <c r="B3066" s="11"/>
      <c r="C3066" s="2"/>
      <c r="G3066" s="3"/>
    </row>
    <row r="3067" spans="1:7" x14ac:dyDescent="0.25">
      <c r="A3067" s="1"/>
      <c r="B3067" s="11"/>
      <c r="C3067" s="2"/>
      <c r="G3067" s="3"/>
    </row>
    <row r="3068" spans="1:7" x14ac:dyDescent="0.25">
      <c r="A3068" s="1"/>
      <c r="B3068" s="11"/>
      <c r="C3068" s="2"/>
      <c r="G3068" s="3"/>
    </row>
    <row r="3069" spans="1:7" x14ac:dyDescent="0.25">
      <c r="A3069" s="1"/>
      <c r="B3069" s="11"/>
      <c r="C3069" s="2"/>
      <c r="G3069" s="3"/>
    </row>
    <row r="3070" spans="1:7" x14ac:dyDescent="0.25">
      <c r="A3070" s="1"/>
      <c r="B3070" s="11"/>
      <c r="C3070" s="2"/>
      <c r="G3070" s="3"/>
    </row>
    <row r="3071" spans="1:7" x14ac:dyDescent="0.25">
      <c r="A3071" s="1"/>
      <c r="B3071" s="11"/>
      <c r="C3071" s="2"/>
      <c r="G3071" s="3"/>
    </row>
    <row r="3072" spans="1:7" x14ac:dyDescent="0.25">
      <c r="A3072" s="1"/>
      <c r="B3072" s="11"/>
      <c r="C3072" s="2"/>
      <c r="G3072" s="3"/>
    </row>
    <row r="3073" spans="1:7" x14ac:dyDescent="0.25">
      <c r="A3073" s="1"/>
      <c r="B3073" s="11"/>
      <c r="C3073" s="2"/>
      <c r="G3073" s="3"/>
    </row>
    <row r="3074" spans="1:7" x14ac:dyDescent="0.25">
      <c r="A3074" s="1"/>
      <c r="B3074" s="11"/>
      <c r="C3074" s="2"/>
      <c r="G3074" s="3"/>
    </row>
    <row r="3075" spans="1:7" x14ac:dyDescent="0.25">
      <c r="A3075" s="1"/>
      <c r="B3075" s="11"/>
      <c r="C3075" s="2"/>
      <c r="G3075" s="3"/>
    </row>
    <row r="3076" spans="1:7" x14ac:dyDescent="0.25">
      <c r="A3076" s="1"/>
      <c r="B3076" s="11"/>
      <c r="C3076" s="2"/>
      <c r="G3076" s="3"/>
    </row>
    <row r="3077" spans="1:7" x14ac:dyDescent="0.25">
      <c r="A3077" s="1"/>
      <c r="B3077" s="11"/>
      <c r="C3077" s="2"/>
      <c r="G3077" s="3"/>
    </row>
    <row r="3078" spans="1:7" x14ac:dyDescent="0.25">
      <c r="A3078" s="1"/>
      <c r="B3078" s="11"/>
      <c r="C3078" s="2"/>
      <c r="G3078" s="3"/>
    </row>
    <row r="3079" spans="1:7" x14ac:dyDescent="0.25">
      <c r="A3079" s="1"/>
      <c r="B3079" s="11"/>
      <c r="C3079" s="2"/>
      <c r="G3079" s="3"/>
    </row>
    <row r="3080" spans="1:7" x14ac:dyDescent="0.25">
      <c r="A3080" s="1"/>
      <c r="B3080" s="11"/>
      <c r="C3080" s="2"/>
      <c r="G3080" s="3"/>
    </row>
    <row r="3081" spans="1:7" x14ac:dyDescent="0.25">
      <c r="A3081" s="1"/>
      <c r="B3081" s="11"/>
      <c r="C3081" s="2"/>
      <c r="G3081" s="3"/>
    </row>
    <row r="3082" spans="1:7" x14ac:dyDescent="0.25">
      <c r="A3082" s="1"/>
      <c r="B3082" s="11"/>
      <c r="C3082" s="2"/>
      <c r="G3082" s="3"/>
    </row>
    <row r="3083" spans="1:7" x14ac:dyDescent="0.25">
      <c r="A3083" s="1"/>
      <c r="B3083" s="11"/>
      <c r="C3083" s="2"/>
      <c r="G3083" s="3"/>
    </row>
    <row r="3084" spans="1:7" x14ac:dyDescent="0.25">
      <c r="A3084" s="1"/>
      <c r="B3084" s="11"/>
      <c r="C3084" s="2"/>
      <c r="G3084" s="3"/>
    </row>
    <row r="3085" spans="1:7" x14ac:dyDescent="0.25">
      <c r="A3085" s="1"/>
      <c r="B3085" s="11"/>
      <c r="C3085" s="2"/>
      <c r="G3085" s="3"/>
    </row>
    <row r="3086" spans="1:7" x14ac:dyDescent="0.25">
      <c r="A3086" s="1"/>
      <c r="B3086" s="11"/>
      <c r="C3086" s="2"/>
      <c r="G3086" s="3"/>
    </row>
    <row r="3087" spans="1:7" x14ac:dyDescent="0.25">
      <c r="A3087" s="1"/>
      <c r="B3087" s="11"/>
      <c r="C3087" s="2"/>
      <c r="G3087" s="3"/>
    </row>
    <row r="3088" spans="1:7" x14ac:dyDescent="0.25">
      <c r="A3088" s="1"/>
      <c r="B3088" s="11"/>
      <c r="C3088" s="2"/>
      <c r="G3088" s="3"/>
    </row>
    <row r="3089" spans="1:7" x14ac:dyDescent="0.25">
      <c r="A3089" s="1"/>
      <c r="B3089" s="11"/>
      <c r="C3089" s="2"/>
      <c r="G3089" s="3"/>
    </row>
    <row r="3090" spans="1:7" x14ac:dyDescent="0.25">
      <c r="A3090" s="1"/>
      <c r="B3090" s="11"/>
      <c r="C3090" s="2"/>
      <c r="G3090" s="3"/>
    </row>
    <row r="3091" spans="1:7" x14ac:dyDescent="0.25">
      <c r="A3091" s="1"/>
      <c r="B3091" s="11"/>
      <c r="C3091" s="2"/>
      <c r="G3091" s="3"/>
    </row>
    <row r="3092" spans="1:7" x14ac:dyDescent="0.25">
      <c r="A3092" s="1"/>
      <c r="B3092" s="11"/>
      <c r="C3092" s="2"/>
      <c r="G3092" s="3"/>
    </row>
    <row r="3093" spans="1:7" x14ac:dyDescent="0.25">
      <c r="A3093" s="1"/>
      <c r="B3093" s="11"/>
      <c r="C3093" s="2"/>
      <c r="G3093" s="3"/>
    </row>
    <row r="3094" spans="1:7" x14ac:dyDescent="0.25">
      <c r="A3094" s="1"/>
      <c r="B3094" s="11"/>
      <c r="C3094" s="2"/>
      <c r="G3094" s="3"/>
    </row>
    <row r="3095" spans="1:7" x14ac:dyDescent="0.25">
      <c r="A3095" s="1"/>
      <c r="B3095" s="11"/>
      <c r="C3095" s="2"/>
      <c r="G3095" s="3"/>
    </row>
    <row r="3096" spans="1:7" x14ac:dyDescent="0.25">
      <c r="A3096" s="1"/>
      <c r="B3096" s="11"/>
      <c r="C3096" s="2"/>
      <c r="G3096" s="3"/>
    </row>
    <row r="3097" spans="1:7" x14ac:dyDescent="0.25">
      <c r="A3097" s="1"/>
      <c r="B3097" s="11"/>
      <c r="C3097" s="2"/>
      <c r="G3097" s="3"/>
    </row>
    <row r="3098" spans="1:7" x14ac:dyDescent="0.25">
      <c r="A3098" s="1"/>
      <c r="B3098" s="11"/>
      <c r="C3098" s="2"/>
      <c r="G3098" s="3"/>
    </row>
    <row r="3099" spans="1:7" x14ac:dyDescent="0.25">
      <c r="A3099" s="1"/>
      <c r="B3099" s="11"/>
      <c r="C3099" s="2"/>
      <c r="G3099" s="3"/>
    </row>
    <row r="3100" spans="1:7" x14ac:dyDescent="0.25">
      <c r="A3100" s="1"/>
      <c r="B3100" s="11"/>
      <c r="C3100" s="2"/>
      <c r="G3100" s="3"/>
    </row>
    <row r="3101" spans="1:7" x14ac:dyDescent="0.25">
      <c r="A3101" s="1"/>
      <c r="B3101" s="11"/>
      <c r="C3101" s="2"/>
      <c r="G3101" s="3"/>
    </row>
    <row r="3102" spans="1:7" x14ac:dyDescent="0.25">
      <c r="A3102" s="1"/>
      <c r="B3102" s="11"/>
      <c r="C3102" s="2"/>
      <c r="G3102" s="3"/>
    </row>
    <row r="3103" spans="1:7" x14ac:dyDescent="0.25">
      <c r="A3103" s="1"/>
      <c r="B3103" s="11"/>
      <c r="C3103" s="2"/>
      <c r="G3103" s="3"/>
    </row>
    <row r="3104" spans="1:7" x14ac:dyDescent="0.25">
      <c r="A3104" s="1"/>
      <c r="B3104" s="11"/>
      <c r="C3104" s="2"/>
      <c r="G3104" s="3"/>
    </row>
    <row r="3105" spans="1:7" x14ac:dyDescent="0.25">
      <c r="A3105" s="1"/>
      <c r="B3105" s="11"/>
      <c r="C3105" s="2"/>
      <c r="G3105" s="3"/>
    </row>
    <row r="3106" spans="1:7" x14ac:dyDescent="0.25">
      <c r="A3106" s="1"/>
      <c r="B3106" s="11"/>
      <c r="C3106" s="2"/>
      <c r="G3106" s="3"/>
    </row>
    <row r="3107" spans="1:7" x14ac:dyDescent="0.25">
      <c r="A3107" s="1"/>
      <c r="B3107" s="11"/>
      <c r="C3107" s="2"/>
      <c r="G3107" s="3"/>
    </row>
    <row r="3108" spans="1:7" x14ac:dyDescent="0.25">
      <c r="A3108" s="1"/>
      <c r="B3108" s="11"/>
      <c r="C3108" s="2"/>
      <c r="G3108" s="3"/>
    </row>
    <row r="3109" spans="1:7" x14ac:dyDescent="0.25">
      <c r="A3109" s="1"/>
      <c r="B3109" s="11"/>
      <c r="C3109" s="2"/>
      <c r="G3109" s="3"/>
    </row>
    <row r="3110" spans="1:7" x14ac:dyDescent="0.25">
      <c r="A3110" s="1"/>
      <c r="B3110" s="11"/>
      <c r="C3110" s="2"/>
      <c r="G3110" s="3"/>
    </row>
    <row r="3111" spans="1:7" x14ac:dyDescent="0.25">
      <c r="A3111" s="1"/>
      <c r="B3111" s="11"/>
      <c r="C3111" s="2"/>
      <c r="G3111" s="3"/>
    </row>
    <row r="3112" spans="1:7" x14ac:dyDescent="0.25">
      <c r="A3112" s="1"/>
      <c r="B3112" s="11"/>
      <c r="C3112" s="2"/>
      <c r="G3112" s="3"/>
    </row>
    <row r="3113" spans="1:7" x14ac:dyDescent="0.25">
      <c r="A3113" s="1"/>
      <c r="B3113" s="11"/>
      <c r="C3113" s="2"/>
      <c r="G3113" s="3"/>
    </row>
    <row r="3114" spans="1:7" x14ac:dyDescent="0.25">
      <c r="A3114" s="1"/>
      <c r="B3114" s="11"/>
      <c r="C3114" s="2"/>
      <c r="G3114" s="3"/>
    </row>
    <row r="3115" spans="1:7" x14ac:dyDescent="0.25">
      <c r="A3115" s="1"/>
      <c r="B3115" s="11"/>
      <c r="C3115" s="2"/>
      <c r="G3115" s="3"/>
    </row>
    <row r="3116" spans="1:7" x14ac:dyDescent="0.25">
      <c r="A3116" s="1"/>
      <c r="B3116" s="11"/>
      <c r="C3116" s="2"/>
      <c r="G3116" s="3"/>
    </row>
    <row r="3117" spans="1:7" x14ac:dyDescent="0.25">
      <c r="A3117" s="1"/>
      <c r="B3117" s="11"/>
      <c r="C3117" s="2"/>
      <c r="G3117" s="3"/>
    </row>
    <row r="3118" spans="1:7" x14ac:dyDescent="0.25">
      <c r="A3118" s="1"/>
      <c r="B3118" s="11"/>
      <c r="C3118" s="2"/>
      <c r="G3118" s="3"/>
    </row>
    <row r="3119" spans="1:7" x14ac:dyDescent="0.25">
      <c r="A3119" s="1"/>
      <c r="B3119" s="11"/>
      <c r="C3119" s="2"/>
      <c r="G3119" s="3"/>
    </row>
    <row r="3120" spans="1:7" x14ac:dyDescent="0.25">
      <c r="A3120" s="1"/>
      <c r="B3120" s="11"/>
      <c r="C3120" s="2"/>
      <c r="G3120" s="3"/>
    </row>
    <row r="3121" spans="1:7" x14ac:dyDescent="0.25">
      <c r="A3121" s="1"/>
      <c r="B3121" s="11"/>
      <c r="C3121" s="2"/>
      <c r="G3121" s="3"/>
    </row>
    <row r="3122" spans="1:7" x14ac:dyDescent="0.25">
      <c r="A3122" s="1"/>
      <c r="B3122" s="11"/>
      <c r="C3122" s="2"/>
      <c r="G3122" s="3"/>
    </row>
    <row r="3123" spans="1:7" x14ac:dyDescent="0.25">
      <c r="A3123" s="1"/>
      <c r="B3123" s="11"/>
      <c r="C3123" s="2"/>
      <c r="G3123" s="3"/>
    </row>
    <row r="3124" spans="1:7" x14ac:dyDescent="0.25">
      <c r="A3124" s="1"/>
      <c r="B3124" s="11"/>
      <c r="C3124" s="2"/>
      <c r="G3124" s="3"/>
    </row>
    <row r="3125" spans="1:7" x14ac:dyDescent="0.25">
      <c r="A3125" s="1"/>
      <c r="B3125" s="11"/>
      <c r="C3125" s="2"/>
      <c r="G3125" s="3"/>
    </row>
    <row r="3126" spans="1:7" x14ac:dyDescent="0.25">
      <c r="A3126" s="1"/>
      <c r="B3126" s="11"/>
      <c r="C3126" s="2"/>
      <c r="G3126" s="3"/>
    </row>
    <row r="3127" spans="1:7" x14ac:dyDescent="0.25">
      <c r="A3127" s="1"/>
      <c r="B3127" s="11"/>
      <c r="C3127" s="2"/>
      <c r="G3127" s="3"/>
    </row>
    <row r="3128" spans="1:7" x14ac:dyDescent="0.25">
      <c r="A3128" s="1"/>
      <c r="B3128" s="11"/>
      <c r="C3128" s="2"/>
      <c r="G3128" s="3"/>
    </row>
    <row r="3129" spans="1:7" x14ac:dyDescent="0.25">
      <c r="A3129" s="1"/>
      <c r="B3129" s="11"/>
      <c r="C3129" s="2"/>
      <c r="G3129" s="3"/>
    </row>
    <row r="3130" spans="1:7" x14ac:dyDescent="0.25">
      <c r="A3130" s="1"/>
      <c r="B3130" s="11"/>
      <c r="C3130" s="2"/>
      <c r="G3130" s="3"/>
    </row>
    <row r="3131" spans="1:7" x14ac:dyDescent="0.25">
      <c r="A3131" s="1"/>
      <c r="B3131" s="11"/>
      <c r="C3131" s="2"/>
      <c r="G3131" s="3"/>
    </row>
    <row r="3132" spans="1:7" x14ac:dyDescent="0.25">
      <c r="A3132" s="1"/>
      <c r="B3132" s="11"/>
      <c r="C3132" s="2"/>
      <c r="G3132" s="3"/>
    </row>
    <row r="3133" spans="1:7" x14ac:dyDescent="0.25">
      <c r="A3133" s="1"/>
      <c r="B3133" s="11"/>
      <c r="C3133" s="2"/>
      <c r="G3133" s="3"/>
    </row>
    <row r="3134" spans="1:7" x14ac:dyDescent="0.25">
      <c r="A3134" s="1"/>
      <c r="B3134" s="11"/>
      <c r="C3134" s="2"/>
      <c r="G3134" s="3"/>
    </row>
    <row r="3135" spans="1:7" x14ac:dyDescent="0.25">
      <c r="A3135" s="1"/>
      <c r="B3135" s="11"/>
      <c r="C3135" s="2"/>
      <c r="G3135" s="3"/>
    </row>
    <row r="3136" spans="1:7" x14ac:dyDescent="0.25">
      <c r="A3136" s="1"/>
      <c r="B3136" s="11"/>
      <c r="C3136" s="2"/>
      <c r="G3136" s="3"/>
    </row>
    <row r="3137" spans="1:7" x14ac:dyDescent="0.25">
      <c r="A3137" s="1"/>
      <c r="B3137" s="11"/>
      <c r="C3137" s="2"/>
      <c r="G3137" s="3"/>
    </row>
    <row r="3138" spans="1:7" x14ac:dyDescent="0.25">
      <c r="A3138" s="1"/>
      <c r="B3138" s="11"/>
      <c r="C3138" s="2"/>
      <c r="G3138" s="3"/>
    </row>
    <row r="3139" spans="1:7" x14ac:dyDescent="0.25">
      <c r="A3139" s="1"/>
      <c r="B3139" s="11"/>
      <c r="C3139" s="2"/>
      <c r="G3139" s="3"/>
    </row>
    <row r="3140" spans="1:7" x14ac:dyDescent="0.25">
      <c r="A3140" s="1"/>
      <c r="B3140" s="11"/>
      <c r="C3140" s="2"/>
      <c r="G3140" s="3"/>
    </row>
    <row r="3141" spans="1:7" x14ac:dyDescent="0.25">
      <c r="A3141" s="1"/>
      <c r="B3141" s="11"/>
      <c r="C3141" s="2"/>
      <c r="G3141" s="3"/>
    </row>
    <row r="3142" spans="1:7" x14ac:dyDescent="0.25">
      <c r="A3142" s="1"/>
      <c r="B3142" s="11"/>
      <c r="C3142" s="2"/>
      <c r="G3142" s="3"/>
    </row>
    <row r="3143" spans="1:7" x14ac:dyDescent="0.25">
      <c r="A3143" s="1"/>
      <c r="B3143" s="11"/>
      <c r="C3143" s="2"/>
      <c r="G3143" s="3"/>
    </row>
    <row r="3144" spans="1:7" x14ac:dyDescent="0.25">
      <c r="A3144" s="1"/>
      <c r="B3144" s="11"/>
      <c r="C3144" s="2"/>
      <c r="G3144" s="3"/>
    </row>
    <row r="3145" spans="1:7" x14ac:dyDescent="0.25">
      <c r="A3145" s="1"/>
      <c r="B3145" s="11"/>
      <c r="C3145" s="2"/>
      <c r="G3145" s="3"/>
    </row>
    <row r="3146" spans="1:7" x14ac:dyDescent="0.25">
      <c r="A3146" s="1"/>
      <c r="B3146" s="11"/>
      <c r="C3146" s="2"/>
      <c r="G3146" s="3"/>
    </row>
    <row r="3147" spans="1:7" x14ac:dyDescent="0.25">
      <c r="A3147" s="1"/>
      <c r="B3147" s="11"/>
      <c r="C3147" s="2"/>
      <c r="G3147" s="3"/>
    </row>
    <row r="3148" spans="1:7" x14ac:dyDescent="0.25">
      <c r="A3148" s="1"/>
      <c r="B3148" s="11"/>
      <c r="C3148" s="2"/>
      <c r="G3148" s="3"/>
    </row>
    <row r="3149" spans="1:7" x14ac:dyDescent="0.25">
      <c r="A3149" s="1"/>
      <c r="B3149" s="11"/>
      <c r="C3149" s="2"/>
      <c r="G3149" s="3"/>
    </row>
    <row r="3150" spans="1:7" x14ac:dyDescent="0.25">
      <c r="A3150" s="1"/>
      <c r="B3150" s="11"/>
      <c r="C3150" s="2"/>
      <c r="G3150" s="3"/>
    </row>
    <row r="3151" spans="1:7" x14ac:dyDescent="0.25">
      <c r="A3151" s="1"/>
      <c r="B3151" s="11"/>
      <c r="C3151" s="2"/>
      <c r="G3151" s="3"/>
    </row>
    <row r="3152" spans="1:7" x14ac:dyDescent="0.25">
      <c r="A3152" s="1"/>
      <c r="B3152" s="11"/>
      <c r="C3152" s="2"/>
      <c r="G3152" s="3"/>
    </row>
    <row r="3153" spans="1:7" x14ac:dyDescent="0.25">
      <c r="A3153" s="1"/>
      <c r="B3153" s="11"/>
      <c r="C3153" s="2"/>
      <c r="G3153" s="3"/>
    </row>
    <row r="3154" spans="1:7" x14ac:dyDescent="0.25">
      <c r="A3154" s="1"/>
      <c r="B3154" s="11"/>
      <c r="C3154" s="2"/>
      <c r="G3154" s="3"/>
    </row>
    <row r="3155" spans="1:7" x14ac:dyDescent="0.25">
      <c r="A3155" s="1"/>
      <c r="B3155" s="11"/>
      <c r="C3155" s="2"/>
      <c r="G3155" s="3"/>
    </row>
    <row r="3156" spans="1:7" x14ac:dyDescent="0.25">
      <c r="A3156" s="1"/>
      <c r="B3156" s="11"/>
      <c r="C3156" s="2"/>
      <c r="G3156" s="3"/>
    </row>
    <row r="3157" spans="1:7" x14ac:dyDescent="0.25">
      <c r="A3157" s="1"/>
      <c r="B3157" s="11"/>
      <c r="C3157" s="2"/>
      <c r="G3157" s="3"/>
    </row>
    <row r="3158" spans="1:7" x14ac:dyDescent="0.25">
      <c r="A3158" s="1"/>
      <c r="B3158" s="11"/>
      <c r="C3158" s="2"/>
      <c r="G3158" s="3"/>
    </row>
    <row r="3159" spans="1:7" x14ac:dyDescent="0.25">
      <c r="A3159" s="1"/>
      <c r="B3159" s="11"/>
      <c r="C3159" s="2"/>
      <c r="G3159" s="3"/>
    </row>
    <row r="3160" spans="1:7" x14ac:dyDescent="0.25">
      <c r="A3160" s="1"/>
      <c r="B3160" s="11"/>
      <c r="C3160" s="2"/>
      <c r="G3160" s="3"/>
    </row>
    <row r="3161" spans="1:7" x14ac:dyDescent="0.25">
      <c r="A3161" s="1"/>
      <c r="B3161" s="11"/>
      <c r="C3161" s="2"/>
      <c r="G3161" s="3"/>
    </row>
    <row r="3162" spans="1:7" x14ac:dyDescent="0.25">
      <c r="A3162" s="1"/>
      <c r="B3162" s="11"/>
      <c r="C3162" s="2"/>
      <c r="G3162" s="3"/>
    </row>
    <row r="3163" spans="1:7" x14ac:dyDescent="0.25">
      <c r="A3163" s="1"/>
      <c r="B3163" s="11"/>
      <c r="C3163" s="2"/>
      <c r="G3163" s="3"/>
    </row>
    <row r="3164" spans="1:7" x14ac:dyDescent="0.25">
      <c r="A3164" s="1"/>
      <c r="B3164" s="11"/>
      <c r="C3164" s="2"/>
      <c r="G3164" s="3"/>
    </row>
    <row r="3165" spans="1:7" x14ac:dyDescent="0.25">
      <c r="A3165" s="1"/>
      <c r="B3165" s="11"/>
      <c r="C3165" s="2"/>
      <c r="G3165" s="3"/>
    </row>
    <row r="3166" spans="1:7" x14ac:dyDescent="0.25">
      <c r="A3166" s="1"/>
      <c r="B3166" s="11"/>
      <c r="C3166" s="2"/>
      <c r="G3166" s="3"/>
    </row>
    <row r="3167" spans="1:7" x14ac:dyDescent="0.25">
      <c r="A3167" s="1"/>
      <c r="B3167" s="11"/>
      <c r="C3167" s="2"/>
      <c r="G3167" s="3"/>
    </row>
    <row r="3168" spans="1:7" x14ac:dyDescent="0.25">
      <c r="A3168" s="1"/>
      <c r="B3168" s="11"/>
      <c r="C3168" s="2"/>
      <c r="G3168" s="3"/>
    </row>
    <row r="3169" spans="1:7" x14ac:dyDescent="0.25">
      <c r="A3169" s="1"/>
      <c r="B3169" s="11"/>
      <c r="C3169" s="2"/>
      <c r="G3169" s="3"/>
    </row>
    <row r="3170" spans="1:7" x14ac:dyDescent="0.25">
      <c r="A3170" s="1"/>
      <c r="B3170" s="11"/>
      <c r="C3170" s="2"/>
      <c r="G3170" s="3"/>
    </row>
    <row r="3171" spans="1:7" x14ac:dyDescent="0.25">
      <c r="A3171" s="1"/>
      <c r="B3171" s="11"/>
      <c r="C3171" s="2"/>
      <c r="G3171" s="3"/>
    </row>
    <row r="3172" spans="1:7" x14ac:dyDescent="0.25">
      <c r="A3172" s="1"/>
      <c r="B3172" s="11"/>
      <c r="C3172" s="2"/>
      <c r="G3172" s="3"/>
    </row>
    <row r="3173" spans="1:7" x14ac:dyDescent="0.25">
      <c r="A3173" s="1"/>
      <c r="B3173" s="11"/>
      <c r="C3173" s="2"/>
      <c r="G3173" s="3"/>
    </row>
    <row r="3174" spans="1:7" x14ac:dyDescent="0.25">
      <c r="A3174" s="1"/>
      <c r="B3174" s="11"/>
      <c r="C3174" s="2"/>
      <c r="G3174" s="3"/>
    </row>
    <row r="3175" spans="1:7" x14ac:dyDescent="0.25">
      <c r="A3175" s="1"/>
      <c r="B3175" s="11"/>
      <c r="C3175" s="2"/>
      <c r="G3175" s="3"/>
    </row>
    <row r="3176" spans="1:7" x14ac:dyDescent="0.25">
      <c r="A3176" s="1"/>
      <c r="B3176" s="11"/>
      <c r="C3176" s="2"/>
      <c r="G3176" s="3"/>
    </row>
    <row r="3177" spans="1:7" x14ac:dyDescent="0.25">
      <c r="A3177" s="1"/>
      <c r="B3177" s="11"/>
      <c r="C3177" s="2"/>
      <c r="G3177" s="3"/>
    </row>
    <row r="3178" spans="1:7" x14ac:dyDescent="0.25">
      <c r="A3178" s="1"/>
      <c r="B3178" s="11"/>
      <c r="C3178" s="2"/>
      <c r="G3178" s="3"/>
    </row>
    <row r="3179" spans="1:7" x14ac:dyDescent="0.25">
      <c r="A3179" s="1"/>
      <c r="B3179" s="11"/>
      <c r="C3179" s="2"/>
      <c r="G3179" s="3"/>
    </row>
    <row r="3180" spans="1:7" x14ac:dyDescent="0.25">
      <c r="A3180" s="1"/>
      <c r="B3180" s="11"/>
      <c r="C3180" s="2"/>
      <c r="G3180" s="3"/>
    </row>
    <row r="3181" spans="1:7" x14ac:dyDescent="0.25">
      <c r="A3181" s="1"/>
      <c r="B3181" s="11"/>
      <c r="C3181" s="2"/>
      <c r="G3181" s="3"/>
    </row>
    <row r="3182" spans="1:7" x14ac:dyDescent="0.25">
      <c r="A3182" s="1"/>
      <c r="B3182" s="11"/>
      <c r="C3182" s="2"/>
      <c r="G3182" s="3"/>
    </row>
    <row r="3183" spans="1:7" x14ac:dyDescent="0.25">
      <c r="A3183" s="1"/>
      <c r="B3183" s="11"/>
      <c r="C3183" s="2"/>
      <c r="G3183" s="3"/>
    </row>
    <row r="3184" spans="1:7" x14ac:dyDescent="0.25">
      <c r="A3184" s="1"/>
      <c r="B3184" s="11"/>
      <c r="C3184" s="2"/>
      <c r="G3184" s="3"/>
    </row>
    <row r="3185" spans="1:7" x14ac:dyDescent="0.25">
      <c r="A3185" s="1"/>
      <c r="B3185" s="11"/>
      <c r="C3185" s="2"/>
      <c r="G3185" s="3"/>
    </row>
    <row r="3186" spans="1:7" x14ac:dyDescent="0.25">
      <c r="A3186" s="1"/>
      <c r="B3186" s="11"/>
      <c r="C3186" s="2"/>
      <c r="G3186" s="3"/>
    </row>
    <row r="3187" spans="1:7" x14ac:dyDescent="0.25">
      <c r="A3187" s="1"/>
      <c r="B3187" s="11"/>
      <c r="C3187" s="2"/>
      <c r="G3187" s="3"/>
    </row>
    <row r="3188" spans="1:7" x14ac:dyDescent="0.25">
      <c r="A3188" s="1"/>
      <c r="B3188" s="11"/>
      <c r="C3188" s="2"/>
      <c r="G3188" s="3"/>
    </row>
    <row r="3189" spans="1:7" x14ac:dyDescent="0.25">
      <c r="A3189" s="1"/>
      <c r="B3189" s="11"/>
      <c r="C3189" s="2"/>
      <c r="G3189" s="3"/>
    </row>
    <row r="3190" spans="1:7" x14ac:dyDescent="0.25">
      <c r="A3190" s="1"/>
      <c r="B3190" s="11"/>
      <c r="C3190" s="2"/>
      <c r="G3190" s="3"/>
    </row>
    <row r="3191" spans="1:7" x14ac:dyDescent="0.25">
      <c r="A3191" s="1"/>
      <c r="B3191" s="11"/>
      <c r="C3191" s="2"/>
      <c r="G3191" s="3"/>
    </row>
    <row r="3192" spans="1:7" x14ac:dyDescent="0.25">
      <c r="A3192" s="1"/>
      <c r="B3192" s="11"/>
      <c r="C3192" s="2"/>
      <c r="G3192" s="3"/>
    </row>
    <row r="3193" spans="1:7" x14ac:dyDescent="0.25">
      <c r="A3193" s="1"/>
      <c r="B3193" s="11"/>
      <c r="C3193" s="2"/>
      <c r="G3193" s="3"/>
    </row>
    <row r="3194" spans="1:7" x14ac:dyDescent="0.25">
      <c r="A3194" s="1"/>
      <c r="B3194" s="11"/>
      <c r="C3194" s="2"/>
      <c r="G3194" s="3"/>
    </row>
    <row r="3195" spans="1:7" x14ac:dyDescent="0.25">
      <c r="A3195" s="1"/>
      <c r="B3195" s="11"/>
      <c r="C3195" s="2"/>
      <c r="G3195" s="3"/>
    </row>
    <row r="3196" spans="1:7" x14ac:dyDescent="0.25">
      <c r="A3196" s="1"/>
      <c r="B3196" s="11"/>
      <c r="C3196" s="2"/>
      <c r="G3196" s="3"/>
    </row>
    <row r="3197" spans="1:7" x14ac:dyDescent="0.25">
      <c r="A3197" s="1"/>
      <c r="B3197" s="11"/>
      <c r="C3197" s="2"/>
      <c r="G3197" s="3"/>
    </row>
    <row r="3198" spans="1:7" x14ac:dyDescent="0.25">
      <c r="A3198" s="1"/>
      <c r="B3198" s="11"/>
      <c r="C3198" s="2"/>
      <c r="G3198" s="3"/>
    </row>
    <row r="3199" spans="1:7" x14ac:dyDescent="0.25">
      <c r="A3199" s="1"/>
      <c r="B3199" s="11"/>
      <c r="C3199" s="2"/>
      <c r="G3199" s="3"/>
    </row>
    <row r="3200" spans="1:7" x14ac:dyDescent="0.25">
      <c r="A3200" s="1"/>
      <c r="B3200" s="11"/>
      <c r="C3200" s="2"/>
      <c r="G3200" s="3"/>
    </row>
    <row r="3201" spans="1:7" x14ac:dyDescent="0.25">
      <c r="A3201" s="1"/>
      <c r="B3201" s="11"/>
      <c r="C3201" s="2"/>
      <c r="G3201" s="3"/>
    </row>
    <row r="3202" spans="1:7" x14ac:dyDescent="0.25">
      <c r="A3202" s="1"/>
      <c r="B3202" s="11"/>
      <c r="C3202" s="2"/>
      <c r="G3202" s="3"/>
    </row>
    <row r="3203" spans="1:7" x14ac:dyDescent="0.25">
      <c r="A3203" s="1"/>
      <c r="B3203" s="11"/>
      <c r="C3203" s="2"/>
      <c r="G3203" s="3"/>
    </row>
    <row r="3204" spans="1:7" x14ac:dyDescent="0.25">
      <c r="A3204" s="1"/>
      <c r="B3204" s="11"/>
      <c r="C3204" s="2"/>
      <c r="G3204" s="3"/>
    </row>
    <row r="3205" spans="1:7" x14ac:dyDescent="0.25">
      <c r="A3205" s="1"/>
      <c r="B3205" s="11"/>
      <c r="C3205" s="2"/>
      <c r="G3205" s="3"/>
    </row>
    <row r="3206" spans="1:7" x14ac:dyDescent="0.25">
      <c r="A3206" s="1"/>
      <c r="B3206" s="11"/>
      <c r="C3206" s="2"/>
      <c r="G3206" s="3"/>
    </row>
    <row r="3207" spans="1:7" x14ac:dyDescent="0.25">
      <c r="A3207" s="1"/>
      <c r="B3207" s="11"/>
      <c r="C3207" s="2"/>
      <c r="G3207" s="3"/>
    </row>
    <row r="3208" spans="1:7" x14ac:dyDescent="0.25">
      <c r="A3208" s="1"/>
      <c r="B3208" s="11"/>
      <c r="C3208" s="2"/>
      <c r="G3208" s="3"/>
    </row>
    <row r="3209" spans="1:7" x14ac:dyDescent="0.25">
      <c r="A3209" s="1"/>
      <c r="B3209" s="11"/>
      <c r="C3209" s="2"/>
      <c r="G3209" s="3"/>
    </row>
    <row r="3210" spans="1:7" x14ac:dyDescent="0.25">
      <c r="A3210" s="1"/>
      <c r="B3210" s="11"/>
      <c r="C3210" s="2"/>
      <c r="G3210" s="3"/>
    </row>
    <row r="3211" spans="1:7" x14ac:dyDescent="0.25">
      <c r="A3211" s="1"/>
      <c r="B3211" s="11"/>
      <c r="C3211" s="2"/>
      <c r="G3211" s="3"/>
    </row>
    <row r="3212" spans="1:7" x14ac:dyDescent="0.25">
      <c r="A3212" s="1"/>
      <c r="B3212" s="11"/>
      <c r="C3212" s="2"/>
      <c r="G3212" s="3"/>
    </row>
    <row r="3213" spans="1:7" x14ac:dyDescent="0.25">
      <c r="A3213" s="1"/>
      <c r="B3213" s="11"/>
      <c r="C3213" s="2"/>
      <c r="G3213" s="3"/>
    </row>
    <row r="3214" spans="1:7" x14ac:dyDescent="0.25">
      <c r="A3214" s="1"/>
      <c r="B3214" s="11"/>
      <c r="C3214" s="2"/>
      <c r="G3214" s="3"/>
    </row>
    <row r="3215" spans="1:7" x14ac:dyDescent="0.25">
      <c r="A3215" s="1"/>
      <c r="B3215" s="11"/>
      <c r="C3215" s="2"/>
      <c r="G3215" s="3"/>
    </row>
    <row r="3216" spans="1:7" x14ac:dyDescent="0.25">
      <c r="A3216" s="1"/>
      <c r="B3216" s="11"/>
      <c r="C3216" s="2"/>
      <c r="G3216" s="3"/>
    </row>
    <row r="3217" spans="1:7" x14ac:dyDescent="0.25">
      <c r="A3217" s="1"/>
      <c r="B3217" s="11"/>
      <c r="C3217" s="2"/>
      <c r="G3217" s="3"/>
    </row>
    <row r="3218" spans="1:7" x14ac:dyDescent="0.25">
      <c r="A3218" s="1"/>
      <c r="B3218" s="11"/>
      <c r="C3218" s="2"/>
      <c r="G3218" s="3"/>
    </row>
    <row r="3219" spans="1:7" x14ac:dyDescent="0.25">
      <c r="A3219" s="1"/>
      <c r="B3219" s="11"/>
      <c r="C3219" s="2"/>
      <c r="G3219" s="3"/>
    </row>
    <row r="3220" spans="1:7" x14ac:dyDescent="0.25">
      <c r="A3220" s="1"/>
      <c r="B3220" s="11"/>
      <c r="C3220" s="2"/>
      <c r="G3220" s="3"/>
    </row>
    <row r="3221" spans="1:7" x14ac:dyDescent="0.25">
      <c r="A3221" s="1"/>
      <c r="B3221" s="11"/>
      <c r="C3221" s="2"/>
      <c r="G3221" s="3"/>
    </row>
    <row r="3222" spans="1:7" x14ac:dyDescent="0.25">
      <c r="A3222" s="1"/>
      <c r="B3222" s="11"/>
      <c r="C3222" s="2"/>
      <c r="G3222" s="3"/>
    </row>
    <row r="3223" spans="1:7" x14ac:dyDescent="0.25">
      <c r="A3223" s="1"/>
      <c r="B3223" s="11"/>
      <c r="C3223" s="2"/>
      <c r="G3223" s="3"/>
    </row>
    <row r="3224" spans="1:7" x14ac:dyDescent="0.25">
      <c r="A3224" s="1"/>
      <c r="B3224" s="11"/>
      <c r="C3224" s="2"/>
      <c r="G3224" s="3"/>
    </row>
    <row r="3225" spans="1:7" x14ac:dyDescent="0.25">
      <c r="A3225" s="1"/>
      <c r="B3225" s="11"/>
      <c r="C3225" s="2"/>
      <c r="G3225" s="3"/>
    </row>
    <row r="3226" spans="1:7" x14ac:dyDescent="0.25">
      <c r="A3226" s="1"/>
      <c r="B3226" s="11"/>
      <c r="C3226" s="2"/>
      <c r="G3226" s="3"/>
    </row>
    <row r="3227" spans="1:7" x14ac:dyDescent="0.25">
      <c r="A3227" s="1"/>
      <c r="B3227" s="11"/>
      <c r="C3227" s="2"/>
      <c r="G3227" s="3"/>
    </row>
    <row r="3228" spans="1:7" x14ac:dyDescent="0.25">
      <c r="A3228" s="1"/>
      <c r="B3228" s="11"/>
      <c r="C3228" s="2"/>
      <c r="G3228" s="3"/>
    </row>
    <row r="3229" spans="1:7" x14ac:dyDescent="0.25">
      <c r="A3229" s="1"/>
      <c r="B3229" s="11"/>
      <c r="C3229" s="2"/>
      <c r="G3229" s="3"/>
    </row>
    <row r="3230" spans="1:7" x14ac:dyDescent="0.25">
      <c r="A3230" s="1"/>
      <c r="B3230" s="11"/>
      <c r="C3230" s="2"/>
      <c r="G3230" s="3"/>
    </row>
    <row r="3231" spans="1:7" x14ac:dyDescent="0.25">
      <c r="A3231" s="1"/>
      <c r="B3231" s="11"/>
      <c r="C3231" s="2"/>
      <c r="G3231" s="3"/>
    </row>
    <row r="3232" spans="1:7" x14ac:dyDescent="0.25">
      <c r="A3232" s="1"/>
      <c r="B3232" s="11"/>
      <c r="C3232" s="2"/>
      <c r="G3232" s="3"/>
    </row>
    <row r="3233" spans="1:7" x14ac:dyDescent="0.25">
      <c r="A3233" s="1"/>
      <c r="B3233" s="11"/>
      <c r="C3233" s="2"/>
      <c r="G3233" s="3"/>
    </row>
    <row r="3234" spans="1:7" x14ac:dyDescent="0.25">
      <c r="A3234" s="1"/>
      <c r="B3234" s="11"/>
      <c r="C3234" s="2"/>
      <c r="G3234" s="3"/>
    </row>
    <row r="3235" spans="1:7" x14ac:dyDescent="0.25">
      <c r="A3235" s="1"/>
      <c r="B3235" s="11"/>
      <c r="C3235" s="2"/>
      <c r="G3235" s="3"/>
    </row>
    <row r="3236" spans="1:7" x14ac:dyDescent="0.25">
      <c r="A3236" s="1"/>
      <c r="B3236" s="11"/>
      <c r="C3236" s="2"/>
      <c r="G3236" s="3"/>
    </row>
    <row r="3237" spans="1:7" x14ac:dyDescent="0.25">
      <c r="A3237" s="1"/>
      <c r="B3237" s="11"/>
      <c r="C3237" s="2"/>
      <c r="G3237" s="3"/>
    </row>
    <row r="3238" spans="1:7" x14ac:dyDescent="0.25">
      <c r="A3238" s="1"/>
      <c r="B3238" s="11"/>
      <c r="C3238" s="2"/>
      <c r="G3238" s="3"/>
    </row>
    <row r="3239" spans="1:7" x14ac:dyDescent="0.25">
      <c r="A3239" s="1"/>
      <c r="B3239" s="11"/>
      <c r="C3239" s="2"/>
      <c r="G3239" s="3"/>
    </row>
    <row r="3240" spans="1:7" x14ac:dyDescent="0.25">
      <c r="A3240" s="1"/>
      <c r="B3240" s="11"/>
      <c r="C3240" s="2"/>
      <c r="G3240" s="3"/>
    </row>
    <row r="3241" spans="1:7" x14ac:dyDescent="0.25">
      <c r="A3241" s="1"/>
      <c r="B3241" s="11"/>
      <c r="C3241" s="2"/>
      <c r="G3241" s="3"/>
    </row>
    <row r="3242" spans="1:7" x14ac:dyDescent="0.25">
      <c r="A3242" s="1"/>
      <c r="B3242" s="11"/>
      <c r="C3242" s="2"/>
      <c r="G3242" s="3"/>
    </row>
    <row r="3243" spans="1:7" x14ac:dyDescent="0.25">
      <c r="A3243" s="1"/>
      <c r="B3243" s="11"/>
      <c r="C3243" s="2"/>
      <c r="G3243" s="3"/>
    </row>
    <row r="3244" spans="1:7" x14ac:dyDescent="0.25">
      <c r="A3244" s="1"/>
      <c r="B3244" s="11"/>
      <c r="C3244" s="2"/>
      <c r="G3244" s="3"/>
    </row>
    <row r="3245" spans="1:7" x14ac:dyDescent="0.25">
      <c r="A3245" s="1"/>
      <c r="B3245" s="11"/>
      <c r="C3245" s="2"/>
      <c r="G3245" s="3"/>
    </row>
    <row r="3246" spans="1:7" x14ac:dyDescent="0.25">
      <c r="A3246" s="1"/>
      <c r="B3246" s="11"/>
      <c r="C3246" s="2"/>
      <c r="G3246" s="3"/>
    </row>
    <row r="3247" spans="1:7" x14ac:dyDescent="0.25">
      <c r="A3247" s="1"/>
      <c r="B3247" s="11"/>
      <c r="C3247" s="2"/>
      <c r="G3247" s="3"/>
    </row>
    <row r="3248" spans="1:7" x14ac:dyDescent="0.25">
      <c r="A3248" s="1"/>
      <c r="B3248" s="11"/>
      <c r="C3248" s="2"/>
      <c r="G3248" s="3"/>
    </row>
    <row r="3249" spans="1:7" x14ac:dyDescent="0.25">
      <c r="A3249" s="1"/>
      <c r="B3249" s="11"/>
      <c r="C3249" s="2"/>
      <c r="G3249" s="3"/>
    </row>
    <row r="3250" spans="1:7" x14ac:dyDescent="0.25">
      <c r="A3250" s="1"/>
      <c r="B3250" s="11"/>
      <c r="C3250" s="2"/>
      <c r="G3250" s="3"/>
    </row>
    <row r="3251" spans="1:7" x14ac:dyDescent="0.25">
      <c r="A3251" s="1"/>
      <c r="B3251" s="11"/>
      <c r="C3251" s="2"/>
      <c r="G3251" s="3"/>
    </row>
    <row r="3252" spans="1:7" x14ac:dyDescent="0.25">
      <c r="A3252" s="1"/>
      <c r="B3252" s="11"/>
      <c r="C3252" s="2"/>
      <c r="G3252" s="3"/>
    </row>
    <row r="3253" spans="1:7" x14ac:dyDescent="0.25">
      <c r="A3253" s="1"/>
      <c r="B3253" s="11"/>
      <c r="C3253" s="2"/>
      <c r="G3253" s="3"/>
    </row>
    <row r="3254" spans="1:7" x14ac:dyDescent="0.25">
      <c r="A3254" s="1"/>
      <c r="B3254" s="11"/>
      <c r="C3254" s="2"/>
      <c r="G3254" s="3"/>
    </row>
    <row r="3255" spans="1:7" x14ac:dyDescent="0.25">
      <c r="A3255" s="1"/>
      <c r="B3255" s="11"/>
      <c r="C3255" s="2"/>
      <c r="G3255" s="3"/>
    </row>
    <row r="3256" spans="1:7" x14ac:dyDescent="0.25">
      <c r="A3256" s="1"/>
      <c r="B3256" s="11"/>
      <c r="C3256" s="2"/>
      <c r="G3256" s="3"/>
    </row>
    <row r="3257" spans="1:7" x14ac:dyDescent="0.25">
      <c r="A3257" s="1"/>
      <c r="B3257" s="11"/>
      <c r="C3257" s="2"/>
      <c r="G3257" s="3"/>
    </row>
    <row r="3258" spans="1:7" x14ac:dyDescent="0.25">
      <c r="A3258" s="1"/>
      <c r="B3258" s="11"/>
      <c r="C3258" s="2"/>
      <c r="G3258" s="3"/>
    </row>
    <row r="3259" spans="1:7" x14ac:dyDescent="0.25">
      <c r="A3259" s="1"/>
      <c r="B3259" s="11"/>
      <c r="C3259" s="2"/>
      <c r="G3259" s="3"/>
    </row>
    <row r="3260" spans="1:7" x14ac:dyDescent="0.25">
      <c r="A3260" s="1"/>
      <c r="B3260" s="11"/>
      <c r="C3260" s="2"/>
      <c r="G3260" s="3"/>
    </row>
    <row r="3261" spans="1:7" x14ac:dyDescent="0.25">
      <c r="A3261" s="1"/>
      <c r="B3261" s="11"/>
      <c r="C3261" s="2"/>
      <c r="G3261" s="3"/>
    </row>
    <row r="3262" spans="1:7" x14ac:dyDescent="0.25">
      <c r="A3262" s="1"/>
      <c r="B3262" s="11"/>
      <c r="C3262" s="2"/>
      <c r="G3262" s="3"/>
    </row>
    <row r="3263" spans="1:7" x14ac:dyDescent="0.25">
      <c r="A3263" s="1"/>
      <c r="B3263" s="11"/>
      <c r="C3263" s="2"/>
      <c r="G3263" s="3"/>
    </row>
    <row r="3264" spans="1:7" x14ac:dyDescent="0.25">
      <c r="A3264" s="1"/>
      <c r="B3264" s="11"/>
      <c r="C3264" s="2"/>
      <c r="G3264" s="3"/>
    </row>
    <row r="3265" spans="1:7" x14ac:dyDescent="0.25">
      <c r="A3265" s="1"/>
      <c r="B3265" s="11"/>
      <c r="C3265" s="2"/>
      <c r="G3265" s="3"/>
    </row>
    <row r="3266" spans="1:7" x14ac:dyDescent="0.25">
      <c r="A3266" s="1"/>
      <c r="B3266" s="11"/>
      <c r="C3266" s="2"/>
      <c r="G3266" s="3"/>
    </row>
    <row r="3267" spans="1:7" x14ac:dyDescent="0.25">
      <c r="A3267" s="1"/>
      <c r="B3267" s="11"/>
      <c r="C3267" s="2"/>
      <c r="G3267" s="3"/>
    </row>
    <row r="3268" spans="1:7" x14ac:dyDescent="0.25">
      <c r="A3268" s="1"/>
      <c r="B3268" s="11"/>
      <c r="C3268" s="2"/>
      <c r="G3268" s="3"/>
    </row>
    <row r="3269" spans="1:7" x14ac:dyDescent="0.25">
      <c r="A3269" s="1"/>
      <c r="B3269" s="11"/>
      <c r="C3269" s="2"/>
      <c r="G3269" s="3"/>
    </row>
    <row r="3270" spans="1:7" x14ac:dyDescent="0.25">
      <c r="A3270" s="1"/>
      <c r="B3270" s="11"/>
      <c r="C3270" s="2"/>
      <c r="G3270" s="3"/>
    </row>
    <row r="3271" spans="1:7" x14ac:dyDescent="0.25">
      <c r="A3271" s="1"/>
      <c r="B3271" s="11"/>
      <c r="C3271" s="2"/>
      <c r="G3271" s="3"/>
    </row>
    <row r="3272" spans="1:7" x14ac:dyDescent="0.25">
      <c r="A3272" s="1"/>
      <c r="B3272" s="11"/>
      <c r="C3272" s="2"/>
      <c r="G3272" s="3"/>
    </row>
    <row r="3273" spans="1:7" x14ac:dyDescent="0.25">
      <c r="A3273" s="1"/>
      <c r="B3273" s="11"/>
      <c r="C3273" s="2"/>
      <c r="G3273" s="3"/>
    </row>
    <row r="3274" spans="1:7" x14ac:dyDescent="0.25">
      <c r="A3274" s="1"/>
      <c r="B3274" s="11"/>
      <c r="C3274" s="2"/>
      <c r="G3274" s="3"/>
    </row>
    <row r="3275" spans="1:7" x14ac:dyDescent="0.25">
      <c r="A3275" s="1"/>
      <c r="B3275" s="11"/>
      <c r="C3275" s="2"/>
      <c r="G3275" s="3"/>
    </row>
    <row r="3276" spans="1:7" x14ac:dyDescent="0.25">
      <c r="A3276" s="1"/>
      <c r="B3276" s="11"/>
      <c r="C3276" s="2"/>
      <c r="G3276" s="3"/>
    </row>
    <row r="3277" spans="1:7" x14ac:dyDescent="0.25">
      <c r="A3277" s="1"/>
      <c r="B3277" s="11"/>
      <c r="C3277" s="2"/>
      <c r="G3277" s="3"/>
    </row>
    <row r="3278" spans="1:7" x14ac:dyDescent="0.25">
      <c r="A3278" s="1"/>
      <c r="B3278" s="11"/>
      <c r="C3278" s="2"/>
      <c r="G3278" s="3"/>
    </row>
    <row r="3279" spans="1:7" x14ac:dyDescent="0.25">
      <c r="A3279" s="1"/>
      <c r="B3279" s="11"/>
      <c r="C3279" s="2"/>
      <c r="G3279" s="3"/>
    </row>
    <row r="3280" spans="1:7" x14ac:dyDescent="0.25">
      <c r="A3280" s="1"/>
      <c r="B3280" s="11"/>
      <c r="C3280" s="2"/>
      <c r="G3280" s="3"/>
    </row>
    <row r="3281" spans="1:7" x14ac:dyDescent="0.25">
      <c r="A3281" s="1"/>
      <c r="B3281" s="11"/>
      <c r="C3281" s="2"/>
      <c r="G3281" s="3"/>
    </row>
    <row r="3282" spans="1:7" x14ac:dyDescent="0.25">
      <c r="A3282" s="1"/>
      <c r="B3282" s="11"/>
      <c r="C3282" s="2"/>
      <c r="G3282" s="3"/>
    </row>
    <row r="3283" spans="1:7" x14ac:dyDescent="0.25">
      <c r="A3283" s="1"/>
      <c r="B3283" s="11"/>
      <c r="C3283" s="2"/>
      <c r="G3283" s="3"/>
    </row>
    <row r="3284" spans="1:7" x14ac:dyDescent="0.25">
      <c r="A3284" s="1"/>
      <c r="B3284" s="11"/>
      <c r="C3284" s="2"/>
      <c r="G3284" s="3"/>
    </row>
    <row r="3285" spans="1:7" x14ac:dyDescent="0.25">
      <c r="A3285" s="1"/>
      <c r="B3285" s="11"/>
      <c r="C3285" s="2"/>
      <c r="G3285" s="3"/>
    </row>
    <row r="3286" spans="1:7" x14ac:dyDescent="0.25">
      <c r="A3286" s="1"/>
      <c r="B3286" s="11"/>
      <c r="C3286" s="2"/>
      <c r="G3286" s="3"/>
    </row>
    <row r="3287" spans="1:7" x14ac:dyDescent="0.25">
      <c r="A3287" s="1"/>
      <c r="B3287" s="11"/>
      <c r="C3287" s="2"/>
      <c r="G3287" s="3"/>
    </row>
    <row r="3288" spans="1:7" x14ac:dyDescent="0.25">
      <c r="A3288" s="1"/>
      <c r="B3288" s="11"/>
      <c r="C3288" s="2"/>
      <c r="G3288" s="3"/>
    </row>
    <row r="3289" spans="1:7" x14ac:dyDescent="0.25">
      <c r="A3289" s="1"/>
      <c r="B3289" s="11"/>
      <c r="C3289" s="2"/>
      <c r="G3289" s="3"/>
    </row>
    <row r="3290" spans="1:7" x14ac:dyDescent="0.25">
      <c r="A3290" s="1"/>
      <c r="B3290" s="11"/>
      <c r="C3290" s="2"/>
      <c r="G3290" s="3"/>
    </row>
    <row r="3291" spans="1:7" x14ac:dyDescent="0.25">
      <c r="A3291" s="1"/>
      <c r="B3291" s="11"/>
      <c r="C3291" s="2"/>
      <c r="G3291" s="3"/>
    </row>
    <row r="3292" spans="1:7" x14ac:dyDescent="0.25">
      <c r="A3292" s="1"/>
      <c r="B3292" s="11"/>
      <c r="C3292" s="2"/>
      <c r="G3292" s="3"/>
    </row>
    <row r="3293" spans="1:7" x14ac:dyDescent="0.25">
      <c r="A3293" s="1"/>
      <c r="B3293" s="11"/>
      <c r="C3293" s="2"/>
      <c r="G3293" s="3"/>
    </row>
    <row r="3294" spans="1:7" x14ac:dyDescent="0.25">
      <c r="A3294" s="1"/>
      <c r="B3294" s="11"/>
      <c r="C3294" s="2"/>
      <c r="G3294" s="3"/>
    </row>
    <row r="3295" spans="1:7" x14ac:dyDescent="0.25">
      <c r="A3295" s="1"/>
      <c r="B3295" s="11"/>
      <c r="C3295" s="2"/>
      <c r="G3295" s="3"/>
    </row>
    <row r="3296" spans="1:7" x14ac:dyDescent="0.25">
      <c r="A3296" s="1"/>
      <c r="B3296" s="11"/>
      <c r="C3296" s="2"/>
      <c r="G3296" s="3"/>
    </row>
    <row r="3297" spans="1:7" x14ac:dyDescent="0.25">
      <c r="A3297" s="1"/>
      <c r="B3297" s="11"/>
      <c r="C3297" s="2"/>
      <c r="G3297" s="3"/>
    </row>
    <row r="3298" spans="1:7" x14ac:dyDescent="0.25">
      <c r="A3298" s="1"/>
      <c r="B3298" s="11"/>
      <c r="C3298" s="2"/>
      <c r="G3298" s="3"/>
    </row>
    <row r="3299" spans="1:7" x14ac:dyDescent="0.25">
      <c r="A3299" s="1"/>
      <c r="B3299" s="11"/>
      <c r="C3299" s="2"/>
      <c r="G3299" s="3"/>
    </row>
    <row r="3300" spans="1:7" x14ac:dyDescent="0.25">
      <c r="A3300" s="1"/>
      <c r="B3300" s="11"/>
      <c r="C3300" s="2"/>
      <c r="G3300" s="3"/>
    </row>
    <row r="3301" spans="1:7" x14ac:dyDescent="0.25">
      <c r="A3301" s="1"/>
      <c r="B3301" s="11"/>
      <c r="C3301" s="2"/>
      <c r="G3301" s="3"/>
    </row>
    <row r="3302" spans="1:7" x14ac:dyDescent="0.25">
      <c r="A3302" s="1"/>
      <c r="B3302" s="11"/>
      <c r="C3302" s="2"/>
      <c r="G3302" s="3"/>
    </row>
    <row r="3303" spans="1:7" x14ac:dyDescent="0.25">
      <c r="A3303" s="1"/>
      <c r="B3303" s="11"/>
      <c r="C3303" s="2"/>
      <c r="G3303" s="3"/>
    </row>
    <row r="3304" spans="1:7" x14ac:dyDescent="0.25">
      <c r="A3304" s="1"/>
      <c r="B3304" s="11"/>
      <c r="C3304" s="2"/>
      <c r="G3304" s="3"/>
    </row>
    <row r="3305" spans="1:7" x14ac:dyDescent="0.25">
      <c r="A3305" s="1"/>
      <c r="B3305" s="11"/>
      <c r="C3305" s="2"/>
      <c r="G3305" s="3"/>
    </row>
    <row r="3306" spans="1:7" x14ac:dyDescent="0.25">
      <c r="A3306" s="1"/>
      <c r="B3306" s="11"/>
      <c r="C3306" s="2"/>
      <c r="G3306" s="3"/>
    </row>
    <row r="3307" spans="1:7" x14ac:dyDescent="0.25">
      <c r="A3307" s="1"/>
      <c r="B3307" s="11"/>
      <c r="C3307" s="2"/>
      <c r="G3307" s="3"/>
    </row>
    <row r="3308" spans="1:7" x14ac:dyDescent="0.25">
      <c r="A3308" s="1"/>
      <c r="B3308" s="11"/>
      <c r="C3308" s="2"/>
      <c r="G3308" s="3"/>
    </row>
    <row r="3309" spans="1:7" x14ac:dyDescent="0.25">
      <c r="A3309" s="1"/>
      <c r="B3309" s="11"/>
      <c r="C3309" s="2"/>
      <c r="G3309" s="3"/>
    </row>
    <row r="3310" spans="1:7" x14ac:dyDescent="0.25">
      <c r="A3310" s="1"/>
      <c r="B3310" s="11"/>
      <c r="C3310" s="2"/>
      <c r="G3310" s="3"/>
    </row>
    <row r="3311" spans="1:7" x14ac:dyDescent="0.25">
      <c r="A3311" s="1"/>
      <c r="B3311" s="11"/>
      <c r="C3311" s="2"/>
      <c r="G3311" s="3"/>
    </row>
    <row r="3312" spans="1:7" x14ac:dyDescent="0.25">
      <c r="A3312" s="1"/>
      <c r="B3312" s="11"/>
      <c r="C3312" s="2"/>
      <c r="G3312" s="3"/>
    </row>
    <row r="3313" spans="1:7" x14ac:dyDescent="0.25">
      <c r="A3313" s="1"/>
      <c r="B3313" s="11"/>
      <c r="C3313" s="2"/>
      <c r="G3313" s="3"/>
    </row>
    <row r="3314" spans="1:7" x14ac:dyDescent="0.25">
      <c r="A3314" s="1"/>
      <c r="B3314" s="11"/>
      <c r="C3314" s="2"/>
      <c r="G3314" s="3"/>
    </row>
    <row r="3315" spans="1:7" x14ac:dyDescent="0.25">
      <c r="A3315" s="1"/>
      <c r="B3315" s="11"/>
      <c r="C3315" s="2"/>
      <c r="G3315" s="3"/>
    </row>
    <row r="3316" spans="1:7" x14ac:dyDescent="0.25">
      <c r="A3316" s="1"/>
      <c r="B3316" s="11"/>
      <c r="C3316" s="2"/>
      <c r="G3316" s="3"/>
    </row>
    <row r="3317" spans="1:7" x14ac:dyDescent="0.25">
      <c r="A3317" s="1"/>
      <c r="B3317" s="11"/>
      <c r="C3317" s="2"/>
      <c r="G3317" s="3"/>
    </row>
    <row r="3318" spans="1:7" x14ac:dyDescent="0.25">
      <c r="A3318" s="1"/>
      <c r="B3318" s="11"/>
      <c r="C3318" s="2"/>
      <c r="G3318" s="3"/>
    </row>
    <row r="3319" spans="1:7" x14ac:dyDescent="0.25">
      <c r="A3319" s="1"/>
      <c r="B3319" s="11"/>
      <c r="C3319" s="2"/>
      <c r="G3319" s="3"/>
    </row>
    <row r="3320" spans="1:7" x14ac:dyDescent="0.25">
      <c r="A3320" s="1"/>
      <c r="B3320" s="11"/>
      <c r="C3320" s="2"/>
      <c r="G3320" s="3"/>
    </row>
    <row r="3321" spans="1:7" x14ac:dyDescent="0.25">
      <c r="A3321" s="1"/>
      <c r="B3321" s="11"/>
      <c r="C3321" s="2"/>
      <c r="G3321" s="3"/>
    </row>
    <row r="3322" spans="1:7" x14ac:dyDescent="0.25">
      <c r="A3322" s="1"/>
      <c r="B3322" s="11"/>
      <c r="C3322" s="2"/>
      <c r="G3322" s="3"/>
    </row>
    <row r="3323" spans="1:7" x14ac:dyDescent="0.25">
      <c r="A3323" s="1"/>
      <c r="B3323" s="11"/>
      <c r="C3323" s="2"/>
      <c r="G3323" s="3"/>
    </row>
    <row r="3324" spans="1:7" x14ac:dyDescent="0.25">
      <c r="A3324" s="1"/>
      <c r="B3324" s="11"/>
      <c r="C3324" s="2"/>
      <c r="G3324" s="3"/>
    </row>
    <row r="3325" spans="1:7" x14ac:dyDescent="0.25">
      <c r="A3325" s="1"/>
      <c r="B3325" s="11"/>
      <c r="C3325" s="2"/>
      <c r="G3325" s="3"/>
    </row>
    <row r="3326" spans="1:7" x14ac:dyDescent="0.25">
      <c r="A3326" s="1"/>
      <c r="B3326" s="11"/>
      <c r="C3326" s="2"/>
      <c r="G3326" s="3"/>
    </row>
    <row r="3327" spans="1:7" x14ac:dyDescent="0.25">
      <c r="A3327" s="1"/>
      <c r="B3327" s="11"/>
      <c r="C3327" s="2"/>
      <c r="G3327" s="3"/>
    </row>
    <row r="3328" spans="1:7" x14ac:dyDescent="0.25">
      <c r="A3328" s="1"/>
      <c r="B3328" s="11"/>
      <c r="C3328" s="2"/>
      <c r="G3328" s="3"/>
    </row>
    <row r="3329" spans="1:7" x14ac:dyDescent="0.25">
      <c r="A3329" s="1"/>
      <c r="B3329" s="11"/>
      <c r="C3329" s="2"/>
      <c r="G3329" s="3"/>
    </row>
    <row r="3330" spans="1:7" x14ac:dyDescent="0.25">
      <c r="A3330" s="1"/>
      <c r="B3330" s="11"/>
      <c r="C3330" s="2"/>
      <c r="G3330" s="3"/>
    </row>
    <row r="3331" spans="1:7" x14ac:dyDescent="0.25">
      <c r="A3331" s="1"/>
      <c r="B3331" s="11"/>
      <c r="C3331" s="2"/>
      <c r="G3331" s="3"/>
    </row>
    <row r="3332" spans="1:7" x14ac:dyDescent="0.25">
      <c r="A3332" s="1"/>
      <c r="B3332" s="11"/>
      <c r="C3332" s="2"/>
      <c r="G3332" s="3"/>
    </row>
    <row r="3333" spans="1:7" x14ac:dyDescent="0.25">
      <c r="A3333" s="1"/>
      <c r="B3333" s="11"/>
      <c r="C3333" s="2"/>
      <c r="G3333" s="3"/>
    </row>
    <row r="3334" spans="1:7" x14ac:dyDescent="0.25">
      <c r="A3334" s="1"/>
      <c r="B3334" s="11"/>
      <c r="C3334" s="2"/>
      <c r="G3334" s="3"/>
    </row>
    <row r="3335" spans="1:7" x14ac:dyDescent="0.25">
      <c r="A3335" s="1"/>
      <c r="B3335" s="11"/>
      <c r="C3335" s="2"/>
      <c r="G3335" s="3"/>
    </row>
    <row r="3336" spans="1:7" x14ac:dyDescent="0.25">
      <c r="A3336" s="1"/>
      <c r="B3336" s="11"/>
      <c r="C3336" s="2"/>
      <c r="G3336" s="3"/>
    </row>
    <row r="3337" spans="1:7" x14ac:dyDescent="0.25">
      <c r="A3337" s="1"/>
      <c r="B3337" s="11"/>
      <c r="C3337" s="2"/>
      <c r="G3337" s="3"/>
    </row>
    <row r="3338" spans="1:7" x14ac:dyDescent="0.25">
      <c r="A3338" s="1"/>
      <c r="B3338" s="11"/>
      <c r="C3338" s="2"/>
      <c r="G3338" s="3"/>
    </row>
    <row r="3339" spans="1:7" x14ac:dyDescent="0.25">
      <c r="A3339" s="1"/>
      <c r="B3339" s="11"/>
      <c r="C3339" s="2"/>
      <c r="G3339" s="3"/>
    </row>
    <row r="3340" spans="1:7" x14ac:dyDescent="0.25">
      <c r="A3340" s="1"/>
      <c r="B3340" s="11"/>
      <c r="C3340" s="2"/>
      <c r="G3340" s="3"/>
    </row>
    <row r="3341" spans="1:7" x14ac:dyDescent="0.25">
      <c r="A3341" s="1"/>
      <c r="B3341" s="11"/>
      <c r="C3341" s="2"/>
      <c r="G3341" s="3"/>
    </row>
    <row r="3342" spans="1:7" x14ac:dyDescent="0.25">
      <c r="A3342" s="1"/>
      <c r="B3342" s="11"/>
      <c r="C3342" s="2"/>
      <c r="G3342" s="3"/>
    </row>
    <row r="3343" spans="1:7" x14ac:dyDescent="0.25">
      <c r="A3343" s="1"/>
      <c r="B3343" s="11"/>
      <c r="C3343" s="2"/>
      <c r="G3343" s="3"/>
    </row>
    <row r="3344" spans="1:7" x14ac:dyDescent="0.25">
      <c r="A3344" s="1"/>
      <c r="B3344" s="11"/>
      <c r="C3344" s="2"/>
      <c r="G3344" s="3"/>
    </row>
    <row r="3345" spans="1:7" x14ac:dyDescent="0.25">
      <c r="A3345" s="1"/>
      <c r="B3345" s="11"/>
      <c r="C3345" s="2"/>
      <c r="G3345" s="3"/>
    </row>
    <row r="3346" spans="1:7" x14ac:dyDescent="0.25">
      <c r="A3346" s="1"/>
      <c r="B3346" s="11"/>
      <c r="C3346" s="2"/>
      <c r="G3346" s="3"/>
    </row>
    <row r="3347" spans="1:7" x14ac:dyDescent="0.25">
      <c r="A3347" s="1"/>
      <c r="B3347" s="11"/>
      <c r="C3347" s="2"/>
      <c r="G3347" s="3"/>
    </row>
    <row r="3348" spans="1:7" x14ac:dyDescent="0.25">
      <c r="A3348" s="1"/>
      <c r="B3348" s="11"/>
      <c r="C3348" s="2"/>
      <c r="G3348" s="3"/>
    </row>
    <row r="3349" spans="1:7" x14ac:dyDescent="0.25">
      <c r="A3349" s="1"/>
      <c r="B3349" s="11"/>
      <c r="C3349" s="2"/>
      <c r="G3349" s="3"/>
    </row>
    <row r="3350" spans="1:7" x14ac:dyDescent="0.25">
      <c r="A3350" s="1"/>
      <c r="B3350" s="11"/>
      <c r="C3350" s="2"/>
      <c r="G3350" s="3"/>
    </row>
    <row r="3351" spans="1:7" x14ac:dyDescent="0.25">
      <c r="A3351" s="1"/>
      <c r="B3351" s="11"/>
      <c r="C3351" s="2"/>
      <c r="G3351" s="3"/>
    </row>
    <row r="3352" spans="1:7" x14ac:dyDescent="0.25">
      <c r="A3352" s="1"/>
      <c r="B3352" s="11"/>
      <c r="C3352" s="2"/>
      <c r="G3352" s="3"/>
    </row>
    <row r="3353" spans="1:7" x14ac:dyDescent="0.25">
      <c r="A3353" s="1"/>
      <c r="B3353" s="11"/>
      <c r="C3353" s="2"/>
      <c r="G3353" s="3"/>
    </row>
    <row r="3354" spans="1:7" x14ac:dyDescent="0.25">
      <c r="A3354" s="1"/>
      <c r="B3354" s="11"/>
      <c r="C3354" s="2"/>
      <c r="G3354" s="3"/>
    </row>
    <row r="3355" spans="1:7" x14ac:dyDescent="0.25">
      <c r="A3355" s="1"/>
      <c r="B3355" s="11"/>
      <c r="C3355" s="2"/>
      <c r="G3355" s="3"/>
    </row>
    <row r="3356" spans="1:7" x14ac:dyDescent="0.25">
      <c r="A3356" s="1"/>
      <c r="B3356" s="11"/>
      <c r="C3356" s="2"/>
      <c r="G3356" s="3"/>
    </row>
    <row r="3357" spans="1:7" x14ac:dyDescent="0.25">
      <c r="A3357" s="1"/>
      <c r="B3357" s="11"/>
      <c r="C3357" s="2"/>
      <c r="G3357" s="3"/>
    </row>
    <row r="3358" spans="1:7" x14ac:dyDescent="0.25">
      <c r="A3358" s="1"/>
      <c r="B3358" s="11"/>
      <c r="C3358" s="2"/>
      <c r="G3358" s="3"/>
    </row>
    <row r="3359" spans="1:7" x14ac:dyDescent="0.25">
      <c r="A3359" s="1"/>
      <c r="B3359" s="11"/>
      <c r="C3359" s="2"/>
      <c r="G3359" s="3"/>
    </row>
    <row r="3360" spans="1:7" x14ac:dyDescent="0.25">
      <c r="A3360" s="1"/>
      <c r="B3360" s="11"/>
      <c r="C3360" s="2"/>
      <c r="G3360" s="3"/>
    </row>
    <row r="3361" spans="1:7" x14ac:dyDescent="0.25">
      <c r="A3361" s="1"/>
      <c r="B3361" s="11"/>
      <c r="C3361" s="2"/>
      <c r="G3361" s="3"/>
    </row>
    <row r="3362" spans="1:7" x14ac:dyDescent="0.25">
      <c r="A3362" s="1"/>
      <c r="B3362" s="11"/>
      <c r="C3362" s="2"/>
      <c r="G3362" s="3"/>
    </row>
    <row r="3363" spans="1:7" x14ac:dyDescent="0.25">
      <c r="A3363" s="1"/>
      <c r="B3363" s="11"/>
      <c r="C3363" s="2"/>
      <c r="G3363" s="3"/>
    </row>
    <row r="3364" spans="1:7" x14ac:dyDescent="0.25">
      <c r="A3364" s="1"/>
      <c r="B3364" s="11"/>
      <c r="C3364" s="2"/>
      <c r="G3364" s="3"/>
    </row>
    <row r="3365" spans="1:7" x14ac:dyDescent="0.25">
      <c r="A3365" s="1"/>
      <c r="B3365" s="11"/>
      <c r="C3365" s="2"/>
      <c r="G3365" s="3"/>
    </row>
    <row r="3366" spans="1:7" x14ac:dyDescent="0.25">
      <c r="A3366" s="1"/>
      <c r="B3366" s="11"/>
      <c r="C3366" s="2"/>
      <c r="G3366" s="3"/>
    </row>
    <row r="3367" spans="1:7" x14ac:dyDescent="0.25">
      <c r="A3367" s="1"/>
      <c r="B3367" s="11"/>
      <c r="C3367" s="2"/>
      <c r="G3367" s="3"/>
    </row>
    <row r="3368" spans="1:7" x14ac:dyDescent="0.25">
      <c r="A3368" s="1"/>
      <c r="B3368" s="11"/>
      <c r="C3368" s="2"/>
      <c r="G3368" s="3"/>
    </row>
    <row r="3369" spans="1:7" x14ac:dyDescent="0.25">
      <c r="A3369" s="1"/>
      <c r="B3369" s="11"/>
      <c r="C3369" s="2"/>
      <c r="G3369" s="3"/>
    </row>
    <row r="3370" spans="1:7" x14ac:dyDescent="0.25">
      <c r="A3370" s="1"/>
      <c r="B3370" s="11"/>
      <c r="C3370" s="2"/>
      <c r="G3370" s="3"/>
    </row>
    <row r="3371" spans="1:7" x14ac:dyDescent="0.25">
      <c r="A3371" s="1"/>
      <c r="B3371" s="11"/>
      <c r="C3371" s="2"/>
      <c r="G3371" s="3"/>
    </row>
    <row r="3372" spans="1:7" x14ac:dyDescent="0.25">
      <c r="A3372" s="1"/>
      <c r="B3372" s="11"/>
      <c r="C3372" s="2"/>
      <c r="G3372" s="3"/>
    </row>
    <row r="3373" spans="1:7" x14ac:dyDescent="0.25">
      <c r="A3373" s="1"/>
      <c r="B3373" s="11"/>
      <c r="C3373" s="2"/>
      <c r="G3373" s="3"/>
    </row>
    <row r="3374" spans="1:7" x14ac:dyDescent="0.25">
      <c r="A3374" s="1"/>
      <c r="B3374" s="11"/>
      <c r="C3374" s="2"/>
      <c r="G3374" s="3"/>
    </row>
    <row r="3375" spans="1:7" x14ac:dyDescent="0.25">
      <c r="A3375" s="1"/>
      <c r="B3375" s="11"/>
      <c r="C3375" s="2"/>
      <c r="G3375" s="3"/>
    </row>
    <row r="3376" spans="1:7" x14ac:dyDescent="0.25">
      <c r="A3376" s="1"/>
      <c r="B3376" s="11"/>
      <c r="C3376" s="2"/>
      <c r="G3376" s="3"/>
    </row>
    <row r="3377" spans="1:7" x14ac:dyDescent="0.25">
      <c r="A3377" s="1"/>
      <c r="B3377" s="11"/>
      <c r="C3377" s="2"/>
      <c r="G3377" s="3"/>
    </row>
    <row r="3378" spans="1:7" x14ac:dyDescent="0.25">
      <c r="A3378" s="1"/>
      <c r="B3378" s="11"/>
      <c r="C3378" s="2"/>
      <c r="G3378" s="3"/>
    </row>
    <row r="3379" spans="1:7" x14ac:dyDescent="0.25">
      <c r="A3379" s="1"/>
      <c r="B3379" s="11"/>
      <c r="C3379" s="2"/>
      <c r="G3379" s="3"/>
    </row>
    <row r="3380" spans="1:7" x14ac:dyDescent="0.25">
      <c r="A3380" s="1"/>
      <c r="B3380" s="11"/>
      <c r="C3380" s="2"/>
      <c r="G3380" s="3"/>
    </row>
    <row r="3381" spans="1:7" x14ac:dyDescent="0.25">
      <c r="A3381" s="1"/>
      <c r="B3381" s="11"/>
      <c r="C3381" s="2"/>
      <c r="G3381" s="3"/>
    </row>
    <row r="3382" spans="1:7" x14ac:dyDescent="0.25">
      <c r="A3382" s="1"/>
      <c r="B3382" s="11"/>
      <c r="C3382" s="2"/>
      <c r="G3382" s="3"/>
    </row>
    <row r="3383" spans="1:7" x14ac:dyDescent="0.25">
      <c r="A3383" s="1"/>
      <c r="B3383" s="11"/>
      <c r="C3383" s="2"/>
      <c r="G3383" s="3"/>
    </row>
    <row r="3384" spans="1:7" x14ac:dyDescent="0.25">
      <c r="A3384" s="1"/>
      <c r="B3384" s="11"/>
      <c r="C3384" s="2"/>
      <c r="G3384" s="3"/>
    </row>
    <row r="3385" spans="1:7" x14ac:dyDescent="0.25">
      <c r="A3385" s="1"/>
      <c r="B3385" s="11"/>
      <c r="C3385" s="2"/>
      <c r="G3385" s="3"/>
    </row>
    <row r="3386" spans="1:7" x14ac:dyDescent="0.25">
      <c r="A3386" s="1"/>
      <c r="B3386" s="11"/>
      <c r="C3386" s="2"/>
      <c r="G3386" s="3"/>
    </row>
    <row r="3387" spans="1:7" x14ac:dyDescent="0.25">
      <c r="A3387" s="1"/>
      <c r="B3387" s="11"/>
      <c r="C3387" s="2"/>
      <c r="G3387" s="3"/>
    </row>
    <row r="3388" spans="1:7" x14ac:dyDescent="0.25">
      <c r="A3388" s="1"/>
      <c r="B3388" s="11"/>
      <c r="C3388" s="2"/>
      <c r="G3388" s="3"/>
    </row>
    <row r="3389" spans="1:7" x14ac:dyDescent="0.25">
      <c r="A3389" s="1"/>
      <c r="B3389" s="11"/>
      <c r="C3389" s="2"/>
      <c r="G3389" s="3"/>
    </row>
    <row r="3390" spans="1:7" x14ac:dyDescent="0.25">
      <c r="A3390" s="1"/>
      <c r="B3390" s="11"/>
      <c r="C3390" s="2"/>
      <c r="G3390" s="3"/>
    </row>
    <row r="3391" spans="1:7" x14ac:dyDescent="0.25">
      <c r="A3391" s="1"/>
      <c r="B3391" s="11"/>
      <c r="C3391" s="2"/>
      <c r="G3391" s="3"/>
    </row>
    <row r="3392" spans="1:7" x14ac:dyDescent="0.25">
      <c r="A3392" s="1"/>
      <c r="B3392" s="11"/>
      <c r="C3392" s="2"/>
      <c r="G3392" s="3"/>
    </row>
    <row r="3393" spans="1:7" x14ac:dyDescent="0.25">
      <c r="A3393" s="1"/>
      <c r="B3393" s="11"/>
      <c r="C3393" s="2"/>
      <c r="G3393" s="3"/>
    </row>
    <row r="3394" spans="1:7" x14ac:dyDescent="0.25">
      <c r="A3394" s="1"/>
      <c r="B3394" s="11"/>
      <c r="C3394" s="2"/>
      <c r="G3394" s="3"/>
    </row>
    <row r="3395" spans="1:7" x14ac:dyDescent="0.25">
      <c r="A3395" s="1"/>
      <c r="B3395" s="11"/>
      <c r="C3395" s="2"/>
      <c r="G3395" s="3"/>
    </row>
    <row r="3396" spans="1:7" x14ac:dyDescent="0.25">
      <c r="A3396" s="1"/>
      <c r="B3396" s="11"/>
      <c r="C3396" s="2"/>
      <c r="G3396" s="3"/>
    </row>
    <row r="3397" spans="1:7" x14ac:dyDescent="0.25">
      <c r="A3397" s="1"/>
      <c r="B3397" s="11"/>
      <c r="C3397" s="2"/>
      <c r="G3397" s="3"/>
    </row>
    <row r="3398" spans="1:7" x14ac:dyDescent="0.25">
      <c r="A3398" s="1"/>
      <c r="B3398" s="11"/>
      <c r="C3398" s="2"/>
      <c r="G3398" s="3"/>
    </row>
    <row r="3399" spans="1:7" x14ac:dyDescent="0.25">
      <c r="A3399" s="1"/>
      <c r="B3399" s="11"/>
      <c r="C3399" s="2"/>
      <c r="G3399" s="3"/>
    </row>
    <row r="3400" spans="1:7" x14ac:dyDescent="0.25">
      <c r="A3400" s="1"/>
      <c r="B3400" s="11"/>
      <c r="C3400" s="2"/>
      <c r="G3400" s="3"/>
    </row>
    <row r="3401" spans="1:7" x14ac:dyDescent="0.25">
      <c r="A3401" s="1"/>
      <c r="B3401" s="11"/>
      <c r="C3401" s="2"/>
      <c r="G3401" s="3"/>
    </row>
    <row r="3402" spans="1:7" x14ac:dyDescent="0.25">
      <c r="A3402" s="1"/>
      <c r="B3402" s="11"/>
      <c r="C3402" s="2"/>
      <c r="G3402" s="3"/>
    </row>
    <row r="3403" spans="1:7" x14ac:dyDescent="0.25">
      <c r="A3403" s="1"/>
      <c r="B3403" s="11"/>
      <c r="C3403" s="2"/>
      <c r="G3403" s="3"/>
    </row>
    <row r="3404" spans="1:7" x14ac:dyDescent="0.25">
      <c r="A3404" s="1"/>
      <c r="B3404" s="11"/>
      <c r="C3404" s="2"/>
      <c r="G3404" s="3"/>
    </row>
    <row r="3405" spans="1:7" x14ac:dyDescent="0.25">
      <c r="A3405" s="1"/>
      <c r="B3405" s="11"/>
      <c r="C3405" s="2"/>
      <c r="G3405" s="3"/>
    </row>
    <row r="3406" spans="1:7" x14ac:dyDescent="0.25">
      <c r="A3406" s="1"/>
      <c r="B3406" s="11"/>
      <c r="C3406" s="2"/>
      <c r="G3406" s="3"/>
    </row>
    <row r="3407" spans="1:7" x14ac:dyDescent="0.25">
      <c r="A3407" s="1"/>
      <c r="B3407" s="11"/>
      <c r="C3407" s="2"/>
      <c r="G3407" s="3"/>
    </row>
    <row r="3408" spans="1:7" x14ac:dyDescent="0.25">
      <c r="A3408" s="1"/>
      <c r="B3408" s="11"/>
      <c r="C3408" s="2"/>
      <c r="G3408" s="3"/>
    </row>
    <row r="3409" spans="1:7" x14ac:dyDescent="0.25">
      <c r="A3409" s="1"/>
      <c r="B3409" s="11"/>
      <c r="C3409" s="2"/>
      <c r="G3409" s="3"/>
    </row>
    <row r="3410" spans="1:7" x14ac:dyDescent="0.25">
      <c r="A3410" s="1"/>
      <c r="B3410" s="11"/>
      <c r="C3410" s="2"/>
      <c r="G3410" s="3"/>
    </row>
    <row r="3411" spans="1:7" x14ac:dyDescent="0.25">
      <c r="A3411" s="1"/>
      <c r="B3411" s="11"/>
      <c r="C3411" s="2"/>
      <c r="G3411" s="3"/>
    </row>
    <row r="3412" spans="1:7" x14ac:dyDescent="0.25">
      <c r="A3412" s="1"/>
      <c r="B3412" s="11"/>
      <c r="C3412" s="2"/>
      <c r="G3412" s="3"/>
    </row>
    <row r="3413" spans="1:7" x14ac:dyDescent="0.25">
      <c r="A3413" s="1"/>
      <c r="B3413" s="11"/>
      <c r="C3413" s="2"/>
      <c r="G3413" s="3"/>
    </row>
    <row r="3414" spans="1:7" x14ac:dyDescent="0.25">
      <c r="A3414" s="1"/>
      <c r="B3414" s="11"/>
      <c r="C3414" s="2"/>
      <c r="G3414" s="3"/>
    </row>
    <row r="3415" spans="1:7" x14ac:dyDescent="0.25">
      <c r="A3415" s="1"/>
      <c r="B3415" s="11"/>
      <c r="C3415" s="2"/>
      <c r="G3415" s="3"/>
    </row>
    <row r="3416" spans="1:7" x14ac:dyDescent="0.25">
      <c r="A3416" s="1"/>
      <c r="B3416" s="11"/>
      <c r="C3416" s="2"/>
      <c r="G3416" s="3"/>
    </row>
    <row r="3417" spans="1:7" x14ac:dyDescent="0.25">
      <c r="A3417" s="1"/>
      <c r="B3417" s="11"/>
      <c r="C3417" s="2"/>
      <c r="G3417" s="3"/>
    </row>
    <row r="3418" spans="1:7" x14ac:dyDescent="0.25">
      <c r="A3418" s="1"/>
      <c r="B3418" s="11"/>
      <c r="C3418" s="2"/>
      <c r="G3418" s="3"/>
    </row>
    <row r="3419" spans="1:7" x14ac:dyDescent="0.25">
      <c r="A3419" s="1"/>
      <c r="B3419" s="11"/>
      <c r="C3419" s="2"/>
      <c r="G3419" s="3"/>
    </row>
    <row r="3420" spans="1:7" x14ac:dyDescent="0.25">
      <c r="A3420" s="1"/>
      <c r="B3420" s="11"/>
      <c r="C3420" s="2"/>
      <c r="G3420" s="3"/>
    </row>
    <row r="3421" spans="1:7" x14ac:dyDescent="0.25">
      <c r="A3421" s="1"/>
      <c r="B3421" s="11"/>
      <c r="C3421" s="2"/>
      <c r="G3421" s="3"/>
    </row>
    <row r="3422" spans="1:7" x14ac:dyDescent="0.25">
      <c r="A3422" s="1"/>
      <c r="B3422" s="11"/>
      <c r="C3422" s="2"/>
      <c r="G3422" s="3"/>
    </row>
    <row r="3423" spans="1:7" x14ac:dyDescent="0.25">
      <c r="A3423" s="1"/>
      <c r="B3423" s="11"/>
      <c r="C3423" s="2"/>
      <c r="G3423" s="3"/>
    </row>
    <row r="3424" spans="1:7" x14ac:dyDescent="0.25">
      <c r="A3424" s="1"/>
      <c r="B3424" s="11"/>
      <c r="C3424" s="2"/>
      <c r="G3424" s="3"/>
    </row>
    <row r="3425" spans="1:7" x14ac:dyDescent="0.25">
      <c r="A3425" s="1"/>
      <c r="B3425" s="11"/>
      <c r="C3425" s="2"/>
      <c r="G3425" s="3"/>
    </row>
    <row r="3426" spans="1:7" x14ac:dyDescent="0.25">
      <c r="A3426" s="1"/>
      <c r="B3426" s="11"/>
      <c r="C3426" s="2"/>
      <c r="G3426" s="3"/>
    </row>
    <row r="3427" spans="1:7" x14ac:dyDescent="0.25">
      <c r="A3427" s="1"/>
      <c r="B3427" s="11"/>
      <c r="C3427" s="2"/>
      <c r="G3427" s="3"/>
    </row>
    <row r="3428" spans="1:7" x14ac:dyDescent="0.25">
      <c r="A3428" s="1"/>
      <c r="B3428" s="11"/>
      <c r="C3428" s="2"/>
      <c r="G3428" s="3"/>
    </row>
    <row r="3429" spans="1:7" x14ac:dyDescent="0.25">
      <c r="A3429" s="1"/>
      <c r="B3429" s="11"/>
      <c r="C3429" s="2"/>
      <c r="G3429" s="3"/>
    </row>
    <row r="3430" spans="1:7" x14ac:dyDescent="0.25">
      <c r="A3430" s="1"/>
      <c r="B3430" s="11"/>
      <c r="C3430" s="2"/>
      <c r="G3430" s="3"/>
    </row>
    <row r="3431" spans="1:7" x14ac:dyDescent="0.25">
      <c r="A3431" s="1"/>
      <c r="B3431" s="11"/>
      <c r="C3431" s="2"/>
      <c r="G3431" s="3"/>
    </row>
    <row r="3432" spans="1:7" x14ac:dyDescent="0.25">
      <c r="A3432" s="1"/>
      <c r="B3432" s="11"/>
      <c r="C3432" s="2"/>
      <c r="G3432" s="3"/>
    </row>
    <row r="3433" spans="1:7" x14ac:dyDescent="0.25">
      <c r="A3433" s="1"/>
      <c r="B3433" s="11"/>
      <c r="C3433" s="2"/>
      <c r="G3433" s="3"/>
    </row>
    <row r="3434" spans="1:7" x14ac:dyDescent="0.25">
      <c r="A3434" s="1"/>
      <c r="B3434" s="11"/>
      <c r="C3434" s="2"/>
      <c r="G3434" s="3"/>
    </row>
    <row r="3435" spans="1:7" x14ac:dyDescent="0.25">
      <c r="A3435" s="1"/>
      <c r="B3435" s="11"/>
      <c r="C3435" s="2"/>
      <c r="G3435" s="3"/>
    </row>
    <row r="3436" spans="1:7" x14ac:dyDescent="0.25">
      <c r="A3436" s="1"/>
      <c r="B3436" s="11"/>
      <c r="C3436" s="2"/>
      <c r="G3436" s="3"/>
    </row>
    <row r="3437" spans="1:7" x14ac:dyDescent="0.25">
      <c r="A3437" s="1"/>
      <c r="B3437" s="11"/>
      <c r="C3437" s="2"/>
      <c r="G3437" s="3"/>
    </row>
    <row r="3438" spans="1:7" x14ac:dyDescent="0.25">
      <c r="A3438" s="1"/>
      <c r="B3438" s="11"/>
      <c r="C3438" s="2"/>
      <c r="G3438" s="3"/>
    </row>
    <row r="3439" spans="1:7" x14ac:dyDescent="0.25">
      <c r="A3439" s="1"/>
      <c r="B3439" s="11"/>
      <c r="C3439" s="2"/>
      <c r="G3439" s="3"/>
    </row>
    <row r="3440" spans="1:7" x14ac:dyDescent="0.25">
      <c r="A3440" s="1"/>
      <c r="B3440" s="11"/>
      <c r="C3440" s="2"/>
      <c r="G3440" s="3"/>
    </row>
    <row r="3441" spans="1:7" x14ac:dyDescent="0.25">
      <c r="A3441" s="1"/>
      <c r="B3441" s="11"/>
      <c r="C3441" s="2"/>
      <c r="G3441" s="3"/>
    </row>
    <row r="3442" spans="1:7" x14ac:dyDescent="0.25">
      <c r="A3442" s="1"/>
      <c r="B3442" s="11"/>
      <c r="C3442" s="2"/>
      <c r="G3442" s="3"/>
    </row>
    <row r="3443" spans="1:7" x14ac:dyDescent="0.25">
      <c r="A3443" s="1"/>
      <c r="B3443" s="11"/>
      <c r="C3443" s="2"/>
      <c r="G3443" s="3"/>
    </row>
    <row r="3444" spans="1:7" x14ac:dyDescent="0.25">
      <c r="A3444" s="1"/>
      <c r="B3444" s="11"/>
      <c r="C3444" s="2"/>
      <c r="G3444" s="3"/>
    </row>
    <row r="3445" spans="1:7" x14ac:dyDescent="0.25">
      <c r="A3445" s="1"/>
      <c r="B3445" s="11"/>
      <c r="C3445" s="2"/>
      <c r="G3445" s="3"/>
    </row>
    <row r="3446" spans="1:7" x14ac:dyDescent="0.25">
      <c r="A3446" s="1"/>
      <c r="B3446" s="11"/>
      <c r="C3446" s="2"/>
      <c r="G3446" s="3"/>
    </row>
    <row r="3447" spans="1:7" x14ac:dyDescent="0.25">
      <c r="A3447" s="1"/>
      <c r="B3447" s="11"/>
      <c r="C3447" s="2"/>
      <c r="G3447" s="3"/>
    </row>
    <row r="3448" spans="1:7" x14ac:dyDescent="0.25">
      <c r="A3448" s="1"/>
      <c r="B3448" s="11"/>
      <c r="C3448" s="2"/>
      <c r="G3448" s="3"/>
    </row>
    <row r="3449" spans="1:7" x14ac:dyDescent="0.25">
      <c r="A3449" s="1"/>
      <c r="B3449" s="11"/>
      <c r="C3449" s="2"/>
      <c r="G3449" s="3"/>
    </row>
    <row r="3450" spans="1:7" x14ac:dyDescent="0.25">
      <c r="A3450" s="1"/>
      <c r="B3450" s="11"/>
      <c r="C3450" s="2"/>
      <c r="G3450" s="3"/>
    </row>
    <row r="3451" spans="1:7" x14ac:dyDescent="0.25">
      <c r="A3451" s="1"/>
      <c r="B3451" s="11"/>
      <c r="C3451" s="2"/>
      <c r="G3451" s="3"/>
    </row>
    <row r="3452" spans="1:7" x14ac:dyDescent="0.25">
      <c r="A3452" s="1"/>
      <c r="B3452" s="11"/>
      <c r="C3452" s="2"/>
      <c r="G3452" s="3"/>
    </row>
    <row r="3453" spans="1:7" x14ac:dyDescent="0.25">
      <c r="A3453" s="1"/>
      <c r="B3453" s="11"/>
      <c r="C3453" s="2"/>
      <c r="G3453" s="3"/>
    </row>
    <row r="3454" spans="1:7" x14ac:dyDescent="0.25">
      <c r="A3454" s="1"/>
      <c r="B3454" s="11"/>
      <c r="C3454" s="2"/>
      <c r="G3454" s="3"/>
    </row>
    <row r="3455" spans="1:7" x14ac:dyDescent="0.25">
      <c r="A3455" s="1"/>
      <c r="B3455" s="11"/>
      <c r="C3455" s="2"/>
      <c r="G3455" s="3"/>
    </row>
    <row r="3456" spans="1:7" x14ac:dyDescent="0.25">
      <c r="A3456" s="1"/>
      <c r="B3456" s="11"/>
      <c r="C3456" s="2"/>
      <c r="G3456" s="3"/>
    </row>
    <row r="3457" spans="1:7" x14ac:dyDescent="0.25">
      <c r="A3457" s="1"/>
      <c r="B3457" s="11"/>
      <c r="C3457" s="2"/>
      <c r="G3457" s="3"/>
    </row>
    <row r="3458" spans="1:7" x14ac:dyDescent="0.25">
      <c r="A3458" s="1"/>
      <c r="B3458" s="11"/>
      <c r="C3458" s="2"/>
      <c r="G3458" s="3"/>
    </row>
    <row r="3459" spans="1:7" x14ac:dyDescent="0.25">
      <c r="A3459" s="1"/>
      <c r="B3459" s="11"/>
      <c r="C3459" s="2"/>
      <c r="G3459" s="3"/>
    </row>
    <row r="3460" spans="1:7" x14ac:dyDescent="0.25">
      <c r="A3460" s="1"/>
      <c r="B3460" s="11"/>
      <c r="C3460" s="2"/>
      <c r="G3460" s="3"/>
    </row>
    <row r="3461" spans="1:7" x14ac:dyDescent="0.25">
      <c r="A3461" s="1"/>
      <c r="B3461" s="11"/>
      <c r="C3461" s="2"/>
      <c r="G3461" s="3"/>
    </row>
    <row r="3462" spans="1:7" x14ac:dyDescent="0.25">
      <c r="A3462" s="1"/>
      <c r="B3462" s="11"/>
      <c r="C3462" s="2"/>
      <c r="G3462" s="3"/>
    </row>
    <row r="3463" spans="1:7" x14ac:dyDescent="0.25">
      <c r="A3463" s="1"/>
      <c r="B3463" s="11"/>
      <c r="C3463" s="2"/>
      <c r="G3463" s="3"/>
    </row>
    <row r="3464" spans="1:7" x14ac:dyDescent="0.25">
      <c r="A3464" s="1"/>
      <c r="B3464" s="11"/>
      <c r="C3464" s="2"/>
      <c r="G3464" s="3"/>
    </row>
    <row r="3465" spans="1:7" x14ac:dyDescent="0.25">
      <c r="A3465" s="1"/>
      <c r="B3465" s="11"/>
      <c r="C3465" s="2"/>
      <c r="G3465" s="3"/>
    </row>
    <row r="3466" spans="1:7" x14ac:dyDescent="0.25">
      <c r="A3466" s="1"/>
      <c r="B3466" s="11"/>
      <c r="C3466" s="2"/>
      <c r="G3466" s="3"/>
    </row>
    <row r="3467" spans="1:7" x14ac:dyDescent="0.25">
      <c r="A3467" s="1"/>
      <c r="B3467" s="11"/>
      <c r="C3467" s="2"/>
      <c r="G3467" s="3"/>
    </row>
    <row r="3468" spans="1:7" x14ac:dyDescent="0.25">
      <c r="A3468" s="1"/>
      <c r="B3468" s="11"/>
      <c r="C3468" s="2"/>
      <c r="G3468" s="3"/>
    </row>
    <row r="3469" spans="1:7" x14ac:dyDescent="0.25">
      <c r="A3469" s="1"/>
      <c r="B3469" s="11"/>
      <c r="C3469" s="2"/>
      <c r="G3469" s="3"/>
    </row>
    <row r="3470" spans="1:7" x14ac:dyDescent="0.25">
      <c r="A3470" s="1"/>
      <c r="B3470" s="11"/>
      <c r="C3470" s="2"/>
      <c r="G3470" s="3"/>
    </row>
    <row r="3471" spans="1:7" x14ac:dyDescent="0.25">
      <c r="A3471" s="1"/>
      <c r="B3471" s="11"/>
      <c r="C3471" s="2"/>
      <c r="G3471" s="3"/>
    </row>
    <row r="3472" spans="1:7" x14ac:dyDescent="0.25">
      <c r="A3472" s="1"/>
      <c r="B3472" s="11"/>
      <c r="C3472" s="2"/>
      <c r="G3472" s="3"/>
    </row>
    <row r="3473" spans="1:7" x14ac:dyDescent="0.25">
      <c r="A3473" s="1"/>
      <c r="B3473" s="11"/>
      <c r="C3473" s="2"/>
      <c r="G3473" s="3"/>
    </row>
    <row r="3474" spans="1:7" x14ac:dyDescent="0.25">
      <c r="A3474" s="1"/>
      <c r="B3474" s="11"/>
      <c r="C3474" s="2"/>
      <c r="G3474" s="3"/>
    </row>
    <row r="3475" spans="1:7" x14ac:dyDescent="0.25">
      <c r="A3475" s="1"/>
      <c r="B3475" s="11"/>
      <c r="C3475" s="2"/>
      <c r="G3475" s="3"/>
    </row>
    <row r="3476" spans="1:7" x14ac:dyDescent="0.25">
      <c r="A3476" s="1"/>
      <c r="B3476" s="11"/>
      <c r="C3476" s="2"/>
      <c r="G3476" s="3"/>
    </row>
    <row r="3477" spans="1:7" x14ac:dyDescent="0.25">
      <c r="A3477" s="1"/>
      <c r="B3477" s="11"/>
      <c r="C3477" s="2"/>
      <c r="G3477" s="3"/>
    </row>
    <row r="3478" spans="1:7" x14ac:dyDescent="0.25">
      <c r="A3478" s="1"/>
      <c r="B3478" s="11"/>
      <c r="C3478" s="2"/>
      <c r="G3478" s="3"/>
    </row>
    <row r="3479" spans="1:7" x14ac:dyDescent="0.25">
      <c r="A3479" s="1"/>
      <c r="B3479" s="11"/>
      <c r="C3479" s="2"/>
      <c r="G3479" s="3"/>
    </row>
    <row r="3480" spans="1:7" x14ac:dyDescent="0.25">
      <c r="A3480" s="1"/>
      <c r="B3480" s="11"/>
      <c r="C3480" s="2"/>
      <c r="G3480" s="3"/>
    </row>
    <row r="3481" spans="1:7" x14ac:dyDescent="0.25">
      <c r="A3481" s="1"/>
      <c r="B3481" s="11"/>
      <c r="C3481" s="2"/>
      <c r="G3481" s="3"/>
    </row>
    <row r="3482" spans="1:7" x14ac:dyDescent="0.25">
      <c r="A3482" s="1"/>
      <c r="B3482" s="11"/>
      <c r="C3482" s="2"/>
      <c r="G3482" s="3"/>
    </row>
    <row r="3483" spans="1:7" x14ac:dyDescent="0.25">
      <c r="A3483" s="1"/>
      <c r="B3483" s="11"/>
      <c r="C3483" s="2"/>
      <c r="G3483" s="3"/>
    </row>
    <row r="3484" spans="1:7" x14ac:dyDescent="0.25">
      <c r="A3484" s="1"/>
      <c r="B3484" s="11"/>
      <c r="C3484" s="2"/>
      <c r="G3484" s="3"/>
    </row>
    <row r="3485" spans="1:7" x14ac:dyDescent="0.25">
      <c r="A3485" s="1"/>
      <c r="B3485" s="11"/>
      <c r="C3485" s="2"/>
      <c r="G3485" s="3"/>
    </row>
    <row r="3486" spans="1:7" x14ac:dyDescent="0.25">
      <c r="A3486" s="1"/>
      <c r="B3486" s="11"/>
      <c r="C3486" s="2"/>
      <c r="G3486" s="3"/>
    </row>
    <row r="3487" spans="1:7" x14ac:dyDescent="0.25">
      <c r="A3487" s="1"/>
      <c r="B3487" s="11"/>
      <c r="C3487" s="2"/>
      <c r="G3487" s="3"/>
    </row>
    <row r="3488" spans="1:7" x14ac:dyDescent="0.25">
      <c r="A3488" s="1"/>
      <c r="B3488" s="11"/>
      <c r="C3488" s="2"/>
      <c r="G3488" s="3"/>
    </row>
    <row r="3489" spans="1:7" x14ac:dyDescent="0.25">
      <c r="A3489" s="1"/>
      <c r="B3489" s="11"/>
      <c r="C3489" s="2"/>
      <c r="G3489" s="3"/>
    </row>
    <row r="3490" spans="1:7" x14ac:dyDescent="0.25">
      <c r="A3490" s="1"/>
      <c r="B3490" s="11"/>
      <c r="C3490" s="2"/>
      <c r="G3490" s="3"/>
    </row>
    <row r="3491" spans="1:7" x14ac:dyDescent="0.25">
      <c r="A3491" s="1"/>
      <c r="B3491" s="11"/>
      <c r="C3491" s="2"/>
      <c r="G3491" s="3"/>
    </row>
    <row r="3492" spans="1:7" x14ac:dyDescent="0.25">
      <c r="A3492" s="1"/>
      <c r="B3492" s="11"/>
      <c r="C3492" s="2"/>
      <c r="G3492" s="3"/>
    </row>
    <row r="3493" spans="1:7" x14ac:dyDescent="0.25">
      <c r="A3493" s="1"/>
      <c r="B3493" s="11"/>
      <c r="C3493" s="2"/>
      <c r="G3493" s="3"/>
    </row>
    <row r="3494" spans="1:7" x14ac:dyDescent="0.25">
      <c r="A3494" s="1"/>
      <c r="B3494" s="11"/>
      <c r="C3494" s="2"/>
      <c r="G3494" s="3"/>
    </row>
    <row r="3495" spans="1:7" x14ac:dyDescent="0.25">
      <c r="A3495" s="1"/>
      <c r="B3495" s="11"/>
      <c r="C3495" s="2"/>
      <c r="G3495" s="3"/>
    </row>
    <row r="3496" spans="1:7" x14ac:dyDescent="0.25">
      <c r="A3496" s="1"/>
      <c r="B3496" s="11"/>
      <c r="C3496" s="2"/>
      <c r="G3496" s="3"/>
    </row>
    <row r="3497" spans="1:7" x14ac:dyDescent="0.25">
      <c r="A3497" s="1"/>
      <c r="B3497" s="11"/>
      <c r="C3497" s="2"/>
      <c r="G3497" s="3"/>
    </row>
    <row r="3498" spans="1:7" x14ac:dyDescent="0.25">
      <c r="A3498" s="1"/>
      <c r="B3498" s="11"/>
      <c r="C3498" s="2"/>
      <c r="G3498" s="3"/>
    </row>
    <row r="3499" spans="1:7" x14ac:dyDescent="0.25">
      <c r="A3499" s="1"/>
      <c r="B3499" s="11"/>
      <c r="C3499" s="2"/>
      <c r="G3499" s="3"/>
    </row>
    <row r="3500" spans="1:7" x14ac:dyDescent="0.25">
      <c r="A3500" s="1"/>
      <c r="B3500" s="11"/>
      <c r="C3500" s="2"/>
      <c r="G3500" s="3"/>
    </row>
    <row r="3501" spans="1:7" x14ac:dyDescent="0.25">
      <c r="A3501" s="1"/>
      <c r="B3501" s="11"/>
      <c r="C3501" s="2"/>
      <c r="G3501" s="3"/>
    </row>
    <row r="3502" spans="1:7" x14ac:dyDescent="0.25">
      <c r="A3502" s="1"/>
      <c r="B3502" s="11"/>
      <c r="C3502" s="2"/>
      <c r="G3502" s="3"/>
    </row>
    <row r="3503" spans="1:7" x14ac:dyDescent="0.25">
      <c r="A3503" s="1"/>
      <c r="B3503" s="11"/>
      <c r="C3503" s="2"/>
      <c r="G3503" s="3"/>
    </row>
    <row r="3504" spans="1:7" x14ac:dyDescent="0.25">
      <c r="A3504" s="1"/>
      <c r="B3504" s="11"/>
      <c r="C3504" s="2"/>
      <c r="G3504" s="3"/>
    </row>
    <row r="3505" spans="1:7" x14ac:dyDescent="0.25">
      <c r="A3505" s="1"/>
      <c r="B3505" s="11"/>
      <c r="C3505" s="2"/>
      <c r="G3505" s="3"/>
    </row>
    <row r="3506" spans="1:7" x14ac:dyDescent="0.25">
      <c r="A3506" s="1"/>
      <c r="B3506" s="11"/>
      <c r="C3506" s="2"/>
      <c r="G3506" s="3"/>
    </row>
    <row r="3507" spans="1:7" x14ac:dyDescent="0.25">
      <c r="A3507" s="1"/>
      <c r="B3507" s="11"/>
      <c r="C3507" s="2"/>
      <c r="G3507" s="3"/>
    </row>
    <row r="3508" spans="1:7" x14ac:dyDescent="0.25">
      <c r="A3508" s="1"/>
      <c r="B3508" s="11"/>
      <c r="C3508" s="2"/>
      <c r="G3508" s="3"/>
    </row>
    <row r="3509" spans="1:7" x14ac:dyDescent="0.25">
      <c r="A3509" s="1"/>
      <c r="B3509" s="11"/>
      <c r="C3509" s="2"/>
      <c r="G3509" s="3"/>
    </row>
    <row r="3510" spans="1:7" x14ac:dyDescent="0.25">
      <c r="A3510" s="1"/>
      <c r="B3510" s="11"/>
      <c r="C3510" s="2"/>
      <c r="G3510" s="3"/>
    </row>
    <row r="3511" spans="1:7" x14ac:dyDescent="0.25">
      <c r="A3511" s="1"/>
      <c r="B3511" s="11"/>
      <c r="C3511" s="2"/>
      <c r="G3511" s="3"/>
    </row>
    <row r="3512" spans="1:7" x14ac:dyDescent="0.25">
      <c r="A3512" s="1"/>
      <c r="B3512" s="11"/>
      <c r="C3512" s="2"/>
      <c r="G3512" s="3"/>
    </row>
    <row r="3513" spans="1:7" x14ac:dyDescent="0.25">
      <c r="A3513" s="1"/>
      <c r="B3513" s="11"/>
      <c r="C3513" s="2"/>
      <c r="G3513" s="3"/>
    </row>
    <row r="3514" spans="1:7" x14ac:dyDescent="0.25">
      <c r="A3514" s="1"/>
      <c r="B3514" s="11"/>
      <c r="C3514" s="2"/>
      <c r="G3514" s="3"/>
    </row>
    <row r="3515" spans="1:7" x14ac:dyDescent="0.25">
      <c r="A3515" s="1"/>
      <c r="B3515" s="11"/>
      <c r="C3515" s="2"/>
      <c r="G3515" s="3"/>
    </row>
    <row r="3516" spans="1:7" x14ac:dyDescent="0.25">
      <c r="A3516" s="1"/>
      <c r="B3516" s="11"/>
      <c r="C3516" s="2"/>
      <c r="G3516" s="3"/>
    </row>
    <row r="3517" spans="1:7" x14ac:dyDescent="0.25">
      <c r="A3517" s="1"/>
      <c r="B3517" s="11"/>
      <c r="C3517" s="2"/>
      <c r="G3517" s="3"/>
    </row>
    <row r="3518" spans="1:7" x14ac:dyDescent="0.25">
      <c r="A3518" s="1"/>
      <c r="B3518" s="11"/>
      <c r="C3518" s="2"/>
      <c r="G3518" s="3"/>
    </row>
    <row r="3519" spans="1:7" x14ac:dyDescent="0.25">
      <c r="A3519" s="1"/>
      <c r="B3519" s="11"/>
      <c r="C3519" s="2"/>
      <c r="G3519" s="3"/>
    </row>
    <row r="3520" spans="1:7" x14ac:dyDescent="0.25">
      <c r="A3520" s="1"/>
      <c r="B3520" s="11"/>
      <c r="C3520" s="2"/>
      <c r="G3520" s="3"/>
    </row>
    <row r="3521" spans="1:7" x14ac:dyDescent="0.25">
      <c r="A3521" s="1"/>
      <c r="B3521" s="11"/>
      <c r="C3521" s="2"/>
      <c r="G3521" s="3"/>
    </row>
    <row r="3522" spans="1:7" x14ac:dyDescent="0.25">
      <c r="A3522" s="1"/>
      <c r="B3522" s="11"/>
      <c r="C3522" s="2"/>
      <c r="G3522" s="3"/>
    </row>
    <row r="3523" spans="1:7" x14ac:dyDescent="0.25">
      <c r="A3523" s="1"/>
      <c r="B3523" s="11"/>
      <c r="C3523" s="2"/>
      <c r="G3523" s="3"/>
    </row>
    <row r="3524" spans="1:7" x14ac:dyDescent="0.25">
      <c r="A3524" s="1"/>
      <c r="B3524" s="11"/>
      <c r="C3524" s="2"/>
      <c r="G3524" s="3"/>
    </row>
    <row r="3525" spans="1:7" x14ac:dyDescent="0.25">
      <c r="A3525" s="1"/>
      <c r="B3525" s="11"/>
      <c r="C3525" s="2"/>
      <c r="G3525" s="3"/>
    </row>
    <row r="3526" spans="1:7" x14ac:dyDescent="0.25">
      <c r="A3526" s="1"/>
      <c r="B3526" s="11"/>
      <c r="C3526" s="2"/>
      <c r="G3526" s="3"/>
    </row>
    <row r="3527" spans="1:7" x14ac:dyDescent="0.25">
      <c r="A3527" s="1"/>
      <c r="B3527" s="11"/>
      <c r="C3527" s="2"/>
      <c r="G3527" s="3"/>
    </row>
    <row r="3528" spans="1:7" x14ac:dyDescent="0.25">
      <c r="A3528" s="1"/>
      <c r="B3528" s="11"/>
      <c r="C3528" s="2"/>
      <c r="G3528" s="3"/>
    </row>
    <row r="3529" spans="1:7" x14ac:dyDescent="0.25">
      <c r="A3529" s="1"/>
      <c r="B3529" s="11"/>
      <c r="C3529" s="2"/>
      <c r="G3529" s="3"/>
    </row>
    <row r="3530" spans="1:7" x14ac:dyDescent="0.25">
      <c r="A3530" s="1"/>
      <c r="B3530" s="11"/>
      <c r="C3530" s="2"/>
      <c r="G3530" s="3"/>
    </row>
    <row r="3531" spans="1:7" x14ac:dyDescent="0.25">
      <c r="A3531" s="1"/>
      <c r="B3531" s="11"/>
      <c r="C3531" s="2"/>
      <c r="G3531" s="3"/>
    </row>
    <row r="3532" spans="1:7" x14ac:dyDescent="0.25">
      <c r="A3532" s="1"/>
      <c r="B3532" s="11"/>
      <c r="C3532" s="2"/>
      <c r="G3532" s="3"/>
    </row>
    <row r="3533" spans="1:7" x14ac:dyDescent="0.25">
      <c r="A3533" s="1"/>
      <c r="B3533" s="11"/>
      <c r="C3533" s="2"/>
      <c r="G3533" s="3"/>
    </row>
    <row r="3534" spans="1:7" x14ac:dyDescent="0.25">
      <c r="A3534" s="1"/>
      <c r="B3534" s="11"/>
      <c r="C3534" s="2"/>
      <c r="G3534" s="3"/>
    </row>
    <row r="3535" spans="1:7" x14ac:dyDescent="0.25">
      <c r="A3535" s="1"/>
      <c r="B3535" s="11"/>
      <c r="C3535" s="2"/>
      <c r="G3535" s="3"/>
    </row>
    <row r="3536" spans="1:7" x14ac:dyDescent="0.25">
      <c r="A3536" s="1"/>
      <c r="B3536" s="11"/>
      <c r="C3536" s="2"/>
      <c r="G3536" s="3"/>
    </row>
    <row r="3537" spans="1:7" x14ac:dyDescent="0.25">
      <c r="A3537" s="1"/>
      <c r="B3537" s="11"/>
      <c r="C3537" s="2"/>
      <c r="G3537" s="3"/>
    </row>
    <row r="3538" spans="1:7" x14ac:dyDescent="0.25">
      <c r="A3538" s="1"/>
      <c r="B3538" s="11"/>
      <c r="C3538" s="2"/>
      <c r="G3538" s="3"/>
    </row>
    <row r="3539" spans="1:7" x14ac:dyDescent="0.25">
      <c r="A3539" s="1"/>
      <c r="B3539" s="11"/>
      <c r="C3539" s="2"/>
      <c r="G3539" s="3"/>
    </row>
    <row r="3540" spans="1:7" x14ac:dyDescent="0.25">
      <c r="A3540" s="1"/>
      <c r="B3540" s="11"/>
      <c r="C3540" s="2"/>
      <c r="G3540" s="3"/>
    </row>
    <row r="3541" spans="1:7" x14ac:dyDescent="0.25">
      <c r="A3541" s="1"/>
      <c r="B3541" s="11"/>
      <c r="C3541" s="2"/>
      <c r="G3541" s="3"/>
    </row>
    <row r="3542" spans="1:7" x14ac:dyDescent="0.25">
      <c r="A3542" s="1"/>
      <c r="B3542" s="11"/>
      <c r="C3542" s="2"/>
      <c r="G3542" s="3"/>
    </row>
    <row r="3543" spans="1:7" x14ac:dyDescent="0.25">
      <c r="A3543" s="1"/>
      <c r="B3543" s="11"/>
      <c r="C3543" s="2"/>
      <c r="G3543" s="3"/>
    </row>
    <row r="3544" spans="1:7" x14ac:dyDescent="0.25">
      <c r="A3544" s="1"/>
      <c r="B3544" s="11"/>
      <c r="C3544" s="2"/>
      <c r="G3544" s="3"/>
    </row>
    <row r="3545" spans="1:7" x14ac:dyDescent="0.25">
      <c r="A3545" s="1"/>
      <c r="B3545" s="11"/>
      <c r="C3545" s="2"/>
      <c r="G3545" s="3"/>
    </row>
    <row r="3546" spans="1:7" x14ac:dyDescent="0.25">
      <c r="A3546" s="1"/>
      <c r="B3546" s="11"/>
      <c r="C3546" s="2"/>
      <c r="G3546" s="3"/>
    </row>
    <row r="3547" spans="1:7" x14ac:dyDescent="0.25">
      <c r="A3547" s="1"/>
      <c r="B3547" s="11"/>
      <c r="C3547" s="2"/>
      <c r="G3547" s="3"/>
    </row>
    <row r="3548" spans="1:7" x14ac:dyDescent="0.25">
      <c r="A3548" s="1"/>
      <c r="B3548" s="11"/>
      <c r="C3548" s="2"/>
      <c r="G3548" s="3"/>
    </row>
    <row r="3549" spans="1:7" x14ac:dyDescent="0.25">
      <c r="A3549" s="1"/>
      <c r="B3549" s="11"/>
      <c r="C3549" s="2"/>
      <c r="G3549" s="3"/>
    </row>
    <row r="3550" spans="1:7" x14ac:dyDescent="0.25">
      <c r="A3550" s="1"/>
      <c r="B3550" s="11"/>
      <c r="C3550" s="2"/>
      <c r="G3550" s="3"/>
    </row>
    <row r="3551" spans="1:7" x14ac:dyDescent="0.25">
      <c r="A3551" s="1"/>
      <c r="B3551" s="11"/>
      <c r="C3551" s="2"/>
      <c r="G3551" s="3"/>
    </row>
    <row r="3552" spans="1:7" x14ac:dyDescent="0.25">
      <c r="A3552" s="1"/>
      <c r="B3552" s="11"/>
      <c r="C3552" s="2"/>
      <c r="G3552" s="3"/>
    </row>
    <row r="3553" spans="1:7" x14ac:dyDescent="0.25">
      <c r="A3553" s="1"/>
      <c r="B3553" s="11"/>
      <c r="C3553" s="2"/>
      <c r="G3553" s="3"/>
    </row>
    <row r="3554" spans="1:7" x14ac:dyDescent="0.25">
      <c r="A3554" s="1"/>
      <c r="B3554" s="11"/>
      <c r="C3554" s="2"/>
      <c r="G3554" s="3"/>
    </row>
    <row r="3555" spans="1:7" x14ac:dyDescent="0.25">
      <c r="A3555" s="1"/>
      <c r="B3555" s="11"/>
      <c r="C3555" s="2"/>
      <c r="G3555" s="3"/>
    </row>
    <row r="3556" spans="1:7" x14ac:dyDescent="0.25">
      <c r="A3556" s="1"/>
      <c r="B3556" s="11"/>
      <c r="C3556" s="2"/>
      <c r="G3556" s="3"/>
    </row>
    <row r="3557" spans="1:7" x14ac:dyDescent="0.25">
      <c r="A3557" s="1"/>
      <c r="B3557" s="11"/>
      <c r="C3557" s="2"/>
      <c r="G3557" s="3"/>
    </row>
    <row r="3558" spans="1:7" x14ac:dyDescent="0.25">
      <c r="A3558" s="1"/>
      <c r="B3558" s="11"/>
      <c r="C3558" s="2"/>
      <c r="G3558" s="3"/>
    </row>
    <row r="3559" spans="1:7" x14ac:dyDescent="0.25">
      <c r="A3559" s="1"/>
      <c r="B3559" s="11"/>
      <c r="C3559" s="2"/>
      <c r="G3559" s="3"/>
    </row>
    <row r="3560" spans="1:7" x14ac:dyDescent="0.25">
      <c r="A3560" s="1"/>
      <c r="B3560" s="11"/>
      <c r="C3560" s="2"/>
      <c r="G3560" s="3"/>
    </row>
    <row r="3561" spans="1:7" x14ac:dyDescent="0.25">
      <c r="A3561" s="1"/>
      <c r="B3561" s="11"/>
      <c r="C3561" s="2"/>
      <c r="G3561" s="3"/>
    </row>
    <row r="3562" spans="1:7" x14ac:dyDescent="0.25">
      <c r="A3562" s="1"/>
      <c r="B3562" s="11"/>
      <c r="C3562" s="2"/>
      <c r="G3562" s="3"/>
    </row>
    <row r="3563" spans="1:7" x14ac:dyDescent="0.25">
      <c r="A3563" s="1"/>
      <c r="B3563" s="11"/>
      <c r="C3563" s="2"/>
      <c r="G3563" s="3"/>
    </row>
    <row r="3564" spans="1:7" x14ac:dyDescent="0.25">
      <c r="A3564" s="1"/>
      <c r="B3564" s="11"/>
      <c r="C3564" s="2"/>
      <c r="G3564" s="3"/>
    </row>
    <row r="3565" spans="1:7" x14ac:dyDescent="0.25">
      <c r="A3565" s="1"/>
      <c r="B3565" s="11"/>
      <c r="C3565" s="2"/>
      <c r="G3565" s="3"/>
    </row>
    <row r="3566" spans="1:7" x14ac:dyDescent="0.25">
      <c r="A3566" s="1"/>
      <c r="B3566" s="11"/>
      <c r="C3566" s="2"/>
      <c r="G3566" s="3"/>
    </row>
    <row r="3567" spans="1:7" x14ac:dyDescent="0.25">
      <c r="A3567" s="1"/>
      <c r="B3567" s="11"/>
      <c r="C3567" s="2"/>
      <c r="G3567" s="3"/>
    </row>
    <row r="3568" spans="1:7" x14ac:dyDescent="0.25">
      <c r="A3568" s="1"/>
      <c r="B3568" s="11"/>
      <c r="C3568" s="2"/>
      <c r="G3568" s="3"/>
    </row>
    <row r="3569" spans="1:7" x14ac:dyDescent="0.25">
      <c r="A3569" s="1"/>
      <c r="B3569" s="11"/>
      <c r="C3569" s="2"/>
      <c r="G3569" s="3"/>
    </row>
    <row r="3570" spans="1:7" x14ac:dyDescent="0.25">
      <c r="A3570" s="1"/>
      <c r="B3570" s="11"/>
      <c r="C3570" s="2"/>
      <c r="G3570" s="3"/>
    </row>
    <row r="3571" spans="1:7" x14ac:dyDescent="0.25">
      <c r="A3571" s="1"/>
      <c r="B3571" s="11"/>
      <c r="C3571" s="2"/>
      <c r="G3571" s="3"/>
    </row>
    <row r="3572" spans="1:7" x14ac:dyDescent="0.25">
      <c r="A3572" s="1"/>
      <c r="B3572" s="11"/>
      <c r="C3572" s="2"/>
      <c r="G3572" s="3"/>
    </row>
    <row r="3573" spans="1:7" x14ac:dyDescent="0.25">
      <c r="A3573" s="1"/>
      <c r="B3573" s="11"/>
      <c r="C3573" s="2"/>
      <c r="G3573" s="3"/>
    </row>
    <row r="3574" spans="1:7" x14ac:dyDescent="0.25">
      <c r="A3574" s="1"/>
      <c r="B3574" s="11"/>
      <c r="C3574" s="2"/>
      <c r="G3574" s="3"/>
    </row>
    <row r="3575" spans="1:7" x14ac:dyDescent="0.25">
      <c r="A3575" s="1"/>
      <c r="B3575" s="11"/>
      <c r="C3575" s="2"/>
      <c r="G3575" s="3"/>
    </row>
    <row r="3576" spans="1:7" x14ac:dyDescent="0.25">
      <c r="A3576" s="1"/>
      <c r="B3576" s="11"/>
      <c r="C3576" s="2"/>
      <c r="G3576" s="3"/>
    </row>
    <row r="3577" spans="1:7" x14ac:dyDescent="0.25">
      <c r="A3577" s="1"/>
      <c r="B3577" s="11"/>
      <c r="C3577" s="2"/>
      <c r="G3577" s="3"/>
    </row>
    <row r="3578" spans="1:7" x14ac:dyDescent="0.25">
      <c r="A3578" s="1"/>
      <c r="B3578" s="11"/>
      <c r="C3578" s="2"/>
      <c r="G3578" s="3"/>
    </row>
    <row r="3579" spans="1:7" x14ac:dyDescent="0.25">
      <c r="A3579" s="1"/>
      <c r="B3579" s="11"/>
      <c r="C3579" s="2"/>
      <c r="G3579" s="3"/>
    </row>
    <row r="3580" spans="1:7" x14ac:dyDescent="0.25">
      <c r="A3580" s="1"/>
      <c r="B3580" s="11"/>
      <c r="C3580" s="2"/>
      <c r="G3580" s="3"/>
    </row>
    <row r="3581" spans="1:7" x14ac:dyDescent="0.25">
      <c r="A3581" s="1"/>
      <c r="B3581" s="11"/>
      <c r="C3581" s="2"/>
      <c r="G3581" s="3"/>
    </row>
    <row r="3582" spans="1:7" x14ac:dyDescent="0.25">
      <c r="A3582" s="1"/>
      <c r="B3582" s="11"/>
      <c r="C3582" s="2"/>
      <c r="G3582" s="3"/>
    </row>
    <row r="3583" spans="1:7" x14ac:dyDescent="0.25">
      <c r="A3583" s="1"/>
      <c r="B3583" s="11"/>
      <c r="C3583" s="2"/>
      <c r="G3583" s="3"/>
    </row>
    <row r="3584" spans="1:7" x14ac:dyDescent="0.25">
      <c r="A3584" s="1"/>
      <c r="B3584" s="11"/>
      <c r="C3584" s="2"/>
      <c r="G3584" s="3"/>
    </row>
    <row r="3585" spans="1:7" x14ac:dyDescent="0.25">
      <c r="A3585" s="1"/>
      <c r="B3585" s="11"/>
      <c r="C3585" s="2"/>
      <c r="G3585" s="3"/>
    </row>
    <row r="3586" spans="1:7" x14ac:dyDescent="0.25">
      <c r="A3586" s="1"/>
      <c r="B3586" s="11"/>
      <c r="C3586" s="2"/>
      <c r="G3586" s="3"/>
    </row>
    <row r="3587" spans="1:7" x14ac:dyDescent="0.25">
      <c r="A3587" s="1"/>
      <c r="B3587" s="11"/>
      <c r="C3587" s="2"/>
      <c r="G3587" s="3"/>
    </row>
    <row r="3588" spans="1:7" x14ac:dyDescent="0.25">
      <c r="A3588" s="1"/>
      <c r="B3588" s="11"/>
      <c r="C3588" s="2"/>
      <c r="G3588" s="3"/>
    </row>
    <row r="3589" spans="1:7" x14ac:dyDescent="0.25">
      <c r="A3589" s="1"/>
      <c r="B3589" s="11"/>
      <c r="C3589" s="2"/>
      <c r="G3589" s="3"/>
    </row>
    <row r="3590" spans="1:7" x14ac:dyDescent="0.25">
      <c r="A3590" s="1"/>
      <c r="B3590" s="11"/>
      <c r="C3590" s="2"/>
      <c r="G3590" s="3"/>
    </row>
    <row r="3591" spans="1:7" x14ac:dyDescent="0.25">
      <c r="A3591" s="1"/>
      <c r="B3591" s="11"/>
      <c r="C3591" s="2"/>
      <c r="G3591" s="3"/>
    </row>
    <row r="3592" spans="1:7" x14ac:dyDescent="0.25">
      <c r="A3592" s="1"/>
      <c r="B3592" s="11"/>
      <c r="C3592" s="2"/>
      <c r="G3592" s="3"/>
    </row>
    <row r="3593" spans="1:7" x14ac:dyDescent="0.25">
      <c r="A3593" s="1"/>
      <c r="B3593" s="11"/>
      <c r="C3593" s="2"/>
      <c r="G3593" s="3"/>
    </row>
    <row r="3594" spans="1:7" x14ac:dyDescent="0.25">
      <c r="A3594" s="1"/>
      <c r="B3594" s="11"/>
      <c r="C3594" s="2"/>
      <c r="G3594" s="3"/>
    </row>
    <row r="3595" spans="1:7" x14ac:dyDescent="0.25">
      <c r="A3595" s="1"/>
      <c r="B3595" s="11"/>
      <c r="C3595" s="2"/>
      <c r="G3595" s="3"/>
    </row>
    <row r="3596" spans="1:7" x14ac:dyDescent="0.25">
      <c r="A3596" s="1"/>
      <c r="B3596" s="11"/>
      <c r="C3596" s="2"/>
      <c r="G3596" s="3"/>
    </row>
    <row r="3597" spans="1:7" x14ac:dyDescent="0.25">
      <c r="A3597" s="1"/>
      <c r="B3597" s="11"/>
      <c r="C3597" s="2"/>
      <c r="G3597" s="3"/>
    </row>
    <row r="3598" spans="1:7" x14ac:dyDescent="0.25">
      <c r="A3598" s="1"/>
      <c r="B3598" s="11"/>
      <c r="C3598" s="2"/>
      <c r="G3598" s="3"/>
    </row>
    <row r="3599" spans="1:7" x14ac:dyDescent="0.25">
      <c r="A3599" s="1"/>
      <c r="B3599" s="11"/>
      <c r="C3599" s="2"/>
      <c r="G3599" s="3"/>
    </row>
    <row r="3600" spans="1:7" x14ac:dyDescent="0.25">
      <c r="A3600" s="1"/>
      <c r="B3600" s="11"/>
      <c r="C3600" s="2"/>
      <c r="G3600" s="3"/>
    </row>
    <row r="3601" spans="1:7" x14ac:dyDescent="0.25">
      <c r="A3601" s="1"/>
      <c r="B3601" s="11"/>
      <c r="C3601" s="2"/>
      <c r="G3601" s="3"/>
    </row>
    <row r="3602" spans="1:7" x14ac:dyDescent="0.25">
      <c r="A3602" s="1"/>
      <c r="B3602" s="11"/>
      <c r="C3602" s="2"/>
      <c r="G3602" s="3"/>
    </row>
    <row r="3603" spans="1:7" x14ac:dyDescent="0.25">
      <c r="A3603" s="1"/>
      <c r="B3603" s="11"/>
      <c r="C3603" s="2"/>
      <c r="G3603" s="3"/>
    </row>
    <row r="3604" spans="1:7" x14ac:dyDescent="0.25">
      <c r="A3604" s="1"/>
      <c r="B3604" s="11"/>
      <c r="C3604" s="2"/>
      <c r="G3604" s="3"/>
    </row>
    <row r="3605" spans="1:7" x14ac:dyDescent="0.25">
      <c r="A3605" s="1"/>
      <c r="B3605" s="11"/>
      <c r="C3605" s="2"/>
      <c r="G3605" s="3"/>
    </row>
    <row r="3606" spans="1:7" x14ac:dyDescent="0.25">
      <c r="A3606" s="1"/>
      <c r="B3606" s="11"/>
      <c r="C3606" s="2"/>
      <c r="G3606" s="3"/>
    </row>
    <row r="3607" spans="1:7" x14ac:dyDescent="0.25">
      <c r="A3607" s="1"/>
      <c r="B3607" s="11"/>
      <c r="C3607" s="2"/>
      <c r="G3607" s="3"/>
    </row>
    <row r="3608" spans="1:7" x14ac:dyDescent="0.25">
      <c r="A3608" s="1"/>
      <c r="B3608" s="11"/>
      <c r="C3608" s="2"/>
      <c r="G3608" s="3"/>
    </row>
    <row r="3609" spans="1:7" x14ac:dyDescent="0.25">
      <c r="A3609" s="1"/>
      <c r="B3609" s="11"/>
      <c r="C3609" s="2"/>
      <c r="G3609" s="3"/>
    </row>
    <row r="3610" spans="1:7" x14ac:dyDescent="0.25">
      <c r="A3610" s="1"/>
      <c r="B3610" s="11"/>
      <c r="C3610" s="2"/>
      <c r="G3610" s="3"/>
    </row>
    <row r="3611" spans="1:7" x14ac:dyDescent="0.25">
      <c r="A3611" s="1"/>
      <c r="B3611" s="11"/>
      <c r="C3611" s="2"/>
      <c r="G3611" s="3"/>
    </row>
    <row r="3612" spans="1:7" x14ac:dyDescent="0.25">
      <c r="A3612" s="1"/>
      <c r="B3612" s="11"/>
      <c r="C3612" s="2"/>
      <c r="G3612" s="3"/>
    </row>
    <row r="3613" spans="1:7" x14ac:dyDescent="0.25">
      <c r="A3613" s="1"/>
      <c r="B3613" s="11"/>
      <c r="C3613" s="2"/>
      <c r="G3613" s="3"/>
    </row>
    <row r="3614" spans="1:7" x14ac:dyDescent="0.25">
      <c r="A3614" s="1"/>
      <c r="B3614" s="11"/>
      <c r="C3614" s="2"/>
      <c r="G3614" s="3"/>
    </row>
    <row r="3615" spans="1:7" x14ac:dyDescent="0.25">
      <c r="A3615" s="1"/>
      <c r="B3615" s="11"/>
      <c r="C3615" s="2"/>
      <c r="G3615" s="3"/>
    </row>
    <row r="3616" spans="1:7" x14ac:dyDescent="0.25">
      <c r="A3616" s="1"/>
      <c r="B3616" s="11"/>
      <c r="C3616" s="2"/>
      <c r="G3616" s="3"/>
    </row>
    <row r="3617" spans="1:7" x14ac:dyDescent="0.25">
      <c r="A3617" s="1"/>
      <c r="B3617" s="11"/>
      <c r="C3617" s="2"/>
      <c r="G3617" s="3"/>
    </row>
    <row r="3618" spans="1:7" x14ac:dyDescent="0.25">
      <c r="A3618" s="1"/>
      <c r="B3618" s="11"/>
      <c r="C3618" s="2"/>
      <c r="G3618" s="3"/>
    </row>
    <row r="3619" spans="1:7" x14ac:dyDescent="0.25">
      <c r="A3619" s="1"/>
      <c r="B3619" s="11"/>
      <c r="C3619" s="2"/>
      <c r="G3619" s="3"/>
    </row>
    <row r="3620" spans="1:7" x14ac:dyDescent="0.25">
      <c r="A3620" s="1"/>
      <c r="B3620" s="11"/>
      <c r="C3620" s="2"/>
      <c r="G3620" s="3"/>
    </row>
    <row r="3621" spans="1:7" x14ac:dyDescent="0.25">
      <c r="A3621" s="1"/>
      <c r="B3621" s="11"/>
      <c r="C3621" s="2"/>
      <c r="G3621" s="3"/>
    </row>
    <row r="3622" spans="1:7" x14ac:dyDescent="0.25">
      <c r="A3622" s="1"/>
      <c r="B3622" s="11"/>
      <c r="C3622" s="2"/>
      <c r="G3622" s="3"/>
    </row>
    <row r="3623" spans="1:7" x14ac:dyDescent="0.25">
      <c r="A3623" s="1"/>
      <c r="B3623" s="11"/>
      <c r="C3623" s="2"/>
      <c r="G3623" s="3"/>
    </row>
    <row r="3624" spans="1:7" x14ac:dyDescent="0.25">
      <c r="A3624" s="1"/>
      <c r="B3624" s="11"/>
      <c r="C3624" s="2"/>
      <c r="G3624" s="3"/>
    </row>
    <row r="3625" spans="1:7" x14ac:dyDescent="0.25">
      <c r="A3625" s="1"/>
      <c r="B3625" s="11"/>
      <c r="C3625" s="2"/>
      <c r="G3625" s="3"/>
    </row>
    <row r="3626" spans="1:7" x14ac:dyDescent="0.25">
      <c r="A3626" s="1"/>
      <c r="B3626" s="11"/>
      <c r="C3626" s="2"/>
      <c r="G3626" s="3"/>
    </row>
    <row r="3627" spans="1:7" x14ac:dyDescent="0.25">
      <c r="A3627" s="1"/>
      <c r="B3627" s="11"/>
      <c r="C3627" s="2"/>
      <c r="G3627" s="3"/>
    </row>
    <row r="3628" spans="1:7" x14ac:dyDescent="0.25">
      <c r="A3628" s="1"/>
      <c r="B3628" s="11"/>
      <c r="C3628" s="2"/>
      <c r="G3628" s="3"/>
    </row>
    <row r="3629" spans="1:7" x14ac:dyDescent="0.25">
      <c r="A3629" s="1"/>
      <c r="B3629" s="11"/>
      <c r="C3629" s="2"/>
      <c r="G3629" s="3"/>
    </row>
    <row r="3630" spans="1:7" x14ac:dyDescent="0.25">
      <c r="A3630" s="1"/>
      <c r="B3630" s="11"/>
      <c r="C3630" s="2"/>
      <c r="G3630" s="3"/>
    </row>
    <row r="3631" spans="1:7" x14ac:dyDescent="0.25">
      <c r="A3631" s="1"/>
      <c r="B3631" s="11"/>
      <c r="C3631" s="2"/>
      <c r="G3631" s="3"/>
    </row>
    <row r="3632" spans="1:7" x14ac:dyDescent="0.25">
      <c r="A3632" s="1"/>
      <c r="B3632" s="11"/>
      <c r="C3632" s="2"/>
      <c r="G3632" s="3"/>
    </row>
    <row r="3633" spans="1:7" x14ac:dyDescent="0.25">
      <c r="A3633" s="1"/>
      <c r="B3633" s="11"/>
      <c r="C3633" s="2"/>
      <c r="G3633" s="3"/>
    </row>
    <row r="3634" spans="1:7" x14ac:dyDescent="0.25">
      <c r="A3634" s="1"/>
      <c r="B3634" s="11"/>
      <c r="C3634" s="2"/>
      <c r="G3634" s="3"/>
    </row>
    <row r="3635" spans="1:7" x14ac:dyDescent="0.25">
      <c r="A3635" s="1"/>
      <c r="B3635" s="11"/>
      <c r="C3635" s="2"/>
      <c r="G3635" s="3"/>
    </row>
    <row r="3636" spans="1:7" x14ac:dyDescent="0.25">
      <c r="A3636" s="1"/>
      <c r="B3636" s="11"/>
      <c r="C3636" s="2"/>
      <c r="G3636" s="3"/>
    </row>
    <row r="3637" spans="1:7" x14ac:dyDescent="0.25">
      <c r="A3637" s="1"/>
      <c r="B3637" s="11"/>
      <c r="C3637" s="2"/>
      <c r="G3637" s="3"/>
    </row>
    <row r="3638" spans="1:7" x14ac:dyDescent="0.25">
      <c r="A3638" s="1"/>
      <c r="B3638" s="11"/>
      <c r="C3638" s="2"/>
      <c r="G3638" s="3"/>
    </row>
    <row r="3639" spans="1:7" x14ac:dyDescent="0.25">
      <c r="A3639" s="1"/>
      <c r="B3639" s="11"/>
      <c r="C3639" s="2"/>
      <c r="G3639" s="3"/>
    </row>
    <row r="3640" spans="1:7" x14ac:dyDescent="0.25">
      <c r="A3640" s="1"/>
      <c r="B3640" s="11"/>
      <c r="C3640" s="2"/>
      <c r="G3640" s="3"/>
    </row>
    <row r="3641" spans="1:7" x14ac:dyDescent="0.25">
      <c r="A3641" s="1"/>
      <c r="B3641" s="11"/>
      <c r="C3641" s="2"/>
      <c r="G3641" s="3"/>
    </row>
    <row r="3642" spans="1:7" x14ac:dyDescent="0.25">
      <c r="A3642" s="1"/>
      <c r="B3642" s="11"/>
      <c r="C3642" s="2"/>
      <c r="G3642" s="3"/>
    </row>
    <row r="3643" spans="1:7" x14ac:dyDescent="0.25">
      <c r="A3643" s="1"/>
      <c r="B3643" s="11"/>
      <c r="C3643" s="2"/>
      <c r="G3643" s="3"/>
    </row>
    <row r="3644" spans="1:7" x14ac:dyDescent="0.25">
      <c r="A3644" s="1"/>
      <c r="B3644" s="11"/>
      <c r="C3644" s="2"/>
      <c r="G3644" s="3"/>
    </row>
    <row r="3645" spans="1:7" x14ac:dyDescent="0.25">
      <c r="A3645" s="1"/>
      <c r="B3645" s="11"/>
      <c r="C3645" s="2"/>
      <c r="G3645" s="3"/>
    </row>
    <row r="3646" spans="1:7" x14ac:dyDescent="0.25">
      <c r="A3646" s="1"/>
      <c r="B3646" s="11"/>
      <c r="C3646" s="2"/>
      <c r="G3646" s="3"/>
    </row>
    <row r="3647" spans="1:7" x14ac:dyDescent="0.25">
      <c r="A3647" s="1"/>
      <c r="B3647" s="11"/>
      <c r="C3647" s="2"/>
      <c r="G3647" s="3"/>
    </row>
    <row r="3648" spans="1:7" x14ac:dyDescent="0.25">
      <c r="A3648" s="1"/>
      <c r="B3648" s="11"/>
      <c r="C3648" s="2"/>
      <c r="G3648" s="3"/>
    </row>
    <row r="3649" spans="1:7" x14ac:dyDescent="0.25">
      <c r="A3649" s="1"/>
      <c r="B3649" s="11"/>
      <c r="C3649" s="2"/>
      <c r="G3649" s="3"/>
    </row>
    <row r="3650" spans="1:7" x14ac:dyDescent="0.25">
      <c r="A3650" s="1"/>
      <c r="B3650" s="11"/>
      <c r="C3650" s="2"/>
      <c r="G3650" s="3"/>
    </row>
    <row r="3651" spans="1:7" x14ac:dyDescent="0.25">
      <c r="A3651" s="1"/>
      <c r="B3651" s="11"/>
      <c r="C3651" s="2"/>
      <c r="G3651" s="3"/>
    </row>
    <row r="3652" spans="1:7" x14ac:dyDescent="0.25">
      <c r="A3652" s="1"/>
      <c r="B3652" s="11"/>
      <c r="C3652" s="2"/>
      <c r="G3652" s="3"/>
    </row>
    <row r="3653" spans="1:7" x14ac:dyDescent="0.25">
      <c r="A3653" s="1"/>
      <c r="B3653" s="11"/>
      <c r="C3653" s="2"/>
      <c r="G3653" s="3"/>
    </row>
    <row r="3654" spans="1:7" x14ac:dyDescent="0.25">
      <c r="A3654" s="1"/>
      <c r="B3654" s="11"/>
      <c r="C3654" s="2"/>
      <c r="G3654" s="3"/>
    </row>
    <row r="3655" spans="1:7" x14ac:dyDescent="0.25">
      <c r="A3655" s="1"/>
      <c r="B3655" s="11"/>
      <c r="C3655" s="2"/>
      <c r="G3655" s="3"/>
    </row>
    <row r="3656" spans="1:7" x14ac:dyDescent="0.25">
      <c r="A3656" s="1"/>
      <c r="B3656" s="11"/>
      <c r="C3656" s="2"/>
      <c r="G3656" s="3"/>
    </row>
    <row r="3657" spans="1:7" x14ac:dyDescent="0.25">
      <c r="A3657" s="1"/>
      <c r="B3657" s="11"/>
      <c r="C3657" s="2"/>
      <c r="G3657" s="3"/>
    </row>
    <row r="3658" spans="1:7" x14ac:dyDescent="0.25">
      <c r="A3658" s="1"/>
      <c r="B3658" s="11"/>
      <c r="C3658" s="2"/>
      <c r="G3658" s="3"/>
    </row>
    <row r="3659" spans="1:7" x14ac:dyDescent="0.25">
      <c r="A3659" s="1"/>
      <c r="B3659" s="11"/>
      <c r="C3659" s="2"/>
      <c r="G3659" s="3"/>
    </row>
    <row r="3660" spans="1:7" x14ac:dyDescent="0.25">
      <c r="A3660" s="1"/>
      <c r="B3660" s="11"/>
      <c r="C3660" s="2"/>
      <c r="G3660" s="3"/>
    </row>
    <row r="3661" spans="1:7" x14ac:dyDescent="0.25">
      <c r="A3661" s="1"/>
      <c r="B3661" s="11"/>
      <c r="C3661" s="2"/>
      <c r="G3661" s="3"/>
    </row>
    <row r="3662" spans="1:7" x14ac:dyDescent="0.25">
      <c r="A3662" s="1"/>
      <c r="B3662" s="11"/>
      <c r="C3662" s="2"/>
      <c r="G3662" s="3"/>
    </row>
    <row r="3663" spans="1:7" x14ac:dyDescent="0.25">
      <c r="A3663" s="1"/>
      <c r="B3663" s="11"/>
      <c r="C3663" s="2"/>
      <c r="G3663" s="3"/>
    </row>
    <row r="3664" spans="1:7" x14ac:dyDescent="0.25">
      <c r="A3664" s="1"/>
      <c r="B3664" s="11"/>
      <c r="C3664" s="2"/>
      <c r="G3664" s="3"/>
    </row>
    <row r="3665" spans="1:7" x14ac:dyDescent="0.25">
      <c r="A3665" s="1"/>
      <c r="B3665" s="11"/>
      <c r="C3665" s="2"/>
      <c r="G3665" s="3"/>
    </row>
    <row r="3666" spans="1:7" x14ac:dyDescent="0.25">
      <c r="A3666" s="1"/>
      <c r="B3666" s="11"/>
      <c r="C3666" s="2"/>
      <c r="G3666" s="3"/>
    </row>
    <row r="3667" spans="1:7" x14ac:dyDescent="0.25">
      <c r="A3667" s="1"/>
      <c r="B3667" s="11"/>
      <c r="C3667" s="2"/>
      <c r="G3667" s="3"/>
    </row>
    <row r="3668" spans="1:7" x14ac:dyDescent="0.25">
      <c r="A3668" s="1"/>
      <c r="B3668" s="11"/>
      <c r="C3668" s="2"/>
      <c r="G3668" s="3"/>
    </row>
    <row r="3669" spans="1:7" x14ac:dyDescent="0.25">
      <c r="A3669" s="1"/>
      <c r="B3669" s="11"/>
      <c r="C3669" s="2"/>
      <c r="G3669" s="3"/>
    </row>
    <row r="3670" spans="1:7" x14ac:dyDescent="0.25">
      <c r="A3670" s="1"/>
      <c r="B3670" s="11"/>
      <c r="C3670" s="2"/>
      <c r="G3670" s="3"/>
    </row>
    <row r="3671" spans="1:7" x14ac:dyDescent="0.25">
      <c r="A3671" s="1"/>
      <c r="B3671" s="11"/>
      <c r="C3671" s="2"/>
      <c r="G3671" s="3"/>
    </row>
    <row r="3672" spans="1:7" x14ac:dyDescent="0.25">
      <c r="A3672" s="1"/>
      <c r="B3672" s="11"/>
      <c r="C3672" s="2"/>
      <c r="G3672" s="3"/>
    </row>
    <row r="3673" spans="1:7" x14ac:dyDescent="0.25">
      <c r="A3673" s="1"/>
      <c r="B3673" s="11"/>
      <c r="C3673" s="2"/>
      <c r="G3673" s="3"/>
    </row>
    <row r="3674" spans="1:7" x14ac:dyDescent="0.25">
      <c r="A3674" s="1"/>
      <c r="B3674" s="11"/>
      <c r="C3674" s="2"/>
      <c r="G3674" s="3"/>
    </row>
    <row r="3675" spans="1:7" x14ac:dyDescent="0.25">
      <c r="A3675" s="1"/>
      <c r="B3675" s="11"/>
      <c r="C3675" s="2"/>
      <c r="G3675" s="3"/>
    </row>
    <row r="3676" spans="1:7" x14ac:dyDescent="0.25">
      <c r="A3676" s="1"/>
      <c r="B3676" s="11"/>
      <c r="C3676" s="2"/>
      <c r="G3676" s="3"/>
    </row>
    <row r="3677" spans="1:7" x14ac:dyDescent="0.25">
      <c r="A3677" s="1"/>
      <c r="B3677" s="11"/>
      <c r="C3677" s="2"/>
      <c r="G3677" s="3"/>
    </row>
    <row r="3678" spans="1:7" x14ac:dyDescent="0.25">
      <c r="A3678" s="1"/>
      <c r="B3678" s="11"/>
      <c r="C3678" s="2"/>
      <c r="G3678" s="3"/>
    </row>
    <row r="3679" spans="1:7" x14ac:dyDescent="0.25">
      <c r="A3679" s="1"/>
      <c r="B3679" s="11"/>
      <c r="C3679" s="2"/>
      <c r="G3679" s="3"/>
    </row>
    <row r="3680" spans="1:7" x14ac:dyDescent="0.25">
      <c r="A3680" s="1"/>
      <c r="B3680" s="11"/>
      <c r="C3680" s="2"/>
      <c r="G3680" s="3"/>
    </row>
    <row r="3681" spans="1:7" x14ac:dyDescent="0.25">
      <c r="A3681" s="1"/>
      <c r="B3681" s="11"/>
      <c r="C3681" s="2"/>
      <c r="G3681" s="3"/>
    </row>
    <row r="3682" spans="1:7" x14ac:dyDescent="0.25">
      <c r="A3682" s="1"/>
      <c r="B3682" s="11"/>
      <c r="C3682" s="2"/>
      <c r="G3682" s="3"/>
    </row>
    <row r="3683" spans="1:7" x14ac:dyDescent="0.25">
      <c r="A3683" s="1"/>
      <c r="B3683" s="11"/>
      <c r="C3683" s="2"/>
      <c r="G3683" s="3"/>
    </row>
    <row r="3684" spans="1:7" x14ac:dyDescent="0.25">
      <c r="A3684" s="1"/>
      <c r="B3684" s="11"/>
      <c r="C3684" s="2"/>
      <c r="G3684" s="3"/>
    </row>
    <row r="3685" spans="1:7" x14ac:dyDescent="0.25">
      <c r="A3685" s="1"/>
      <c r="B3685" s="11"/>
      <c r="C3685" s="2"/>
      <c r="G3685" s="3"/>
    </row>
    <row r="3686" spans="1:7" x14ac:dyDescent="0.25">
      <c r="A3686" s="1"/>
      <c r="B3686" s="11"/>
      <c r="C3686" s="2"/>
      <c r="G3686" s="3"/>
    </row>
    <row r="3687" spans="1:7" x14ac:dyDescent="0.25">
      <c r="A3687" s="1"/>
      <c r="B3687" s="11"/>
      <c r="C3687" s="2"/>
      <c r="G3687" s="3"/>
    </row>
    <row r="3688" spans="1:7" x14ac:dyDescent="0.25">
      <c r="A3688" s="1"/>
      <c r="B3688" s="11"/>
      <c r="C3688" s="2"/>
      <c r="G3688" s="3"/>
    </row>
    <row r="3689" spans="1:7" x14ac:dyDescent="0.25">
      <c r="A3689" s="1"/>
      <c r="B3689" s="11"/>
      <c r="C3689" s="2"/>
      <c r="G3689" s="3"/>
    </row>
    <row r="3690" spans="1:7" x14ac:dyDescent="0.25">
      <c r="A3690" s="1"/>
      <c r="B3690" s="11"/>
      <c r="C3690" s="2"/>
      <c r="G3690" s="3"/>
    </row>
    <row r="3691" spans="1:7" x14ac:dyDescent="0.25">
      <c r="A3691" s="1"/>
      <c r="B3691" s="11"/>
      <c r="C3691" s="2"/>
      <c r="G3691" s="3"/>
    </row>
    <row r="3692" spans="1:7" x14ac:dyDescent="0.25">
      <c r="A3692" s="1"/>
      <c r="B3692" s="11"/>
      <c r="C3692" s="2"/>
      <c r="G3692" s="3"/>
    </row>
    <row r="3693" spans="1:7" x14ac:dyDescent="0.25">
      <c r="A3693" s="1"/>
      <c r="B3693" s="11"/>
      <c r="C3693" s="2"/>
      <c r="G3693" s="3"/>
    </row>
    <row r="3694" spans="1:7" x14ac:dyDescent="0.25">
      <c r="A3694" s="1"/>
      <c r="B3694" s="11"/>
      <c r="C3694" s="2"/>
      <c r="G3694" s="3"/>
    </row>
    <row r="3695" spans="1:7" x14ac:dyDescent="0.25">
      <c r="A3695" s="1"/>
      <c r="B3695" s="11"/>
      <c r="C3695" s="2"/>
      <c r="G3695" s="3"/>
    </row>
    <row r="3696" spans="1:7" x14ac:dyDescent="0.25">
      <c r="A3696" s="1"/>
      <c r="B3696" s="11"/>
      <c r="C3696" s="2"/>
      <c r="G3696" s="3"/>
    </row>
    <row r="3697" spans="1:7" x14ac:dyDescent="0.25">
      <c r="A3697" s="1"/>
      <c r="B3697" s="11"/>
      <c r="C3697" s="2"/>
      <c r="G3697" s="3"/>
    </row>
    <row r="3698" spans="1:7" x14ac:dyDescent="0.25">
      <c r="A3698" s="1"/>
      <c r="B3698" s="11"/>
      <c r="C3698" s="2"/>
      <c r="G3698" s="3"/>
    </row>
    <row r="3699" spans="1:7" x14ac:dyDescent="0.25">
      <c r="A3699" s="1"/>
      <c r="B3699" s="11"/>
      <c r="C3699" s="2"/>
      <c r="G3699" s="3"/>
    </row>
    <row r="3700" spans="1:7" x14ac:dyDescent="0.25">
      <c r="A3700" s="1"/>
      <c r="B3700" s="11"/>
      <c r="C3700" s="2"/>
      <c r="G3700" s="3"/>
    </row>
    <row r="3701" spans="1:7" x14ac:dyDescent="0.25">
      <c r="A3701" s="1"/>
      <c r="B3701" s="11"/>
      <c r="C3701" s="2"/>
      <c r="G3701" s="3"/>
    </row>
    <row r="3702" spans="1:7" x14ac:dyDescent="0.25">
      <c r="A3702" s="1"/>
      <c r="B3702" s="11"/>
      <c r="C3702" s="2"/>
      <c r="G3702" s="3"/>
    </row>
    <row r="3703" spans="1:7" x14ac:dyDescent="0.25">
      <c r="A3703" s="1"/>
      <c r="B3703" s="11"/>
      <c r="C3703" s="2"/>
      <c r="G3703" s="3"/>
    </row>
    <row r="3704" spans="1:7" x14ac:dyDescent="0.25">
      <c r="A3704" s="1"/>
      <c r="B3704" s="11"/>
      <c r="C3704" s="2"/>
      <c r="G3704" s="3"/>
    </row>
    <row r="3705" spans="1:7" x14ac:dyDescent="0.25">
      <c r="A3705" s="1"/>
      <c r="B3705" s="11"/>
      <c r="C3705" s="2"/>
      <c r="G3705" s="3"/>
    </row>
    <row r="3706" spans="1:7" x14ac:dyDescent="0.25">
      <c r="A3706" s="1"/>
      <c r="B3706" s="11"/>
      <c r="C3706" s="2"/>
      <c r="G3706" s="3"/>
    </row>
    <row r="3707" spans="1:7" x14ac:dyDescent="0.25">
      <c r="A3707" s="1"/>
      <c r="B3707" s="11"/>
      <c r="C3707" s="2"/>
      <c r="G3707" s="3"/>
    </row>
    <row r="3708" spans="1:7" x14ac:dyDescent="0.25">
      <c r="A3708" s="1"/>
      <c r="B3708" s="11"/>
      <c r="C3708" s="2"/>
      <c r="G3708" s="3"/>
    </row>
    <row r="3709" spans="1:7" x14ac:dyDescent="0.25">
      <c r="A3709" s="1"/>
      <c r="B3709" s="11"/>
      <c r="C3709" s="2"/>
      <c r="G3709" s="3"/>
    </row>
    <row r="3710" spans="1:7" x14ac:dyDescent="0.25">
      <c r="A3710" s="1"/>
      <c r="B3710" s="11"/>
      <c r="C3710" s="2"/>
      <c r="G3710" s="3"/>
    </row>
    <row r="3711" spans="1:7" x14ac:dyDescent="0.25">
      <c r="A3711" s="1"/>
      <c r="B3711" s="11"/>
      <c r="C3711" s="2"/>
      <c r="G3711" s="3"/>
    </row>
    <row r="3712" spans="1:7" x14ac:dyDescent="0.25">
      <c r="A3712" s="1"/>
      <c r="B3712" s="11"/>
      <c r="C3712" s="2"/>
      <c r="G3712" s="3"/>
    </row>
    <row r="3713" spans="1:7" x14ac:dyDescent="0.25">
      <c r="A3713" s="1"/>
      <c r="B3713" s="11"/>
      <c r="C3713" s="2"/>
      <c r="G3713" s="3"/>
    </row>
    <row r="3714" spans="1:7" x14ac:dyDescent="0.25">
      <c r="A3714" s="1"/>
      <c r="B3714" s="11"/>
      <c r="C3714" s="2"/>
      <c r="G3714" s="3"/>
    </row>
    <row r="3715" spans="1:7" x14ac:dyDescent="0.25">
      <c r="A3715" s="1"/>
      <c r="B3715" s="11"/>
      <c r="C3715" s="2"/>
      <c r="G3715" s="3"/>
    </row>
    <row r="3716" spans="1:7" x14ac:dyDescent="0.25">
      <c r="A3716" s="1"/>
      <c r="B3716" s="11"/>
      <c r="C3716" s="2"/>
      <c r="G3716" s="3"/>
    </row>
    <row r="3717" spans="1:7" x14ac:dyDescent="0.25">
      <c r="A3717" s="1"/>
      <c r="B3717" s="11"/>
      <c r="C3717" s="2"/>
      <c r="G3717" s="3"/>
    </row>
    <row r="3718" spans="1:7" x14ac:dyDescent="0.25">
      <c r="A3718" s="1"/>
      <c r="B3718" s="11"/>
      <c r="C3718" s="2"/>
      <c r="G3718" s="3"/>
    </row>
    <row r="3719" spans="1:7" x14ac:dyDescent="0.25">
      <c r="A3719" s="1"/>
      <c r="B3719" s="11"/>
      <c r="C3719" s="2"/>
      <c r="G3719" s="3"/>
    </row>
    <row r="3720" spans="1:7" x14ac:dyDescent="0.25">
      <c r="A3720" s="1"/>
      <c r="B3720" s="11"/>
      <c r="C3720" s="2"/>
      <c r="G3720" s="3"/>
    </row>
    <row r="3721" spans="1:7" x14ac:dyDescent="0.25">
      <c r="A3721" s="1"/>
      <c r="B3721" s="11"/>
      <c r="C3721" s="2"/>
      <c r="G3721" s="3"/>
    </row>
    <row r="3722" spans="1:7" x14ac:dyDescent="0.25">
      <c r="A3722" s="1"/>
      <c r="B3722" s="11"/>
      <c r="C3722" s="2"/>
      <c r="G3722" s="3"/>
    </row>
    <row r="3723" spans="1:7" x14ac:dyDescent="0.25">
      <c r="A3723" s="1"/>
      <c r="B3723" s="11"/>
      <c r="C3723" s="2"/>
      <c r="G3723" s="3"/>
    </row>
    <row r="3724" spans="1:7" x14ac:dyDescent="0.25">
      <c r="A3724" s="1"/>
      <c r="B3724" s="11"/>
      <c r="C3724" s="2"/>
      <c r="G3724" s="3"/>
    </row>
    <row r="3725" spans="1:7" x14ac:dyDescent="0.25">
      <c r="A3725" s="1"/>
      <c r="B3725" s="11"/>
      <c r="C3725" s="2"/>
      <c r="G3725" s="3"/>
    </row>
    <row r="3726" spans="1:7" x14ac:dyDescent="0.25">
      <c r="A3726" s="1"/>
      <c r="B3726" s="11"/>
      <c r="C3726" s="2"/>
      <c r="G3726" s="3"/>
    </row>
    <row r="3727" spans="1:7" x14ac:dyDescent="0.25">
      <c r="A3727" s="1"/>
      <c r="B3727" s="11"/>
      <c r="C3727" s="2"/>
      <c r="G3727" s="3"/>
    </row>
    <row r="3728" spans="1:7" x14ac:dyDescent="0.25">
      <c r="A3728" s="1"/>
      <c r="B3728" s="11"/>
      <c r="C3728" s="2"/>
      <c r="G3728" s="3"/>
    </row>
    <row r="3729" spans="1:7" x14ac:dyDescent="0.25">
      <c r="A3729" s="1"/>
      <c r="B3729" s="11"/>
      <c r="C3729" s="2"/>
      <c r="G3729" s="3"/>
    </row>
    <row r="3730" spans="1:7" x14ac:dyDescent="0.25">
      <c r="A3730" s="1"/>
      <c r="B3730" s="11"/>
      <c r="C3730" s="2"/>
      <c r="G3730" s="3"/>
    </row>
    <row r="3731" spans="1:7" x14ac:dyDescent="0.25">
      <c r="A3731" s="1"/>
      <c r="B3731" s="11"/>
      <c r="C3731" s="2"/>
      <c r="G3731" s="3"/>
    </row>
    <row r="3732" spans="1:7" x14ac:dyDescent="0.25">
      <c r="A3732" s="1"/>
      <c r="B3732" s="11"/>
      <c r="C3732" s="2"/>
      <c r="G3732" s="3"/>
    </row>
    <row r="3733" spans="1:7" x14ac:dyDescent="0.25">
      <c r="A3733" s="1"/>
      <c r="B3733" s="11"/>
      <c r="C3733" s="2"/>
      <c r="G3733" s="3"/>
    </row>
    <row r="3734" spans="1:7" x14ac:dyDescent="0.25">
      <c r="A3734" s="1"/>
      <c r="B3734" s="11"/>
      <c r="C3734" s="2"/>
      <c r="G3734" s="3"/>
    </row>
    <row r="3735" spans="1:7" x14ac:dyDescent="0.25">
      <c r="A3735" s="1"/>
      <c r="B3735" s="11"/>
      <c r="C3735" s="2"/>
      <c r="G3735" s="3"/>
    </row>
    <row r="3736" spans="1:7" x14ac:dyDescent="0.25">
      <c r="A3736" s="1"/>
      <c r="B3736" s="11"/>
      <c r="C3736" s="2"/>
      <c r="G3736" s="3"/>
    </row>
    <row r="3737" spans="1:7" x14ac:dyDescent="0.25">
      <c r="A3737" s="1"/>
      <c r="B3737" s="11"/>
      <c r="C3737" s="2"/>
      <c r="G3737" s="3"/>
    </row>
    <row r="3738" spans="1:7" x14ac:dyDescent="0.25">
      <c r="A3738" s="1"/>
      <c r="B3738" s="11"/>
      <c r="C3738" s="2"/>
      <c r="G3738" s="3"/>
    </row>
    <row r="3739" spans="1:7" x14ac:dyDescent="0.25">
      <c r="A3739" s="1"/>
      <c r="B3739" s="11"/>
      <c r="C3739" s="2"/>
      <c r="G3739" s="3"/>
    </row>
    <row r="3740" spans="1:7" x14ac:dyDescent="0.25">
      <c r="A3740" s="1"/>
      <c r="B3740" s="11"/>
      <c r="C3740" s="2"/>
      <c r="G3740" s="3"/>
    </row>
    <row r="3741" spans="1:7" x14ac:dyDescent="0.25">
      <c r="A3741" s="1"/>
      <c r="B3741" s="11"/>
      <c r="C3741" s="2"/>
      <c r="G3741" s="3"/>
    </row>
    <row r="3742" spans="1:7" x14ac:dyDescent="0.25">
      <c r="A3742" s="1"/>
      <c r="B3742" s="11"/>
      <c r="C3742" s="2"/>
      <c r="G3742" s="3"/>
    </row>
    <row r="3743" spans="1:7" x14ac:dyDescent="0.25">
      <c r="A3743" s="1"/>
      <c r="B3743" s="11"/>
      <c r="C3743" s="2"/>
      <c r="G3743" s="3"/>
    </row>
    <row r="3744" spans="1:7" x14ac:dyDescent="0.25">
      <c r="A3744" s="1"/>
      <c r="B3744" s="11"/>
      <c r="C3744" s="2"/>
      <c r="G3744" s="3"/>
    </row>
    <row r="3745" spans="1:7" x14ac:dyDescent="0.25">
      <c r="A3745" s="1"/>
      <c r="B3745" s="11"/>
      <c r="C3745" s="2"/>
      <c r="G3745" s="3"/>
    </row>
    <row r="3746" spans="1:7" x14ac:dyDescent="0.25">
      <c r="A3746" s="1"/>
      <c r="B3746" s="11"/>
      <c r="C3746" s="2"/>
      <c r="G3746" s="3"/>
    </row>
    <row r="3747" spans="1:7" x14ac:dyDescent="0.25">
      <c r="A3747" s="1"/>
      <c r="B3747" s="11"/>
      <c r="C3747" s="2"/>
      <c r="G3747" s="3"/>
    </row>
    <row r="3748" spans="1:7" x14ac:dyDescent="0.25">
      <c r="A3748" s="1"/>
      <c r="B3748" s="11"/>
      <c r="C3748" s="2"/>
      <c r="G3748" s="3"/>
    </row>
    <row r="3749" spans="1:7" x14ac:dyDescent="0.25">
      <c r="A3749" s="1"/>
      <c r="B3749" s="11"/>
      <c r="C3749" s="2"/>
      <c r="G3749" s="3"/>
    </row>
    <row r="3750" spans="1:7" x14ac:dyDescent="0.25">
      <c r="A3750" s="1"/>
      <c r="B3750" s="11"/>
      <c r="C3750" s="2"/>
      <c r="G3750" s="3"/>
    </row>
    <row r="3751" spans="1:7" x14ac:dyDescent="0.25">
      <c r="A3751" s="1"/>
      <c r="B3751" s="11"/>
      <c r="C3751" s="2"/>
      <c r="G3751" s="3"/>
    </row>
    <row r="3752" spans="1:7" x14ac:dyDescent="0.25">
      <c r="A3752" s="1"/>
      <c r="B3752" s="11"/>
      <c r="C3752" s="2"/>
      <c r="G3752" s="3"/>
    </row>
    <row r="3753" spans="1:7" x14ac:dyDescent="0.25">
      <c r="A3753" s="1"/>
      <c r="B3753" s="11"/>
      <c r="C3753" s="2"/>
      <c r="G3753" s="3"/>
    </row>
    <row r="3754" spans="1:7" x14ac:dyDescent="0.25">
      <c r="A3754" s="1"/>
      <c r="B3754" s="11"/>
      <c r="C3754" s="2"/>
      <c r="G3754" s="3"/>
    </row>
    <row r="3755" spans="1:7" x14ac:dyDescent="0.25">
      <c r="A3755" s="1"/>
      <c r="B3755" s="11"/>
      <c r="C3755" s="2"/>
      <c r="G3755" s="3"/>
    </row>
    <row r="3756" spans="1:7" x14ac:dyDescent="0.25">
      <c r="A3756" s="1"/>
      <c r="B3756" s="11"/>
      <c r="C3756" s="2"/>
      <c r="G3756" s="3"/>
    </row>
    <row r="3757" spans="1:7" x14ac:dyDescent="0.25">
      <c r="A3757" s="1"/>
      <c r="B3757" s="11"/>
      <c r="C3757" s="2"/>
      <c r="G3757" s="3"/>
    </row>
    <row r="3758" spans="1:7" x14ac:dyDescent="0.25">
      <c r="A3758" s="1"/>
      <c r="B3758" s="11"/>
      <c r="C3758" s="2"/>
      <c r="G3758" s="3"/>
    </row>
    <row r="3759" spans="1:7" x14ac:dyDescent="0.25">
      <c r="A3759" s="1"/>
      <c r="B3759" s="11"/>
      <c r="C3759" s="2"/>
      <c r="G3759" s="3"/>
    </row>
    <row r="3760" spans="1:7" x14ac:dyDescent="0.25">
      <c r="A3760" s="1"/>
      <c r="B3760" s="11"/>
      <c r="C3760" s="2"/>
      <c r="G3760" s="3"/>
    </row>
    <row r="3761" spans="1:7" x14ac:dyDescent="0.25">
      <c r="A3761" s="1"/>
      <c r="B3761" s="11"/>
      <c r="C3761" s="2"/>
      <c r="G3761" s="3"/>
    </row>
    <row r="3762" spans="1:7" x14ac:dyDescent="0.25">
      <c r="A3762" s="1"/>
      <c r="B3762" s="11"/>
      <c r="C3762" s="2"/>
      <c r="G3762" s="3"/>
    </row>
    <row r="3763" spans="1:7" x14ac:dyDescent="0.25">
      <c r="A3763" s="1"/>
      <c r="B3763" s="11"/>
      <c r="C3763" s="2"/>
      <c r="G3763" s="3"/>
    </row>
    <row r="3764" spans="1:7" x14ac:dyDescent="0.25">
      <c r="A3764" s="1"/>
      <c r="B3764" s="11"/>
      <c r="C3764" s="2"/>
      <c r="G3764" s="3"/>
    </row>
    <row r="3765" spans="1:7" x14ac:dyDescent="0.25">
      <c r="A3765" s="1"/>
      <c r="B3765" s="11"/>
      <c r="C3765" s="2"/>
      <c r="G3765" s="3"/>
    </row>
    <row r="3766" spans="1:7" x14ac:dyDescent="0.25">
      <c r="A3766" s="1"/>
      <c r="B3766" s="11"/>
      <c r="C3766" s="2"/>
      <c r="G3766" s="3"/>
    </row>
    <row r="3767" spans="1:7" x14ac:dyDescent="0.25">
      <c r="A3767" s="1"/>
      <c r="B3767" s="11"/>
      <c r="C3767" s="2"/>
      <c r="G3767" s="3"/>
    </row>
    <row r="3768" spans="1:7" x14ac:dyDescent="0.25">
      <c r="A3768" s="1"/>
      <c r="B3768" s="11"/>
      <c r="C3768" s="2"/>
      <c r="G3768" s="3"/>
    </row>
    <row r="3769" spans="1:7" x14ac:dyDescent="0.25">
      <c r="A3769" s="1"/>
      <c r="B3769" s="11"/>
      <c r="C3769" s="2"/>
      <c r="G3769" s="3"/>
    </row>
    <row r="3770" spans="1:7" x14ac:dyDescent="0.25">
      <c r="A3770" s="1"/>
      <c r="B3770" s="11"/>
      <c r="C3770" s="2"/>
      <c r="G3770" s="3"/>
    </row>
    <row r="3771" spans="1:7" x14ac:dyDescent="0.25">
      <c r="A3771" s="1"/>
      <c r="B3771" s="11"/>
      <c r="C3771" s="2"/>
      <c r="G3771" s="3"/>
    </row>
    <row r="3772" spans="1:7" x14ac:dyDescent="0.25">
      <c r="A3772" s="1"/>
      <c r="B3772" s="11"/>
      <c r="C3772" s="2"/>
      <c r="G3772" s="3"/>
    </row>
    <row r="3773" spans="1:7" x14ac:dyDescent="0.25">
      <c r="A3773" s="1"/>
      <c r="B3773" s="11"/>
      <c r="C3773" s="2"/>
      <c r="G3773" s="3"/>
    </row>
    <row r="3774" spans="1:7" x14ac:dyDescent="0.25">
      <c r="A3774" s="1"/>
      <c r="B3774" s="11"/>
      <c r="C3774" s="2"/>
      <c r="G3774" s="3"/>
    </row>
    <row r="3775" spans="1:7" x14ac:dyDescent="0.25">
      <c r="A3775" s="1"/>
      <c r="B3775" s="11"/>
      <c r="C3775" s="2"/>
      <c r="G3775" s="3"/>
    </row>
    <row r="3776" spans="1:7" x14ac:dyDescent="0.25">
      <c r="A3776" s="1"/>
      <c r="B3776" s="11"/>
      <c r="C3776" s="2"/>
      <c r="G3776" s="3"/>
    </row>
    <row r="3777" spans="1:7" x14ac:dyDescent="0.25">
      <c r="A3777" s="1"/>
      <c r="B3777" s="11"/>
      <c r="C3777" s="2"/>
      <c r="G3777" s="3"/>
    </row>
    <row r="3778" spans="1:7" x14ac:dyDescent="0.25">
      <c r="A3778" s="1"/>
      <c r="B3778" s="11"/>
      <c r="C3778" s="2"/>
      <c r="G3778" s="3"/>
    </row>
    <row r="3779" spans="1:7" x14ac:dyDescent="0.25">
      <c r="A3779" s="1"/>
      <c r="B3779" s="11"/>
      <c r="C3779" s="2"/>
      <c r="G3779" s="3"/>
    </row>
    <row r="3780" spans="1:7" x14ac:dyDescent="0.25">
      <c r="A3780" s="1"/>
      <c r="B3780" s="11"/>
      <c r="C3780" s="2"/>
      <c r="G3780" s="3"/>
    </row>
    <row r="3781" spans="1:7" x14ac:dyDescent="0.25">
      <c r="A3781" s="1"/>
      <c r="B3781" s="11"/>
      <c r="C3781" s="2"/>
      <c r="G3781" s="3"/>
    </row>
    <row r="3782" spans="1:7" x14ac:dyDescent="0.25">
      <c r="A3782" s="1"/>
      <c r="B3782" s="11"/>
      <c r="C3782" s="2"/>
      <c r="G3782" s="3"/>
    </row>
    <row r="3783" spans="1:7" x14ac:dyDescent="0.25">
      <c r="A3783" s="1"/>
      <c r="B3783" s="11"/>
      <c r="C3783" s="2"/>
      <c r="G3783" s="3"/>
    </row>
    <row r="3784" spans="1:7" x14ac:dyDescent="0.25">
      <c r="A3784" s="1"/>
      <c r="B3784" s="11"/>
      <c r="C3784" s="2"/>
      <c r="G3784" s="3"/>
    </row>
    <row r="3785" spans="1:7" x14ac:dyDescent="0.25">
      <c r="A3785" s="1"/>
      <c r="B3785" s="11"/>
      <c r="C3785" s="2"/>
      <c r="G3785" s="3"/>
    </row>
    <row r="3786" spans="1:7" x14ac:dyDescent="0.25">
      <c r="A3786" s="1"/>
      <c r="B3786" s="11"/>
      <c r="C3786" s="2"/>
      <c r="G3786" s="3"/>
    </row>
    <row r="3787" spans="1:7" x14ac:dyDescent="0.25">
      <c r="A3787" s="1"/>
      <c r="B3787" s="11"/>
      <c r="C3787" s="2"/>
      <c r="G3787" s="3"/>
    </row>
    <row r="3788" spans="1:7" x14ac:dyDescent="0.25">
      <c r="A3788" s="1"/>
      <c r="B3788" s="11"/>
      <c r="C3788" s="2"/>
      <c r="G3788" s="3"/>
    </row>
    <row r="3789" spans="1:7" x14ac:dyDescent="0.25">
      <c r="A3789" s="1"/>
      <c r="B3789" s="11"/>
      <c r="C3789" s="2"/>
      <c r="G3789" s="3"/>
    </row>
    <row r="3790" spans="1:7" x14ac:dyDescent="0.25">
      <c r="A3790" s="1"/>
      <c r="B3790" s="11"/>
      <c r="C3790" s="2"/>
      <c r="G3790" s="3"/>
    </row>
    <row r="3791" spans="1:7" x14ac:dyDescent="0.25">
      <c r="A3791" s="1"/>
      <c r="B3791" s="11"/>
      <c r="C3791" s="2"/>
      <c r="G3791" s="3"/>
    </row>
    <row r="3792" spans="1:7" x14ac:dyDescent="0.25">
      <c r="A3792" s="1"/>
      <c r="B3792" s="11"/>
      <c r="C3792" s="2"/>
      <c r="G3792" s="3"/>
    </row>
    <row r="3793" spans="1:7" x14ac:dyDescent="0.25">
      <c r="A3793" s="1"/>
      <c r="B3793" s="11"/>
      <c r="C3793" s="2"/>
      <c r="G3793" s="3"/>
    </row>
    <row r="3794" spans="1:7" x14ac:dyDescent="0.25">
      <c r="A3794" s="1"/>
      <c r="B3794" s="11"/>
      <c r="C3794" s="2"/>
      <c r="G3794" s="3"/>
    </row>
    <row r="3795" spans="1:7" x14ac:dyDescent="0.25">
      <c r="A3795" s="1"/>
      <c r="B3795" s="11"/>
      <c r="C3795" s="2"/>
      <c r="G3795" s="3"/>
    </row>
    <row r="3796" spans="1:7" x14ac:dyDescent="0.25">
      <c r="A3796" s="1"/>
      <c r="B3796" s="11"/>
      <c r="C3796" s="2"/>
      <c r="G3796" s="3"/>
    </row>
    <row r="3797" spans="1:7" x14ac:dyDescent="0.25">
      <c r="A3797" s="1"/>
      <c r="B3797" s="11"/>
      <c r="C3797" s="2"/>
      <c r="G3797" s="3"/>
    </row>
    <row r="3798" spans="1:7" x14ac:dyDescent="0.25">
      <c r="A3798" s="1"/>
      <c r="B3798" s="11"/>
      <c r="C3798" s="2"/>
      <c r="G3798" s="3"/>
    </row>
    <row r="3799" spans="1:7" x14ac:dyDescent="0.25">
      <c r="A3799" s="1"/>
      <c r="B3799" s="11"/>
      <c r="C3799" s="2"/>
      <c r="G3799" s="3"/>
    </row>
    <row r="3800" spans="1:7" x14ac:dyDescent="0.25">
      <c r="A3800" s="1"/>
      <c r="B3800" s="11"/>
      <c r="C3800" s="2"/>
      <c r="G3800" s="3"/>
    </row>
    <row r="3801" spans="1:7" x14ac:dyDescent="0.25">
      <c r="A3801" s="1"/>
      <c r="B3801" s="11"/>
      <c r="C3801" s="2"/>
      <c r="G3801" s="3"/>
    </row>
    <row r="3802" spans="1:7" x14ac:dyDescent="0.25">
      <c r="A3802" s="1"/>
      <c r="B3802" s="11"/>
      <c r="C3802" s="2"/>
      <c r="G3802" s="3"/>
    </row>
    <row r="3803" spans="1:7" x14ac:dyDescent="0.25">
      <c r="A3803" s="1"/>
      <c r="B3803" s="11"/>
      <c r="C3803" s="2"/>
      <c r="G3803" s="3"/>
    </row>
    <row r="3804" spans="1:7" x14ac:dyDescent="0.25">
      <c r="A3804" s="1"/>
      <c r="B3804" s="11"/>
      <c r="C3804" s="2"/>
      <c r="G3804" s="3"/>
    </row>
    <row r="3805" spans="1:7" x14ac:dyDescent="0.25">
      <c r="A3805" s="1"/>
      <c r="B3805" s="11"/>
      <c r="C3805" s="2"/>
      <c r="G3805" s="3"/>
    </row>
    <row r="3806" spans="1:7" x14ac:dyDescent="0.25">
      <c r="A3806" s="1"/>
      <c r="B3806" s="11"/>
      <c r="C3806" s="2"/>
      <c r="G3806" s="3"/>
    </row>
    <row r="3807" spans="1:7" x14ac:dyDescent="0.25">
      <c r="A3807" s="1"/>
      <c r="B3807" s="11"/>
      <c r="C3807" s="2"/>
      <c r="G3807" s="3"/>
    </row>
    <row r="3808" spans="1:7" x14ac:dyDescent="0.25">
      <c r="A3808" s="1"/>
      <c r="B3808" s="11"/>
      <c r="C3808" s="2"/>
      <c r="G3808" s="3"/>
    </row>
    <row r="3809" spans="1:7" x14ac:dyDescent="0.25">
      <c r="A3809" s="1"/>
      <c r="B3809" s="11"/>
      <c r="C3809" s="2"/>
      <c r="G3809" s="3"/>
    </row>
    <row r="3810" spans="1:7" x14ac:dyDescent="0.25">
      <c r="A3810" s="1"/>
      <c r="B3810" s="11"/>
      <c r="C3810" s="2"/>
      <c r="G3810" s="3"/>
    </row>
    <row r="3811" spans="1:7" x14ac:dyDescent="0.25">
      <c r="A3811" s="1"/>
      <c r="B3811" s="11"/>
      <c r="C3811" s="2"/>
      <c r="G3811" s="3"/>
    </row>
    <row r="3812" spans="1:7" x14ac:dyDescent="0.25">
      <c r="A3812" s="1"/>
      <c r="B3812" s="11"/>
      <c r="C3812" s="2"/>
      <c r="G3812" s="3"/>
    </row>
    <row r="3813" spans="1:7" x14ac:dyDescent="0.25">
      <c r="A3813" s="1"/>
      <c r="B3813" s="11"/>
      <c r="C3813" s="2"/>
      <c r="G3813" s="3"/>
    </row>
    <row r="3814" spans="1:7" x14ac:dyDescent="0.25">
      <c r="A3814" s="1"/>
      <c r="B3814" s="11"/>
      <c r="C3814" s="2"/>
      <c r="G3814" s="3"/>
    </row>
    <row r="3815" spans="1:7" x14ac:dyDescent="0.25">
      <c r="A3815" s="1"/>
      <c r="B3815" s="11"/>
      <c r="C3815" s="2"/>
      <c r="G3815" s="3"/>
    </row>
    <row r="3816" spans="1:7" x14ac:dyDescent="0.25">
      <c r="A3816" s="1"/>
      <c r="B3816" s="11"/>
      <c r="C3816" s="2"/>
      <c r="G3816" s="3"/>
    </row>
    <row r="3817" spans="1:7" x14ac:dyDescent="0.25">
      <c r="A3817" s="1"/>
      <c r="B3817" s="11"/>
      <c r="C3817" s="2"/>
      <c r="G3817" s="3"/>
    </row>
    <row r="3818" spans="1:7" x14ac:dyDescent="0.25">
      <c r="A3818" s="1"/>
      <c r="B3818" s="11"/>
      <c r="C3818" s="2"/>
      <c r="G3818" s="3"/>
    </row>
    <row r="3819" spans="1:7" x14ac:dyDescent="0.25">
      <c r="A3819" s="1"/>
      <c r="B3819" s="11"/>
      <c r="C3819" s="2"/>
      <c r="G3819" s="3"/>
    </row>
    <row r="3820" spans="1:7" x14ac:dyDescent="0.25">
      <c r="A3820" s="1"/>
      <c r="B3820" s="11"/>
      <c r="C3820" s="2"/>
      <c r="G3820" s="3"/>
    </row>
    <row r="3821" spans="1:7" x14ac:dyDescent="0.25">
      <c r="A3821" s="1"/>
      <c r="B3821" s="11"/>
      <c r="C3821" s="2"/>
      <c r="G3821" s="3"/>
    </row>
    <row r="3822" spans="1:7" x14ac:dyDescent="0.25">
      <c r="A3822" s="1"/>
      <c r="B3822" s="11"/>
      <c r="C3822" s="2"/>
      <c r="G3822" s="3"/>
    </row>
    <row r="3823" spans="1:7" x14ac:dyDescent="0.25">
      <c r="A3823" s="1"/>
      <c r="B3823" s="11"/>
      <c r="C3823" s="2"/>
      <c r="G3823" s="3"/>
    </row>
    <row r="3824" spans="1:7" x14ac:dyDescent="0.25">
      <c r="A3824" s="1"/>
      <c r="B3824" s="11"/>
      <c r="C3824" s="2"/>
      <c r="G3824" s="3"/>
    </row>
    <row r="3825" spans="1:7" x14ac:dyDescent="0.25">
      <c r="A3825" s="1"/>
      <c r="B3825" s="11"/>
      <c r="C3825" s="2"/>
      <c r="G3825" s="3"/>
    </row>
    <row r="3826" spans="1:7" x14ac:dyDescent="0.25">
      <c r="A3826" s="1"/>
      <c r="B3826" s="11"/>
      <c r="C3826" s="2"/>
      <c r="G3826" s="3"/>
    </row>
    <row r="3827" spans="1:7" x14ac:dyDescent="0.25">
      <c r="A3827" s="1"/>
      <c r="B3827" s="11"/>
      <c r="C3827" s="2"/>
      <c r="G3827" s="3"/>
    </row>
    <row r="3828" spans="1:7" x14ac:dyDescent="0.25">
      <c r="A3828" s="1"/>
      <c r="B3828" s="11"/>
      <c r="C3828" s="2"/>
      <c r="G3828" s="3"/>
    </row>
    <row r="3829" spans="1:7" x14ac:dyDescent="0.25">
      <c r="A3829" s="1"/>
      <c r="B3829" s="11"/>
      <c r="C3829" s="2"/>
      <c r="G3829" s="3"/>
    </row>
    <row r="3830" spans="1:7" x14ac:dyDescent="0.25">
      <c r="A3830" s="1"/>
      <c r="B3830" s="11"/>
      <c r="C3830" s="2"/>
      <c r="G3830" s="3"/>
    </row>
    <row r="3831" spans="1:7" x14ac:dyDescent="0.25">
      <c r="A3831" s="1"/>
      <c r="B3831" s="11"/>
      <c r="C3831" s="2"/>
      <c r="G3831" s="3"/>
    </row>
    <row r="3832" spans="1:7" x14ac:dyDescent="0.25">
      <c r="A3832" s="1"/>
      <c r="B3832" s="11"/>
      <c r="C3832" s="2"/>
      <c r="G3832" s="3"/>
    </row>
    <row r="3833" spans="1:7" x14ac:dyDescent="0.25">
      <c r="A3833" s="1"/>
      <c r="B3833" s="11"/>
      <c r="C3833" s="2"/>
      <c r="G3833" s="3"/>
    </row>
    <row r="3834" spans="1:7" x14ac:dyDescent="0.25">
      <c r="A3834" s="1"/>
      <c r="B3834" s="11"/>
      <c r="C3834" s="2"/>
      <c r="G3834" s="3"/>
    </row>
    <row r="3835" spans="1:7" x14ac:dyDescent="0.25">
      <c r="A3835" s="1"/>
      <c r="B3835" s="11"/>
      <c r="C3835" s="2"/>
      <c r="G3835" s="3"/>
    </row>
    <row r="3836" spans="1:7" x14ac:dyDescent="0.25">
      <c r="A3836" s="1"/>
      <c r="B3836" s="11"/>
      <c r="C3836" s="2"/>
      <c r="G3836" s="3"/>
    </row>
    <row r="3837" spans="1:7" x14ac:dyDescent="0.25">
      <c r="A3837" s="1"/>
      <c r="B3837" s="11"/>
      <c r="C3837" s="2"/>
      <c r="G3837" s="3"/>
    </row>
    <row r="3838" spans="1:7" x14ac:dyDescent="0.25">
      <c r="A3838" s="1"/>
      <c r="B3838" s="11"/>
      <c r="C3838" s="2"/>
      <c r="G3838" s="3"/>
    </row>
    <row r="3839" spans="1:7" x14ac:dyDescent="0.25">
      <c r="A3839" s="1"/>
      <c r="B3839" s="11"/>
      <c r="C3839" s="2"/>
      <c r="G3839" s="3"/>
    </row>
    <row r="3840" spans="1:7" x14ac:dyDescent="0.25">
      <c r="A3840" s="1"/>
      <c r="B3840" s="11"/>
      <c r="C3840" s="2"/>
      <c r="G3840" s="3"/>
    </row>
    <row r="3841" spans="1:7" x14ac:dyDescent="0.25">
      <c r="A3841" s="1"/>
      <c r="B3841" s="11"/>
      <c r="C3841" s="2"/>
      <c r="G3841" s="3"/>
    </row>
    <row r="3842" spans="1:7" x14ac:dyDescent="0.25">
      <c r="A3842" s="1"/>
      <c r="B3842" s="11"/>
      <c r="C3842" s="2"/>
      <c r="G3842" s="3"/>
    </row>
    <row r="3843" spans="1:7" x14ac:dyDescent="0.25">
      <c r="A3843" s="1"/>
      <c r="B3843" s="11"/>
      <c r="C3843" s="2"/>
      <c r="G3843" s="3"/>
    </row>
    <row r="3844" spans="1:7" x14ac:dyDescent="0.25">
      <c r="A3844" s="1"/>
      <c r="B3844" s="11"/>
      <c r="C3844" s="2"/>
      <c r="G3844" s="3"/>
    </row>
    <row r="3845" spans="1:7" x14ac:dyDescent="0.25">
      <c r="A3845" s="1"/>
      <c r="B3845" s="11"/>
      <c r="C3845" s="2"/>
      <c r="G3845" s="3"/>
    </row>
    <row r="3846" spans="1:7" x14ac:dyDescent="0.25">
      <c r="A3846" s="1"/>
      <c r="B3846" s="11"/>
      <c r="C3846" s="2"/>
      <c r="G3846" s="3"/>
    </row>
    <row r="3847" spans="1:7" x14ac:dyDescent="0.25">
      <c r="A3847" s="1"/>
      <c r="B3847" s="11"/>
      <c r="C3847" s="2"/>
      <c r="G3847" s="3"/>
    </row>
    <row r="3848" spans="1:7" x14ac:dyDescent="0.25">
      <c r="A3848" s="1"/>
      <c r="B3848" s="11"/>
      <c r="C3848" s="2"/>
      <c r="G3848" s="3"/>
    </row>
    <row r="3849" spans="1:7" x14ac:dyDescent="0.25">
      <c r="A3849" s="1"/>
      <c r="B3849" s="11"/>
      <c r="C3849" s="2"/>
      <c r="G3849" s="3"/>
    </row>
    <row r="3850" spans="1:7" x14ac:dyDescent="0.25">
      <c r="A3850" s="1"/>
      <c r="B3850" s="11"/>
      <c r="C3850" s="2"/>
      <c r="G3850" s="3"/>
    </row>
    <row r="3851" spans="1:7" x14ac:dyDescent="0.25">
      <c r="A3851" s="1"/>
      <c r="B3851" s="11"/>
      <c r="C3851" s="2"/>
      <c r="G3851" s="3"/>
    </row>
    <row r="3852" spans="1:7" x14ac:dyDescent="0.25">
      <c r="A3852" s="1"/>
      <c r="B3852" s="11"/>
      <c r="C3852" s="2"/>
      <c r="G3852" s="3"/>
    </row>
    <row r="3853" spans="1:7" x14ac:dyDescent="0.25">
      <c r="A3853" s="1"/>
      <c r="B3853" s="11"/>
      <c r="C3853" s="2"/>
      <c r="G3853" s="3"/>
    </row>
    <row r="3854" spans="1:7" x14ac:dyDescent="0.25">
      <c r="A3854" s="1"/>
      <c r="B3854" s="11"/>
      <c r="C3854" s="2"/>
      <c r="G3854" s="3"/>
    </row>
    <row r="3855" spans="1:7" x14ac:dyDescent="0.25">
      <c r="A3855" s="1"/>
      <c r="B3855" s="11"/>
      <c r="C3855" s="2"/>
      <c r="G3855" s="3"/>
    </row>
    <row r="3856" spans="1:7" x14ac:dyDescent="0.25">
      <c r="A3856" s="1"/>
      <c r="B3856" s="11"/>
      <c r="C3856" s="2"/>
      <c r="G3856" s="3"/>
    </row>
    <row r="3857" spans="1:7" x14ac:dyDescent="0.25">
      <c r="A3857" s="1"/>
      <c r="B3857" s="11"/>
      <c r="C3857" s="2"/>
      <c r="G3857" s="3"/>
    </row>
    <row r="3858" spans="1:7" x14ac:dyDescent="0.25">
      <c r="A3858" s="1"/>
      <c r="B3858" s="11"/>
      <c r="C3858" s="2"/>
      <c r="G3858" s="3"/>
    </row>
    <row r="3859" spans="1:7" x14ac:dyDescent="0.25">
      <c r="A3859" s="1"/>
      <c r="B3859" s="11"/>
      <c r="C3859" s="2"/>
      <c r="G3859" s="3"/>
    </row>
    <row r="3860" spans="1:7" x14ac:dyDescent="0.25">
      <c r="A3860" s="1"/>
      <c r="B3860" s="11"/>
      <c r="C3860" s="2"/>
      <c r="G3860" s="3"/>
    </row>
    <row r="3861" spans="1:7" x14ac:dyDescent="0.25">
      <c r="A3861" s="1"/>
      <c r="B3861" s="11"/>
      <c r="C3861" s="2"/>
      <c r="G3861" s="3"/>
    </row>
    <row r="3862" spans="1:7" x14ac:dyDescent="0.25">
      <c r="A3862" s="1"/>
      <c r="B3862" s="11"/>
      <c r="C3862" s="2"/>
      <c r="G3862" s="3"/>
    </row>
    <row r="3863" spans="1:7" x14ac:dyDescent="0.25">
      <c r="A3863" s="1"/>
      <c r="B3863" s="11"/>
      <c r="C3863" s="2"/>
      <c r="G3863" s="3"/>
    </row>
    <row r="3864" spans="1:7" x14ac:dyDescent="0.25">
      <c r="A3864" s="1"/>
      <c r="B3864" s="11"/>
      <c r="C3864" s="2"/>
      <c r="G3864" s="3"/>
    </row>
    <row r="3865" spans="1:7" x14ac:dyDescent="0.25">
      <c r="A3865" s="1"/>
      <c r="B3865" s="11"/>
      <c r="C3865" s="2"/>
      <c r="G3865" s="3"/>
    </row>
    <row r="3866" spans="1:7" x14ac:dyDescent="0.25">
      <c r="A3866" s="1"/>
      <c r="B3866" s="11"/>
      <c r="C3866" s="2"/>
      <c r="G3866" s="3"/>
    </row>
    <row r="3867" spans="1:7" x14ac:dyDescent="0.25">
      <c r="A3867" s="1"/>
      <c r="B3867" s="11"/>
      <c r="C3867" s="2"/>
      <c r="G3867" s="3"/>
    </row>
    <row r="3868" spans="1:7" x14ac:dyDescent="0.25">
      <c r="A3868" s="1"/>
      <c r="B3868" s="11"/>
      <c r="C3868" s="2"/>
      <c r="G3868" s="3"/>
    </row>
    <row r="3869" spans="1:7" x14ac:dyDescent="0.25">
      <c r="A3869" s="1"/>
      <c r="B3869" s="11"/>
      <c r="C3869" s="2"/>
      <c r="G3869" s="3"/>
    </row>
    <row r="3870" spans="1:7" x14ac:dyDescent="0.25">
      <c r="A3870" s="1"/>
      <c r="B3870" s="11"/>
      <c r="C3870" s="2"/>
      <c r="G3870" s="3"/>
    </row>
    <row r="3871" spans="1:7" x14ac:dyDescent="0.25">
      <c r="A3871" s="1"/>
      <c r="B3871" s="11"/>
      <c r="C3871" s="2"/>
      <c r="G3871" s="3"/>
    </row>
    <row r="3872" spans="1:7" x14ac:dyDescent="0.25">
      <c r="A3872" s="1"/>
      <c r="B3872" s="11"/>
      <c r="C3872" s="2"/>
      <c r="G3872" s="3"/>
    </row>
    <row r="3873" spans="1:7" x14ac:dyDescent="0.25">
      <c r="A3873" s="1"/>
      <c r="B3873" s="11"/>
      <c r="C3873" s="2"/>
      <c r="G3873" s="3"/>
    </row>
    <row r="3874" spans="1:7" x14ac:dyDescent="0.25">
      <c r="A3874" s="1"/>
      <c r="B3874" s="11"/>
      <c r="C3874" s="2"/>
      <c r="G3874" s="3"/>
    </row>
    <row r="3875" spans="1:7" x14ac:dyDescent="0.25">
      <c r="A3875" s="1"/>
      <c r="B3875" s="11"/>
      <c r="C3875" s="2"/>
      <c r="G3875" s="3"/>
    </row>
    <row r="3876" spans="1:7" x14ac:dyDescent="0.25">
      <c r="A3876" s="1"/>
      <c r="B3876" s="11"/>
      <c r="C3876" s="2"/>
      <c r="G3876" s="3"/>
    </row>
    <row r="3877" spans="1:7" x14ac:dyDescent="0.25">
      <c r="A3877" s="1"/>
      <c r="B3877" s="11"/>
      <c r="C3877" s="2"/>
      <c r="G3877" s="3"/>
    </row>
    <row r="3878" spans="1:7" x14ac:dyDescent="0.25">
      <c r="A3878" s="1"/>
      <c r="B3878" s="11"/>
      <c r="C3878" s="2"/>
      <c r="G3878" s="3"/>
    </row>
    <row r="3879" spans="1:7" x14ac:dyDescent="0.25">
      <c r="A3879" s="1"/>
      <c r="B3879" s="11"/>
      <c r="C3879" s="2"/>
      <c r="G3879" s="3"/>
    </row>
    <row r="3880" spans="1:7" x14ac:dyDescent="0.25">
      <c r="A3880" s="1"/>
      <c r="B3880" s="11"/>
      <c r="C3880" s="2"/>
      <c r="G3880" s="3"/>
    </row>
    <row r="3881" spans="1:7" x14ac:dyDescent="0.25">
      <c r="A3881" s="1"/>
      <c r="B3881" s="11"/>
      <c r="C3881" s="2"/>
      <c r="G3881" s="3"/>
    </row>
    <row r="3882" spans="1:7" x14ac:dyDescent="0.25">
      <c r="A3882" s="1"/>
      <c r="B3882" s="11"/>
      <c r="C3882" s="2"/>
      <c r="G3882" s="3"/>
    </row>
    <row r="3883" spans="1:7" x14ac:dyDescent="0.25">
      <c r="A3883" s="1"/>
      <c r="B3883" s="11"/>
      <c r="C3883" s="2"/>
      <c r="G3883" s="3"/>
    </row>
    <row r="3884" spans="1:7" x14ac:dyDescent="0.25">
      <c r="A3884" s="1"/>
      <c r="B3884" s="11"/>
      <c r="C3884" s="2"/>
      <c r="G3884" s="3"/>
    </row>
    <row r="3885" spans="1:7" x14ac:dyDescent="0.25">
      <c r="A3885" s="1"/>
      <c r="B3885" s="11"/>
      <c r="C3885" s="2"/>
      <c r="G3885" s="3"/>
    </row>
    <row r="3886" spans="1:7" x14ac:dyDescent="0.25">
      <c r="A3886" s="1"/>
      <c r="B3886" s="11"/>
      <c r="C3886" s="2"/>
      <c r="G3886" s="3"/>
    </row>
    <row r="3887" spans="1:7" x14ac:dyDescent="0.25">
      <c r="A3887" s="1"/>
      <c r="B3887" s="11"/>
      <c r="C3887" s="2"/>
      <c r="G3887" s="3"/>
    </row>
    <row r="3888" spans="1:7" x14ac:dyDescent="0.25">
      <c r="A3888" s="1"/>
      <c r="B3888" s="11"/>
      <c r="C3888" s="2"/>
      <c r="G3888" s="3"/>
    </row>
    <row r="3889" spans="1:7" x14ac:dyDescent="0.25">
      <c r="A3889" s="1"/>
      <c r="B3889" s="11"/>
      <c r="C3889" s="2"/>
      <c r="G3889" s="3"/>
    </row>
    <row r="3890" spans="1:7" x14ac:dyDescent="0.25">
      <c r="A3890" s="1"/>
      <c r="B3890" s="11"/>
      <c r="C3890" s="2"/>
      <c r="G3890" s="3"/>
    </row>
    <row r="3891" spans="1:7" x14ac:dyDescent="0.25">
      <c r="A3891" s="1"/>
      <c r="B3891" s="11"/>
      <c r="C3891" s="2"/>
      <c r="G3891" s="3"/>
    </row>
    <row r="3892" spans="1:7" x14ac:dyDescent="0.25">
      <c r="A3892" s="1"/>
      <c r="B3892" s="11"/>
      <c r="C3892" s="2"/>
      <c r="G3892" s="3"/>
    </row>
    <row r="3893" spans="1:7" x14ac:dyDescent="0.25">
      <c r="A3893" s="1"/>
      <c r="B3893" s="11"/>
      <c r="C3893" s="2"/>
      <c r="G3893" s="3"/>
    </row>
    <row r="3894" spans="1:7" x14ac:dyDescent="0.25">
      <c r="A3894" s="1"/>
      <c r="B3894" s="11"/>
      <c r="C3894" s="2"/>
      <c r="G3894" s="3"/>
    </row>
    <row r="3895" spans="1:7" x14ac:dyDescent="0.25">
      <c r="A3895" s="1"/>
      <c r="B3895" s="11"/>
      <c r="C3895" s="2"/>
      <c r="G3895" s="3"/>
    </row>
    <row r="3896" spans="1:7" x14ac:dyDescent="0.25">
      <c r="A3896" s="1"/>
      <c r="B3896" s="11"/>
      <c r="C3896" s="2"/>
      <c r="G3896" s="3"/>
    </row>
    <row r="3897" spans="1:7" x14ac:dyDescent="0.25">
      <c r="A3897" s="1"/>
      <c r="B3897" s="11"/>
      <c r="C3897" s="2"/>
      <c r="G3897" s="3"/>
    </row>
    <row r="3898" spans="1:7" x14ac:dyDescent="0.25">
      <c r="A3898" s="1"/>
      <c r="B3898" s="11"/>
      <c r="C3898" s="2"/>
      <c r="G3898" s="3"/>
    </row>
    <row r="3899" spans="1:7" x14ac:dyDescent="0.25">
      <c r="A3899" s="1"/>
      <c r="B3899" s="11"/>
      <c r="C3899" s="2"/>
      <c r="G3899" s="3"/>
    </row>
    <row r="3900" spans="1:7" x14ac:dyDescent="0.25">
      <c r="A3900" s="1"/>
      <c r="B3900" s="11"/>
      <c r="C3900" s="2"/>
      <c r="G3900" s="3"/>
    </row>
    <row r="3901" spans="1:7" x14ac:dyDescent="0.25">
      <c r="A3901" s="1"/>
      <c r="B3901" s="11"/>
      <c r="C3901" s="2"/>
      <c r="G3901" s="3"/>
    </row>
    <row r="3902" spans="1:7" x14ac:dyDescent="0.25">
      <c r="A3902" s="1"/>
      <c r="B3902" s="11"/>
      <c r="C3902" s="2"/>
      <c r="G3902" s="3"/>
    </row>
    <row r="3903" spans="1:7" x14ac:dyDescent="0.25">
      <c r="A3903" s="1"/>
      <c r="B3903" s="11"/>
      <c r="C3903" s="2"/>
      <c r="G3903" s="3"/>
    </row>
    <row r="3904" spans="1:7" x14ac:dyDescent="0.25">
      <c r="A3904" s="1"/>
      <c r="B3904" s="11"/>
      <c r="C3904" s="2"/>
      <c r="G3904" s="3"/>
    </row>
    <row r="3905" spans="1:7" x14ac:dyDescent="0.25">
      <c r="A3905" s="1"/>
      <c r="B3905" s="11"/>
      <c r="C3905" s="2"/>
      <c r="G3905" s="3"/>
    </row>
    <row r="3906" spans="1:7" x14ac:dyDescent="0.25">
      <c r="A3906" s="1"/>
      <c r="B3906" s="11"/>
      <c r="C3906" s="2"/>
      <c r="G3906" s="3"/>
    </row>
    <row r="3907" spans="1:7" x14ac:dyDescent="0.25">
      <c r="A3907" s="1"/>
      <c r="B3907" s="11"/>
      <c r="C3907" s="2"/>
      <c r="G3907" s="3"/>
    </row>
    <row r="3908" spans="1:7" x14ac:dyDescent="0.25">
      <c r="A3908" s="1"/>
      <c r="B3908" s="11"/>
      <c r="C3908" s="2"/>
      <c r="G3908" s="3"/>
    </row>
    <row r="3909" spans="1:7" x14ac:dyDescent="0.25">
      <c r="A3909" s="1"/>
      <c r="B3909" s="11"/>
      <c r="C3909" s="2"/>
      <c r="G3909" s="3"/>
    </row>
    <row r="3910" spans="1:7" x14ac:dyDescent="0.25">
      <c r="A3910" s="1"/>
      <c r="B3910" s="11"/>
      <c r="C3910" s="2"/>
      <c r="G3910" s="3"/>
    </row>
    <row r="3911" spans="1:7" x14ac:dyDescent="0.25">
      <c r="A3911" s="1"/>
      <c r="B3911" s="11"/>
      <c r="C3911" s="2"/>
      <c r="G3911" s="3"/>
    </row>
    <row r="3912" spans="1:7" x14ac:dyDescent="0.25">
      <c r="A3912" s="1"/>
      <c r="B3912" s="11"/>
      <c r="C3912" s="2"/>
      <c r="G3912" s="3"/>
    </row>
    <row r="3913" spans="1:7" x14ac:dyDescent="0.25">
      <c r="A3913" s="1"/>
      <c r="B3913" s="11"/>
      <c r="C3913" s="2"/>
      <c r="G3913" s="3"/>
    </row>
    <row r="3914" spans="1:7" x14ac:dyDescent="0.25">
      <c r="A3914" s="1"/>
      <c r="B3914" s="11"/>
      <c r="C3914" s="2"/>
      <c r="G3914" s="3"/>
    </row>
    <row r="3915" spans="1:7" x14ac:dyDescent="0.25">
      <c r="A3915" s="1"/>
      <c r="B3915" s="11"/>
      <c r="C3915" s="2"/>
      <c r="G3915" s="3"/>
    </row>
    <row r="3916" spans="1:7" x14ac:dyDescent="0.25">
      <c r="A3916" s="1"/>
      <c r="B3916" s="11"/>
      <c r="C3916" s="2"/>
      <c r="G3916" s="3"/>
    </row>
    <row r="3917" spans="1:7" x14ac:dyDescent="0.25">
      <c r="A3917" s="1"/>
      <c r="B3917" s="11"/>
      <c r="C3917" s="2"/>
      <c r="G3917" s="3"/>
    </row>
    <row r="3918" spans="1:7" x14ac:dyDescent="0.25">
      <c r="A3918" s="1"/>
      <c r="B3918" s="11"/>
      <c r="C3918" s="2"/>
      <c r="G3918" s="3"/>
    </row>
    <row r="3919" spans="1:7" x14ac:dyDescent="0.25">
      <c r="A3919" s="1"/>
      <c r="B3919" s="11"/>
      <c r="C3919" s="2"/>
      <c r="G3919" s="3"/>
    </row>
    <row r="3920" spans="1:7" x14ac:dyDescent="0.25">
      <c r="A3920" s="1"/>
      <c r="B3920" s="11"/>
      <c r="C3920" s="2"/>
      <c r="G3920" s="3"/>
    </row>
    <row r="3921" spans="1:7" x14ac:dyDescent="0.25">
      <c r="A3921" s="1"/>
      <c r="B3921" s="11"/>
      <c r="C3921" s="2"/>
      <c r="G3921" s="3"/>
    </row>
    <row r="3922" spans="1:7" x14ac:dyDescent="0.25">
      <c r="A3922" s="1"/>
      <c r="B3922" s="11"/>
      <c r="C3922" s="2"/>
      <c r="G3922" s="3"/>
    </row>
    <row r="3923" spans="1:7" x14ac:dyDescent="0.25">
      <c r="A3923" s="1"/>
      <c r="B3923" s="11"/>
      <c r="C3923" s="2"/>
      <c r="G3923" s="3"/>
    </row>
    <row r="3924" spans="1:7" x14ac:dyDescent="0.25">
      <c r="A3924" s="1"/>
      <c r="B3924" s="11"/>
      <c r="C3924" s="2"/>
      <c r="G3924" s="3"/>
    </row>
    <row r="3925" spans="1:7" x14ac:dyDescent="0.25">
      <c r="A3925" s="1"/>
      <c r="B3925" s="11"/>
      <c r="C3925" s="2"/>
      <c r="G3925" s="3"/>
    </row>
    <row r="3926" spans="1:7" x14ac:dyDescent="0.25">
      <c r="A3926" s="1"/>
      <c r="B3926" s="11"/>
      <c r="C3926" s="2"/>
      <c r="G3926" s="3"/>
    </row>
    <row r="3927" spans="1:7" x14ac:dyDescent="0.25">
      <c r="A3927" s="1"/>
      <c r="B3927" s="11"/>
      <c r="C3927" s="2"/>
      <c r="G3927" s="3"/>
    </row>
    <row r="3928" spans="1:7" x14ac:dyDescent="0.25">
      <c r="A3928" s="1"/>
      <c r="B3928" s="11"/>
      <c r="C3928" s="2"/>
      <c r="G3928" s="3"/>
    </row>
    <row r="3929" spans="1:7" x14ac:dyDescent="0.25">
      <c r="A3929" s="1"/>
      <c r="B3929" s="11"/>
      <c r="C3929" s="2"/>
      <c r="G3929" s="3"/>
    </row>
    <row r="3930" spans="1:7" x14ac:dyDescent="0.25">
      <c r="A3930" s="1"/>
      <c r="B3930" s="11"/>
      <c r="C3930" s="2"/>
      <c r="G3930" s="3"/>
    </row>
    <row r="3931" spans="1:7" x14ac:dyDescent="0.25">
      <c r="A3931" s="1"/>
      <c r="B3931" s="11"/>
      <c r="C3931" s="2"/>
      <c r="G3931" s="3"/>
    </row>
    <row r="3932" spans="1:7" x14ac:dyDescent="0.25">
      <c r="A3932" s="1"/>
      <c r="B3932" s="11"/>
      <c r="C3932" s="2"/>
      <c r="G3932" s="3"/>
    </row>
    <row r="3933" spans="1:7" x14ac:dyDescent="0.25">
      <c r="A3933" s="1"/>
      <c r="B3933" s="11"/>
      <c r="C3933" s="2"/>
      <c r="G3933" s="3"/>
    </row>
    <row r="3934" spans="1:7" x14ac:dyDescent="0.25">
      <c r="A3934" s="1"/>
      <c r="B3934" s="11"/>
      <c r="C3934" s="2"/>
      <c r="G3934" s="3"/>
    </row>
    <row r="3935" spans="1:7" x14ac:dyDescent="0.25">
      <c r="A3935" s="1"/>
      <c r="B3935" s="11"/>
      <c r="C3935" s="2"/>
      <c r="G3935" s="3"/>
    </row>
    <row r="3936" spans="1:7" x14ac:dyDescent="0.25">
      <c r="A3936" s="1"/>
      <c r="B3936" s="11"/>
      <c r="C3936" s="2"/>
      <c r="G3936" s="3"/>
    </row>
    <row r="3937" spans="1:7" x14ac:dyDescent="0.25">
      <c r="A3937" s="1"/>
      <c r="B3937" s="11"/>
      <c r="C3937" s="2"/>
      <c r="G3937" s="3"/>
    </row>
    <row r="3938" spans="1:7" x14ac:dyDescent="0.25">
      <c r="A3938" s="1"/>
      <c r="B3938" s="11"/>
      <c r="C3938" s="2"/>
      <c r="G3938" s="3"/>
    </row>
    <row r="3939" spans="1:7" x14ac:dyDescent="0.25">
      <c r="A3939" s="1"/>
      <c r="B3939" s="11"/>
      <c r="C3939" s="2"/>
      <c r="G3939" s="3"/>
    </row>
    <row r="3940" spans="1:7" x14ac:dyDescent="0.25">
      <c r="A3940" s="1"/>
      <c r="B3940" s="11"/>
      <c r="C3940" s="2"/>
      <c r="G3940" s="3"/>
    </row>
    <row r="3941" spans="1:7" x14ac:dyDescent="0.25">
      <c r="A3941" s="1"/>
      <c r="B3941" s="11"/>
      <c r="C3941" s="2"/>
      <c r="G3941" s="3"/>
    </row>
    <row r="3942" spans="1:7" x14ac:dyDescent="0.25">
      <c r="A3942" s="1"/>
      <c r="B3942" s="11"/>
      <c r="C3942" s="2"/>
      <c r="G3942" s="3"/>
    </row>
    <row r="3943" spans="1:7" x14ac:dyDescent="0.25">
      <c r="A3943" s="1"/>
      <c r="B3943" s="11"/>
      <c r="C3943" s="2"/>
      <c r="G3943" s="3"/>
    </row>
    <row r="3944" spans="1:7" x14ac:dyDescent="0.25">
      <c r="A3944" s="1"/>
      <c r="B3944" s="11"/>
      <c r="C3944" s="2"/>
      <c r="G3944" s="3"/>
    </row>
    <row r="3945" spans="1:7" x14ac:dyDescent="0.25">
      <c r="A3945" s="1"/>
      <c r="B3945" s="11"/>
      <c r="C3945" s="2"/>
      <c r="G3945" s="3"/>
    </row>
    <row r="3946" spans="1:7" x14ac:dyDescent="0.25">
      <c r="A3946" s="1"/>
      <c r="B3946" s="11"/>
      <c r="C3946" s="2"/>
      <c r="G3946" s="3"/>
    </row>
    <row r="3947" spans="1:7" x14ac:dyDescent="0.25">
      <c r="A3947" s="1"/>
      <c r="B3947" s="11"/>
      <c r="C3947" s="2"/>
      <c r="G3947" s="3"/>
    </row>
    <row r="3948" spans="1:7" x14ac:dyDescent="0.25">
      <c r="A3948" s="1"/>
      <c r="B3948" s="11"/>
      <c r="C3948" s="2"/>
      <c r="G3948" s="3"/>
    </row>
    <row r="3949" spans="1:7" x14ac:dyDescent="0.25">
      <c r="A3949" s="1"/>
      <c r="B3949" s="11"/>
      <c r="C3949" s="2"/>
      <c r="G3949" s="3"/>
    </row>
    <row r="3950" spans="1:7" x14ac:dyDescent="0.25">
      <c r="A3950" s="1"/>
      <c r="B3950" s="11"/>
      <c r="C3950" s="2"/>
      <c r="G3950" s="3"/>
    </row>
    <row r="3951" spans="1:7" x14ac:dyDescent="0.25">
      <c r="A3951" s="1"/>
      <c r="B3951" s="11"/>
      <c r="C3951" s="2"/>
      <c r="G3951" s="3"/>
    </row>
    <row r="3952" spans="1:7" x14ac:dyDescent="0.25">
      <c r="A3952" s="1"/>
      <c r="B3952" s="11"/>
      <c r="C3952" s="2"/>
      <c r="G3952" s="3"/>
    </row>
    <row r="3953" spans="1:7" x14ac:dyDescent="0.25">
      <c r="A3953" s="1"/>
      <c r="B3953" s="11"/>
      <c r="C3953" s="2"/>
      <c r="G3953" s="3"/>
    </row>
    <row r="3954" spans="1:7" x14ac:dyDescent="0.25">
      <c r="A3954" s="1"/>
      <c r="B3954" s="11"/>
      <c r="C3954" s="2"/>
      <c r="G3954" s="3"/>
    </row>
    <row r="3955" spans="1:7" x14ac:dyDescent="0.25">
      <c r="A3955" s="1"/>
      <c r="B3955" s="11"/>
      <c r="C3955" s="2"/>
      <c r="G3955" s="3"/>
    </row>
    <row r="3956" spans="1:7" x14ac:dyDescent="0.25">
      <c r="A3956" s="1"/>
      <c r="B3956" s="11"/>
      <c r="C3956" s="2"/>
      <c r="G3956" s="3"/>
    </row>
    <row r="3957" spans="1:7" x14ac:dyDescent="0.25">
      <c r="A3957" s="1"/>
      <c r="B3957" s="11"/>
      <c r="C3957" s="2"/>
      <c r="G3957" s="3"/>
    </row>
    <row r="3958" spans="1:7" x14ac:dyDescent="0.25">
      <c r="A3958" s="1"/>
      <c r="B3958" s="11"/>
      <c r="C3958" s="2"/>
      <c r="G3958" s="3"/>
    </row>
    <row r="3959" spans="1:7" x14ac:dyDescent="0.25">
      <c r="A3959" s="1"/>
      <c r="B3959" s="11"/>
      <c r="C3959" s="2"/>
      <c r="G3959" s="3"/>
    </row>
    <row r="3960" spans="1:7" x14ac:dyDescent="0.25">
      <c r="A3960" s="1"/>
      <c r="B3960" s="11"/>
      <c r="C3960" s="2"/>
      <c r="G3960" s="3"/>
    </row>
    <row r="3961" spans="1:7" x14ac:dyDescent="0.25">
      <c r="A3961" s="1"/>
      <c r="B3961" s="11"/>
      <c r="C3961" s="2"/>
      <c r="G3961" s="3"/>
    </row>
    <row r="3962" spans="1:7" x14ac:dyDescent="0.25">
      <c r="A3962" s="1"/>
      <c r="B3962" s="11"/>
      <c r="C3962" s="2"/>
      <c r="G3962" s="3"/>
    </row>
    <row r="3963" spans="1:7" x14ac:dyDescent="0.25">
      <c r="A3963" s="1"/>
      <c r="B3963" s="11"/>
      <c r="C3963" s="2"/>
      <c r="G3963" s="3"/>
    </row>
    <row r="3964" spans="1:7" x14ac:dyDescent="0.25">
      <c r="A3964" s="1"/>
      <c r="B3964" s="11"/>
      <c r="C3964" s="2"/>
      <c r="G3964" s="3"/>
    </row>
    <row r="3965" spans="1:7" x14ac:dyDescent="0.25">
      <c r="A3965" s="1"/>
      <c r="B3965" s="11"/>
      <c r="C3965" s="2"/>
      <c r="G3965" s="3"/>
    </row>
    <row r="3966" spans="1:7" x14ac:dyDescent="0.25">
      <c r="A3966" s="1"/>
      <c r="B3966" s="11"/>
      <c r="C3966" s="2"/>
      <c r="G3966" s="3"/>
    </row>
    <row r="3967" spans="1:7" x14ac:dyDescent="0.25">
      <c r="A3967" s="1"/>
      <c r="B3967" s="11"/>
      <c r="C3967" s="2"/>
      <c r="G3967" s="3"/>
    </row>
    <row r="3968" spans="1:7" x14ac:dyDescent="0.25">
      <c r="A3968" s="1"/>
      <c r="B3968" s="11"/>
      <c r="C3968" s="2"/>
      <c r="G3968" s="3"/>
    </row>
    <row r="3969" spans="1:7" x14ac:dyDescent="0.25">
      <c r="A3969" s="1"/>
      <c r="B3969" s="11"/>
      <c r="C3969" s="2"/>
      <c r="G3969" s="3"/>
    </row>
    <row r="3970" spans="1:7" x14ac:dyDescent="0.25">
      <c r="A3970" s="1"/>
      <c r="B3970" s="11"/>
      <c r="C3970" s="2"/>
      <c r="G3970" s="3"/>
    </row>
    <row r="3971" spans="1:7" x14ac:dyDescent="0.25">
      <c r="A3971" s="1"/>
      <c r="B3971" s="11"/>
      <c r="C3971" s="2"/>
      <c r="G3971" s="3"/>
    </row>
    <row r="3972" spans="1:7" x14ac:dyDescent="0.25">
      <c r="A3972" s="1"/>
      <c r="B3972" s="11"/>
      <c r="C3972" s="2"/>
      <c r="G3972" s="3"/>
    </row>
    <row r="3973" spans="1:7" x14ac:dyDescent="0.25">
      <c r="A3973" s="1"/>
      <c r="B3973" s="11"/>
      <c r="C3973" s="2"/>
      <c r="G3973" s="3"/>
    </row>
    <row r="3974" spans="1:7" x14ac:dyDescent="0.25">
      <c r="A3974" s="1"/>
      <c r="B3974" s="11"/>
      <c r="C3974" s="2"/>
      <c r="G3974" s="3"/>
    </row>
    <row r="3975" spans="1:7" x14ac:dyDescent="0.25">
      <c r="A3975" s="1"/>
      <c r="B3975" s="11"/>
      <c r="C3975" s="2"/>
      <c r="G3975" s="3"/>
    </row>
    <row r="3976" spans="1:7" x14ac:dyDescent="0.25">
      <c r="A3976" s="1"/>
      <c r="B3976" s="11"/>
      <c r="C3976" s="2"/>
      <c r="G3976" s="3"/>
    </row>
    <row r="3977" spans="1:7" x14ac:dyDescent="0.25">
      <c r="A3977" s="1"/>
      <c r="B3977" s="11"/>
      <c r="C3977" s="2"/>
      <c r="G3977" s="3"/>
    </row>
    <row r="3978" spans="1:7" x14ac:dyDescent="0.25">
      <c r="A3978" s="1"/>
      <c r="B3978" s="11"/>
      <c r="C3978" s="2"/>
      <c r="G3978" s="3"/>
    </row>
    <row r="3979" spans="1:7" x14ac:dyDescent="0.25">
      <c r="A3979" s="1"/>
      <c r="B3979" s="11"/>
      <c r="C3979" s="2"/>
      <c r="G3979" s="3"/>
    </row>
    <row r="3980" spans="1:7" x14ac:dyDescent="0.25">
      <c r="A3980" s="1"/>
      <c r="B3980" s="11"/>
      <c r="C3980" s="2"/>
      <c r="G3980" s="3"/>
    </row>
    <row r="3981" spans="1:7" x14ac:dyDescent="0.25">
      <c r="A3981" s="1"/>
      <c r="B3981" s="11"/>
      <c r="C3981" s="2"/>
      <c r="G3981" s="3"/>
    </row>
    <row r="3982" spans="1:7" x14ac:dyDescent="0.25">
      <c r="A3982" s="1"/>
      <c r="B3982" s="11"/>
      <c r="C3982" s="2"/>
      <c r="G3982" s="3"/>
    </row>
    <row r="3983" spans="1:7" x14ac:dyDescent="0.25">
      <c r="A3983" s="1"/>
      <c r="B3983" s="11"/>
      <c r="C3983" s="2"/>
      <c r="G3983" s="3"/>
    </row>
    <row r="3984" spans="1:7" x14ac:dyDescent="0.25">
      <c r="A3984" s="1"/>
      <c r="B3984" s="11"/>
      <c r="C3984" s="2"/>
      <c r="G3984" s="3"/>
    </row>
    <row r="3985" spans="1:7" x14ac:dyDescent="0.25">
      <c r="A3985" s="1"/>
      <c r="B3985" s="11"/>
      <c r="C3985" s="2"/>
      <c r="G3985" s="3"/>
    </row>
    <row r="3986" spans="1:7" x14ac:dyDescent="0.25">
      <c r="A3986" s="1"/>
      <c r="B3986" s="11"/>
      <c r="C3986" s="2"/>
      <c r="G3986" s="3"/>
    </row>
    <row r="3987" spans="1:7" x14ac:dyDescent="0.25">
      <c r="A3987" s="1"/>
      <c r="B3987" s="11"/>
      <c r="C3987" s="2"/>
      <c r="G3987" s="3"/>
    </row>
    <row r="3988" spans="1:7" x14ac:dyDescent="0.25">
      <c r="A3988" s="1"/>
      <c r="B3988" s="11"/>
      <c r="C3988" s="2"/>
      <c r="G3988" s="3"/>
    </row>
    <row r="3989" spans="1:7" x14ac:dyDescent="0.25">
      <c r="A3989" s="1"/>
      <c r="B3989" s="11"/>
      <c r="C3989" s="2"/>
      <c r="G3989" s="3"/>
    </row>
    <row r="3990" spans="1:7" x14ac:dyDescent="0.25">
      <c r="A3990" s="1"/>
      <c r="B3990" s="11"/>
      <c r="C3990" s="2"/>
      <c r="G3990" s="3"/>
    </row>
    <row r="3991" spans="1:7" x14ac:dyDescent="0.25">
      <c r="A3991" s="1"/>
      <c r="B3991" s="11"/>
      <c r="C3991" s="2"/>
      <c r="G3991" s="3"/>
    </row>
    <row r="3992" spans="1:7" x14ac:dyDescent="0.25">
      <c r="A3992" s="1"/>
      <c r="B3992" s="11"/>
      <c r="C3992" s="2"/>
      <c r="G3992" s="3"/>
    </row>
    <row r="3993" spans="1:7" x14ac:dyDescent="0.25">
      <c r="A3993" s="1"/>
      <c r="B3993" s="11"/>
      <c r="C3993" s="2"/>
      <c r="G3993" s="3"/>
    </row>
    <row r="3994" spans="1:7" x14ac:dyDescent="0.25">
      <c r="A3994" s="1"/>
      <c r="B3994" s="11"/>
      <c r="C3994" s="2"/>
      <c r="G3994" s="3"/>
    </row>
    <row r="3995" spans="1:7" x14ac:dyDescent="0.25">
      <c r="A3995" s="1"/>
      <c r="B3995" s="11"/>
      <c r="C3995" s="2"/>
      <c r="G3995" s="3"/>
    </row>
    <row r="3996" spans="1:7" x14ac:dyDescent="0.25">
      <c r="A3996" s="1"/>
      <c r="B3996" s="11"/>
      <c r="C3996" s="2"/>
      <c r="G3996" s="3"/>
    </row>
    <row r="3997" spans="1:7" x14ac:dyDescent="0.25">
      <c r="A3997" s="1"/>
      <c r="B3997" s="11"/>
      <c r="C3997" s="2"/>
      <c r="G3997" s="3"/>
    </row>
    <row r="3998" spans="1:7" x14ac:dyDescent="0.25">
      <c r="A3998" s="1"/>
      <c r="B3998" s="11"/>
      <c r="C3998" s="2"/>
      <c r="G3998" s="3"/>
    </row>
    <row r="3999" spans="1:7" x14ac:dyDescent="0.25">
      <c r="A3999" s="1"/>
      <c r="B3999" s="11"/>
      <c r="C3999" s="2"/>
      <c r="G3999" s="3"/>
    </row>
    <row r="4000" spans="1:7" x14ac:dyDescent="0.25">
      <c r="A4000" s="1"/>
      <c r="B4000" s="11"/>
      <c r="C4000" s="2"/>
      <c r="G4000" s="3"/>
    </row>
    <row r="4001" spans="1:7" x14ac:dyDescent="0.25">
      <c r="A4001" s="1"/>
      <c r="B4001" s="11"/>
      <c r="C4001" s="2"/>
      <c r="G4001" s="3"/>
    </row>
    <row r="4002" spans="1:7" x14ac:dyDescent="0.25">
      <c r="A4002" s="1"/>
      <c r="B4002" s="11"/>
      <c r="C4002" s="2"/>
      <c r="G4002" s="3"/>
    </row>
    <row r="4003" spans="1:7" x14ac:dyDescent="0.25">
      <c r="A4003" s="1"/>
      <c r="B4003" s="11"/>
      <c r="C4003" s="2"/>
      <c r="G4003" s="3"/>
    </row>
    <row r="4004" spans="1:7" x14ac:dyDescent="0.25">
      <c r="A4004" s="1"/>
      <c r="B4004" s="11"/>
      <c r="C4004" s="2"/>
      <c r="G4004" s="3"/>
    </row>
    <row r="4005" spans="1:7" x14ac:dyDescent="0.25">
      <c r="A4005" s="1"/>
      <c r="B4005" s="11"/>
      <c r="C4005" s="2"/>
      <c r="G4005" s="3"/>
    </row>
    <row r="4006" spans="1:7" x14ac:dyDescent="0.25">
      <c r="A4006" s="1"/>
      <c r="B4006" s="11"/>
      <c r="C4006" s="2"/>
      <c r="G4006" s="3"/>
    </row>
    <row r="4007" spans="1:7" x14ac:dyDescent="0.25">
      <c r="A4007" s="1"/>
      <c r="B4007" s="11"/>
      <c r="C4007" s="2"/>
      <c r="G4007" s="3"/>
    </row>
    <row r="4008" spans="1:7" x14ac:dyDescent="0.25">
      <c r="A4008" s="1"/>
      <c r="B4008" s="11"/>
      <c r="C4008" s="2"/>
      <c r="G4008" s="3"/>
    </row>
    <row r="4009" spans="1:7" x14ac:dyDescent="0.25">
      <c r="A4009" s="1"/>
      <c r="B4009" s="11"/>
      <c r="C4009" s="2"/>
      <c r="G4009" s="3"/>
    </row>
    <row r="4010" spans="1:7" x14ac:dyDescent="0.25">
      <c r="A4010" s="1"/>
      <c r="B4010" s="11"/>
      <c r="C4010" s="2"/>
      <c r="G4010" s="3"/>
    </row>
    <row r="4011" spans="1:7" x14ac:dyDescent="0.25">
      <c r="A4011" s="1"/>
      <c r="B4011" s="11"/>
      <c r="C4011" s="2"/>
      <c r="G4011" s="3"/>
    </row>
    <row r="4012" spans="1:7" x14ac:dyDescent="0.25">
      <c r="A4012" s="1"/>
      <c r="B4012" s="11"/>
      <c r="C4012" s="2"/>
      <c r="G4012" s="3"/>
    </row>
    <row r="4013" spans="1:7" x14ac:dyDescent="0.25">
      <c r="A4013" s="1"/>
      <c r="B4013" s="11"/>
      <c r="C4013" s="2"/>
      <c r="G4013" s="3"/>
    </row>
    <row r="4014" spans="1:7" x14ac:dyDescent="0.25">
      <c r="A4014" s="1"/>
      <c r="B4014" s="11"/>
      <c r="C4014" s="2"/>
      <c r="G4014" s="3"/>
    </row>
    <row r="4015" spans="1:7" x14ac:dyDescent="0.25">
      <c r="A4015" s="1"/>
      <c r="B4015" s="11"/>
      <c r="C4015" s="2"/>
      <c r="G4015" s="3"/>
    </row>
    <row r="4016" spans="1:7" x14ac:dyDescent="0.25">
      <c r="A4016" s="1"/>
      <c r="B4016" s="11"/>
      <c r="C4016" s="2"/>
      <c r="G4016" s="3"/>
    </row>
    <row r="4017" spans="1:7" x14ac:dyDescent="0.25">
      <c r="A4017" s="1"/>
      <c r="B4017" s="11"/>
      <c r="C4017" s="2"/>
      <c r="G4017" s="3"/>
    </row>
    <row r="4018" spans="1:7" x14ac:dyDescent="0.25">
      <c r="A4018" s="1"/>
      <c r="B4018" s="11"/>
      <c r="C4018" s="2"/>
      <c r="G4018" s="3"/>
    </row>
    <row r="4019" spans="1:7" x14ac:dyDescent="0.25">
      <c r="A4019" s="1"/>
      <c r="B4019" s="11"/>
      <c r="C4019" s="2"/>
      <c r="G4019" s="3"/>
    </row>
    <row r="4020" spans="1:7" x14ac:dyDescent="0.25">
      <c r="A4020" s="1"/>
      <c r="B4020" s="11"/>
      <c r="C4020" s="2"/>
      <c r="G4020" s="3"/>
    </row>
    <row r="4021" spans="1:7" x14ac:dyDescent="0.25">
      <c r="A4021" s="1"/>
      <c r="B4021" s="11"/>
      <c r="C4021" s="2"/>
      <c r="G4021" s="3"/>
    </row>
    <row r="4022" spans="1:7" x14ac:dyDescent="0.25">
      <c r="A4022" s="1"/>
      <c r="B4022" s="11"/>
      <c r="C4022" s="2"/>
      <c r="G4022" s="3"/>
    </row>
    <row r="4023" spans="1:7" x14ac:dyDescent="0.25">
      <c r="A4023" s="1"/>
      <c r="B4023" s="11"/>
      <c r="C4023" s="2"/>
      <c r="G4023" s="3"/>
    </row>
    <row r="4024" spans="1:7" x14ac:dyDescent="0.25">
      <c r="A4024" s="1"/>
      <c r="B4024" s="11"/>
      <c r="C4024" s="2"/>
      <c r="G4024" s="3"/>
    </row>
    <row r="4025" spans="1:7" x14ac:dyDescent="0.25">
      <c r="A4025" s="1"/>
      <c r="B4025" s="11"/>
      <c r="C4025" s="2"/>
      <c r="G4025" s="3"/>
    </row>
    <row r="4026" spans="1:7" x14ac:dyDescent="0.25">
      <c r="A4026" s="1"/>
      <c r="B4026" s="11"/>
      <c r="C4026" s="2"/>
      <c r="G4026" s="3"/>
    </row>
    <row r="4027" spans="1:7" x14ac:dyDescent="0.25">
      <c r="A4027" s="1"/>
      <c r="B4027" s="11"/>
      <c r="C4027" s="2"/>
      <c r="G4027" s="3"/>
    </row>
    <row r="4028" spans="1:7" x14ac:dyDescent="0.25">
      <c r="A4028" s="1"/>
      <c r="B4028" s="11"/>
      <c r="C4028" s="2"/>
      <c r="G4028" s="3"/>
    </row>
    <row r="4029" spans="1:7" x14ac:dyDescent="0.25">
      <c r="A4029" s="1"/>
      <c r="B4029" s="11"/>
      <c r="C4029" s="2"/>
      <c r="G4029" s="3"/>
    </row>
    <row r="4030" spans="1:7" x14ac:dyDescent="0.25">
      <c r="A4030" s="1"/>
      <c r="B4030" s="11"/>
      <c r="C4030" s="2"/>
      <c r="G4030" s="3"/>
    </row>
    <row r="4031" spans="1:7" x14ac:dyDescent="0.25">
      <c r="A4031" s="1"/>
      <c r="B4031" s="11"/>
      <c r="C4031" s="2"/>
      <c r="G4031" s="3"/>
    </row>
    <row r="4032" spans="1:7" x14ac:dyDescent="0.25">
      <c r="A4032" s="1"/>
      <c r="B4032" s="11"/>
      <c r="C4032" s="2"/>
      <c r="G4032" s="3"/>
    </row>
    <row r="4033" spans="1:7" x14ac:dyDescent="0.25">
      <c r="A4033" s="1"/>
      <c r="B4033" s="11"/>
      <c r="C4033" s="2"/>
      <c r="G4033" s="3"/>
    </row>
    <row r="4034" spans="1:7" x14ac:dyDescent="0.25">
      <c r="A4034" s="1"/>
      <c r="B4034" s="11"/>
      <c r="C4034" s="2"/>
      <c r="G4034" s="3"/>
    </row>
    <row r="4035" spans="1:7" x14ac:dyDescent="0.25">
      <c r="A4035" s="1"/>
      <c r="B4035" s="11"/>
      <c r="C4035" s="2"/>
      <c r="G4035" s="3"/>
    </row>
    <row r="4036" spans="1:7" x14ac:dyDescent="0.25">
      <c r="A4036" s="1"/>
      <c r="B4036" s="11"/>
      <c r="C4036" s="2"/>
      <c r="G4036" s="3"/>
    </row>
    <row r="4037" spans="1:7" x14ac:dyDescent="0.25">
      <c r="A4037" s="1"/>
      <c r="B4037" s="11"/>
      <c r="C4037" s="2"/>
      <c r="G4037" s="3"/>
    </row>
    <row r="4038" spans="1:7" x14ac:dyDescent="0.25">
      <c r="A4038" s="1"/>
      <c r="B4038" s="11"/>
      <c r="C4038" s="2"/>
      <c r="G4038" s="3"/>
    </row>
    <row r="4039" spans="1:7" x14ac:dyDescent="0.25">
      <c r="A4039" s="1"/>
      <c r="B4039" s="11"/>
      <c r="C4039" s="2"/>
      <c r="G4039" s="3"/>
    </row>
    <row r="4040" spans="1:7" x14ac:dyDescent="0.25">
      <c r="A4040" s="1"/>
      <c r="B4040" s="11"/>
      <c r="C4040" s="2"/>
      <c r="G4040" s="3"/>
    </row>
    <row r="4041" spans="1:7" x14ac:dyDescent="0.25">
      <c r="A4041" s="1"/>
      <c r="B4041" s="11"/>
      <c r="C4041" s="2"/>
      <c r="G4041" s="3"/>
    </row>
    <row r="4042" spans="1:7" x14ac:dyDescent="0.25">
      <c r="A4042" s="1"/>
      <c r="B4042" s="11"/>
      <c r="C4042" s="2"/>
      <c r="G4042" s="3"/>
    </row>
    <row r="4043" spans="1:7" x14ac:dyDescent="0.25">
      <c r="A4043" s="1"/>
      <c r="B4043" s="11"/>
      <c r="C4043" s="2"/>
      <c r="G4043" s="3"/>
    </row>
    <row r="4044" spans="1:7" x14ac:dyDescent="0.25">
      <c r="A4044" s="1"/>
      <c r="B4044" s="11"/>
      <c r="C4044" s="2"/>
      <c r="G4044" s="3"/>
    </row>
    <row r="4045" spans="1:7" x14ac:dyDescent="0.25">
      <c r="A4045" s="1"/>
      <c r="B4045" s="11"/>
      <c r="C4045" s="2"/>
      <c r="G4045" s="3"/>
    </row>
    <row r="4046" spans="1:7" x14ac:dyDescent="0.25">
      <c r="A4046" s="1"/>
      <c r="B4046" s="11"/>
      <c r="C4046" s="2"/>
      <c r="G4046" s="3"/>
    </row>
    <row r="4047" spans="1:7" x14ac:dyDescent="0.25">
      <c r="A4047" s="1"/>
      <c r="B4047" s="11"/>
      <c r="C4047" s="2"/>
      <c r="G4047" s="3"/>
    </row>
    <row r="4048" spans="1:7" x14ac:dyDescent="0.25">
      <c r="A4048" s="1"/>
      <c r="B4048" s="11"/>
      <c r="C4048" s="2"/>
      <c r="G4048" s="3"/>
    </row>
    <row r="4049" spans="1:7" x14ac:dyDescent="0.25">
      <c r="A4049" s="1"/>
      <c r="B4049" s="11"/>
      <c r="C4049" s="2"/>
      <c r="G4049" s="3"/>
    </row>
    <row r="4050" spans="1:7" x14ac:dyDescent="0.25">
      <c r="A4050" s="1"/>
      <c r="B4050" s="11"/>
      <c r="C4050" s="2"/>
      <c r="G4050" s="3"/>
    </row>
    <row r="4051" spans="1:7" x14ac:dyDescent="0.25">
      <c r="A4051" s="1"/>
      <c r="B4051" s="11"/>
      <c r="C4051" s="2"/>
      <c r="G4051" s="3"/>
    </row>
    <row r="4052" spans="1:7" x14ac:dyDescent="0.25">
      <c r="A4052" s="1"/>
      <c r="B4052" s="11"/>
      <c r="C4052" s="2"/>
      <c r="G4052" s="3"/>
    </row>
    <row r="4053" spans="1:7" x14ac:dyDescent="0.25">
      <c r="A4053" s="1"/>
      <c r="B4053" s="11"/>
      <c r="C4053" s="2"/>
      <c r="G4053" s="3"/>
    </row>
    <row r="4054" spans="1:7" x14ac:dyDescent="0.25">
      <c r="A4054" s="1"/>
      <c r="B4054" s="11"/>
      <c r="C4054" s="2"/>
      <c r="G4054" s="3"/>
    </row>
    <row r="4055" spans="1:7" x14ac:dyDescent="0.25">
      <c r="A4055" s="1"/>
      <c r="B4055" s="11"/>
      <c r="C4055" s="2"/>
      <c r="G4055" s="3"/>
    </row>
    <row r="4056" spans="1:7" x14ac:dyDescent="0.25">
      <c r="A4056" s="1"/>
      <c r="B4056" s="11"/>
      <c r="C4056" s="2"/>
      <c r="G4056" s="3"/>
    </row>
    <row r="4057" spans="1:7" x14ac:dyDescent="0.25">
      <c r="A4057" s="1"/>
      <c r="B4057" s="11"/>
      <c r="C4057" s="2"/>
      <c r="G4057" s="3"/>
    </row>
    <row r="4058" spans="1:7" x14ac:dyDescent="0.25">
      <c r="A4058" s="1"/>
      <c r="B4058" s="11"/>
      <c r="C4058" s="2"/>
      <c r="G4058" s="3"/>
    </row>
    <row r="4059" spans="1:7" x14ac:dyDescent="0.25">
      <c r="A4059" s="1"/>
      <c r="B4059" s="11"/>
      <c r="C4059" s="2"/>
      <c r="G4059" s="3"/>
    </row>
    <row r="4060" spans="1:7" x14ac:dyDescent="0.25">
      <c r="A4060" s="1"/>
      <c r="B4060" s="11"/>
      <c r="C4060" s="2"/>
      <c r="G4060" s="3"/>
    </row>
    <row r="4061" spans="1:7" x14ac:dyDescent="0.25">
      <c r="A4061" s="1"/>
      <c r="B4061" s="11"/>
      <c r="C4061" s="2"/>
      <c r="G4061" s="3"/>
    </row>
    <row r="4062" spans="1:7" x14ac:dyDescent="0.25">
      <c r="A4062" s="1"/>
      <c r="B4062" s="11"/>
      <c r="C4062" s="2"/>
      <c r="G4062" s="3"/>
    </row>
    <row r="4063" spans="1:7" x14ac:dyDescent="0.25">
      <c r="A4063" s="1"/>
      <c r="B4063" s="11"/>
      <c r="C4063" s="2"/>
      <c r="G4063" s="3"/>
    </row>
    <row r="4064" spans="1:7" x14ac:dyDescent="0.25">
      <c r="A4064" s="1"/>
      <c r="B4064" s="11"/>
      <c r="C4064" s="2"/>
      <c r="G4064" s="3"/>
    </row>
    <row r="4065" spans="1:7" x14ac:dyDescent="0.25">
      <c r="A4065" s="1"/>
      <c r="B4065" s="11"/>
      <c r="C4065" s="2"/>
      <c r="G4065" s="3"/>
    </row>
    <row r="4066" spans="1:7" x14ac:dyDescent="0.25">
      <c r="A4066" s="1"/>
      <c r="B4066" s="11"/>
      <c r="C4066" s="2"/>
      <c r="G4066" s="3"/>
    </row>
    <row r="4067" spans="1:7" x14ac:dyDescent="0.25">
      <c r="A4067" s="1"/>
      <c r="B4067" s="11"/>
      <c r="C4067" s="2"/>
      <c r="G4067" s="3"/>
    </row>
    <row r="4068" spans="1:7" x14ac:dyDescent="0.25">
      <c r="A4068" s="1"/>
      <c r="B4068" s="11"/>
      <c r="C4068" s="2"/>
      <c r="G4068" s="3"/>
    </row>
    <row r="4069" spans="1:7" x14ac:dyDescent="0.25">
      <c r="A4069" s="1"/>
      <c r="B4069" s="11"/>
      <c r="C4069" s="2"/>
      <c r="G4069" s="3"/>
    </row>
    <row r="4070" spans="1:7" x14ac:dyDescent="0.25">
      <c r="A4070" s="1"/>
      <c r="B4070" s="11"/>
      <c r="C4070" s="2"/>
      <c r="G4070" s="3"/>
    </row>
    <row r="4071" spans="1:7" x14ac:dyDescent="0.25">
      <c r="A4071" s="1"/>
      <c r="B4071" s="11"/>
      <c r="C4071" s="2"/>
      <c r="G4071" s="3"/>
    </row>
    <row r="4072" spans="1:7" x14ac:dyDescent="0.25">
      <c r="A4072" s="1"/>
      <c r="B4072" s="11"/>
      <c r="C4072" s="2"/>
      <c r="G4072" s="3"/>
    </row>
    <row r="4073" spans="1:7" x14ac:dyDescent="0.25">
      <c r="A4073" s="1"/>
      <c r="B4073" s="11"/>
      <c r="C4073" s="2"/>
      <c r="G4073" s="3"/>
    </row>
    <row r="4074" spans="1:7" x14ac:dyDescent="0.25">
      <c r="A4074" s="1"/>
      <c r="B4074" s="11"/>
      <c r="C4074" s="2"/>
      <c r="G4074" s="3"/>
    </row>
    <row r="4075" spans="1:7" x14ac:dyDescent="0.25">
      <c r="A4075" s="1"/>
      <c r="B4075" s="11"/>
      <c r="C4075" s="2"/>
      <c r="G4075" s="3"/>
    </row>
    <row r="4076" spans="1:7" x14ac:dyDescent="0.25">
      <c r="A4076" s="1"/>
      <c r="B4076" s="11"/>
      <c r="C4076" s="2"/>
      <c r="G4076" s="3"/>
    </row>
    <row r="4077" spans="1:7" x14ac:dyDescent="0.25">
      <c r="A4077" s="1"/>
      <c r="B4077" s="11"/>
      <c r="C4077" s="2"/>
      <c r="G4077" s="3"/>
    </row>
    <row r="4078" spans="1:7" x14ac:dyDescent="0.25">
      <c r="A4078" s="1"/>
      <c r="B4078" s="11"/>
      <c r="C4078" s="2"/>
      <c r="G4078" s="3"/>
    </row>
    <row r="4079" spans="1:7" x14ac:dyDescent="0.25">
      <c r="A4079" s="1"/>
      <c r="B4079" s="11"/>
      <c r="C4079" s="2"/>
      <c r="G4079" s="3"/>
    </row>
    <row r="4080" spans="1:7" x14ac:dyDescent="0.25">
      <c r="A4080" s="1"/>
      <c r="B4080" s="11"/>
      <c r="C4080" s="2"/>
      <c r="G4080" s="3"/>
    </row>
    <row r="4081" spans="1:7" x14ac:dyDescent="0.25">
      <c r="A4081" s="1"/>
      <c r="B4081" s="11"/>
      <c r="C4081" s="2"/>
      <c r="G4081" s="3"/>
    </row>
    <row r="4082" spans="1:7" x14ac:dyDescent="0.25">
      <c r="A4082" s="1"/>
      <c r="B4082" s="11"/>
      <c r="C4082" s="2"/>
      <c r="G4082" s="3"/>
    </row>
    <row r="4083" spans="1:7" x14ac:dyDescent="0.25">
      <c r="A4083" s="1"/>
      <c r="B4083" s="11"/>
      <c r="C4083" s="2"/>
      <c r="G4083" s="3"/>
    </row>
    <row r="4084" spans="1:7" x14ac:dyDescent="0.25">
      <c r="A4084" s="1"/>
      <c r="B4084" s="11"/>
      <c r="C4084" s="2"/>
      <c r="G4084" s="3"/>
    </row>
    <row r="4085" spans="1:7" x14ac:dyDescent="0.25">
      <c r="A4085" s="1"/>
      <c r="B4085" s="11"/>
      <c r="C4085" s="2"/>
      <c r="G4085" s="3"/>
    </row>
    <row r="4086" spans="1:7" x14ac:dyDescent="0.25">
      <c r="A4086" s="1"/>
      <c r="B4086" s="11"/>
      <c r="C4086" s="2"/>
      <c r="G4086" s="3"/>
    </row>
    <row r="4087" spans="1:7" x14ac:dyDescent="0.25">
      <c r="A4087" s="1"/>
      <c r="B4087" s="11"/>
      <c r="C4087" s="2"/>
      <c r="G4087" s="3"/>
    </row>
    <row r="4088" spans="1:7" x14ac:dyDescent="0.25">
      <c r="A4088" s="1"/>
      <c r="B4088" s="11"/>
      <c r="C4088" s="2"/>
      <c r="G4088" s="3"/>
    </row>
    <row r="4089" spans="1:7" x14ac:dyDescent="0.25">
      <c r="A4089" s="1"/>
      <c r="B4089" s="11"/>
      <c r="C4089" s="2"/>
      <c r="G4089" s="3"/>
    </row>
    <row r="4090" spans="1:7" x14ac:dyDescent="0.25">
      <c r="A4090" s="1"/>
      <c r="B4090" s="11"/>
      <c r="C4090" s="2"/>
      <c r="G4090" s="3"/>
    </row>
    <row r="4091" spans="1:7" x14ac:dyDescent="0.25">
      <c r="A4091" s="1"/>
      <c r="B4091" s="11"/>
      <c r="C4091" s="2"/>
      <c r="G4091" s="3"/>
    </row>
    <row r="4092" spans="1:7" x14ac:dyDescent="0.25">
      <c r="A4092" s="1"/>
      <c r="B4092" s="11"/>
      <c r="C4092" s="2"/>
      <c r="G4092" s="3"/>
    </row>
    <row r="4093" spans="1:7" x14ac:dyDescent="0.25">
      <c r="A4093" s="1"/>
      <c r="B4093" s="11"/>
      <c r="C4093" s="2"/>
      <c r="G4093" s="3"/>
    </row>
    <row r="4094" spans="1:7" x14ac:dyDescent="0.25">
      <c r="A4094" s="1"/>
      <c r="B4094" s="11"/>
      <c r="C4094" s="2"/>
      <c r="G4094" s="3"/>
    </row>
    <row r="4095" spans="1:7" x14ac:dyDescent="0.25">
      <c r="A4095" s="1"/>
      <c r="B4095" s="11"/>
      <c r="C4095" s="2"/>
      <c r="G4095" s="3"/>
    </row>
    <row r="4096" spans="1:7" x14ac:dyDescent="0.25">
      <c r="A4096" s="1"/>
      <c r="B4096" s="11"/>
      <c r="C4096" s="2"/>
      <c r="G4096" s="3"/>
    </row>
    <row r="4097" spans="1:7" x14ac:dyDescent="0.25">
      <c r="A4097" s="1"/>
      <c r="B4097" s="11"/>
      <c r="C4097" s="2"/>
      <c r="G4097" s="3"/>
    </row>
    <row r="4098" spans="1:7" x14ac:dyDescent="0.25">
      <c r="A4098" s="1"/>
      <c r="B4098" s="11"/>
      <c r="C4098" s="2"/>
      <c r="G4098" s="3"/>
    </row>
    <row r="4099" spans="1:7" x14ac:dyDescent="0.25">
      <c r="A4099" s="1"/>
      <c r="B4099" s="11"/>
      <c r="C4099" s="2"/>
      <c r="G4099" s="3"/>
    </row>
    <row r="4100" spans="1:7" x14ac:dyDescent="0.25">
      <c r="A4100" s="1"/>
      <c r="B4100" s="11"/>
      <c r="C4100" s="2"/>
      <c r="G4100" s="3"/>
    </row>
    <row r="4101" spans="1:7" x14ac:dyDescent="0.25">
      <c r="A4101" s="1"/>
      <c r="B4101" s="11"/>
      <c r="C4101" s="2"/>
      <c r="G4101" s="3"/>
    </row>
    <row r="4102" spans="1:7" x14ac:dyDescent="0.25">
      <c r="A4102" s="1"/>
      <c r="B4102" s="11"/>
      <c r="C4102" s="2"/>
      <c r="G4102" s="3"/>
    </row>
    <row r="4103" spans="1:7" x14ac:dyDescent="0.25">
      <c r="A4103" s="1"/>
      <c r="B4103" s="11"/>
      <c r="C4103" s="2"/>
      <c r="G4103" s="3"/>
    </row>
    <row r="4104" spans="1:7" x14ac:dyDescent="0.25">
      <c r="A4104" s="1"/>
      <c r="B4104" s="11"/>
      <c r="C4104" s="2"/>
      <c r="G4104" s="3"/>
    </row>
    <row r="4105" spans="1:7" x14ac:dyDescent="0.25">
      <c r="A4105" s="1"/>
      <c r="B4105" s="11"/>
      <c r="C4105" s="2"/>
      <c r="G4105" s="3"/>
    </row>
    <row r="4106" spans="1:7" x14ac:dyDescent="0.25">
      <c r="A4106" s="1"/>
      <c r="B4106" s="11"/>
      <c r="C4106" s="2"/>
      <c r="G4106" s="3"/>
    </row>
    <row r="4107" spans="1:7" x14ac:dyDescent="0.25">
      <c r="A4107" s="1"/>
      <c r="B4107" s="11"/>
      <c r="C4107" s="2"/>
      <c r="G4107" s="3"/>
    </row>
    <row r="4108" spans="1:7" x14ac:dyDescent="0.25">
      <c r="A4108" s="1"/>
      <c r="B4108" s="11"/>
      <c r="C4108" s="2"/>
      <c r="G4108" s="3"/>
    </row>
    <row r="4109" spans="1:7" x14ac:dyDescent="0.25">
      <c r="A4109" s="1"/>
      <c r="B4109" s="11"/>
      <c r="C4109" s="2"/>
      <c r="G4109" s="3"/>
    </row>
    <row r="4110" spans="1:7" x14ac:dyDescent="0.25">
      <c r="A4110" s="1"/>
      <c r="B4110" s="11"/>
      <c r="C4110" s="2"/>
      <c r="G4110" s="3"/>
    </row>
    <row r="4111" spans="1:7" x14ac:dyDescent="0.25">
      <c r="A4111" s="1"/>
      <c r="B4111" s="11"/>
      <c r="C4111" s="2"/>
      <c r="G4111" s="3"/>
    </row>
    <row r="4112" spans="1:7" x14ac:dyDescent="0.25">
      <c r="A4112" s="1"/>
      <c r="B4112" s="11"/>
      <c r="C4112" s="2"/>
      <c r="G4112" s="3"/>
    </row>
    <row r="4113" spans="1:7" x14ac:dyDescent="0.25">
      <c r="A4113" s="1"/>
      <c r="B4113" s="11"/>
      <c r="C4113" s="2"/>
      <c r="G4113" s="3"/>
    </row>
    <row r="4114" spans="1:7" x14ac:dyDescent="0.25">
      <c r="A4114" s="1"/>
      <c r="B4114" s="11"/>
      <c r="C4114" s="2"/>
      <c r="G4114" s="3"/>
    </row>
    <row r="4115" spans="1:7" x14ac:dyDescent="0.25">
      <c r="A4115" s="1"/>
      <c r="B4115" s="11"/>
      <c r="C4115" s="2"/>
      <c r="G4115" s="3"/>
    </row>
    <row r="4116" spans="1:7" x14ac:dyDescent="0.25">
      <c r="A4116" s="1"/>
      <c r="B4116" s="11"/>
      <c r="C4116" s="2"/>
      <c r="G4116" s="3"/>
    </row>
    <row r="4117" spans="1:7" x14ac:dyDescent="0.25">
      <c r="A4117" s="1"/>
      <c r="B4117" s="11"/>
      <c r="C4117" s="2"/>
      <c r="G4117" s="3"/>
    </row>
    <row r="4118" spans="1:7" x14ac:dyDescent="0.25">
      <c r="A4118" s="1"/>
      <c r="B4118" s="11"/>
      <c r="C4118" s="2"/>
      <c r="G4118" s="3"/>
    </row>
    <row r="4119" spans="1:7" x14ac:dyDescent="0.25">
      <c r="A4119" s="1"/>
      <c r="B4119" s="11"/>
      <c r="C4119" s="2"/>
      <c r="G4119" s="3"/>
    </row>
    <row r="4120" spans="1:7" x14ac:dyDescent="0.25">
      <c r="A4120" s="1"/>
      <c r="B4120" s="11"/>
      <c r="C4120" s="2"/>
      <c r="G4120" s="3"/>
    </row>
    <row r="4121" spans="1:7" x14ac:dyDescent="0.25">
      <c r="A4121" s="1"/>
      <c r="B4121" s="11"/>
      <c r="C4121" s="2"/>
      <c r="G4121" s="3"/>
    </row>
    <row r="4122" spans="1:7" x14ac:dyDescent="0.25">
      <c r="A4122" s="1"/>
      <c r="B4122" s="11"/>
      <c r="C4122" s="2"/>
      <c r="G4122" s="3"/>
    </row>
    <row r="4123" spans="1:7" x14ac:dyDescent="0.25">
      <c r="A4123" s="1"/>
      <c r="B4123" s="11"/>
      <c r="C4123" s="2"/>
      <c r="G4123" s="3"/>
    </row>
    <row r="4124" spans="1:7" x14ac:dyDescent="0.25">
      <c r="A4124" s="1"/>
      <c r="B4124" s="11"/>
      <c r="C4124" s="2"/>
      <c r="G4124" s="3"/>
    </row>
    <row r="4125" spans="1:7" x14ac:dyDescent="0.25">
      <c r="A4125" s="1"/>
      <c r="B4125" s="11"/>
      <c r="C4125" s="2"/>
      <c r="G4125" s="3"/>
    </row>
    <row r="4126" spans="1:7" x14ac:dyDescent="0.25">
      <c r="A4126" s="1"/>
      <c r="B4126" s="11"/>
      <c r="C4126" s="2"/>
      <c r="G4126" s="3"/>
    </row>
    <row r="4127" spans="1:7" x14ac:dyDescent="0.25">
      <c r="A4127" s="1"/>
      <c r="B4127" s="11"/>
      <c r="C4127" s="2"/>
      <c r="G4127" s="3"/>
    </row>
    <row r="4128" spans="1:7" x14ac:dyDescent="0.25">
      <c r="A4128" s="1"/>
      <c r="B4128" s="11"/>
      <c r="C4128" s="2"/>
      <c r="G4128" s="3"/>
    </row>
    <row r="4129" spans="1:7" x14ac:dyDescent="0.25">
      <c r="A4129" s="1"/>
      <c r="B4129" s="11"/>
      <c r="C4129" s="2"/>
      <c r="G4129" s="3"/>
    </row>
    <row r="4130" spans="1:7" x14ac:dyDescent="0.25">
      <c r="A4130" s="1"/>
      <c r="B4130" s="11"/>
      <c r="C4130" s="2"/>
      <c r="G4130" s="3"/>
    </row>
    <row r="4131" spans="1:7" x14ac:dyDescent="0.25">
      <c r="A4131" s="1"/>
      <c r="B4131" s="11"/>
      <c r="C4131" s="2"/>
      <c r="G4131" s="3"/>
    </row>
    <row r="4132" spans="1:7" x14ac:dyDescent="0.25">
      <c r="A4132" s="1"/>
      <c r="B4132" s="11"/>
      <c r="C4132" s="2"/>
      <c r="G4132" s="3"/>
    </row>
    <row r="4133" spans="1:7" x14ac:dyDescent="0.25">
      <c r="A4133" s="1"/>
      <c r="B4133" s="11"/>
      <c r="C4133" s="2"/>
      <c r="G4133" s="3"/>
    </row>
    <row r="4134" spans="1:7" x14ac:dyDescent="0.25">
      <c r="A4134" s="1"/>
      <c r="B4134" s="11"/>
      <c r="C4134" s="2"/>
      <c r="G4134" s="3"/>
    </row>
    <row r="4135" spans="1:7" x14ac:dyDescent="0.25">
      <c r="A4135" s="1"/>
      <c r="B4135" s="11"/>
      <c r="C4135" s="2"/>
      <c r="G4135" s="3"/>
    </row>
    <row r="4136" spans="1:7" x14ac:dyDescent="0.25">
      <c r="A4136" s="1"/>
      <c r="B4136" s="11"/>
      <c r="C4136" s="2"/>
      <c r="G4136" s="3"/>
    </row>
    <row r="4137" spans="1:7" x14ac:dyDescent="0.25">
      <c r="A4137" s="1"/>
      <c r="B4137" s="11"/>
      <c r="C4137" s="2"/>
      <c r="G4137" s="3"/>
    </row>
    <row r="4138" spans="1:7" x14ac:dyDescent="0.25">
      <c r="A4138" s="1"/>
      <c r="B4138" s="11"/>
      <c r="C4138" s="2"/>
      <c r="G4138" s="3"/>
    </row>
    <row r="4139" spans="1:7" x14ac:dyDescent="0.25">
      <c r="A4139" s="1"/>
      <c r="B4139" s="11"/>
      <c r="C4139" s="2"/>
      <c r="G4139" s="3"/>
    </row>
    <row r="4140" spans="1:7" x14ac:dyDescent="0.25">
      <c r="A4140" s="1"/>
      <c r="B4140" s="11"/>
      <c r="C4140" s="2"/>
      <c r="G4140" s="3"/>
    </row>
    <row r="4141" spans="1:7" x14ac:dyDescent="0.25">
      <c r="A4141" s="1"/>
      <c r="B4141" s="11"/>
      <c r="C4141" s="2"/>
      <c r="G4141" s="3"/>
    </row>
    <row r="4142" spans="1:7" x14ac:dyDescent="0.25">
      <c r="A4142" s="1"/>
      <c r="B4142" s="11"/>
      <c r="C4142" s="2"/>
      <c r="G4142" s="3"/>
    </row>
    <row r="4143" spans="1:7" x14ac:dyDescent="0.25">
      <c r="A4143" s="1"/>
      <c r="B4143" s="11"/>
      <c r="C4143" s="2"/>
      <c r="G4143" s="3"/>
    </row>
    <row r="4144" spans="1:7" x14ac:dyDescent="0.25">
      <c r="A4144" s="1"/>
      <c r="B4144" s="11"/>
      <c r="C4144" s="2"/>
      <c r="G4144" s="3"/>
    </row>
    <row r="4145" spans="1:7" x14ac:dyDescent="0.25">
      <c r="A4145" s="1"/>
      <c r="B4145" s="11"/>
      <c r="C4145" s="2"/>
      <c r="G4145" s="3"/>
    </row>
    <row r="4146" spans="1:7" x14ac:dyDescent="0.25">
      <c r="A4146" s="1"/>
      <c r="B4146" s="11"/>
      <c r="C4146" s="2"/>
      <c r="G4146" s="3"/>
    </row>
    <row r="4147" spans="1:7" x14ac:dyDescent="0.25">
      <c r="A4147" s="1"/>
      <c r="B4147" s="11"/>
      <c r="C4147" s="2"/>
      <c r="G4147" s="3"/>
    </row>
    <row r="4148" spans="1:7" x14ac:dyDescent="0.25">
      <c r="A4148" s="1"/>
      <c r="B4148" s="11"/>
      <c r="C4148" s="2"/>
      <c r="G4148" s="3"/>
    </row>
    <row r="4149" spans="1:7" x14ac:dyDescent="0.25">
      <c r="A4149" s="1"/>
      <c r="B4149" s="11"/>
      <c r="C4149" s="2"/>
      <c r="G4149" s="3"/>
    </row>
    <row r="4150" spans="1:7" x14ac:dyDescent="0.25">
      <c r="A4150" s="1"/>
      <c r="B4150" s="11"/>
      <c r="C4150" s="2"/>
      <c r="G4150" s="3"/>
    </row>
    <row r="4151" spans="1:7" x14ac:dyDescent="0.25">
      <c r="A4151" s="1"/>
      <c r="B4151" s="11"/>
      <c r="C4151" s="2"/>
      <c r="G4151" s="3"/>
    </row>
    <row r="4152" spans="1:7" x14ac:dyDescent="0.25">
      <c r="A4152" s="1"/>
      <c r="B4152" s="11"/>
      <c r="C4152" s="2"/>
      <c r="G4152" s="3"/>
    </row>
    <row r="4153" spans="1:7" x14ac:dyDescent="0.25">
      <c r="A4153" s="1"/>
      <c r="B4153" s="11"/>
      <c r="C4153" s="2"/>
      <c r="G4153" s="3"/>
    </row>
    <row r="4154" spans="1:7" x14ac:dyDescent="0.25">
      <c r="A4154" s="1"/>
      <c r="B4154" s="11"/>
      <c r="C4154" s="2"/>
      <c r="G4154" s="3"/>
    </row>
    <row r="4155" spans="1:7" x14ac:dyDescent="0.25">
      <c r="A4155" s="1"/>
      <c r="B4155" s="11"/>
      <c r="C4155" s="2"/>
      <c r="G4155" s="3"/>
    </row>
    <row r="4156" spans="1:7" x14ac:dyDescent="0.25">
      <c r="A4156" s="1"/>
      <c r="B4156" s="11"/>
      <c r="C4156" s="2"/>
      <c r="G4156" s="3"/>
    </row>
    <row r="4157" spans="1:7" x14ac:dyDescent="0.25">
      <c r="A4157" s="1"/>
      <c r="B4157" s="11"/>
      <c r="C4157" s="2"/>
      <c r="G4157" s="3"/>
    </row>
    <row r="4158" spans="1:7" x14ac:dyDescent="0.25">
      <c r="A4158" s="1"/>
      <c r="B4158" s="11"/>
      <c r="C4158" s="2"/>
      <c r="G4158" s="3"/>
    </row>
    <row r="4159" spans="1:7" x14ac:dyDescent="0.25">
      <c r="A4159" s="1"/>
      <c r="B4159" s="11"/>
      <c r="C4159" s="2"/>
      <c r="G4159" s="3"/>
    </row>
    <row r="4160" spans="1:7" x14ac:dyDescent="0.25">
      <c r="A4160" s="1"/>
      <c r="B4160" s="11"/>
      <c r="C4160" s="2"/>
      <c r="G4160" s="3"/>
    </row>
    <row r="4161" spans="1:7" x14ac:dyDescent="0.25">
      <c r="A4161" s="1"/>
      <c r="B4161" s="11"/>
      <c r="C4161" s="2"/>
      <c r="G4161" s="3"/>
    </row>
    <row r="4162" spans="1:7" x14ac:dyDescent="0.25">
      <c r="A4162" s="1"/>
      <c r="B4162" s="11"/>
      <c r="C4162" s="2"/>
      <c r="G4162" s="3"/>
    </row>
    <row r="4163" spans="1:7" x14ac:dyDescent="0.25">
      <c r="A4163" s="1"/>
      <c r="B4163" s="11"/>
      <c r="C4163" s="2"/>
      <c r="G4163" s="3"/>
    </row>
    <row r="4164" spans="1:7" x14ac:dyDescent="0.25">
      <c r="A4164" s="1"/>
      <c r="B4164" s="11"/>
      <c r="C4164" s="2"/>
      <c r="G4164" s="3"/>
    </row>
    <row r="4165" spans="1:7" x14ac:dyDescent="0.25">
      <c r="A4165" s="1"/>
      <c r="B4165" s="11"/>
      <c r="C4165" s="2"/>
      <c r="G4165" s="3"/>
    </row>
    <row r="4166" spans="1:7" x14ac:dyDescent="0.25">
      <c r="A4166" s="1"/>
      <c r="B4166" s="11"/>
      <c r="C4166" s="2"/>
      <c r="G4166" s="3"/>
    </row>
    <row r="4167" spans="1:7" x14ac:dyDescent="0.25">
      <c r="A4167" s="1"/>
      <c r="B4167" s="11"/>
      <c r="C4167" s="2"/>
      <c r="G4167" s="3"/>
    </row>
    <row r="4168" spans="1:7" x14ac:dyDescent="0.25">
      <c r="A4168" s="1"/>
      <c r="B4168" s="11"/>
      <c r="C4168" s="2"/>
      <c r="G4168" s="3"/>
    </row>
    <row r="4169" spans="1:7" x14ac:dyDescent="0.25">
      <c r="A4169" s="1"/>
      <c r="B4169" s="11"/>
      <c r="C4169" s="2"/>
      <c r="G4169" s="3"/>
    </row>
    <row r="4170" spans="1:7" x14ac:dyDescent="0.25">
      <c r="A4170" s="1"/>
      <c r="B4170" s="11"/>
      <c r="C4170" s="2"/>
      <c r="G4170" s="3"/>
    </row>
    <row r="4171" spans="1:7" x14ac:dyDescent="0.25">
      <c r="A4171" s="1"/>
      <c r="B4171" s="11"/>
      <c r="C4171" s="2"/>
      <c r="G4171" s="3"/>
    </row>
    <row r="4172" spans="1:7" x14ac:dyDescent="0.25">
      <c r="A4172" s="1"/>
      <c r="B4172" s="11"/>
      <c r="C4172" s="2"/>
      <c r="G4172" s="3"/>
    </row>
    <row r="4173" spans="1:7" x14ac:dyDescent="0.25">
      <c r="A4173" s="1"/>
      <c r="B4173" s="11"/>
      <c r="C4173" s="2"/>
      <c r="G4173" s="3"/>
    </row>
    <row r="4174" spans="1:7" x14ac:dyDescent="0.25">
      <c r="A4174" s="1"/>
      <c r="B4174" s="11"/>
      <c r="C4174" s="2"/>
      <c r="G4174" s="3"/>
    </row>
    <row r="4175" spans="1:7" x14ac:dyDescent="0.25">
      <c r="A4175" s="1"/>
      <c r="B4175" s="11"/>
      <c r="C4175" s="2"/>
      <c r="G4175" s="3"/>
    </row>
    <row r="4176" spans="1:7" x14ac:dyDescent="0.25">
      <c r="A4176" s="1"/>
      <c r="B4176" s="11"/>
      <c r="C4176" s="2"/>
      <c r="G4176" s="3"/>
    </row>
    <row r="4177" spans="1:7" x14ac:dyDescent="0.25">
      <c r="A4177" s="1"/>
      <c r="B4177" s="11"/>
      <c r="C4177" s="2"/>
      <c r="G4177" s="3"/>
    </row>
    <row r="4178" spans="1:7" x14ac:dyDescent="0.25">
      <c r="A4178" s="1"/>
      <c r="B4178" s="11"/>
      <c r="C4178" s="2"/>
      <c r="G4178" s="3"/>
    </row>
    <row r="4179" spans="1:7" x14ac:dyDescent="0.25">
      <c r="A4179" s="1"/>
      <c r="B4179" s="11"/>
      <c r="C4179" s="2"/>
      <c r="G4179" s="3"/>
    </row>
    <row r="4180" spans="1:7" x14ac:dyDescent="0.25">
      <c r="A4180" s="1"/>
      <c r="B4180" s="11"/>
      <c r="C4180" s="2"/>
      <c r="G4180" s="3"/>
    </row>
    <row r="4181" spans="1:7" x14ac:dyDescent="0.25">
      <c r="A4181" s="1"/>
      <c r="B4181" s="11"/>
      <c r="C4181" s="2"/>
      <c r="G4181" s="3"/>
    </row>
    <row r="4182" spans="1:7" x14ac:dyDescent="0.25">
      <c r="A4182" s="1"/>
      <c r="B4182" s="11"/>
      <c r="C4182" s="2"/>
      <c r="G4182" s="3"/>
    </row>
    <row r="4183" spans="1:7" x14ac:dyDescent="0.25">
      <c r="A4183" s="1"/>
      <c r="B4183" s="11"/>
      <c r="C4183" s="2"/>
      <c r="G4183" s="3"/>
    </row>
    <row r="4184" spans="1:7" x14ac:dyDescent="0.25">
      <c r="A4184" s="1"/>
      <c r="B4184" s="11"/>
      <c r="C4184" s="2"/>
      <c r="G4184" s="3"/>
    </row>
    <row r="4185" spans="1:7" x14ac:dyDescent="0.25">
      <c r="A4185" s="1"/>
      <c r="B4185" s="11"/>
      <c r="C4185" s="2"/>
      <c r="G4185" s="3"/>
    </row>
    <row r="4186" spans="1:7" x14ac:dyDescent="0.25">
      <c r="A4186" s="1"/>
      <c r="B4186" s="11"/>
      <c r="C4186" s="2"/>
      <c r="G4186" s="3"/>
    </row>
    <row r="4187" spans="1:7" x14ac:dyDescent="0.25">
      <c r="A4187" s="1"/>
      <c r="B4187" s="11"/>
      <c r="C4187" s="2"/>
      <c r="G4187" s="3"/>
    </row>
    <row r="4188" spans="1:7" x14ac:dyDescent="0.25">
      <c r="A4188" s="1"/>
      <c r="B4188" s="11"/>
      <c r="C4188" s="2"/>
      <c r="G4188" s="3"/>
    </row>
    <row r="4189" spans="1:7" x14ac:dyDescent="0.25">
      <c r="A4189" s="1"/>
      <c r="B4189" s="11"/>
      <c r="C4189" s="2"/>
      <c r="G4189" s="3"/>
    </row>
    <row r="4190" spans="1:7" x14ac:dyDescent="0.25">
      <c r="A4190" s="1"/>
      <c r="B4190" s="11"/>
      <c r="C4190" s="2"/>
      <c r="G4190" s="3"/>
    </row>
    <row r="4191" spans="1:7" x14ac:dyDescent="0.25">
      <c r="A4191" s="1"/>
      <c r="B4191" s="11"/>
      <c r="C4191" s="2"/>
      <c r="G4191" s="3"/>
    </row>
    <row r="4192" spans="1:7" x14ac:dyDescent="0.25">
      <c r="A4192" s="1"/>
      <c r="B4192" s="11"/>
      <c r="C4192" s="2"/>
      <c r="G4192" s="3"/>
    </row>
    <row r="4193" spans="1:7" x14ac:dyDescent="0.25">
      <c r="A4193" s="1"/>
      <c r="B4193" s="11"/>
      <c r="C4193" s="2"/>
      <c r="G4193" s="3"/>
    </row>
    <row r="4194" spans="1:7" x14ac:dyDescent="0.25">
      <c r="A4194" s="1"/>
      <c r="B4194" s="11"/>
      <c r="C4194" s="2"/>
      <c r="G4194" s="3"/>
    </row>
    <row r="4195" spans="1:7" x14ac:dyDescent="0.25">
      <c r="A4195" s="1"/>
      <c r="B4195" s="11"/>
      <c r="C4195" s="2"/>
      <c r="G4195" s="3"/>
    </row>
    <row r="4196" spans="1:7" x14ac:dyDescent="0.25">
      <c r="A4196" s="1"/>
      <c r="B4196" s="11"/>
      <c r="C4196" s="2"/>
      <c r="G4196" s="3"/>
    </row>
    <row r="4197" spans="1:7" x14ac:dyDescent="0.25">
      <c r="A4197" s="1"/>
      <c r="B4197" s="11"/>
      <c r="C4197" s="2"/>
      <c r="G4197" s="3"/>
    </row>
    <row r="4198" spans="1:7" x14ac:dyDescent="0.25">
      <c r="A4198" s="1"/>
      <c r="B4198" s="11"/>
      <c r="C4198" s="2"/>
      <c r="G4198" s="3"/>
    </row>
    <row r="4199" spans="1:7" x14ac:dyDescent="0.25">
      <c r="A4199" s="1"/>
      <c r="B4199" s="11"/>
      <c r="C4199" s="2"/>
      <c r="G4199" s="3"/>
    </row>
    <row r="4200" spans="1:7" x14ac:dyDescent="0.25">
      <c r="A4200" s="1"/>
      <c r="B4200" s="11"/>
      <c r="C4200" s="2"/>
      <c r="G4200" s="3"/>
    </row>
    <row r="4201" spans="1:7" x14ac:dyDescent="0.25">
      <c r="A4201" s="1"/>
      <c r="B4201" s="11"/>
      <c r="C4201" s="2"/>
      <c r="G4201" s="3"/>
    </row>
    <row r="4202" spans="1:7" x14ac:dyDescent="0.25">
      <c r="A4202" s="1"/>
      <c r="B4202" s="11"/>
      <c r="C4202" s="2"/>
      <c r="G4202" s="3"/>
    </row>
    <row r="4203" spans="1:7" x14ac:dyDescent="0.25">
      <c r="A4203" s="1"/>
      <c r="B4203" s="11"/>
      <c r="C4203" s="2"/>
      <c r="G4203" s="3"/>
    </row>
    <row r="4204" spans="1:7" x14ac:dyDescent="0.25">
      <c r="A4204" s="1"/>
      <c r="B4204" s="11"/>
      <c r="C4204" s="2"/>
      <c r="G4204" s="3"/>
    </row>
    <row r="4205" spans="1:7" x14ac:dyDescent="0.25">
      <c r="A4205" s="1"/>
      <c r="B4205" s="11"/>
      <c r="C4205" s="2"/>
      <c r="G4205" s="3"/>
    </row>
    <row r="4206" spans="1:7" x14ac:dyDescent="0.25">
      <c r="A4206" s="1"/>
      <c r="B4206" s="11"/>
      <c r="C4206" s="2"/>
      <c r="G4206" s="3"/>
    </row>
    <row r="4207" spans="1:7" x14ac:dyDescent="0.25">
      <c r="A4207" s="1"/>
      <c r="B4207" s="11"/>
      <c r="C4207" s="2"/>
      <c r="G4207" s="3"/>
    </row>
    <row r="4208" spans="1:7" x14ac:dyDescent="0.25">
      <c r="A4208" s="1"/>
      <c r="B4208" s="11"/>
      <c r="C4208" s="2"/>
      <c r="G4208" s="3"/>
    </row>
    <row r="4209" spans="1:7" x14ac:dyDescent="0.25">
      <c r="A4209" s="1"/>
      <c r="B4209" s="11"/>
      <c r="C4209" s="2"/>
      <c r="G4209" s="3"/>
    </row>
    <row r="4210" spans="1:7" x14ac:dyDescent="0.25">
      <c r="A4210" s="1"/>
      <c r="B4210" s="11"/>
      <c r="C4210" s="2"/>
      <c r="G4210" s="3"/>
    </row>
    <row r="4211" spans="1:7" x14ac:dyDescent="0.25">
      <c r="A4211" s="1"/>
      <c r="B4211" s="11"/>
      <c r="C4211" s="2"/>
      <c r="G4211" s="3"/>
    </row>
    <row r="4212" spans="1:7" x14ac:dyDescent="0.25">
      <c r="A4212" s="1"/>
      <c r="B4212" s="11"/>
      <c r="C4212" s="2"/>
      <c r="G4212" s="3"/>
    </row>
    <row r="4213" spans="1:7" x14ac:dyDescent="0.25">
      <c r="A4213" s="1"/>
      <c r="B4213" s="11"/>
      <c r="C4213" s="2"/>
      <c r="G4213" s="3"/>
    </row>
    <row r="4214" spans="1:7" x14ac:dyDescent="0.25">
      <c r="A4214" s="1"/>
      <c r="B4214" s="11"/>
      <c r="C4214" s="2"/>
      <c r="G4214" s="3"/>
    </row>
    <row r="4215" spans="1:7" x14ac:dyDescent="0.25">
      <c r="A4215" s="1"/>
      <c r="B4215" s="11"/>
      <c r="C4215" s="2"/>
      <c r="G4215" s="3"/>
    </row>
    <row r="4216" spans="1:7" x14ac:dyDescent="0.25">
      <c r="A4216" s="1"/>
      <c r="B4216" s="11"/>
      <c r="C4216" s="2"/>
      <c r="G4216" s="3"/>
    </row>
    <row r="4217" spans="1:7" x14ac:dyDescent="0.25">
      <c r="A4217" s="1"/>
      <c r="B4217" s="11"/>
      <c r="C4217" s="2"/>
      <c r="G4217" s="3"/>
    </row>
    <row r="4218" spans="1:7" x14ac:dyDescent="0.25">
      <c r="A4218" s="1"/>
      <c r="B4218" s="11"/>
      <c r="C4218" s="2"/>
      <c r="G4218" s="3"/>
    </row>
    <row r="4219" spans="1:7" x14ac:dyDescent="0.25">
      <c r="A4219" s="1"/>
      <c r="B4219" s="11"/>
      <c r="C4219" s="2"/>
      <c r="G4219" s="3"/>
    </row>
    <row r="4220" spans="1:7" x14ac:dyDescent="0.25">
      <c r="A4220" s="1"/>
      <c r="B4220" s="11"/>
      <c r="C4220" s="2"/>
      <c r="G4220" s="3"/>
    </row>
    <row r="4221" spans="1:7" x14ac:dyDescent="0.25">
      <c r="A4221" s="1"/>
      <c r="B4221" s="11"/>
      <c r="C4221" s="2"/>
      <c r="G4221" s="3"/>
    </row>
    <row r="4222" spans="1:7" x14ac:dyDescent="0.25">
      <c r="A4222" s="1"/>
      <c r="B4222" s="11"/>
      <c r="C4222" s="2"/>
      <c r="G4222" s="3"/>
    </row>
    <row r="4223" spans="1:7" x14ac:dyDescent="0.25">
      <c r="A4223" s="1"/>
      <c r="B4223" s="11"/>
      <c r="C4223" s="2"/>
      <c r="G4223" s="3"/>
    </row>
    <row r="4224" spans="1:7" x14ac:dyDescent="0.25">
      <c r="A4224" s="1"/>
      <c r="B4224" s="11"/>
      <c r="C4224" s="2"/>
      <c r="G4224" s="3"/>
    </row>
    <row r="4225" spans="1:7" x14ac:dyDescent="0.25">
      <c r="A4225" s="1"/>
      <c r="B4225" s="11"/>
      <c r="C4225" s="2"/>
      <c r="G4225" s="3"/>
    </row>
    <row r="4226" spans="1:7" x14ac:dyDescent="0.25">
      <c r="A4226" s="1"/>
      <c r="B4226" s="11"/>
      <c r="C4226" s="2"/>
      <c r="G4226" s="3"/>
    </row>
    <row r="4227" spans="1:7" x14ac:dyDescent="0.25">
      <c r="A4227" s="1"/>
      <c r="B4227" s="11"/>
      <c r="C4227" s="2"/>
      <c r="G4227" s="3"/>
    </row>
    <row r="4228" spans="1:7" x14ac:dyDescent="0.25">
      <c r="A4228" s="1"/>
      <c r="B4228" s="11"/>
      <c r="C4228" s="2"/>
      <c r="G4228" s="3"/>
    </row>
    <row r="4229" spans="1:7" x14ac:dyDescent="0.25">
      <c r="A4229" s="1"/>
      <c r="B4229" s="11"/>
      <c r="C4229" s="2"/>
      <c r="G4229" s="3"/>
    </row>
    <row r="4230" spans="1:7" x14ac:dyDescent="0.25">
      <c r="A4230" s="1"/>
      <c r="B4230" s="11"/>
      <c r="C4230" s="2"/>
      <c r="G4230" s="3"/>
    </row>
    <row r="4231" spans="1:7" x14ac:dyDescent="0.25">
      <c r="A4231" s="1"/>
      <c r="B4231" s="11"/>
      <c r="C4231" s="2"/>
      <c r="G4231" s="3"/>
    </row>
    <row r="4232" spans="1:7" x14ac:dyDescent="0.25">
      <c r="A4232" s="1"/>
      <c r="B4232" s="11"/>
      <c r="C4232" s="2"/>
      <c r="G4232" s="3"/>
    </row>
    <row r="4233" spans="1:7" x14ac:dyDescent="0.25">
      <c r="A4233" s="1"/>
      <c r="B4233" s="11"/>
      <c r="C4233" s="2"/>
      <c r="G4233" s="3"/>
    </row>
    <row r="4234" spans="1:7" x14ac:dyDescent="0.25">
      <c r="A4234" s="1"/>
      <c r="B4234" s="11"/>
      <c r="C4234" s="2"/>
      <c r="G4234" s="3"/>
    </row>
    <row r="4235" spans="1:7" x14ac:dyDescent="0.25">
      <c r="A4235" s="1"/>
      <c r="B4235" s="11"/>
      <c r="C4235" s="2"/>
      <c r="G4235" s="3"/>
    </row>
    <row r="4236" spans="1:7" x14ac:dyDescent="0.25">
      <c r="A4236" s="1"/>
      <c r="B4236" s="11"/>
      <c r="C4236" s="2"/>
      <c r="G4236" s="3"/>
    </row>
    <row r="4237" spans="1:7" x14ac:dyDescent="0.25">
      <c r="A4237" s="1"/>
      <c r="B4237" s="11"/>
      <c r="C4237" s="2"/>
      <c r="G4237" s="3"/>
    </row>
    <row r="4238" spans="1:7" x14ac:dyDescent="0.25">
      <c r="A4238" s="1"/>
      <c r="B4238" s="11"/>
      <c r="C4238" s="2"/>
      <c r="G4238" s="3"/>
    </row>
    <row r="4239" spans="1:7" x14ac:dyDescent="0.25">
      <c r="A4239" s="1"/>
      <c r="B4239" s="11"/>
      <c r="C4239" s="2"/>
      <c r="G4239" s="3"/>
    </row>
    <row r="4240" spans="1:7" x14ac:dyDescent="0.25">
      <c r="A4240" s="1"/>
      <c r="B4240" s="11"/>
      <c r="C4240" s="2"/>
      <c r="G4240" s="3"/>
    </row>
    <row r="4241" spans="1:7" x14ac:dyDescent="0.25">
      <c r="A4241" s="1"/>
      <c r="B4241" s="11"/>
      <c r="C4241" s="2"/>
      <c r="G4241" s="3"/>
    </row>
    <row r="4242" spans="1:7" x14ac:dyDescent="0.25">
      <c r="A4242" s="1"/>
      <c r="B4242" s="11"/>
      <c r="C4242" s="2"/>
      <c r="G4242" s="3"/>
    </row>
    <row r="4243" spans="1:7" x14ac:dyDescent="0.25">
      <c r="A4243" s="1"/>
      <c r="B4243" s="11"/>
      <c r="C4243" s="2"/>
      <c r="G4243" s="3"/>
    </row>
    <row r="4244" spans="1:7" x14ac:dyDescent="0.25">
      <c r="A4244" s="1"/>
      <c r="B4244" s="11"/>
      <c r="C4244" s="2"/>
      <c r="G4244" s="3"/>
    </row>
    <row r="4245" spans="1:7" x14ac:dyDescent="0.25">
      <c r="A4245" s="1"/>
      <c r="B4245" s="11"/>
      <c r="C4245" s="2"/>
      <c r="G4245" s="3"/>
    </row>
    <row r="4246" spans="1:7" x14ac:dyDescent="0.25">
      <c r="A4246" s="1"/>
      <c r="B4246" s="11"/>
      <c r="C4246" s="2"/>
      <c r="G4246" s="3"/>
    </row>
    <row r="4247" spans="1:7" x14ac:dyDescent="0.25">
      <c r="A4247" s="1"/>
      <c r="B4247" s="11"/>
      <c r="C4247" s="2"/>
      <c r="G4247" s="3"/>
    </row>
    <row r="4248" spans="1:7" x14ac:dyDescent="0.25">
      <c r="A4248" s="1"/>
      <c r="B4248" s="11"/>
      <c r="C4248" s="2"/>
      <c r="G4248" s="3"/>
    </row>
    <row r="4249" spans="1:7" x14ac:dyDescent="0.25">
      <c r="A4249" s="1"/>
      <c r="B4249" s="11"/>
      <c r="C4249" s="2"/>
      <c r="G4249" s="3"/>
    </row>
    <row r="4250" spans="1:7" x14ac:dyDescent="0.25">
      <c r="A4250" s="1"/>
      <c r="B4250" s="11"/>
      <c r="C4250" s="2"/>
      <c r="G4250" s="3"/>
    </row>
    <row r="4251" spans="1:7" x14ac:dyDescent="0.25">
      <c r="A4251" s="1"/>
      <c r="B4251" s="11"/>
      <c r="C4251" s="2"/>
      <c r="G4251" s="3"/>
    </row>
    <row r="4252" spans="1:7" x14ac:dyDescent="0.25">
      <c r="A4252" s="1"/>
      <c r="B4252" s="11"/>
      <c r="C4252" s="2"/>
      <c r="G4252" s="3"/>
    </row>
    <row r="4253" spans="1:7" x14ac:dyDescent="0.25">
      <c r="A4253" s="1"/>
      <c r="B4253" s="11"/>
      <c r="C4253" s="2"/>
      <c r="G4253" s="3"/>
    </row>
    <row r="4254" spans="1:7" x14ac:dyDescent="0.25">
      <c r="A4254" s="1"/>
      <c r="B4254" s="11"/>
      <c r="C4254" s="2"/>
      <c r="G4254" s="3"/>
    </row>
    <row r="4255" spans="1:7" x14ac:dyDescent="0.25">
      <c r="A4255" s="1"/>
      <c r="B4255" s="11"/>
      <c r="C4255" s="2"/>
      <c r="G4255" s="3"/>
    </row>
    <row r="4256" spans="1:7" x14ac:dyDescent="0.25">
      <c r="A4256" s="1"/>
      <c r="B4256" s="11"/>
      <c r="C4256" s="2"/>
      <c r="G4256" s="3"/>
    </row>
    <row r="4257" spans="1:7" x14ac:dyDescent="0.25">
      <c r="A4257" s="1"/>
      <c r="B4257" s="11"/>
      <c r="C4257" s="2"/>
      <c r="G4257" s="3"/>
    </row>
    <row r="4258" spans="1:7" x14ac:dyDescent="0.25">
      <c r="A4258" s="1"/>
      <c r="B4258" s="11"/>
      <c r="C4258" s="2"/>
      <c r="G4258" s="3"/>
    </row>
    <row r="4259" spans="1:7" x14ac:dyDescent="0.25">
      <c r="A4259" s="1"/>
      <c r="B4259" s="11"/>
      <c r="C4259" s="2"/>
      <c r="G4259" s="3"/>
    </row>
    <row r="4260" spans="1:7" x14ac:dyDescent="0.25">
      <c r="A4260" s="1"/>
      <c r="B4260" s="11"/>
      <c r="C4260" s="2"/>
      <c r="G4260" s="3"/>
    </row>
    <row r="4261" spans="1:7" x14ac:dyDescent="0.25">
      <c r="A4261" s="1"/>
      <c r="B4261" s="11"/>
      <c r="C4261" s="2"/>
      <c r="G4261" s="3"/>
    </row>
    <row r="4262" spans="1:7" x14ac:dyDescent="0.25">
      <c r="A4262" s="1"/>
      <c r="B4262" s="11"/>
      <c r="C4262" s="2"/>
      <c r="G4262" s="3"/>
    </row>
    <row r="4263" spans="1:7" x14ac:dyDescent="0.25">
      <c r="A4263" s="1"/>
      <c r="B4263" s="11"/>
      <c r="C4263" s="2"/>
      <c r="G4263" s="3"/>
    </row>
    <row r="4264" spans="1:7" x14ac:dyDescent="0.25">
      <c r="A4264" s="1"/>
      <c r="B4264" s="11"/>
      <c r="C4264" s="2"/>
      <c r="G4264" s="3"/>
    </row>
    <row r="4265" spans="1:7" x14ac:dyDescent="0.25">
      <c r="A4265" s="1"/>
      <c r="B4265" s="11"/>
      <c r="C4265" s="2"/>
      <c r="G4265" s="3"/>
    </row>
    <row r="4266" spans="1:7" x14ac:dyDescent="0.25">
      <c r="A4266" s="1"/>
      <c r="B4266" s="11"/>
      <c r="C4266" s="2"/>
      <c r="G4266" s="3"/>
    </row>
    <row r="4267" spans="1:7" x14ac:dyDescent="0.25">
      <c r="A4267" s="1"/>
      <c r="B4267" s="11"/>
      <c r="C4267" s="2"/>
      <c r="G4267" s="3"/>
    </row>
    <row r="4268" spans="1:7" x14ac:dyDescent="0.25">
      <c r="A4268" s="1"/>
      <c r="B4268" s="11"/>
      <c r="C4268" s="2"/>
      <c r="G4268" s="3"/>
    </row>
    <row r="4269" spans="1:7" x14ac:dyDescent="0.25">
      <c r="A4269" s="1"/>
      <c r="B4269" s="11"/>
      <c r="C4269" s="2"/>
      <c r="G4269" s="3"/>
    </row>
    <row r="4270" spans="1:7" x14ac:dyDescent="0.25">
      <c r="A4270" s="1"/>
      <c r="B4270" s="11"/>
      <c r="C4270" s="2"/>
      <c r="G4270" s="3"/>
    </row>
    <row r="4271" spans="1:7" x14ac:dyDescent="0.25">
      <c r="A4271" s="1"/>
      <c r="B4271" s="11"/>
      <c r="C4271" s="2"/>
      <c r="G4271" s="3"/>
    </row>
    <row r="4272" spans="1:7" x14ac:dyDescent="0.25">
      <c r="A4272" s="1"/>
      <c r="B4272" s="11"/>
      <c r="C4272" s="2"/>
      <c r="G4272" s="3"/>
    </row>
    <row r="4273" spans="1:7" x14ac:dyDescent="0.25">
      <c r="A4273" s="1"/>
      <c r="B4273" s="11"/>
      <c r="C4273" s="2"/>
      <c r="G4273" s="3"/>
    </row>
    <row r="4274" spans="1:7" x14ac:dyDescent="0.25">
      <c r="A4274" s="1"/>
      <c r="B4274" s="11"/>
      <c r="C4274" s="2"/>
      <c r="G4274" s="3"/>
    </row>
    <row r="4275" spans="1:7" x14ac:dyDescent="0.25">
      <c r="A4275" s="1"/>
      <c r="B4275" s="11"/>
      <c r="C4275" s="2"/>
      <c r="G4275" s="3"/>
    </row>
    <row r="4276" spans="1:7" x14ac:dyDescent="0.25">
      <c r="A4276" s="1"/>
      <c r="B4276" s="11"/>
      <c r="C4276" s="2"/>
      <c r="G4276" s="3"/>
    </row>
    <row r="4277" spans="1:7" x14ac:dyDescent="0.25">
      <c r="A4277" s="1"/>
      <c r="B4277" s="11"/>
      <c r="C4277" s="2"/>
      <c r="G4277" s="3"/>
    </row>
    <row r="4278" spans="1:7" x14ac:dyDescent="0.25">
      <c r="A4278" s="1"/>
      <c r="B4278" s="11"/>
      <c r="C4278" s="2"/>
      <c r="G4278" s="3"/>
    </row>
    <row r="4279" spans="1:7" x14ac:dyDescent="0.25">
      <c r="A4279" s="1"/>
      <c r="B4279" s="11"/>
      <c r="C4279" s="2"/>
      <c r="G4279" s="3"/>
    </row>
    <row r="4280" spans="1:7" x14ac:dyDescent="0.25">
      <c r="A4280" s="1"/>
      <c r="B4280" s="11"/>
      <c r="C4280" s="2"/>
      <c r="G4280" s="3"/>
    </row>
    <row r="4281" spans="1:7" x14ac:dyDescent="0.25">
      <c r="A4281" s="1"/>
      <c r="B4281" s="11"/>
      <c r="C4281" s="2"/>
      <c r="G4281" s="3"/>
    </row>
    <row r="4282" spans="1:7" x14ac:dyDescent="0.25">
      <c r="A4282" s="1"/>
      <c r="B4282" s="11"/>
      <c r="C4282" s="2"/>
      <c r="G4282" s="3"/>
    </row>
    <row r="4283" spans="1:7" x14ac:dyDescent="0.25">
      <c r="A4283" s="1"/>
      <c r="B4283" s="11"/>
      <c r="C4283" s="2"/>
      <c r="G4283" s="3"/>
    </row>
    <row r="4284" spans="1:7" x14ac:dyDescent="0.25">
      <c r="A4284" s="1"/>
      <c r="B4284" s="11"/>
      <c r="C4284" s="2"/>
      <c r="G4284" s="3"/>
    </row>
    <row r="4285" spans="1:7" x14ac:dyDescent="0.25">
      <c r="A4285" s="1"/>
      <c r="B4285" s="11"/>
      <c r="C4285" s="2"/>
      <c r="G4285" s="3"/>
    </row>
    <row r="4286" spans="1:7" x14ac:dyDescent="0.25">
      <c r="A4286" s="1"/>
      <c r="B4286" s="11"/>
      <c r="C4286" s="2"/>
      <c r="G4286" s="3"/>
    </row>
    <row r="4287" spans="1:7" x14ac:dyDescent="0.25">
      <c r="A4287" s="1"/>
      <c r="B4287" s="11"/>
      <c r="C4287" s="2"/>
      <c r="G4287" s="3"/>
    </row>
    <row r="4288" spans="1:7" x14ac:dyDescent="0.25">
      <c r="A4288" s="1"/>
      <c r="B4288" s="11"/>
      <c r="C4288" s="2"/>
      <c r="G4288" s="3"/>
    </row>
    <row r="4289" spans="1:7" x14ac:dyDescent="0.25">
      <c r="A4289" s="1"/>
      <c r="B4289" s="11"/>
      <c r="C4289" s="2"/>
      <c r="G4289" s="3"/>
    </row>
    <row r="4290" spans="1:7" x14ac:dyDescent="0.25">
      <c r="A4290" s="1"/>
      <c r="B4290" s="11"/>
      <c r="C4290" s="2"/>
      <c r="G4290" s="3"/>
    </row>
    <row r="4291" spans="1:7" x14ac:dyDescent="0.25">
      <c r="A4291" s="1"/>
      <c r="B4291" s="11"/>
      <c r="C4291" s="2"/>
      <c r="G4291" s="3"/>
    </row>
    <row r="4292" spans="1:7" x14ac:dyDescent="0.25">
      <c r="A4292" s="1"/>
      <c r="B4292" s="11"/>
      <c r="C4292" s="2"/>
      <c r="G4292" s="3"/>
    </row>
    <row r="4293" spans="1:7" x14ac:dyDescent="0.25">
      <c r="A4293" s="1"/>
      <c r="B4293" s="11"/>
      <c r="C4293" s="2"/>
      <c r="G4293" s="3"/>
    </row>
    <row r="4294" spans="1:7" x14ac:dyDescent="0.25">
      <c r="A4294" s="1"/>
      <c r="B4294" s="11"/>
      <c r="C4294" s="2"/>
      <c r="G4294" s="3"/>
    </row>
    <row r="4295" spans="1:7" x14ac:dyDescent="0.25">
      <c r="A4295" s="1"/>
      <c r="B4295" s="11"/>
      <c r="C4295" s="2"/>
      <c r="G4295" s="3"/>
    </row>
    <row r="4296" spans="1:7" x14ac:dyDescent="0.25">
      <c r="A4296" s="1"/>
      <c r="B4296" s="11"/>
      <c r="C4296" s="2"/>
      <c r="G4296" s="3"/>
    </row>
    <row r="4297" spans="1:7" x14ac:dyDescent="0.25">
      <c r="A4297" s="1"/>
      <c r="B4297" s="11"/>
      <c r="C4297" s="2"/>
      <c r="G4297" s="3"/>
    </row>
    <row r="4298" spans="1:7" x14ac:dyDescent="0.25">
      <c r="A4298" s="1"/>
      <c r="B4298" s="11"/>
      <c r="C4298" s="2"/>
      <c r="G4298" s="3"/>
    </row>
    <row r="4299" spans="1:7" x14ac:dyDescent="0.25">
      <c r="A4299" s="1"/>
      <c r="B4299" s="11"/>
      <c r="C4299" s="2"/>
      <c r="G4299" s="3"/>
    </row>
    <row r="4300" spans="1:7" x14ac:dyDescent="0.25">
      <c r="A4300" s="1"/>
      <c r="B4300" s="11"/>
      <c r="C4300" s="2"/>
      <c r="G4300" s="3"/>
    </row>
    <row r="4301" spans="1:7" x14ac:dyDescent="0.25">
      <c r="A4301" s="1"/>
      <c r="B4301" s="11"/>
      <c r="C4301" s="2"/>
      <c r="G4301" s="3"/>
    </row>
    <row r="4302" spans="1:7" x14ac:dyDescent="0.25">
      <c r="A4302" s="1"/>
      <c r="B4302" s="11"/>
      <c r="C4302" s="2"/>
      <c r="G4302" s="3"/>
    </row>
    <row r="4303" spans="1:7" x14ac:dyDescent="0.25">
      <c r="A4303" s="1"/>
      <c r="B4303" s="11"/>
      <c r="C4303" s="2"/>
      <c r="G4303" s="3"/>
    </row>
    <row r="4304" spans="1:7" x14ac:dyDescent="0.25">
      <c r="A4304" s="1"/>
      <c r="B4304" s="11"/>
      <c r="C4304" s="2"/>
      <c r="G4304" s="3"/>
    </row>
    <row r="4305" spans="1:7" x14ac:dyDescent="0.25">
      <c r="A4305" s="1"/>
      <c r="B4305" s="11"/>
      <c r="C4305" s="2"/>
      <c r="G4305" s="3"/>
    </row>
    <row r="4306" spans="1:7" x14ac:dyDescent="0.25">
      <c r="A4306" s="1"/>
      <c r="B4306" s="11"/>
      <c r="C4306" s="2"/>
      <c r="G4306" s="3"/>
    </row>
    <row r="4307" spans="1:7" x14ac:dyDescent="0.25">
      <c r="A4307" s="1"/>
      <c r="B4307" s="11"/>
      <c r="C4307" s="2"/>
      <c r="G4307" s="3"/>
    </row>
    <row r="4308" spans="1:7" x14ac:dyDescent="0.25">
      <c r="A4308" s="1"/>
      <c r="B4308" s="11"/>
      <c r="C4308" s="2"/>
      <c r="G4308" s="3"/>
    </row>
    <row r="4309" spans="1:7" x14ac:dyDescent="0.25">
      <c r="A4309" s="1"/>
      <c r="B4309" s="11"/>
      <c r="C4309" s="2"/>
      <c r="G4309" s="3"/>
    </row>
    <row r="4310" spans="1:7" x14ac:dyDescent="0.25">
      <c r="A4310" s="1"/>
      <c r="B4310" s="11"/>
      <c r="C4310" s="2"/>
      <c r="G4310" s="3"/>
    </row>
    <row r="4311" spans="1:7" x14ac:dyDescent="0.25">
      <c r="A4311" s="1"/>
      <c r="B4311" s="11"/>
      <c r="C4311" s="2"/>
      <c r="G4311" s="3"/>
    </row>
    <row r="4312" spans="1:7" x14ac:dyDescent="0.25">
      <c r="A4312" s="1"/>
      <c r="B4312" s="11"/>
      <c r="C4312" s="2"/>
      <c r="G4312" s="3"/>
    </row>
    <row r="4313" spans="1:7" x14ac:dyDescent="0.25">
      <c r="A4313" s="1"/>
      <c r="B4313" s="11"/>
      <c r="C4313" s="2"/>
      <c r="G4313" s="3"/>
    </row>
    <row r="4314" spans="1:7" x14ac:dyDescent="0.25">
      <c r="A4314" s="1"/>
      <c r="B4314" s="11"/>
      <c r="C4314" s="2"/>
      <c r="G4314" s="3"/>
    </row>
    <row r="4315" spans="1:7" x14ac:dyDescent="0.25">
      <c r="A4315" s="1"/>
      <c r="B4315" s="11"/>
      <c r="C4315" s="2"/>
      <c r="G4315" s="3"/>
    </row>
    <row r="4316" spans="1:7" x14ac:dyDescent="0.25">
      <c r="A4316" s="1"/>
      <c r="B4316" s="11"/>
      <c r="C4316" s="2"/>
      <c r="G4316" s="3"/>
    </row>
    <row r="4317" spans="1:7" x14ac:dyDescent="0.25">
      <c r="A4317" s="1"/>
      <c r="B4317" s="11"/>
      <c r="C4317" s="2"/>
      <c r="G4317" s="3"/>
    </row>
    <row r="4318" spans="1:7" x14ac:dyDescent="0.25">
      <c r="A4318" s="1"/>
      <c r="B4318" s="11"/>
      <c r="C4318" s="2"/>
      <c r="G4318" s="3"/>
    </row>
    <row r="4319" spans="1:7" x14ac:dyDescent="0.25">
      <c r="A4319" s="1"/>
      <c r="B4319" s="11"/>
      <c r="C4319" s="2"/>
      <c r="G4319" s="3"/>
    </row>
    <row r="4320" spans="1:7" x14ac:dyDescent="0.25">
      <c r="A4320" s="1"/>
      <c r="B4320" s="11"/>
      <c r="C4320" s="2"/>
      <c r="G4320" s="3"/>
    </row>
    <row r="4321" spans="1:7" x14ac:dyDescent="0.25">
      <c r="A4321" s="1"/>
      <c r="B4321" s="11"/>
      <c r="C4321" s="2"/>
      <c r="G4321" s="3"/>
    </row>
    <row r="4322" spans="1:7" x14ac:dyDescent="0.25">
      <c r="A4322" s="1"/>
      <c r="B4322" s="11"/>
      <c r="C4322" s="2"/>
      <c r="G4322" s="3"/>
    </row>
    <row r="4323" spans="1:7" x14ac:dyDescent="0.25">
      <c r="A4323" s="1"/>
      <c r="B4323" s="11"/>
      <c r="C4323" s="2"/>
      <c r="G4323" s="3"/>
    </row>
    <row r="4324" spans="1:7" x14ac:dyDescent="0.25">
      <c r="A4324" s="1"/>
      <c r="B4324" s="11"/>
      <c r="C4324" s="2"/>
      <c r="G4324" s="3"/>
    </row>
    <row r="4325" spans="1:7" x14ac:dyDescent="0.25">
      <c r="A4325" s="1"/>
      <c r="B4325" s="11"/>
      <c r="C4325" s="2"/>
      <c r="G4325" s="3"/>
    </row>
    <row r="4326" spans="1:7" x14ac:dyDescent="0.25">
      <c r="A4326" s="1"/>
      <c r="B4326" s="11"/>
      <c r="C4326" s="2"/>
      <c r="G4326" s="3"/>
    </row>
    <row r="4327" spans="1:7" x14ac:dyDescent="0.25">
      <c r="A4327" s="1"/>
      <c r="B4327" s="11"/>
      <c r="C4327" s="2"/>
      <c r="G4327" s="3"/>
    </row>
    <row r="4328" spans="1:7" x14ac:dyDescent="0.25">
      <c r="A4328" s="1"/>
      <c r="B4328" s="11"/>
      <c r="C4328" s="2"/>
      <c r="G4328" s="3"/>
    </row>
    <row r="4329" spans="1:7" x14ac:dyDescent="0.25">
      <c r="A4329" s="1"/>
      <c r="B4329" s="11"/>
      <c r="C4329" s="2"/>
      <c r="G4329" s="3"/>
    </row>
    <row r="4330" spans="1:7" x14ac:dyDescent="0.25">
      <c r="A4330" s="1"/>
      <c r="B4330" s="11"/>
      <c r="C4330" s="2"/>
      <c r="G4330" s="3"/>
    </row>
    <row r="4331" spans="1:7" x14ac:dyDescent="0.25">
      <c r="A4331" s="1"/>
      <c r="B4331" s="11"/>
      <c r="C4331" s="2"/>
      <c r="G4331" s="3"/>
    </row>
    <row r="4332" spans="1:7" x14ac:dyDescent="0.25">
      <c r="A4332" s="1"/>
      <c r="B4332" s="11"/>
      <c r="C4332" s="2"/>
      <c r="G4332" s="3"/>
    </row>
    <row r="4333" spans="1:7" x14ac:dyDescent="0.25">
      <c r="A4333" s="1"/>
      <c r="B4333" s="11"/>
      <c r="C4333" s="2"/>
      <c r="G4333" s="3"/>
    </row>
    <row r="4334" spans="1:7" x14ac:dyDescent="0.25">
      <c r="A4334" s="1"/>
      <c r="B4334" s="11"/>
      <c r="C4334" s="2"/>
      <c r="G4334" s="3"/>
    </row>
    <row r="4335" spans="1:7" x14ac:dyDescent="0.25">
      <c r="A4335" s="1"/>
      <c r="B4335" s="11"/>
      <c r="C4335" s="2"/>
      <c r="G4335" s="3"/>
    </row>
    <row r="4336" spans="1:7" x14ac:dyDescent="0.25">
      <c r="A4336" s="1"/>
      <c r="B4336" s="11"/>
      <c r="C4336" s="2"/>
      <c r="G4336" s="3"/>
    </row>
    <row r="4337" spans="1:7" x14ac:dyDescent="0.25">
      <c r="A4337" s="1"/>
      <c r="B4337" s="11"/>
      <c r="C4337" s="2"/>
      <c r="G4337" s="3"/>
    </row>
    <row r="4338" spans="1:7" x14ac:dyDescent="0.25">
      <c r="A4338" s="1"/>
      <c r="B4338" s="11"/>
      <c r="C4338" s="2"/>
      <c r="G4338" s="3"/>
    </row>
    <row r="4339" spans="1:7" x14ac:dyDescent="0.25">
      <c r="A4339" s="1"/>
      <c r="B4339" s="11"/>
      <c r="C4339" s="2"/>
      <c r="G4339" s="3"/>
    </row>
    <row r="4340" spans="1:7" x14ac:dyDescent="0.25">
      <c r="A4340" s="1"/>
      <c r="B4340" s="11"/>
      <c r="C4340" s="2"/>
      <c r="G4340" s="3"/>
    </row>
    <row r="4341" spans="1:7" x14ac:dyDescent="0.25">
      <c r="A4341" s="1"/>
      <c r="B4341" s="11"/>
      <c r="C4341" s="2"/>
      <c r="G4341" s="3"/>
    </row>
    <row r="4342" spans="1:7" x14ac:dyDescent="0.25">
      <c r="A4342" s="1"/>
      <c r="B4342" s="11"/>
      <c r="C4342" s="2"/>
      <c r="G4342" s="3"/>
    </row>
    <row r="4343" spans="1:7" x14ac:dyDescent="0.25">
      <c r="A4343" s="1"/>
      <c r="B4343" s="11"/>
      <c r="C4343" s="2"/>
      <c r="G4343" s="3"/>
    </row>
    <row r="4344" spans="1:7" x14ac:dyDescent="0.25">
      <c r="A4344" s="1"/>
      <c r="B4344" s="11"/>
      <c r="C4344" s="2"/>
      <c r="G4344" s="3"/>
    </row>
    <row r="4345" spans="1:7" x14ac:dyDescent="0.25">
      <c r="A4345" s="1"/>
      <c r="B4345" s="11"/>
      <c r="C4345" s="2"/>
      <c r="G4345" s="3"/>
    </row>
    <row r="4346" spans="1:7" x14ac:dyDescent="0.25">
      <c r="A4346" s="1"/>
      <c r="B4346" s="11"/>
      <c r="C4346" s="2"/>
      <c r="G4346" s="3"/>
    </row>
    <row r="4347" spans="1:7" x14ac:dyDescent="0.25">
      <c r="A4347" s="1"/>
      <c r="B4347" s="11"/>
      <c r="C4347" s="2"/>
      <c r="G4347" s="3"/>
    </row>
    <row r="4348" spans="1:7" x14ac:dyDescent="0.25">
      <c r="A4348" s="1"/>
      <c r="B4348" s="11"/>
      <c r="C4348" s="2"/>
      <c r="G4348" s="3"/>
    </row>
    <row r="4349" spans="1:7" x14ac:dyDescent="0.25">
      <c r="A4349" s="1"/>
      <c r="B4349" s="11"/>
      <c r="C4349" s="2"/>
      <c r="G4349" s="3"/>
    </row>
    <row r="4350" spans="1:7" x14ac:dyDescent="0.25">
      <c r="A4350" s="1"/>
      <c r="B4350" s="11"/>
      <c r="C4350" s="2"/>
      <c r="G4350" s="3"/>
    </row>
    <row r="4351" spans="1:7" x14ac:dyDescent="0.25">
      <c r="A4351" s="1"/>
      <c r="B4351" s="11"/>
      <c r="C4351" s="2"/>
      <c r="G4351" s="3"/>
    </row>
    <row r="4352" spans="1:7" x14ac:dyDescent="0.25">
      <c r="A4352" s="1"/>
      <c r="B4352" s="11"/>
      <c r="C4352" s="2"/>
      <c r="G4352" s="3"/>
    </row>
    <row r="4353" spans="1:7" x14ac:dyDescent="0.25">
      <c r="A4353" s="1"/>
      <c r="B4353" s="11"/>
      <c r="C4353" s="2"/>
      <c r="G4353" s="3"/>
    </row>
    <row r="4354" spans="1:7" x14ac:dyDescent="0.25">
      <c r="A4354" s="1"/>
      <c r="B4354" s="11"/>
      <c r="C4354" s="2"/>
      <c r="G4354" s="3"/>
    </row>
    <row r="4355" spans="1:7" x14ac:dyDescent="0.25">
      <c r="A4355" s="1"/>
      <c r="B4355" s="11"/>
      <c r="C4355" s="2"/>
      <c r="G4355" s="3"/>
    </row>
    <row r="4356" spans="1:7" x14ac:dyDescent="0.25">
      <c r="A4356" s="1"/>
      <c r="B4356" s="11"/>
      <c r="C4356" s="2"/>
      <c r="G4356" s="3"/>
    </row>
    <row r="4357" spans="1:7" x14ac:dyDescent="0.25">
      <c r="A4357" s="1"/>
      <c r="B4357" s="11"/>
      <c r="C4357" s="2"/>
      <c r="G4357" s="3"/>
    </row>
    <row r="4358" spans="1:7" x14ac:dyDescent="0.25">
      <c r="A4358" s="1"/>
      <c r="B4358" s="11"/>
      <c r="C4358" s="2"/>
      <c r="G4358" s="3"/>
    </row>
    <row r="4359" spans="1:7" x14ac:dyDescent="0.25">
      <c r="A4359" s="1"/>
      <c r="B4359" s="11"/>
      <c r="C4359" s="2"/>
      <c r="G4359" s="3"/>
    </row>
    <row r="4360" spans="1:7" x14ac:dyDescent="0.25">
      <c r="A4360" s="1"/>
      <c r="B4360" s="11"/>
      <c r="C4360" s="2"/>
      <c r="G4360" s="3"/>
    </row>
    <row r="4361" spans="1:7" x14ac:dyDescent="0.25">
      <c r="A4361" s="1"/>
      <c r="B4361" s="11"/>
      <c r="C4361" s="2"/>
      <c r="G4361" s="3"/>
    </row>
    <row r="4362" spans="1:7" x14ac:dyDescent="0.25">
      <c r="A4362" s="1"/>
      <c r="B4362" s="11"/>
      <c r="C4362" s="2"/>
      <c r="G4362" s="3"/>
    </row>
    <row r="4363" spans="1:7" x14ac:dyDescent="0.25">
      <c r="A4363" s="1"/>
      <c r="B4363" s="11"/>
      <c r="C4363" s="2"/>
      <c r="G4363" s="3"/>
    </row>
    <row r="4364" spans="1:7" x14ac:dyDescent="0.25">
      <c r="A4364" s="1"/>
      <c r="B4364" s="11"/>
      <c r="C4364" s="2"/>
      <c r="G4364" s="3"/>
    </row>
    <row r="4365" spans="1:7" x14ac:dyDescent="0.25">
      <c r="A4365" s="1"/>
      <c r="B4365" s="11"/>
      <c r="C4365" s="2"/>
      <c r="G4365" s="3"/>
    </row>
    <row r="4366" spans="1:7" x14ac:dyDescent="0.25">
      <c r="A4366" s="1"/>
      <c r="B4366" s="11"/>
      <c r="C4366" s="2"/>
      <c r="G4366" s="3"/>
    </row>
    <row r="4367" spans="1:7" x14ac:dyDescent="0.25">
      <c r="A4367" s="1"/>
      <c r="B4367" s="11"/>
      <c r="C4367" s="2"/>
      <c r="G4367" s="3"/>
    </row>
    <row r="4368" spans="1:7" x14ac:dyDescent="0.25">
      <c r="A4368" s="1"/>
      <c r="B4368" s="11"/>
      <c r="C4368" s="2"/>
      <c r="G4368" s="3"/>
    </row>
    <row r="4369" spans="1:7" x14ac:dyDescent="0.25">
      <c r="A4369" s="1"/>
      <c r="B4369" s="11"/>
      <c r="C4369" s="2"/>
      <c r="G4369" s="3"/>
    </row>
    <row r="4370" spans="1:7" x14ac:dyDescent="0.25">
      <c r="A4370" s="1"/>
      <c r="B4370" s="11"/>
      <c r="C4370" s="2"/>
      <c r="G4370" s="3"/>
    </row>
    <row r="4371" spans="1:7" x14ac:dyDescent="0.25">
      <c r="A4371" s="1"/>
      <c r="B4371" s="11"/>
      <c r="C4371" s="2"/>
      <c r="G4371" s="3"/>
    </row>
    <row r="4372" spans="1:7" x14ac:dyDescent="0.25">
      <c r="A4372" s="1"/>
      <c r="B4372" s="11"/>
      <c r="C4372" s="2"/>
      <c r="G4372" s="3"/>
    </row>
    <row r="4373" spans="1:7" x14ac:dyDescent="0.25">
      <c r="A4373" s="1"/>
      <c r="B4373" s="11"/>
      <c r="C4373" s="2"/>
      <c r="G4373" s="3"/>
    </row>
    <row r="4374" spans="1:7" x14ac:dyDescent="0.25">
      <c r="A4374" s="1"/>
      <c r="B4374" s="11"/>
      <c r="C4374" s="2"/>
      <c r="G4374" s="3"/>
    </row>
    <row r="4375" spans="1:7" x14ac:dyDescent="0.25">
      <c r="A4375" s="1"/>
      <c r="B4375" s="11"/>
      <c r="C4375" s="2"/>
      <c r="G4375" s="3"/>
    </row>
    <row r="4376" spans="1:7" x14ac:dyDescent="0.25">
      <c r="A4376" s="1"/>
      <c r="B4376" s="11"/>
      <c r="C4376" s="2"/>
      <c r="G4376" s="3"/>
    </row>
    <row r="4377" spans="1:7" x14ac:dyDescent="0.25">
      <c r="A4377" s="1"/>
      <c r="B4377" s="11"/>
      <c r="C4377" s="2"/>
      <c r="G4377" s="3"/>
    </row>
    <row r="4378" spans="1:7" x14ac:dyDescent="0.25">
      <c r="A4378" s="1"/>
      <c r="B4378" s="11"/>
      <c r="C4378" s="2"/>
      <c r="G4378" s="3"/>
    </row>
    <row r="4379" spans="1:7" x14ac:dyDescent="0.25">
      <c r="A4379" s="1"/>
      <c r="B4379" s="11"/>
      <c r="C4379" s="2"/>
      <c r="G4379" s="3"/>
    </row>
    <row r="4380" spans="1:7" x14ac:dyDescent="0.25">
      <c r="A4380" s="1"/>
      <c r="B4380" s="11"/>
      <c r="C4380" s="2"/>
      <c r="G4380" s="3"/>
    </row>
    <row r="4381" spans="1:7" x14ac:dyDescent="0.25">
      <c r="A4381" s="1"/>
      <c r="B4381" s="11"/>
      <c r="C4381" s="2"/>
      <c r="G4381" s="3"/>
    </row>
    <row r="4382" spans="1:7" x14ac:dyDescent="0.25">
      <c r="A4382" s="1"/>
      <c r="B4382" s="11"/>
      <c r="C4382" s="2"/>
      <c r="G4382" s="3"/>
    </row>
    <row r="4383" spans="1:7" x14ac:dyDescent="0.25">
      <c r="A4383" s="1"/>
      <c r="B4383" s="11"/>
      <c r="C4383" s="2"/>
      <c r="G4383" s="3"/>
    </row>
    <row r="4384" spans="1:7" x14ac:dyDescent="0.25">
      <c r="A4384" s="1"/>
      <c r="B4384" s="11"/>
      <c r="C4384" s="2"/>
      <c r="G4384" s="3"/>
    </row>
    <row r="4385" spans="1:7" x14ac:dyDescent="0.25">
      <c r="A4385" s="1"/>
      <c r="B4385" s="11"/>
      <c r="C4385" s="2"/>
      <c r="G4385" s="3"/>
    </row>
    <row r="4386" spans="1:7" x14ac:dyDescent="0.25">
      <c r="A4386" s="1"/>
      <c r="B4386" s="11"/>
      <c r="C4386" s="2"/>
      <c r="G4386" s="3"/>
    </row>
    <row r="4387" spans="1:7" x14ac:dyDescent="0.25">
      <c r="A4387" s="1"/>
      <c r="B4387" s="11"/>
      <c r="C4387" s="2"/>
      <c r="G4387" s="3"/>
    </row>
    <row r="4388" spans="1:7" x14ac:dyDescent="0.25">
      <c r="A4388" s="1"/>
      <c r="B4388" s="11"/>
      <c r="C4388" s="2"/>
      <c r="G4388" s="3"/>
    </row>
    <row r="4389" spans="1:7" x14ac:dyDescent="0.25">
      <c r="A4389" s="1"/>
      <c r="B4389" s="11"/>
      <c r="C4389" s="2"/>
      <c r="G4389" s="3"/>
    </row>
    <row r="4390" spans="1:7" x14ac:dyDescent="0.25">
      <c r="A4390" s="1"/>
      <c r="B4390" s="11"/>
      <c r="C4390" s="2"/>
      <c r="G4390" s="3"/>
    </row>
    <row r="4391" spans="1:7" x14ac:dyDescent="0.25">
      <c r="A4391" s="1"/>
      <c r="B4391" s="11"/>
      <c r="C4391" s="2"/>
      <c r="G4391" s="3"/>
    </row>
    <row r="4392" spans="1:7" x14ac:dyDescent="0.25">
      <c r="A4392" s="1"/>
      <c r="B4392" s="11"/>
      <c r="C4392" s="2"/>
      <c r="G4392" s="3"/>
    </row>
    <row r="4393" spans="1:7" x14ac:dyDescent="0.25">
      <c r="A4393" s="1"/>
      <c r="B4393" s="11"/>
      <c r="C4393" s="2"/>
      <c r="G4393" s="3"/>
    </row>
    <row r="4394" spans="1:7" x14ac:dyDescent="0.25">
      <c r="A4394" s="1"/>
      <c r="B4394" s="11"/>
      <c r="C4394" s="2"/>
      <c r="G4394" s="3"/>
    </row>
    <row r="4395" spans="1:7" x14ac:dyDescent="0.25">
      <c r="A4395" s="1"/>
      <c r="B4395" s="11"/>
      <c r="C4395" s="2"/>
      <c r="G4395" s="3"/>
    </row>
    <row r="4396" spans="1:7" x14ac:dyDescent="0.25">
      <c r="A4396" s="1"/>
      <c r="B4396" s="11"/>
      <c r="C4396" s="2"/>
      <c r="G4396" s="3"/>
    </row>
    <row r="4397" spans="1:7" x14ac:dyDescent="0.25">
      <c r="A4397" s="1"/>
      <c r="B4397" s="11"/>
      <c r="C4397" s="2"/>
      <c r="G4397" s="3"/>
    </row>
    <row r="4398" spans="1:7" x14ac:dyDescent="0.25">
      <c r="A4398" s="1"/>
      <c r="B4398" s="11"/>
      <c r="C4398" s="2"/>
      <c r="G4398" s="3"/>
    </row>
    <row r="4399" spans="1:7" x14ac:dyDescent="0.25">
      <c r="A4399" s="1"/>
      <c r="B4399" s="11"/>
      <c r="C4399" s="2"/>
      <c r="G4399" s="3"/>
    </row>
    <row r="4400" spans="1:7" x14ac:dyDescent="0.25">
      <c r="A4400" s="1"/>
      <c r="B4400" s="11"/>
      <c r="C4400" s="2"/>
      <c r="G4400" s="3"/>
    </row>
    <row r="4401" spans="1:7" x14ac:dyDescent="0.25">
      <c r="A4401" s="1"/>
      <c r="B4401" s="11"/>
      <c r="C4401" s="2"/>
      <c r="G4401" s="3"/>
    </row>
    <row r="4402" spans="1:7" x14ac:dyDescent="0.25">
      <c r="A4402" s="1"/>
      <c r="B4402" s="11"/>
      <c r="C4402" s="2"/>
      <c r="G4402" s="3"/>
    </row>
    <row r="4403" spans="1:7" x14ac:dyDescent="0.25">
      <c r="A4403" s="1"/>
      <c r="B4403" s="11"/>
      <c r="C4403" s="2"/>
      <c r="G4403" s="3"/>
    </row>
    <row r="4404" spans="1:7" x14ac:dyDescent="0.25">
      <c r="A4404" s="1"/>
      <c r="B4404" s="11"/>
      <c r="C4404" s="2"/>
      <c r="G4404" s="3"/>
    </row>
    <row r="4405" spans="1:7" x14ac:dyDescent="0.25">
      <c r="A4405" s="1"/>
      <c r="B4405" s="11"/>
      <c r="C4405" s="2"/>
      <c r="G4405" s="3"/>
    </row>
    <row r="4406" spans="1:7" x14ac:dyDescent="0.25">
      <c r="A4406" s="1"/>
      <c r="B4406" s="11"/>
      <c r="C4406" s="2"/>
      <c r="G4406" s="3"/>
    </row>
    <row r="4407" spans="1:7" x14ac:dyDescent="0.25">
      <c r="A4407" s="1"/>
      <c r="B4407" s="11"/>
      <c r="C4407" s="2"/>
      <c r="G4407" s="3"/>
    </row>
    <row r="4408" spans="1:7" x14ac:dyDescent="0.25">
      <c r="A4408" s="1"/>
      <c r="B4408" s="11"/>
      <c r="C4408" s="2"/>
      <c r="G4408" s="3"/>
    </row>
    <row r="4409" spans="1:7" x14ac:dyDescent="0.25">
      <c r="A4409" s="1"/>
      <c r="B4409" s="11"/>
      <c r="C4409" s="2"/>
      <c r="G4409" s="3"/>
    </row>
    <row r="4410" spans="1:7" x14ac:dyDescent="0.25">
      <c r="A4410" s="1"/>
      <c r="B4410" s="11"/>
      <c r="C4410" s="2"/>
      <c r="G4410" s="3"/>
    </row>
    <row r="4411" spans="1:7" x14ac:dyDescent="0.25">
      <c r="A4411" s="1"/>
      <c r="B4411" s="11"/>
      <c r="C4411" s="2"/>
      <c r="G4411" s="3"/>
    </row>
    <row r="4412" spans="1:7" x14ac:dyDescent="0.25">
      <c r="A4412" s="1"/>
      <c r="B4412" s="11"/>
      <c r="C4412" s="2"/>
      <c r="G4412" s="3"/>
    </row>
    <row r="4413" spans="1:7" x14ac:dyDescent="0.25">
      <c r="A4413" s="1"/>
      <c r="B4413" s="11"/>
      <c r="C4413" s="2"/>
      <c r="G4413" s="3"/>
    </row>
    <row r="4414" spans="1:7" x14ac:dyDescent="0.25">
      <c r="A4414" s="1"/>
      <c r="B4414" s="11"/>
      <c r="C4414" s="2"/>
      <c r="G4414" s="3"/>
    </row>
    <row r="4415" spans="1:7" x14ac:dyDescent="0.25">
      <c r="A4415" s="1"/>
      <c r="B4415" s="11"/>
      <c r="C4415" s="2"/>
      <c r="G4415" s="3"/>
    </row>
    <row r="4416" spans="1:7" x14ac:dyDescent="0.25">
      <c r="A4416" s="1"/>
      <c r="B4416" s="11"/>
      <c r="C4416" s="2"/>
      <c r="G4416" s="3"/>
    </row>
    <row r="4417" spans="1:7" x14ac:dyDescent="0.25">
      <c r="A4417" s="1"/>
      <c r="B4417" s="11"/>
      <c r="C4417" s="2"/>
      <c r="G4417" s="3"/>
    </row>
    <row r="4418" spans="1:7" x14ac:dyDescent="0.25">
      <c r="A4418" s="1"/>
      <c r="B4418" s="11"/>
      <c r="C4418" s="2"/>
      <c r="G4418" s="3"/>
    </row>
    <row r="4419" spans="1:7" x14ac:dyDescent="0.25">
      <c r="A4419" s="1"/>
      <c r="B4419" s="11"/>
      <c r="C4419" s="2"/>
      <c r="G4419" s="3"/>
    </row>
    <row r="4420" spans="1:7" x14ac:dyDescent="0.25">
      <c r="A4420" s="1"/>
      <c r="B4420" s="11"/>
      <c r="C4420" s="2"/>
      <c r="G4420" s="3"/>
    </row>
    <row r="4421" spans="1:7" x14ac:dyDescent="0.25">
      <c r="A4421" s="1"/>
      <c r="B4421" s="11"/>
      <c r="C4421" s="2"/>
      <c r="G4421" s="3"/>
    </row>
    <row r="4422" spans="1:7" x14ac:dyDescent="0.25">
      <c r="A4422" s="1"/>
      <c r="B4422" s="11"/>
      <c r="C4422" s="2"/>
      <c r="G4422" s="3"/>
    </row>
    <row r="4423" spans="1:7" x14ac:dyDescent="0.25">
      <c r="A4423" s="1"/>
      <c r="B4423" s="11"/>
      <c r="C4423" s="2"/>
      <c r="G4423" s="3"/>
    </row>
    <row r="4424" spans="1:7" x14ac:dyDescent="0.25">
      <c r="A4424" s="1"/>
      <c r="B4424" s="11"/>
      <c r="C4424" s="2"/>
      <c r="G4424" s="3"/>
    </row>
    <row r="4425" spans="1:7" x14ac:dyDescent="0.25">
      <c r="A4425" s="1"/>
      <c r="B4425" s="11"/>
      <c r="C4425" s="2"/>
      <c r="G4425" s="3"/>
    </row>
    <row r="4426" spans="1:7" x14ac:dyDescent="0.25">
      <c r="A4426" s="1"/>
      <c r="B4426" s="11"/>
      <c r="C4426" s="2"/>
      <c r="G4426" s="3"/>
    </row>
    <row r="4427" spans="1:7" x14ac:dyDescent="0.25">
      <c r="A4427" s="1"/>
      <c r="B4427" s="11"/>
      <c r="C4427" s="2"/>
      <c r="G4427" s="3"/>
    </row>
    <row r="4428" spans="1:7" x14ac:dyDescent="0.25">
      <c r="A4428" s="1"/>
      <c r="B4428" s="11"/>
      <c r="C4428" s="2"/>
      <c r="G4428" s="3"/>
    </row>
    <row r="4429" spans="1:7" x14ac:dyDescent="0.25">
      <c r="A4429" s="1"/>
      <c r="B4429" s="11"/>
      <c r="C4429" s="2"/>
      <c r="G4429" s="3"/>
    </row>
    <row r="4430" spans="1:7" x14ac:dyDescent="0.25">
      <c r="A4430" s="1"/>
      <c r="B4430" s="11"/>
      <c r="C4430" s="2"/>
      <c r="G4430" s="3"/>
    </row>
    <row r="4431" spans="1:7" x14ac:dyDescent="0.25">
      <c r="A4431" s="1"/>
      <c r="B4431" s="11"/>
      <c r="C4431" s="2"/>
      <c r="G4431" s="3"/>
    </row>
    <row r="4432" spans="1:7" x14ac:dyDescent="0.25">
      <c r="A4432" s="1"/>
      <c r="B4432" s="11"/>
      <c r="C4432" s="2"/>
      <c r="G4432" s="3"/>
    </row>
    <row r="4433" spans="1:7" x14ac:dyDescent="0.25">
      <c r="A4433" s="1"/>
      <c r="B4433" s="11"/>
      <c r="C4433" s="2"/>
      <c r="G4433" s="3"/>
    </row>
    <row r="4434" spans="1:7" x14ac:dyDescent="0.25">
      <c r="A4434" s="1"/>
      <c r="B4434" s="11"/>
      <c r="C4434" s="2"/>
      <c r="G4434" s="3"/>
    </row>
    <row r="4435" spans="1:7" x14ac:dyDescent="0.25">
      <c r="A4435" s="1"/>
      <c r="B4435" s="11"/>
      <c r="C4435" s="2"/>
      <c r="G4435" s="3"/>
    </row>
    <row r="4436" spans="1:7" x14ac:dyDescent="0.25">
      <c r="A4436" s="1"/>
      <c r="B4436" s="11"/>
      <c r="C4436" s="2"/>
      <c r="G4436" s="3"/>
    </row>
    <row r="4437" spans="1:7" x14ac:dyDescent="0.25">
      <c r="A4437" s="1"/>
      <c r="B4437" s="11"/>
      <c r="C4437" s="2"/>
      <c r="G4437" s="3"/>
    </row>
    <row r="4438" spans="1:7" x14ac:dyDescent="0.25">
      <c r="A4438" s="1"/>
      <c r="B4438" s="11"/>
      <c r="C4438" s="2"/>
      <c r="G4438" s="3"/>
    </row>
    <row r="4439" spans="1:7" x14ac:dyDescent="0.25">
      <c r="A4439" s="1"/>
      <c r="B4439" s="11"/>
      <c r="C4439" s="2"/>
      <c r="G4439" s="3"/>
    </row>
    <row r="4440" spans="1:7" x14ac:dyDescent="0.25">
      <c r="A4440" s="1"/>
      <c r="B4440" s="11"/>
      <c r="C4440" s="2"/>
      <c r="G4440" s="3"/>
    </row>
    <row r="4441" spans="1:7" x14ac:dyDescent="0.25">
      <c r="A4441" s="1"/>
      <c r="B4441" s="11"/>
      <c r="C4441" s="2"/>
      <c r="G4441" s="3"/>
    </row>
    <row r="4442" spans="1:7" x14ac:dyDescent="0.25">
      <c r="A4442" s="1"/>
      <c r="B4442" s="11"/>
      <c r="C4442" s="2"/>
      <c r="G4442" s="3"/>
    </row>
    <row r="4443" spans="1:7" x14ac:dyDescent="0.25">
      <c r="A4443" s="1"/>
      <c r="B4443" s="11"/>
      <c r="C4443" s="2"/>
      <c r="G4443" s="3"/>
    </row>
    <row r="4444" spans="1:7" x14ac:dyDescent="0.25">
      <c r="A4444" s="1"/>
      <c r="B4444" s="11"/>
      <c r="C4444" s="2"/>
      <c r="G4444" s="3"/>
    </row>
    <row r="4445" spans="1:7" x14ac:dyDescent="0.25">
      <c r="A4445" s="1"/>
      <c r="B4445" s="11"/>
      <c r="C4445" s="2"/>
      <c r="G4445" s="3"/>
    </row>
    <row r="4446" spans="1:7" x14ac:dyDescent="0.25">
      <c r="A4446" s="1"/>
      <c r="B4446" s="11"/>
      <c r="C4446" s="2"/>
      <c r="G4446" s="3"/>
    </row>
    <row r="4447" spans="1:7" x14ac:dyDescent="0.25">
      <c r="A4447" s="1"/>
      <c r="B4447" s="11"/>
      <c r="C4447" s="2"/>
      <c r="G4447" s="3"/>
    </row>
    <row r="4448" spans="1:7" x14ac:dyDescent="0.25">
      <c r="A4448" s="1"/>
      <c r="B4448" s="11"/>
      <c r="C4448" s="2"/>
      <c r="G4448" s="3"/>
    </row>
    <row r="4449" spans="1:7" x14ac:dyDescent="0.25">
      <c r="A4449" s="1"/>
      <c r="B4449" s="11"/>
      <c r="C4449" s="2"/>
      <c r="G4449" s="3"/>
    </row>
    <row r="4450" spans="1:7" x14ac:dyDescent="0.25">
      <c r="A4450" s="1"/>
      <c r="B4450" s="11"/>
      <c r="C4450" s="2"/>
      <c r="G4450" s="3"/>
    </row>
    <row r="4451" spans="1:7" x14ac:dyDescent="0.25">
      <c r="A4451" s="1"/>
      <c r="B4451" s="11"/>
      <c r="C4451" s="2"/>
      <c r="G4451" s="3"/>
    </row>
    <row r="4452" spans="1:7" x14ac:dyDescent="0.25">
      <c r="A4452" s="1"/>
      <c r="B4452" s="11"/>
      <c r="C4452" s="2"/>
      <c r="G4452" s="3"/>
    </row>
    <row r="4453" spans="1:7" x14ac:dyDescent="0.25">
      <c r="A4453" s="1"/>
      <c r="B4453" s="11"/>
      <c r="C4453" s="2"/>
      <c r="G4453" s="3"/>
    </row>
    <row r="4454" spans="1:7" x14ac:dyDescent="0.25">
      <c r="A4454" s="1"/>
      <c r="B4454" s="11"/>
      <c r="C4454" s="2"/>
      <c r="G4454" s="3"/>
    </row>
    <row r="4455" spans="1:7" x14ac:dyDescent="0.25">
      <c r="A4455" s="1"/>
      <c r="B4455" s="11"/>
      <c r="C4455" s="2"/>
      <c r="G4455" s="3"/>
    </row>
    <row r="4456" spans="1:7" x14ac:dyDescent="0.25">
      <c r="A4456" s="1"/>
      <c r="B4456" s="11"/>
      <c r="C4456" s="2"/>
      <c r="G4456" s="3"/>
    </row>
    <row r="4457" spans="1:7" x14ac:dyDescent="0.25">
      <c r="A4457" s="1"/>
      <c r="B4457" s="11"/>
      <c r="C4457" s="2"/>
      <c r="G4457" s="3"/>
    </row>
    <row r="4458" spans="1:7" x14ac:dyDescent="0.25">
      <c r="A4458" s="1"/>
      <c r="B4458" s="11"/>
      <c r="C4458" s="2"/>
      <c r="G4458" s="3"/>
    </row>
    <row r="4459" spans="1:7" x14ac:dyDescent="0.25">
      <c r="A4459" s="1"/>
      <c r="B4459" s="11"/>
      <c r="C4459" s="2"/>
      <c r="G4459" s="3"/>
    </row>
    <row r="4460" spans="1:7" x14ac:dyDescent="0.25">
      <c r="A4460" s="1"/>
      <c r="B4460" s="11"/>
      <c r="C4460" s="2"/>
      <c r="G4460" s="3"/>
    </row>
    <row r="4461" spans="1:7" x14ac:dyDescent="0.25">
      <c r="A4461" s="1"/>
      <c r="B4461" s="11"/>
      <c r="C4461" s="2"/>
      <c r="G4461" s="3"/>
    </row>
    <row r="4462" spans="1:7" x14ac:dyDescent="0.25">
      <c r="A4462" s="1"/>
      <c r="B4462" s="11"/>
      <c r="C4462" s="2"/>
      <c r="G4462" s="3"/>
    </row>
    <row r="4463" spans="1:7" x14ac:dyDescent="0.25">
      <c r="A4463" s="1"/>
      <c r="B4463" s="11"/>
      <c r="C4463" s="2"/>
      <c r="G4463" s="3"/>
    </row>
    <row r="4464" spans="1:7" x14ac:dyDescent="0.25">
      <c r="A4464" s="1"/>
      <c r="B4464" s="11"/>
      <c r="C4464" s="2"/>
      <c r="G4464" s="3"/>
    </row>
    <row r="4465" spans="1:7" x14ac:dyDescent="0.25">
      <c r="A4465" s="1"/>
      <c r="B4465" s="11"/>
      <c r="C4465" s="2"/>
      <c r="G4465" s="3"/>
    </row>
    <row r="4466" spans="1:7" x14ac:dyDescent="0.25">
      <c r="A4466" s="1"/>
      <c r="B4466" s="11"/>
      <c r="C4466" s="2"/>
      <c r="G4466" s="3"/>
    </row>
    <row r="4467" spans="1:7" x14ac:dyDescent="0.25">
      <c r="A4467" s="1"/>
      <c r="B4467" s="11"/>
      <c r="C4467" s="2"/>
      <c r="G4467" s="3"/>
    </row>
    <row r="4468" spans="1:7" x14ac:dyDescent="0.25">
      <c r="A4468" s="1"/>
      <c r="B4468" s="11"/>
      <c r="C4468" s="2"/>
      <c r="G4468" s="3"/>
    </row>
    <row r="4469" spans="1:7" x14ac:dyDescent="0.25">
      <c r="A4469" s="1"/>
      <c r="B4469" s="11"/>
      <c r="C4469" s="2"/>
      <c r="G4469" s="3"/>
    </row>
    <row r="4470" spans="1:7" x14ac:dyDescent="0.25">
      <c r="A4470" s="1"/>
      <c r="B4470" s="11"/>
      <c r="C4470" s="2"/>
      <c r="G4470" s="3"/>
    </row>
    <row r="4471" spans="1:7" x14ac:dyDescent="0.25">
      <c r="A4471" s="1"/>
      <c r="B4471" s="11"/>
      <c r="C4471" s="2"/>
      <c r="G4471" s="3"/>
    </row>
    <row r="4472" spans="1:7" x14ac:dyDescent="0.25">
      <c r="A4472" s="1"/>
      <c r="B4472" s="11"/>
      <c r="C4472" s="2"/>
      <c r="G4472" s="3"/>
    </row>
    <row r="4473" spans="1:7" x14ac:dyDescent="0.25">
      <c r="A4473" s="1"/>
      <c r="B4473" s="11"/>
      <c r="C4473" s="2"/>
      <c r="G4473" s="3"/>
    </row>
    <row r="4474" spans="1:7" x14ac:dyDescent="0.25">
      <c r="A4474" s="1"/>
      <c r="B4474" s="11"/>
      <c r="C4474" s="2"/>
      <c r="G4474" s="3"/>
    </row>
    <row r="4475" spans="1:7" x14ac:dyDescent="0.25">
      <c r="A4475" s="1"/>
      <c r="B4475" s="11"/>
      <c r="C4475" s="2"/>
      <c r="G4475" s="3"/>
    </row>
    <row r="4476" spans="1:7" x14ac:dyDescent="0.25">
      <c r="A4476" s="1"/>
      <c r="B4476" s="11"/>
      <c r="C4476" s="2"/>
      <c r="G4476" s="3"/>
    </row>
    <row r="4477" spans="1:7" x14ac:dyDescent="0.25">
      <c r="A4477" s="1"/>
      <c r="B4477" s="11"/>
      <c r="C4477" s="2"/>
      <c r="G4477" s="3"/>
    </row>
    <row r="4478" spans="1:7" x14ac:dyDescent="0.25">
      <c r="A4478" s="1"/>
      <c r="B4478" s="11"/>
      <c r="C4478" s="2"/>
      <c r="G4478" s="3"/>
    </row>
    <row r="4479" spans="1:7" x14ac:dyDescent="0.25">
      <c r="A4479" s="1"/>
      <c r="B4479" s="11"/>
      <c r="C4479" s="2"/>
      <c r="G4479" s="3"/>
    </row>
    <row r="4480" spans="1:7" x14ac:dyDescent="0.25">
      <c r="A4480" s="1"/>
      <c r="B4480" s="11"/>
      <c r="C4480" s="2"/>
      <c r="G4480" s="3"/>
    </row>
    <row r="4481" spans="1:7" x14ac:dyDescent="0.25">
      <c r="A4481" s="1"/>
      <c r="B4481" s="11"/>
      <c r="C4481" s="2"/>
      <c r="G4481" s="3"/>
    </row>
    <row r="4482" spans="1:7" x14ac:dyDescent="0.25">
      <c r="A4482" s="1"/>
      <c r="B4482" s="11"/>
      <c r="C4482" s="2"/>
      <c r="G4482" s="3"/>
    </row>
    <row r="4483" spans="1:7" x14ac:dyDescent="0.25">
      <c r="A4483" s="1"/>
      <c r="B4483" s="11"/>
      <c r="C4483" s="2"/>
      <c r="G4483" s="3"/>
    </row>
    <row r="4484" spans="1:7" x14ac:dyDescent="0.25">
      <c r="A4484" s="1"/>
      <c r="B4484" s="11"/>
      <c r="C4484" s="2"/>
      <c r="G4484" s="3"/>
    </row>
    <row r="4485" spans="1:7" x14ac:dyDescent="0.25">
      <c r="A4485" s="1"/>
      <c r="B4485" s="11"/>
      <c r="C4485" s="2"/>
      <c r="G4485" s="3"/>
    </row>
    <row r="4486" spans="1:7" x14ac:dyDescent="0.25">
      <c r="A4486" s="1"/>
      <c r="B4486" s="11"/>
      <c r="C4486" s="2"/>
      <c r="G4486" s="3"/>
    </row>
    <row r="4487" spans="1:7" x14ac:dyDescent="0.25">
      <c r="A4487" s="1"/>
      <c r="B4487" s="11"/>
      <c r="C4487" s="2"/>
      <c r="G4487" s="3"/>
    </row>
    <row r="4488" spans="1:7" x14ac:dyDescent="0.25">
      <c r="A4488" s="1"/>
      <c r="B4488" s="11"/>
      <c r="C4488" s="2"/>
      <c r="G4488" s="3"/>
    </row>
    <row r="4489" spans="1:7" x14ac:dyDescent="0.25">
      <c r="A4489" s="1"/>
      <c r="B4489" s="11"/>
      <c r="C4489" s="2"/>
      <c r="G4489" s="3"/>
    </row>
    <row r="4490" spans="1:7" x14ac:dyDescent="0.25">
      <c r="A4490" s="1"/>
      <c r="B4490" s="11"/>
      <c r="C4490" s="2"/>
      <c r="G4490" s="3"/>
    </row>
    <row r="4491" spans="1:7" x14ac:dyDescent="0.25">
      <c r="A4491" s="1"/>
      <c r="B4491" s="11"/>
      <c r="C4491" s="2"/>
      <c r="G4491" s="3"/>
    </row>
    <row r="4492" spans="1:7" x14ac:dyDescent="0.25">
      <c r="A4492" s="1"/>
      <c r="B4492" s="11"/>
      <c r="C4492" s="2"/>
      <c r="G4492" s="3"/>
    </row>
    <row r="4493" spans="1:7" x14ac:dyDescent="0.25">
      <c r="A4493" s="1"/>
      <c r="B4493" s="11"/>
      <c r="C4493" s="2"/>
      <c r="G4493" s="3"/>
    </row>
    <row r="4494" spans="1:7" x14ac:dyDescent="0.25">
      <c r="A4494" s="1"/>
      <c r="B4494" s="11"/>
      <c r="C4494" s="2"/>
      <c r="G4494" s="3"/>
    </row>
    <row r="4495" spans="1:7" x14ac:dyDescent="0.25">
      <c r="A4495" s="1"/>
      <c r="B4495" s="11"/>
      <c r="C4495" s="2"/>
      <c r="G4495" s="3"/>
    </row>
    <row r="4496" spans="1:7" x14ac:dyDescent="0.25">
      <c r="A4496" s="1"/>
      <c r="B4496" s="11"/>
      <c r="C4496" s="2"/>
      <c r="G4496" s="3"/>
    </row>
    <row r="4497" spans="1:7" x14ac:dyDescent="0.25">
      <c r="A4497" s="1"/>
      <c r="B4497" s="11"/>
      <c r="C4497" s="2"/>
      <c r="G4497" s="3"/>
    </row>
    <row r="4498" spans="1:7" x14ac:dyDescent="0.25">
      <c r="A4498" s="1"/>
      <c r="B4498" s="11"/>
      <c r="C4498" s="2"/>
      <c r="G4498" s="3"/>
    </row>
    <row r="4499" spans="1:7" x14ac:dyDescent="0.25">
      <c r="A4499" s="1"/>
      <c r="B4499" s="11"/>
      <c r="C4499" s="2"/>
      <c r="G4499" s="3"/>
    </row>
    <row r="4500" spans="1:7" x14ac:dyDescent="0.25">
      <c r="A4500" s="1"/>
      <c r="B4500" s="11"/>
      <c r="C4500" s="2"/>
      <c r="G4500" s="3"/>
    </row>
    <row r="4501" spans="1:7" x14ac:dyDescent="0.25">
      <c r="A4501" s="1"/>
      <c r="B4501" s="11"/>
      <c r="C4501" s="2"/>
      <c r="G4501" s="3"/>
    </row>
    <row r="4502" spans="1:7" x14ac:dyDescent="0.25">
      <c r="A4502" s="1"/>
      <c r="B4502" s="11"/>
      <c r="C4502" s="2"/>
      <c r="G4502" s="3"/>
    </row>
    <row r="4503" spans="1:7" x14ac:dyDescent="0.25">
      <c r="A4503" s="1"/>
      <c r="B4503" s="11"/>
      <c r="C4503" s="2"/>
      <c r="G4503" s="3"/>
    </row>
    <row r="4504" spans="1:7" x14ac:dyDescent="0.25">
      <c r="A4504" s="1"/>
      <c r="B4504" s="11"/>
      <c r="C4504" s="2"/>
      <c r="G4504" s="3"/>
    </row>
    <row r="4505" spans="1:7" x14ac:dyDescent="0.25">
      <c r="A4505" s="1"/>
      <c r="B4505" s="11"/>
      <c r="C4505" s="2"/>
      <c r="G4505" s="3"/>
    </row>
    <row r="4506" spans="1:7" x14ac:dyDescent="0.25">
      <c r="A4506" s="1"/>
      <c r="B4506" s="11"/>
      <c r="C4506" s="2"/>
      <c r="G4506" s="3"/>
    </row>
    <row r="4507" spans="1:7" x14ac:dyDescent="0.25">
      <c r="A4507" s="1"/>
      <c r="B4507" s="11"/>
      <c r="C4507" s="2"/>
      <c r="G4507" s="3"/>
    </row>
    <row r="4508" spans="1:7" x14ac:dyDescent="0.25">
      <c r="A4508" s="1"/>
      <c r="B4508" s="11"/>
      <c r="C4508" s="2"/>
      <c r="G4508" s="3"/>
    </row>
    <row r="4509" spans="1:7" x14ac:dyDescent="0.25">
      <c r="A4509" s="1"/>
      <c r="B4509" s="11"/>
      <c r="C4509" s="2"/>
      <c r="G4509" s="3"/>
    </row>
    <row r="4510" spans="1:7" x14ac:dyDescent="0.25">
      <c r="A4510" s="1"/>
      <c r="B4510" s="11"/>
      <c r="C4510" s="2"/>
      <c r="G4510" s="3"/>
    </row>
    <row r="4511" spans="1:7" x14ac:dyDescent="0.25">
      <c r="A4511" s="1"/>
      <c r="B4511" s="11"/>
      <c r="C4511" s="2"/>
      <c r="G4511" s="3"/>
    </row>
    <row r="4512" spans="1:7" x14ac:dyDescent="0.25">
      <c r="A4512" s="1"/>
      <c r="B4512" s="11"/>
      <c r="C4512" s="2"/>
      <c r="G4512" s="3"/>
    </row>
    <row r="4513" spans="1:7" x14ac:dyDescent="0.25">
      <c r="A4513" s="1"/>
      <c r="B4513" s="11"/>
      <c r="C4513" s="2"/>
      <c r="G4513" s="3"/>
    </row>
    <row r="4514" spans="1:7" x14ac:dyDescent="0.25">
      <c r="A4514" s="1"/>
      <c r="B4514" s="11"/>
      <c r="C4514" s="2"/>
      <c r="G4514" s="3"/>
    </row>
    <row r="4515" spans="1:7" x14ac:dyDescent="0.25">
      <c r="A4515" s="1"/>
      <c r="B4515" s="11"/>
      <c r="C4515" s="2"/>
      <c r="G4515" s="3"/>
    </row>
    <row r="4516" spans="1:7" x14ac:dyDescent="0.25">
      <c r="A4516" s="1"/>
      <c r="B4516" s="11"/>
      <c r="C4516" s="2"/>
      <c r="G4516" s="3"/>
    </row>
    <row r="4517" spans="1:7" x14ac:dyDescent="0.25">
      <c r="A4517" s="1"/>
      <c r="B4517" s="11"/>
      <c r="C4517" s="2"/>
      <c r="G4517" s="3"/>
    </row>
    <row r="4518" spans="1:7" x14ac:dyDescent="0.25">
      <c r="A4518" s="1"/>
      <c r="B4518" s="11"/>
      <c r="C4518" s="2"/>
      <c r="G4518" s="3"/>
    </row>
    <row r="4519" spans="1:7" x14ac:dyDescent="0.25">
      <c r="A4519" s="1"/>
      <c r="B4519" s="11"/>
      <c r="C4519" s="2"/>
      <c r="G4519" s="3"/>
    </row>
    <row r="4520" spans="1:7" x14ac:dyDescent="0.25">
      <c r="A4520" s="1"/>
      <c r="B4520" s="11"/>
      <c r="C4520" s="2"/>
      <c r="G4520" s="3"/>
    </row>
    <row r="4521" spans="1:7" x14ac:dyDescent="0.25">
      <c r="A4521" s="1"/>
      <c r="B4521" s="11"/>
      <c r="C4521" s="2"/>
      <c r="G4521" s="3"/>
    </row>
    <row r="4522" spans="1:7" x14ac:dyDescent="0.25">
      <c r="A4522" s="1"/>
      <c r="B4522" s="11"/>
      <c r="C4522" s="2"/>
      <c r="G4522" s="3"/>
    </row>
    <row r="4523" spans="1:7" x14ac:dyDescent="0.25">
      <c r="A4523" s="1"/>
      <c r="B4523" s="11"/>
      <c r="C4523" s="2"/>
      <c r="G4523" s="3"/>
    </row>
    <row r="4524" spans="1:7" x14ac:dyDescent="0.25">
      <c r="A4524" s="1"/>
      <c r="B4524" s="11"/>
      <c r="C4524" s="2"/>
      <c r="G4524" s="3"/>
    </row>
    <row r="4525" spans="1:7" x14ac:dyDescent="0.25">
      <c r="A4525" s="1"/>
      <c r="B4525" s="11"/>
      <c r="C4525" s="2"/>
      <c r="G4525" s="3"/>
    </row>
    <row r="4526" spans="1:7" x14ac:dyDescent="0.25">
      <c r="A4526" s="1"/>
      <c r="B4526" s="11"/>
      <c r="C4526" s="2"/>
      <c r="G4526" s="3"/>
    </row>
    <row r="4527" spans="1:7" x14ac:dyDescent="0.25">
      <c r="A4527" s="1"/>
      <c r="B4527" s="11"/>
      <c r="C4527" s="2"/>
      <c r="G4527" s="3"/>
    </row>
    <row r="4528" spans="1:7" x14ac:dyDescent="0.25">
      <c r="A4528" s="1"/>
      <c r="B4528" s="11"/>
      <c r="C4528" s="2"/>
      <c r="G4528" s="3"/>
    </row>
    <row r="4529" spans="1:7" x14ac:dyDescent="0.25">
      <c r="A4529" s="1"/>
      <c r="B4529" s="11"/>
      <c r="C4529" s="2"/>
      <c r="G4529" s="3"/>
    </row>
    <row r="4530" spans="1:7" x14ac:dyDescent="0.25">
      <c r="A4530" s="1"/>
      <c r="B4530" s="11"/>
      <c r="C4530" s="2"/>
      <c r="G4530" s="3"/>
    </row>
    <row r="4531" spans="1:7" x14ac:dyDescent="0.25">
      <c r="A4531" s="1"/>
      <c r="B4531" s="11"/>
      <c r="C4531" s="2"/>
      <c r="G4531" s="3"/>
    </row>
    <row r="4532" spans="1:7" x14ac:dyDescent="0.25">
      <c r="A4532" s="1"/>
      <c r="B4532" s="11"/>
      <c r="C4532" s="2"/>
      <c r="G4532" s="3"/>
    </row>
    <row r="4533" spans="1:7" x14ac:dyDescent="0.25">
      <c r="A4533" s="1"/>
      <c r="B4533" s="11"/>
      <c r="C4533" s="2"/>
      <c r="G4533" s="3"/>
    </row>
    <row r="4534" spans="1:7" x14ac:dyDescent="0.25">
      <c r="A4534" s="1"/>
      <c r="B4534" s="11"/>
      <c r="C4534" s="2"/>
      <c r="G4534" s="3"/>
    </row>
    <row r="4535" spans="1:7" x14ac:dyDescent="0.25">
      <c r="A4535" s="1"/>
      <c r="B4535" s="11"/>
      <c r="C4535" s="2"/>
      <c r="G4535" s="3"/>
    </row>
    <row r="4536" spans="1:7" x14ac:dyDescent="0.25">
      <c r="A4536" s="1"/>
      <c r="B4536" s="11"/>
      <c r="C4536" s="2"/>
      <c r="G4536" s="3"/>
    </row>
    <row r="4537" spans="1:7" x14ac:dyDescent="0.25">
      <c r="A4537" s="1"/>
      <c r="B4537" s="11"/>
      <c r="C4537" s="2"/>
      <c r="G4537" s="3"/>
    </row>
    <row r="4538" spans="1:7" x14ac:dyDescent="0.25">
      <c r="A4538" s="1"/>
      <c r="B4538" s="11"/>
      <c r="C4538" s="2"/>
      <c r="G4538" s="3"/>
    </row>
    <row r="4539" spans="1:7" x14ac:dyDescent="0.25">
      <c r="A4539" s="1"/>
      <c r="B4539" s="11"/>
      <c r="C4539" s="2"/>
      <c r="G4539" s="3"/>
    </row>
    <row r="4540" spans="1:7" x14ac:dyDescent="0.25">
      <c r="A4540" s="1"/>
      <c r="B4540" s="11"/>
      <c r="C4540" s="2"/>
      <c r="G4540" s="3"/>
    </row>
    <row r="4541" spans="1:7" x14ac:dyDescent="0.25">
      <c r="A4541" s="1"/>
      <c r="B4541" s="11"/>
      <c r="C4541" s="2"/>
      <c r="G4541" s="3"/>
    </row>
    <row r="4542" spans="1:7" x14ac:dyDescent="0.25">
      <c r="A4542" s="1"/>
      <c r="B4542" s="11"/>
      <c r="C4542" s="2"/>
      <c r="G4542" s="3"/>
    </row>
    <row r="4543" spans="1:7" x14ac:dyDescent="0.25">
      <c r="A4543" s="1"/>
      <c r="B4543" s="11"/>
      <c r="C4543" s="2"/>
      <c r="G4543" s="3"/>
    </row>
    <row r="4544" spans="1:7" x14ac:dyDescent="0.25">
      <c r="A4544" s="1"/>
      <c r="B4544" s="11"/>
      <c r="C4544" s="2"/>
      <c r="G4544" s="3"/>
    </row>
    <row r="4545" spans="1:7" x14ac:dyDescent="0.25">
      <c r="A4545" s="1"/>
      <c r="B4545" s="11"/>
      <c r="C4545" s="2"/>
      <c r="G4545" s="3"/>
    </row>
    <row r="4546" spans="1:7" x14ac:dyDescent="0.25">
      <c r="A4546" s="1"/>
      <c r="B4546" s="11"/>
      <c r="C4546" s="2"/>
      <c r="G4546" s="3"/>
    </row>
    <row r="4547" spans="1:7" x14ac:dyDescent="0.25">
      <c r="A4547" s="1"/>
      <c r="B4547" s="11"/>
      <c r="C4547" s="2"/>
      <c r="G4547" s="3"/>
    </row>
    <row r="4548" spans="1:7" x14ac:dyDescent="0.25">
      <c r="A4548" s="1"/>
      <c r="B4548" s="11"/>
      <c r="C4548" s="2"/>
      <c r="G4548" s="3"/>
    </row>
    <row r="4549" spans="1:7" x14ac:dyDescent="0.25">
      <c r="A4549" s="1"/>
      <c r="B4549" s="11"/>
      <c r="C4549" s="2"/>
      <c r="G4549" s="3"/>
    </row>
    <row r="4550" spans="1:7" x14ac:dyDescent="0.25">
      <c r="A4550" s="1"/>
      <c r="B4550" s="11"/>
      <c r="C4550" s="2"/>
      <c r="G4550" s="3"/>
    </row>
    <row r="4551" spans="1:7" x14ac:dyDescent="0.25">
      <c r="A4551" s="1"/>
      <c r="B4551" s="11"/>
      <c r="C4551" s="2"/>
      <c r="G4551" s="3"/>
    </row>
    <row r="4552" spans="1:7" x14ac:dyDescent="0.25">
      <c r="A4552" s="1"/>
      <c r="B4552" s="11"/>
      <c r="C4552" s="2"/>
      <c r="G4552" s="3"/>
    </row>
    <row r="4553" spans="1:7" x14ac:dyDescent="0.25">
      <c r="A4553" s="1"/>
      <c r="B4553" s="11"/>
      <c r="C4553" s="2"/>
      <c r="G4553" s="3"/>
    </row>
    <row r="4554" spans="1:7" x14ac:dyDescent="0.25">
      <c r="A4554" s="1"/>
      <c r="B4554" s="11"/>
      <c r="C4554" s="2"/>
      <c r="G4554" s="3"/>
    </row>
    <row r="4555" spans="1:7" x14ac:dyDescent="0.25">
      <c r="A4555" s="1"/>
      <c r="B4555" s="11"/>
      <c r="C4555" s="2"/>
      <c r="G4555" s="3"/>
    </row>
    <row r="4556" spans="1:7" x14ac:dyDescent="0.25">
      <c r="A4556" s="1"/>
      <c r="B4556" s="11"/>
      <c r="C4556" s="2"/>
      <c r="G4556" s="3"/>
    </row>
    <row r="4557" spans="1:7" x14ac:dyDescent="0.25">
      <c r="A4557" s="1"/>
      <c r="B4557" s="11"/>
      <c r="C4557" s="2"/>
      <c r="G4557" s="3"/>
    </row>
    <row r="4558" spans="1:7" x14ac:dyDescent="0.25">
      <c r="A4558" s="1"/>
      <c r="B4558" s="11"/>
      <c r="C4558" s="2"/>
      <c r="G4558" s="3"/>
    </row>
    <row r="4559" spans="1:7" x14ac:dyDescent="0.25">
      <c r="A4559" s="1"/>
      <c r="B4559" s="11"/>
      <c r="C4559" s="2"/>
      <c r="G4559" s="3"/>
    </row>
    <row r="4560" spans="1:7" x14ac:dyDescent="0.25">
      <c r="A4560" s="1"/>
      <c r="B4560" s="11"/>
      <c r="C4560" s="2"/>
      <c r="G4560" s="3"/>
    </row>
    <row r="4561" spans="1:7" x14ac:dyDescent="0.25">
      <c r="A4561" s="1"/>
      <c r="B4561" s="11"/>
      <c r="C4561" s="2"/>
      <c r="G4561" s="3"/>
    </row>
    <row r="4562" spans="1:7" x14ac:dyDescent="0.25">
      <c r="A4562" s="1"/>
      <c r="B4562" s="11"/>
      <c r="C4562" s="2"/>
      <c r="G4562" s="3"/>
    </row>
    <row r="4563" spans="1:7" x14ac:dyDescent="0.25">
      <c r="A4563" s="1"/>
      <c r="B4563" s="11"/>
      <c r="C4563" s="2"/>
      <c r="G4563" s="3"/>
    </row>
    <row r="4564" spans="1:7" x14ac:dyDescent="0.25">
      <c r="A4564" s="1"/>
      <c r="B4564" s="11"/>
      <c r="C4564" s="2"/>
      <c r="G4564" s="3"/>
    </row>
    <row r="4565" spans="1:7" x14ac:dyDescent="0.25">
      <c r="A4565" s="1"/>
      <c r="B4565" s="11"/>
      <c r="C4565" s="2"/>
      <c r="G4565" s="3"/>
    </row>
    <row r="4566" spans="1:7" x14ac:dyDescent="0.25">
      <c r="A4566" s="1"/>
      <c r="B4566" s="11"/>
      <c r="C4566" s="2"/>
      <c r="G4566" s="3"/>
    </row>
    <row r="4567" spans="1:7" x14ac:dyDescent="0.25">
      <c r="A4567" s="1"/>
      <c r="B4567" s="11"/>
      <c r="C4567" s="2"/>
      <c r="G4567" s="3"/>
    </row>
    <row r="4568" spans="1:7" x14ac:dyDescent="0.25">
      <c r="A4568" s="1"/>
      <c r="B4568" s="11"/>
      <c r="C4568" s="2"/>
      <c r="G4568" s="3"/>
    </row>
    <row r="4569" spans="1:7" x14ac:dyDescent="0.25">
      <c r="A4569" s="1"/>
      <c r="B4569" s="11"/>
      <c r="C4569" s="2"/>
      <c r="G4569" s="3"/>
    </row>
    <row r="4570" spans="1:7" x14ac:dyDescent="0.25">
      <c r="A4570" s="1"/>
      <c r="B4570" s="11"/>
      <c r="C4570" s="2"/>
      <c r="G4570" s="3"/>
    </row>
    <row r="4571" spans="1:7" x14ac:dyDescent="0.25">
      <c r="A4571" s="1"/>
      <c r="B4571" s="11"/>
      <c r="C4571" s="2"/>
      <c r="G4571" s="3"/>
    </row>
    <row r="4572" spans="1:7" x14ac:dyDescent="0.25">
      <c r="A4572" s="1"/>
      <c r="B4572" s="11"/>
      <c r="C4572" s="2"/>
      <c r="G4572" s="3"/>
    </row>
    <row r="4573" spans="1:7" x14ac:dyDescent="0.25">
      <c r="A4573" s="1"/>
      <c r="B4573" s="11"/>
      <c r="C4573" s="2"/>
      <c r="G4573" s="3"/>
    </row>
    <row r="4574" spans="1:7" x14ac:dyDescent="0.25">
      <c r="A4574" s="1"/>
      <c r="B4574" s="11"/>
      <c r="C4574" s="2"/>
      <c r="G4574" s="3"/>
    </row>
    <row r="4575" spans="1:7" x14ac:dyDescent="0.25">
      <c r="A4575" s="1"/>
      <c r="B4575" s="11"/>
      <c r="C4575" s="2"/>
      <c r="G4575" s="3"/>
    </row>
    <row r="4576" spans="1:7" x14ac:dyDescent="0.25">
      <c r="A4576" s="1"/>
      <c r="B4576" s="11"/>
      <c r="C4576" s="2"/>
      <c r="G4576" s="3"/>
    </row>
    <row r="4577" spans="1:7" x14ac:dyDescent="0.25">
      <c r="A4577" s="1"/>
      <c r="B4577" s="11"/>
      <c r="C4577" s="2"/>
      <c r="G4577" s="3"/>
    </row>
    <row r="4578" spans="1:7" x14ac:dyDescent="0.25">
      <c r="A4578" s="1"/>
      <c r="B4578" s="11"/>
      <c r="C4578" s="2"/>
      <c r="G4578" s="3"/>
    </row>
    <row r="4579" spans="1:7" x14ac:dyDescent="0.25">
      <c r="A4579" s="1"/>
      <c r="B4579" s="11"/>
      <c r="C4579" s="2"/>
      <c r="G4579" s="3"/>
    </row>
    <row r="4580" spans="1:7" x14ac:dyDescent="0.25">
      <c r="A4580" s="1"/>
      <c r="B4580" s="11"/>
      <c r="C4580" s="2"/>
      <c r="G4580" s="3"/>
    </row>
    <row r="4581" spans="1:7" x14ac:dyDescent="0.25">
      <c r="A4581" s="1"/>
      <c r="B4581" s="11"/>
      <c r="C4581" s="2"/>
      <c r="G4581" s="3"/>
    </row>
    <row r="4582" spans="1:7" x14ac:dyDescent="0.25">
      <c r="A4582" s="1"/>
      <c r="B4582" s="11"/>
      <c r="C4582" s="2"/>
      <c r="G4582" s="3"/>
    </row>
    <row r="4583" spans="1:7" x14ac:dyDescent="0.25">
      <c r="A4583" s="1"/>
      <c r="B4583" s="11"/>
      <c r="C4583" s="2"/>
      <c r="G4583" s="3"/>
    </row>
    <row r="4584" spans="1:7" x14ac:dyDescent="0.25">
      <c r="A4584" s="1"/>
      <c r="B4584" s="11"/>
      <c r="C4584" s="2"/>
      <c r="G4584" s="3"/>
    </row>
    <row r="4585" spans="1:7" x14ac:dyDescent="0.25">
      <c r="A4585" s="1"/>
      <c r="B4585" s="11"/>
      <c r="C4585" s="2"/>
      <c r="G4585" s="3"/>
    </row>
    <row r="4586" spans="1:7" x14ac:dyDescent="0.25">
      <c r="A4586" s="1"/>
      <c r="B4586" s="11"/>
      <c r="C4586" s="2"/>
      <c r="G4586" s="3"/>
    </row>
    <row r="4587" spans="1:7" x14ac:dyDescent="0.25">
      <c r="A4587" s="1"/>
      <c r="B4587" s="11"/>
      <c r="C4587" s="2"/>
      <c r="G4587" s="3"/>
    </row>
    <row r="4588" spans="1:7" x14ac:dyDescent="0.25">
      <c r="A4588" s="1"/>
      <c r="B4588" s="11"/>
      <c r="C4588" s="2"/>
      <c r="G4588" s="3"/>
    </row>
    <row r="4589" spans="1:7" x14ac:dyDescent="0.25">
      <c r="A4589" s="1"/>
      <c r="B4589" s="11"/>
      <c r="C4589" s="2"/>
      <c r="G4589" s="3"/>
    </row>
    <row r="4590" spans="1:7" x14ac:dyDescent="0.25">
      <c r="A4590" s="1"/>
      <c r="B4590" s="11"/>
      <c r="C4590" s="2"/>
      <c r="G4590" s="3"/>
    </row>
    <row r="4591" spans="1:7" x14ac:dyDescent="0.25">
      <c r="A4591" s="1"/>
      <c r="B4591" s="11"/>
      <c r="C4591" s="2"/>
      <c r="G4591" s="3"/>
    </row>
    <row r="4592" spans="1:7" x14ac:dyDescent="0.25">
      <c r="A4592" s="1"/>
      <c r="B4592" s="11"/>
      <c r="C4592" s="2"/>
      <c r="G4592" s="3"/>
    </row>
    <row r="4593" spans="1:7" x14ac:dyDescent="0.25">
      <c r="A4593" s="1"/>
      <c r="B4593" s="11"/>
      <c r="C4593" s="2"/>
      <c r="G4593" s="3"/>
    </row>
    <row r="4594" spans="1:7" x14ac:dyDescent="0.25">
      <c r="A4594" s="1"/>
      <c r="B4594" s="11"/>
      <c r="C4594" s="2"/>
      <c r="G4594" s="3"/>
    </row>
    <row r="4595" spans="1:7" x14ac:dyDescent="0.25">
      <c r="A4595" s="1"/>
      <c r="B4595" s="11"/>
      <c r="C4595" s="2"/>
      <c r="G4595" s="3"/>
    </row>
    <row r="4596" spans="1:7" x14ac:dyDescent="0.25">
      <c r="A4596" s="1"/>
      <c r="B4596" s="11"/>
      <c r="C4596" s="2"/>
      <c r="G4596" s="3"/>
    </row>
    <row r="4597" spans="1:7" x14ac:dyDescent="0.25">
      <c r="A4597" s="1"/>
      <c r="B4597" s="11"/>
      <c r="C4597" s="2"/>
      <c r="G4597" s="3"/>
    </row>
    <row r="4598" spans="1:7" x14ac:dyDescent="0.25">
      <c r="A4598" s="1"/>
      <c r="B4598" s="11"/>
      <c r="C4598" s="2"/>
      <c r="G4598" s="3"/>
    </row>
    <row r="4599" spans="1:7" x14ac:dyDescent="0.25">
      <c r="A4599" s="1"/>
      <c r="B4599" s="11"/>
      <c r="C4599" s="2"/>
      <c r="G4599" s="3"/>
    </row>
    <row r="4600" spans="1:7" x14ac:dyDescent="0.25">
      <c r="A4600" s="1"/>
      <c r="B4600" s="11"/>
      <c r="C4600" s="2"/>
      <c r="G4600" s="3"/>
    </row>
    <row r="4601" spans="1:7" x14ac:dyDescent="0.25">
      <c r="A4601" s="1"/>
      <c r="B4601" s="11"/>
      <c r="C4601" s="2"/>
      <c r="G4601" s="3"/>
    </row>
    <row r="4602" spans="1:7" x14ac:dyDescent="0.25">
      <c r="A4602" s="1"/>
      <c r="B4602" s="11"/>
      <c r="C4602" s="2"/>
      <c r="G4602" s="3"/>
    </row>
    <row r="4603" spans="1:7" x14ac:dyDescent="0.25">
      <c r="A4603" s="1"/>
      <c r="B4603" s="11"/>
      <c r="C4603" s="2"/>
      <c r="G4603" s="3"/>
    </row>
    <row r="4604" spans="1:7" x14ac:dyDescent="0.25">
      <c r="A4604" s="1"/>
      <c r="B4604" s="11"/>
      <c r="C4604" s="2"/>
      <c r="G4604" s="3"/>
    </row>
    <row r="4605" spans="1:7" x14ac:dyDescent="0.25">
      <c r="A4605" s="1"/>
      <c r="B4605" s="11"/>
      <c r="C4605" s="2"/>
      <c r="G4605" s="3"/>
    </row>
    <row r="4606" spans="1:7" x14ac:dyDescent="0.25">
      <c r="A4606" s="1"/>
      <c r="B4606" s="11"/>
      <c r="C4606" s="2"/>
      <c r="G4606" s="3"/>
    </row>
    <row r="4607" spans="1:7" x14ac:dyDescent="0.25">
      <c r="A4607" s="1"/>
      <c r="B4607" s="11"/>
      <c r="C4607" s="2"/>
      <c r="G4607" s="3"/>
    </row>
    <row r="4608" spans="1:7" x14ac:dyDescent="0.25">
      <c r="A4608" s="1"/>
      <c r="B4608" s="11"/>
      <c r="C4608" s="2"/>
      <c r="G4608" s="3"/>
    </row>
    <row r="4609" spans="1:7" x14ac:dyDescent="0.25">
      <c r="A4609" s="1"/>
      <c r="B4609" s="11"/>
      <c r="C4609" s="2"/>
      <c r="G4609" s="3"/>
    </row>
    <row r="4610" spans="1:7" x14ac:dyDescent="0.25">
      <c r="A4610" s="1"/>
      <c r="B4610" s="11"/>
      <c r="C4610" s="2"/>
      <c r="G4610" s="3"/>
    </row>
    <row r="4611" spans="1:7" x14ac:dyDescent="0.25">
      <c r="A4611" s="1"/>
      <c r="B4611" s="11"/>
      <c r="C4611" s="2"/>
      <c r="G4611" s="3"/>
    </row>
    <row r="4612" spans="1:7" x14ac:dyDescent="0.25">
      <c r="A4612" s="1"/>
      <c r="B4612" s="11"/>
      <c r="C4612" s="2"/>
      <c r="G4612" s="3"/>
    </row>
    <row r="4613" spans="1:7" x14ac:dyDescent="0.25">
      <c r="A4613" s="1"/>
      <c r="B4613" s="11"/>
      <c r="C4613" s="2"/>
      <c r="G4613" s="3"/>
    </row>
    <row r="4614" spans="1:7" x14ac:dyDescent="0.25">
      <c r="A4614" s="1"/>
      <c r="B4614" s="11"/>
      <c r="C4614" s="2"/>
      <c r="G4614" s="3"/>
    </row>
    <row r="4615" spans="1:7" x14ac:dyDescent="0.25">
      <c r="A4615" s="1"/>
      <c r="B4615" s="11"/>
      <c r="C4615" s="2"/>
      <c r="G4615" s="3"/>
    </row>
    <row r="4616" spans="1:7" x14ac:dyDescent="0.25">
      <c r="A4616" s="1"/>
      <c r="B4616" s="11"/>
      <c r="C4616" s="2"/>
      <c r="G4616" s="3"/>
    </row>
    <row r="4617" spans="1:7" x14ac:dyDescent="0.25">
      <c r="A4617" s="1"/>
      <c r="B4617" s="11"/>
      <c r="C4617" s="2"/>
      <c r="G4617" s="3"/>
    </row>
    <row r="4618" spans="1:7" x14ac:dyDescent="0.25">
      <c r="A4618" s="1"/>
      <c r="B4618" s="11"/>
      <c r="C4618" s="2"/>
      <c r="G4618" s="3"/>
    </row>
    <row r="4619" spans="1:7" x14ac:dyDescent="0.25">
      <c r="A4619" s="1"/>
      <c r="B4619" s="11"/>
      <c r="C4619" s="2"/>
      <c r="G4619" s="3"/>
    </row>
    <row r="4620" spans="1:7" x14ac:dyDescent="0.25">
      <c r="A4620" s="1"/>
      <c r="B4620" s="11"/>
      <c r="C4620" s="2"/>
      <c r="G4620" s="3"/>
    </row>
    <row r="4621" spans="1:7" x14ac:dyDescent="0.25">
      <c r="A4621" s="1"/>
      <c r="B4621" s="11"/>
      <c r="C4621" s="2"/>
      <c r="G4621" s="3"/>
    </row>
    <row r="4622" spans="1:7" x14ac:dyDescent="0.25">
      <c r="A4622" s="1"/>
      <c r="B4622" s="11"/>
      <c r="C4622" s="2"/>
      <c r="G4622" s="3"/>
    </row>
    <row r="4623" spans="1:7" x14ac:dyDescent="0.25">
      <c r="A4623" s="1"/>
      <c r="B4623" s="11"/>
      <c r="C4623" s="2"/>
      <c r="G4623" s="3"/>
    </row>
    <row r="4624" spans="1:7" x14ac:dyDescent="0.25">
      <c r="A4624" s="1"/>
      <c r="B4624" s="11"/>
      <c r="C4624" s="2"/>
      <c r="G4624" s="3"/>
    </row>
    <row r="4625" spans="1:7" x14ac:dyDescent="0.25">
      <c r="A4625" s="1"/>
      <c r="B4625" s="11"/>
      <c r="C4625" s="2"/>
      <c r="G4625" s="3"/>
    </row>
    <row r="4626" spans="1:7" x14ac:dyDescent="0.25">
      <c r="A4626" s="1"/>
      <c r="B4626" s="11"/>
      <c r="C4626" s="2"/>
      <c r="G4626" s="3"/>
    </row>
    <row r="4627" spans="1:7" x14ac:dyDescent="0.25">
      <c r="A4627" s="1"/>
      <c r="B4627" s="11"/>
      <c r="C4627" s="2"/>
      <c r="G4627" s="3"/>
    </row>
    <row r="4628" spans="1:7" x14ac:dyDescent="0.25">
      <c r="A4628" s="1"/>
      <c r="B4628" s="11"/>
      <c r="C4628" s="2"/>
      <c r="G4628" s="3"/>
    </row>
    <row r="4629" spans="1:7" x14ac:dyDescent="0.25">
      <c r="A4629" s="1"/>
      <c r="B4629" s="11"/>
      <c r="C4629" s="2"/>
      <c r="G4629" s="3"/>
    </row>
    <row r="4630" spans="1:7" x14ac:dyDescent="0.25">
      <c r="A4630" s="1"/>
      <c r="B4630" s="11"/>
      <c r="C4630" s="2"/>
      <c r="G4630" s="3"/>
    </row>
    <row r="4631" spans="1:7" x14ac:dyDescent="0.25">
      <c r="A4631" s="1"/>
      <c r="B4631" s="11"/>
      <c r="C4631" s="2"/>
      <c r="G4631" s="3"/>
    </row>
    <row r="4632" spans="1:7" x14ac:dyDescent="0.25">
      <c r="A4632" s="1"/>
      <c r="B4632" s="11"/>
      <c r="C4632" s="2"/>
      <c r="G4632" s="3"/>
    </row>
    <row r="4633" spans="1:7" x14ac:dyDescent="0.25">
      <c r="A4633" s="1"/>
      <c r="B4633" s="11"/>
      <c r="C4633" s="2"/>
      <c r="G4633" s="3"/>
    </row>
    <row r="4634" spans="1:7" x14ac:dyDescent="0.25">
      <c r="A4634" s="1"/>
      <c r="B4634" s="11"/>
      <c r="C4634" s="2"/>
      <c r="G4634" s="3"/>
    </row>
    <row r="4635" spans="1:7" x14ac:dyDescent="0.25">
      <c r="A4635" s="1"/>
      <c r="B4635" s="11"/>
      <c r="C4635" s="2"/>
      <c r="G4635" s="3"/>
    </row>
    <row r="4636" spans="1:7" x14ac:dyDescent="0.25">
      <c r="A4636" s="1"/>
      <c r="B4636" s="11"/>
      <c r="C4636" s="2"/>
      <c r="G4636" s="3"/>
    </row>
    <row r="4637" spans="1:7" x14ac:dyDescent="0.25">
      <c r="A4637" s="1"/>
      <c r="B4637" s="11"/>
      <c r="C4637" s="2"/>
      <c r="G4637" s="3"/>
    </row>
    <row r="4638" spans="1:7" x14ac:dyDescent="0.25">
      <c r="A4638" s="1"/>
      <c r="B4638" s="11"/>
      <c r="C4638" s="2"/>
      <c r="G4638" s="3"/>
    </row>
    <row r="4639" spans="1:7" x14ac:dyDescent="0.25">
      <c r="A4639" s="1"/>
      <c r="B4639" s="11"/>
      <c r="C4639" s="2"/>
      <c r="G4639" s="3"/>
    </row>
    <row r="4640" spans="1:7" x14ac:dyDescent="0.25">
      <c r="A4640" s="1"/>
      <c r="B4640" s="11"/>
      <c r="C4640" s="2"/>
      <c r="G4640" s="3"/>
    </row>
    <row r="4641" spans="1:7" x14ac:dyDescent="0.25">
      <c r="A4641" s="1"/>
      <c r="B4641" s="11"/>
      <c r="C4641" s="2"/>
      <c r="G4641" s="3"/>
    </row>
    <row r="4642" spans="1:7" x14ac:dyDescent="0.25">
      <c r="A4642" s="1"/>
      <c r="B4642" s="11"/>
      <c r="C4642" s="2"/>
      <c r="G4642" s="3"/>
    </row>
    <row r="4643" spans="1:7" x14ac:dyDescent="0.25">
      <c r="A4643" s="1"/>
      <c r="B4643" s="11"/>
      <c r="C4643" s="2"/>
      <c r="G4643" s="3"/>
    </row>
    <row r="4644" spans="1:7" x14ac:dyDescent="0.25">
      <c r="A4644" s="1"/>
      <c r="B4644" s="11"/>
      <c r="C4644" s="2"/>
      <c r="G4644" s="3"/>
    </row>
    <row r="4645" spans="1:7" x14ac:dyDescent="0.25">
      <c r="A4645" s="1"/>
      <c r="B4645" s="11"/>
      <c r="C4645" s="2"/>
      <c r="G4645" s="3"/>
    </row>
    <row r="4646" spans="1:7" x14ac:dyDescent="0.25">
      <c r="A4646" s="1"/>
      <c r="B4646" s="11"/>
      <c r="C4646" s="2"/>
      <c r="G4646" s="3"/>
    </row>
    <row r="4647" spans="1:7" x14ac:dyDescent="0.25">
      <c r="A4647" s="1"/>
      <c r="B4647" s="11"/>
      <c r="C4647" s="2"/>
      <c r="G4647" s="3"/>
    </row>
    <row r="4648" spans="1:7" x14ac:dyDescent="0.25">
      <c r="A4648" s="1"/>
      <c r="B4648" s="11"/>
      <c r="C4648" s="2"/>
      <c r="G4648" s="3"/>
    </row>
    <row r="4649" spans="1:7" x14ac:dyDescent="0.25">
      <c r="A4649" s="1"/>
      <c r="B4649" s="11"/>
      <c r="C4649" s="2"/>
      <c r="G4649" s="3"/>
    </row>
    <row r="4650" spans="1:7" x14ac:dyDescent="0.25">
      <c r="A4650" s="1"/>
      <c r="B4650" s="11"/>
      <c r="C4650" s="2"/>
      <c r="G4650" s="3"/>
    </row>
    <row r="4651" spans="1:7" x14ac:dyDescent="0.25">
      <c r="A4651" s="1"/>
      <c r="B4651" s="11"/>
      <c r="C4651" s="2"/>
      <c r="G4651" s="3"/>
    </row>
    <row r="4652" spans="1:7" x14ac:dyDescent="0.25">
      <c r="A4652" s="1"/>
      <c r="B4652" s="11"/>
      <c r="C4652" s="2"/>
      <c r="G4652" s="3"/>
    </row>
    <row r="4653" spans="1:7" x14ac:dyDescent="0.25">
      <c r="A4653" s="1"/>
      <c r="B4653" s="11"/>
      <c r="C4653" s="2"/>
      <c r="G4653" s="3"/>
    </row>
    <row r="4654" spans="1:7" x14ac:dyDescent="0.25">
      <c r="A4654" s="1"/>
      <c r="B4654" s="11"/>
      <c r="C4654" s="2"/>
      <c r="G4654" s="3"/>
    </row>
    <row r="4655" spans="1:7" x14ac:dyDescent="0.25">
      <c r="A4655" s="1"/>
      <c r="B4655" s="11"/>
      <c r="C4655" s="2"/>
      <c r="G4655" s="3"/>
    </row>
    <row r="4656" spans="1:7" x14ac:dyDescent="0.25">
      <c r="A4656" s="1"/>
      <c r="B4656" s="11"/>
      <c r="C4656" s="2"/>
      <c r="G4656" s="3"/>
    </row>
    <row r="4657" spans="1:7" x14ac:dyDescent="0.25">
      <c r="A4657" s="1"/>
      <c r="B4657" s="11"/>
      <c r="C4657" s="2"/>
      <c r="G4657" s="3"/>
    </row>
    <row r="4658" spans="1:7" x14ac:dyDescent="0.25">
      <c r="A4658" s="1"/>
      <c r="B4658" s="11"/>
      <c r="C4658" s="2"/>
      <c r="G4658" s="3"/>
    </row>
    <row r="4659" spans="1:7" x14ac:dyDescent="0.25">
      <c r="A4659" s="1"/>
      <c r="B4659" s="11"/>
      <c r="C4659" s="2"/>
      <c r="G4659" s="3"/>
    </row>
    <row r="4660" spans="1:7" x14ac:dyDescent="0.25">
      <c r="A4660" s="1"/>
      <c r="B4660" s="11"/>
      <c r="C4660" s="2"/>
      <c r="G4660" s="3"/>
    </row>
    <row r="4661" spans="1:7" x14ac:dyDescent="0.25">
      <c r="A4661" s="1"/>
      <c r="B4661" s="11"/>
      <c r="C4661" s="2"/>
      <c r="G4661" s="3"/>
    </row>
    <row r="4662" spans="1:7" x14ac:dyDescent="0.25">
      <c r="A4662" s="1"/>
      <c r="B4662" s="11"/>
      <c r="C4662" s="2"/>
      <c r="G4662" s="3"/>
    </row>
    <row r="4663" spans="1:7" x14ac:dyDescent="0.25">
      <c r="A4663" s="1"/>
      <c r="B4663" s="11"/>
      <c r="C4663" s="2"/>
      <c r="G4663" s="3"/>
    </row>
    <row r="4664" spans="1:7" x14ac:dyDescent="0.25">
      <c r="A4664" s="1"/>
      <c r="B4664" s="11"/>
      <c r="C4664" s="2"/>
      <c r="G4664" s="3"/>
    </row>
    <row r="4665" spans="1:7" x14ac:dyDescent="0.25">
      <c r="A4665" s="1"/>
      <c r="B4665" s="11"/>
      <c r="C4665" s="2"/>
      <c r="G4665" s="3"/>
    </row>
    <row r="4666" spans="1:7" x14ac:dyDescent="0.25">
      <c r="A4666" s="1"/>
      <c r="B4666" s="11"/>
      <c r="C4666" s="2"/>
      <c r="G4666" s="3"/>
    </row>
    <row r="4667" spans="1:7" x14ac:dyDescent="0.25">
      <c r="A4667" s="1"/>
      <c r="B4667" s="11"/>
      <c r="C4667" s="2"/>
      <c r="G4667" s="3"/>
    </row>
    <row r="4668" spans="1:7" x14ac:dyDescent="0.25">
      <c r="A4668" s="1"/>
      <c r="B4668" s="11"/>
      <c r="C4668" s="2"/>
      <c r="G4668" s="3"/>
    </row>
    <row r="4669" spans="1:7" x14ac:dyDescent="0.25">
      <c r="A4669" s="1"/>
      <c r="B4669" s="11"/>
      <c r="C4669" s="2"/>
      <c r="G4669" s="3"/>
    </row>
    <row r="4670" spans="1:7" x14ac:dyDescent="0.25">
      <c r="A4670" s="1"/>
      <c r="B4670" s="11"/>
      <c r="C4670" s="2"/>
      <c r="G4670" s="3"/>
    </row>
    <row r="4671" spans="1:7" x14ac:dyDescent="0.25">
      <c r="A4671" s="1"/>
      <c r="B4671" s="11"/>
      <c r="C4671" s="2"/>
      <c r="G4671" s="3"/>
    </row>
    <row r="4672" spans="1:7" x14ac:dyDescent="0.25">
      <c r="A4672" s="1"/>
      <c r="B4672" s="11"/>
      <c r="C4672" s="2"/>
      <c r="G4672" s="3"/>
    </row>
    <row r="4673" spans="1:7" x14ac:dyDescent="0.25">
      <c r="A4673" s="1"/>
      <c r="B4673" s="11"/>
      <c r="C4673" s="2"/>
      <c r="G4673" s="3"/>
    </row>
    <row r="4674" spans="1:7" x14ac:dyDescent="0.25">
      <c r="A4674" s="1"/>
      <c r="B4674" s="11"/>
      <c r="C4674" s="2"/>
      <c r="G4674" s="3"/>
    </row>
    <row r="4675" spans="1:7" x14ac:dyDescent="0.25">
      <c r="A4675" s="1"/>
      <c r="B4675" s="11"/>
      <c r="C4675" s="2"/>
      <c r="G4675" s="3"/>
    </row>
    <row r="4676" spans="1:7" x14ac:dyDescent="0.25">
      <c r="A4676" s="1"/>
      <c r="B4676" s="11"/>
      <c r="C4676" s="2"/>
      <c r="G4676" s="3"/>
    </row>
    <row r="4677" spans="1:7" x14ac:dyDescent="0.25">
      <c r="A4677" s="1"/>
      <c r="B4677" s="11"/>
      <c r="C4677" s="2"/>
      <c r="G4677" s="3"/>
    </row>
    <row r="4678" spans="1:7" x14ac:dyDescent="0.25">
      <c r="A4678" s="1"/>
      <c r="B4678" s="11"/>
      <c r="C4678" s="2"/>
      <c r="G4678" s="3"/>
    </row>
    <row r="4679" spans="1:7" x14ac:dyDescent="0.25">
      <c r="A4679" s="1"/>
      <c r="B4679" s="11"/>
      <c r="C4679" s="2"/>
      <c r="G4679" s="3"/>
    </row>
    <row r="4680" spans="1:7" x14ac:dyDescent="0.25">
      <c r="A4680" s="1"/>
      <c r="B4680" s="11"/>
      <c r="C4680" s="2"/>
      <c r="G4680" s="3"/>
    </row>
    <row r="4681" spans="1:7" x14ac:dyDescent="0.25">
      <c r="A4681" s="1"/>
      <c r="B4681" s="11"/>
      <c r="C4681" s="2"/>
      <c r="G4681" s="3"/>
    </row>
    <row r="4682" spans="1:7" x14ac:dyDescent="0.25">
      <c r="A4682" s="1"/>
      <c r="B4682" s="11"/>
      <c r="C4682" s="2"/>
      <c r="G4682" s="3"/>
    </row>
    <row r="4683" spans="1:7" x14ac:dyDescent="0.25">
      <c r="A4683" s="1"/>
      <c r="B4683" s="11"/>
      <c r="C4683" s="2"/>
      <c r="G4683" s="3"/>
    </row>
    <row r="4684" spans="1:7" x14ac:dyDescent="0.25">
      <c r="A4684" s="1"/>
      <c r="B4684" s="11"/>
      <c r="C4684" s="2"/>
      <c r="G4684" s="3"/>
    </row>
    <row r="4685" spans="1:7" x14ac:dyDescent="0.25">
      <c r="A4685" s="1"/>
      <c r="B4685" s="11"/>
      <c r="C4685" s="2"/>
      <c r="G4685" s="3"/>
    </row>
    <row r="4686" spans="1:7" x14ac:dyDescent="0.25">
      <c r="A4686" s="1"/>
      <c r="B4686" s="11"/>
      <c r="C4686" s="2"/>
      <c r="G4686" s="3"/>
    </row>
    <row r="4687" spans="1:7" x14ac:dyDescent="0.25">
      <c r="A4687" s="1"/>
      <c r="B4687" s="11"/>
      <c r="C4687" s="2"/>
      <c r="G4687" s="3"/>
    </row>
    <row r="4688" spans="1:7" x14ac:dyDescent="0.25">
      <c r="A4688" s="1"/>
      <c r="B4688" s="11"/>
      <c r="C4688" s="2"/>
      <c r="G4688" s="3"/>
    </row>
    <row r="4689" spans="1:7" x14ac:dyDescent="0.25">
      <c r="A4689" s="1"/>
      <c r="B4689" s="11"/>
      <c r="C4689" s="2"/>
      <c r="G4689" s="3"/>
    </row>
    <row r="4690" spans="1:7" x14ac:dyDescent="0.25">
      <c r="A4690" s="1"/>
      <c r="B4690" s="11"/>
      <c r="C4690" s="2"/>
      <c r="G4690" s="3"/>
    </row>
    <row r="4691" spans="1:7" x14ac:dyDescent="0.25">
      <c r="A4691" s="1"/>
      <c r="B4691" s="11"/>
      <c r="C4691" s="2"/>
      <c r="G4691" s="3"/>
    </row>
    <row r="4692" spans="1:7" x14ac:dyDescent="0.25">
      <c r="A4692" s="1"/>
      <c r="B4692" s="11"/>
      <c r="C4692" s="2"/>
      <c r="G4692" s="3"/>
    </row>
    <row r="4693" spans="1:7" x14ac:dyDescent="0.25">
      <c r="A4693" s="1"/>
      <c r="B4693" s="11"/>
      <c r="C4693" s="2"/>
      <c r="G4693" s="3"/>
    </row>
    <row r="4694" spans="1:7" x14ac:dyDescent="0.25">
      <c r="A4694" s="1"/>
      <c r="B4694" s="11"/>
      <c r="C4694" s="2"/>
      <c r="G4694" s="3"/>
    </row>
    <row r="4695" spans="1:7" x14ac:dyDescent="0.25">
      <c r="A4695" s="1"/>
      <c r="B4695" s="11"/>
      <c r="C4695" s="2"/>
      <c r="G4695" s="3"/>
    </row>
    <row r="4696" spans="1:7" x14ac:dyDescent="0.25">
      <c r="A4696" s="1"/>
      <c r="B4696" s="11"/>
      <c r="C4696" s="2"/>
      <c r="G4696" s="3"/>
    </row>
    <row r="4697" spans="1:7" x14ac:dyDescent="0.25">
      <c r="A4697" s="1"/>
      <c r="B4697" s="11"/>
      <c r="C4697" s="2"/>
      <c r="G4697" s="3"/>
    </row>
    <row r="4698" spans="1:7" x14ac:dyDescent="0.25">
      <c r="A4698" s="1"/>
      <c r="B4698" s="11"/>
      <c r="C4698" s="2"/>
      <c r="G4698" s="3"/>
    </row>
    <row r="4699" spans="1:7" x14ac:dyDescent="0.25">
      <c r="A4699" s="1"/>
      <c r="B4699" s="11"/>
      <c r="C4699" s="2"/>
      <c r="G4699" s="3"/>
    </row>
    <row r="4700" spans="1:7" x14ac:dyDescent="0.25">
      <c r="A4700" s="1"/>
      <c r="B4700" s="11"/>
      <c r="C4700" s="2"/>
      <c r="G4700" s="3"/>
    </row>
    <row r="4701" spans="1:7" x14ac:dyDescent="0.25">
      <c r="A4701" s="1"/>
      <c r="B4701" s="11"/>
      <c r="C4701" s="2"/>
      <c r="G4701" s="3"/>
    </row>
    <row r="4702" spans="1:7" x14ac:dyDescent="0.25">
      <c r="A4702" s="1"/>
      <c r="B4702" s="11"/>
      <c r="C4702" s="2"/>
      <c r="G4702" s="3"/>
    </row>
    <row r="4703" spans="1:7" x14ac:dyDescent="0.25">
      <c r="A4703" s="1"/>
      <c r="B4703" s="11"/>
      <c r="C4703" s="2"/>
      <c r="G4703" s="3"/>
    </row>
    <row r="4704" spans="1:7" x14ac:dyDescent="0.25">
      <c r="A4704" s="1"/>
      <c r="B4704" s="11"/>
      <c r="C4704" s="2"/>
      <c r="G4704" s="3"/>
    </row>
    <row r="4705" spans="1:7" x14ac:dyDescent="0.25">
      <c r="A4705" s="1"/>
      <c r="B4705" s="11"/>
      <c r="C4705" s="2"/>
      <c r="G4705" s="3"/>
    </row>
    <row r="4706" spans="1:7" x14ac:dyDescent="0.25">
      <c r="A4706" s="1"/>
      <c r="B4706" s="11"/>
      <c r="C4706" s="2"/>
      <c r="G4706" s="3"/>
    </row>
    <row r="4707" spans="1:7" x14ac:dyDescent="0.25">
      <c r="A4707" s="1"/>
      <c r="B4707" s="11"/>
      <c r="C4707" s="2"/>
      <c r="G4707" s="3"/>
    </row>
    <row r="4708" spans="1:7" x14ac:dyDescent="0.25">
      <c r="A4708" s="1"/>
      <c r="B4708" s="11"/>
      <c r="C4708" s="2"/>
      <c r="G4708" s="3"/>
    </row>
    <row r="4709" spans="1:7" x14ac:dyDescent="0.25">
      <c r="A4709" s="1"/>
      <c r="B4709" s="11"/>
      <c r="C4709" s="2"/>
      <c r="G4709" s="3"/>
    </row>
    <row r="4710" spans="1:7" x14ac:dyDescent="0.25">
      <c r="A4710" s="1"/>
      <c r="B4710" s="11"/>
      <c r="C4710" s="2"/>
      <c r="G4710" s="3"/>
    </row>
    <row r="4711" spans="1:7" x14ac:dyDescent="0.25">
      <c r="A4711" s="1"/>
      <c r="B4711" s="11"/>
      <c r="C4711" s="2"/>
      <c r="G4711" s="3"/>
    </row>
    <row r="4712" spans="1:7" x14ac:dyDescent="0.25">
      <c r="A4712" s="1"/>
      <c r="B4712" s="11"/>
      <c r="C4712" s="2"/>
      <c r="G4712" s="3"/>
    </row>
    <row r="4713" spans="1:7" x14ac:dyDescent="0.25">
      <c r="A4713" s="1"/>
      <c r="B4713" s="11"/>
      <c r="C4713" s="2"/>
      <c r="G4713" s="3"/>
    </row>
    <row r="4714" spans="1:7" x14ac:dyDescent="0.25">
      <c r="A4714" s="1"/>
      <c r="B4714" s="11"/>
      <c r="C4714" s="2"/>
      <c r="G4714" s="3"/>
    </row>
    <row r="4715" spans="1:7" x14ac:dyDescent="0.25">
      <c r="A4715" s="1"/>
      <c r="B4715" s="11"/>
      <c r="C4715" s="2"/>
      <c r="G4715" s="3"/>
    </row>
    <row r="4716" spans="1:7" x14ac:dyDescent="0.25">
      <c r="A4716" s="1"/>
      <c r="B4716" s="11"/>
      <c r="C4716" s="2"/>
      <c r="G4716" s="3"/>
    </row>
    <row r="4717" spans="1:7" x14ac:dyDescent="0.25">
      <c r="A4717" s="1"/>
      <c r="B4717" s="11"/>
      <c r="C4717" s="2"/>
      <c r="G4717" s="3"/>
    </row>
    <row r="4718" spans="1:7" x14ac:dyDescent="0.25">
      <c r="A4718" s="1"/>
      <c r="B4718" s="11"/>
      <c r="C4718" s="2"/>
      <c r="G4718" s="3"/>
    </row>
    <row r="4719" spans="1:7" x14ac:dyDescent="0.25">
      <c r="A4719" s="1"/>
      <c r="B4719" s="11"/>
      <c r="C4719" s="2"/>
      <c r="G4719" s="3"/>
    </row>
    <row r="4720" spans="1:7" x14ac:dyDescent="0.25">
      <c r="A4720" s="1"/>
      <c r="B4720" s="11"/>
      <c r="C4720" s="2"/>
      <c r="G4720" s="3"/>
    </row>
    <row r="4721" spans="1:7" x14ac:dyDescent="0.25">
      <c r="A4721" s="1"/>
      <c r="B4721" s="11"/>
      <c r="C4721" s="2"/>
      <c r="G4721" s="3"/>
    </row>
    <row r="4722" spans="1:7" x14ac:dyDescent="0.25">
      <c r="A4722" s="1"/>
      <c r="B4722" s="11"/>
      <c r="C4722" s="2"/>
      <c r="G4722" s="3"/>
    </row>
    <row r="4723" spans="1:7" x14ac:dyDescent="0.25">
      <c r="A4723" s="1"/>
      <c r="B4723" s="11"/>
      <c r="C4723" s="2"/>
      <c r="G4723" s="3"/>
    </row>
    <row r="4724" spans="1:7" x14ac:dyDescent="0.25">
      <c r="A4724" s="1"/>
      <c r="B4724" s="11"/>
      <c r="C4724" s="2"/>
      <c r="G4724" s="3"/>
    </row>
    <row r="4725" spans="1:7" x14ac:dyDescent="0.25">
      <c r="A4725" s="1"/>
      <c r="B4725" s="11"/>
      <c r="C4725" s="2"/>
      <c r="G4725" s="3"/>
    </row>
    <row r="4726" spans="1:7" x14ac:dyDescent="0.25">
      <c r="A4726" s="1"/>
      <c r="B4726" s="11"/>
      <c r="C4726" s="2"/>
      <c r="G4726" s="3"/>
    </row>
    <row r="4727" spans="1:7" x14ac:dyDescent="0.25">
      <c r="A4727" s="1"/>
      <c r="B4727" s="11"/>
      <c r="C4727" s="2"/>
      <c r="G4727" s="3"/>
    </row>
    <row r="4728" spans="1:7" x14ac:dyDescent="0.25">
      <c r="A4728" s="1"/>
      <c r="B4728" s="11"/>
      <c r="C4728" s="2"/>
      <c r="G4728" s="3"/>
    </row>
    <row r="4729" spans="1:7" x14ac:dyDescent="0.25">
      <c r="A4729" s="1"/>
      <c r="B4729" s="11"/>
      <c r="C4729" s="2"/>
      <c r="G4729" s="3"/>
    </row>
    <row r="4730" spans="1:7" x14ac:dyDescent="0.25">
      <c r="A4730" s="1"/>
      <c r="B4730" s="11"/>
      <c r="C4730" s="2"/>
      <c r="G4730" s="3"/>
    </row>
    <row r="4731" spans="1:7" x14ac:dyDescent="0.25">
      <c r="A4731" s="1"/>
      <c r="B4731" s="11"/>
      <c r="C4731" s="2"/>
      <c r="G4731" s="3"/>
    </row>
    <row r="4732" spans="1:7" x14ac:dyDescent="0.25">
      <c r="A4732" s="1"/>
      <c r="B4732" s="11"/>
      <c r="C4732" s="2"/>
      <c r="G4732" s="3"/>
    </row>
    <row r="4733" spans="1:7" x14ac:dyDescent="0.25">
      <c r="A4733" s="1"/>
      <c r="B4733" s="11"/>
      <c r="C4733" s="2"/>
      <c r="G4733" s="3"/>
    </row>
    <row r="4734" spans="1:7" x14ac:dyDescent="0.25">
      <c r="A4734" s="1"/>
      <c r="B4734" s="11"/>
      <c r="C4734" s="2"/>
      <c r="G4734" s="3"/>
    </row>
    <row r="4735" spans="1:7" x14ac:dyDescent="0.25">
      <c r="A4735" s="1"/>
      <c r="B4735" s="11"/>
      <c r="C4735" s="2"/>
      <c r="G4735" s="3"/>
    </row>
    <row r="4736" spans="1:7" x14ac:dyDescent="0.25">
      <c r="A4736" s="1"/>
      <c r="B4736" s="11"/>
      <c r="C4736" s="2"/>
      <c r="G4736" s="3"/>
    </row>
    <row r="4737" spans="1:7" x14ac:dyDescent="0.25">
      <c r="A4737" s="1"/>
      <c r="B4737" s="11"/>
      <c r="C4737" s="2"/>
      <c r="G4737" s="3"/>
    </row>
    <row r="4738" spans="1:7" x14ac:dyDescent="0.25">
      <c r="A4738" s="1"/>
      <c r="B4738" s="11"/>
      <c r="C4738" s="2"/>
      <c r="G4738" s="3"/>
    </row>
    <row r="4739" spans="1:7" x14ac:dyDescent="0.25">
      <c r="A4739" s="1"/>
      <c r="B4739" s="11"/>
      <c r="C4739" s="2"/>
      <c r="G4739" s="3"/>
    </row>
    <row r="4740" spans="1:7" x14ac:dyDescent="0.25">
      <c r="A4740" s="1"/>
      <c r="B4740" s="11"/>
      <c r="C4740" s="2"/>
      <c r="G4740" s="3"/>
    </row>
    <row r="4741" spans="1:7" x14ac:dyDescent="0.25">
      <c r="A4741" s="1"/>
      <c r="B4741" s="11"/>
      <c r="C4741" s="2"/>
      <c r="G4741" s="3"/>
    </row>
    <row r="4742" spans="1:7" x14ac:dyDescent="0.25">
      <c r="A4742" s="1"/>
      <c r="B4742" s="11"/>
      <c r="C4742" s="2"/>
      <c r="G4742" s="3"/>
    </row>
    <row r="4743" spans="1:7" x14ac:dyDescent="0.25">
      <c r="A4743" s="1"/>
      <c r="B4743" s="11"/>
      <c r="C4743" s="2"/>
      <c r="G4743" s="3"/>
    </row>
    <row r="4744" spans="1:7" x14ac:dyDescent="0.25">
      <c r="A4744" s="1"/>
      <c r="B4744" s="11"/>
      <c r="C4744" s="2"/>
      <c r="G4744" s="3"/>
    </row>
    <row r="4745" spans="1:7" x14ac:dyDescent="0.25">
      <c r="A4745" s="1"/>
      <c r="B4745" s="11"/>
      <c r="C4745" s="2"/>
      <c r="G4745" s="3"/>
    </row>
    <row r="4746" spans="1:7" x14ac:dyDescent="0.25">
      <c r="A4746" s="1"/>
      <c r="B4746" s="11"/>
      <c r="C4746" s="2"/>
      <c r="G4746" s="3"/>
    </row>
    <row r="4747" spans="1:7" x14ac:dyDescent="0.25">
      <c r="A4747" s="1"/>
      <c r="B4747" s="11"/>
      <c r="C4747" s="2"/>
      <c r="G4747" s="3"/>
    </row>
    <row r="4748" spans="1:7" x14ac:dyDescent="0.25">
      <c r="A4748" s="1"/>
      <c r="B4748" s="11"/>
      <c r="C4748" s="2"/>
      <c r="G4748" s="3"/>
    </row>
    <row r="4749" spans="1:7" x14ac:dyDescent="0.25">
      <c r="A4749" s="1"/>
      <c r="B4749" s="11"/>
      <c r="C4749" s="2"/>
      <c r="G4749" s="3"/>
    </row>
    <row r="4750" spans="1:7" x14ac:dyDescent="0.25">
      <c r="A4750" s="1"/>
      <c r="B4750" s="11"/>
      <c r="C4750" s="2"/>
      <c r="G4750" s="3"/>
    </row>
    <row r="4751" spans="1:7" x14ac:dyDescent="0.25">
      <c r="A4751" s="1"/>
      <c r="B4751" s="11"/>
      <c r="C4751" s="2"/>
      <c r="G4751" s="3"/>
    </row>
    <row r="4752" spans="1:7" x14ac:dyDescent="0.25">
      <c r="A4752" s="1"/>
      <c r="B4752" s="11"/>
      <c r="C4752" s="2"/>
      <c r="G4752" s="3"/>
    </row>
    <row r="4753" spans="1:7" x14ac:dyDescent="0.25">
      <c r="A4753" s="1"/>
      <c r="B4753" s="11"/>
      <c r="C4753" s="2"/>
      <c r="G4753" s="3"/>
    </row>
    <row r="4754" spans="1:7" x14ac:dyDescent="0.25">
      <c r="A4754" s="1"/>
      <c r="B4754" s="11"/>
      <c r="C4754" s="2"/>
      <c r="G4754" s="3"/>
    </row>
    <row r="4755" spans="1:7" x14ac:dyDescent="0.25">
      <c r="A4755" s="1"/>
      <c r="B4755" s="11"/>
      <c r="C4755" s="2"/>
      <c r="G4755" s="3"/>
    </row>
    <row r="4756" spans="1:7" x14ac:dyDescent="0.25">
      <c r="A4756" s="1"/>
      <c r="B4756" s="11"/>
      <c r="C4756" s="2"/>
      <c r="G4756" s="3"/>
    </row>
    <row r="4757" spans="1:7" x14ac:dyDescent="0.25">
      <c r="A4757" s="1"/>
      <c r="B4757" s="11"/>
      <c r="C4757" s="2"/>
      <c r="G4757" s="3"/>
    </row>
    <row r="4758" spans="1:7" x14ac:dyDescent="0.25">
      <c r="A4758" s="1"/>
      <c r="B4758" s="11"/>
      <c r="C4758" s="2"/>
      <c r="G4758" s="3"/>
    </row>
    <row r="4759" spans="1:7" x14ac:dyDescent="0.25">
      <c r="A4759" s="1"/>
      <c r="B4759" s="11"/>
      <c r="C4759" s="2"/>
      <c r="G4759" s="3"/>
    </row>
    <row r="4760" spans="1:7" x14ac:dyDescent="0.25">
      <c r="A4760" s="1"/>
      <c r="B4760" s="11"/>
      <c r="C4760" s="2"/>
      <c r="G4760" s="3"/>
    </row>
    <row r="4761" spans="1:7" x14ac:dyDescent="0.25">
      <c r="A4761" s="1"/>
      <c r="B4761" s="11"/>
      <c r="C4761" s="2"/>
      <c r="G4761" s="3"/>
    </row>
    <row r="4762" spans="1:7" x14ac:dyDescent="0.25">
      <c r="A4762" s="1"/>
      <c r="B4762" s="11"/>
      <c r="C4762" s="2"/>
      <c r="G4762" s="3"/>
    </row>
    <row r="4763" spans="1:7" x14ac:dyDescent="0.25">
      <c r="A4763" s="1"/>
      <c r="B4763" s="11"/>
      <c r="C4763" s="2"/>
      <c r="G4763" s="3"/>
    </row>
    <row r="4764" spans="1:7" x14ac:dyDescent="0.25">
      <c r="A4764" s="1"/>
      <c r="B4764" s="11"/>
      <c r="C4764" s="2"/>
      <c r="G4764" s="3"/>
    </row>
    <row r="4765" spans="1:7" x14ac:dyDescent="0.25">
      <c r="A4765" s="1"/>
      <c r="B4765" s="11"/>
      <c r="C4765" s="2"/>
      <c r="G4765" s="3"/>
    </row>
    <row r="4766" spans="1:7" x14ac:dyDescent="0.25">
      <c r="A4766" s="1"/>
      <c r="B4766" s="11"/>
      <c r="C4766" s="2"/>
      <c r="G4766" s="3"/>
    </row>
    <row r="4767" spans="1:7" x14ac:dyDescent="0.25">
      <c r="A4767" s="1"/>
      <c r="B4767" s="11"/>
      <c r="C4767" s="2"/>
      <c r="G4767" s="3"/>
    </row>
    <row r="4768" spans="1:7" x14ac:dyDescent="0.25">
      <c r="A4768" s="1"/>
      <c r="B4768" s="11"/>
      <c r="C4768" s="2"/>
      <c r="G4768" s="3"/>
    </row>
    <row r="4769" spans="1:7" x14ac:dyDescent="0.25">
      <c r="A4769" s="1"/>
      <c r="B4769" s="11"/>
      <c r="C4769" s="2"/>
      <c r="G4769" s="3"/>
    </row>
    <row r="4770" spans="1:7" x14ac:dyDescent="0.25">
      <c r="A4770" s="1"/>
      <c r="B4770" s="11"/>
      <c r="C4770" s="2"/>
      <c r="G4770" s="3"/>
    </row>
    <row r="4771" spans="1:7" x14ac:dyDescent="0.25">
      <c r="A4771" s="1"/>
      <c r="B4771" s="11"/>
      <c r="C4771" s="2"/>
      <c r="G4771" s="3"/>
    </row>
    <row r="4772" spans="1:7" x14ac:dyDescent="0.25">
      <c r="A4772" s="1"/>
      <c r="B4772" s="11"/>
      <c r="C4772" s="2"/>
      <c r="G4772" s="3"/>
    </row>
    <row r="4773" spans="1:7" x14ac:dyDescent="0.25">
      <c r="A4773" s="1"/>
      <c r="B4773" s="11"/>
      <c r="C4773" s="2"/>
      <c r="G4773" s="3"/>
    </row>
    <row r="4774" spans="1:7" x14ac:dyDescent="0.25">
      <c r="A4774" s="1"/>
      <c r="B4774" s="11"/>
      <c r="C4774" s="2"/>
      <c r="G4774" s="3"/>
    </row>
    <row r="4775" spans="1:7" x14ac:dyDescent="0.25">
      <c r="A4775" s="1"/>
      <c r="B4775" s="11"/>
      <c r="C4775" s="2"/>
      <c r="G4775" s="3"/>
    </row>
    <row r="4776" spans="1:7" x14ac:dyDescent="0.25">
      <c r="A4776" s="1"/>
      <c r="B4776" s="11"/>
      <c r="C4776" s="2"/>
      <c r="G4776" s="3"/>
    </row>
    <row r="4777" spans="1:7" x14ac:dyDescent="0.25">
      <c r="A4777" s="1"/>
      <c r="B4777" s="11"/>
      <c r="C4777" s="2"/>
      <c r="G4777" s="3"/>
    </row>
    <row r="4778" spans="1:7" x14ac:dyDescent="0.25">
      <c r="A4778" s="1"/>
      <c r="B4778" s="11"/>
      <c r="C4778" s="2"/>
      <c r="G4778" s="3"/>
    </row>
    <row r="4779" spans="1:7" x14ac:dyDescent="0.25">
      <c r="A4779" s="1"/>
      <c r="B4779" s="11"/>
      <c r="C4779" s="2"/>
      <c r="G4779" s="3"/>
    </row>
    <row r="4780" spans="1:7" x14ac:dyDescent="0.25">
      <c r="A4780" s="1"/>
      <c r="B4780" s="11"/>
      <c r="C4780" s="2"/>
      <c r="G4780" s="3"/>
    </row>
    <row r="4781" spans="1:7" x14ac:dyDescent="0.25">
      <c r="A4781" s="1"/>
      <c r="B4781" s="11"/>
      <c r="C4781" s="2"/>
      <c r="G4781" s="3"/>
    </row>
    <row r="4782" spans="1:7" x14ac:dyDescent="0.25">
      <c r="A4782" s="1"/>
      <c r="B4782" s="11"/>
      <c r="C4782" s="2"/>
      <c r="G4782" s="3"/>
    </row>
    <row r="4783" spans="1:7" x14ac:dyDescent="0.25">
      <c r="A4783" s="1"/>
      <c r="B4783" s="11"/>
      <c r="C4783" s="2"/>
      <c r="G4783" s="3"/>
    </row>
    <row r="4784" spans="1:7" x14ac:dyDescent="0.25">
      <c r="A4784" s="1"/>
      <c r="B4784" s="11"/>
      <c r="C4784" s="2"/>
      <c r="G4784" s="3"/>
    </row>
    <row r="4785" spans="1:7" x14ac:dyDescent="0.25">
      <c r="A4785" s="1"/>
      <c r="B4785" s="11"/>
      <c r="C4785" s="2"/>
      <c r="G4785" s="3"/>
    </row>
    <row r="4786" spans="1:7" x14ac:dyDescent="0.25">
      <c r="A4786" s="1"/>
      <c r="B4786" s="11"/>
      <c r="C4786" s="2"/>
      <c r="G4786" s="3"/>
    </row>
    <row r="4787" spans="1:7" x14ac:dyDescent="0.25">
      <c r="A4787" s="1"/>
      <c r="B4787" s="11"/>
      <c r="C4787" s="2"/>
      <c r="G4787" s="3"/>
    </row>
    <row r="4788" spans="1:7" x14ac:dyDescent="0.25">
      <c r="A4788" s="1"/>
      <c r="B4788" s="11"/>
      <c r="C4788" s="2"/>
      <c r="G4788" s="3"/>
    </row>
    <row r="4789" spans="1:7" x14ac:dyDescent="0.25">
      <c r="A4789" s="1"/>
      <c r="B4789" s="11"/>
      <c r="C4789" s="2"/>
      <c r="G4789" s="3"/>
    </row>
    <row r="4790" spans="1:7" x14ac:dyDescent="0.25">
      <c r="A4790" s="1"/>
      <c r="B4790" s="11"/>
      <c r="C4790" s="2"/>
      <c r="G4790" s="3"/>
    </row>
    <row r="4791" spans="1:7" x14ac:dyDescent="0.25">
      <c r="A4791" s="1"/>
      <c r="B4791" s="11"/>
      <c r="C4791" s="2"/>
      <c r="G4791" s="3"/>
    </row>
    <row r="4792" spans="1:7" x14ac:dyDescent="0.25">
      <c r="A4792" s="1"/>
      <c r="B4792" s="11"/>
      <c r="C4792" s="2"/>
      <c r="G4792" s="3"/>
    </row>
    <row r="4793" spans="1:7" x14ac:dyDescent="0.25">
      <c r="A4793" s="1"/>
      <c r="B4793" s="11"/>
      <c r="C4793" s="2"/>
      <c r="G4793" s="3"/>
    </row>
    <row r="4794" spans="1:7" x14ac:dyDescent="0.25">
      <c r="A4794" s="1"/>
      <c r="B4794" s="11"/>
      <c r="C4794" s="2"/>
      <c r="G4794" s="3"/>
    </row>
    <row r="4795" spans="1:7" x14ac:dyDescent="0.25">
      <c r="A4795" s="1"/>
      <c r="B4795" s="11"/>
      <c r="C4795" s="2"/>
      <c r="G4795" s="3"/>
    </row>
    <row r="4796" spans="1:7" x14ac:dyDescent="0.25">
      <c r="A4796" s="1"/>
      <c r="B4796" s="11"/>
      <c r="C4796" s="2"/>
      <c r="G4796" s="3"/>
    </row>
    <row r="4797" spans="1:7" x14ac:dyDescent="0.25">
      <c r="A4797" s="1"/>
      <c r="B4797" s="11"/>
      <c r="C4797" s="2"/>
      <c r="G4797" s="3"/>
    </row>
    <row r="4798" spans="1:7" x14ac:dyDescent="0.25">
      <c r="A4798" s="1"/>
      <c r="B4798" s="11"/>
      <c r="C4798" s="2"/>
      <c r="G4798" s="3"/>
    </row>
    <row r="4799" spans="1:7" x14ac:dyDescent="0.25">
      <c r="A4799" s="1"/>
      <c r="B4799" s="11"/>
      <c r="C4799" s="2"/>
      <c r="G4799" s="3"/>
    </row>
    <row r="4800" spans="1:7" x14ac:dyDescent="0.25">
      <c r="A4800" s="1"/>
      <c r="B4800" s="11"/>
      <c r="C4800" s="2"/>
      <c r="G4800" s="3"/>
    </row>
    <row r="4801" spans="1:7" x14ac:dyDescent="0.25">
      <c r="A4801" s="1"/>
      <c r="B4801" s="11"/>
      <c r="C4801" s="2"/>
      <c r="G4801" s="3"/>
    </row>
    <row r="4802" spans="1:7" x14ac:dyDescent="0.25">
      <c r="A4802" s="1"/>
      <c r="B4802" s="11"/>
      <c r="C4802" s="2"/>
      <c r="G4802" s="3"/>
    </row>
    <row r="4803" spans="1:7" x14ac:dyDescent="0.25">
      <c r="A4803" s="1"/>
      <c r="B4803" s="11"/>
      <c r="C4803" s="2"/>
      <c r="G4803" s="3"/>
    </row>
    <row r="4804" spans="1:7" x14ac:dyDescent="0.25">
      <c r="A4804" s="1"/>
      <c r="B4804" s="11"/>
      <c r="C4804" s="2"/>
      <c r="G4804" s="3"/>
    </row>
    <row r="4805" spans="1:7" x14ac:dyDescent="0.25">
      <c r="A4805" s="1"/>
      <c r="B4805" s="11"/>
      <c r="C4805" s="2"/>
      <c r="G4805" s="3"/>
    </row>
    <row r="4806" spans="1:7" x14ac:dyDescent="0.25">
      <c r="A4806" s="1"/>
      <c r="B4806" s="11"/>
      <c r="C4806" s="2"/>
      <c r="G4806" s="3"/>
    </row>
    <row r="4807" spans="1:7" x14ac:dyDescent="0.25">
      <c r="A4807" s="1"/>
      <c r="B4807" s="11"/>
      <c r="C4807" s="2"/>
      <c r="G4807" s="3"/>
    </row>
    <row r="4808" spans="1:7" x14ac:dyDescent="0.25">
      <c r="A4808" s="1"/>
      <c r="B4808" s="11"/>
      <c r="C4808" s="2"/>
      <c r="G4808" s="3"/>
    </row>
    <row r="4809" spans="1:7" x14ac:dyDescent="0.25">
      <c r="A4809" s="1"/>
      <c r="B4809" s="11"/>
      <c r="C4809" s="2"/>
      <c r="G4809" s="3"/>
    </row>
    <row r="4810" spans="1:7" x14ac:dyDescent="0.25">
      <c r="A4810" s="1"/>
      <c r="B4810" s="11"/>
      <c r="C4810" s="2"/>
      <c r="G4810" s="3"/>
    </row>
    <row r="4811" spans="1:7" x14ac:dyDescent="0.25">
      <c r="A4811" s="1"/>
      <c r="B4811" s="11"/>
      <c r="C4811" s="2"/>
      <c r="G4811" s="3"/>
    </row>
    <row r="4812" spans="1:7" x14ac:dyDescent="0.25">
      <c r="A4812" s="1"/>
      <c r="B4812" s="11"/>
      <c r="C4812" s="2"/>
      <c r="G4812" s="3"/>
    </row>
    <row r="4813" spans="1:7" x14ac:dyDescent="0.25">
      <c r="A4813" s="1"/>
      <c r="B4813" s="11"/>
      <c r="C4813" s="2"/>
      <c r="G4813" s="3"/>
    </row>
    <row r="4814" spans="1:7" x14ac:dyDescent="0.25">
      <c r="A4814" s="1"/>
      <c r="B4814" s="11"/>
      <c r="C4814" s="2"/>
      <c r="G4814" s="3"/>
    </row>
    <row r="4815" spans="1:7" x14ac:dyDescent="0.25">
      <c r="A4815" s="1"/>
      <c r="B4815" s="11"/>
      <c r="C4815" s="2"/>
      <c r="G4815" s="3"/>
    </row>
    <row r="4816" spans="1:7" x14ac:dyDescent="0.25">
      <c r="A4816" s="1"/>
      <c r="B4816" s="11"/>
      <c r="C4816" s="2"/>
      <c r="G4816" s="3"/>
    </row>
    <row r="4817" spans="1:7" x14ac:dyDescent="0.25">
      <c r="A4817" s="1"/>
      <c r="B4817" s="11"/>
      <c r="C4817" s="2"/>
      <c r="G4817" s="3"/>
    </row>
    <row r="4818" spans="1:7" x14ac:dyDescent="0.25">
      <c r="A4818" s="1"/>
      <c r="B4818" s="11"/>
      <c r="C4818" s="2"/>
      <c r="G4818" s="3"/>
    </row>
    <row r="4819" spans="1:7" x14ac:dyDescent="0.25">
      <c r="A4819" s="1"/>
      <c r="B4819" s="11"/>
      <c r="C4819" s="2"/>
      <c r="G4819" s="3"/>
    </row>
    <row r="4820" spans="1:7" x14ac:dyDescent="0.25">
      <c r="A4820" s="1"/>
      <c r="B4820" s="11"/>
      <c r="C4820" s="2"/>
      <c r="G4820" s="3"/>
    </row>
    <row r="4821" spans="1:7" x14ac:dyDescent="0.25">
      <c r="A4821" s="1"/>
      <c r="B4821" s="11"/>
      <c r="C4821" s="2"/>
      <c r="G4821" s="3"/>
    </row>
    <row r="4822" spans="1:7" x14ac:dyDescent="0.25">
      <c r="A4822" s="1"/>
      <c r="B4822" s="11"/>
      <c r="C4822" s="2"/>
      <c r="G4822" s="3"/>
    </row>
    <row r="4823" spans="1:7" x14ac:dyDescent="0.25">
      <c r="A4823" s="1"/>
      <c r="B4823" s="11"/>
      <c r="C4823" s="2"/>
      <c r="G4823" s="3"/>
    </row>
    <row r="4824" spans="1:7" x14ac:dyDescent="0.25">
      <c r="A4824" s="1"/>
      <c r="B4824" s="11"/>
      <c r="C4824" s="2"/>
      <c r="G4824" s="3"/>
    </row>
    <row r="4825" spans="1:7" x14ac:dyDescent="0.25">
      <c r="A4825" s="1"/>
      <c r="B4825" s="11"/>
      <c r="C4825" s="2"/>
      <c r="G4825" s="3"/>
    </row>
    <row r="4826" spans="1:7" x14ac:dyDescent="0.25">
      <c r="A4826" s="1"/>
      <c r="B4826" s="11"/>
      <c r="C4826" s="2"/>
      <c r="G4826" s="3"/>
    </row>
    <row r="4827" spans="1:7" x14ac:dyDescent="0.25">
      <c r="A4827" s="1"/>
      <c r="B4827" s="11"/>
      <c r="C4827" s="2"/>
      <c r="G4827" s="3"/>
    </row>
    <row r="4828" spans="1:7" x14ac:dyDescent="0.25">
      <c r="A4828" s="1"/>
      <c r="B4828" s="11"/>
      <c r="C4828" s="2"/>
      <c r="G4828" s="3"/>
    </row>
    <row r="4829" spans="1:7" x14ac:dyDescent="0.25">
      <c r="A4829" s="1"/>
      <c r="B4829" s="11"/>
      <c r="C4829" s="2"/>
      <c r="G4829" s="3"/>
    </row>
    <row r="4830" spans="1:7" x14ac:dyDescent="0.25">
      <c r="A4830" s="1"/>
      <c r="B4830" s="11"/>
      <c r="C4830" s="2"/>
      <c r="G4830" s="3"/>
    </row>
    <row r="4831" spans="1:7" x14ac:dyDescent="0.25">
      <c r="A4831" s="1"/>
      <c r="B4831" s="11"/>
      <c r="C4831" s="2"/>
      <c r="G4831" s="3"/>
    </row>
    <row r="4832" spans="1:7" x14ac:dyDescent="0.25">
      <c r="A4832" s="1"/>
      <c r="B4832" s="11"/>
      <c r="C4832" s="2"/>
      <c r="G4832" s="3"/>
    </row>
    <row r="4833" spans="1:7" x14ac:dyDescent="0.25">
      <c r="A4833" s="1"/>
      <c r="B4833" s="11"/>
      <c r="C4833" s="2"/>
      <c r="G4833" s="3"/>
    </row>
    <row r="4834" spans="1:7" x14ac:dyDescent="0.25">
      <c r="A4834" s="1"/>
      <c r="B4834" s="11"/>
      <c r="C4834" s="2"/>
      <c r="G4834" s="3"/>
    </row>
    <row r="4835" spans="1:7" x14ac:dyDescent="0.25">
      <c r="A4835" s="1"/>
      <c r="B4835" s="11"/>
      <c r="C4835" s="2"/>
      <c r="G4835" s="3"/>
    </row>
    <row r="4836" spans="1:7" x14ac:dyDescent="0.25">
      <c r="A4836" s="1"/>
      <c r="B4836" s="11"/>
      <c r="C4836" s="2"/>
      <c r="G4836" s="3"/>
    </row>
    <row r="4837" spans="1:7" x14ac:dyDescent="0.25">
      <c r="A4837" s="1"/>
      <c r="B4837" s="11"/>
      <c r="C4837" s="2"/>
      <c r="G4837" s="3"/>
    </row>
    <row r="4838" spans="1:7" x14ac:dyDescent="0.25">
      <c r="A4838" s="1"/>
      <c r="B4838" s="11"/>
      <c r="C4838" s="2"/>
      <c r="G4838" s="3"/>
    </row>
    <row r="4839" spans="1:7" x14ac:dyDescent="0.25">
      <c r="A4839" s="1"/>
      <c r="B4839" s="11"/>
      <c r="C4839" s="2"/>
      <c r="G4839" s="3"/>
    </row>
    <row r="4840" spans="1:7" x14ac:dyDescent="0.25">
      <c r="A4840" s="1"/>
      <c r="B4840" s="11"/>
      <c r="C4840" s="2"/>
      <c r="G4840" s="3"/>
    </row>
    <row r="4841" spans="1:7" x14ac:dyDescent="0.25">
      <c r="A4841" s="1"/>
      <c r="B4841" s="11"/>
      <c r="C4841" s="2"/>
      <c r="G4841" s="3"/>
    </row>
    <row r="4842" spans="1:7" x14ac:dyDescent="0.25">
      <c r="A4842" s="1"/>
      <c r="B4842" s="11"/>
      <c r="C4842" s="2"/>
      <c r="G4842" s="3"/>
    </row>
    <row r="4843" spans="1:7" x14ac:dyDescent="0.25">
      <c r="A4843" s="1"/>
      <c r="B4843" s="11"/>
      <c r="C4843" s="2"/>
      <c r="G4843" s="3"/>
    </row>
    <row r="4844" spans="1:7" x14ac:dyDescent="0.25">
      <c r="A4844" s="1"/>
      <c r="B4844" s="11"/>
      <c r="C4844" s="2"/>
      <c r="G4844" s="3"/>
    </row>
    <row r="4845" spans="1:7" x14ac:dyDescent="0.25">
      <c r="A4845" s="1"/>
      <c r="B4845" s="11"/>
      <c r="C4845" s="2"/>
      <c r="G4845" s="3"/>
    </row>
    <row r="4846" spans="1:7" x14ac:dyDescent="0.25">
      <c r="A4846" s="1"/>
      <c r="B4846" s="11"/>
      <c r="C4846" s="2"/>
      <c r="G4846" s="3"/>
    </row>
    <row r="4847" spans="1:7" x14ac:dyDescent="0.25">
      <c r="A4847" s="1"/>
      <c r="B4847" s="11"/>
      <c r="C4847" s="2"/>
      <c r="G4847" s="3"/>
    </row>
    <row r="4848" spans="1:7" x14ac:dyDescent="0.25">
      <c r="A4848" s="1"/>
      <c r="B4848" s="11"/>
      <c r="C4848" s="2"/>
      <c r="G4848" s="3"/>
    </row>
    <row r="4849" spans="1:7" x14ac:dyDescent="0.25">
      <c r="A4849" s="1"/>
      <c r="B4849" s="11"/>
      <c r="C4849" s="2"/>
      <c r="G4849" s="3"/>
    </row>
    <row r="4850" spans="1:7" x14ac:dyDescent="0.25">
      <c r="A4850" s="1"/>
      <c r="B4850" s="11"/>
      <c r="C4850" s="2"/>
      <c r="G4850" s="3"/>
    </row>
    <row r="4851" spans="1:7" x14ac:dyDescent="0.25">
      <c r="A4851" s="1"/>
      <c r="B4851" s="11"/>
      <c r="C4851" s="2"/>
      <c r="G4851" s="3"/>
    </row>
    <row r="4852" spans="1:7" x14ac:dyDescent="0.25">
      <c r="A4852" s="1"/>
      <c r="B4852" s="11"/>
      <c r="C4852" s="2"/>
      <c r="G4852" s="3"/>
    </row>
    <row r="4853" spans="1:7" x14ac:dyDescent="0.25">
      <c r="A4853" s="1"/>
      <c r="B4853" s="11"/>
      <c r="C4853" s="2"/>
      <c r="G4853" s="3"/>
    </row>
    <row r="4854" spans="1:7" x14ac:dyDescent="0.25">
      <c r="A4854" s="1"/>
      <c r="B4854" s="11"/>
      <c r="C4854" s="2"/>
      <c r="G4854" s="3"/>
    </row>
    <row r="4855" spans="1:7" x14ac:dyDescent="0.25">
      <c r="A4855" s="1"/>
      <c r="B4855" s="11"/>
      <c r="C4855" s="2"/>
      <c r="G4855" s="3"/>
    </row>
    <row r="4856" spans="1:7" x14ac:dyDescent="0.25">
      <c r="A4856" s="1"/>
      <c r="B4856" s="11"/>
      <c r="C4856" s="2"/>
      <c r="G4856" s="3"/>
    </row>
    <row r="4857" spans="1:7" x14ac:dyDescent="0.25">
      <c r="A4857" s="1"/>
      <c r="B4857" s="11"/>
      <c r="C4857" s="2"/>
      <c r="G4857" s="3"/>
    </row>
    <row r="4858" spans="1:7" x14ac:dyDescent="0.25">
      <c r="A4858" s="1"/>
      <c r="B4858" s="11"/>
      <c r="C4858" s="2"/>
      <c r="G4858" s="3"/>
    </row>
    <row r="4859" spans="1:7" x14ac:dyDescent="0.25">
      <c r="A4859" s="1"/>
      <c r="B4859" s="11"/>
      <c r="C4859" s="2"/>
      <c r="G4859" s="3"/>
    </row>
    <row r="4860" spans="1:7" x14ac:dyDescent="0.25">
      <c r="A4860" s="1"/>
      <c r="B4860" s="11"/>
      <c r="C4860" s="2"/>
      <c r="G4860" s="3"/>
    </row>
    <row r="4861" spans="1:7" x14ac:dyDescent="0.25">
      <c r="A4861" s="1"/>
      <c r="B4861" s="11"/>
      <c r="C4861" s="2"/>
      <c r="G4861" s="3"/>
    </row>
    <row r="4862" spans="1:7" x14ac:dyDescent="0.25">
      <c r="A4862" s="1"/>
      <c r="B4862" s="11"/>
      <c r="C4862" s="2"/>
      <c r="G4862" s="3"/>
    </row>
    <row r="4863" spans="1:7" x14ac:dyDescent="0.25">
      <c r="A4863" s="1"/>
      <c r="B4863" s="11"/>
      <c r="C4863" s="2"/>
      <c r="G4863" s="3"/>
    </row>
    <row r="4864" spans="1:7" x14ac:dyDescent="0.25">
      <c r="A4864" s="1"/>
      <c r="B4864" s="11"/>
      <c r="C4864" s="2"/>
      <c r="G4864" s="3"/>
    </row>
    <row r="4865" spans="1:7" x14ac:dyDescent="0.25">
      <c r="A4865" s="1"/>
      <c r="B4865" s="11"/>
      <c r="C4865" s="2"/>
      <c r="G4865" s="3"/>
    </row>
    <row r="4866" spans="1:7" x14ac:dyDescent="0.25">
      <c r="A4866" s="1"/>
      <c r="B4866" s="11"/>
      <c r="C4866" s="2"/>
      <c r="G4866" s="3"/>
    </row>
    <row r="4867" spans="1:7" x14ac:dyDescent="0.25">
      <c r="A4867" s="1"/>
      <c r="B4867" s="11"/>
      <c r="C4867" s="2"/>
      <c r="G4867" s="3"/>
    </row>
    <row r="4868" spans="1:7" x14ac:dyDescent="0.25">
      <c r="A4868" s="1"/>
      <c r="B4868" s="11"/>
      <c r="C4868" s="2"/>
      <c r="G4868" s="3"/>
    </row>
    <row r="4869" spans="1:7" x14ac:dyDescent="0.25">
      <c r="A4869" s="1"/>
      <c r="B4869" s="11"/>
      <c r="C4869" s="2"/>
      <c r="G4869" s="3"/>
    </row>
    <row r="4870" spans="1:7" x14ac:dyDescent="0.25">
      <c r="A4870" s="1"/>
      <c r="B4870" s="11"/>
      <c r="C4870" s="2"/>
      <c r="G4870" s="3"/>
    </row>
    <row r="4871" spans="1:7" x14ac:dyDescent="0.25">
      <c r="A4871" s="1"/>
      <c r="B4871" s="11"/>
      <c r="C4871" s="2"/>
      <c r="G4871" s="3"/>
    </row>
    <row r="4872" spans="1:7" x14ac:dyDescent="0.25">
      <c r="A4872" s="1"/>
      <c r="B4872" s="11"/>
      <c r="C4872" s="2"/>
      <c r="G4872" s="3"/>
    </row>
    <row r="4873" spans="1:7" x14ac:dyDescent="0.25">
      <c r="A4873" s="1"/>
      <c r="B4873" s="11"/>
      <c r="C4873" s="2"/>
      <c r="G4873" s="3"/>
    </row>
    <row r="4874" spans="1:7" x14ac:dyDescent="0.25">
      <c r="A4874" s="1"/>
      <c r="B4874" s="11"/>
      <c r="C4874" s="2"/>
      <c r="G4874" s="3"/>
    </row>
    <row r="4875" spans="1:7" x14ac:dyDescent="0.25">
      <c r="A4875" s="1"/>
      <c r="B4875" s="11"/>
      <c r="C4875" s="2"/>
      <c r="G4875" s="3"/>
    </row>
    <row r="4876" spans="1:7" x14ac:dyDescent="0.25">
      <c r="A4876" s="1"/>
      <c r="B4876" s="11"/>
      <c r="C4876" s="2"/>
      <c r="G4876" s="3"/>
    </row>
    <row r="4877" spans="1:7" x14ac:dyDescent="0.25">
      <c r="A4877" s="1"/>
      <c r="B4877" s="11"/>
      <c r="C4877" s="2"/>
      <c r="G4877" s="3"/>
    </row>
    <row r="4878" spans="1:7" x14ac:dyDescent="0.25">
      <c r="A4878" s="1"/>
      <c r="B4878" s="11"/>
      <c r="C4878" s="2"/>
      <c r="G4878" s="3"/>
    </row>
    <row r="4879" spans="1:7" x14ac:dyDescent="0.25">
      <c r="A4879" s="1"/>
      <c r="B4879" s="11"/>
      <c r="C4879" s="2"/>
      <c r="G4879" s="3"/>
    </row>
    <row r="4880" spans="1:7" x14ac:dyDescent="0.25">
      <c r="A4880" s="1"/>
      <c r="B4880" s="11"/>
      <c r="C4880" s="2"/>
      <c r="G4880" s="3"/>
    </row>
    <row r="4881" spans="1:7" x14ac:dyDescent="0.25">
      <c r="A4881" s="1"/>
      <c r="B4881" s="11"/>
      <c r="C4881" s="2"/>
      <c r="G4881" s="3"/>
    </row>
    <row r="4882" spans="1:7" x14ac:dyDescent="0.25">
      <c r="A4882" s="1"/>
      <c r="B4882" s="11"/>
      <c r="C4882" s="2"/>
      <c r="G4882" s="3"/>
    </row>
    <row r="4883" spans="1:7" x14ac:dyDescent="0.25">
      <c r="A4883" s="1"/>
      <c r="B4883" s="11"/>
      <c r="C4883" s="2"/>
      <c r="G4883" s="3"/>
    </row>
    <row r="4884" spans="1:7" x14ac:dyDescent="0.25">
      <c r="A4884" s="1"/>
      <c r="B4884" s="11"/>
      <c r="C4884" s="2"/>
      <c r="G4884" s="3"/>
    </row>
    <row r="4885" spans="1:7" x14ac:dyDescent="0.25">
      <c r="A4885" s="1"/>
      <c r="B4885" s="11"/>
      <c r="C4885" s="2"/>
      <c r="G4885" s="3"/>
    </row>
    <row r="4886" spans="1:7" x14ac:dyDescent="0.25">
      <c r="A4886" s="1"/>
      <c r="B4886" s="11"/>
      <c r="C4886" s="2"/>
      <c r="G4886" s="3"/>
    </row>
    <row r="4887" spans="1:7" x14ac:dyDescent="0.25">
      <c r="A4887" s="1"/>
      <c r="B4887" s="11"/>
      <c r="C4887" s="2"/>
      <c r="G4887" s="3"/>
    </row>
    <row r="4888" spans="1:7" x14ac:dyDescent="0.25">
      <c r="A4888" s="1"/>
      <c r="B4888" s="11"/>
      <c r="C4888" s="2"/>
      <c r="G4888" s="3"/>
    </row>
    <row r="4889" spans="1:7" x14ac:dyDescent="0.25">
      <c r="A4889" s="1"/>
      <c r="B4889" s="11"/>
      <c r="C4889" s="2"/>
      <c r="G4889" s="3"/>
    </row>
    <row r="4890" spans="1:7" x14ac:dyDescent="0.25">
      <c r="A4890" s="1"/>
      <c r="B4890" s="11"/>
      <c r="C4890" s="2"/>
      <c r="G4890" s="3"/>
    </row>
    <row r="4891" spans="1:7" x14ac:dyDescent="0.25">
      <c r="A4891" s="1"/>
      <c r="B4891" s="11"/>
      <c r="C4891" s="2"/>
      <c r="G4891" s="3"/>
    </row>
    <row r="4892" spans="1:7" x14ac:dyDescent="0.25">
      <c r="A4892" s="1"/>
      <c r="B4892" s="11"/>
      <c r="C4892" s="2"/>
      <c r="G4892" s="3"/>
    </row>
    <row r="4893" spans="1:7" x14ac:dyDescent="0.25">
      <c r="A4893" s="1"/>
      <c r="B4893" s="11"/>
      <c r="C4893" s="2"/>
      <c r="G4893" s="3"/>
    </row>
    <row r="4894" spans="1:7" x14ac:dyDescent="0.25">
      <c r="A4894" s="1"/>
      <c r="B4894" s="11"/>
      <c r="C4894" s="2"/>
      <c r="G4894" s="3"/>
    </row>
    <row r="4895" spans="1:7" x14ac:dyDescent="0.25">
      <c r="A4895" s="1"/>
      <c r="B4895" s="11"/>
      <c r="C4895" s="2"/>
      <c r="G4895" s="3"/>
    </row>
    <row r="4896" spans="1:7" x14ac:dyDescent="0.25">
      <c r="A4896" s="1"/>
      <c r="B4896" s="11"/>
      <c r="C4896" s="2"/>
      <c r="G4896" s="3"/>
    </row>
    <row r="4897" spans="1:7" x14ac:dyDescent="0.25">
      <c r="A4897" s="1"/>
      <c r="B4897" s="11"/>
      <c r="C4897" s="2"/>
      <c r="G4897" s="3"/>
    </row>
    <row r="4898" spans="1:7" x14ac:dyDescent="0.25">
      <c r="A4898" s="1"/>
      <c r="B4898" s="11"/>
      <c r="C4898" s="2"/>
      <c r="G4898" s="3"/>
    </row>
    <row r="4899" spans="1:7" x14ac:dyDescent="0.25">
      <c r="A4899" s="1"/>
      <c r="B4899" s="11"/>
      <c r="C4899" s="2"/>
      <c r="G4899" s="3"/>
    </row>
    <row r="4900" spans="1:7" x14ac:dyDescent="0.25">
      <c r="A4900" s="1"/>
      <c r="B4900" s="11"/>
      <c r="C4900" s="2"/>
      <c r="G4900" s="3"/>
    </row>
    <row r="4901" spans="1:7" x14ac:dyDescent="0.25">
      <c r="A4901" s="1"/>
      <c r="B4901" s="11"/>
      <c r="C4901" s="2"/>
      <c r="G4901" s="3"/>
    </row>
    <row r="4902" spans="1:7" x14ac:dyDescent="0.25">
      <c r="A4902" s="1"/>
      <c r="B4902" s="11"/>
      <c r="C4902" s="2"/>
      <c r="G4902" s="3"/>
    </row>
    <row r="4903" spans="1:7" x14ac:dyDescent="0.25">
      <c r="A4903" s="1"/>
      <c r="B4903" s="11"/>
      <c r="C4903" s="2"/>
      <c r="G4903" s="3"/>
    </row>
    <row r="4904" spans="1:7" x14ac:dyDescent="0.25">
      <c r="A4904" s="1"/>
      <c r="B4904" s="11"/>
      <c r="C4904" s="2"/>
      <c r="G4904" s="3"/>
    </row>
    <row r="4905" spans="1:7" x14ac:dyDescent="0.25">
      <c r="A4905" s="1"/>
      <c r="B4905" s="11"/>
      <c r="C4905" s="2"/>
      <c r="G4905" s="3"/>
    </row>
    <row r="4906" spans="1:7" x14ac:dyDescent="0.25">
      <c r="A4906" s="1"/>
      <c r="B4906" s="11"/>
      <c r="C4906" s="2"/>
      <c r="G4906" s="3"/>
    </row>
    <row r="4907" spans="1:7" x14ac:dyDescent="0.25">
      <c r="A4907" s="1"/>
      <c r="B4907" s="11"/>
      <c r="C4907" s="2"/>
      <c r="G4907" s="3"/>
    </row>
    <row r="4908" spans="1:7" x14ac:dyDescent="0.25">
      <c r="A4908" s="1"/>
      <c r="B4908" s="11"/>
      <c r="C4908" s="2"/>
      <c r="G4908" s="3"/>
    </row>
    <row r="4909" spans="1:7" x14ac:dyDescent="0.25">
      <c r="A4909" s="1"/>
      <c r="B4909" s="11"/>
      <c r="C4909" s="2"/>
      <c r="G4909" s="3"/>
    </row>
    <row r="4910" spans="1:7" x14ac:dyDescent="0.25">
      <c r="A4910" s="1"/>
      <c r="B4910" s="11"/>
      <c r="C4910" s="2"/>
      <c r="G4910" s="3"/>
    </row>
    <row r="4911" spans="1:7" x14ac:dyDescent="0.25">
      <c r="A4911" s="1"/>
      <c r="B4911" s="11"/>
      <c r="C4911" s="2"/>
      <c r="G4911" s="3"/>
    </row>
    <row r="4912" spans="1:7" x14ac:dyDescent="0.25">
      <c r="A4912" s="1"/>
      <c r="B4912" s="11"/>
      <c r="C4912" s="2"/>
      <c r="G4912" s="3"/>
    </row>
    <row r="4913" spans="1:7" x14ac:dyDescent="0.25">
      <c r="A4913" s="1"/>
      <c r="B4913" s="11"/>
      <c r="C4913" s="2"/>
      <c r="G4913" s="3"/>
    </row>
    <row r="4914" spans="1:7" x14ac:dyDescent="0.25">
      <c r="A4914" s="1"/>
      <c r="B4914" s="11"/>
      <c r="C4914" s="2"/>
      <c r="G4914" s="3"/>
    </row>
    <row r="4915" spans="1:7" x14ac:dyDescent="0.25">
      <c r="A4915" s="1"/>
      <c r="B4915" s="11"/>
      <c r="C4915" s="2"/>
      <c r="G4915" s="3"/>
    </row>
    <row r="4916" spans="1:7" x14ac:dyDescent="0.25">
      <c r="A4916" s="1"/>
      <c r="B4916" s="11"/>
      <c r="C4916" s="2"/>
      <c r="G4916" s="3"/>
    </row>
    <row r="4917" spans="1:7" x14ac:dyDescent="0.25">
      <c r="A4917" s="1"/>
      <c r="B4917" s="11"/>
      <c r="C4917" s="2"/>
      <c r="G4917" s="3"/>
    </row>
    <row r="4918" spans="1:7" x14ac:dyDescent="0.25">
      <c r="A4918" s="1"/>
      <c r="B4918" s="11"/>
      <c r="C4918" s="2"/>
      <c r="G4918" s="3"/>
    </row>
    <row r="4919" spans="1:7" x14ac:dyDescent="0.25">
      <c r="A4919" s="1"/>
      <c r="B4919" s="11"/>
      <c r="C4919" s="2"/>
      <c r="G4919" s="3"/>
    </row>
    <row r="4920" spans="1:7" x14ac:dyDescent="0.25">
      <c r="A4920" s="1"/>
      <c r="B4920" s="11"/>
      <c r="C4920" s="2"/>
      <c r="G4920" s="3"/>
    </row>
    <row r="4921" spans="1:7" x14ac:dyDescent="0.25">
      <c r="A4921" s="1"/>
      <c r="B4921" s="11"/>
      <c r="C4921" s="2"/>
      <c r="G4921" s="3"/>
    </row>
    <row r="4922" spans="1:7" x14ac:dyDescent="0.25">
      <c r="A4922" s="1"/>
      <c r="B4922" s="11"/>
      <c r="C4922" s="2"/>
      <c r="G4922" s="3"/>
    </row>
    <row r="4923" spans="1:7" x14ac:dyDescent="0.25">
      <c r="A4923" s="1"/>
      <c r="B4923" s="11"/>
      <c r="C4923" s="2"/>
      <c r="G4923" s="3"/>
    </row>
    <row r="4924" spans="1:7" x14ac:dyDescent="0.25">
      <c r="A4924" s="1"/>
      <c r="B4924" s="11"/>
      <c r="C4924" s="2"/>
      <c r="G4924" s="3"/>
    </row>
    <row r="4925" spans="1:7" x14ac:dyDescent="0.25">
      <c r="A4925" s="1"/>
      <c r="B4925" s="11"/>
      <c r="C4925" s="2"/>
      <c r="G4925" s="3"/>
    </row>
    <row r="4926" spans="1:7" x14ac:dyDescent="0.25">
      <c r="A4926" s="1"/>
      <c r="B4926" s="11"/>
      <c r="C4926" s="2"/>
      <c r="G4926" s="3"/>
    </row>
    <row r="4927" spans="1:7" x14ac:dyDescent="0.25">
      <c r="A4927" s="1"/>
      <c r="B4927" s="11"/>
      <c r="C4927" s="2"/>
      <c r="G4927" s="3"/>
    </row>
    <row r="4928" spans="1:7" x14ac:dyDescent="0.25">
      <c r="A4928" s="1"/>
      <c r="B4928" s="11"/>
      <c r="C4928" s="2"/>
      <c r="G4928" s="3"/>
    </row>
    <row r="4929" spans="1:7" x14ac:dyDescent="0.25">
      <c r="A4929" s="1"/>
      <c r="B4929" s="11"/>
      <c r="C4929" s="2"/>
      <c r="G4929" s="3"/>
    </row>
    <row r="4930" spans="1:7" x14ac:dyDescent="0.25">
      <c r="A4930" s="1"/>
      <c r="B4930" s="11"/>
      <c r="C4930" s="2"/>
      <c r="G4930" s="3"/>
    </row>
    <row r="4931" spans="1:7" x14ac:dyDescent="0.25">
      <c r="A4931" s="1"/>
      <c r="B4931" s="11"/>
      <c r="C4931" s="2"/>
      <c r="G4931" s="3"/>
    </row>
    <row r="4932" spans="1:7" x14ac:dyDescent="0.25">
      <c r="A4932" s="1"/>
      <c r="B4932" s="11"/>
      <c r="C4932" s="2"/>
      <c r="G4932" s="3"/>
    </row>
    <row r="4933" spans="1:7" x14ac:dyDescent="0.25">
      <c r="A4933" s="1"/>
      <c r="B4933" s="11"/>
      <c r="C4933" s="2"/>
      <c r="G4933" s="3"/>
    </row>
    <row r="4934" spans="1:7" x14ac:dyDescent="0.25">
      <c r="A4934" s="1"/>
      <c r="B4934" s="11"/>
      <c r="C4934" s="2"/>
      <c r="G4934" s="3"/>
    </row>
    <row r="4935" spans="1:7" x14ac:dyDescent="0.25">
      <c r="A4935" s="1"/>
      <c r="B4935" s="11"/>
      <c r="C4935" s="2"/>
      <c r="G4935" s="3"/>
    </row>
    <row r="4936" spans="1:7" x14ac:dyDescent="0.25">
      <c r="A4936" s="1"/>
      <c r="B4936" s="11"/>
      <c r="C4936" s="2"/>
      <c r="G4936" s="3"/>
    </row>
    <row r="4937" spans="1:7" x14ac:dyDescent="0.25">
      <c r="A4937" s="1"/>
      <c r="B4937" s="11"/>
      <c r="C4937" s="2"/>
      <c r="G4937" s="3"/>
    </row>
    <row r="4938" spans="1:7" x14ac:dyDescent="0.25">
      <c r="A4938" s="1"/>
      <c r="B4938" s="11"/>
      <c r="C4938" s="2"/>
      <c r="G4938" s="3"/>
    </row>
    <row r="4939" spans="1:7" x14ac:dyDescent="0.25">
      <c r="A4939" s="1"/>
      <c r="B4939" s="11"/>
      <c r="C4939" s="2"/>
      <c r="G4939" s="3"/>
    </row>
    <row r="4940" spans="1:7" x14ac:dyDescent="0.25">
      <c r="A4940" s="1"/>
      <c r="B4940" s="11"/>
      <c r="C4940" s="2"/>
      <c r="G4940" s="3"/>
    </row>
    <row r="4941" spans="1:7" x14ac:dyDescent="0.25">
      <c r="A4941" s="1"/>
      <c r="B4941" s="11"/>
      <c r="C4941" s="2"/>
      <c r="G4941" s="3"/>
    </row>
    <row r="4942" spans="1:7" x14ac:dyDescent="0.25">
      <c r="A4942" s="1"/>
      <c r="B4942" s="11"/>
      <c r="C4942" s="2"/>
      <c r="G4942" s="3"/>
    </row>
    <row r="4943" spans="1:7" x14ac:dyDescent="0.25">
      <c r="A4943" s="1"/>
      <c r="B4943" s="11"/>
      <c r="C4943" s="2"/>
      <c r="G4943" s="3"/>
    </row>
    <row r="4944" spans="1:7" x14ac:dyDescent="0.25">
      <c r="A4944" s="1"/>
      <c r="B4944" s="11"/>
      <c r="C4944" s="2"/>
      <c r="G4944" s="3"/>
    </row>
    <row r="4945" spans="1:7" x14ac:dyDescent="0.25">
      <c r="A4945" s="1"/>
      <c r="B4945" s="11"/>
      <c r="C4945" s="2"/>
      <c r="G4945" s="3"/>
    </row>
    <row r="4946" spans="1:7" x14ac:dyDescent="0.25">
      <c r="A4946" s="1"/>
      <c r="B4946" s="11"/>
      <c r="C4946" s="2"/>
      <c r="G4946" s="3"/>
    </row>
    <row r="4947" spans="1:7" x14ac:dyDescent="0.25">
      <c r="A4947" s="1"/>
      <c r="B4947" s="11"/>
      <c r="C4947" s="2"/>
      <c r="G4947" s="3"/>
    </row>
    <row r="4948" spans="1:7" x14ac:dyDescent="0.25">
      <c r="A4948" s="1"/>
      <c r="B4948" s="11"/>
      <c r="C4948" s="2"/>
      <c r="G4948" s="3"/>
    </row>
    <row r="4949" spans="1:7" x14ac:dyDescent="0.25">
      <c r="A4949" s="1"/>
      <c r="B4949" s="11"/>
      <c r="C4949" s="2"/>
      <c r="G4949" s="3"/>
    </row>
    <row r="4950" spans="1:7" x14ac:dyDescent="0.25">
      <c r="A4950" s="1"/>
      <c r="B4950" s="11"/>
      <c r="C4950" s="2"/>
      <c r="G4950" s="3"/>
    </row>
    <row r="4951" spans="1:7" x14ac:dyDescent="0.25">
      <c r="A4951" s="1"/>
      <c r="B4951" s="11"/>
      <c r="C4951" s="2"/>
      <c r="G4951" s="3"/>
    </row>
    <row r="4952" spans="1:7" x14ac:dyDescent="0.25">
      <c r="A4952" s="1"/>
      <c r="B4952" s="11"/>
      <c r="C4952" s="2"/>
      <c r="G4952" s="3"/>
    </row>
    <row r="4953" spans="1:7" x14ac:dyDescent="0.25">
      <c r="A4953" s="1"/>
      <c r="B4953" s="11"/>
      <c r="C4953" s="2"/>
      <c r="G4953" s="3"/>
    </row>
    <row r="4954" spans="1:7" x14ac:dyDescent="0.25">
      <c r="A4954" s="1"/>
      <c r="B4954" s="11"/>
      <c r="C4954" s="2"/>
      <c r="G4954" s="3"/>
    </row>
    <row r="4955" spans="1:7" x14ac:dyDescent="0.25">
      <c r="A4955" s="1"/>
      <c r="B4955" s="11"/>
      <c r="C4955" s="2"/>
      <c r="G4955" s="3"/>
    </row>
    <row r="4956" spans="1:7" x14ac:dyDescent="0.25">
      <c r="A4956" s="1"/>
      <c r="B4956" s="11"/>
      <c r="C4956" s="2"/>
      <c r="G4956" s="3"/>
    </row>
    <row r="4957" spans="1:7" x14ac:dyDescent="0.25">
      <c r="A4957" s="1"/>
      <c r="B4957" s="11"/>
      <c r="C4957" s="2"/>
      <c r="G4957" s="3"/>
    </row>
    <row r="4958" spans="1:7" x14ac:dyDescent="0.25">
      <c r="A4958" s="1"/>
      <c r="B4958" s="11"/>
      <c r="C4958" s="2"/>
      <c r="G4958" s="3"/>
    </row>
    <row r="4959" spans="1:7" x14ac:dyDescent="0.25">
      <c r="A4959" s="1"/>
      <c r="B4959" s="11"/>
      <c r="C4959" s="2"/>
      <c r="G4959" s="3"/>
    </row>
    <row r="4960" spans="1:7" x14ac:dyDescent="0.25">
      <c r="A4960" s="1"/>
      <c r="B4960" s="11"/>
      <c r="C4960" s="2"/>
      <c r="G4960" s="3"/>
    </row>
    <row r="4961" spans="1:7" x14ac:dyDescent="0.25">
      <c r="A4961" s="1"/>
      <c r="B4961" s="11"/>
      <c r="C4961" s="2"/>
      <c r="G4961" s="3"/>
    </row>
    <row r="4962" spans="1:7" x14ac:dyDescent="0.25">
      <c r="A4962" s="1"/>
      <c r="B4962" s="11"/>
      <c r="C4962" s="2"/>
      <c r="G4962" s="3"/>
    </row>
    <row r="4963" spans="1:7" x14ac:dyDescent="0.25">
      <c r="A4963" s="1"/>
      <c r="B4963" s="11"/>
      <c r="C4963" s="2"/>
      <c r="G4963" s="3"/>
    </row>
    <row r="4964" spans="1:7" x14ac:dyDescent="0.25">
      <c r="A4964" s="1"/>
      <c r="B4964" s="11"/>
      <c r="C4964" s="2"/>
      <c r="G4964" s="3"/>
    </row>
    <row r="4965" spans="1:7" x14ac:dyDescent="0.25">
      <c r="A4965" s="1"/>
      <c r="B4965" s="11"/>
      <c r="C4965" s="2"/>
      <c r="G4965" s="3"/>
    </row>
    <row r="4966" spans="1:7" x14ac:dyDescent="0.25">
      <c r="A4966" s="1"/>
      <c r="B4966" s="11"/>
      <c r="C4966" s="2"/>
      <c r="G4966" s="3"/>
    </row>
    <row r="4967" spans="1:7" x14ac:dyDescent="0.25">
      <c r="A4967" s="1"/>
      <c r="B4967" s="11"/>
      <c r="C4967" s="2"/>
      <c r="G4967" s="3"/>
    </row>
    <row r="4968" spans="1:7" x14ac:dyDescent="0.25">
      <c r="A4968" s="1"/>
      <c r="B4968" s="11"/>
      <c r="C4968" s="2"/>
      <c r="G4968" s="3"/>
    </row>
    <row r="4969" spans="1:7" x14ac:dyDescent="0.25">
      <c r="A4969" s="1"/>
      <c r="B4969" s="11"/>
      <c r="C4969" s="2"/>
      <c r="G4969" s="3"/>
    </row>
    <row r="4970" spans="1:7" x14ac:dyDescent="0.25">
      <c r="A4970" s="1"/>
      <c r="B4970" s="11"/>
      <c r="C4970" s="2"/>
      <c r="G4970" s="3"/>
    </row>
    <row r="4971" spans="1:7" x14ac:dyDescent="0.25">
      <c r="A4971" s="1"/>
      <c r="B4971" s="11"/>
      <c r="C4971" s="2"/>
      <c r="G4971" s="3"/>
    </row>
    <row r="4972" spans="1:7" x14ac:dyDescent="0.25">
      <c r="A4972" s="1"/>
      <c r="B4972" s="11"/>
      <c r="C4972" s="2"/>
      <c r="G4972" s="3"/>
    </row>
    <row r="4973" spans="1:7" x14ac:dyDescent="0.25">
      <c r="A4973" s="1"/>
      <c r="B4973" s="11"/>
      <c r="C4973" s="2"/>
      <c r="G4973" s="3"/>
    </row>
    <row r="4974" spans="1:7" x14ac:dyDescent="0.25">
      <c r="A4974" s="1"/>
      <c r="B4974" s="11"/>
      <c r="C4974" s="2"/>
      <c r="G4974" s="3"/>
    </row>
    <row r="4975" spans="1:7" x14ac:dyDescent="0.25">
      <c r="A4975" s="1"/>
      <c r="B4975" s="11"/>
      <c r="C4975" s="2"/>
      <c r="G4975" s="3"/>
    </row>
    <row r="4976" spans="1:7" x14ac:dyDescent="0.25">
      <c r="A4976" s="1"/>
      <c r="B4976" s="11"/>
      <c r="C4976" s="2"/>
      <c r="G4976" s="3"/>
    </row>
    <row r="4977" spans="1:7" x14ac:dyDescent="0.25">
      <c r="A4977" s="1"/>
      <c r="B4977" s="11"/>
      <c r="C4977" s="2"/>
      <c r="G4977" s="3"/>
    </row>
    <row r="4978" spans="1:7" x14ac:dyDescent="0.25">
      <c r="A4978" s="1"/>
      <c r="B4978" s="11"/>
      <c r="C4978" s="2"/>
      <c r="G4978" s="3"/>
    </row>
    <row r="4979" spans="1:7" x14ac:dyDescent="0.25">
      <c r="A4979" s="1"/>
      <c r="B4979" s="11"/>
      <c r="C4979" s="2"/>
      <c r="G4979" s="3"/>
    </row>
    <row r="4980" spans="1:7" x14ac:dyDescent="0.25">
      <c r="A4980" s="1"/>
      <c r="B4980" s="11"/>
      <c r="C4980" s="2"/>
      <c r="G4980" s="3"/>
    </row>
    <row r="4981" spans="1:7" x14ac:dyDescent="0.25">
      <c r="A4981" s="1"/>
      <c r="B4981" s="11"/>
      <c r="C4981" s="2"/>
      <c r="G4981" s="3"/>
    </row>
    <row r="4982" spans="1:7" x14ac:dyDescent="0.25">
      <c r="A4982" s="1"/>
      <c r="B4982" s="11"/>
      <c r="C4982" s="2"/>
      <c r="G4982" s="3"/>
    </row>
    <row r="4983" spans="1:7" x14ac:dyDescent="0.25">
      <c r="A4983" s="1"/>
      <c r="B4983" s="11"/>
      <c r="C4983" s="2"/>
      <c r="G4983" s="3"/>
    </row>
    <row r="4984" spans="1:7" x14ac:dyDescent="0.25">
      <c r="A4984" s="1"/>
      <c r="B4984" s="11"/>
      <c r="C4984" s="2"/>
      <c r="G4984" s="3"/>
    </row>
    <row r="4985" spans="1:7" x14ac:dyDescent="0.25">
      <c r="A4985" s="1"/>
      <c r="B4985" s="11"/>
      <c r="C4985" s="2"/>
      <c r="G4985" s="3"/>
    </row>
    <row r="4986" spans="1:7" x14ac:dyDescent="0.25">
      <c r="A4986" s="1"/>
      <c r="B4986" s="11"/>
      <c r="C4986" s="2"/>
      <c r="G4986" s="3"/>
    </row>
    <row r="4987" spans="1:7" x14ac:dyDescent="0.25">
      <c r="A4987" s="1"/>
      <c r="B4987" s="11"/>
      <c r="C4987" s="2"/>
      <c r="G4987" s="3"/>
    </row>
    <row r="4988" spans="1:7" x14ac:dyDescent="0.25">
      <c r="A4988" s="1"/>
      <c r="B4988" s="11"/>
      <c r="C4988" s="2"/>
      <c r="G4988" s="3"/>
    </row>
    <row r="4989" spans="1:7" x14ac:dyDescent="0.25">
      <c r="A4989" s="1"/>
      <c r="B4989" s="11"/>
      <c r="C4989" s="2"/>
      <c r="G4989" s="3"/>
    </row>
    <row r="4990" spans="1:7" x14ac:dyDescent="0.25">
      <c r="A4990" s="1"/>
      <c r="B4990" s="11"/>
      <c r="C4990" s="2"/>
      <c r="G4990" s="3"/>
    </row>
    <row r="4991" spans="1:7" x14ac:dyDescent="0.25">
      <c r="A4991" s="1"/>
      <c r="B4991" s="11"/>
      <c r="C4991" s="2"/>
      <c r="G4991" s="3"/>
    </row>
    <row r="4992" spans="1:7" x14ac:dyDescent="0.25">
      <c r="A4992" s="1"/>
      <c r="B4992" s="11"/>
      <c r="C4992" s="2"/>
      <c r="G4992" s="3"/>
    </row>
    <row r="4993" spans="1:7" x14ac:dyDescent="0.25">
      <c r="A4993" s="1"/>
      <c r="B4993" s="11"/>
      <c r="C4993" s="2"/>
      <c r="G4993" s="3"/>
    </row>
    <row r="4994" spans="1:7" x14ac:dyDescent="0.25">
      <c r="A4994" s="1"/>
      <c r="B4994" s="11"/>
      <c r="C4994" s="2"/>
      <c r="G4994" s="3"/>
    </row>
    <row r="4995" spans="1:7" x14ac:dyDescent="0.25">
      <c r="A4995" s="1"/>
      <c r="B4995" s="11"/>
      <c r="C4995" s="2"/>
      <c r="G4995" s="3"/>
    </row>
    <row r="4996" spans="1:7" x14ac:dyDescent="0.25">
      <c r="A4996" s="1"/>
      <c r="B4996" s="11"/>
      <c r="C4996" s="2"/>
      <c r="G4996" s="3"/>
    </row>
    <row r="4997" spans="1:7" x14ac:dyDescent="0.25">
      <c r="A4997" s="1"/>
      <c r="B4997" s="11"/>
      <c r="C4997" s="2"/>
      <c r="G4997" s="3"/>
    </row>
    <row r="4998" spans="1:7" x14ac:dyDescent="0.25">
      <c r="A4998" s="1"/>
      <c r="B4998" s="11"/>
      <c r="C4998" s="2"/>
      <c r="G4998" s="3"/>
    </row>
    <row r="4999" spans="1:7" x14ac:dyDescent="0.25">
      <c r="A4999" s="1"/>
      <c r="B4999" s="11"/>
      <c r="C4999" s="2"/>
      <c r="G4999" s="3"/>
    </row>
    <row r="5000" spans="1:7" x14ac:dyDescent="0.25">
      <c r="A5000" s="1"/>
      <c r="B5000" s="11"/>
      <c r="C5000" s="2"/>
      <c r="G5000" s="3"/>
    </row>
    <row r="5001" spans="1:7" x14ac:dyDescent="0.25">
      <c r="A5001" s="1"/>
      <c r="B5001" s="11"/>
      <c r="C5001" s="2"/>
      <c r="G5001" s="3"/>
    </row>
    <row r="5002" spans="1:7" x14ac:dyDescent="0.25">
      <c r="A5002" s="1"/>
      <c r="B5002" s="11"/>
      <c r="C5002" s="2"/>
      <c r="G5002" s="3"/>
    </row>
    <row r="5003" spans="1:7" x14ac:dyDescent="0.25">
      <c r="A5003" s="1"/>
      <c r="B5003" s="11"/>
      <c r="C5003" s="2"/>
      <c r="G5003" s="3"/>
    </row>
    <row r="5004" spans="1:7" x14ac:dyDescent="0.25">
      <c r="A5004" s="1"/>
      <c r="B5004" s="11"/>
      <c r="C5004" s="2"/>
      <c r="G5004" s="3"/>
    </row>
    <row r="5005" spans="1:7" x14ac:dyDescent="0.25">
      <c r="A5005" s="1"/>
      <c r="B5005" s="11"/>
      <c r="C5005" s="2"/>
      <c r="G5005" s="3"/>
    </row>
    <row r="5006" spans="1:7" x14ac:dyDescent="0.25">
      <c r="A5006" s="1"/>
      <c r="B5006" s="11"/>
      <c r="C5006" s="2"/>
      <c r="G5006" s="3"/>
    </row>
    <row r="5007" spans="1:7" x14ac:dyDescent="0.25">
      <c r="A5007" s="1"/>
      <c r="B5007" s="11"/>
      <c r="C5007" s="2"/>
      <c r="G5007" s="3"/>
    </row>
    <row r="5008" spans="1:7" x14ac:dyDescent="0.25">
      <c r="A5008" s="1"/>
      <c r="B5008" s="11"/>
      <c r="C5008" s="2"/>
      <c r="G5008" s="3"/>
    </row>
    <row r="5009" spans="1:7" x14ac:dyDescent="0.25">
      <c r="A5009" s="1"/>
      <c r="B5009" s="11"/>
      <c r="C5009" s="2"/>
      <c r="G5009" s="3"/>
    </row>
    <row r="5010" spans="1:7" x14ac:dyDescent="0.25">
      <c r="A5010" s="1"/>
      <c r="B5010" s="11"/>
      <c r="C5010" s="2"/>
      <c r="G5010" s="3"/>
    </row>
    <row r="5011" spans="1:7" x14ac:dyDescent="0.25">
      <c r="A5011" s="1"/>
      <c r="B5011" s="11"/>
      <c r="C5011" s="2"/>
      <c r="G5011" s="3"/>
    </row>
    <row r="5012" spans="1:7" x14ac:dyDescent="0.25">
      <c r="A5012" s="1"/>
      <c r="B5012" s="11"/>
      <c r="C5012" s="2"/>
      <c r="G5012" s="3"/>
    </row>
    <row r="5013" spans="1:7" x14ac:dyDescent="0.25">
      <c r="A5013" s="1"/>
      <c r="B5013" s="11"/>
      <c r="C5013" s="2"/>
      <c r="G5013" s="3"/>
    </row>
    <row r="5014" spans="1:7" x14ac:dyDescent="0.25">
      <c r="A5014" s="1"/>
      <c r="B5014" s="11"/>
      <c r="C5014" s="2"/>
      <c r="G5014" s="3"/>
    </row>
    <row r="5015" spans="1:7" x14ac:dyDescent="0.25">
      <c r="A5015" s="1"/>
      <c r="B5015" s="11"/>
      <c r="C5015" s="2"/>
      <c r="G5015" s="3"/>
    </row>
    <row r="5016" spans="1:7" x14ac:dyDescent="0.25">
      <c r="A5016" s="1"/>
      <c r="B5016" s="11"/>
      <c r="C5016" s="2"/>
      <c r="G5016" s="3"/>
    </row>
    <row r="5017" spans="1:7" x14ac:dyDescent="0.25">
      <c r="A5017" s="1"/>
      <c r="B5017" s="11"/>
      <c r="C5017" s="2"/>
      <c r="G5017" s="3"/>
    </row>
    <row r="5018" spans="1:7" x14ac:dyDescent="0.25">
      <c r="A5018" s="1"/>
      <c r="B5018" s="11"/>
      <c r="C5018" s="2"/>
      <c r="G5018" s="3"/>
    </row>
    <row r="5019" spans="1:7" x14ac:dyDescent="0.25">
      <c r="A5019" s="1"/>
      <c r="B5019" s="11"/>
      <c r="C5019" s="2"/>
      <c r="G5019" s="3"/>
    </row>
    <row r="5020" spans="1:7" x14ac:dyDescent="0.25">
      <c r="A5020" s="1"/>
      <c r="B5020" s="11"/>
      <c r="C5020" s="2"/>
      <c r="G5020" s="3"/>
    </row>
    <row r="5021" spans="1:7" x14ac:dyDescent="0.25">
      <c r="A5021" s="1"/>
      <c r="B5021" s="11"/>
      <c r="C5021" s="2"/>
      <c r="G5021" s="3"/>
    </row>
    <row r="5022" spans="1:7" x14ac:dyDescent="0.25">
      <c r="A5022" s="1"/>
      <c r="B5022" s="11"/>
      <c r="C5022" s="2"/>
      <c r="G5022" s="3"/>
    </row>
    <row r="5023" spans="1:7" x14ac:dyDescent="0.25">
      <c r="A5023" s="1"/>
      <c r="B5023" s="11"/>
      <c r="C5023" s="2"/>
      <c r="G5023" s="3"/>
    </row>
    <row r="5024" spans="1:7" x14ac:dyDescent="0.25">
      <c r="A5024" s="1"/>
      <c r="B5024" s="11"/>
      <c r="C5024" s="2"/>
      <c r="G5024" s="3"/>
    </row>
    <row r="5025" spans="1:7" x14ac:dyDescent="0.25">
      <c r="A5025" s="1"/>
      <c r="B5025" s="11"/>
      <c r="C5025" s="2"/>
      <c r="G5025" s="3"/>
    </row>
    <row r="5026" spans="1:7" x14ac:dyDescent="0.25">
      <c r="A5026" s="1"/>
      <c r="B5026" s="11"/>
      <c r="C5026" s="2"/>
      <c r="G5026" s="3"/>
    </row>
    <row r="5027" spans="1:7" x14ac:dyDescent="0.25">
      <c r="A5027" s="1"/>
      <c r="B5027" s="11"/>
      <c r="C5027" s="2"/>
      <c r="G5027" s="3"/>
    </row>
    <row r="5028" spans="1:7" x14ac:dyDescent="0.25">
      <c r="A5028" s="1"/>
      <c r="B5028" s="11"/>
      <c r="C5028" s="2"/>
      <c r="G5028" s="3"/>
    </row>
    <row r="5029" spans="1:7" x14ac:dyDescent="0.25">
      <c r="A5029" s="1"/>
      <c r="B5029" s="11"/>
      <c r="C5029" s="2"/>
      <c r="G5029" s="3"/>
    </row>
    <row r="5030" spans="1:7" x14ac:dyDescent="0.25">
      <c r="A5030" s="1"/>
      <c r="B5030" s="11"/>
      <c r="C5030" s="2"/>
      <c r="G5030" s="3"/>
    </row>
    <row r="5031" spans="1:7" x14ac:dyDescent="0.25">
      <c r="A5031" s="1"/>
      <c r="B5031" s="11"/>
      <c r="C5031" s="2"/>
      <c r="G5031" s="3"/>
    </row>
    <row r="5032" spans="1:7" x14ac:dyDescent="0.25">
      <c r="A5032" s="1"/>
      <c r="B5032" s="11"/>
      <c r="C5032" s="2"/>
      <c r="G5032" s="3"/>
    </row>
    <row r="5033" spans="1:7" x14ac:dyDescent="0.25">
      <c r="A5033" s="1"/>
      <c r="B5033" s="11"/>
      <c r="C5033" s="2"/>
      <c r="G5033" s="3"/>
    </row>
    <row r="5034" spans="1:7" x14ac:dyDescent="0.25">
      <c r="A5034" s="1"/>
      <c r="B5034" s="11"/>
      <c r="C5034" s="2"/>
      <c r="G5034" s="3"/>
    </row>
    <row r="5035" spans="1:7" x14ac:dyDescent="0.25">
      <c r="A5035" s="1"/>
      <c r="B5035" s="11"/>
      <c r="C5035" s="2"/>
      <c r="G5035" s="3"/>
    </row>
    <row r="5036" spans="1:7" x14ac:dyDescent="0.25">
      <c r="A5036" s="1"/>
      <c r="B5036" s="11"/>
      <c r="C5036" s="2"/>
      <c r="G5036" s="3"/>
    </row>
    <row r="5037" spans="1:7" x14ac:dyDescent="0.25">
      <c r="A5037" s="1"/>
      <c r="B5037" s="11"/>
      <c r="C5037" s="2"/>
      <c r="G5037" s="3"/>
    </row>
    <row r="5038" spans="1:7" x14ac:dyDescent="0.25">
      <c r="A5038" s="1"/>
      <c r="B5038" s="11"/>
      <c r="C5038" s="2"/>
      <c r="G5038" s="3"/>
    </row>
    <row r="5039" spans="1:7" x14ac:dyDescent="0.25">
      <c r="A5039" s="1"/>
      <c r="B5039" s="11"/>
      <c r="C5039" s="2"/>
      <c r="G5039" s="3"/>
    </row>
    <row r="5040" spans="1:7" x14ac:dyDescent="0.25">
      <c r="A5040" s="1"/>
      <c r="B5040" s="11"/>
      <c r="C5040" s="2"/>
      <c r="G5040" s="3"/>
    </row>
    <row r="5041" spans="1:7" x14ac:dyDescent="0.25">
      <c r="A5041" s="1"/>
      <c r="B5041" s="11"/>
      <c r="C5041" s="2"/>
      <c r="G5041" s="3"/>
    </row>
    <row r="5042" spans="1:7" x14ac:dyDescent="0.25">
      <c r="A5042" s="1"/>
      <c r="B5042" s="11"/>
      <c r="C5042" s="2"/>
      <c r="G5042" s="3"/>
    </row>
    <row r="5043" spans="1:7" x14ac:dyDescent="0.25">
      <c r="A5043" s="1"/>
      <c r="B5043" s="11"/>
      <c r="C5043" s="2"/>
      <c r="G5043" s="3"/>
    </row>
    <row r="5044" spans="1:7" x14ac:dyDescent="0.25">
      <c r="A5044" s="1"/>
      <c r="B5044" s="11"/>
      <c r="C5044" s="2"/>
      <c r="G5044" s="3"/>
    </row>
    <row r="5045" spans="1:7" x14ac:dyDescent="0.25">
      <c r="A5045" s="1"/>
      <c r="B5045" s="11"/>
      <c r="C5045" s="2"/>
      <c r="G5045" s="3"/>
    </row>
    <row r="5046" spans="1:7" x14ac:dyDescent="0.25">
      <c r="A5046" s="1"/>
      <c r="B5046" s="11"/>
      <c r="C5046" s="2"/>
      <c r="G5046" s="3"/>
    </row>
    <row r="5047" spans="1:7" x14ac:dyDescent="0.25">
      <c r="A5047" s="1"/>
      <c r="B5047" s="11"/>
      <c r="C5047" s="2"/>
      <c r="G5047" s="3"/>
    </row>
    <row r="5048" spans="1:7" x14ac:dyDescent="0.25">
      <c r="A5048" s="1"/>
      <c r="B5048" s="11"/>
      <c r="C5048" s="2"/>
      <c r="G5048" s="3"/>
    </row>
    <row r="5049" spans="1:7" x14ac:dyDescent="0.25">
      <c r="A5049" s="1"/>
      <c r="B5049" s="11"/>
      <c r="C5049" s="2"/>
      <c r="G5049" s="3"/>
    </row>
    <row r="5050" spans="1:7" x14ac:dyDescent="0.25">
      <c r="A5050" s="1"/>
      <c r="B5050" s="11"/>
      <c r="C5050" s="2"/>
      <c r="G5050" s="3"/>
    </row>
    <row r="5051" spans="1:7" x14ac:dyDescent="0.25">
      <c r="A5051" s="1"/>
      <c r="B5051" s="11"/>
      <c r="C5051" s="2"/>
      <c r="G5051" s="3"/>
    </row>
    <row r="5052" spans="1:7" x14ac:dyDescent="0.25">
      <c r="A5052" s="1"/>
      <c r="B5052" s="11"/>
      <c r="C5052" s="2"/>
      <c r="G5052" s="3"/>
    </row>
    <row r="5053" spans="1:7" x14ac:dyDescent="0.25">
      <c r="A5053" s="1"/>
      <c r="B5053" s="11"/>
      <c r="C5053" s="2"/>
      <c r="G5053" s="3"/>
    </row>
    <row r="5054" spans="1:7" x14ac:dyDescent="0.25">
      <c r="A5054" s="1"/>
      <c r="B5054" s="11"/>
      <c r="C5054" s="2"/>
      <c r="G5054" s="3"/>
    </row>
    <row r="5055" spans="1:7" x14ac:dyDescent="0.25">
      <c r="A5055" s="1"/>
      <c r="B5055" s="11"/>
      <c r="C5055" s="2"/>
      <c r="G5055" s="3"/>
    </row>
    <row r="5056" spans="1:7" x14ac:dyDescent="0.25">
      <c r="A5056" s="1"/>
      <c r="B5056" s="11"/>
      <c r="C5056" s="2"/>
      <c r="G5056" s="3"/>
    </row>
    <row r="5057" spans="1:7" x14ac:dyDescent="0.25">
      <c r="A5057" s="1"/>
      <c r="B5057" s="11"/>
      <c r="C5057" s="2"/>
      <c r="G5057" s="3"/>
    </row>
    <row r="5058" spans="1:7" x14ac:dyDescent="0.25">
      <c r="A5058" s="1"/>
      <c r="B5058" s="11"/>
      <c r="C5058" s="2"/>
      <c r="G5058" s="3"/>
    </row>
    <row r="5059" spans="1:7" x14ac:dyDescent="0.25">
      <c r="A5059" s="1"/>
      <c r="B5059" s="11"/>
      <c r="C5059" s="2"/>
      <c r="G5059" s="3"/>
    </row>
    <row r="5060" spans="1:7" x14ac:dyDescent="0.25">
      <c r="A5060" s="1"/>
      <c r="B5060" s="11"/>
      <c r="C5060" s="2"/>
      <c r="G5060" s="3"/>
    </row>
    <row r="5061" spans="1:7" x14ac:dyDescent="0.25">
      <c r="A5061" s="1"/>
      <c r="B5061" s="11"/>
      <c r="C5061" s="2"/>
      <c r="G5061" s="3"/>
    </row>
    <row r="5062" spans="1:7" x14ac:dyDescent="0.25">
      <c r="A5062" s="1"/>
      <c r="B5062" s="11"/>
      <c r="C5062" s="2"/>
      <c r="G5062" s="3"/>
    </row>
    <row r="5063" spans="1:7" x14ac:dyDescent="0.25">
      <c r="A5063" s="1"/>
      <c r="B5063" s="11"/>
      <c r="C5063" s="2"/>
      <c r="G5063" s="3"/>
    </row>
    <row r="5064" spans="1:7" x14ac:dyDescent="0.25">
      <c r="A5064" s="1"/>
      <c r="B5064" s="11"/>
      <c r="C5064" s="2"/>
      <c r="G5064" s="3"/>
    </row>
    <row r="5065" spans="1:7" x14ac:dyDescent="0.25">
      <c r="A5065" s="1"/>
      <c r="B5065" s="11"/>
      <c r="C5065" s="2"/>
      <c r="G5065" s="3"/>
    </row>
    <row r="5066" spans="1:7" x14ac:dyDescent="0.25">
      <c r="A5066" s="1"/>
      <c r="B5066" s="11"/>
      <c r="C5066" s="2"/>
      <c r="G5066" s="3"/>
    </row>
    <row r="5067" spans="1:7" x14ac:dyDescent="0.25">
      <c r="A5067" s="1"/>
      <c r="B5067" s="11"/>
      <c r="C5067" s="2"/>
      <c r="G5067" s="3"/>
    </row>
    <row r="5068" spans="1:7" x14ac:dyDescent="0.25">
      <c r="A5068" s="1"/>
      <c r="B5068" s="11"/>
      <c r="C5068" s="2"/>
      <c r="G5068" s="3"/>
    </row>
    <row r="5069" spans="1:7" x14ac:dyDescent="0.25">
      <c r="A5069" s="1"/>
      <c r="B5069" s="11"/>
      <c r="C5069" s="2"/>
      <c r="G5069" s="3"/>
    </row>
    <row r="5070" spans="1:7" x14ac:dyDescent="0.25">
      <c r="A5070" s="1"/>
      <c r="B5070" s="11"/>
      <c r="C5070" s="2"/>
      <c r="G5070" s="3"/>
    </row>
    <row r="5071" spans="1:7" x14ac:dyDescent="0.25">
      <c r="A5071" s="1"/>
      <c r="B5071" s="11"/>
      <c r="C5071" s="2"/>
      <c r="G5071" s="3"/>
    </row>
    <row r="5072" spans="1:7" x14ac:dyDescent="0.25">
      <c r="A5072" s="1"/>
      <c r="B5072" s="11"/>
      <c r="C5072" s="2"/>
      <c r="G5072" s="3"/>
    </row>
    <row r="5073" spans="1:7" x14ac:dyDescent="0.25">
      <c r="A5073" s="1"/>
      <c r="B5073" s="11"/>
      <c r="C5073" s="2"/>
      <c r="G5073" s="3"/>
    </row>
    <row r="5074" spans="1:7" x14ac:dyDescent="0.25">
      <c r="A5074" s="1"/>
      <c r="B5074" s="11"/>
      <c r="C5074" s="2"/>
      <c r="G5074" s="3"/>
    </row>
    <row r="5075" spans="1:7" x14ac:dyDescent="0.25">
      <c r="A5075" s="1"/>
      <c r="B5075" s="11"/>
      <c r="C5075" s="2"/>
      <c r="G5075" s="3"/>
    </row>
    <row r="5076" spans="1:7" x14ac:dyDescent="0.25">
      <c r="A5076" s="1"/>
      <c r="B5076" s="11"/>
      <c r="C5076" s="2"/>
      <c r="G5076" s="3"/>
    </row>
    <row r="5077" spans="1:7" x14ac:dyDescent="0.25">
      <c r="A5077" s="1"/>
      <c r="B5077" s="11"/>
      <c r="C5077" s="2"/>
      <c r="G5077" s="3"/>
    </row>
    <row r="5078" spans="1:7" x14ac:dyDescent="0.25">
      <c r="A5078" s="1"/>
      <c r="B5078" s="11"/>
      <c r="C5078" s="2"/>
      <c r="G5078" s="3"/>
    </row>
    <row r="5079" spans="1:7" x14ac:dyDescent="0.25">
      <c r="A5079" s="1"/>
      <c r="B5079" s="11"/>
      <c r="C5079" s="2"/>
      <c r="G5079" s="3"/>
    </row>
    <row r="5080" spans="1:7" x14ac:dyDescent="0.25">
      <c r="A5080" s="1"/>
      <c r="B5080" s="11"/>
      <c r="C5080" s="2"/>
      <c r="G5080" s="3"/>
    </row>
    <row r="5081" spans="1:7" x14ac:dyDescent="0.25">
      <c r="A5081" s="1"/>
      <c r="B5081" s="11"/>
      <c r="C5081" s="2"/>
      <c r="G5081" s="3"/>
    </row>
    <row r="5082" spans="1:7" x14ac:dyDescent="0.25">
      <c r="A5082" s="1"/>
      <c r="B5082" s="11"/>
      <c r="C5082" s="2"/>
      <c r="G5082" s="3"/>
    </row>
    <row r="5083" spans="1:7" x14ac:dyDescent="0.25">
      <c r="A5083" s="1"/>
      <c r="B5083" s="11"/>
      <c r="C5083" s="2"/>
      <c r="G5083" s="3"/>
    </row>
    <row r="5084" spans="1:7" x14ac:dyDescent="0.25">
      <c r="A5084" s="1"/>
      <c r="B5084" s="11"/>
      <c r="C5084" s="2"/>
      <c r="G5084" s="3"/>
    </row>
    <row r="5085" spans="1:7" x14ac:dyDescent="0.25">
      <c r="A5085" s="1"/>
      <c r="B5085" s="11"/>
      <c r="C5085" s="2"/>
      <c r="G5085" s="3"/>
    </row>
    <row r="5086" spans="1:7" x14ac:dyDescent="0.25">
      <c r="A5086" s="1"/>
      <c r="B5086" s="11"/>
      <c r="C5086" s="2"/>
      <c r="G5086" s="3"/>
    </row>
    <row r="5087" spans="1:7" x14ac:dyDescent="0.25">
      <c r="A5087" s="1"/>
      <c r="B5087" s="11"/>
      <c r="C5087" s="2"/>
      <c r="G5087" s="3"/>
    </row>
    <row r="5088" spans="1:7" x14ac:dyDescent="0.25">
      <c r="A5088" s="1"/>
      <c r="B5088" s="11"/>
      <c r="C5088" s="2"/>
      <c r="G5088" s="3"/>
    </row>
    <row r="5089" spans="1:7" x14ac:dyDescent="0.25">
      <c r="A5089" s="1"/>
      <c r="B5089" s="11"/>
      <c r="C5089" s="2"/>
      <c r="G5089" s="3"/>
    </row>
    <row r="5090" spans="1:7" x14ac:dyDescent="0.25">
      <c r="A5090" s="1"/>
      <c r="B5090" s="11"/>
      <c r="C5090" s="2"/>
      <c r="G5090" s="3"/>
    </row>
    <row r="5091" spans="1:7" x14ac:dyDescent="0.25">
      <c r="A5091" s="1"/>
      <c r="B5091" s="11"/>
      <c r="C5091" s="2"/>
      <c r="G5091" s="3"/>
    </row>
    <row r="5092" spans="1:7" x14ac:dyDescent="0.25">
      <c r="A5092" s="1"/>
      <c r="B5092" s="11"/>
      <c r="C5092" s="2"/>
      <c r="G5092" s="3"/>
    </row>
    <row r="5093" spans="1:7" x14ac:dyDescent="0.25">
      <c r="A5093" s="1"/>
      <c r="B5093" s="11"/>
      <c r="C5093" s="2"/>
      <c r="G5093" s="3"/>
    </row>
    <row r="5094" spans="1:7" x14ac:dyDescent="0.25">
      <c r="A5094" s="1"/>
      <c r="B5094" s="11"/>
      <c r="C5094" s="2"/>
      <c r="G5094" s="3"/>
    </row>
    <row r="5095" spans="1:7" x14ac:dyDescent="0.25">
      <c r="A5095" s="1"/>
      <c r="B5095" s="11"/>
      <c r="C5095" s="2"/>
      <c r="G5095" s="3"/>
    </row>
    <row r="5096" spans="1:7" x14ac:dyDescent="0.25">
      <c r="A5096" s="1"/>
      <c r="B5096" s="11"/>
      <c r="C5096" s="2"/>
      <c r="G5096" s="3"/>
    </row>
    <row r="5097" spans="1:7" x14ac:dyDescent="0.25">
      <c r="A5097" s="1"/>
      <c r="B5097" s="11"/>
      <c r="C5097" s="2"/>
      <c r="G5097" s="3"/>
    </row>
    <row r="5098" spans="1:7" x14ac:dyDescent="0.25">
      <c r="A5098" s="1"/>
      <c r="B5098" s="11"/>
      <c r="C5098" s="2"/>
      <c r="G5098" s="3"/>
    </row>
    <row r="5099" spans="1:7" x14ac:dyDescent="0.25">
      <c r="A5099" s="1"/>
      <c r="B5099" s="11"/>
      <c r="C5099" s="2"/>
      <c r="G5099" s="3"/>
    </row>
    <row r="5100" spans="1:7" x14ac:dyDescent="0.25">
      <c r="A5100" s="1"/>
      <c r="B5100" s="11"/>
      <c r="C5100" s="2"/>
      <c r="G5100" s="3"/>
    </row>
    <row r="5101" spans="1:7" x14ac:dyDescent="0.25">
      <c r="A5101" s="1"/>
      <c r="B5101" s="11"/>
      <c r="C5101" s="2"/>
      <c r="G5101" s="3"/>
    </row>
    <row r="5102" spans="1:7" x14ac:dyDescent="0.25">
      <c r="A5102" s="1"/>
      <c r="B5102" s="11"/>
      <c r="C5102" s="2"/>
      <c r="G5102" s="3"/>
    </row>
    <row r="5103" spans="1:7" x14ac:dyDescent="0.25">
      <c r="A5103" s="1"/>
      <c r="B5103" s="11"/>
      <c r="C5103" s="2"/>
      <c r="G5103" s="3"/>
    </row>
    <row r="5104" spans="1:7" x14ac:dyDescent="0.25">
      <c r="A5104" s="1"/>
      <c r="B5104" s="11"/>
      <c r="C5104" s="2"/>
      <c r="G5104" s="3"/>
    </row>
    <row r="5105" spans="1:7" x14ac:dyDescent="0.25">
      <c r="A5105" s="1"/>
      <c r="B5105" s="11"/>
      <c r="C5105" s="2"/>
      <c r="G5105" s="3"/>
    </row>
    <row r="5106" spans="1:7" x14ac:dyDescent="0.25">
      <c r="A5106" s="1"/>
      <c r="B5106" s="11"/>
      <c r="C5106" s="2"/>
      <c r="G5106" s="3"/>
    </row>
    <row r="5107" spans="1:7" x14ac:dyDescent="0.25">
      <c r="A5107" s="1"/>
      <c r="B5107" s="11"/>
      <c r="C5107" s="2"/>
      <c r="G5107" s="3"/>
    </row>
    <row r="5108" spans="1:7" x14ac:dyDescent="0.25">
      <c r="A5108" s="1"/>
      <c r="B5108" s="11"/>
      <c r="C5108" s="2"/>
      <c r="G5108" s="3"/>
    </row>
    <row r="5109" spans="1:7" x14ac:dyDescent="0.25">
      <c r="A5109" s="1"/>
      <c r="B5109" s="11"/>
      <c r="C5109" s="2"/>
      <c r="G5109" s="3"/>
    </row>
    <row r="5110" spans="1:7" x14ac:dyDescent="0.25">
      <c r="A5110" s="1"/>
      <c r="B5110" s="11"/>
      <c r="C5110" s="2"/>
      <c r="G5110" s="3"/>
    </row>
    <row r="5111" spans="1:7" x14ac:dyDescent="0.25">
      <c r="A5111" s="1"/>
      <c r="B5111" s="11"/>
      <c r="C5111" s="2"/>
      <c r="G5111" s="3"/>
    </row>
    <row r="5112" spans="1:7" x14ac:dyDescent="0.25">
      <c r="A5112" s="1"/>
      <c r="B5112" s="11"/>
      <c r="C5112" s="2"/>
      <c r="G5112" s="3"/>
    </row>
    <row r="5113" spans="1:7" x14ac:dyDescent="0.25">
      <c r="A5113" s="1"/>
      <c r="B5113" s="11"/>
      <c r="C5113" s="2"/>
      <c r="G5113" s="3"/>
    </row>
    <row r="5114" spans="1:7" x14ac:dyDescent="0.25">
      <c r="A5114" s="1"/>
      <c r="B5114" s="11"/>
      <c r="C5114" s="2"/>
      <c r="G5114" s="3"/>
    </row>
    <row r="5115" spans="1:7" x14ac:dyDescent="0.25">
      <c r="A5115" s="1"/>
      <c r="B5115" s="11"/>
      <c r="C5115" s="2"/>
      <c r="G5115" s="3"/>
    </row>
    <row r="5116" spans="1:7" x14ac:dyDescent="0.25">
      <c r="A5116" s="1"/>
      <c r="B5116" s="11"/>
      <c r="C5116" s="2"/>
      <c r="G5116" s="3"/>
    </row>
    <row r="5117" spans="1:7" x14ac:dyDescent="0.25">
      <c r="A5117" s="1"/>
      <c r="B5117" s="11"/>
      <c r="C5117" s="2"/>
      <c r="G5117" s="3"/>
    </row>
    <row r="5118" spans="1:7" x14ac:dyDescent="0.25">
      <c r="A5118" s="1"/>
      <c r="B5118" s="11"/>
      <c r="C5118" s="2"/>
      <c r="G5118" s="3"/>
    </row>
    <row r="5119" spans="1:7" x14ac:dyDescent="0.25">
      <c r="A5119" s="1"/>
      <c r="B5119" s="11"/>
      <c r="C5119" s="2"/>
      <c r="G5119" s="3"/>
    </row>
    <row r="5120" spans="1:7" x14ac:dyDescent="0.25">
      <c r="A5120" s="1"/>
      <c r="B5120" s="11"/>
      <c r="C5120" s="2"/>
      <c r="G5120" s="3"/>
    </row>
    <row r="5121" spans="1:7" x14ac:dyDescent="0.25">
      <c r="A5121" s="1"/>
      <c r="B5121" s="11"/>
      <c r="C5121" s="2"/>
      <c r="G5121" s="3"/>
    </row>
    <row r="5122" spans="1:7" x14ac:dyDescent="0.25">
      <c r="A5122" s="1"/>
      <c r="B5122" s="11"/>
      <c r="C5122" s="2"/>
      <c r="G5122" s="3"/>
    </row>
    <row r="5123" spans="1:7" x14ac:dyDescent="0.25">
      <c r="A5123" s="1"/>
      <c r="B5123" s="11"/>
      <c r="C5123" s="2"/>
      <c r="G5123" s="3"/>
    </row>
    <row r="5124" spans="1:7" x14ac:dyDescent="0.25">
      <c r="A5124" s="1"/>
      <c r="B5124" s="11"/>
      <c r="C5124" s="2"/>
      <c r="G5124" s="3"/>
    </row>
    <row r="5125" spans="1:7" x14ac:dyDescent="0.25">
      <c r="A5125" s="1"/>
      <c r="B5125" s="11"/>
      <c r="C5125" s="2"/>
      <c r="G5125" s="3"/>
    </row>
    <row r="5126" spans="1:7" x14ac:dyDescent="0.25">
      <c r="A5126" s="1"/>
      <c r="B5126" s="11"/>
      <c r="C5126" s="2"/>
      <c r="G5126" s="3"/>
    </row>
    <row r="5127" spans="1:7" x14ac:dyDescent="0.25">
      <c r="A5127" s="1"/>
      <c r="B5127" s="11"/>
      <c r="C5127" s="2"/>
      <c r="G5127" s="3"/>
    </row>
    <row r="5128" spans="1:7" x14ac:dyDescent="0.25">
      <c r="A5128" s="1"/>
      <c r="B5128" s="11"/>
      <c r="C5128" s="2"/>
      <c r="G5128" s="3"/>
    </row>
    <row r="5129" spans="1:7" x14ac:dyDescent="0.25">
      <c r="A5129" s="1"/>
      <c r="B5129" s="11"/>
      <c r="C5129" s="2"/>
      <c r="G5129" s="3"/>
    </row>
    <row r="5130" spans="1:7" x14ac:dyDescent="0.25">
      <c r="A5130" s="1"/>
      <c r="B5130" s="11"/>
      <c r="C5130" s="2"/>
      <c r="G5130" s="3"/>
    </row>
    <row r="5131" spans="1:7" x14ac:dyDescent="0.25">
      <c r="A5131" s="1"/>
      <c r="B5131" s="11"/>
      <c r="C5131" s="2"/>
      <c r="G5131" s="3"/>
    </row>
    <row r="5132" spans="1:7" x14ac:dyDescent="0.25">
      <c r="A5132" s="1"/>
      <c r="B5132" s="11"/>
      <c r="C5132" s="2"/>
      <c r="G5132" s="3"/>
    </row>
    <row r="5133" spans="1:7" x14ac:dyDescent="0.25">
      <c r="A5133" s="1"/>
      <c r="B5133" s="11"/>
      <c r="C5133" s="2"/>
      <c r="G5133" s="3"/>
    </row>
    <row r="5134" spans="1:7" x14ac:dyDescent="0.25">
      <c r="A5134" s="1"/>
      <c r="B5134" s="11"/>
      <c r="C5134" s="2"/>
      <c r="G5134" s="3"/>
    </row>
    <row r="5135" spans="1:7" x14ac:dyDescent="0.25">
      <c r="A5135" s="1"/>
      <c r="B5135" s="11"/>
      <c r="C5135" s="2"/>
      <c r="G5135" s="3"/>
    </row>
    <row r="5136" spans="1:7" x14ac:dyDescent="0.25">
      <c r="A5136" s="1"/>
      <c r="B5136" s="11"/>
      <c r="C5136" s="2"/>
      <c r="G5136" s="3"/>
    </row>
    <row r="5137" spans="1:7" x14ac:dyDescent="0.25">
      <c r="A5137" s="1"/>
      <c r="B5137" s="11"/>
      <c r="C5137" s="2"/>
      <c r="G5137" s="3"/>
    </row>
    <row r="5138" spans="1:7" x14ac:dyDescent="0.25">
      <c r="A5138" s="1"/>
      <c r="B5138" s="11"/>
      <c r="C5138" s="2"/>
      <c r="G5138" s="3"/>
    </row>
    <row r="5139" spans="1:7" x14ac:dyDescent="0.25">
      <c r="A5139" s="1"/>
      <c r="B5139" s="11"/>
      <c r="C5139" s="2"/>
      <c r="G5139" s="3"/>
    </row>
    <row r="5140" spans="1:7" x14ac:dyDescent="0.25">
      <c r="A5140" s="1"/>
      <c r="B5140" s="11"/>
      <c r="C5140" s="2"/>
      <c r="G5140" s="3"/>
    </row>
    <row r="5141" spans="1:7" x14ac:dyDescent="0.25">
      <c r="A5141" s="1"/>
      <c r="B5141" s="11"/>
      <c r="C5141" s="2"/>
      <c r="G5141" s="3"/>
    </row>
    <row r="5142" spans="1:7" x14ac:dyDescent="0.25">
      <c r="A5142" s="1"/>
      <c r="B5142" s="11"/>
      <c r="C5142" s="2"/>
      <c r="G5142" s="3"/>
    </row>
    <row r="5143" spans="1:7" x14ac:dyDescent="0.25">
      <c r="A5143" s="1"/>
      <c r="B5143" s="11"/>
      <c r="C5143" s="2"/>
      <c r="G5143" s="3"/>
    </row>
    <row r="5144" spans="1:7" x14ac:dyDescent="0.25">
      <c r="A5144" s="1"/>
      <c r="B5144" s="11"/>
      <c r="C5144" s="2"/>
      <c r="G5144" s="3"/>
    </row>
    <row r="5145" spans="1:7" x14ac:dyDescent="0.25">
      <c r="A5145" s="1"/>
      <c r="B5145" s="11"/>
      <c r="C5145" s="2"/>
      <c r="G5145" s="3"/>
    </row>
    <row r="5146" spans="1:7" x14ac:dyDescent="0.25">
      <c r="A5146" s="1"/>
      <c r="B5146" s="11"/>
      <c r="C5146" s="2"/>
      <c r="G5146" s="3"/>
    </row>
    <row r="5147" spans="1:7" x14ac:dyDescent="0.25">
      <c r="A5147" s="1"/>
      <c r="B5147" s="11"/>
      <c r="C5147" s="2"/>
      <c r="G5147" s="3"/>
    </row>
    <row r="5148" spans="1:7" x14ac:dyDescent="0.25">
      <c r="A5148" s="1"/>
      <c r="B5148" s="11"/>
      <c r="C5148" s="2"/>
      <c r="G5148" s="3"/>
    </row>
    <row r="5149" spans="1:7" x14ac:dyDescent="0.25">
      <c r="A5149" s="1"/>
      <c r="B5149" s="11"/>
      <c r="C5149" s="2"/>
      <c r="G5149" s="3"/>
    </row>
    <row r="5150" spans="1:7" x14ac:dyDescent="0.25">
      <c r="A5150" s="1"/>
      <c r="B5150" s="11"/>
      <c r="C5150" s="2"/>
      <c r="G5150" s="3"/>
    </row>
    <row r="5151" spans="1:7" x14ac:dyDescent="0.25">
      <c r="A5151" s="1"/>
      <c r="B5151" s="11"/>
      <c r="C5151" s="2"/>
      <c r="G5151" s="3"/>
    </row>
    <row r="5152" spans="1:7" x14ac:dyDescent="0.25">
      <c r="A5152" s="1"/>
      <c r="B5152" s="11"/>
      <c r="C5152" s="2"/>
      <c r="G5152" s="3"/>
    </row>
    <row r="5153" spans="1:7" x14ac:dyDescent="0.25">
      <c r="A5153" s="1"/>
      <c r="B5153" s="11"/>
      <c r="C5153" s="2"/>
      <c r="G5153" s="3"/>
    </row>
    <row r="5154" spans="1:7" x14ac:dyDescent="0.25">
      <c r="A5154" s="1"/>
      <c r="B5154" s="11"/>
      <c r="C5154" s="2"/>
      <c r="G5154" s="3"/>
    </row>
    <row r="5155" spans="1:7" x14ac:dyDescent="0.25">
      <c r="A5155" s="1"/>
      <c r="B5155" s="11"/>
      <c r="C5155" s="2"/>
      <c r="G5155" s="3"/>
    </row>
    <row r="5156" spans="1:7" x14ac:dyDescent="0.25">
      <c r="A5156" s="1"/>
      <c r="B5156" s="11"/>
      <c r="C5156" s="2"/>
      <c r="G5156" s="3"/>
    </row>
    <row r="5157" spans="1:7" x14ac:dyDescent="0.25">
      <c r="A5157" s="1"/>
      <c r="B5157" s="11"/>
      <c r="C5157" s="2"/>
      <c r="G5157" s="3"/>
    </row>
    <row r="5158" spans="1:7" x14ac:dyDescent="0.25">
      <c r="A5158" s="1"/>
      <c r="B5158" s="11"/>
      <c r="C5158" s="2"/>
      <c r="G5158" s="3"/>
    </row>
    <row r="5159" spans="1:7" x14ac:dyDescent="0.25">
      <c r="A5159" s="1"/>
      <c r="B5159" s="11"/>
      <c r="C5159" s="2"/>
      <c r="G5159" s="3"/>
    </row>
    <row r="5160" spans="1:7" x14ac:dyDescent="0.25">
      <c r="A5160" s="1"/>
      <c r="B5160" s="11"/>
      <c r="C5160" s="2"/>
      <c r="G5160" s="3"/>
    </row>
    <row r="5161" spans="1:7" x14ac:dyDescent="0.25">
      <c r="A5161" s="1"/>
      <c r="B5161" s="11"/>
      <c r="C5161" s="2"/>
      <c r="G5161" s="3"/>
    </row>
    <row r="5162" spans="1:7" x14ac:dyDescent="0.25">
      <c r="A5162" s="1"/>
      <c r="B5162" s="11"/>
      <c r="C5162" s="2"/>
      <c r="G5162" s="3"/>
    </row>
    <row r="5163" spans="1:7" x14ac:dyDescent="0.25">
      <c r="A5163" s="1"/>
      <c r="B5163" s="11"/>
      <c r="C5163" s="2"/>
      <c r="G5163" s="3"/>
    </row>
    <row r="5164" spans="1:7" x14ac:dyDescent="0.25">
      <c r="A5164" s="1"/>
      <c r="B5164" s="11"/>
      <c r="C5164" s="2"/>
      <c r="G5164" s="3"/>
    </row>
    <row r="5165" spans="1:7" x14ac:dyDescent="0.25">
      <c r="A5165" s="1"/>
      <c r="B5165" s="11"/>
      <c r="C5165" s="2"/>
      <c r="G5165" s="3"/>
    </row>
    <row r="5166" spans="1:7" x14ac:dyDescent="0.25">
      <c r="A5166" s="1"/>
      <c r="B5166" s="11"/>
      <c r="C5166" s="2"/>
      <c r="G5166" s="3"/>
    </row>
    <row r="5167" spans="1:7" x14ac:dyDescent="0.25">
      <c r="A5167" s="1"/>
      <c r="B5167" s="11"/>
      <c r="C5167" s="2"/>
      <c r="G5167" s="3"/>
    </row>
    <row r="5168" spans="1:7" x14ac:dyDescent="0.25">
      <c r="A5168" s="1"/>
      <c r="B5168" s="11"/>
      <c r="C5168" s="2"/>
      <c r="G5168" s="3"/>
    </row>
    <row r="5169" spans="1:7" x14ac:dyDescent="0.25">
      <c r="A5169" s="1"/>
      <c r="B5169" s="11"/>
      <c r="C5169" s="2"/>
      <c r="G5169" s="3"/>
    </row>
    <row r="5170" spans="1:7" x14ac:dyDescent="0.25">
      <c r="A5170" s="1"/>
      <c r="B5170" s="11"/>
      <c r="C5170" s="2"/>
      <c r="G5170" s="3"/>
    </row>
    <row r="5171" spans="1:7" x14ac:dyDescent="0.25">
      <c r="A5171" s="1"/>
      <c r="B5171" s="11"/>
      <c r="C5171" s="2"/>
      <c r="G5171" s="3"/>
    </row>
    <row r="5172" spans="1:7" x14ac:dyDescent="0.25">
      <c r="A5172" s="1"/>
      <c r="B5172" s="11"/>
      <c r="C5172" s="2"/>
      <c r="G5172" s="3"/>
    </row>
    <row r="5173" spans="1:7" x14ac:dyDescent="0.25">
      <c r="A5173" s="1"/>
      <c r="B5173" s="11"/>
      <c r="C5173" s="2"/>
      <c r="G5173" s="3"/>
    </row>
    <row r="5174" spans="1:7" x14ac:dyDescent="0.25">
      <c r="A5174" s="1"/>
      <c r="B5174" s="11"/>
      <c r="C5174" s="2"/>
      <c r="G5174" s="3"/>
    </row>
    <row r="5175" spans="1:7" x14ac:dyDescent="0.25">
      <c r="A5175" s="1"/>
      <c r="B5175" s="11"/>
      <c r="C5175" s="2"/>
      <c r="G5175" s="3"/>
    </row>
    <row r="5176" spans="1:7" x14ac:dyDescent="0.25">
      <c r="A5176" s="1"/>
      <c r="B5176" s="11"/>
      <c r="C5176" s="2"/>
      <c r="G5176" s="3"/>
    </row>
    <row r="5177" spans="1:7" x14ac:dyDescent="0.25">
      <c r="A5177" s="1"/>
      <c r="B5177" s="11"/>
      <c r="C5177" s="2"/>
      <c r="G5177" s="3"/>
    </row>
    <row r="5178" spans="1:7" x14ac:dyDescent="0.25">
      <c r="A5178" s="1"/>
      <c r="B5178" s="11"/>
      <c r="C5178" s="2"/>
      <c r="G5178" s="3"/>
    </row>
    <row r="5179" spans="1:7" x14ac:dyDescent="0.25">
      <c r="A5179" s="1"/>
      <c r="B5179" s="11"/>
      <c r="C5179" s="2"/>
      <c r="G5179" s="3"/>
    </row>
    <row r="5180" spans="1:7" x14ac:dyDescent="0.25">
      <c r="A5180" s="1"/>
      <c r="B5180" s="11"/>
      <c r="C5180" s="2"/>
      <c r="G5180" s="3"/>
    </row>
    <row r="5181" spans="1:7" x14ac:dyDescent="0.25">
      <c r="A5181" s="1"/>
      <c r="B5181" s="11"/>
      <c r="C5181" s="2"/>
      <c r="G5181" s="3"/>
    </row>
    <row r="5182" spans="1:7" x14ac:dyDescent="0.25">
      <c r="A5182" s="1"/>
      <c r="B5182" s="11"/>
      <c r="C5182" s="2"/>
      <c r="G5182" s="3"/>
    </row>
    <row r="5183" spans="1:7" x14ac:dyDescent="0.25">
      <c r="A5183" s="1"/>
      <c r="B5183" s="11"/>
      <c r="C5183" s="2"/>
      <c r="G5183" s="3"/>
    </row>
    <row r="5184" spans="1:7" x14ac:dyDescent="0.25">
      <c r="A5184" s="1"/>
      <c r="B5184" s="11"/>
      <c r="C5184" s="2"/>
      <c r="G5184" s="3"/>
    </row>
    <row r="5185" spans="1:7" x14ac:dyDescent="0.25">
      <c r="A5185" s="1"/>
      <c r="B5185" s="11"/>
      <c r="C5185" s="2"/>
      <c r="G5185" s="3"/>
    </row>
    <row r="5186" spans="1:7" x14ac:dyDescent="0.25">
      <c r="A5186" s="1"/>
      <c r="B5186" s="11"/>
      <c r="C5186" s="2"/>
      <c r="G5186" s="3"/>
    </row>
    <row r="5187" spans="1:7" x14ac:dyDescent="0.25">
      <c r="A5187" s="1"/>
      <c r="B5187" s="11"/>
      <c r="C5187" s="2"/>
      <c r="G5187" s="3"/>
    </row>
    <row r="5188" spans="1:7" x14ac:dyDescent="0.25">
      <c r="A5188" s="1"/>
      <c r="B5188" s="11"/>
      <c r="C5188" s="2"/>
      <c r="G5188" s="3"/>
    </row>
    <row r="5189" spans="1:7" x14ac:dyDescent="0.25">
      <c r="A5189" s="1"/>
      <c r="B5189" s="11"/>
      <c r="C5189" s="2"/>
      <c r="G5189" s="3"/>
    </row>
    <row r="5190" spans="1:7" x14ac:dyDescent="0.25">
      <c r="A5190" s="1"/>
      <c r="B5190" s="11"/>
      <c r="C5190" s="2"/>
      <c r="G5190" s="3"/>
    </row>
    <row r="5191" spans="1:7" x14ac:dyDescent="0.25">
      <c r="A5191" s="1"/>
      <c r="B5191" s="11"/>
      <c r="C5191" s="2"/>
      <c r="G5191" s="3"/>
    </row>
    <row r="5192" spans="1:7" x14ac:dyDescent="0.25">
      <c r="A5192" s="1"/>
      <c r="B5192" s="11"/>
      <c r="C5192" s="2"/>
      <c r="G5192" s="3"/>
    </row>
    <row r="5193" spans="1:7" x14ac:dyDescent="0.25">
      <c r="A5193" s="1"/>
      <c r="B5193" s="11"/>
      <c r="C5193" s="2"/>
      <c r="G5193" s="3"/>
    </row>
    <row r="5194" spans="1:7" x14ac:dyDescent="0.25">
      <c r="A5194" s="1"/>
      <c r="B5194" s="11"/>
      <c r="C5194" s="2"/>
      <c r="G5194" s="3"/>
    </row>
    <row r="5195" spans="1:7" x14ac:dyDescent="0.25">
      <c r="A5195" s="1"/>
      <c r="B5195" s="11"/>
      <c r="C5195" s="2"/>
      <c r="G5195" s="3"/>
    </row>
    <row r="5196" spans="1:7" x14ac:dyDescent="0.25">
      <c r="A5196" s="1"/>
      <c r="B5196" s="11"/>
      <c r="C5196" s="2"/>
      <c r="G5196" s="3"/>
    </row>
    <row r="5197" spans="1:7" x14ac:dyDescent="0.25">
      <c r="A5197" s="1"/>
      <c r="B5197" s="11"/>
      <c r="C5197" s="2"/>
      <c r="G5197" s="3"/>
    </row>
    <row r="5198" spans="1:7" x14ac:dyDescent="0.25">
      <c r="A5198" s="1"/>
      <c r="B5198" s="11"/>
      <c r="C5198" s="2"/>
      <c r="G5198" s="3"/>
    </row>
    <row r="5199" spans="1:7" x14ac:dyDescent="0.25">
      <c r="A5199" s="1"/>
      <c r="B5199" s="11"/>
      <c r="C5199" s="2"/>
      <c r="G5199" s="3"/>
    </row>
    <row r="5200" spans="1:7" x14ac:dyDescent="0.25">
      <c r="A5200" s="1"/>
      <c r="B5200" s="11"/>
      <c r="C5200" s="2"/>
      <c r="G5200" s="3"/>
    </row>
    <row r="5201" spans="1:7" x14ac:dyDescent="0.25">
      <c r="A5201" s="1"/>
      <c r="B5201" s="11"/>
      <c r="C5201" s="2"/>
      <c r="G5201" s="3"/>
    </row>
    <row r="5202" spans="1:7" x14ac:dyDescent="0.25">
      <c r="A5202" s="1"/>
      <c r="B5202" s="11"/>
      <c r="C5202" s="2"/>
      <c r="G5202" s="3"/>
    </row>
    <row r="5203" spans="1:7" x14ac:dyDescent="0.25">
      <c r="A5203" s="1"/>
      <c r="B5203" s="11"/>
      <c r="C5203" s="2"/>
      <c r="G5203" s="3"/>
    </row>
    <row r="5204" spans="1:7" x14ac:dyDescent="0.25">
      <c r="A5204" s="1"/>
      <c r="B5204" s="11"/>
      <c r="C5204" s="2"/>
      <c r="G5204" s="3"/>
    </row>
    <row r="5205" spans="1:7" x14ac:dyDescent="0.25">
      <c r="A5205" s="1"/>
      <c r="B5205" s="11"/>
      <c r="C5205" s="2"/>
      <c r="G5205" s="3"/>
    </row>
    <row r="5206" spans="1:7" x14ac:dyDescent="0.25">
      <c r="A5206" s="1"/>
      <c r="B5206" s="11"/>
      <c r="C5206" s="2"/>
      <c r="G5206" s="3"/>
    </row>
    <row r="5207" spans="1:7" x14ac:dyDescent="0.25">
      <c r="A5207" s="1"/>
      <c r="B5207" s="11"/>
      <c r="C5207" s="2"/>
      <c r="G5207" s="3"/>
    </row>
    <row r="5208" spans="1:7" x14ac:dyDescent="0.25">
      <c r="A5208" s="1"/>
      <c r="B5208" s="11"/>
      <c r="C5208" s="2"/>
      <c r="G5208" s="3"/>
    </row>
    <row r="5209" spans="1:7" x14ac:dyDescent="0.25">
      <c r="A5209" s="1"/>
      <c r="B5209" s="11"/>
      <c r="C5209" s="2"/>
      <c r="G5209" s="3"/>
    </row>
    <row r="5210" spans="1:7" x14ac:dyDescent="0.25">
      <c r="A5210" s="1"/>
      <c r="B5210" s="11"/>
      <c r="C5210" s="2"/>
      <c r="G5210" s="3"/>
    </row>
    <row r="5211" spans="1:7" x14ac:dyDescent="0.25">
      <c r="A5211" s="1"/>
      <c r="B5211" s="11"/>
      <c r="C5211" s="2"/>
      <c r="G5211" s="3"/>
    </row>
    <row r="5212" spans="1:7" x14ac:dyDescent="0.25">
      <c r="A5212" s="1"/>
      <c r="B5212" s="11"/>
      <c r="C5212" s="2"/>
      <c r="G5212" s="3"/>
    </row>
    <row r="5213" spans="1:7" x14ac:dyDescent="0.25">
      <c r="A5213" s="1"/>
      <c r="B5213" s="11"/>
      <c r="C5213" s="2"/>
      <c r="G5213" s="3"/>
    </row>
    <row r="5214" spans="1:7" x14ac:dyDescent="0.25">
      <c r="A5214" s="1"/>
      <c r="B5214" s="11"/>
      <c r="C5214" s="2"/>
      <c r="G5214" s="3"/>
    </row>
    <row r="5215" spans="1:7" x14ac:dyDescent="0.25">
      <c r="A5215" s="1"/>
      <c r="B5215" s="11"/>
      <c r="C5215" s="2"/>
      <c r="G5215" s="3"/>
    </row>
    <row r="5216" spans="1:7" x14ac:dyDescent="0.25">
      <c r="A5216" s="1"/>
      <c r="B5216" s="11"/>
      <c r="C5216" s="2"/>
      <c r="G5216" s="3"/>
    </row>
    <row r="5217" spans="1:7" x14ac:dyDescent="0.25">
      <c r="A5217" s="1"/>
      <c r="B5217" s="11"/>
      <c r="C5217" s="2"/>
      <c r="G5217" s="3"/>
    </row>
    <row r="5218" spans="1:7" x14ac:dyDescent="0.25">
      <c r="A5218" s="1"/>
      <c r="B5218" s="11"/>
      <c r="C5218" s="2"/>
      <c r="G5218" s="3"/>
    </row>
    <row r="5219" spans="1:7" x14ac:dyDescent="0.25">
      <c r="A5219" s="1"/>
      <c r="B5219" s="11"/>
      <c r="C5219" s="2"/>
      <c r="G5219" s="3"/>
    </row>
    <row r="5220" spans="1:7" x14ac:dyDescent="0.25">
      <c r="A5220" s="1"/>
      <c r="B5220" s="11"/>
      <c r="C5220" s="2"/>
      <c r="G5220" s="3"/>
    </row>
    <row r="5221" spans="1:7" x14ac:dyDescent="0.25">
      <c r="A5221" s="1"/>
      <c r="B5221" s="11"/>
      <c r="C5221" s="2"/>
      <c r="G5221" s="3"/>
    </row>
    <row r="5222" spans="1:7" x14ac:dyDescent="0.25">
      <c r="A5222" s="1"/>
      <c r="B5222" s="11"/>
      <c r="C5222" s="2"/>
      <c r="G5222" s="3"/>
    </row>
    <row r="5223" spans="1:7" x14ac:dyDescent="0.25">
      <c r="A5223" s="1"/>
      <c r="B5223" s="11"/>
      <c r="C5223" s="2"/>
      <c r="G5223" s="3"/>
    </row>
    <row r="5224" spans="1:7" x14ac:dyDescent="0.25">
      <c r="A5224" s="1"/>
      <c r="B5224" s="11"/>
      <c r="C5224" s="2"/>
      <c r="G5224" s="3"/>
    </row>
    <row r="5225" spans="1:7" x14ac:dyDescent="0.25">
      <c r="A5225" s="1"/>
      <c r="B5225" s="11"/>
      <c r="C5225" s="2"/>
      <c r="G5225" s="3"/>
    </row>
    <row r="5226" spans="1:7" x14ac:dyDescent="0.25">
      <c r="A5226" s="1"/>
      <c r="B5226" s="11"/>
      <c r="C5226" s="2"/>
      <c r="G5226" s="3"/>
    </row>
    <row r="5227" spans="1:7" x14ac:dyDescent="0.25">
      <c r="A5227" s="1"/>
      <c r="B5227" s="11"/>
      <c r="C5227" s="2"/>
      <c r="G5227" s="3"/>
    </row>
    <row r="5228" spans="1:7" x14ac:dyDescent="0.25">
      <c r="A5228" s="1"/>
      <c r="B5228" s="11"/>
      <c r="C5228" s="2"/>
      <c r="G5228" s="3"/>
    </row>
    <row r="5229" spans="1:7" x14ac:dyDescent="0.25">
      <c r="A5229" s="1"/>
      <c r="B5229" s="11"/>
      <c r="C5229" s="2"/>
      <c r="G5229" s="3"/>
    </row>
    <row r="5230" spans="1:7" x14ac:dyDescent="0.25">
      <c r="A5230" s="1"/>
      <c r="B5230" s="11"/>
      <c r="C5230" s="2"/>
      <c r="G5230" s="3"/>
    </row>
    <row r="5231" spans="1:7" x14ac:dyDescent="0.25">
      <c r="A5231" s="1"/>
      <c r="B5231" s="11"/>
      <c r="C5231" s="2"/>
      <c r="G5231" s="3"/>
    </row>
    <row r="5232" spans="1:7" x14ac:dyDescent="0.25">
      <c r="A5232" s="1"/>
      <c r="B5232" s="11"/>
      <c r="C5232" s="2"/>
      <c r="G5232" s="3"/>
    </row>
    <row r="5233" spans="1:7" x14ac:dyDescent="0.25">
      <c r="A5233" s="1"/>
      <c r="B5233" s="11"/>
      <c r="C5233" s="2"/>
      <c r="G5233" s="3"/>
    </row>
    <row r="5234" spans="1:7" x14ac:dyDescent="0.25">
      <c r="A5234" s="1"/>
      <c r="B5234" s="11"/>
      <c r="C5234" s="2"/>
      <c r="G5234" s="3"/>
    </row>
    <row r="5235" spans="1:7" x14ac:dyDescent="0.25">
      <c r="A5235" s="1"/>
      <c r="B5235" s="11"/>
      <c r="C5235" s="2"/>
      <c r="G5235" s="3"/>
    </row>
    <row r="5236" spans="1:7" x14ac:dyDescent="0.25">
      <c r="A5236" s="1"/>
      <c r="B5236" s="11"/>
      <c r="C5236" s="2"/>
      <c r="G5236" s="3"/>
    </row>
    <row r="5237" spans="1:7" x14ac:dyDescent="0.25">
      <c r="A5237" s="1"/>
      <c r="B5237" s="11"/>
      <c r="C5237" s="2"/>
      <c r="G5237" s="3"/>
    </row>
    <row r="5238" spans="1:7" x14ac:dyDescent="0.25">
      <c r="A5238" s="1"/>
      <c r="B5238" s="11"/>
      <c r="C5238" s="2"/>
      <c r="G5238" s="3"/>
    </row>
    <row r="5239" spans="1:7" x14ac:dyDescent="0.25">
      <c r="A5239" s="1"/>
      <c r="B5239" s="11"/>
      <c r="C5239" s="2"/>
      <c r="G5239" s="3"/>
    </row>
    <row r="5240" spans="1:7" x14ac:dyDescent="0.25">
      <c r="A5240" s="1"/>
      <c r="B5240" s="11"/>
      <c r="C5240" s="2"/>
      <c r="G5240" s="3"/>
    </row>
    <row r="5241" spans="1:7" x14ac:dyDescent="0.25">
      <c r="A5241" s="1"/>
      <c r="B5241" s="11"/>
      <c r="C5241" s="2"/>
      <c r="G5241" s="3"/>
    </row>
    <row r="5242" spans="1:7" x14ac:dyDescent="0.25">
      <c r="A5242" s="1"/>
      <c r="B5242" s="11"/>
      <c r="C5242" s="2"/>
      <c r="G5242" s="3"/>
    </row>
    <row r="5243" spans="1:7" x14ac:dyDescent="0.25">
      <c r="A5243" s="1"/>
      <c r="B5243" s="11"/>
      <c r="C5243" s="2"/>
      <c r="G5243" s="3"/>
    </row>
    <row r="5244" spans="1:7" x14ac:dyDescent="0.25">
      <c r="A5244" s="1"/>
      <c r="B5244" s="11"/>
      <c r="C5244" s="2"/>
      <c r="G5244" s="3"/>
    </row>
    <row r="5245" spans="1:7" x14ac:dyDescent="0.25">
      <c r="A5245" s="1"/>
      <c r="B5245" s="11"/>
      <c r="C5245" s="2"/>
      <c r="G5245" s="3"/>
    </row>
    <row r="5246" spans="1:7" x14ac:dyDescent="0.25">
      <c r="A5246" s="1"/>
      <c r="B5246" s="11"/>
      <c r="C5246" s="2"/>
      <c r="G5246" s="3"/>
    </row>
    <row r="5247" spans="1:7" x14ac:dyDescent="0.25">
      <c r="A5247" s="1"/>
      <c r="B5247" s="11"/>
      <c r="C5247" s="2"/>
      <c r="G5247" s="3"/>
    </row>
    <row r="5248" spans="1:7" x14ac:dyDescent="0.25">
      <c r="A5248" s="1"/>
      <c r="B5248" s="11"/>
      <c r="C5248" s="2"/>
      <c r="G5248" s="3"/>
    </row>
    <row r="5249" spans="1:7" x14ac:dyDescent="0.25">
      <c r="A5249" s="1"/>
      <c r="B5249" s="11"/>
      <c r="C5249" s="2"/>
      <c r="G5249" s="3"/>
    </row>
    <row r="5250" spans="1:7" x14ac:dyDescent="0.25">
      <c r="A5250" s="1"/>
      <c r="B5250" s="11"/>
      <c r="C5250" s="2"/>
      <c r="G5250" s="3"/>
    </row>
    <row r="5251" spans="1:7" x14ac:dyDescent="0.25">
      <c r="A5251" s="1"/>
      <c r="B5251" s="11"/>
      <c r="C5251" s="2"/>
      <c r="G5251" s="3"/>
    </row>
    <row r="5252" spans="1:7" x14ac:dyDescent="0.25">
      <c r="A5252" s="1"/>
      <c r="B5252" s="11"/>
      <c r="C5252" s="2"/>
      <c r="G5252" s="3"/>
    </row>
    <row r="5253" spans="1:7" x14ac:dyDescent="0.25">
      <c r="A5253" s="1"/>
      <c r="B5253" s="11"/>
      <c r="C5253" s="2"/>
      <c r="G5253" s="3"/>
    </row>
    <row r="5254" spans="1:7" x14ac:dyDescent="0.25">
      <c r="A5254" s="1"/>
      <c r="B5254" s="11"/>
      <c r="C5254" s="2"/>
      <c r="G5254" s="3"/>
    </row>
    <row r="5255" spans="1:7" x14ac:dyDescent="0.25">
      <c r="A5255" s="1"/>
      <c r="B5255" s="11"/>
      <c r="C5255" s="2"/>
      <c r="G5255" s="3"/>
    </row>
    <row r="5256" spans="1:7" x14ac:dyDescent="0.25">
      <c r="A5256" s="1"/>
      <c r="B5256" s="11"/>
      <c r="C5256" s="2"/>
      <c r="G5256" s="3"/>
    </row>
    <row r="5257" spans="1:7" x14ac:dyDescent="0.25">
      <c r="A5257" s="1"/>
      <c r="B5257" s="11"/>
      <c r="C5257" s="2"/>
      <c r="G5257" s="3"/>
    </row>
    <row r="5258" spans="1:7" x14ac:dyDescent="0.25">
      <c r="A5258" s="1"/>
      <c r="B5258" s="11"/>
      <c r="C5258" s="2"/>
      <c r="G5258" s="3"/>
    </row>
    <row r="5259" spans="1:7" x14ac:dyDescent="0.25">
      <c r="A5259" s="1"/>
      <c r="B5259" s="11"/>
      <c r="C5259" s="2"/>
      <c r="G5259" s="3"/>
    </row>
    <row r="5260" spans="1:7" x14ac:dyDescent="0.25">
      <c r="A5260" s="1"/>
      <c r="B5260" s="11"/>
      <c r="C5260" s="2"/>
      <c r="G5260" s="3"/>
    </row>
    <row r="5261" spans="1:7" x14ac:dyDescent="0.25">
      <c r="A5261" s="1"/>
      <c r="B5261" s="11"/>
      <c r="C5261" s="2"/>
      <c r="G5261" s="3"/>
    </row>
    <row r="5262" spans="1:7" x14ac:dyDescent="0.25">
      <c r="A5262" s="1"/>
      <c r="B5262" s="11"/>
      <c r="C5262" s="2"/>
      <c r="G5262" s="3"/>
    </row>
    <row r="5263" spans="1:7" x14ac:dyDescent="0.25">
      <c r="A5263" s="1"/>
      <c r="B5263" s="11"/>
      <c r="C5263" s="2"/>
      <c r="G5263" s="3"/>
    </row>
    <row r="5264" spans="1:7" x14ac:dyDescent="0.25">
      <c r="A5264" s="1"/>
      <c r="B5264" s="11"/>
      <c r="C5264" s="2"/>
      <c r="G5264" s="3"/>
    </row>
    <row r="5265" spans="1:7" x14ac:dyDescent="0.25">
      <c r="A5265" s="1"/>
      <c r="B5265" s="11"/>
      <c r="C5265" s="2"/>
      <c r="G5265" s="3"/>
    </row>
    <row r="5266" spans="1:7" x14ac:dyDescent="0.25">
      <c r="A5266" s="1"/>
      <c r="B5266" s="11"/>
      <c r="C5266" s="2"/>
      <c r="G5266" s="3"/>
    </row>
    <row r="5267" spans="1:7" x14ac:dyDescent="0.25">
      <c r="A5267" s="1"/>
      <c r="B5267" s="11"/>
      <c r="C5267" s="2"/>
      <c r="G5267" s="3"/>
    </row>
    <row r="5268" spans="1:7" x14ac:dyDescent="0.25">
      <c r="A5268" s="1"/>
      <c r="B5268" s="11"/>
      <c r="C5268" s="2"/>
      <c r="G5268" s="3"/>
    </row>
    <row r="5269" spans="1:7" x14ac:dyDescent="0.25">
      <c r="A5269" s="1"/>
      <c r="B5269" s="11"/>
      <c r="C5269" s="2"/>
      <c r="G5269" s="3"/>
    </row>
    <row r="5270" spans="1:7" x14ac:dyDescent="0.25">
      <c r="A5270" s="1"/>
      <c r="B5270" s="11"/>
      <c r="C5270" s="2"/>
      <c r="G5270" s="3"/>
    </row>
    <row r="5271" spans="1:7" x14ac:dyDescent="0.25">
      <c r="A5271" s="1"/>
      <c r="B5271" s="11"/>
      <c r="C5271" s="2"/>
      <c r="G5271" s="3"/>
    </row>
    <row r="5272" spans="1:7" x14ac:dyDescent="0.25">
      <c r="A5272" s="1"/>
      <c r="B5272" s="11"/>
      <c r="C5272" s="2"/>
      <c r="G5272" s="3"/>
    </row>
    <row r="5273" spans="1:7" x14ac:dyDescent="0.25">
      <c r="A5273" s="1"/>
      <c r="B5273" s="11"/>
      <c r="C5273" s="2"/>
      <c r="G5273" s="3"/>
    </row>
    <row r="5274" spans="1:7" x14ac:dyDescent="0.25">
      <c r="A5274" s="1"/>
      <c r="B5274" s="11"/>
      <c r="C5274" s="2"/>
      <c r="G5274" s="3"/>
    </row>
    <row r="5275" spans="1:7" x14ac:dyDescent="0.25">
      <c r="A5275" s="1"/>
      <c r="B5275" s="11"/>
      <c r="C5275" s="2"/>
      <c r="G5275" s="3"/>
    </row>
    <row r="5276" spans="1:7" x14ac:dyDescent="0.25">
      <c r="A5276" s="1"/>
      <c r="B5276" s="11"/>
      <c r="C5276" s="2"/>
      <c r="G5276" s="3"/>
    </row>
    <row r="5277" spans="1:7" x14ac:dyDescent="0.25">
      <c r="A5277" s="1"/>
      <c r="B5277" s="11"/>
      <c r="C5277" s="2"/>
      <c r="G5277" s="3"/>
    </row>
    <row r="5278" spans="1:7" x14ac:dyDescent="0.25">
      <c r="A5278" s="1"/>
      <c r="B5278" s="11"/>
      <c r="C5278" s="2"/>
      <c r="G5278" s="3"/>
    </row>
    <row r="5279" spans="1:7" x14ac:dyDescent="0.25">
      <c r="A5279" s="1"/>
      <c r="B5279" s="11"/>
      <c r="C5279" s="2"/>
      <c r="G5279" s="3"/>
    </row>
    <row r="5280" spans="1:7" x14ac:dyDescent="0.25">
      <c r="A5280" s="1"/>
      <c r="B5280" s="11"/>
      <c r="C5280" s="2"/>
      <c r="G5280" s="3"/>
    </row>
    <row r="5281" spans="1:7" x14ac:dyDescent="0.25">
      <c r="A5281" s="1"/>
      <c r="B5281" s="11"/>
      <c r="C5281" s="2"/>
      <c r="G5281" s="3"/>
    </row>
    <row r="5282" spans="1:7" x14ac:dyDescent="0.25">
      <c r="A5282" s="1"/>
      <c r="B5282" s="11"/>
      <c r="C5282" s="2"/>
      <c r="G5282" s="3"/>
    </row>
    <row r="5283" spans="1:7" x14ac:dyDescent="0.25">
      <c r="A5283" s="1"/>
      <c r="B5283" s="11"/>
      <c r="C5283" s="2"/>
      <c r="G5283" s="3"/>
    </row>
    <row r="5284" spans="1:7" x14ac:dyDescent="0.25">
      <c r="A5284" s="1"/>
      <c r="B5284" s="11"/>
      <c r="C5284" s="2"/>
      <c r="G5284" s="3"/>
    </row>
    <row r="5285" spans="1:7" x14ac:dyDescent="0.25">
      <c r="A5285" s="1"/>
      <c r="B5285" s="11"/>
      <c r="C5285" s="2"/>
      <c r="G5285" s="3"/>
    </row>
    <row r="5286" spans="1:7" x14ac:dyDescent="0.25">
      <c r="A5286" s="1"/>
      <c r="B5286" s="11"/>
      <c r="C5286" s="2"/>
      <c r="G5286" s="3"/>
    </row>
    <row r="5287" spans="1:7" x14ac:dyDescent="0.25">
      <c r="A5287" s="1"/>
      <c r="B5287" s="11"/>
      <c r="C5287" s="2"/>
      <c r="G5287" s="3"/>
    </row>
    <row r="5288" spans="1:7" x14ac:dyDescent="0.25">
      <c r="A5288" s="1"/>
      <c r="B5288" s="11"/>
      <c r="C5288" s="2"/>
      <c r="G5288" s="3"/>
    </row>
    <row r="5289" spans="1:7" x14ac:dyDescent="0.25">
      <c r="A5289" s="1"/>
      <c r="B5289" s="11"/>
      <c r="C5289" s="2"/>
      <c r="G5289" s="3"/>
    </row>
    <row r="5290" spans="1:7" x14ac:dyDescent="0.25">
      <c r="A5290" s="1"/>
      <c r="B5290" s="11"/>
      <c r="C5290" s="2"/>
      <c r="G5290" s="3"/>
    </row>
    <row r="5291" spans="1:7" x14ac:dyDescent="0.25">
      <c r="A5291" s="1"/>
      <c r="B5291" s="11"/>
      <c r="C5291" s="2"/>
      <c r="G5291" s="3"/>
    </row>
    <row r="5292" spans="1:7" x14ac:dyDescent="0.25">
      <c r="A5292" s="1"/>
      <c r="B5292" s="11"/>
      <c r="C5292" s="2"/>
      <c r="G5292" s="3"/>
    </row>
    <row r="5293" spans="1:7" x14ac:dyDescent="0.25">
      <c r="A5293" s="1"/>
      <c r="B5293" s="11"/>
      <c r="C5293" s="2"/>
      <c r="G5293" s="3"/>
    </row>
    <row r="5294" spans="1:7" x14ac:dyDescent="0.25">
      <c r="A5294" s="1"/>
      <c r="B5294" s="11"/>
      <c r="C5294" s="2"/>
      <c r="G5294" s="3"/>
    </row>
    <row r="5295" spans="1:7" x14ac:dyDescent="0.25">
      <c r="A5295" s="1"/>
      <c r="B5295" s="11"/>
      <c r="C5295" s="2"/>
      <c r="G5295" s="3"/>
    </row>
    <row r="5296" spans="1:7" x14ac:dyDescent="0.25">
      <c r="A5296" s="1"/>
      <c r="B5296" s="11"/>
      <c r="C5296" s="2"/>
      <c r="G5296" s="3"/>
    </row>
    <row r="5297" spans="1:7" x14ac:dyDescent="0.25">
      <c r="A5297" s="1"/>
      <c r="B5297" s="11"/>
      <c r="C5297" s="2"/>
      <c r="G5297" s="3"/>
    </row>
    <row r="5298" spans="1:7" x14ac:dyDescent="0.25">
      <c r="A5298" s="1"/>
      <c r="B5298" s="11"/>
      <c r="C5298" s="2"/>
      <c r="G5298" s="3"/>
    </row>
    <row r="5299" spans="1:7" x14ac:dyDescent="0.25">
      <c r="A5299" s="1"/>
      <c r="B5299" s="11"/>
      <c r="C5299" s="2"/>
      <c r="G5299" s="3"/>
    </row>
    <row r="5300" spans="1:7" x14ac:dyDescent="0.25">
      <c r="A5300" s="1"/>
      <c r="B5300" s="11"/>
      <c r="C5300" s="2"/>
      <c r="G5300" s="3"/>
    </row>
    <row r="5301" spans="1:7" x14ac:dyDescent="0.25">
      <c r="A5301" s="1"/>
      <c r="B5301" s="11"/>
      <c r="C5301" s="2"/>
      <c r="G5301" s="3"/>
    </row>
    <row r="5302" spans="1:7" x14ac:dyDescent="0.25">
      <c r="A5302" s="1"/>
      <c r="B5302" s="11"/>
      <c r="C5302" s="2"/>
      <c r="G5302" s="3"/>
    </row>
    <row r="5303" spans="1:7" x14ac:dyDescent="0.25">
      <c r="A5303" s="1"/>
      <c r="B5303" s="11"/>
      <c r="C5303" s="2"/>
      <c r="G5303" s="3"/>
    </row>
    <row r="5304" spans="1:7" x14ac:dyDescent="0.25">
      <c r="A5304" s="1"/>
      <c r="B5304" s="11"/>
      <c r="C5304" s="2"/>
      <c r="G5304" s="3"/>
    </row>
    <row r="5305" spans="1:7" x14ac:dyDescent="0.25">
      <c r="A5305" s="1"/>
      <c r="B5305" s="11"/>
      <c r="C5305" s="2"/>
      <c r="G5305" s="3"/>
    </row>
    <row r="5306" spans="1:7" x14ac:dyDescent="0.25">
      <c r="A5306" s="1"/>
      <c r="B5306" s="11"/>
      <c r="C5306" s="2"/>
      <c r="G5306" s="3"/>
    </row>
    <row r="5307" spans="1:7" x14ac:dyDescent="0.25">
      <c r="A5307" s="1"/>
      <c r="B5307" s="11"/>
      <c r="C5307" s="2"/>
      <c r="G5307" s="3"/>
    </row>
    <row r="5308" spans="1:7" x14ac:dyDescent="0.25">
      <c r="A5308" s="1"/>
      <c r="B5308" s="11"/>
      <c r="C5308" s="2"/>
      <c r="G5308" s="3"/>
    </row>
    <row r="5309" spans="1:7" x14ac:dyDescent="0.25">
      <c r="A5309" s="1"/>
      <c r="B5309" s="11"/>
      <c r="C5309" s="2"/>
      <c r="G5309" s="3"/>
    </row>
    <row r="5310" spans="1:7" x14ac:dyDescent="0.25">
      <c r="A5310" s="1"/>
      <c r="B5310" s="11"/>
      <c r="C5310" s="2"/>
      <c r="G5310" s="3"/>
    </row>
    <row r="5311" spans="1:7" x14ac:dyDescent="0.25">
      <c r="A5311" s="1"/>
      <c r="B5311" s="11"/>
      <c r="C5311" s="2"/>
      <c r="G5311" s="3"/>
    </row>
    <row r="5312" spans="1:7" x14ac:dyDescent="0.25">
      <c r="A5312" s="1"/>
      <c r="B5312" s="11"/>
      <c r="C5312" s="2"/>
      <c r="G5312" s="3"/>
    </row>
    <row r="5313" spans="1:7" x14ac:dyDescent="0.25">
      <c r="A5313" s="1"/>
      <c r="B5313" s="11"/>
      <c r="C5313" s="2"/>
      <c r="G5313" s="3"/>
    </row>
    <row r="5314" spans="1:7" x14ac:dyDescent="0.25">
      <c r="A5314" s="1"/>
      <c r="B5314" s="11"/>
      <c r="C5314" s="2"/>
      <c r="G5314" s="3"/>
    </row>
    <row r="5315" spans="1:7" x14ac:dyDescent="0.25">
      <c r="A5315" s="1"/>
      <c r="B5315" s="11"/>
      <c r="C5315" s="2"/>
      <c r="G5315" s="3"/>
    </row>
    <row r="5316" spans="1:7" x14ac:dyDescent="0.25">
      <c r="A5316" s="1"/>
      <c r="B5316" s="11"/>
      <c r="C5316" s="2"/>
      <c r="G5316" s="3"/>
    </row>
    <row r="5317" spans="1:7" x14ac:dyDescent="0.25">
      <c r="A5317" s="1"/>
      <c r="B5317" s="11"/>
      <c r="C5317" s="2"/>
      <c r="G5317" s="3"/>
    </row>
    <row r="5318" spans="1:7" x14ac:dyDescent="0.25">
      <c r="A5318" s="1"/>
      <c r="B5318" s="11"/>
      <c r="C5318" s="2"/>
      <c r="G5318" s="3"/>
    </row>
    <row r="5319" spans="1:7" x14ac:dyDescent="0.25">
      <c r="A5319" s="1"/>
      <c r="B5319" s="11"/>
      <c r="C5319" s="2"/>
      <c r="G5319" s="3"/>
    </row>
    <row r="5320" spans="1:7" x14ac:dyDescent="0.25">
      <c r="A5320" s="1"/>
      <c r="B5320" s="11"/>
      <c r="C5320" s="2"/>
      <c r="G5320" s="3"/>
    </row>
    <row r="5321" spans="1:7" x14ac:dyDescent="0.25">
      <c r="A5321" s="1"/>
      <c r="B5321" s="11"/>
      <c r="C5321" s="2"/>
      <c r="G5321" s="3"/>
    </row>
    <row r="5322" spans="1:7" x14ac:dyDescent="0.25">
      <c r="A5322" s="1"/>
      <c r="B5322" s="11"/>
      <c r="C5322" s="2"/>
      <c r="G5322" s="3"/>
    </row>
    <row r="5323" spans="1:7" x14ac:dyDescent="0.25">
      <c r="A5323" s="1"/>
      <c r="B5323" s="11"/>
      <c r="C5323" s="2"/>
      <c r="G5323" s="3"/>
    </row>
    <row r="5324" spans="1:7" x14ac:dyDescent="0.25">
      <c r="A5324" s="1"/>
      <c r="B5324" s="11"/>
      <c r="C5324" s="2"/>
      <c r="G5324" s="3"/>
    </row>
    <row r="5325" spans="1:7" x14ac:dyDescent="0.25">
      <c r="A5325" s="1"/>
      <c r="B5325" s="11"/>
      <c r="C5325" s="2"/>
      <c r="G5325" s="3"/>
    </row>
    <row r="5326" spans="1:7" x14ac:dyDescent="0.25">
      <c r="A5326" s="1"/>
      <c r="B5326" s="11"/>
      <c r="C5326" s="2"/>
      <c r="G5326" s="3"/>
    </row>
    <row r="5327" spans="1:7" x14ac:dyDescent="0.25">
      <c r="A5327" s="1"/>
      <c r="B5327" s="11"/>
      <c r="C5327" s="2"/>
      <c r="G5327" s="3"/>
    </row>
    <row r="5328" spans="1:7" x14ac:dyDescent="0.25">
      <c r="A5328" s="1"/>
      <c r="B5328" s="11"/>
      <c r="C5328" s="2"/>
      <c r="G5328" s="3"/>
    </row>
    <row r="5329" spans="1:7" x14ac:dyDescent="0.25">
      <c r="A5329" s="1"/>
      <c r="B5329" s="11"/>
      <c r="C5329" s="2"/>
      <c r="G5329" s="3"/>
    </row>
    <row r="5330" spans="1:7" x14ac:dyDescent="0.25">
      <c r="A5330" s="1"/>
      <c r="B5330" s="11"/>
      <c r="C5330" s="2"/>
      <c r="G5330" s="3"/>
    </row>
    <row r="5331" spans="1:7" x14ac:dyDescent="0.25">
      <c r="A5331" s="1"/>
      <c r="B5331" s="11"/>
      <c r="C5331" s="2"/>
      <c r="G5331" s="3"/>
    </row>
    <row r="5332" spans="1:7" x14ac:dyDescent="0.25">
      <c r="A5332" s="1"/>
      <c r="B5332" s="11"/>
      <c r="C5332" s="2"/>
      <c r="G5332" s="3"/>
    </row>
    <row r="5333" spans="1:7" x14ac:dyDescent="0.25">
      <c r="A5333" s="1"/>
      <c r="B5333" s="11"/>
      <c r="C5333" s="2"/>
      <c r="G5333" s="3"/>
    </row>
    <row r="5334" spans="1:7" x14ac:dyDescent="0.25">
      <c r="A5334" s="1"/>
      <c r="B5334" s="11"/>
      <c r="C5334" s="2"/>
      <c r="G5334" s="3"/>
    </row>
    <row r="5335" spans="1:7" x14ac:dyDescent="0.25">
      <c r="A5335" s="1"/>
      <c r="B5335" s="11"/>
      <c r="C5335" s="2"/>
      <c r="G5335" s="3"/>
    </row>
    <row r="5336" spans="1:7" x14ac:dyDescent="0.25">
      <c r="A5336" s="1"/>
      <c r="B5336" s="11"/>
      <c r="C5336" s="2"/>
      <c r="G5336" s="3"/>
    </row>
    <row r="5337" spans="1:7" x14ac:dyDescent="0.25">
      <c r="A5337" s="1"/>
      <c r="B5337" s="11"/>
      <c r="C5337" s="2"/>
      <c r="G5337" s="3"/>
    </row>
    <row r="5338" spans="1:7" x14ac:dyDescent="0.25">
      <c r="A5338" s="1"/>
      <c r="B5338" s="11"/>
      <c r="C5338" s="2"/>
      <c r="G5338" s="3"/>
    </row>
    <row r="5339" spans="1:7" x14ac:dyDescent="0.25">
      <c r="A5339" s="1"/>
      <c r="B5339" s="11"/>
      <c r="C5339" s="2"/>
      <c r="G5339" s="3"/>
    </row>
    <row r="5340" spans="1:7" x14ac:dyDescent="0.25">
      <c r="A5340" s="1"/>
      <c r="B5340" s="11"/>
      <c r="C5340" s="2"/>
      <c r="G5340" s="3"/>
    </row>
    <row r="5341" spans="1:7" x14ac:dyDescent="0.25">
      <c r="A5341" s="1"/>
      <c r="B5341" s="11"/>
      <c r="C5341" s="2"/>
      <c r="G5341" s="3"/>
    </row>
    <row r="5342" spans="1:7" x14ac:dyDescent="0.25">
      <c r="A5342" s="1"/>
      <c r="B5342" s="11"/>
      <c r="C5342" s="2"/>
      <c r="G5342" s="3"/>
    </row>
    <row r="5343" spans="1:7" x14ac:dyDescent="0.25">
      <c r="A5343" s="1"/>
      <c r="B5343" s="11"/>
      <c r="C5343" s="2"/>
      <c r="G5343" s="3"/>
    </row>
    <row r="5344" spans="1:7" x14ac:dyDescent="0.25">
      <c r="A5344" s="1"/>
      <c r="B5344" s="11"/>
      <c r="C5344" s="2"/>
      <c r="G5344" s="3"/>
    </row>
    <row r="5345" spans="1:7" x14ac:dyDescent="0.25">
      <c r="A5345" s="1"/>
      <c r="B5345" s="11"/>
      <c r="C5345" s="2"/>
      <c r="G5345" s="3"/>
    </row>
    <row r="5346" spans="1:7" x14ac:dyDescent="0.25">
      <c r="A5346" s="1"/>
      <c r="B5346" s="11"/>
      <c r="C5346" s="2"/>
      <c r="G5346" s="3"/>
    </row>
    <row r="5347" spans="1:7" x14ac:dyDescent="0.25">
      <c r="A5347" s="1"/>
      <c r="B5347" s="11"/>
      <c r="C5347" s="2"/>
      <c r="G5347" s="3"/>
    </row>
    <row r="5348" spans="1:7" x14ac:dyDescent="0.25">
      <c r="A5348" s="1"/>
      <c r="B5348" s="11"/>
      <c r="C5348" s="2"/>
      <c r="G5348" s="3"/>
    </row>
    <row r="5349" spans="1:7" x14ac:dyDescent="0.25">
      <c r="A5349" s="1"/>
      <c r="B5349" s="11"/>
      <c r="C5349" s="2"/>
      <c r="G5349" s="3"/>
    </row>
    <row r="5350" spans="1:7" x14ac:dyDescent="0.25">
      <c r="A5350" s="1"/>
      <c r="B5350" s="11"/>
      <c r="C5350" s="2"/>
      <c r="G5350" s="3"/>
    </row>
    <row r="5351" spans="1:7" x14ac:dyDescent="0.25">
      <c r="A5351" s="1"/>
      <c r="B5351" s="11"/>
      <c r="C5351" s="2"/>
      <c r="G5351" s="3"/>
    </row>
    <row r="5352" spans="1:7" x14ac:dyDescent="0.25">
      <c r="A5352" s="1"/>
      <c r="B5352" s="11"/>
      <c r="C5352" s="2"/>
      <c r="G5352" s="3"/>
    </row>
    <row r="5353" spans="1:7" x14ac:dyDescent="0.25">
      <c r="A5353" s="1"/>
      <c r="B5353" s="11"/>
      <c r="C5353" s="2"/>
      <c r="G5353" s="3"/>
    </row>
    <row r="5354" spans="1:7" x14ac:dyDescent="0.25">
      <c r="A5354" s="1"/>
      <c r="B5354" s="11"/>
      <c r="C5354" s="2"/>
      <c r="G5354" s="3"/>
    </row>
    <row r="5355" spans="1:7" x14ac:dyDescent="0.25">
      <c r="A5355" s="1"/>
      <c r="B5355" s="11"/>
      <c r="C5355" s="2"/>
      <c r="G5355" s="3"/>
    </row>
    <row r="5356" spans="1:7" x14ac:dyDescent="0.25">
      <c r="A5356" s="1"/>
      <c r="B5356" s="11"/>
      <c r="C5356" s="2"/>
      <c r="G5356" s="3"/>
    </row>
    <row r="5357" spans="1:7" x14ac:dyDescent="0.25">
      <c r="A5357" s="1"/>
      <c r="B5357" s="11"/>
      <c r="C5357" s="2"/>
      <c r="G5357" s="3"/>
    </row>
    <row r="5358" spans="1:7" x14ac:dyDescent="0.25">
      <c r="A5358" s="1"/>
      <c r="B5358" s="11"/>
      <c r="C5358" s="2"/>
      <c r="G5358" s="3"/>
    </row>
    <row r="5359" spans="1:7" x14ac:dyDescent="0.25">
      <c r="A5359" s="1"/>
      <c r="B5359" s="11"/>
      <c r="C5359" s="2"/>
      <c r="G5359" s="3"/>
    </row>
    <row r="5360" spans="1:7" x14ac:dyDescent="0.25">
      <c r="A5360" s="1"/>
      <c r="B5360" s="11"/>
      <c r="C5360" s="2"/>
      <c r="G5360" s="3"/>
    </row>
    <row r="5361" spans="1:7" x14ac:dyDescent="0.25">
      <c r="A5361" s="1"/>
      <c r="B5361" s="11"/>
      <c r="C5361" s="2"/>
      <c r="G5361" s="3"/>
    </row>
    <row r="5362" spans="1:7" x14ac:dyDescent="0.25">
      <c r="A5362" s="1"/>
      <c r="B5362" s="11"/>
      <c r="C5362" s="2"/>
      <c r="G5362" s="3"/>
    </row>
    <row r="5363" spans="1:7" x14ac:dyDescent="0.25">
      <c r="A5363" s="1"/>
      <c r="B5363" s="11"/>
      <c r="C5363" s="2"/>
      <c r="G5363" s="3"/>
    </row>
    <row r="5364" spans="1:7" x14ac:dyDescent="0.25">
      <c r="A5364" s="1"/>
      <c r="B5364" s="11"/>
      <c r="C5364" s="2"/>
      <c r="G5364" s="3"/>
    </row>
    <row r="5365" spans="1:7" x14ac:dyDescent="0.25">
      <c r="A5365" s="1"/>
      <c r="B5365" s="11"/>
      <c r="C5365" s="2"/>
      <c r="G5365" s="3"/>
    </row>
    <row r="5366" spans="1:7" x14ac:dyDescent="0.25">
      <c r="A5366" s="1"/>
      <c r="B5366" s="11"/>
      <c r="C5366" s="2"/>
      <c r="G5366" s="3"/>
    </row>
    <row r="5367" spans="1:7" x14ac:dyDescent="0.25">
      <c r="A5367" s="1"/>
      <c r="B5367" s="11"/>
      <c r="C5367" s="2"/>
      <c r="G5367" s="3"/>
    </row>
    <row r="5368" spans="1:7" x14ac:dyDescent="0.25">
      <c r="A5368" s="1"/>
      <c r="B5368" s="11"/>
      <c r="C5368" s="2"/>
      <c r="G5368" s="3"/>
    </row>
    <row r="5369" spans="1:7" x14ac:dyDescent="0.25">
      <c r="A5369" s="1"/>
      <c r="B5369" s="11"/>
      <c r="C5369" s="2"/>
      <c r="G5369" s="3"/>
    </row>
    <row r="5370" spans="1:7" x14ac:dyDescent="0.25">
      <c r="A5370" s="1"/>
      <c r="B5370" s="11"/>
      <c r="C5370" s="2"/>
      <c r="G5370" s="3"/>
    </row>
    <row r="5371" spans="1:7" x14ac:dyDescent="0.25">
      <c r="A5371" s="1"/>
      <c r="B5371" s="11"/>
      <c r="C5371" s="2"/>
      <c r="G5371" s="3"/>
    </row>
    <row r="5372" spans="1:7" x14ac:dyDescent="0.25">
      <c r="A5372" s="1"/>
      <c r="B5372" s="11"/>
      <c r="C5372" s="2"/>
      <c r="G5372" s="3"/>
    </row>
    <row r="5373" spans="1:7" x14ac:dyDescent="0.25">
      <c r="A5373" s="1"/>
      <c r="B5373" s="11"/>
      <c r="C5373" s="2"/>
      <c r="G5373" s="3"/>
    </row>
    <row r="5374" spans="1:7" x14ac:dyDescent="0.25">
      <c r="A5374" s="1"/>
      <c r="B5374" s="11"/>
      <c r="C5374" s="2"/>
      <c r="G5374" s="3"/>
    </row>
    <row r="5375" spans="1:7" x14ac:dyDescent="0.25">
      <c r="A5375" s="1"/>
      <c r="B5375" s="11"/>
      <c r="C5375" s="2"/>
      <c r="G5375" s="3"/>
    </row>
    <row r="5376" spans="1:7" x14ac:dyDescent="0.25">
      <c r="A5376" s="1"/>
      <c r="B5376" s="11"/>
      <c r="C5376" s="2"/>
      <c r="G5376" s="3"/>
    </row>
    <row r="5377" spans="1:7" x14ac:dyDescent="0.25">
      <c r="A5377" s="1"/>
      <c r="B5377" s="11"/>
      <c r="C5377" s="2"/>
      <c r="G5377" s="3"/>
    </row>
    <row r="5378" spans="1:7" x14ac:dyDescent="0.25">
      <c r="A5378" s="1"/>
      <c r="B5378" s="11"/>
      <c r="C5378" s="2"/>
      <c r="G5378" s="3"/>
    </row>
    <row r="5379" spans="1:7" x14ac:dyDescent="0.25">
      <c r="A5379" s="1"/>
      <c r="B5379" s="11"/>
      <c r="C5379" s="2"/>
      <c r="G5379" s="3"/>
    </row>
    <row r="5380" spans="1:7" x14ac:dyDescent="0.25">
      <c r="A5380" s="1"/>
      <c r="B5380" s="11"/>
      <c r="C5380" s="2"/>
      <c r="G5380" s="3"/>
    </row>
    <row r="5381" spans="1:7" x14ac:dyDescent="0.25">
      <c r="A5381" s="1"/>
      <c r="B5381" s="11"/>
      <c r="C5381" s="2"/>
      <c r="G5381" s="3"/>
    </row>
    <row r="5382" spans="1:7" x14ac:dyDescent="0.25">
      <c r="A5382" s="1"/>
      <c r="B5382" s="11"/>
      <c r="C5382" s="2"/>
      <c r="G5382" s="3"/>
    </row>
    <row r="5383" spans="1:7" x14ac:dyDescent="0.25">
      <c r="A5383" s="1"/>
      <c r="B5383" s="11"/>
      <c r="C5383" s="2"/>
      <c r="G5383" s="3"/>
    </row>
    <row r="5384" spans="1:7" x14ac:dyDescent="0.25">
      <c r="A5384" s="1"/>
      <c r="B5384" s="11"/>
      <c r="C5384" s="2"/>
      <c r="G5384" s="3"/>
    </row>
    <row r="5385" spans="1:7" x14ac:dyDescent="0.25">
      <c r="A5385" s="1"/>
      <c r="B5385" s="11"/>
      <c r="C5385" s="2"/>
      <c r="G5385" s="3"/>
    </row>
    <row r="5386" spans="1:7" x14ac:dyDescent="0.25">
      <c r="A5386" s="1"/>
      <c r="B5386" s="11"/>
      <c r="C5386" s="2"/>
      <c r="G5386" s="3"/>
    </row>
    <row r="5387" spans="1:7" x14ac:dyDescent="0.25">
      <c r="A5387" s="1"/>
      <c r="B5387" s="11"/>
      <c r="C5387" s="2"/>
      <c r="G5387" s="3"/>
    </row>
    <row r="5388" spans="1:7" x14ac:dyDescent="0.25">
      <c r="A5388" s="1"/>
      <c r="B5388" s="11"/>
      <c r="C5388" s="2"/>
      <c r="G5388" s="3"/>
    </row>
    <row r="5389" spans="1:7" x14ac:dyDescent="0.25">
      <c r="A5389" s="1"/>
      <c r="B5389" s="11"/>
      <c r="C5389" s="2"/>
      <c r="G5389" s="3"/>
    </row>
    <row r="5390" spans="1:7" x14ac:dyDescent="0.25">
      <c r="A5390" s="1"/>
      <c r="B5390" s="11"/>
      <c r="C5390" s="2"/>
      <c r="G5390" s="3"/>
    </row>
    <row r="5391" spans="1:7" x14ac:dyDescent="0.25">
      <c r="A5391" s="1"/>
      <c r="B5391" s="11"/>
      <c r="C5391" s="2"/>
      <c r="G5391" s="3"/>
    </row>
    <row r="5392" spans="1:7" x14ac:dyDescent="0.25">
      <c r="A5392" s="1"/>
      <c r="B5392" s="11"/>
      <c r="C5392" s="2"/>
      <c r="G5392" s="3"/>
    </row>
    <row r="5393" spans="1:7" x14ac:dyDescent="0.25">
      <c r="A5393" s="1"/>
      <c r="B5393" s="11"/>
      <c r="C5393" s="2"/>
      <c r="G5393" s="3"/>
    </row>
    <row r="5394" spans="1:7" x14ac:dyDescent="0.25">
      <c r="A5394" s="1"/>
      <c r="B5394" s="11"/>
      <c r="C5394" s="2"/>
      <c r="G5394" s="3"/>
    </row>
    <row r="5395" spans="1:7" x14ac:dyDescent="0.25">
      <c r="A5395" s="1"/>
      <c r="B5395" s="11"/>
      <c r="C5395" s="2"/>
      <c r="G5395" s="3"/>
    </row>
    <row r="5396" spans="1:7" x14ac:dyDescent="0.25">
      <c r="A5396" s="1"/>
      <c r="B5396" s="11"/>
      <c r="C5396" s="2"/>
      <c r="G5396" s="3"/>
    </row>
    <row r="5397" spans="1:7" x14ac:dyDescent="0.25">
      <c r="A5397" s="1"/>
      <c r="B5397" s="11"/>
      <c r="C5397" s="2"/>
      <c r="G5397" s="3"/>
    </row>
    <row r="5398" spans="1:7" x14ac:dyDescent="0.25">
      <c r="A5398" s="1"/>
      <c r="B5398" s="11"/>
      <c r="C5398" s="2"/>
      <c r="G5398" s="3"/>
    </row>
    <row r="5399" spans="1:7" x14ac:dyDescent="0.25">
      <c r="A5399" s="1"/>
      <c r="B5399" s="11"/>
      <c r="C5399" s="2"/>
      <c r="G5399" s="3"/>
    </row>
    <row r="5400" spans="1:7" x14ac:dyDescent="0.25">
      <c r="A5400" s="1"/>
      <c r="B5400" s="11"/>
      <c r="C5400" s="2"/>
      <c r="G5400" s="3"/>
    </row>
    <row r="5401" spans="1:7" x14ac:dyDescent="0.25">
      <c r="A5401" s="1"/>
      <c r="B5401" s="11"/>
      <c r="C5401" s="2"/>
      <c r="G5401" s="3"/>
    </row>
    <row r="5402" spans="1:7" x14ac:dyDescent="0.25">
      <c r="A5402" s="1"/>
      <c r="B5402" s="11"/>
      <c r="C5402" s="2"/>
      <c r="G5402" s="3"/>
    </row>
    <row r="5403" spans="1:7" x14ac:dyDescent="0.25">
      <c r="A5403" s="1"/>
      <c r="B5403" s="11"/>
      <c r="C5403" s="2"/>
      <c r="G5403" s="3"/>
    </row>
    <row r="5404" spans="1:7" x14ac:dyDescent="0.25">
      <c r="A5404" s="1"/>
      <c r="B5404" s="11"/>
      <c r="C5404" s="2"/>
      <c r="G5404" s="3"/>
    </row>
    <row r="5405" spans="1:7" x14ac:dyDescent="0.25">
      <c r="A5405" s="1"/>
      <c r="B5405" s="11"/>
      <c r="C5405" s="2"/>
      <c r="G5405" s="3"/>
    </row>
    <row r="5406" spans="1:7" x14ac:dyDescent="0.25">
      <c r="A5406" s="1"/>
      <c r="B5406" s="11"/>
      <c r="C5406" s="2"/>
      <c r="G5406" s="3"/>
    </row>
    <row r="5407" spans="1:7" x14ac:dyDescent="0.25">
      <c r="A5407" s="1"/>
      <c r="B5407" s="11"/>
      <c r="C5407" s="2"/>
      <c r="G5407" s="3"/>
    </row>
    <row r="5408" spans="1:7" x14ac:dyDescent="0.25">
      <c r="A5408" s="1"/>
      <c r="B5408" s="11"/>
      <c r="C5408" s="2"/>
      <c r="G5408" s="3"/>
    </row>
    <row r="5409" spans="1:7" x14ac:dyDescent="0.25">
      <c r="A5409" s="1"/>
      <c r="B5409" s="11"/>
      <c r="C5409" s="2"/>
      <c r="G5409" s="3"/>
    </row>
    <row r="5410" spans="1:7" x14ac:dyDescent="0.25">
      <c r="A5410" s="1"/>
      <c r="B5410" s="11"/>
      <c r="C5410" s="2"/>
      <c r="G5410" s="3"/>
    </row>
    <row r="5411" spans="1:7" x14ac:dyDescent="0.25">
      <c r="A5411" s="1"/>
      <c r="B5411" s="11"/>
      <c r="C5411" s="2"/>
      <c r="G5411" s="3"/>
    </row>
    <row r="5412" spans="1:7" x14ac:dyDescent="0.25">
      <c r="A5412" s="1"/>
      <c r="B5412" s="11"/>
      <c r="C5412" s="2"/>
      <c r="G5412" s="3"/>
    </row>
    <row r="5413" spans="1:7" x14ac:dyDescent="0.25">
      <c r="A5413" s="1"/>
      <c r="B5413" s="11"/>
      <c r="C5413" s="2"/>
      <c r="G5413" s="3"/>
    </row>
    <row r="5414" spans="1:7" x14ac:dyDescent="0.25">
      <c r="A5414" s="1"/>
      <c r="B5414" s="11"/>
      <c r="C5414" s="2"/>
      <c r="G5414" s="3"/>
    </row>
    <row r="5415" spans="1:7" x14ac:dyDescent="0.25">
      <c r="A5415" s="1"/>
      <c r="B5415" s="11"/>
      <c r="C5415" s="2"/>
      <c r="G5415" s="3"/>
    </row>
    <row r="5416" spans="1:7" x14ac:dyDescent="0.25">
      <c r="A5416" s="1"/>
      <c r="B5416" s="11"/>
      <c r="C5416" s="2"/>
      <c r="G5416" s="3"/>
    </row>
    <row r="5417" spans="1:7" x14ac:dyDescent="0.25">
      <c r="A5417" s="1"/>
      <c r="B5417" s="11"/>
      <c r="C5417" s="2"/>
      <c r="G5417" s="3"/>
    </row>
    <row r="5418" spans="1:7" x14ac:dyDescent="0.25">
      <c r="A5418" s="1"/>
      <c r="B5418" s="11"/>
      <c r="C5418" s="2"/>
      <c r="G5418" s="3"/>
    </row>
    <row r="5419" spans="1:7" x14ac:dyDescent="0.25">
      <c r="A5419" s="1"/>
      <c r="B5419" s="11"/>
      <c r="C5419" s="2"/>
      <c r="G5419" s="3"/>
    </row>
    <row r="5420" spans="1:7" x14ac:dyDescent="0.25">
      <c r="A5420" s="1"/>
      <c r="B5420" s="11"/>
      <c r="C5420" s="2"/>
      <c r="G5420" s="3"/>
    </row>
    <row r="5421" spans="1:7" x14ac:dyDescent="0.25">
      <c r="A5421" s="1"/>
      <c r="B5421" s="11"/>
      <c r="C5421" s="2"/>
      <c r="G5421" s="3"/>
    </row>
    <row r="5422" spans="1:7" x14ac:dyDescent="0.25">
      <c r="A5422" s="1"/>
      <c r="B5422" s="11"/>
      <c r="C5422" s="2"/>
      <c r="G5422" s="3"/>
    </row>
    <row r="5423" spans="1:7" x14ac:dyDescent="0.25">
      <c r="A5423" s="1"/>
      <c r="B5423" s="11"/>
      <c r="C5423" s="2"/>
      <c r="G5423" s="3"/>
    </row>
    <row r="5424" spans="1:7" x14ac:dyDescent="0.25">
      <c r="A5424" s="1"/>
      <c r="B5424" s="11"/>
      <c r="C5424" s="2"/>
      <c r="G5424" s="3"/>
    </row>
    <row r="5425" spans="1:7" x14ac:dyDescent="0.25">
      <c r="A5425" s="1"/>
      <c r="B5425" s="11"/>
      <c r="C5425" s="2"/>
      <c r="G5425" s="3"/>
    </row>
    <row r="5426" spans="1:7" x14ac:dyDescent="0.25">
      <c r="A5426" s="1"/>
      <c r="B5426" s="11"/>
      <c r="C5426" s="2"/>
      <c r="G5426" s="3"/>
    </row>
    <row r="5427" spans="1:7" x14ac:dyDescent="0.25">
      <c r="A5427" s="1"/>
      <c r="B5427" s="11"/>
      <c r="C5427" s="2"/>
      <c r="G5427" s="3"/>
    </row>
    <row r="5428" spans="1:7" x14ac:dyDescent="0.25">
      <c r="A5428" s="1"/>
      <c r="B5428" s="11"/>
      <c r="C5428" s="2"/>
      <c r="G5428" s="3"/>
    </row>
    <row r="5429" spans="1:7" x14ac:dyDescent="0.25">
      <c r="A5429" s="1"/>
      <c r="B5429" s="11"/>
      <c r="C5429" s="2"/>
      <c r="G5429" s="3"/>
    </row>
    <row r="5430" spans="1:7" x14ac:dyDescent="0.25">
      <c r="A5430" s="1"/>
      <c r="B5430" s="11"/>
      <c r="C5430" s="2"/>
      <c r="G5430" s="3"/>
    </row>
    <row r="5431" spans="1:7" x14ac:dyDescent="0.25">
      <c r="A5431" s="1"/>
      <c r="B5431" s="11"/>
      <c r="C5431" s="2"/>
      <c r="G5431" s="3"/>
    </row>
    <row r="5432" spans="1:7" x14ac:dyDescent="0.25">
      <c r="A5432" s="1"/>
      <c r="B5432" s="11"/>
      <c r="C5432" s="2"/>
      <c r="G5432" s="3"/>
    </row>
    <row r="5433" spans="1:7" x14ac:dyDescent="0.25">
      <c r="A5433" s="1"/>
      <c r="B5433" s="11"/>
      <c r="C5433" s="2"/>
      <c r="G5433" s="3"/>
    </row>
    <row r="5434" spans="1:7" x14ac:dyDescent="0.25">
      <c r="A5434" s="1"/>
      <c r="B5434" s="11"/>
      <c r="C5434" s="2"/>
      <c r="G5434" s="3"/>
    </row>
    <row r="5435" spans="1:7" x14ac:dyDescent="0.25">
      <c r="A5435" s="1"/>
      <c r="B5435" s="11"/>
      <c r="C5435" s="2"/>
      <c r="G5435" s="3"/>
    </row>
    <row r="5436" spans="1:7" x14ac:dyDescent="0.25">
      <c r="A5436" s="1"/>
      <c r="B5436" s="11"/>
      <c r="C5436" s="2"/>
      <c r="G5436" s="3"/>
    </row>
    <row r="5437" spans="1:7" x14ac:dyDescent="0.25">
      <c r="A5437" s="1"/>
      <c r="B5437" s="11"/>
      <c r="C5437" s="2"/>
      <c r="G5437" s="3"/>
    </row>
    <row r="5438" spans="1:7" x14ac:dyDescent="0.25">
      <c r="A5438" s="1"/>
      <c r="B5438" s="11"/>
      <c r="C5438" s="2"/>
      <c r="G5438" s="3"/>
    </row>
    <row r="5439" spans="1:7" x14ac:dyDescent="0.25">
      <c r="A5439" s="1"/>
      <c r="B5439" s="11"/>
      <c r="C5439" s="2"/>
      <c r="G5439" s="3"/>
    </row>
    <row r="5440" spans="1:7" x14ac:dyDescent="0.25">
      <c r="A5440" s="1"/>
      <c r="B5440" s="11"/>
      <c r="C5440" s="2"/>
      <c r="G5440" s="3"/>
    </row>
    <row r="5441" spans="1:7" x14ac:dyDescent="0.25">
      <c r="A5441" s="1"/>
      <c r="B5441" s="11"/>
      <c r="C5441" s="2"/>
      <c r="G5441" s="3"/>
    </row>
    <row r="5442" spans="1:7" x14ac:dyDescent="0.25">
      <c r="A5442" s="1"/>
      <c r="B5442" s="11"/>
      <c r="C5442" s="2"/>
      <c r="G5442" s="3"/>
    </row>
    <row r="5443" spans="1:7" x14ac:dyDescent="0.25">
      <c r="A5443" s="1"/>
      <c r="B5443" s="11"/>
      <c r="C5443" s="2"/>
      <c r="G5443" s="3"/>
    </row>
    <row r="5444" spans="1:7" x14ac:dyDescent="0.25">
      <c r="A5444" s="1"/>
      <c r="B5444" s="11"/>
      <c r="C5444" s="2"/>
      <c r="G5444" s="3"/>
    </row>
    <row r="5445" spans="1:7" x14ac:dyDescent="0.25">
      <c r="A5445" s="1"/>
      <c r="B5445" s="11"/>
      <c r="C5445" s="2"/>
      <c r="G5445" s="3"/>
    </row>
    <row r="5446" spans="1:7" x14ac:dyDescent="0.25">
      <c r="A5446" s="1"/>
      <c r="B5446" s="11"/>
      <c r="C5446" s="2"/>
      <c r="G5446" s="3"/>
    </row>
    <row r="5447" spans="1:7" x14ac:dyDescent="0.25">
      <c r="A5447" s="1"/>
      <c r="B5447" s="11"/>
      <c r="C5447" s="2"/>
      <c r="G5447" s="3"/>
    </row>
    <row r="5448" spans="1:7" x14ac:dyDescent="0.25">
      <c r="A5448" s="1"/>
      <c r="B5448" s="11"/>
      <c r="C5448" s="2"/>
      <c r="G5448" s="3"/>
    </row>
    <row r="5449" spans="1:7" x14ac:dyDescent="0.25">
      <c r="A5449" s="1"/>
      <c r="B5449" s="11"/>
      <c r="C5449" s="2"/>
      <c r="G5449" s="3"/>
    </row>
    <row r="5450" spans="1:7" x14ac:dyDescent="0.25">
      <c r="A5450" s="1"/>
      <c r="B5450" s="11"/>
      <c r="C5450" s="2"/>
      <c r="G5450" s="3"/>
    </row>
    <row r="5451" spans="1:7" x14ac:dyDescent="0.25">
      <c r="A5451" s="1"/>
      <c r="B5451" s="11"/>
      <c r="C5451" s="2"/>
      <c r="G5451" s="3"/>
    </row>
    <row r="5452" spans="1:7" x14ac:dyDescent="0.25">
      <c r="A5452" s="1"/>
      <c r="B5452" s="11"/>
      <c r="C5452" s="2"/>
      <c r="G5452" s="3"/>
    </row>
    <row r="5453" spans="1:7" x14ac:dyDescent="0.25">
      <c r="A5453" s="1"/>
      <c r="B5453" s="11"/>
      <c r="C5453" s="2"/>
      <c r="G5453" s="3"/>
    </row>
    <row r="5454" spans="1:7" x14ac:dyDescent="0.25">
      <c r="A5454" s="1"/>
      <c r="B5454" s="11"/>
      <c r="C5454" s="2"/>
      <c r="G5454" s="3"/>
    </row>
    <row r="5455" spans="1:7" x14ac:dyDescent="0.25">
      <c r="A5455" s="1"/>
      <c r="B5455" s="11"/>
      <c r="C5455" s="2"/>
      <c r="G5455" s="3"/>
    </row>
    <row r="5456" spans="1:7" x14ac:dyDescent="0.25">
      <c r="A5456" s="1"/>
      <c r="B5456" s="11"/>
      <c r="C5456" s="2"/>
      <c r="G5456" s="3"/>
    </row>
    <row r="5457" spans="1:7" x14ac:dyDescent="0.25">
      <c r="A5457" s="1"/>
      <c r="B5457" s="11"/>
      <c r="C5457" s="2"/>
      <c r="G5457" s="3"/>
    </row>
    <row r="5458" spans="1:7" x14ac:dyDescent="0.25">
      <c r="A5458" s="1"/>
      <c r="B5458" s="11"/>
      <c r="C5458" s="2"/>
      <c r="G5458" s="3"/>
    </row>
    <row r="5459" spans="1:7" x14ac:dyDescent="0.25">
      <c r="A5459" s="1"/>
      <c r="B5459" s="11"/>
      <c r="C5459" s="2"/>
      <c r="G5459" s="3"/>
    </row>
    <row r="5460" spans="1:7" x14ac:dyDescent="0.25">
      <c r="A5460" s="1"/>
      <c r="B5460" s="11"/>
      <c r="C5460" s="2"/>
      <c r="G5460" s="3"/>
    </row>
    <row r="5461" spans="1:7" x14ac:dyDescent="0.25">
      <c r="A5461" s="1"/>
      <c r="B5461" s="11"/>
      <c r="C5461" s="2"/>
      <c r="G5461" s="3"/>
    </row>
    <row r="5462" spans="1:7" x14ac:dyDescent="0.25">
      <c r="A5462" s="1"/>
      <c r="B5462" s="11"/>
      <c r="C5462" s="2"/>
      <c r="G5462" s="3"/>
    </row>
    <row r="5463" spans="1:7" x14ac:dyDescent="0.25">
      <c r="A5463" s="1"/>
      <c r="B5463" s="11"/>
      <c r="C5463" s="2"/>
      <c r="G5463" s="3"/>
    </row>
    <row r="5464" spans="1:7" x14ac:dyDescent="0.25">
      <c r="A5464" s="1"/>
      <c r="B5464" s="11"/>
      <c r="C5464" s="2"/>
      <c r="G5464" s="3"/>
    </row>
    <row r="5465" spans="1:7" x14ac:dyDescent="0.25">
      <c r="A5465" s="1"/>
      <c r="B5465" s="11"/>
      <c r="C5465" s="2"/>
      <c r="G5465" s="3"/>
    </row>
    <row r="5466" spans="1:7" x14ac:dyDescent="0.25">
      <c r="A5466" s="1"/>
      <c r="B5466" s="11"/>
      <c r="C5466" s="2"/>
      <c r="G5466" s="3"/>
    </row>
    <row r="5467" spans="1:7" x14ac:dyDescent="0.25">
      <c r="A5467" s="1"/>
      <c r="B5467" s="11"/>
      <c r="C5467" s="2"/>
      <c r="G5467" s="3"/>
    </row>
    <row r="5468" spans="1:7" x14ac:dyDescent="0.25">
      <c r="A5468" s="1"/>
      <c r="B5468" s="11"/>
      <c r="C5468" s="2"/>
      <c r="G5468" s="3"/>
    </row>
    <row r="5469" spans="1:7" x14ac:dyDescent="0.25">
      <c r="A5469" s="1"/>
      <c r="B5469" s="11"/>
      <c r="C5469" s="2"/>
      <c r="G5469" s="3"/>
    </row>
    <row r="5470" spans="1:7" x14ac:dyDescent="0.25">
      <c r="A5470" s="1"/>
      <c r="B5470" s="11"/>
      <c r="C5470" s="2"/>
      <c r="G5470" s="3"/>
    </row>
    <row r="5471" spans="1:7" x14ac:dyDescent="0.25">
      <c r="A5471" s="1"/>
      <c r="B5471" s="11"/>
      <c r="C5471" s="2"/>
      <c r="G5471" s="3"/>
    </row>
    <row r="5472" spans="1:7" x14ac:dyDescent="0.25">
      <c r="A5472" s="1"/>
      <c r="B5472" s="11"/>
      <c r="C5472" s="2"/>
      <c r="G5472" s="3"/>
    </row>
    <row r="5473" spans="1:7" x14ac:dyDescent="0.25">
      <c r="A5473" s="1"/>
      <c r="B5473" s="11"/>
      <c r="C5473" s="2"/>
      <c r="G5473" s="3"/>
    </row>
    <row r="5474" spans="1:7" x14ac:dyDescent="0.25">
      <c r="A5474" s="1"/>
      <c r="B5474" s="11"/>
      <c r="C5474" s="2"/>
      <c r="G5474" s="3"/>
    </row>
    <row r="5475" spans="1:7" x14ac:dyDescent="0.25">
      <c r="A5475" s="1"/>
      <c r="B5475" s="11"/>
      <c r="C5475" s="2"/>
      <c r="G5475" s="3"/>
    </row>
    <row r="5476" spans="1:7" x14ac:dyDescent="0.25">
      <c r="A5476" s="1"/>
      <c r="B5476" s="11"/>
      <c r="C5476" s="2"/>
      <c r="G5476" s="3"/>
    </row>
    <row r="5477" spans="1:7" x14ac:dyDescent="0.25">
      <c r="A5477" s="1"/>
      <c r="B5477" s="11"/>
      <c r="C5477" s="2"/>
      <c r="G5477" s="3"/>
    </row>
    <row r="5478" spans="1:7" x14ac:dyDescent="0.25">
      <c r="A5478" s="1"/>
      <c r="B5478" s="11"/>
      <c r="C5478" s="2"/>
      <c r="G5478" s="3"/>
    </row>
    <row r="5479" spans="1:7" x14ac:dyDescent="0.25">
      <c r="A5479" s="1"/>
      <c r="B5479" s="11"/>
      <c r="C5479" s="2"/>
      <c r="G5479" s="3"/>
    </row>
    <row r="5480" spans="1:7" x14ac:dyDescent="0.25">
      <c r="A5480" s="1"/>
      <c r="B5480" s="11"/>
      <c r="C5480" s="2"/>
      <c r="G5480" s="3"/>
    </row>
    <row r="5481" spans="1:7" x14ac:dyDescent="0.25">
      <c r="A5481" s="1"/>
      <c r="B5481" s="11"/>
      <c r="C5481" s="2"/>
      <c r="G5481" s="3"/>
    </row>
    <row r="5482" spans="1:7" x14ac:dyDescent="0.25">
      <c r="A5482" s="1"/>
      <c r="B5482" s="11"/>
      <c r="C5482" s="2"/>
      <c r="G5482" s="3"/>
    </row>
    <row r="5483" spans="1:7" x14ac:dyDescent="0.25">
      <c r="A5483" s="1"/>
      <c r="B5483" s="11"/>
      <c r="C5483" s="2"/>
      <c r="G5483" s="3"/>
    </row>
    <row r="5484" spans="1:7" x14ac:dyDescent="0.25">
      <c r="A5484" s="1"/>
      <c r="B5484" s="11"/>
      <c r="C5484" s="2"/>
      <c r="G5484" s="3"/>
    </row>
    <row r="5485" spans="1:7" x14ac:dyDescent="0.25">
      <c r="A5485" s="1"/>
      <c r="B5485" s="11"/>
      <c r="C5485" s="2"/>
      <c r="G5485" s="3"/>
    </row>
    <row r="5486" spans="1:7" x14ac:dyDescent="0.25">
      <c r="A5486" s="1"/>
      <c r="B5486" s="11"/>
      <c r="C5486" s="2"/>
      <c r="G5486" s="3"/>
    </row>
    <row r="5487" spans="1:7" x14ac:dyDescent="0.25">
      <c r="A5487" s="1"/>
      <c r="B5487" s="11"/>
      <c r="C5487" s="2"/>
      <c r="G5487" s="3"/>
    </row>
    <row r="5488" spans="1:7" x14ac:dyDescent="0.25">
      <c r="A5488" s="1"/>
      <c r="B5488" s="11"/>
      <c r="C5488" s="2"/>
      <c r="G5488" s="3"/>
    </row>
    <row r="5489" spans="1:7" x14ac:dyDescent="0.25">
      <c r="A5489" s="1"/>
      <c r="B5489" s="11"/>
      <c r="C5489" s="2"/>
      <c r="G5489" s="3"/>
    </row>
    <row r="5490" spans="1:7" x14ac:dyDescent="0.25">
      <c r="A5490" s="1"/>
      <c r="B5490" s="11"/>
      <c r="C5490" s="2"/>
      <c r="G5490" s="3"/>
    </row>
    <row r="5491" spans="1:7" x14ac:dyDescent="0.25">
      <c r="A5491" s="1"/>
      <c r="B5491" s="11"/>
      <c r="C5491" s="2"/>
      <c r="G5491" s="3"/>
    </row>
    <row r="5492" spans="1:7" x14ac:dyDescent="0.25">
      <c r="A5492" s="1"/>
      <c r="B5492" s="11"/>
      <c r="C5492" s="2"/>
      <c r="G5492" s="3"/>
    </row>
    <row r="5493" spans="1:7" x14ac:dyDescent="0.25">
      <c r="A5493" s="1"/>
      <c r="B5493" s="11"/>
      <c r="C5493" s="2"/>
      <c r="G5493" s="3"/>
    </row>
    <row r="5494" spans="1:7" x14ac:dyDescent="0.25">
      <c r="A5494" s="1"/>
      <c r="B5494" s="11"/>
      <c r="C5494" s="2"/>
      <c r="G5494" s="3"/>
    </row>
    <row r="5495" spans="1:7" x14ac:dyDescent="0.25">
      <c r="A5495" s="1"/>
      <c r="B5495" s="11"/>
      <c r="C5495" s="2"/>
      <c r="G5495" s="3"/>
    </row>
    <row r="5496" spans="1:7" x14ac:dyDescent="0.25">
      <c r="A5496" s="1"/>
      <c r="B5496" s="11"/>
      <c r="C5496" s="2"/>
      <c r="G5496" s="3"/>
    </row>
    <row r="5497" spans="1:7" x14ac:dyDescent="0.25">
      <c r="A5497" s="1"/>
      <c r="B5497" s="11"/>
      <c r="C5497" s="2"/>
      <c r="G5497" s="3"/>
    </row>
    <row r="5498" spans="1:7" x14ac:dyDescent="0.25">
      <c r="A5498" s="1"/>
      <c r="B5498" s="11"/>
      <c r="C5498" s="2"/>
      <c r="G5498" s="3"/>
    </row>
    <row r="5499" spans="1:7" x14ac:dyDescent="0.25">
      <c r="A5499" s="1"/>
      <c r="B5499" s="11"/>
      <c r="C5499" s="2"/>
      <c r="G5499" s="3"/>
    </row>
    <row r="5500" spans="1:7" x14ac:dyDescent="0.25">
      <c r="A5500" s="1"/>
      <c r="B5500" s="11"/>
      <c r="C5500" s="2"/>
      <c r="G5500" s="3"/>
    </row>
    <row r="5501" spans="1:7" x14ac:dyDescent="0.25">
      <c r="A5501" s="1"/>
      <c r="B5501" s="11"/>
      <c r="C5501" s="2"/>
      <c r="G5501" s="3"/>
    </row>
    <row r="5502" spans="1:7" x14ac:dyDescent="0.25">
      <c r="A5502" s="1"/>
      <c r="B5502" s="11"/>
      <c r="C5502" s="2"/>
      <c r="G5502" s="3"/>
    </row>
    <row r="5503" spans="1:7" x14ac:dyDescent="0.25">
      <c r="A5503" s="1"/>
      <c r="B5503" s="11"/>
      <c r="C5503" s="2"/>
      <c r="G5503" s="3"/>
    </row>
    <row r="5504" spans="1:7" x14ac:dyDescent="0.25">
      <c r="A5504" s="1"/>
      <c r="B5504" s="11"/>
      <c r="C5504" s="2"/>
      <c r="G5504" s="3"/>
    </row>
    <row r="5505" spans="1:7" x14ac:dyDescent="0.25">
      <c r="A5505" s="1"/>
      <c r="B5505" s="11"/>
      <c r="C5505" s="2"/>
      <c r="G5505" s="3"/>
    </row>
    <row r="5506" spans="1:7" x14ac:dyDescent="0.25">
      <c r="A5506" s="1"/>
      <c r="B5506" s="11"/>
      <c r="C5506" s="2"/>
      <c r="G5506" s="3"/>
    </row>
    <row r="5507" spans="1:7" x14ac:dyDescent="0.25">
      <c r="A5507" s="1"/>
      <c r="B5507" s="11"/>
      <c r="C5507" s="2"/>
      <c r="G5507" s="3"/>
    </row>
    <row r="5508" spans="1:7" x14ac:dyDescent="0.25">
      <c r="A5508" s="1"/>
      <c r="B5508" s="11"/>
      <c r="C5508" s="2"/>
      <c r="G5508" s="3"/>
    </row>
    <row r="5509" spans="1:7" x14ac:dyDescent="0.25">
      <c r="A5509" s="1"/>
      <c r="B5509" s="11"/>
      <c r="C5509" s="2"/>
      <c r="G5509" s="3"/>
    </row>
    <row r="5510" spans="1:7" x14ac:dyDescent="0.25">
      <c r="A5510" s="1"/>
      <c r="B5510" s="11"/>
      <c r="C5510" s="2"/>
      <c r="G5510" s="3"/>
    </row>
    <row r="5511" spans="1:7" x14ac:dyDescent="0.25">
      <c r="A5511" s="1"/>
      <c r="B5511" s="11"/>
      <c r="C5511" s="2"/>
      <c r="G5511" s="3"/>
    </row>
    <row r="5512" spans="1:7" x14ac:dyDescent="0.25">
      <c r="A5512" s="1"/>
      <c r="B5512" s="11"/>
      <c r="C5512" s="2"/>
      <c r="G5512" s="3"/>
    </row>
    <row r="5513" spans="1:7" x14ac:dyDescent="0.25">
      <c r="A5513" s="1"/>
      <c r="B5513" s="11"/>
      <c r="C5513" s="2"/>
      <c r="G5513" s="3"/>
    </row>
    <row r="5514" spans="1:7" x14ac:dyDescent="0.25">
      <c r="A5514" s="1"/>
      <c r="B5514" s="11"/>
      <c r="C5514" s="2"/>
      <c r="G5514" s="3"/>
    </row>
    <row r="5515" spans="1:7" x14ac:dyDescent="0.25">
      <c r="A5515" s="1"/>
      <c r="B5515" s="11"/>
      <c r="C5515" s="2"/>
      <c r="G5515" s="3"/>
    </row>
    <row r="5516" spans="1:7" x14ac:dyDescent="0.25">
      <c r="A5516" s="1"/>
      <c r="B5516" s="11"/>
      <c r="C5516" s="2"/>
      <c r="G5516" s="3"/>
    </row>
    <row r="5517" spans="1:7" x14ac:dyDescent="0.25">
      <c r="A5517" s="1"/>
      <c r="B5517" s="11"/>
      <c r="C5517" s="2"/>
      <c r="G5517" s="3"/>
    </row>
    <row r="5518" spans="1:7" x14ac:dyDescent="0.25">
      <c r="A5518" s="1"/>
      <c r="B5518" s="11"/>
      <c r="C5518" s="2"/>
      <c r="G5518" s="3"/>
    </row>
    <row r="5519" spans="1:7" x14ac:dyDescent="0.25">
      <c r="A5519" s="1"/>
      <c r="B5519" s="11"/>
      <c r="C5519" s="2"/>
      <c r="G5519" s="3"/>
    </row>
    <row r="5520" spans="1:7" x14ac:dyDescent="0.25">
      <c r="A5520" s="1"/>
      <c r="B5520" s="11"/>
      <c r="C5520" s="2"/>
      <c r="G5520" s="3"/>
    </row>
    <row r="5521" spans="1:7" x14ac:dyDescent="0.25">
      <c r="A5521" s="1"/>
      <c r="B5521" s="11"/>
      <c r="C5521" s="2"/>
      <c r="G5521" s="3"/>
    </row>
    <row r="5522" spans="1:7" x14ac:dyDescent="0.25">
      <c r="A5522" s="1"/>
      <c r="B5522" s="11"/>
      <c r="C5522" s="2"/>
      <c r="G5522" s="3"/>
    </row>
    <row r="5523" spans="1:7" x14ac:dyDescent="0.25">
      <c r="A5523" s="1"/>
      <c r="B5523" s="11"/>
      <c r="C5523" s="2"/>
      <c r="G5523" s="3"/>
    </row>
    <row r="5524" spans="1:7" x14ac:dyDescent="0.25">
      <c r="A5524" s="1"/>
      <c r="B5524" s="11"/>
      <c r="C5524" s="2"/>
      <c r="G5524" s="3"/>
    </row>
    <row r="5525" spans="1:7" x14ac:dyDescent="0.25">
      <c r="A5525" s="1"/>
      <c r="B5525" s="11"/>
      <c r="C5525" s="2"/>
      <c r="G5525" s="3"/>
    </row>
    <row r="5526" spans="1:7" x14ac:dyDescent="0.25">
      <c r="A5526" s="1"/>
      <c r="B5526" s="11"/>
      <c r="C5526" s="2"/>
      <c r="G5526" s="3"/>
    </row>
    <row r="5527" spans="1:7" x14ac:dyDescent="0.25">
      <c r="A5527" s="1"/>
      <c r="B5527" s="11"/>
      <c r="C5527" s="2"/>
      <c r="G5527" s="3"/>
    </row>
    <row r="5528" spans="1:7" x14ac:dyDescent="0.25">
      <c r="A5528" s="1"/>
      <c r="B5528" s="11"/>
      <c r="C5528" s="2"/>
      <c r="G5528" s="3"/>
    </row>
    <row r="5529" spans="1:7" x14ac:dyDescent="0.25">
      <c r="A5529" s="1"/>
      <c r="B5529" s="11"/>
      <c r="C5529" s="2"/>
      <c r="G5529" s="3"/>
    </row>
    <row r="5530" spans="1:7" x14ac:dyDescent="0.25">
      <c r="A5530" s="1"/>
      <c r="B5530" s="11"/>
      <c r="C5530" s="2"/>
      <c r="G5530" s="3"/>
    </row>
    <row r="5531" spans="1:7" x14ac:dyDescent="0.25">
      <c r="A5531" s="1"/>
      <c r="B5531" s="11"/>
      <c r="C5531" s="2"/>
      <c r="G5531" s="3"/>
    </row>
    <row r="5532" spans="1:7" x14ac:dyDescent="0.25">
      <c r="A5532" s="1"/>
      <c r="B5532" s="11"/>
      <c r="C5532" s="2"/>
      <c r="G5532" s="3"/>
    </row>
    <row r="5533" spans="1:7" x14ac:dyDescent="0.25">
      <c r="A5533" s="1"/>
      <c r="B5533" s="11"/>
      <c r="C5533" s="2"/>
      <c r="G5533" s="3"/>
    </row>
    <row r="5534" spans="1:7" x14ac:dyDescent="0.25">
      <c r="A5534" s="1"/>
      <c r="B5534" s="11"/>
      <c r="C5534" s="2"/>
      <c r="G5534" s="3"/>
    </row>
    <row r="5535" spans="1:7" x14ac:dyDescent="0.25">
      <c r="A5535" s="1"/>
      <c r="B5535" s="11"/>
      <c r="C5535" s="2"/>
      <c r="G5535" s="3"/>
    </row>
    <row r="5536" spans="1:7" x14ac:dyDescent="0.25">
      <c r="A5536" s="1"/>
      <c r="B5536" s="11"/>
      <c r="C5536" s="2"/>
      <c r="G5536" s="3"/>
    </row>
    <row r="5537" spans="1:7" x14ac:dyDescent="0.25">
      <c r="A5537" s="1"/>
      <c r="B5537" s="11"/>
      <c r="C5537" s="2"/>
      <c r="G5537" s="3"/>
    </row>
    <row r="5538" spans="1:7" x14ac:dyDescent="0.25">
      <c r="A5538" s="1"/>
      <c r="B5538" s="11"/>
      <c r="C5538" s="2"/>
      <c r="G5538" s="3"/>
    </row>
    <row r="5539" spans="1:7" x14ac:dyDescent="0.25">
      <c r="A5539" s="1"/>
      <c r="B5539" s="11"/>
      <c r="C5539" s="2"/>
      <c r="G5539" s="3"/>
    </row>
    <row r="5540" spans="1:7" x14ac:dyDescent="0.25">
      <c r="A5540" s="1"/>
      <c r="B5540" s="11"/>
      <c r="C5540" s="2"/>
      <c r="G5540" s="3"/>
    </row>
    <row r="5541" spans="1:7" x14ac:dyDescent="0.25">
      <c r="A5541" s="1"/>
      <c r="B5541" s="11"/>
      <c r="C5541" s="2"/>
      <c r="G5541" s="3"/>
    </row>
    <row r="5542" spans="1:7" x14ac:dyDescent="0.25">
      <c r="A5542" s="1"/>
      <c r="B5542" s="11"/>
      <c r="C5542" s="2"/>
      <c r="G5542" s="3"/>
    </row>
    <row r="5543" spans="1:7" x14ac:dyDescent="0.25">
      <c r="A5543" s="1"/>
      <c r="B5543" s="11"/>
      <c r="C5543" s="2"/>
      <c r="G5543" s="3"/>
    </row>
    <row r="5544" spans="1:7" x14ac:dyDescent="0.25">
      <c r="A5544" s="1"/>
      <c r="B5544" s="11"/>
      <c r="C5544" s="2"/>
      <c r="G5544" s="3"/>
    </row>
    <row r="5545" spans="1:7" x14ac:dyDescent="0.25">
      <c r="A5545" s="1"/>
      <c r="B5545" s="11"/>
      <c r="C5545" s="2"/>
      <c r="G5545" s="3"/>
    </row>
    <row r="5546" spans="1:7" x14ac:dyDescent="0.25">
      <c r="A5546" s="1"/>
      <c r="B5546" s="11"/>
      <c r="C5546" s="2"/>
      <c r="G5546" s="3"/>
    </row>
    <row r="5547" spans="1:7" x14ac:dyDescent="0.25">
      <c r="A5547" s="1"/>
      <c r="B5547" s="11"/>
      <c r="C5547" s="2"/>
      <c r="G5547" s="3"/>
    </row>
    <row r="5548" spans="1:7" x14ac:dyDescent="0.25">
      <c r="A5548" s="1"/>
      <c r="B5548" s="11"/>
      <c r="C5548" s="2"/>
      <c r="G5548" s="3"/>
    </row>
    <row r="5549" spans="1:7" x14ac:dyDescent="0.25">
      <c r="A5549" s="1"/>
      <c r="B5549" s="11"/>
      <c r="C5549" s="2"/>
      <c r="G5549" s="3"/>
    </row>
    <row r="5550" spans="1:7" x14ac:dyDescent="0.25">
      <c r="A5550" s="1"/>
      <c r="B5550" s="11"/>
      <c r="C5550" s="2"/>
      <c r="G5550" s="3"/>
    </row>
    <row r="5551" spans="1:7" x14ac:dyDescent="0.25">
      <c r="A5551" s="1"/>
      <c r="B5551" s="11"/>
      <c r="C5551" s="2"/>
      <c r="G5551" s="3"/>
    </row>
    <row r="5552" spans="1:7" x14ac:dyDescent="0.25">
      <c r="A5552" s="1"/>
      <c r="B5552" s="11"/>
      <c r="C5552" s="2"/>
      <c r="G5552" s="3"/>
    </row>
    <row r="5553" spans="1:7" x14ac:dyDescent="0.25">
      <c r="A5553" s="1"/>
      <c r="B5553" s="11"/>
      <c r="C5553" s="2"/>
      <c r="G5553" s="3"/>
    </row>
    <row r="5554" spans="1:7" x14ac:dyDescent="0.25">
      <c r="A5554" s="1"/>
      <c r="B5554" s="11"/>
      <c r="C5554" s="2"/>
      <c r="G5554" s="3"/>
    </row>
    <row r="5555" spans="1:7" x14ac:dyDescent="0.25">
      <c r="A5555" s="1"/>
      <c r="B5555" s="11"/>
      <c r="C5555" s="2"/>
      <c r="G5555" s="3"/>
    </row>
    <row r="5556" spans="1:7" x14ac:dyDescent="0.25">
      <c r="A5556" s="1"/>
      <c r="B5556" s="11"/>
      <c r="C5556" s="2"/>
      <c r="G5556" s="3"/>
    </row>
    <row r="5557" spans="1:7" x14ac:dyDescent="0.25">
      <c r="A5557" s="1"/>
      <c r="B5557" s="11"/>
      <c r="C5557" s="2"/>
      <c r="G5557" s="3"/>
    </row>
    <row r="5558" spans="1:7" x14ac:dyDescent="0.25">
      <c r="A5558" s="1"/>
      <c r="B5558" s="11"/>
      <c r="C5558" s="2"/>
      <c r="G5558" s="3"/>
    </row>
    <row r="5559" spans="1:7" x14ac:dyDescent="0.25">
      <c r="A5559" s="1"/>
      <c r="B5559" s="11"/>
      <c r="C5559" s="2"/>
      <c r="G5559" s="3"/>
    </row>
    <row r="5560" spans="1:7" x14ac:dyDescent="0.25">
      <c r="A5560" s="1"/>
      <c r="B5560" s="11"/>
      <c r="C5560" s="2"/>
      <c r="G5560" s="3"/>
    </row>
    <row r="5561" spans="1:7" x14ac:dyDescent="0.25">
      <c r="A5561" s="1"/>
      <c r="B5561" s="11"/>
      <c r="C5561" s="2"/>
      <c r="G5561" s="3"/>
    </row>
    <row r="5562" spans="1:7" x14ac:dyDescent="0.25">
      <c r="A5562" s="1"/>
      <c r="B5562" s="11"/>
      <c r="C5562" s="2"/>
      <c r="G5562" s="3"/>
    </row>
    <row r="5563" spans="1:7" x14ac:dyDescent="0.25">
      <c r="A5563" s="1"/>
      <c r="B5563" s="11"/>
      <c r="C5563" s="2"/>
      <c r="G5563" s="3"/>
    </row>
    <row r="5564" spans="1:7" x14ac:dyDescent="0.25">
      <c r="A5564" s="1"/>
      <c r="B5564" s="11"/>
      <c r="C5564" s="2"/>
      <c r="G5564" s="3"/>
    </row>
    <row r="5565" spans="1:7" x14ac:dyDescent="0.25">
      <c r="A5565" s="1"/>
      <c r="B5565" s="11"/>
      <c r="C5565" s="2"/>
      <c r="G5565" s="3"/>
    </row>
    <row r="5566" spans="1:7" x14ac:dyDescent="0.25">
      <c r="A5566" s="1"/>
      <c r="B5566" s="11"/>
      <c r="C5566" s="2"/>
      <c r="G5566" s="3"/>
    </row>
    <row r="5567" spans="1:7" x14ac:dyDescent="0.25">
      <c r="A5567" s="1"/>
      <c r="B5567" s="11"/>
      <c r="C5567" s="2"/>
      <c r="G5567" s="3"/>
    </row>
    <row r="5568" spans="1:7" x14ac:dyDescent="0.25">
      <c r="A5568" s="1"/>
      <c r="B5568" s="11"/>
      <c r="C5568" s="2"/>
      <c r="G5568" s="3"/>
    </row>
    <row r="5569" spans="1:7" x14ac:dyDescent="0.25">
      <c r="A5569" s="1"/>
      <c r="B5569" s="11"/>
      <c r="C5569" s="2"/>
      <c r="G5569" s="3"/>
    </row>
    <row r="5570" spans="1:7" x14ac:dyDescent="0.25">
      <c r="A5570" s="1"/>
      <c r="B5570" s="11"/>
      <c r="C5570" s="2"/>
      <c r="G5570" s="3"/>
    </row>
    <row r="5571" spans="1:7" x14ac:dyDescent="0.25">
      <c r="A5571" s="1"/>
      <c r="B5571" s="11"/>
      <c r="C5571" s="2"/>
      <c r="G5571" s="3"/>
    </row>
    <row r="5572" spans="1:7" x14ac:dyDescent="0.25">
      <c r="A5572" s="1"/>
      <c r="B5572" s="11"/>
      <c r="C5572" s="2"/>
      <c r="G5572" s="3"/>
    </row>
    <row r="5573" spans="1:7" x14ac:dyDescent="0.25">
      <c r="A5573" s="1"/>
      <c r="B5573" s="11"/>
      <c r="C5573" s="2"/>
      <c r="G5573" s="3"/>
    </row>
    <row r="5574" spans="1:7" x14ac:dyDescent="0.25">
      <c r="A5574" s="1"/>
      <c r="B5574" s="11"/>
      <c r="C5574" s="2"/>
      <c r="G5574" s="3"/>
    </row>
    <row r="5575" spans="1:7" x14ac:dyDescent="0.25">
      <c r="A5575" s="1"/>
      <c r="B5575" s="11"/>
      <c r="C5575" s="2"/>
      <c r="G5575" s="3"/>
    </row>
    <row r="5576" spans="1:7" x14ac:dyDescent="0.25">
      <c r="A5576" s="1"/>
      <c r="B5576" s="11"/>
      <c r="C5576" s="2"/>
      <c r="G5576" s="3"/>
    </row>
    <row r="5577" spans="1:7" x14ac:dyDescent="0.25">
      <c r="A5577" s="1"/>
      <c r="B5577" s="11"/>
      <c r="C5577" s="2"/>
      <c r="G5577" s="3"/>
    </row>
    <row r="5578" spans="1:7" x14ac:dyDescent="0.25">
      <c r="A5578" s="1"/>
      <c r="B5578" s="11"/>
      <c r="C5578" s="2"/>
      <c r="G5578" s="3"/>
    </row>
    <row r="5579" spans="1:7" x14ac:dyDescent="0.25">
      <c r="A5579" s="1"/>
      <c r="B5579" s="11"/>
      <c r="C5579" s="2"/>
      <c r="G5579" s="3"/>
    </row>
    <row r="5580" spans="1:7" x14ac:dyDescent="0.25">
      <c r="A5580" s="1"/>
      <c r="B5580" s="11"/>
      <c r="C5580" s="2"/>
      <c r="G5580" s="3"/>
    </row>
    <row r="5581" spans="1:7" x14ac:dyDescent="0.25">
      <c r="A5581" s="1"/>
      <c r="B5581" s="11"/>
      <c r="C5581" s="2"/>
      <c r="G5581" s="3"/>
    </row>
    <row r="5582" spans="1:7" x14ac:dyDescent="0.25">
      <c r="A5582" s="1"/>
      <c r="B5582" s="11"/>
      <c r="C5582" s="2"/>
      <c r="G5582" s="3"/>
    </row>
    <row r="5583" spans="1:7" x14ac:dyDescent="0.25">
      <c r="A5583" s="1"/>
      <c r="B5583" s="11"/>
      <c r="C5583" s="2"/>
      <c r="G5583" s="3"/>
    </row>
    <row r="5584" spans="1:7" x14ac:dyDescent="0.25">
      <c r="A5584" s="1"/>
      <c r="B5584" s="11"/>
      <c r="C5584" s="2"/>
      <c r="G5584" s="3"/>
    </row>
    <row r="5585" spans="1:7" x14ac:dyDescent="0.25">
      <c r="A5585" s="1"/>
      <c r="B5585" s="11"/>
      <c r="C5585" s="2"/>
      <c r="G5585" s="3"/>
    </row>
    <row r="5586" spans="1:7" x14ac:dyDescent="0.25">
      <c r="A5586" s="1"/>
      <c r="B5586" s="11"/>
      <c r="C5586" s="2"/>
      <c r="G5586" s="3"/>
    </row>
    <row r="5587" spans="1:7" x14ac:dyDescent="0.25">
      <c r="A5587" s="1"/>
      <c r="B5587" s="11"/>
      <c r="C5587" s="2"/>
      <c r="G5587" s="3"/>
    </row>
    <row r="5588" spans="1:7" x14ac:dyDescent="0.25">
      <c r="A5588" s="1"/>
      <c r="B5588" s="11"/>
      <c r="C5588" s="2"/>
      <c r="G5588" s="3"/>
    </row>
    <row r="5589" spans="1:7" x14ac:dyDescent="0.25">
      <c r="A5589" s="1"/>
      <c r="B5589" s="11"/>
      <c r="C5589" s="2"/>
      <c r="G5589" s="3"/>
    </row>
    <row r="5590" spans="1:7" x14ac:dyDescent="0.25">
      <c r="A5590" s="1"/>
      <c r="B5590" s="11"/>
      <c r="C5590" s="2"/>
      <c r="G5590" s="3"/>
    </row>
    <row r="5591" spans="1:7" x14ac:dyDescent="0.25">
      <c r="A5591" s="1"/>
      <c r="B5591" s="11"/>
      <c r="C5591" s="2"/>
      <c r="G5591" s="3"/>
    </row>
    <row r="5592" spans="1:7" x14ac:dyDescent="0.25">
      <c r="A5592" s="1"/>
      <c r="B5592" s="11"/>
      <c r="C5592" s="2"/>
      <c r="G5592" s="3"/>
    </row>
    <row r="5593" spans="1:7" x14ac:dyDescent="0.25">
      <c r="A5593" s="1"/>
      <c r="B5593" s="11"/>
      <c r="C5593" s="2"/>
      <c r="G5593" s="3"/>
    </row>
    <row r="5594" spans="1:7" x14ac:dyDescent="0.25">
      <c r="A5594" s="1"/>
      <c r="B5594" s="11"/>
      <c r="C5594" s="2"/>
      <c r="G5594" s="3"/>
    </row>
    <row r="5595" spans="1:7" x14ac:dyDescent="0.25">
      <c r="A5595" s="1"/>
      <c r="B5595" s="11"/>
      <c r="C5595" s="2"/>
      <c r="G5595" s="3"/>
    </row>
    <row r="5596" spans="1:7" x14ac:dyDescent="0.25">
      <c r="A5596" s="1"/>
      <c r="B5596" s="11"/>
      <c r="C5596" s="2"/>
      <c r="G5596" s="3"/>
    </row>
    <row r="5597" spans="1:7" x14ac:dyDescent="0.25">
      <c r="A5597" s="1"/>
      <c r="B5597" s="11"/>
      <c r="C5597" s="2"/>
      <c r="G5597" s="3"/>
    </row>
    <row r="5598" spans="1:7" x14ac:dyDescent="0.25">
      <c r="A5598" s="1"/>
      <c r="B5598" s="11"/>
      <c r="C5598" s="2"/>
      <c r="G5598" s="3"/>
    </row>
    <row r="5599" spans="1:7" x14ac:dyDescent="0.25">
      <c r="A5599" s="1"/>
      <c r="B5599" s="11"/>
      <c r="C5599" s="2"/>
      <c r="G5599" s="3"/>
    </row>
    <row r="5600" spans="1:7" x14ac:dyDescent="0.25">
      <c r="A5600" s="1"/>
      <c r="B5600" s="11"/>
      <c r="C5600" s="2"/>
      <c r="G5600" s="3"/>
    </row>
    <row r="5601" spans="1:7" x14ac:dyDescent="0.25">
      <c r="A5601" s="1"/>
      <c r="B5601" s="11"/>
      <c r="C5601" s="2"/>
      <c r="G5601" s="3"/>
    </row>
    <row r="5602" spans="1:7" x14ac:dyDescent="0.25">
      <c r="A5602" s="1"/>
      <c r="B5602" s="11"/>
      <c r="C5602" s="2"/>
      <c r="G5602" s="3"/>
    </row>
    <row r="5603" spans="1:7" x14ac:dyDescent="0.25">
      <c r="A5603" s="1"/>
      <c r="B5603" s="11"/>
      <c r="C5603" s="2"/>
      <c r="G5603" s="3"/>
    </row>
    <row r="5604" spans="1:7" x14ac:dyDescent="0.25">
      <c r="A5604" s="1"/>
      <c r="B5604" s="11"/>
      <c r="C5604" s="2"/>
      <c r="G5604" s="3"/>
    </row>
    <row r="5605" spans="1:7" x14ac:dyDescent="0.25">
      <c r="A5605" s="1"/>
      <c r="B5605" s="11"/>
      <c r="C5605" s="2"/>
      <c r="G5605" s="3"/>
    </row>
    <row r="5606" spans="1:7" x14ac:dyDescent="0.25">
      <c r="A5606" s="1"/>
      <c r="B5606" s="11"/>
      <c r="C5606" s="2"/>
      <c r="G5606" s="3"/>
    </row>
    <row r="5607" spans="1:7" x14ac:dyDescent="0.25">
      <c r="A5607" s="1"/>
      <c r="B5607" s="11"/>
      <c r="C5607" s="2"/>
      <c r="G5607" s="3"/>
    </row>
    <row r="5608" spans="1:7" x14ac:dyDescent="0.25">
      <c r="A5608" s="1"/>
      <c r="B5608" s="11"/>
      <c r="C5608" s="2"/>
      <c r="G5608" s="3"/>
    </row>
    <row r="5609" spans="1:7" x14ac:dyDescent="0.25">
      <c r="A5609" s="1"/>
      <c r="B5609" s="11"/>
      <c r="C5609" s="2"/>
      <c r="G5609" s="3"/>
    </row>
    <row r="5610" spans="1:7" x14ac:dyDescent="0.25">
      <c r="A5610" s="1"/>
      <c r="B5610" s="11"/>
      <c r="C5610" s="2"/>
      <c r="G5610" s="3"/>
    </row>
    <row r="5611" spans="1:7" x14ac:dyDescent="0.25">
      <c r="A5611" s="1"/>
      <c r="B5611" s="11"/>
      <c r="C5611" s="2"/>
      <c r="G5611" s="3"/>
    </row>
    <row r="5612" spans="1:7" x14ac:dyDescent="0.25">
      <c r="A5612" s="1"/>
      <c r="B5612" s="11"/>
      <c r="C5612" s="2"/>
      <c r="G5612" s="3"/>
    </row>
    <row r="5613" spans="1:7" x14ac:dyDescent="0.25">
      <c r="A5613" s="1"/>
      <c r="B5613" s="11"/>
      <c r="C5613" s="2"/>
      <c r="G5613" s="3"/>
    </row>
    <row r="5614" spans="1:7" x14ac:dyDescent="0.25">
      <c r="A5614" s="1"/>
      <c r="B5614" s="11"/>
      <c r="C5614" s="2"/>
      <c r="G5614" s="3"/>
    </row>
    <row r="5615" spans="1:7" x14ac:dyDescent="0.25">
      <c r="A5615" s="1"/>
      <c r="B5615" s="11"/>
      <c r="C5615" s="2"/>
      <c r="G5615" s="3"/>
    </row>
    <row r="5616" spans="1:7" x14ac:dyDescent="0.25">
      <c r="A5616" s="1"/>
      <c r="B5616" s="11"/>
      <c r="C5616" s="2"/>
      <c r="G5616" s="3"/>
    </row>
    <row r="5617" spans="1:7" x14ac:dyDescent="0.25">
      <c r="A5617" s="1"/>
      <c r="B5617" s="11"/>
      <c r="C5617" s="2"/>
      <c r="G5617" s="3"/>
    </row>
    <row r="5618" spans="1:7" x14ac:dyDescent="0.25">
      <c r="A5618" s="1"/>
      <c r="B5618" s="11"/>
      <c r="C5618" s="2"/>
      <c r="G5618" s="3"/>
    </row>
    <row r="5619" spans="1:7" x14ac:dyDescent="0.25">
      <c r="A5619" s="1"/>
      <c r="B5619" s="11"/>
      <c r="C5619" s="2"/>
      <c r="G5619" s="3"/>
    </row>
    <row r="5620" spans="1:7" x14ac:dyDescent="0.25">
      <c r="A5620" s="1"/>
      <c r="B5620" s="11"/>
      <c r="C5620" s="2"/>
      <c r="G5620" s="3"/>
    </row>
    <row r="5621" spans="1:7" x14ac:dyDescent="0.25">
      <c r="A5621" s="1"/>
      <c r="B5621" s="11"/>
      <c r="C5621" s="2"/>
      <c r="G5621" s="3"/>
    </row>
    <row r="5622" spans="1:7" x14ac:dyDescent="0.25">
      <c r="A5622" s="1"/>
      <c r="B5622" s="11"/>
      <c r="C5622" s="2"/>
      <c r="G5622" s="3"/>
    </row>
    <row r="5623" spans="1:7" x14ac:dyDescent="0.25">
      <c r="A5623" s="1"/>
      <c r="B5623" s="11"/>
      <c r="C5623" s="2"/>
      <c r="G5623" s="3"/>
    </row>
    <row r="5624" spans="1:7" x14ac:dyDescent="0.25">
      <c r="A5624" s="1"/>
      <c r="B5624" s="11"/>
      <c r="C5624" s="2"/>
      <c r="G5624" s="3"/>
    </row>
    <row r="5625" spans="1:7" x14ac:dyDescent="0.25">
      <c r="A5625" s="1"/>
      <c r="B5625" s="11"/>
      <c r="C5625" s="2"/>
      <c r="G5625" s="3"/>
    </row>
    <row r="5626" spans="1:7" x14ac:dyDescent="0.25">
      <c r="A5626" s="1"/>
      <c r="B5626" s="11"/>
      <c r="C5626" s="2"/>
      <c r="G5626" s="3"/>
    </row>
    <row r="5627" spans="1:7" x14ac:dyDescent="0.25">
      <c r="A5627" s="1"/>
      <c r="B5627" s="11"/>
      <c r="C5627" s="2"/>
      <c r="G5627" s="3"/>
    </row>
    <row r="5628" spans="1:7" x14ac:dyDescent="0.25">
      <c r="A5628" s="1"/>
      <c r="B5628" s="11"/>
      <c r="C5628" s="2"/>
      <c r="G5628" s="3"/>
    </row>
    <row r="5629" spans="1:7" x14ac:dyDescent="0.25">
      <c r="A5629" s="1"/>
      <c r="B5629" s="11"/>
      <c r="C5629" s="2"/>
      <c r="G5629" s="3"/>
    </row>
    <row r="5630" spans="1:7" x14ac:dyDescent="0.25">
      <c r="A5630" s="1"/>
      <c r="B5630" s="11"/>
      <c r="C5630" s="2"/>
      <c r="G5630" s="3"/>
    </row>
    <row r="5631" spans="1:7" x14ac:dyDescent="0.25">
      <c r="A5631" s="1"/>
      <c r="B5631" s="11"/>
      <c r="C5631" s="2"/>
      <c r="G5631" s="3"/>
    </row>
    <row r="5632" spans="1:7" x14ac:dyDescent="0.25">
      <c r="A5632" s="1"/>
      <c r="B5632" s="11"/>
      <c r="C5632" s="2"/>
      <c r="G5632" s="3"/>
    </row>
    <row r="5633" spans="1:7" x14ac:dyDescent="0.25">
      <c r="A5633" s="1"/>
      <c r="B5633" s="11"/>
      <c r="C5633" s="2"/>
      <c r="G5633" s="3"/>
    </row>
    <row r="5634" spans="1:7" x14ac:dyDescent="0.25">
      <c r="A5634" s="1"/>
      <c r="B5634" s="11"/>
      <c r="C5634" s="2"/>
      <c r="G5634" s="3"/>
    </row>
    <row r="5635" spans="1:7" x14ac:dyDescent="0.25">
      <c r="A5635" s="1"/>
      <c r="B5635" s="11"/>
      <c r="C5635" s="2"/>
      <c r="G5635" s="3"/>
    </row>
    <row r="5636" spans="1:7" x14ac:dyDescent="0.25">
      <c r="A5636" s="1"/>
      <c r="B5636" s="11"/>
      <c r="C5636" s="2"/>
      <c r="G5636" s="3"/>
    </row>
    <row r="5637" spans="1:7" x14ac:dyDescent="0.25">
      <c r="A5637" s="1"/>
      <c r="B5637" s="11"/>
      <c r="C5637" s="2"/>
      <c r="G5637" s="3"/>
    </row>
    <row r="5638" spans="1:7" x14ac:dyDescent="0.25">
      <c r="A5638" s="1"/>
      <c r="B5638" s="11"/>
      <c r="C5638" s="2"/>
      <c r="G5638" s="3"/>
    </row>
    <row r="5639" spans="1:7" x14ac:dyDescent="0.25">
      <c r="A5639" s="1"/>
      <c r="B5639" s="11"/>
      <c r="C5639" s="2"/>
      <c r="G5639" s="3"/>
    </row>
    <row r="5640" spans="1:7" x14ac:dyDescent="0.25">
      <c r="A5640" s="1"/>
      <c r="B5640" s="11"/>
      <c r="C5640" s="2"/>
      <c r="G5640" s="3"/>
    </row>
    <row r="5641" spans="1:7" x14ac:dyDescent="0.25">
      <c r="A5641" s="1"/>
      <c r="B5641" s="11"/>
      <c r="C5641" s="2"/>
      <c r="G5641" s="3"/>
    </row>
    <row r="5642" spans="1:7" x14ac:dyDescent="0.25">
      <c r="A5642" s="1"/>
      <c r="B5642" s="11"/>
      <c r="C5642" s="2"/>
      <c r="G5642" s="3"/>
    </row>
    <row r="5643" spans="1:7" x14ac:dyDescent="0.25">
      <c r="A5643" s="1"/>
      <c r="B5643" s="11"/>
      <c r="C5643" s="2"/>
      <c r="G5643" s="3"/>
    </row>
    <row r="5644" spans="1:7" x14ac:dyDescent="0.25">
      <c r="A5644" s="1"/>
      <c r="B5644" s="11"/>
      <c r="C5644" s="2"/>
      <c r="G5644" s="3"/>
    </row>
    <row r="5645" spans="1:7" x14ac:dyDescent="0.25">
      <c r="A5645" s="1"/>
      <c r="B5645" s="11"/>
      <c r="C5645" s="2"/>
      <c r="G5645" s="3"/>
    </row>
    <row r="5646" spans="1:7" x14ac:dyDescent="0.25">
      <c r="A5646" s="1"/>
      <c r="B5646" s="11"/>
      <c r="C5646" s="2"/>
      <c r="G5646" s="3"/>
    </row>
    <row r="5647" spans="1:7" x14ac:dyDescent="0.25">
      <c r="A5647" s="1"/>
      <c r="B5647" s="11"/>
      <c r="C5647" s="2"/>
      <c r="G5647" s="3"/>
    </row>
    <row r="5648" spans="1:7" x14ac:dyDescent="0.25">
      <c r="A5648" s="1"/>
      <c r="B5648" s="11"/>
      <c r="C5648" s="2"/>
      <c r="G5648" s="3"/>
    </row>
    <row r="5649" spans="1:7" x14ac:dyDescent="0.25">
      <c r="A5649" s="1"/>
      <c r="B5649" s="11"/>
      <c r="C5649" s="2"/>
      <c r="G5649" s="3"/>
    </row>
    <row r="5650" spans="1:7" x14ac:dyDescent="0.25">
      <c r="A5650" s="1"/>
      <c r="B5650" s="11"/>
      <c r="C5650" s="2"/>
      <c r="G5650" s="3"/>
    </row>
    <row r="5651" spans="1:7" x14ac:dyDescent="0.25">
      <c r="A5651" s="1"/>
      <c r="B5651" s="11"/>
      <c r="C5651" s="2"/>
      <c r="G5651" s="3"/>
    </row>
    <row r="5652" spans="1:7" x14ac:dyDescent="0.25">
      <c r="A5652" s="1"/>
      <c r="B5652" s="11"/>
      <c r="C5652" s="2"/>
      <c r="G5652" s="3"/>
    </row>
    <row r="5653" spans="1:7" x14ac:dyDescent="0.25">
      <c r="A5653" s="1"/>
      <c r="B5653" s="11"/>
      <c r="C5653" s="2"/>
      <c r="G5653" s="3"/>
    </row>
    <row r="5654" spans="1:7" x14ac:dyDescent="0.25">
      <c r="A5654" s="1"/>
      <c r="B5654" s="11"/>
      <c r="C5654" s="2"/>
      <c r="G5654" s="3"/>
    </row>
    <row r="5655" spans="1:7" x14ac:dyDescent="0.25">
      <c r="A5655" s="1"/>
      <c r="B5655" s="11"/>
      <c r="C5655" s="2"/>
      <c r="G5655" s="3"/>
    </row>
    <row r="5656" spans="1:7" x14ac:dyDescent="0.25">
      <c r="A5656" s="1"/>
      <c r="B5656" s="11"/>
      <c r="C5656" s="2"/>
      <c r="G5656" s="3"/>
    </row>
    <row r="5657" spans="1:7" x14ac:dyDescent="0.25">
      <c r="A5657" s="1"/>
      <c r="B5657" s="11"/>
      <c r="C5657" s="2"/>
      <c r="G5657" s="3"/>
    </row>
    <row r="5658" spans="1:7" x14ac:dyDescent="0.25">
      <c r="A5658" s="1"/>
      <c r="B5658" s="11"/>
      <c r="C5658" s="2"/>
      <c r="G5658" s="3"/>
    </row>
    <row r="5659" spans="1:7" x14ac:dyDescent="0.25">
      <c r="A5659" s="1"/>
      <c r="B5659" s="11"/>
      <c r="C5659" s="2"/>
      <c r="G5659" s="3"/>
    </row>
    <row r="5660" spans="1:7" x14ac:dyDescent="0.25">
      <c r="A5660" s="1"/>
      <c r="B5660" s="11"/>
      <c r="C5660" s="2"/>
      <c r="G5660" s="3"/>
    </row>
    <row r="5661" spans="1:7" x14ac:dyDescent="0.25">
      <c r="A5661" s="1"/>
      <c r="B5661" s="11"/>
      <c r="C5661" s="2"/>
      <c r="G5661" s="3"/>
    </row>
    <row r="5662" spans="1:7" x14ac:dyDescent="0.25">
      <c r="A5662" s="1"/>
      <c r="B5662" s="11"/>
      <c r="C5662" s="2"/>
      <c r="G5662" s="3"/>
    </row>
    <row r="5663" spans="1:7" x14ac:dyDescent="0.25">
      <c r="A5663" s="1"/>
      <c r="B5663" s="11"/>
      <c r="C5663" s="2"/>
      <c r="G5663" s="3"/>
    </row>
    <row r="5664" spans="1:7" x14ac:dyDescent="0.25">
      <c r="A5664" s="1"/>
      <c r="B5664" s="11"/>
      <c r="C5664" s="2"/>
      <c r="G5664" s="3"/>
    </row>
    <row r="5665" spans="1:7" x14ac:dyDescent="0.25">
      <c r="A5665" s="1"/>
      <c r="B5665" s="11"/>
      <c r="C5665" s="2"/>
      <c r="G5665" s="3"/>
    </row>
    <row r="5666" spans="1:7" x14ac:dyDescent="0.25">
      <c r="A5666" s="1"/>
      <c r="B5666" s="11"/>
      <c r="C5666" s="2"/>
      <c r="G5666" s="3"/>
    </row>
    <row r="5667" spans="1:7" x14ac:dyDescent="0.25">
      <c r="A5667" s="1"/>
      <c r="B5667" s="11"/>
      <c r="C5667" s="2"/>
      <c r="G5667" s="3"/>
    </row>
    <row r="5668" spans="1:7" x14ac:dyDescent="0.25">
      <c r="A5668" s="1"/>
      <c r="B5668" s="11"/>
      <c r="C5668" s="2"/>
      <c r="G5668" s="3"/>
    </row>
    <row r="5669" spans="1:7" x14ac:dyDescent="0.25">
      <c r="A5669" s="1"/>
      <c r="B5669" s="11"/>
      <c r="C5669" s="2"/>
      <c r="G5669" s="3"/>
    </row>
    <row r="5670" spans="1:7" x14ac:dyDescent="0.25">
      <c r="A5670" s="1"/>
      <c r="B5670" s="11"/>
      <c r="C5670" s="2"/>
      <c r="G5670" s="3"/>
    </row>
    <row r="5671" spans="1:7" x14ac:dyDescent="0.25">
      <c r="A5671" s="1"/>
      <c r="B5671" s="11"/>
      <c r="C5671" s="2"/>
      <c r="G5671" s="3"/>
    </row>
    <row r="5672" spans="1:7" x14ac:dyDescent="0.25">
      <c r="A5672" s="1"/>
      <c r="B5672" s="11"/>
      <c r="C5672" s="2"/>
      <c r="G5672" s="3"/>
    </row>
    <row r="5673" spans="1:7" x14ac:dyDescent="0.25">
      <c r="A5673" s="1"/>
      <c r="B5673" s="11"/>
      <c r="C5673" s="2"/>
      <c r="G5673" s="3"/>
    </row>
    <row r="5674" spans="1:7" x14ac:dyDescent="0.25">
      <c r="A5674" s="1"/>
      <c r="B5674" s="11"/>
      <c r="C5674" s="2"/>
      <c r="G5674" s="3"/>
    </row>
    <row r="5675" spans="1:7" x14ac:dyDescent="0.25">
      <c r="A5675" s="1"/>
      <c r="B5675" s="11"/>
      <c r="C5675" s="2"/>
      <c r="G5675" s="3"/>
    </row>
    <row r="5676" spans="1:7" x14ac:dyDescent="0.25">
      <c r="A5676" s="1"/>
      <c r="B5676" s="11"/>
      <c r="C5676" s="2"/>
      <c r="G5676" s="3"/>
    </row>
    <row r="5677" spans="1:7" x14ac:dyDescent="0.25">
      <c r="A5677" s="1"/>
      <c r="B5677" s="11"/>
      <c r="C5677" s="2"/>
      <c r="G5677" s="3"/>
    </row>
    <row r="5678" spans="1:7" x14ac:dyDescent="0.25">
      <c r="A5678" s="1"/>
      <c r="B5678" s="11"/>
      <c r="C5678" s="2"/>
      <c r="G5678" s="3"/>
    </row>
    <row r="5679" spans="1:7" x14ac:dyDescent="0.25">
      <c r="A5679" s="1"/>
      <c r="B5679" s="11"/>
      <c r="C5679" s="2"/>
      <c r="G5679" s="3"/>
    </row>
    <row r="5680" spans="1:7" x14ac:dyDescent="0.25">
      <c r="A5680" s="1"/>
      <c r="B5680" s="11"/>
      <c r="C5680" s="2"/>
      <c r="G5680" s="3"/>
    </row>
    <row r="5681" spans="1:7" x14ac:dyDescent="0.25">
      <c r="A5681" s="1"/>
      <c r="B5681" s="11"/>
      <c r="C5681" s="2"/>
      <c r="G5681" s="3"/>
    </row>
    <row r="5682" spans="1:7" x14ac:dyDescent="0.25">
      <c r="A5682" s="1"/>
      <c r="B5682" s="11"/>
      <c r="C5682" s="2"/>
      <c r="G5682" s="3"/>
    </row>
    <row r="5683" spans="1:7" x14ac:dyDescent="0.25">
      <c r="A5683" s="1"/>
      <c r="B5683" s="11"/>
      <c r="C5683" s="2"/>
      <c r="G5683" s="3"/>
    </row>
    <row r="5684" spans="1:7" x14ac:dyDescent="0.25">
      <c r="A5684" s="1"/>
      <c r="B5684" s="11"/>
      <c r="C5684" s="2"/>
      <c r="G5684" s="3"/>
    </row>
    <row r="5685" spans="1:7" x14ac:dyDescent="0.25">
      <c r="A5685" s="1"/>
      <c r="B5685" s="11"/>
      <c r="C5685" s="2"/>
      <c r="G5685" s="3"/>
    </row>
    <row r="5686" spans="1:7" x14ac:dyDescent="0.25">
      <c r="A5686" s="1"/>
      <c r="B5686" s="11"/>
      <c r="C5686" s="2"/>
      <c r="G5686" s="3"/>
    </row>
    <row r="5687" spans="1:7" x14ac:dyDescent="0.25">
      <c r="A5687" s="1"/>
      <c r="B5687" s="11"/>
      <c r="C5687" s="2"/>
      <c r="G5687" s="3"/>
    </row>
    <row r="5688" spans="1:7" x14ac:dyDescent="0.25">
      <c r="A5688" s="1"/>
      <c r="B5688" s="11"/>
      <c r="C5688" s="2"/>
      <c r="G5688" s="3"/>
    </row>
    <row r="5689" spans="1:7" x14ac:dyDescent="0.25">
      <c r="A5689" s="1"/>
      <c r="B5689" s="11"/>
      <c r="C5689" s="2"/>
      <c r="G5689" s="3"/>
    </row>
    <row r="5690" spans="1:7" x14ac:dyDescent="0.25">
      <c r="A5690" s="1"/>
      <c r="B5690" s="11"/>
      <c r="C5690" s="2"/>
      <c r="G5690" s="3"/>
    </row>
    <row r="5691" spans="1:7" x14ac:dyDescent="0.25">
      <c r="A5691" s="1"/>
      <c r="B5691" s="11"/>
      <c r="C5691" s="2"/>
      <c r="G5691" s="3"/>
    </row>
    <row r="5692" spans="1:7" x14ac:dyDescent="0.25">
      <c r="A5692" s="1"/>
      <c r="B5692" s="11"/>
      <c r="C5692" s="2"/>
      <c r="G5692" s="3"/>
    </row>
    <row r="5693" spans="1:7" x14ac:dyDescent="0.25">
      <c r="A5693" s="1"/>
      <c r="B5693" s="11"/>
      <c r="C5693" s="2"/>
      <c r="G5693" s="3"/>
    </row>
    <row r="5694" spans="1:7" x14ac:dyDescent="0.25">
      <c r="A5694" s="1"/>
      <c r="B5694" s="11"/>
      <c r="C5694" s="2"/>
      <c r="G5694" s="3"/>
    </row>
    <row r="5695" spans="1:7" x14ac:dyDescent="0.25">
      <c r="A5695" s="1"/>
      <c r="B5695" s="11"/>
      <c r="C5695" s="2"/>
      <c r="G5695" s="3"/>
    </row>
    <row r="5696" spans="1:7" x14ac:dyDescent="0.25">
      <c r="A5696" s="1"/>
      <c r="B5696" s="11"/>
      <c r="C5696" s="2"/>
      <c r="G5696" s="3"/>
    </row>
    <row r="5697" spans="1:7" x14ac:dyDescent="0.25">
      <c r="A5697" s="1"/>
      <c r="B5697" s="11"/>
      <c r="C5697" s="2"/>
      <c r="G5697" s="3"/>
    </row>
    <row r="5698" spans="1:7" x14ac:dyDescent="0.25">
      <c r="A5698" s="1"/>
      <c r="B5698" s="11"/>
      <c r="C5698" s="2"/>
      <c r="G5698" s="3"/>
    </row>
    <row r="5699" spans="1:7" x14ac:dyDescent="0.25">
      <c r="A5699" s="1"/>
      <c r="B5699" s="11"/>
      <c r="C5699" s="2"/>
      <c r="G5699" s="3"/>
    </row>
    <row r="5700" spans="1:7" x14ac:dyDescent="0.25">
      <c r="A5700" s="1"/>
      <c r="B5700" s="11"/>
      <c r="C5700" s="2"/>
      <c r="G5700" s="3"/>
    </row>
    <row r="5701" spans="1:7" x14ac:dyDescent="0.25">
      <c r="A5701" s="1"/>
      <c r="B5701" s="11"/>
      <c r="C5701" s="2"/>
      <c r="G5701" s="3"/>
    </row>
    <row r="5702" spans="1:7" x14ac:dyDescent="0.25">
      <c r="A5702" s="1"/>
      <c r="B5702" s="11"/>
      <c r="C5702" s="2"/>
      <c r="G5702" s="3"/>
    </row>
    <row r="5703" spans="1:7" x14ac:dyDescent="0.25">
      <c r="A5703" s="1"/>
      <c r="B5703" s="11"/>
      <c r="C5703" s="2"/>
      <c r="G5703" s="3"/>
    </row>
    <row r="5704" spans="1:7" x14ac:dyDescent="0.25">
      <c r="A5704" s="1"/>
      <c r="B5704" s="11"/>
      <c r="C5704" s="2"/>
      <c r="G5704" s="3"/>
    </row>
    <row r="5705" spans="1:7" x14ac:dyDescent="0.25">
      <c r="A5705" s="1"/>
      <c r="B5705" s="11"/>
      <c r="C5705" s="2"/>
      <c r="G5705" s="3"/>
    </row>
    <row r="5706" spans="1:7" x14ac:dyDescent="0.25">
      <c r="A5706" s="1"/>
      <c r="B5706" s="11"/>
      <c r="C5706" s="2"/>
      <c r="G5706" s="3"/>
    </row>
    <row r="5707" spans="1:7" x14ac:dyDescent="0.25">
      <c r="A5707" s="1"/>
      <c r="B5707" s="11"/>
      <c r="C5707" s="2"/>
      <c r="G5707" s="3"/>
    </row>
    <row r="5708" spans="1:7" x14ac:dyDescent="0.25">
      <c r="A5708" s="1"/>
      <c r="B5708" s="11"/>
      <c r="C5708" s="2"/>
      <c r="G5708" s="3"/>
    </row>
    <row r="5709" spans="1:7" x14ac:dyDescent="0.25">
      <c r="A5709" s="1"/>
      <c r="B5709" s="11"/>
      <c r="C5709" s="2"/>
      <c r="G5709" s="3"/>
    </row>
    <row r="5710" spans="1:7" x14ac:dyDescent="0.25">
      <c r="A5710" s="1"/>
      <c r="B5710" s="11"/>
      <c r="C5710" s="2"/>
      <c r="G5710" s="3"/>
    </row>
    <row r="5711" spans="1:7" x14ac:dyDescent="0.25">
      <c r="A5711" s="1"/>
      <c r="B5711" s="11"/>
      <c r="C5711" s="2"/>
      <c r="G5711" s="3"/>
    </row>
    <row r="5712" spans="1:7" x14ac:dyDescent="0.25">
      <c r="A5712" s="1"/>
      <c r="B5712" s="11"/>
      <c r="C5712" s="2"/>
      <c r="G5712" s="3"/>
    </row>
    <row r="5713" spans="1:7" x14ac:dyDescent="0.25">
      <c r="A5713" s="1"/>
      <c r="B5713" s="11"/>
      <c r="C5713" s="2"/>
      <c r="G5713" s="3"/>
    </row>
    <row r="5714" spans="1:7" x14ac:dyDescent="0.25">
      <c r="A5714" s="1"/>
      <c r="B5714" s="11"/>
      <c r="C5714" s="2"/>
      <c r="G5714" s="3"/>
    </row>
    <row r="5715" spans="1:7" x14ac:dyDescent="0.25">
      <c r="A5715" s="1"/>
      <c r="B5715" s="11"/>
      <c r="C5715" s="2"/>
      <c r="G5715" s="3"/>
    </row>
    <row r="5716" spans="1:7" x14ac:dyDescent="0.25">
      <c r="A5716" s="1"/>
      <c r="B5716" s="11"/>
      <c r="C5716" s="2"/>
      <c r="G5716" s="3"/>
    </row>
    <row r="5717" spans="1:7" x14ac:dyDescent="0.25">
      <c r="A5717" s="1"/>
      <c r="B5717" s="11"/>
      <c r="C5717" s="2"/>
      <c r="G5717" s="3"/>
    </row>
    <row r="5718" spans="1:7" x14ac:dyDescent="0.25">
      <c r="A5718" s="1"/>
      <c r="B5718" s="11"/>
      <c r="C5718" s="2"/>
      <c r="G5718" s="3"/>
    </row>
    <row r="5719" spans="1:7" x14ac:dyDescent="0.25">
      <c r="A5719" s="1"/>
      <c r="B5719" s="11"/>
      <c r="C5719" s="2"/>
      <c r="G5719" s="3"/>
    </row>
    <row r="5720" spans="1:7" x14ac:dyDescent="0.25">
      <c r="A5720" s="1"/>
      <c r="B5720" s="11"/>
      <c r="C5720" s="2"/>
      <c r="G5720" s="3"/>
    </row>
    <row r="5721" spans="1:7" x14ac:dyDescent="0.25">
      <c r="A5721" s="1"/>
      <c r="B5721" s="11"/>
      <c r="C5721" s="2"/>
      <c r="G5721" s="3"/>
    </row>
    <row r="5722" spans="1:7" x14ac:dyDescent="0.25">
      <c r="A5722" s="1"/>
      <c r="B5722" s="11"/>
      <c r="C5722" s="2"/>
      <c r="G5722" s="3"/>
    </row>
    <row r="5723" spans="1:7" x14ac:dyDescent="0.25">
      <c r="A5723" s="1"/>
      <c r="B5723" s="11"/>
      <c r="C5723" s="2"/>
      <c r="G5723" s="3"/>
    </row>
    <row r="5724" spans="1:7" x14ac:dyDescent="0.25">
      <c r="A5724" s="1"/>
      <c r="B5724" s="11"/>
      <c r="C5724" s="2"/>
      <c r="G5724" s="3"/>
    </row>
    <row r="5725" spans="1:7" x14ac:dyDescent="0.25">
      <c r="A5725" s="1"/>
      <c r="B5725" s="11"/>
      <c r="C5725" s="2"/>
      <c r="G5725" s="3"/>
    </row>
    <row r="5726" spans="1:7" x14ac:dyDescent="0.25">
      <c r="A5726" s="1"/>
      <c r="B5726" s="11"/>
      <c r="C5726" s="2"/>
      <c r="G5726" s="3"/>
    </row>
    <row r="5727" spans="1:7" x14ac:dyDescent="0.25">
      <c r="A5727" s="1"/>
      <c r="B5727" s="11"/>
      <c r="C5727" s="2"/>
      <c r="G5727" s="3"/>
    </row>
    <row r="5728" spans="1:7" x14ac:dyDescent="0.25">
      <c r="A5728" s="1"/>
      <c r="B5728" s="11"/>
      <c r="C5728" s="2"/>
      <c r="G5728" s="3"/>
    </row>
    <row r="5729" spans="1:7" x14ac:dyDescent="0.25">
      <c r="A5729" s="1"/>
      <c r="B5729" s="11"/>
      <c r="C5729" s="2"/>
      <c r="G5729" s="3"/>
    </row>
    <row r="5730" spans="1:7" x14ac:dyDescent="0.25">
      <c r="A5730" s="1"/>
      <c r="B5730" s="11"/>
      <c r="C5730" s="2"/>
      <c r="G5730" s="3"/>
    </row>
    <row r="5731" spans="1:7" x14ac:dyDescent="0.25">
      <c r="A5731" s="1"/>
      <c r="B5731" s="11"/>
      <c r="C5731" s="2"/>
      <c r="G5731" s="3"/>
    </row>
    <row r="5732" spans="1:7" x14ac:dyDescent="0.25">
      <c r="A5732" s="1"/>
      <c r="B5732" s="11"/>
      <c r="C5732" s="2"/>
      <c r="G5732" s="3"/>
    </row>
    <row r="5733" spans="1:7" x14ac:dyDescent="0.25">
      <c r="A5733" s="1"/>
      <c r="B5733" s="11"/>
      <c r="C5733" s="2"/>
      <c r="G5733" s="3"/>
    </row>
    <row r="5734" spans="1:7" x14ac:dyDescent="0.25">
      <c r="A5734" s="1"/>
      <c r="B5734" s="11"/>
      <c r="C5734" s="2"/>
      <c r="G5734" s="3"/>
    </row>
    <row r="5735" spans="1:7" x14ac:dyDescent="0.25">
      <c r="A5735" s="1"/>
      <c r="B5735" s="11"/>
      <c r="C5735" s="2"/>
      <c r="G5735" s="3"/>
    </row>
    <row r="5736" spans="1:7" x14ac:dyDescent="0.25">
      <c r="A5736" s="1"/>
      <c r="B5736" s="11"/>
      <c r="C5736" s="2"/>
      <c r="G5736" s="3"/>
    </row>
    <row r="5737" spans="1:7" x14ac:dyDescent="0.25">
      <c r="A5737" s="1"/>
      <c r="B5737" s="11"/>
      <c r="C5737" s="2"/>
      <c r="G5737" s="3"/>
    </row>
    <row r="5738" spans="1:7" x14ac:dyDescent="0.25">
      <c r="A5738" s="1"/>
      <c r="B5738" s="11"/>
      <c r="C5738" s="2"/>
      <c r="G5738" s="3"/>
    </row>
    <row r="5739" spans="1:7" x14ac:dyDescent="0.25">
      <c r="A5739" s="1"/>
      <c r="B5739" s="11"/>
      <c r="C5739" s="2"/>
      <c r="G5739" s="3"/>
    </row>
    <row r="5740" spans="1:7" x14ac:dyDescent="0.25">
      <c r="A5740" s="1"/>
      <c r="B5740" s="11"/>
      <c r="C5740" s="2"/>
      <c r="G5740" s="3"/>
    </row>
    <row r="5741" spans="1:7" x14ac:dyDescent="0.25">
      <c r="A5741" s="1"/>
      <c r="B5741" s="11"/>
      <c r="C5741" s="2"/>
      <c r="G5741" s="3"/>
    </row>
    <row r="5742" spans="1:7" x14ac:dyDescent="0.25">
      <c r="A5742" s="1"/>
      <c r="B5742" s="11"/>
      <c r="C5742" s="2"/>
      <c r="G5742" s="3"/>
    </row>
    <row r="5743" spans="1:7" x14ac:dyDescent="0.25">
      <c r="A5743" s="1"/>
      <c r="B5743" s="11"/>
      <c r="C5743" s="2"/>
      <c r="G5743" s="3"/>
    </row>
    <row r="5744" spans="1:7" x14ac:dyDescent="0.25">
      <c r="A5744" s="1"/>
      <c r="B5744" s="11"/>
      <c r="C5744" s="2"/>
      <c r="G5744" s="3"/>
    </row>
    <row r="5745" spans="1:7" x14ac:dyDescent="0.25">
      <c r="A5745" s="1"/>
      <c r="B5745" s="11"/>
      <c r="C5745" s="2"/>
      <c r="G5745" s="3"/>
    </row>
    <row r="5746" spans="1:7" x14ac:dyDescent="0.25">
      <c r="A5746" s="1"/>
      <c r="B5746" s="11"/>
      <c r="C5746" s="2"/>
      <c r="G5746" s="3"/>
    </row>
    <row r="5747" spans="1:7" x14ac:dyDescent="0.25">
      <c r="A5747" s="1"/>
      <c r="B5747" s="11"/>
      <c r="C5747" s="2"/>
      <c r="G5747" s="3"/>
    </row>
    <row r="5748" spans="1:7" x14ac:dyDescent="0.25">
      <c r="A5748" s="1"/>
      <c r="B5748" s="11"/>
      <c r="C5748" s="2"/>
      <c r="G5748" s="3"/>
    </row>
    <row r="5749" spans="1:7" x14ac:dyDescent="0.25">
      <c r="A5749" s="1"/>
      <c r="B5749" s="11"/>
      <c r="C5749" s="2"/>
      <c r="G5749" s="3"/>
    </row>
    <row r="5750" spans="1:7" x14ac:dyDescent="0.25">
      <c r="A5750" s="1"/>
      <c r="B5750" s="11"/>
      <c r="C5750" s="2"/>
      <c r="G5750" s="3"/>
    </row>
    <row r="5751" spans="1:7" x14ac:dyDescent="0.25">
      <c r="A5751" s="1"/>
      <c r="B5751" s="11"/>
      <c r="C5751" s="2"/>
      <c r="G5751" s="3"/>
    </row>
    <row r="5752" spans="1:7" x14ac:dyDescent="0.25">
      <c r="A5752" s="1"/>
      <c r="B5752" s="11"/>
      <c r="C5752" s="2"/>
      <c r="G5752" s="3"/>
    </row>
    <row r="5753" spans="1:7" x14ac:dyDescent="0.25">
      <c r="A5753" s="1"/>
      <c r="B5753" s="11"/>
      <c r="C5753" s="2"/>
      <c r="G5753" s="3"/>
    </row>
    <row r="5754" spans="1:7" x14ac:dyDescent="0.25">
      <c r="A5754" s="1"/>
      <c r="B5754" s="11"/>
      <c r="C5754" s="2"/>
      <c r="G5754" s="3"/>
    </row>
    <row r="5755" spans="1:7" x14ac:dyDescent="0.25">
      <c r="A5755" s="1"/>
      <c r="B5755" s="11"/>
      <c r="C5755" s="2"/>
      <c r="G5755" s="3"/>
    </row>
    <row r="5756" spans="1:7" x14ac:dyDescent="0.25">
      <c r="A5756" s="1"/>
      <c r="B5756" s="11"/>
      <c r="C5756" s="2"/>
      <c r="G5756" s="3"/>
    </row>
    <row r="5757" spans="1:7" x14ac:dyDescent="0.25">
      <c r="A5757" s="1"/>
      <c r="B5757" s="11"/>
      <c r="C5757" s="2"/>
      <c r="G5757" s="3"/>
    </row>
    <row r="5758" spans="1:7" x14ac:dyDescent="0.25">
      <c r="A5758" s="1"/>
      <c r="B5758" s="11"/>
      <c r="C5758" s="2"/>
      <c r="G5758" s="3"/>
    </row>
    <row r="5759" spans="1:7" x14ac:dyDescent="0.25">
      <c r="A5759" s="1"/>
      <c r="B5759" s="11"/>
      <c r="C5759" s="2"/>
      <c r="G5759" s="3"/>
    </row>
    <row r="5760" spans="1:7" x14ac:dyDescent="0.25">
      <c r="A5760" s="1"/>
      <c r="B5760" s="11"/>
      <c r="C5760" s="2"/>
      <c r="G5760" s="3"/>
    </row>
    <row r="5761" spans="1:7" x14ac:dyDescent="0.25">
      <c r="A5761" s="1"/>
      <c r="B5761" s="11"/>
      <c r="C5761" s="2"/>
      <c r="G5761" s="3"/>
    </row>
    <row r="5762" spans="1:7" x14ac:dyDescent="0.25">
      <c r="A5762" s="1"/>
      <c r="B5762" s="11"/>
      <c r="C5762" s="2"/>
      <c r="G5762" s="3"/>
    </row>
    <row r="5763" spans="1:7" x14ac:dyDescent="0.25">
      <c r="A5763" s="1"/>
      <c r="B5763" s="11"/>
      <c r="C5763" s="2"/>
      <c r="G5763" s="3"/>
    </row>
    <row r="5764" spans="1:7" x14ac:dyDescent="0.25">
      <c r="A5764" s="1"/>
      <c r="B5764" s="11"/>
      <c r="C5764" s="2"/>
      <c r="G5764" s="3"/>
    </row>
    <row r="5765" spans="1:7" x14ac:dyDescent="0.25">
      <c r="A5765" s="1"/>
      <c r="B5765" s="11"/>
      <c r="C5765" s="2"/>
      <c r="G5765" s="3"/>
    </row>
    <row r="5766" spans="1:7" x14ac:dyDescent="0.25">
      <c r="A5766" s="1"/>
      <c r="B5766" s="11"/>
      <c r="C5766" s="2"/>
      <c r="G5766" s="3"/>
    </row>
    <row r="5767" spans="1:7" x14ac:dyDescent="0.25">
      <c r="A5767" s="1"/>
      <c r="B5767" s="11"/>
      <c r="C5767" s="2"/>
      <c r="G5767" s="3"/>
    </row>
    <row r="5768" spans="1:7" x14ac:dyDescent="0.25">
      <c r="A5768" s="1"/>
      <c r="B5768" s="11"/>
      <c r="C5768" s="2"/>
      <c r="G5768" s="3"/>
    </row>
    <row r="5769" spans="1:7" x14ac:dyDescent="0.25">
      <c r="A5769" s="1"/>
      <c r="B5769" s="11"/>
      <c r="C5769" s="2"/>
      <c r="G5769" s="3"/>
    </row>
    <row r="5770" spans="1:7" x14ac:dyDescent="0.25">
      <c r="A5770" s="1"/>
      <c r="B5770" s="11"/>
      <c r="C5770" s="2"/>
      <c r="G5770" s="3"/>
    </row>
    <row r="5771" spans="1:7" x14ac:dyDescent="0.25">
      <c r="A5771" s="1"/>
      <c r="B5771" s="11"/>
      <c r="C5771" s="2"/>
      <c r="G5771" s="3"/>
    </row>
    <row r="5772" spans="1:7" x14ac:dyDescent="0.25">
      <c r="A5772" s="1"/>
      <c r="B5772" s="11"/>
      <c r="C5772" s="2"/>
      <c r="G5772" s="3"/>
    </row>
    <row r="5773" spans="1:7" x14ac:dyDescent="0.25">
      <c r="A5773" s="1"/>
      <c r="B5773" s="11"/>
      <c r="C5773" s="2"/>
      <c r="G5773" s="3"/>
    </row>
    <row r="5774" spans="1:7" x14ac:dyDescent="0.25">
      <c r="A5774" s="1"/>
      <c r="B5774" s="11"/>
      <c r="C5774" s="2"/>
      <c r="G5774" s="3"/>
    </row>
    <row r="5775" spans="1:7" x14ac:dyDescent="0.25">
      <c r="A5775" s="1"/>
      <c r="B5775" s="11"/>
      <c r="C5775" s="2"/>
      <c r="G5775" s="3"/>
    </row>
    <row r="5776" spans="1:7" x14ac:dyDescent="0.25">
      <c r="A5776" s="1"/>
      <c r="B5776" s="11"/>
      <c r="C5776" s="2"/>
      <c r="G5776" s="3"/>
    </row>
    <row r="5777" spans="1:7" x14ac:dyDescent="0.25">
      <c r="A5777" s="1"/>
      <c r="B5777" s="11"/>
      <c r="C5777" s="2"/>
      <c r="G5777" s="3"/>
    </row>
    <row r="5778" spans="1:7" x14ac:dyDescent="0.25">
      <c r="A5778" s="1"/>
      <c r="B5778" s="11"/>
      <c r="C5778" s="2"/>
      <c r="G5778" s="3"/>
    </row>
    <row r="5779" spans="1:7" x14ac:dyDescent="0.25">
      <c r="A5779" s="1"/>
      <c r="B5779" s="11"/>
      <c r="C5779" s="2"/>
      <c r="G5779" s="3"/>
    </row>
    <row r="5780" spans="1:7" x14ac:dyDescent="0.25">
      <c r="A5780" s="1"/>
      <c r="B5780" s="11"/>
      <c r="C5780" s="2"/>
      <c r="G5780" s="3"/>
    </row>
    <row r="5781" spans="1:7" x14ac:dyDescent="0.25">
      <c r="A5781" s="1"/>
      <c r="B5781" s="11"/>
      <c r="C5781" s="2"/>
      <c r="G5781" s="3"/>
    </row>
    <row r="5782" spans="1:7" x14ac:dyDescent="0.25">
      <c r="A5782" s="1"/>
      <c r="B5782" s="11"/>
      <c r="C5782" s="2"/>
      <c r="G5782" s="3"/>
    </row>
    <row r="5783" spans="1:7" x14ac:dyDescent="0.25">
      <c r="A5783" s="1"/>
      <c r="B5783" s="11"/>
      <c r="C5783" s="2"/>
      <c r="G5783" s="3"/>
    </row>
    <row r="5784" spans="1:7" x14ac:dyDescent="0.25">
      <c r="A5784" s="1"/>
      <c r="B5784" s="11"/>
      <c r="C5784" s="2"/>
      <c r="G5784" s="3"/>
    </row>
    <row r="5785" spans="1:7" x14ac:dyDescent="0.25">
      <c r="A5785" s="1"/>
      <c r="B5785" s="11"/>
      <c r="C5785" s="2"/>
      <c r="G5785" s="3"/>
    </row>
    <row r="5786" spans="1:7" x14ac:dyDescent="0.25">
      <c r="A5786" s="1"/>
      <c r="B5786" s="11"/>
      <c r="C5786" s="2"/>
      <c r="G5786" s="3"/>
    </row>
    <row r="5787" spans="1:7" x14ac:dyDescent="0.25">
      <c r="A5787" s="1"/>
      <c r="B5787" s="11"/>
      <c r="C5787" s="2"/>
      <c r="G5787" s="3"/>
    </row>
    <row r="5788" spans="1:7" x14ac:dyDescent="0.25">
      <c r="A5788" s="1"/>
      <c r="B5788" s="11"/>
      <c r="C5788" s="2"/>
      <c r="G5788" s="3"/>
    </row>
    <row r="5789" spans="1:7" x14ac:dyDescent="0.25">
      <c r="A5789" s="1"/>
      <c r="B5789" s="11"/>
      <c r="C5789" s="2"/>
      <c r="G5789" s="3"/>
    </row>
    <row r="5790" spans="1:7" x14ac:dyDescent="0.25">
      <c r="A5790" s="1"/>
      <c r="B5790" s="11"/>
      <c r="C5790" s="2"/>
      <c r="G5790" s="3"/>
    </row>
    <row r="5791" spans="1:7" x14ac:dyDescent="0.25">
      <c r="A5791" s="1"/>
      <c r="B5791" s="11"/>
      <c r="C5791" s="2"/>
      <c r="G5791" s="3"/>
    </row>
    <row r="5792" spans="1:7" x14ac:dyDescent="0.25">
      <c r="A5792" s="1"/>
      <c r="B5792" s="11"/>
      <c r="C5792" s="2"/>
      <c r="G5792" s="3"/>
    </row>
    <row r="5793" spans="1:7" x14ac:dyDescent="0.25">
      <c r="A5793" s="1"/>
      <c r="B5793" s="11"/>
      <c r="C5793" s="2"/>
      <c r="G5793" s="3"/>
    </row>
    <row r="5794" spans="1:7" x14ac:dyDescent="0.25">
      <c r="A5794" s="1"/>
      <c r="B5794" s="11"/>
      <c r="C5794" s="2"/>
      <c r="G5794" s="3"/>
    </row>
    <row r="5795" spans="1:7" x14ac:dyDescent="0.25">
      <c r="A5795" s="1"/>
      <c r="B5795" s="11"/>
      <c r="C5795" s="2"/>
      <c r="G5795" s="3"/>
    </row>
    <row r="5796" spans="1:7" x14ac:dyDescent="0.25">
      <c r="A5796" s="1"/>
      <c r="B5796" s="11"/>
      <c r="C5796" s="2"/>
      <c r="G5796" s="3"/>
    </row>
    <row r="5797" spans="1:7" x14ac:dyDescent="0.25">
      <c r="A5797" s="1"/>
      <c r="B5797" s="11"/>
      <c r="C5797" s="2"/>
      <c r="G5797" s="3"/>
    </row>
    <row r="5798" spans="1:7" x14ac:dyDescent="0.25">
      <c r="A5798" s="1"/>
      <c r="B5798" s="11"/>
      <c r="C5798" s="2"/>
      <c r="G5798" s="3"/>
    </row>
    <row r="5799" spans="1:7" x14ac:dyDescent="0.25">
      <c r="A5799" s="1"/>
      <c r="B5799" s="11"/>
      <c r="C5799" s="2"/>
      <c r="G5799" s="3"/>
    </row>
    <row r="5800" spans="1:7" x14ac:dyDescent="0.25">
      <c r="A5800" s="1"/>
      <c r="B5800" s="11"/>
      <c r="C5800" s="2"/>
      <c r="G5800" s="3"/>
    </row>
    <row r="5801" spans="1:7" x14ac:dyDescent="0.25">
      <c r="A5801" s="1"/>
      <c r="B5801" s="11"/>
      <c r="C5801" s="2"/>
      <c r="G5801" s="3"/>
    </row>
    <row r="5802" spans="1:7" x14ac:dyDescent="0.25">
      <c r="A5802" s="1"/>
      <c r="B5802" s="11"/>
      <c r="C5802" s="2"/>
      <c r="G5802" s="3"/>
    </row>
    <row r="5803" spans="1:7" x14ac:dyDescent="0.25">
      <c r="A5803" s="1"/>
      <c r="B5803" s="11"/>
      <c r="C5803" s="2"/>
      <c r="G5803" s="3"/>
    </row>
    <row r="5804" spans="1:7" x14ac:dyDescent="0.25">
      <c r="A5804" s="1"/>
      <c r="B5804" s="11"/>
      <c r="C5804" s="2"/>
      <c r="G5804" s="3"/>
    </row>
    <row r="5805" spans="1:7" x14ac:dyDescent="0.25">
      <c r="A5805" s="1"/>
      <c r="B5805" s="11"/>
      <c r="C5805" s="2"/>
      <c r="G5805" s="3"/>
    </row>
    <row r="5806" spans="1:7" x14ac:dyDescent="0.25">
      <c r="A5806" s="1"/>
      <c r="B5806" s="11"/>
      <c r="C5806" s="2"/>
      <c r="G5806" s="3"/>
    </row>
    <row r="5807" spans="1:7" x14ac:dyDescent="0.25">
      <c r="A5807" s="1"/>
      <c r="B5807" s="11"/>
      <c r="C5807" s="2"/>
      <c r="G5807" s="3"/>
    </row>
    <row r="5808" spans="1:7" x14ac:dyDescent="0.25">
      <c r="A5808" s="1"/>
      <c r="B5808" s="11"/>
      <c r="C5808" s="2"/>
      <c r="G5808" s="3"/>
    </row>
    <row r="5809" spans="1:7" x14ac:dyDescent="0.25">
      <c r="A5809" s="1"/>
      <c r="B5809" s="11"/>
      <c r="C5809" s="2"/>
      <c r="G5809" s="3"/>
    </row>
    <row r="5810" spans="1:7" x14ac:dyDescent="0.25">
      <c r="A5810" s="1"/>
      <c r="B5810" s="11"/>
      <c r="C5810" s="2"/>
      <c r="G5810" s="3"/>
    </row>
    <row r="5811" spans="1:7" x14ac:dyDescent="0.25">
      <c r="A5811" s="1"/>
      <c r="B5811" s="11"/>
      <c r="C5811" s="2"/>
      <c r="G5811" s="3"/>
    </row>
    <row r="5812" spans="1:7" x14ac:dyDescent="0.25">
      <c r="A5812" s="1"/>
      <c r="B5812" s="11"/>
      <c r="C5812" s="2"/>
      <c r="G5812" s="3"/>
    </row>
    <row r="5813" spans="1:7" x14ac:dyDescent="0.25">
      <c r="A5813" s="1"/>
      <c r="B5813" s="11"/>
      <c r="C5813" s="2"/>
      <c r="G5813" s="3"/>
    </row>
    <row r="5814" spans="1:7" x14ac:dyDescent="0.25">
      <c r="A5814" s="1"/>
      <c r="B5814" s="11"/>
      <c r="C5814" s="2"/>
      <c r="G5814" s="3"/>
    </row>
    <row r="5815" spans="1:7" x14ac:dyDescent="0.25">
      <c r="A5815" s="1"/>
      <c r="B5815" s="11"/>
      <c r="C5815" s="2"/>
      <c r="G5815" s="3"/>
    </row>
    <row r="5816" spans="1:7" x14ac:dyDescent="0.25">
      <c r="A5816" s="1"/>
      <c r="B5816" s="11"/>
      <c r="C5816" s="2"/>
      <c r="G5816" s="3"/>
    </row>
    <row r="5817" spans="1:7" x14ac:dyDescent="0.25">
      <c r="A5817" s="1"/>
      <c r="B5817" s="11"/>
      <c r="C5817" s="2"/>
      <c r="G5817" s="3"/>
    </row>
    <row r="5818" spans="1:7" x14ac:dyDescent="0.25">
      <c r="A5818" s="1"/>
      <c r="B5818" s="11"/>
      <c r="C5818" s="2"/>
      <c r="G5818" s="3"/>
    </row>
    <row r="5819" spans="1:7" x14ac:dyDescent="0.25">
      <c r="A5819" s="1"/>
      <c r="B5819" s="11"/>
      <c r="C5819" s="2"/>
      <c r="G5819" s="3"/>
    </row>
    <row r="5820" spans="1:7" x14ac:dyDescent="0.25">
      <c r="A5820" s="1"/>
      <c r="B5820" s="11"/>
      <c r="C5820" s="2"/>
      <c r="G5820" s="3"/>
    </row>
    <row r="5821" spans="1:7" x14ac:dyDescent="0.25">
      <c r="A5821" s="1"/>
      <c r="B5821" s="11"/>
      <c r="C5821" s="2"/>
      <c r="G5821" s="3"/>
    </row>
    <row r="5822" spans="1:7" x14ac:dyDescent="0.25">
      <c r="A5822" s="1"/>
      <c r="B5822" s="11"/>
      <c r="C5822" s="2"/>
      <c r="G5822" s="3"/>
    </row>
    <row r="5823" spans="1:7" x14ac:dyDescent="0.25">
      <c r="A5823" s="1"/>
      <c r="B5823" s="11"/>
      <c r="C5823" s="2"/>
      <c r="G5823" s="3"/>
    </row>
    <row r="5824" spans="1:7" x14ac:dyDescent="0.25">
      <c r="A5824" s="1"/>
      <c r="B5824" s="11"/>
      <c r="C5824" s="2"/>
      <c r="G5824" s="3"/>
    </row>
    <row r="5825" spans="1:7" x14ac:dyDescent="0.25">
      <c r="A5825" s="1"/>
      <c r="B5825" s="11"/>
      <c r="C5825" s="2"/>
      <c r="G5825" s="3"/>
    </row>
    <row r="5826" spans="1:7" x14ac:dyDescent="0.25">
      <c r="A5826" s="1"/>
      <c r="B5826" s="11"/>
      <c r="C5826" s="2"/>
      <c r="G5826" s="3"/>
    </row>
    <row r="5827" spans="1:7" x14ac:dyDescent="0.25">
      <c r="A5827" s="1"/>
      <c r="B5827" s="11"/>
      <c r="C5827" s="2"/>
      <c r="G5827" s="3"/>
    </row>
    <row r="5828" spans="1:7" x14ac:dyDescent="0.25">
      <c r="A5828" s="1"/>
      <c r="B5828" s="11"/>
      <c r="C5828" s="2"/>
      <c r="G5828" s="3"/>
    </row>
    <row r="5829" spans="1:7" x14ac:dyDescent="0.25">
      <c r="A5829" s="1"/>
      <c r="B5829" s="11"/>
      <c r="C5829" s="2"/>
      <c r="G5829" s="3"/>
    </row>
    <row r="5830" spans="1:7" x14ac:dyDescent="0.25">
      <c r="A5830" s="1"/>
      <c r="B5830" s="11"/>
      <c r="C5830" s="2"/>
      <c r="G5830" s="3"/>
    </row>
    <row r="5831" spans="1:7" x14ac:dyDescent="0.25">
      <c r="A5831" s="1"/>
      <c r="B5831" s="11"/>
      <c r="C5831" s="2"/>
      <c r="G5831" s="3"/>
    </row>
    <row r="5832" spans="1:7" x14ac:dyDescent="0.25">
      <c r="A5832" s="1"/>
      <c r="B5832" s="11"/>
      <c r="C5832" s="2"/>
      <c r="G5832" s="3"/>
    </row>
    <row r="5833" spans="1:7" x14ac:dyDescent="0.25">
      <c r="A5833" s="1"/>
      <c r="B5833" s="11"/>
      <c r="C5833" s="2"/>
      <c r="G5833" s="3"/>
    </row>
    <row r="5834" spans="1:7" x14ac:dyDescent="0.25">
      <c r="A5834" s="1"/>
      <c r="B5834" s="11"/>
      <c r="C5834" s="2"/>
      <c r="G5834" s="3"/>
    </row>
    <row r="5835" spans="1:7" x14ac:dyDescent="0.25">
      <c r="A5835" s="1"/>
      <c r="B5835" s="11"/>
      <c r="C5835" s="2"/>
      <c r="G5835" s="3"/>
    </row>
    <row r="5836" spans="1:7" x14ac:dyDescent="0.25">
      <c r="A5836" s="1"/>
      <c r="B5836" s="11"/>
      <c r="C5836" s="2"/>
      <c r="G5836" s="3"/>
    </row>
    <row r="5837" spans="1:7" x14ac:dyDescent="0.25">
      <c r="A5837" s="1"/>
      <c r="B5837" s="11"/>
      <c r="C5837" s="2"/>
      <c r="G5837" s="3"/>
    </row>
    <row r="5838" spans="1:7" x14ac:dyDescent="0.25">
      <c r="A5838" s="1"/>
      <c r="B5838" s="11"/>
      <c r="C5838" s="2"/>
      <c r="G5838" s="3"/>
    </row>
    <row r="5839" spans="1:7" x14ac:dyDescent="0.25">
      <c r="A5839" s="1"/>
      <c r="B5839" s="11"/>
      <c r="C5839" s="2"/>
      <c r="G5839" s="3"/>
    </row>
    <row r="5840" spans="1:7" x14ac:dyDescent="0.25">
      <c r="A5840" s="1"/>
      <c r="B5840" s="11"/>
      <c r="C5840" s="2"/>
      <c r="G5840" s="3"/>
    </row>
    <row r="5841" spans="1:7" x14ac:dyDescent="0.25">
      <c r="A5841" s="1"/>
      <c r="B5841" s="11"/>
      <c r="C5841" s="2"/>
      <c r="G5841" s="3"/>
    </row>
    <row r="5842" spans="1:7" x14ac:dyDescent="0.25">
      <c r="A5842" s="1"/>
      <c r="B5842" s="11"/>
      <c r="C5842" s="2"/>
      <c r="G5842" s="3"/>
    </row>
    <row r="5843" spans="1:7" x14ac:dyDescent="0.25">
      <c r="A5843" s="1"/>
      <c r="B5843" s="11"/>
      <c r="C5843" s="2"/>
      <c r="G5843" s="3"/>
    </row>
    <row r="5844" spans="1:7" x14ac:dyDescent="0.25">
      <c r="A5844" s="1"/>
      <c r="B5844" s="11"/>
      <c r="C5844" s="2"/>
      <c r="G5844" s="3"/>
    </row>
    <row r="5845" spans="1:7" x14ac:dyDescent="0.25">
      <c r="A5845" s="1"/>
      <c r="B5845" s="11"/>
      <c r="C5845" s="2"/>
      <c r="G5845" s="3"/>
    </row>
    <row r="5846" spans="1:7" x14ac:dyDescent="0.25">
      <c r="A5846" s="1"/>
      <c r="B5846" s="11"/>
      <c r="C5846" s="2"/>
      <c r="G5846" s="3"/>
    </row>
    <row r="5847" spans="1:7" x14ac:dyDescent="0.25">
      <c r="A5847" s="1"/>
      <c r="B5847" s="11"/>
      <c r="C5847" s="2"/>
      <c r="G5847" s="3"/>
    </row>
    <row r="5848" spans="1:7" x14ac:dyDescent="0.25">
      <c r="A5848" s="1"/>
      <c r="B5848" s="11"/>
      <c r="C5848" s="2"/>
      <c r="G5848" s="3"/>
    </row>
    <row r="5849" spans="1:7" x14ac:dyDescent="0.25">
      <c r="A5849" s="1"/>
      <c r="B5849" s="11"/>
      <c r="C5849" s="2"/>
      <c r="G5849" s="3"/>
    </row>
    <row r="5850" spans="1:7" x14ac:dyDescent="0.25">
      <c r="A5850" s="1"/>
      <c r="B5850" s="11"/>
      <c r="C5850" s="2"/>
      <c r="G5850" s="3"/>
    </row>
    <row r="5851" spans="1:7" x14ac:dyDescent="0.25">
      <c r="A5851" s="1"/>
      <c r="B5851" s="11"/>
      <c r="C5851" s="2"/>
      <c r="G5851" s="3"/>
    </row>
    <row r="5852" spans="1:7" x14ac:dyDescent="0.25">
      <c r="A5852" s="1"/>
      <c r="B5852" s="11"/>
      <c r="C5852" s="2"/>
      <c r="G5852" s="3"/>
    </row>
    <row r="5853" spans="1:7" x14ac:dyDescent="0.25">
      <c r="A5853" s="1"/>
      <c r="B5853" s="11"/>
      <c r="C5853" s="2"/>
      <c r="G5853" s="3"/>
    </row>
    <row r="5854" spans="1:7" x14ac:dyDescent="0.25">
      <c r="A5854" s="1"/>
      <c r="B5854" s="11"/>
      <c r="C5854" s="2"/>
      <c r="G5854" s="3"/>
    </row>
    <row r="5855" spans="1:7" x14ac:dyDescent="0.25">
      <c r="A5855" s="1"/>
      <c r="B5855" s="11"/>
      <c r="C5855" s="2"/>
      <c r="G5855" s="3"/>
    </row>
    <row r="5856" spans="1:7" x14ac:dyDescent="0.25">
      <c r="A5856" s="1"/>
      <c r="B5856" s="11"/>
      <c r="C5856" s="2"/>
      <c r="G5856" s="3"/>
    </row>
    <row r="5857" spans="1:7" x14ac:dyDescent="0.25">
      <c r="A5857" s="1"/>
      <c r="B5857" s="11"/>
      <c r="C5857" s="2"/>
      <c r="G5857" s="3"/>
    </row>
    <row r="5858" spans="1:7" x14ac:dyDescent="0.25">
      <c r="A5858" s="1"/>
      <c r="B5858" s="11"/>
      <c r="C5858" s="2"/>
      <c r="G5858" s="3"/>
    </row>
    <row r="5859" spans="1:7" x14ac:dyDescent="0.25">
      <c r="A5859" s="1"/>
      <c r="B5859" s="11"/>
      <c r="C5859" s="2"/>
      <c r="G5859" s="3"/>
    </row>
    <row r="5860" spans="1:7" x14ac:dyDescent="0.25">
      <c r="A5860" s="1"/>
      <c r="B5860" s="11"/>
      <c r="C5860" s="2"/>
      <c r="G5860" s="3"/>
    </row>
    <row r="5861" spans="1:7" x14ac:dyDescent="0.25">
      <c r="A5861" s="1"/>
      <c r="B5861" s="11"/>
      <c r="C5861" s="2"/>
      <c r="G5861" s="3"/>
    </row>
    <row r="5862" spans="1:7" x14ac:dyDescent="0.25">
      <c r="A5862" s="1"/>
      <c r="B5862" s="11"/>
      <c r="C5862" s="2"/>
      <c r="G5862" s="3"/>
    </row>
    <row r="5863" spans="1:7" x14ac:dyDescent="0.25">
      <c r="A5863" s="1"/>
      <c r="B5863" s="11"/>
      <c r="C5863" s="2"/>
      <c r="G5863" s="3"/>
    </row>
    <row r="5864" spans="1:7" x14ac:dyDescent="0.25">
      <c r="A5864" s="1"/>
      <c r="B5864" s="11"/>
      <c r="C5864" s="2"/>
      <c r="G5864" s="3"/>
    </row>
    <row r="5865" spans="1:7" x14ac:dyDescent="0.25">
      <c r="A5865" s="1"/>
      <c r="B5865" s="11"/>
      <c r="C5865" s="2"/>
      <c r="G5865" s="3"/>
    </row>
    <row r="5866" spans="1:7" x14ac:dyDescent="0.25">
      <c r="A5866" s="1"/>
      <c r="B5866" s="11"/>
      <c r="C5866" s="2"/>
      <c r="G5866" s="3"/>
    </row>
    <row r="5867" spans="1:7" x14ac:dyDescent="0.25">
      <c r="A5867" s="1"/>
      <c r="B5867" s="11"/>
      <c r="C5867" s="2"/>
      <c r="G5867" s="3"/>
    </row>
    <row r="5868" spans="1:7" x14ac:dyDescent="0.25">
      <c r="A5868" s="1"/>
      <c r="B5868" s="11"/>
      <c r="C5868" s="2"/>
      <c r="G5868" s="3"/>
    </row>
    <row r="5869" spans="1:7" x14ac:dyDescent="0.25">
      <c r="A5869" s="1"/>
      <c r="B5869" s="11"/>
      <c r="C5869" s="2"/>
      <c r="G5869" s="3"/>
    </row>
    <row r="5870" spans="1:7" x14ac:dyDescent="0.25">
      <c r="A5870" s="1"/>
      <c r="B5870" s="11"/>
      <c r="C5870" s="2"/>
      <c r="G5870" s="3"/>
    </row>
    <row r="5871" spans="1:7" x14ac:dyDescent="0.25">
      <c r="A5871" s="1"/>
      <c r="B5871" s="11"/>
      <c r="C5871" s="2"/>
      <c r="G5871" s="3"/>
    </row>
    <row r="5872" spans="1:7" x14ac:dyDescent="0.25">
      <c r="A5872" s="1"/>
      <c r="B5872" s="11"/>
      <c r="C5872" s="2"/>
      <c r="G5872" s="3"/>
    </row>
    <row r="5873" spans="1:7" x14ac:dyDescent="0.25">
      <c r="A5873" s="1"/>
      <c r="B5873" s="11"/>
      <c r="C5873" s="2"/>
      <c r="G5873" s="3"/>
    </row>
    <row r="5874" spans="1:7" x14ac:dyDescent="0.25">
      <c r="A5874" s="1"/>
      <c r="B5874" s="11"/>
      <c r="C5874" s="2"/>
      <c r="G5874" s="3"/>
    </row>
    <row r="5875" spans="1:7" x14ac:dyDescent="0.25">
      <c r="A5875" s="1"/>
      <c r="B5875" s="11"/>
      <c r="C5875" s="2"/>
      <c r="G5875" s="3"/>
    </row>
    <row r="5876" spans="1:7" x14ac:dyDescent="0.25">
      <c r="A5876" s="1"/>
      <c r="B5876" s="11"/>
      <c r="C5876" s="2"/>
      <c r="G5876" s="3"/>
    </row>
    <row r="5877" spans="1:7" x14ac:dyDescent="0.25">
      <c r="A5877" s="1"/>
      <c r="B5877" s="11"/>
      <c r="C5877" s="2"/>
      <c r="G5877" s="3"/>
    </row>
    <row r="5878" spans="1:7" x14ac:dyDescent="0.25">
      <c r="A5878" s="1"/>
      <c r="B5878" s="11"/>
      <c r="C5878" s="2"/>
      <c r="G5878" s="3"/>
    </row>
    <row r="5879" spans="1:7" x14ac:dyDescent="0.25">
      <c r="A5879" s="1"/>
      <c r="B5879" s="11"/>
      <c r="C5879" s="2"/>
      <c r="G5879" s="3"/>
    </row>
    <row r="5880" spans="1:7" x14ac:dyDescent="0.25">
      <c r="A5880" s="1"/>
      <c r="B5880" s="11"/>
      <c r="C5880" s="2"/>
      <c r="G5880" s="3"/>
    </row>
    <row r="5881" spans="1:7" x14ac:dyDescent="0.25">
      <c r="A5881" s="1"/>
      <c r="B5881" s="11"/>
      <c r="C5881" s="2"/>
      <c r="G5881" s="3"/>
    </row>
    <row r="5882" spans="1:7" x14ac:dyDescent="0.25">
      <c r="A5882" s="1"/>
      <c r="B5882" s="11"/>
      <c r="C5882" s="2"/>
      <c r="G5882" s="3"/>
    </row>
    <row r="5883" spans="1:7" x14ac:dyDescent="0.25">
      <c r="A5883" s="1"/>
      <c r="B5883" s="11"/>
      <c r="C5883" s="2"/>
      <c r="G5883" s="3"/>
    </row>
    <row r="5884" spans="1:7" x14ac:dyDescent="0.25">
      <c r="A5884" s="1"/>
      <c r="B5884" s="11"/>
      <c r="C5884" s="2"/>
      <c r="G5884" s="3"/>
    </row>
    <row r="5885" spans="1:7" x14ac:dyDescent="0.25">
      <c r="A5885" s="1"/>
      <c r="B5885" s="11"/>
      <c r="C5885" s="2"/>
      <c r="G5885" s="3"/>
    </row>
    <row r="5886" spans="1:7" x14ac:dyDescent="0.25">
      <c r="A5886" s="1"/>
      <c r="B5886" s="11"/>
      <c r="C5886" s="2"/>
      <c r="G5886" s="3"/>
    </row>
    <row r="5887" spans="1:7" x14ac:dyDescent="0.25">
      <c r="A5887" s="1"/>
      <c r="B5887" s="11"/>
      <c r="C5887" s="2"/>
      <c r="G5887" s="3"/>
    </row>
    <row r="5888" spans="1:7" x14ac:dyDescent="0.25">
      <c r="A5888" s="1"/>
      <c r="B5888" s="11"/>
      <c r="C5888" s="2"/>
      <c r="G5888" s="3"/>
    </row>
    <row r="5889" spans="1:7" x14ac:dyDescent="0.25">
      <c r="A5889" s="1"/>
      <c r="B5889" s="11"/>
      <c r="C5889" s="2"/>
      <c r="G5889" s="3"/>
    </row>
    <row r="5890" spans="1:7" x14ac:dyDescent="0.25">
      <c r="A5890" s="1"/>
      <c r="B5890" s="11"/>
      <c r="C5890" s="2"/>
      <c r="G5890" s="3"/>
    </row>
    <row r="5891" spans="1:7" x14ac:dyDescent="0.25">
      <c r="A5891" s="1"/>
      <c r="B5891" s="11"/>
      <c r="C5891" s="2"/>
      <c r="G5891" s="3"/>
    </row>
    <row r="5892" spans="1:7" x14ac:dyDescent="0.25">
      <c r="A5892" s="1"/>
      <c r="B5892" s="11"/>
      <c r="C5892" s="2"/>
      <c r="G5892" s="3"/>
    </row>
    <row r="5893" spans="1:7" x14ac:dyDescent="0.25">
      <c r="A5893" s="1"/>
      <c r="B5893" s="11"/>
      <c r="C5893" s="2"/>
      <c r="G5893" s="3"/>
    </row>
    <row r="5894" spans="1:7" x14ac:dyDescent="0.25">
      <c r="A5894" s="1"/>
      <c r="B5894" s="11"/>
      <c r="C5894" s="2"/>
      <c r="G5894" s="3"/>
    </row>
    <row r="5895" spans="1:7" x14ac:dyDescent="0.25">
      <c r="A5895" s="1"/>
      <c r="B5895" s="11"/>
      <c r="C5895" s="2"/>
      <c r="G5895" s="3"/>
    </row>
    <row r="5896" spans="1:7" x14ac:dyDescent="0.25">
      <c r="A5896" s="1"/>
      <c r="B5896" s="11"/>
      <c r="C5896" s="2"/>
      <c r="G5896" s="3"/>
    </row>
    <row r="5897" spans="1:7" x14ac:dyDescent="0.25">
      <c r="A5897" s="1"/>
      <c r="B5897" s="11"/>
      <c r="C5897" s="2"/>
      <c r="G5897" s="3"/>
    </row>
    <row r="5898" spans="1:7" x14ac:dyDescent="0.25">
      <c r="A5898" s="1"/>
      <c r="B5898" s="11"/>
      <c r="C5898" s="2"/>
      <c r="G5898" s="3"/>
    </row>
    <row r="5899" spans="1:7" x14ac:dyDescent="0.25">
      <c r="A5899" s="1"/>
      <c r="B5899" s="11"/>
      <c r="C5899" s="2"/>
      <c r="G5899" s="3"/>
    </row>
    <row r="5900" spans="1:7" x14ac:dyDescent="0.25">
      <c r="A5900" s="1"/>
      <c r="B5900" s="11"/>
      <c r="C5900" s="2"/>
      <c r="G5900" s="3"/>
    </row>
    <row r="5901" spans="1:7" x14ac:dyDescent="0.25">
      <c r="A5901" s="1"/>
      <c r="B5901" s="11"/>
      <c r="C5901" s="2"/>
      <c r="G5901" s="3"/>
    </row>
    <row r="5902" spans="1:7" x14ac:dyDescent="0.25">
      <c r="A5902" s="1"/>
      <c r="B5902" s="11"/>
      <c r="C5902" s="2"/>
      <c r="G5902" s="3"/>
    </row>
    <row r="5903" spans="1:7" x14ac:dyDescent="0.25">
      <c r="A5903" s="1"/>
      <c r="B5903" s="11"/>
      <c r="C5903" s="2"/>
      <c r="G5903" s="3"/>
    </row>
    <row r="5904" spans="1:7" x14ac:dyDescent="0.25">
      <c r="A5904" s="1"/>
      <c r="B5904" s="11"/>
      <c r="C5904" s="2"/>
      <c r="G5904" s="3"/>
    </row>
    <row r="5905" spans="1:7" x14ac:dyDescent="0.25">
      <c r="A5905" s="1"/>
      <c r="B5905" s="11"/>
      <c r="C5905" s="2"/>
      <c r="G5905" s="3"/>
    </row>
    <row r="5906" spans="1:7" x14ac:dyDescent="0.25">
      <c r="A5906" s="1"/>
      <c r="B5906" s="11"/>
      <c r="C5906" s="2"/>
      <c r="G5906" s="3"/>
    </row>
    <row r="5907" spans="1:7" x14ac:dyDescent="0.25">
      <c r="A5907" s="1"/>
      <c r="B5907" s="11"/>
      <c r="C5907" s="2"/>
      <c r="G5907" s="3"/>
    </row>
    <row r="5908" spans="1:7" x14ac:dyDescent="0.25">
      <c r="A5908" s="1"/>
      <c r="B5908" s="11"/>
      <c r="C5908" s="2"/>
      <c r="G5908" s="3"/>
    </row>
    <row r="5909" spans="1:7" x14ac:dyDescent="0.25">
      <c r="A5909" s="1"/>
      <c r="B5909" s="11"/>
      <c r="C5909" s="2"/>
      <c r="G5909" s="3"/>
    </row>
    <row r="5910" spans="1:7" x14ac:dyDescent="0.25">
      <c r="A5910" s="1"/>
      <c r="B5910" s="11"/>
      <c r="C5910" s="2"/>
      <c r="G5910" s="3"/>
    </row>
    <row r="5911" spans="1:7" x14ac:dyDescent="0.25">
      <c r="A5911" s="1"/>
      <c r="B5911" s="11"/>
      <c r="C5911" s="2"/>
      <c r="G5911" s="3"/>
    </row>
    <row r="5912" spans="1:7" x14ac:dyDescent="0.25">
      <c r="A5912" s="1"/>
      <c r="B5912" s="11"/>
      <c r="C5912" s="2"/>
      <c r="G5912" s="3"/>
    </row>
    <row r="5913" spans="1:7" x14ac:dyDescent="0.25">
      <c r="A5913" s="1"/>
      <c r="B5913" s="11"/>
      <c r="C5913" s="2"/>
      <c r="G5913" s="3"/>
    </row>
    <row r="5914" spans="1:7" x14ac:dyDescent="0.25">
      <c r="A5914" s="1"/>
      <c r="B5914" s="11"/>
      <c r="C5914" s="2"/>
      <c r="G5914" s="3"/>
    </row>
    <row r="5915" spans="1:7" x14ac:dyDescent="0.25">
      <c r="A5915" s="1"/>
      <c r="B5915" s="11"/>
      <c r="C5915" s="2"/>
      <c r="G5915" s="3"/>
    </row>
    <row r="5916" spans="1:7" x14ac:dyDescent="0.25">
      <c r="A5916" s="1"/>
      <c r="B5916" s="11"/>
      <c r="C5916" s="2"/>
      <c r="G5916" s="3"/>
    </row>
    <row r="5917" spans="1:7" x14ac:dyDescent="0.25">
      <c r="A5917" s="1"/>
      <c r="B5917" s="11"/>
      <c r="C5917" s="2"/>
      <c r="G5917" s="3"/>
    </row>
    <row r="5918" spans="1:7" x14ac:dyDescent="0.25">
      <c r="A5918" s="1"/>
      <c r="B5918" s="11"/>
      <c r="C5918" s="2"/>
      <c r="G5918" s="3"/>
    </row>
    <row r="5919" spans="1:7" x14ac:dyDescent="0.25">
      <c r="A5919" s="1"/>
      <c r="B5919" s="11"/>
      <c r="C5919" s="2"/>
      <c r="G5919" s="3"/>
    </row>
    <row r="5920" spans="1:7" x14ac:dyDescent="0.25">
      <c r="A5920" s="1"/>
      <c r="B5920" s="11"/>
      <c r="C5920" s="2"/>
      <c r="G5920" s="3"/>
    </row>
    <row r="5921" spans="1:7" x14ac:dyDescent="0.25">
      <c r="A5921" s="1"/>
      <c r="B5921" s="11"/>
      <c r="C5921" s="2"/>
      <c r="G5921" s="3"/>
    </row>
    <row r="5922" spans="1:7" x14ac:dyDescent="0.25">
      <c r="A5922" s="1"/>
      <c r="B5922" s="11"/>
      <c r="C5922" s="2"/>
      <c r="G5922" s="3"/>
    </row>
    <row r="5923" spans="1:7" x14ac:dyDescent="0.25">
      <c r="A5923" s="1"/>
      <c r="B5923" s="11"/>
      <c r="C5923" s="2"/>
      <c r="G5923" s="3"/>
    </row>
    <row r="5924" spans="1:7" x14ac:dyDescent="0.25">
      <c r="A5924" s="1"/>
      <c r="B5924" s="11"/>
      <c r="C5924" s="2"/>
      <c r="G5924" s="3"/>
    </row>
    <row r="5925" spans="1:7" x14ac:dyDescent="0.25">
      <c r="A5925" s="1"/>
      <c r="B5925" s="11"/>
      <c r="C5925" s="2"/>
      <c r="G5925" s="3"/>
    </row>
    <row r="5926" spans="1:7" x14ac:dyDescent="0.25">
      <c r="A5926" s="1"/>
      <c r="B5926" s="11"/>
      <c r="C5926" s="2"/>
      <c r="G5926" s="3"/>
    </row>
    <row r="5927" spans="1:7" x14ac:dyDescent="0.25">
      <c r="A5927" s="1"/>
      <c r="B5927" s="11"/>
      <c r="C5927" s="2"/>
      <c r="G5927" s="3"/>
    </row>
    <row r="5928" spans="1:7" x14ac:dyDescent="0.25">
      <c r="A5928" s="1"/>
      <c r="B5928" s="11"/>
      <c r="C5928" s="2"/>
      <c r="G5928" s="3"/>
    </row>
    <row r="5929" spans="1:7" x14ac:dyDescent="0.25">
      <c r="A5929" s="1"/>
      <c r="B5929" s="11"/>
      <c r="C5929" s="2"/>
      <c r="G5929" s="3"/>
    </row>
    <row r="5930" spans="1:7" x14ac:dyDescent="0.25">
      <c r="A5930" s="1"/>
      <c r="B5930" s="11"/>
      <c r="C5930" s="2"/>
      <c r="G5930" s="3"/>
    </row>
    <row r="5931" spans="1:7" x14ac:dyDescent="0.25">
      <c r="A5931" s="1"/>
      <c r="B5931" s="11"/>
      <c r="C5931" s="2"/>
      <c r="G5931" s="3"/>
    </row>
    <row r="5932" spans="1:7" x14ac:dyDescent="0.25">
      <c r="A5932" s="1"/>
      <c r="B5932" s="11"/>
      <c r="C5932" s="2"/>
      <c r="G5932" s="3"/>
    </row>
    <row r="5933" spans="1:7" x14ac:dyDescent="0.25">
      <c r="A5933" s="1"/>
      <c r="B5933" s="11"/>
      <c r="C5933" s="2"/>
      <c r="G5933" s="3"/>
    </row>
    <row r="5934" spans="1:7" x14ac:dyDescent="0.25">
      <c r="A5934" s="1"/>
      <c r="B5934" s="11"/>
      <c r="C5934" s="2"/>
      <c r="G5934" s="3"/>
    </row>
    <row r="5935" spans="1:7" x14ac:dyDescent="0.25">
      <c r="A5935" s="1"/>
      <c r="B5935" s="11"/>
      <c r="C5935" s="2"/>
      <c r="G5935" s="3"/>
    </row>
    <row r="5936" spans="1:7" x14ac:dyDescent="0.25">
      <c r="A5936" s="1"/>
      <c r="B5936" s="11"/>
      <c r="C5936" s="2"/>
      <c r="G5936" s="3"/>
    </row>
    <row r="5937" spans="1:7" x14ac:dyDescent="0.25">
      <c r="A5937" s="1"/>
      <c r="B5937" s="11"/>
      <c r="C5937" s="2"/>
      <c r="G5937" s="3"/>
    </row>
    <row r="5938" spans="1:7" x14ac:dyDescent="0.25">
      <c r="A5938" s="1"/>
      <c r="B5938" s="11"/>
      <c r="C5938" s="2"/>
      <c r="G5938" s="3"/>
    </row>
    <row r="5939" spans="1:7" x14ac:dyDescent="0.25">
      <c r="A5939" s="1"/>
      <c r="B5939" s="11"/>
      <c r="C5939" s="2"/>
      <c r="G5939" s="3"/>
    </row>
    <row r="5940" spans="1:7" x14ac:dyDescent="0.25">
      <c r="A5940" s="1"/>
      <c r="B5940" s="11"/>
      <c r="C5940" s="2"/>
      <c r="G5940" s="3"/>
    </row>
    <row r="5941" spans="1:7" x14ac:dyDescent="0.25">
      <c r="A5941" s="1"/>
      <c r="B5941" s="11"/>
      <c r="C5941" s="2"/>
      <c r="G5941" s="3"/>
    </row>
    <row r="5942" spans="1:7" x14ac:dyDescent="0.25">
      <c r="A5942" s="1"/>
      <c r="B5942" s="11"/>
      <c r="C5942" s="2"/>
      <c r="G5942" s="3"/>
    </row>
    <row r="5943" spans="1:7" x14ac:dyDescent="0.25">
      <c r="A5943" s="1"/>
      <c r="B5943" s="11"/>
      <c r="C5943" s="2"/>
      <c r="G5943" s="3"/>
    </row>
    <row r="5944" spans="1:7" x14ac:dyDescent="0.25">
      <c r="A5944" s="1"/>
      <c r="B5944" s="11"/>
      <c r="C5944" s="2"/>
      <c r="G5944" s="3"/>
    </row>
    <row r="5945" spans="1:7" x14ac:dyDescent="0.25">
      <c r="A5945" s="1"/>
      <c r="B5945" s="11"/>
      <c r="C5945" s="2"/>
      <c r="G5945" s="3"/>
    </row>
    <row r="5946" spans="1:7" x14ac:dyDescent="0.25">
      <c r="A5946" s="1"/>
      <c r="B5946" s="11"/>
      <c r="C5946" s="2"/>
      <c r="G5946" s="3"/>
    </row>
    <row r="5947" spans="1:7" x14ac:dyDescent="0.25">
      <c r="A5947" s="1"/>
      <c r="B5947" s="11"/>
      <c r="C5947" s="2"/>
      <c r="G5947" s="3"/>
    </row>
    <row r="5948" spans="1:7" x14ac:dyDescent="0.25">
      <c r="A5948" s="1"/>
      <c r="B5948" s="11"/>
      <c r="C5948" s="2"/>
      <c r="G5948" s="3"/>
    </row>
    <row r="5949" spans="1:7" x14ac:dyDescent="0.25">
      <c r="A5949" s="1"/>
      <c r="B5949" s="11"/>
      <c r="C5949" s="2"/>
      <c r="G5949" s="3"/>
    </row>
    <row r="5950" spans="1:7" x14ac:dyDescent="0.25">
      <c r="A5950" s="1"/>
      <c r="B5950" s="11"/>
      <c r="C5950" s="2"/>
      <c r="G5950" s="3"/>
    </row>
    <row r="5951" spans="1:7" x14ac:dyDescent="0.25">
      <c r="A5951" s="1"/>
      <c r="B5951" s="11"/>
      <c r="C5951" s="2"/>
      <c r="G5951" s="3"/>
    </row>
    <row r="5952" spans="1:7" x14ac:dyDescent="0.25">
      <c r="A5952" s="1"/>
      <c r="B5952" s="11"/>
      <c r="C5952" s="2"/>
      <c r="G5952" s="3"/>
    </row>
    <row r="5953" spans="1:7" x14ac:dyDescent="0.25">
      <c r="A5953" s="1"/>
      <c r="B5953" s="11"/>
      <c r="C5953" s="2"/>
      <c r="G5953" s="3"/>
    </row>
    <row r="5954" spans="1:7" x14ac:dyDescent="0.25">
      <c r="A5954" s="1"/>
      <c r="B5954" s="11"/>
      <c r="C5954" s="2"/>
      <c r="G5954" s="3"/>
    </row>
    <row r="5955" spans="1:7" x14ac:dyDescent="0.25">
      <c r="A5955" s="1"/>
      <c r="B5955" s="11"/>
      <c r="C5955" s="2"/>
      <c r="G5955" s="3"/>
    </row>
    <row r="5956" spans="1:7" x14ac:dyDescent="0.25">
      <c r="A5956" s="1"/>
      <c r="B5956" s="11"/>
      <c r="C5956" s="2"/>
      <c r="G5956" s="3"/>
    </row>
    <row r="5957" spans="1:7" x14ac:dyDescent="0.25">
      <c r="A5957" s="1"/>
      <c r="B5957" s="11"/>
      <c r="C5957" s="2"/>
      <c r="G5957" s="3"/>
    </row>
    <row r="5958" spans="1:7" x14ac:dyDescent="0.25">
      <c r="A5958" s="1"/>
      <c r="B5958" s="11"/>
      <c r="C5958" s="2"/>
      <c r="G5958" s="3"/>
    </row>
    <row r="5959" spans="1:7" x14ac:dyDescent="0.25">
      <c r="A5959" s="1"/>
      <c r="B5959" s="11"/>
      <c r="C5959" s="2"/>
      <c r="G5959" s="3"/>
    </row>
    <row r="5960" spans="1:7" x14ac:dyDescent="0.25">
      <c r="A5960" s="1"/>
      <c r="B5960" s="11"/>
      <c r="C5960" s="2"/>
      <c r="G5960" s="3"/>
    </row>
    <row r="5961" spans="1:7" x14ac:dyDescent="0.25">
      <c r="A5961" s="1"/>
      <c r="B5961" s="11"/>
      <c r="C5961" s="2"/>
      <c r="G5961" s="3"/>
    </row>
    <row r="5962" spans="1:7" x14ac:dyDescent="0.25">
      <c r="A5962" s="1"/>
      <c r="B5962" s="11"/>
      <c r="C5962" s="2"/>
      <c r="G5962" s="3"/>
    </row>
    <row r="5963" spans="1:7" x14ac:dyDescent="0.25">
      <c r="A5963" s="1"/>
      <c r="B5963" s="11"/>
      <c r="C5963" s="2"/>
      <c r="G5963" s="3"/>
    </row>
    <row r="5964" spans="1:7" x14ac:dyDescent="0.25">
      <c r="A5964" s="1"/>
      <c r="B5964" s="11"/>
      <c r="C5964" s="2"/>
      <c r="G5964" s="3"/>
    </row>
    <row r="5965" spans="1:7" x14ac:dyDescent="0.25">
      <c r="A5965" s="1"/>
      <c r="B5965" s="11"/>
      <c r="C5965" s="2"/>
      <c r="G5965" s="3"/>
    </row>
    <row r="5966" spans="1:7" x14ac:dyDescent="0.25">
      <c r="A5966" s="1"/>
      <c r="B5966" s="11"/>
      <c r="C5966" s="2"/>
      <c r="G5966" s="3"/>
    </row>
    <row r="5967" spans="1:7" x14ac:dyDescent="0.25">
      <c r="A5967" s="1"/>
      <c r="B5967" s="11"/>
      <c r="C5967" s="2"/>
      <c r="G5967" s="3"/>
    </row>
    <row r="5968" spans="1:7" x14ac:dyDescent="0.25">
      <c r="A5968" s="1"/>
      <c r="B5968" s="11"/>
      <c r="C5968" s="2"/>
      <c r="G5968" s="3"/>
    </row>
    <row r="5969" spans="1:7" x14ac:dyDescent="0.25">
      <c r="A5969" s="1"/>
      <c r="B5969" s="11"/>
      <c r="C5969" s="2"/>
      <c r="G5969" s="3"/>
    </row>
    <row r="5970" spans="1:7" x14ac:dyDescent="0.25">
      <c r="A5970" s="1"/>
      <c r="B5970" s="11"/>
      <c r="C5970" s="2"/>
      <c r="G5970" s="3"/>
    </row>
    <row r="5971" spans="1:7" x14ac:dyDescent="0.25">
      <c r="A5971" s="1"/>
      <c r="B5971" s="11"/>
      <c r="C5971" s="2"/>
      <c r="G5971" s="3"/>
    </row>
    <row r="5972" spans="1:7" x14ac:dyDescent="0.25">
      <c r="A5972" s="1"/>
      <c r="B5972" s="11"/>
      <c r="C5972" s="2"/>
      <c r="G5972" s="3"/>
    </row>
    <row r="5973" spans="1:7" x14ac:dyDescent="0.25">
      <c r="A5973" s="1"/>
      <c r="B5973" s="11"/>
      <c r="C5973" s="2"/>
      <c r="G5973" s="3"/>
    </row>
    <row r="5974" spans="1:7" x14ac:dyDescent="0.25">
      <c r="A5974" s="1"/>
      <c r="B5974" s="11"/>
      <c r="C5974" s="2"/>
      <c r="G5974" s="3"/>
    </row>
    <row r="5975" spans="1:7" x14ac:dyDescent="0.25">
      <c r="A5975" s="1"/>
      <c r="B5975" s="11"/>
      <c r="C5975" s="2"/>
      <c r="G5975" s="3"/>
    </row>
    <row r="5976" spans="1:7" x14ac:dyDescent="0.25">
      <c r="A5976" s="1"/>
      <c r="B5976" s="11"/>
      <c r="C5976" s="2"/>
      <c r="G5976" s="3"/>
    </row>
    <row r="5977" spans="1:7" x14ac:dyDescent="0.25">
      <c r="A5977" s="1"/>
      <c r="B5977" s="11"/>
      <c r="C5977" s="2"/>
      <c r="G5977" s="3"/>
    </row>
    <row r="5978" spans="1:7" x14ac:dyDescent="0.25">
      <c r="A5978" s="1"/>
      <c r="B5978" s="11"/>
      <c r="C5978" s="2"/>
      <c r="G5978" s="3"/>
    </row>
    <row r="5979" spans="1:7" x14ac:dyDescent="0.25">
      <c r="A5979" s="1"/>
      <c r="B5979" s="11"/>
      <c r="C5979" s="2"/>
      <c r="G5979" s="3"/>
    </row>
    <row r="5980" spans="1:7" x14ac:dyDescent="0.25">
      <c r="A5980" s="1"/>
      <c r="B5980" s="11"/>
      <c r="C5980" s="2"/>
      <c r="G5980" s="3"/>
    </row>
    <row r="5981" spans="1:7" x14ac:dyDescent="0.25">
      <c r="A5981" s="1"/>
      <c r="B5981" s="11"/>
      <c r="C5981" s="2"/>
      <c r="G5981" s="3"/>
    </row>
    <row r="5982" spans="1:7" x14ac:dyDescent="0.25">
      <c r="A5982" s="1"/>
      <c r="B5982" s="11"/>
      <c r="C5982" s="2"/>
      <c r="G5982" s="3"/>
    </row>
    <row r="5983" spans="1:7" x14ac:dyDescent="0.25">
      <c r="A5983" s="1"/>
      <c r="B5983" s="11"/>
      <c r="C5983" s="2"/>
      <c r="G5983" s="3"/>
    </row>
    <row r="5984" spans="1:7" x14ac:dyDescent="0.25">
      <c r="A5984" s="1"/>
      <c r="B5984" s="11"/>
      <c r="C5984" s="2"/>
      <c r="G5984" s="3"/>
    </row>
    <row r="5985" spans="1:7" x14ac:dyDescent="0.25">
      <c r="A5985" s="1"/>
      <c r="B5985" s="11"/>
      <c r="C5985" s="2"/>
      <c r="G5985" s="3"/>
    </row>
    <row r="5986" spans="1:7" x14ac:dyDescent="0.25">
      <c r="A5986" s="1"/>
      <c r="B5986" s="11"/>
      <c r="C5986" s="2"/>
      <c r="G5986" s="3"/>
    </row>
    <row r="5987" spans="1:7" x14ac:dyDescent="0.25">
      <c r="A5987" s="1"/>
      <c r="B5987" s="11"/>
      <c r="C5987" s="2"/>
      <c r="G5987" s="3"/>
    </row>
    <row r="5988" spans="1:7" x14ac:dyDescent="0.25">
      <c r="A5988" s="1"/>
      <c r="B5988" s="11"/>
      <c r="C5988" s="2"/>
      <c r="G5988" s="3"/>
    </row>
    <row r="5989" spans="1:7" x14ac:dyDescent="0.25">
      <c r="A5989" s="1"/>
      <c r="B5989" s="11"/>
      <c r="C5989" s="2"/>
      <c r="G5989" s="3"/>
    </row>
    <row r="5990" spans="1:7" x14ac:dyDescent="0.25">
      <c r="A5990" s="1"/>
      <c r="B5990" s="11"/>
      <c r="C5990" s="2"/>
      <c r="G5990" s="3"/>
    </row>
    <row r="5991" spans="1:7" x14ac:dyDescent="0.25">
      <c r="A5991" s="1"/>
      <c r="B5991" s="11"/>
      <c r="C5991" s="2"/>
      <c r="G5991" s="3"/>
    </row>
    <row r="5992" spans="1:7" x14ac:dyDescent="0.25">
      <c r="A5992" s="1"/>
      <c r="B5992" s="11"/>
      <c r="C5992" s="2"/>
      <c r="G5992" s="3"/>
    </row>
    <row r="5993" spans="1:7" x14ac:dyDescent="0.25">
      <c r="A5993" s="1"/>
      <c r="B5993" s="11"/>
      <c r="C5993" s="2"/>
      <c r="G5993" s="3"/>
    </row>
    <row r="5994" spans="1:7" x14ac:dyDescent="0.25">
      <c r="A5994" s="1"/>
      <c r="B5994" s="11"/>
      <c r="C5994" s="2"/>
      <c r="G5994" s="3"/>
    </row>
    <row r="5995" spans="1:7" x14ac:dyDescent="0.25">
      <c r="A5995" s="1"/>
      <c r="B5995" s="11"/>
      <c r="C5995" s="2"/>
      <c r="G5995" s="3"/>
    </row>
    <row r="5996" spans="1:7" x14ac:dyDescent="0.25">
      <c r="A5996" s="1"/>
      <c r="B5996" s="11"/>
      <c r="C5996" s="2"/>
      <c r="G5996" s="3"/>
    </row>
    <row r="5997" spans="1:7" x14ac:dyDescent="0.25">
      <c r="A5997" s="1"/>
      <c r="B5997" s="11"/>
      <c r="C5997" s="2"/>
      <c r="G5997" s="3"/>
    </row>
    <row r="5998" spans="1:7" x14ac:dyDescent="0.25">
      <c r="A5998" s="1"/>
      <c r="B5998" s="11"/>
      <c r="C5998" s="2"/>
      <c r="G5998" s="3"/>
    </row>
    <row r="5999" spans="1:7" x14ac:dyDescent="0.25">
      <c r="A5999" s="1"/>
      <c r="B5999" s="11"/>
      <c r="C5999" s="2"/>
      <c r="G5999" s="3"/>
    </row>
    <row r="6000" spans="1:7" x14ac:dyDescent="0.25">
      <c r="A6000" s="1"/>
      <c r="B6000" s="11"/>
      <c r="C6000" s="2"/>
      <c r="G6000" s="3"/>
    </row>
    <row r="6001" spans="1:7" x14ac:dyDescent="0.25">
      <c r="A6001" s="1"/>
      <c r="B6001" s="11"/>
      <c r="C6001" s="2"/>
      <c r="G6001" s="3"/>
    </row>
    <row r="6002" spans="1:7" x14ac:dyDescent="0.25">
      <c r="A6002" s="1"/>
      <c r="B6002" s="11"/>
      <c r="C6002" s="2"/>
      <c r="G6002" s="3"/>
    </row>
    <row r="6003" spans="1:7" x14ac:dyDescent="0.25">
      <c r="A6003" s="1"/>
      <c r="B6003" s="11"/>
      <c r="C6003" s="2"/>
      <c r="G6003" s="3"/>
    </row>
    <row r="6004" spans="1:7" x14ac:dyDescent="0.25">
      <c r="A6004" s="1"/>
      <c r="B6004" s="11"/>
      <c r="C6004" s="2"/>
      <c r="G6004" s="3"/>
    </row>
    <row r="6005" spans="1:7" x14ac:dyDescent="0.25">
      <c r="A6005" s="1"/>
      <c r="B6005" s="11"/>
      <c r="C6005" s="2"/>
      <c r="G6005" s="3"/>
    </row>
    <row r="6006" spans="1:7" x14ac:dyDescent="0.25">
      <c r="A6006" s="1"/>
      <c r="B6006" s="11"/>
      <c r="C6006" s="2"/>
      <c r="G6006" s="3"/>
    </row>
    <row r="6007" spans="1:7" x14ac:dyDescent="0.25">
      <c r="A6007" s="1"/>
      <c r="B6007" s="11"/>
      <c r="C6007" s="2"/>
      <c r="G6007" s="3"/>
    </row>
    <row r="6008" spans="1:7" x14ac:dyDescent="0.25">
      <c r="A6008" s="1"/>
      <c r="B6008" s="11"/>
      <c r="C6008" s="2"/>
      <c r="G6008" s="3"/>
    </row>
    <row r="6009" spans="1:7" x14ac:dyDescent="0.25">
      <c r="A6009" s="1"/>
      <c r="B6009" s="11"/>
      <c r="C6009" s="2"/>
      <c r="G6009" s="3"/>
    </row>
    <row r="6010" spans="1:7" x14ac:dyDescent="0.25">
      <c r="A6010" s="1"/>
      <c r="B6010" s="11"/>
      <c r="C6010" s="2"/>
      <c r="G6010" s="3"/>
    </row>
    <row r="6011" spans="1:7" x14ac:dyDescent="0.25">
      <c r="A6011" s="1"/>
      <c r="B6011" s="11"/>
      <c r="C6011" s="2"/>
      <c r="G6011" s="3"/>
    </row>
    <row r="6012" spans="1:7" x14ac:dyDescent="0.25">
      <c r="A6012" s="1"/>
      <c r="B6012" s="11"/>
      <c r="C6012" s="2"/>
      <c r="G6012" s="3"/>
    </row>
    <row r="6013" spans="1:7" x14ac:dyDescent="0.25">
      <c r="A6013" s="1"/>
      <c r="B6013" s="11"/>
      <c r="C6013" s="2"/>
      <c r="G6013" s="3"/>
    </row>
    <row r="6014" spans="1:7" x14ac:dyDescent="0.25">
      <c r="A6014" s="1"/>
      <c r="B6014" s="11"/>
      <c r="C6014" s="2"/>
      <c r="G6014" s="3"/>
    </row>
    <row r="6015" spans="1:7" x14ac:dyDescent="0.25">
      <c r="A6015" s="1"/>
      <c r="B6015" s="11"/>
      <c r="C6015" s="2"/>
      <c r="G6015" s="3"/>
    </row>
    <row r="6016" spans="1:7" x14ac:dyDescent="0.25">
      <c r="A6016" s="1"/>
      <c r="B6016" s="11"/>
      <c r="C6016" s="2"/>
      <c r="G6016" s="3"/>
    </row>
    <row r="6017" spans="1:7" x14ac:dyDescent="0.25">
      <c r="A6017" s="1"/>
      <c r="B6017" s="11"/>
      <c r="C6017" s="2"/>
      <c r="G6017" s="3"/>
    </row>
    <row r="6018" spans="1:7" x14ac:dyDescent="0.25">
      <c r="A6018" s="1"/>
      <c r="B6018" s="11"/>
      <c r="C6018" s="2"/>
      <c r="G6018" s="3"/>
    </row>
    <row r="6019" spans="1:7" x14ac:dyDescent="0.25">
      <c r="A6019" s="1"/>
      <c r="B6019" s="11"/>
      <c r="C6019" s="2"/>
      <c r="G6019" s="3"/>
    </row>
    <row r="6020" spans="1:7" x14ac:dyDescent="0.25">
      <c r="A6020" s="1"/>
      <c r="B6020" s="11"/>
      <c r="C6020" s="2"/>
      <c r="G6020" s="3"/>
    </row>
    <row r="6021" spans="1:7" x14ac:dyDescent="0.25">
      <c r="A6021" s="1"/>
      <c r="B6021" s="11"/>
      <c r="C6021" s="2"/>
      <c r="G6021" s="3"/>
    </row>
    <row r="6022" spans="1:7" x14ac:dyDescent="0.25">
      <c r="A6022" s="1"/>
      <c r="B6022" s="11"/>
      <c r="C6022" s="2"/>
      <c r="G6022" s="3"/>
    </row>
    <row r="6023" spans="1:7" x14ac:dyDescent="0.25">
      <c r="A6023" s="1"/>
      <c r="B6023" s="11"/>
      <c r="C6023" s="2"/>
      <c r="G6023" s="3"/>
    </row>
    <row r="6024" spans="1:7" x14ac:dyDescent="0.25">
      <c r="A6024" s="1"/>
      <c r="B6024" s="11"/>
      <c r="C6024" s="2"/>
      <c r="G6024" s="3"/>
    </row>
    <row r="6025" spans="1:7" x14ac:dyDescent="0.25">
      <c r="A6025" s="1"/>
      <c r="B6025" s="11"/>
      <c r="C6025" s="2"/>
      <c r="G6025" s="3"/>
    </row>
    <row r="6026" spans="1:7" x14ac:dyDescent="0.25">
      <c r="A6026" s="1"/>
      <c r="B6026" s="11"/>
      <c r="C6026" s="2"/>
      <c r="G6026" s="3"/>
    </row>
    <row r="6027" spans="1:7" x14ac:dyDescent="0.25">
      <c r="A6027" s="1"/>
      <c r="B6027" s="11"/>
      <c r="C6027" s="2"/>
      <c r="G6027" s="3"/>
    </row>
    <row r="6028" spans="1:7" x14ac:dyDescent="0.25">
      <c r="A6028" s="1"/>
      <c r="B6028" s="11"/>
      <c r="C6028" s="2"/>
      <c r="G6028" s="3"/>
    </row>
    <row r="6029" spans="1:7" x14ac:dyDescent="0.25">
      <c r="A6029" s="1"/>
      <c r="B6029" s="11"/>
      <c r="C6029" s="2"/>
      <c r="G6029" s="3"/>
    </row>
    <row r="6030" spans="1:7" x14ac:dyDescent="0.25">
      <c r="A6030" s="1"/>
      <c r="B6030" s="11"/>
      <c r="C6030" s="2"/>
      <c r="G6030" s="3"/>
    </row>
    <row r="6031" spans="1:7" x14ac:dyDescent="0.25">
      <c r="A6031" s="1"/>
      <c r="B6031" s="11"/>
      <c r="C6031" s="2"/>
      <c r="G6031" s="3"/>
    </row>
    <row r="6032" spans="1:7" x14ac:dyDescent="0.25">
      <c r="A6032" s="1"/>
      <c r="B6032" s="11"/>
      <c r="C6032" s="2"/>
      <c r="G6032" s="3"/>
    </row>
    <row r="6033" spans="1:7" x14ac:dyDescent="0.25">
      <c r="A6033" s="1"/>
      <c r="B6033" s="11"/>
      <c r="C6033" s="2"/>
      <c r="G6033" s="3"/>
    </row>
    <row r="6034" spans="1:7" x14ac:dyDescent="0.25">
      <c r="A6034" s="1"/>
      <c r="B6034" s="11"/>
      <c r="C6034" s="2"/>
      <c r="G6034" s="3"/>
    </row>
    <row r="6035" spans="1:7" x14ac:dyDescent="0.25">
      <c r="A6035" s="1"/>
      <c r="B6035" s="11"/>
      <c r="C6035" s="2"/>
      <c r="G6035" s="3"/>
    </row>
    <row r="6036" spans="1:7" x14ac:dyDescent="0.25">
      <c r="A6036" s="1"/>
      <c r="B6036" s="11"/>
      <c r="C6036" s="2"/>
      <c r="G6036" s="3"/>
    </row>
    <row r="6037" spans="1:7" x14ac:dyDescent="0.25">
      <c r="A6037" s="1"/>
      <c r="B6037" s="11"/>
      <c r="C6037" s="2"/>
      <c r="G6037" s="3"/>
    </row>
    <row r="6038" spans="1:7" x14ac:dyDescent="0.25">
      <c r="A6038" s="1"/>
      <c r="B6038" s="11"/>
      <c r="C6038" s="2"/>
      <c r="G6038" s="3"/>
    </row>
    <row r="6039" spans="1:7" x14ac:dyDescent="0.25">
      <c r="A6039" s="1"/>
      <c r="B6039" s="11"/>
      <c r="C6039" s="2"/>
      <c r="G6039" s="3"/>
    </row>
    <row r="6040" spans="1:7" x14ac:dyDescent="0.25">
      <c r="A6040" s="1"/>
      <c r="B6040" s="11"/>
      <c r="C6040" s="2"/>
      <c r="G6040" s="3"/>
    </row>
    <row r="6041" spans="1:7" x14ac:dyDescent="0.25">
      <c r="A6041" s="1"/>
      <c r="B6041" s="11"/>
      <c r="C6041" s="2"/>
      <c r="G6041" s="3"/>
    </row>
    <row r="6042" spans="1:7" x14ac:dyDescent="0.25">
      <c r="A6042" s="1"/>
      <c r="B6042" s="11"/>
      <c r="C6042" s="2"/>
      <c r="G6042" s="3"/>
    </row>
    <row r="6043" spans="1:7" x14ac:dyDescent="0.25">
      <c r="A6043" s="1"/>
      <c r="B6043" s="11"/>
      <c r="C6043" s="2"/>
      <c r="G6043" s="3"/>
    </row>
    <row r="6044" spans="1:7" x14ac:dyDescent="0.25">
      <c r="A6044" s="1"/>
      <c r="B6044" s="11"/>
      <c r="C6044" s="2"/>
      <c r="G6044" s="3"/>
    </row>
    <row r="6045" spans="1:7" x14ac:dyDescent="0.25">
      <c r="A6045" s="1"/>
      <c r="B6045" s="11"/>
      <c r="C6045" s="2"/>
      <c r="G6045" s="3"/>
    </row>
    <row r="6046" spans="1:7" x14ac:dyDescent="0.25">
      <c r="A6046" s="1"/>
      <c r="B6046" s="11"/>
      <c r="C6046" s="2"/>
      <c r="G6046" s="3"/>
    </row>
    <row r="6047" spans="1:7" x14ac:dyDescent="0.25">
      <c r="A6047" s="1"/>
      <c r="B6047" s="11"/>
      <c r="C6047" s="2"/>
      <c r="G6047" s="3"/>
    </row>
    <row r="6048" spans="1:7" x14ac:dyDescent="0.25">
      <c r="A6048" s="1"/>
      <c r="B6048" s="11"/>
      <c r="C6048" s="2"/>
      <c r="G6048" s="3"/>
    </row>
    <row r="6049" spans="1:7" x14ac:dyDescent="0.25">
      <c r="A6049" s="1"/>
      <c r="B6049" s="11"/>
      <c r="C6049" s="2"/>
      <c r="G6049" s="3"/>
    </row>
    <row r="6050" spans="1:7" x14ac:dyDescent="0.25">
      <c r="A6050" s="1"/>
      <c r="B6050" s="11"/>
      <c r="C6050" s="2"/>
      <c r="G6050" s="3"/>
    </row>
    <row r="6051" spans="1:7" x14ac:dyDescent="0.25">
      <c r="A6051" s="1"/>
      <c r="B6051" s="11"/>
      <c r="C6051" s="2"/>
      <c r="G6051" s="3"/>
    </row>
    <row r="6052" spans="1:7" x14ac:dyDescent="0.25">
      <c r="A6052" s="1"/>
      <c r="B6052" s="11"/>
      <c r="C6052" s="2"/>
      <c r="G6052" s="3"/>
    </row>
    <row r="6053" spans="1:7" x14ac:dyDescent="0.25">
      <c r="A6053" s="1"/>
      <c r="B6053" s="11"/>
      <c r="C6053" s="2"/>
      <c r="G6053" s="3"/>
    </row>
    <row r="6054" spans="1:7" x14ac:dyDescent="0.25">
      <c r="A6054" s="1"/>
      <c r="B6054" s="11"/>
      <c r="C6054" s="2"/>
      <c r="G6054" s="3"/>
    </row>
    <row r="6055" spans="1:7" x14ac:dyDescent="0.25">
      <c r="A6055" s="1"/>
      <c r="B6055" s="11"/>
      <c r="C6055" s="2"/>
      <c r="G6055" s="3"/>
    </row>
    <row r="6056" spans="1:7" x14ac:dyDescent="0.25">
      <c r="A6056" s="1"/>
      <c r="B6056" s="11"/>
      <c r="C6056" s="2"/>
      <c r="G6056" s="3"/>
    </row>
    <row r="6057" spans="1:7" x14ac:dyDescent="0.25">
      <c r="A6057" s="1"/>
      <c r="B6057" s="11"/>
      <c r="C6057" s="2"/>
      <c r="G6057" s="3"/>
    </row>
    <row r="6058" spans="1:7" x14ac:dyDescent="0.25">
      <c r="A6058" s="1"/>
      <c r="B6058" s="11"/>
      <c r="C6058" s="2"/>
      <c r="G6058" s="3"/>
    </row>
    <row r="6059" spans="1:7" x14ac:dyDescent="0.25">
      <c r="A6059" s="1"/>
      <c r="B6059" s="11"/>
      <c r="C6059" s="2"/>
      <c r="G6059" s="3"/>
    </row>
    <row r="6060" spans="1:7" x14ac:dyDescent="0.25">
      <c r="A6060" s="1"/>
      <c r="B6060" s="11"/>
      <c r="C6060" s="2"/>
      <c r="G6060" s="3"/>
    </row>
    <row r="6061" spans="1:7" x14ac:dyDescent="0.25">
      <c r="A6061" s="1"/>
      <c r="B6061" s="11"/>
      <c r="C6061" s="2"/>
      <c r="G6061" s="3"/>
    </row>
    <row r="6062" spans="1:7" x14ac:dyDescent="0.25">
      <c r="A6062" s="1"/>
      <c r="B6062" s="11"/>
      <c r="C6062" s="2"/>
      <c r="G6062" s="3"/>
    </row>
    <row r="6063" spans="1:7" x14ac:dyDescent="0.25">
      <c r="A6063" s="1"/>
      <c r="B6063" s="11"/>
      <c r="C6063" s="2"/>
      <c r="G6063" s="3"/>
    </row>
    <row r="6064" spans="1:7" x14ac:dyDescent="0.25">
      <c r="A6064" s="1"/>
      <c r="B6064" s="11"/>
      <c r="C6064" s="2"/>
      <c r="G6064" s="3"/>
    </row>
    <row r="6065" spans="1:7" x14ac:dyDescent="0.25">
      <c r="A6065" s="1"/>
      <c r="B6065" s="11"/>
      <c r="C6065" s="2"/>
      <c r="G6065" s="3"/>
    </row>
    <row r="6066" spans="1:7" x14ac:dyDescent="0.25">
      <c r="A6066" s="1"/>
      <c r="B6066" s="11"/>
      <c r="C6066" s="2"/>
      <c r="G6066" s="3"/>
    </row>
    <row r="6067" spans="1:7" x14ac:dyDescent="0.25">
      <c r="A6067" s="1"/>
      <c r="B6067" s="11"/>
      <c r="C6067" s="2"/>
      <c r="G6067" s="3"/>
    </row>
    <row r="6068" spans="1:7" x14ac:dyDescent="0.25">
      <c r="A6068" s="1"/>
      <c r="B6068" s="11"/>
      <c r="C6068" s="2"/>
      <c r="G6068" s="3"/>
    </row>
    <row r="6069" spans="1:7" x14ac:dyDescent="0.25">
      <c r="A6069" s="1"/>
      <c r="B6069" s="11"/>
      <c r="C6069" s="2"/>
      <c r="G6069" s="3"/>
    </row>
    <row r="6070" spans="1:7" x14ac:dyDescent="0.25">
      <c r="A6070" s="1"/>
      <c r="B6070" s="11"/>
      <c r="C6070" s="2"/>
      <c r="G6070" s="3"/>
    </row>
    <row r="6071" spans="1:7" x14ac:dyDescent="0.25">
      <c r="A6071" s="1"/>
      <c r="B6071" s="11"/>
      <c r="C6071" s="2"/>
      <c r="G6071" s="3"/>
    </row>
    <row r="6072" spans="1:7" x14ac:dyDescent="0.25">
      <c r="A6072" s="1"/>
      <c r="B6072" s="11"/>
      <c r="C6072" s="2"/>
      <c r="G6072" s="3"/>
    </row>
    <row r="6073" spans="1:7" x14ac:dyDescent="0.25">
      <c r="A6073" s="1"/>
      <c r="B6073" s="11"/>
      <c r="C6073" s="2"/>
      <c r="G6073" s="3"/>
    </row>
    <row r="6074" spans="1:7" x14ac:dyDescent="0.25">
      <c r="A6074" s="1"/>
      <c r="B6074" s="11"/>
      <c r="C6074" s="2"/>
      <c r="G6074" s="3"/>
    </row>
    <row r="6075" spans="1:7" x14ac:dyDescent="0.25">
      <c r="A6075" s="1"/>
      <c r="B6075" s="11"/>
      <c r="C6075" s="2"/>
      <c r="G6075" s="3"/>
    </row>
    <row r="6076" spans="1:7" x14ac:dyDescent="0.25">
      <c r="A6076" s="1"/>
      <c r="B6076" s="11"/>
      <c r="C6076" s="2"/>
      <c r="G6076" s="3"/>
    </row>
    <row r="6077" spans="1:7" x14ac:dyDescent="0.25">
      <c r="A6077" s="1"/>
      <c r="B6077" s="11"/>
      <c r="C6077" s="2"/>
      <c r="G6077" s="3"/>
    </row>
    <row r="6078" spans="1:7" x14ac:dyDescent="0.25">
      <c r="A6078" s="1"/>
      <c r="B6078" s="11"/>
      <c r="C6078" s="2"/>
      <c r="G6078" s="3"/>
    </row>
    <row r="6079" spans="1:7" x14ac:dyDescent="0.25">
      <c r="A6079" s="1"/>
      <c r="B6079" s="11"/>
      <c r="C6079" s="2"/>
      <c r="G6079" s="3"/>
    </row>
    <row r="6080" spans="1:7" x14ac:dyDescent="0.25">
      <c r="A6080" s="1"/>
      <c r="B6080" s="11"/>
      <c r="C6080" s="2"/>
      <c r="G6080" s="3"/>
    </row>
    <row r="6081" spans="1:7" x14ac:dyDescent="0.25">
      <c r="A6081" s="1"/>
      <c r="B6081" s="11"/>
      <c r="C6081" s="2"/>
      <c r="G6081" s="3"/>
    </row>
    <row r="6082" spans="1:7" x14ac:dyDescent="0.25">
      <c r="A6082" s="1"/>
      <c r="B6082" s="11"/>
      <c r="C6082" s="2"/>
      <c r="G6082" s="3"/>
    </row>
    <row r="6083" spans="1:7" x14ac:dyDescent="0.25">
      <c r="A6083" s="1"/>
      <c r="B6083" s="11"/>
      <c r="C6083" s="2"/>
      <c r="G6083" s="3"/>
    </row>
    <row r="6084" spans="1:7" x14ac:dyDescent="0.25">
      <c r="A6084" s="1"/>
      <c r="B6084" s="11"/>
      <c r="C6084" s="2"/>
      <c r="G6084" s="3"/>
    </row>
    <row r="6085" spans="1:7" x14ac:dyDescent="0.25">
      <c r="A6085" s="1"/>
      <c r="B6085" s="11"/>
      <c r="C6085" s="2"/>
      <c r="G6085" s="3"/>
    </row>
    <row r="6086" spans="1:7" x14ac:dyDescent="0.25">
      <c r="A6086" s="1"/>
      <c r="B6086" s="11"/>
      <c r="C6086" s="2"/>
      <c r="G6086" s="3"/>
    </row>
    <row r="6087" spans="1:7" x14ac:dyDescent="0.25">
      <c r="A6087" s="1"/>
      <c r="B6087" s="11"/>
      <c r="C6087" s="2"/>
      <c r="G6087" s="3"/>
    </row>
    <row r="6088" spans="1:7" x14ac:dyDescent="0.25">
      <c r="A6088" s="1"/>
      <c r="B6088" s="11"/>
      <c r="C6088" s="2"/>
      <c r="G6088" s="3"/>
    </row>
    <row r="6089" spans="1:7" x14ac:dyDescent="0.25">
      <c r="A6089" s="1"/>
      <c r="B6089" s="11"/>
      <c r="C6089" s="2"/>
      <c r="G6089" s="3"/>
    </row>
    <row r="6090" spans="1:7" x14ac:dyDescent="0.25">
      <c r="A6090" s="1"/>
      <c r="B6090" s="11"/>
      <c r="C6090" s="2"/>
      <c r="G6090" s="3"/>
    </row>
    <row r="6091" spans="1:7" x14ac:dyDescent="0.25">
      <c r="A6091" s="1"/>
      <c r="B6091" s="11"/>
      <c r="C6091" s="2"/>
      <c r="G6091" s="3"/>
    </row>
    <row r="6092" spans="1:7" x14ac:dyDescent="0.25">
      <c r="A6092" s="1"/>
      <c r="B6092" s="11"/>
      <c r="C6092" s="2"/>
      <c r="G6092" s="3"/>
    </row>
    <row r="6093" spans="1:7" x14ac:dyDescent="0.25">
      <c r="A6093" s="1"/>
      <c r="B6093" s="11"/>
      <c r="C6093" s="2"/>
      <c r="G6093" s="3"/>
    </row>
    <row r="6094" spans="1:7" x14ac:dyDescent="0.25">
      <c r="A6094" s="1"/>
      <c r="B6094" s="11"/>
      <c r="C6094" s="2"/>
      <c r="G6094" s="3"/>
    </row>
    <row r="6095" spans="1:7" x14ac:dyDescent="0.25">
      <c r="A6095" s="1"/>
      <c r="B6095" s="11"/>
      <c r="C6095" s="2"/>
      <c r="G6095" s="3"/>
    </row>
    <row r="6096" spans="1:7" x14ac:dyDescent="0.25">
      <c r="A6096" s="1"/>
      <c r="B6096" s="11"/>
      <c r="C6096" s="2"/>
      <c r="G6096" s="3"/>
    </row>
    <row r="6097" spans="1:7" x14ac:dyDescent="0.25">
      <c r="A6097" s="1"/>
      <c r="B6097" s="11"/>
      <c r="C6097" s="2"/>
      <c r="G6097" s="3"/>
    </row>
    <row r="6098" spans="1:7" x14ac:dyDescent="0.25">
      <c r="A6098" s="1"/>
      <c r="B6098" s="11"/>
      <c r="C6098" s="2"/>
      <c r="G6098" s="3"/>
    </row>
    <row r="6099" spans="1:7" x14ac:dyDescent="0.25">
      <c r="A6099" s="1"/>
      <c r="B6099" s="11"/>
      <c r="C6099" s="2"/>
      <c r="G6099" s="3"/>
    </row>
    <row r="6100" spans="1:7" x14ac:dyDescent="0.25">
      <c r="A6100" s="1"/>
      <c r="B6100" s="11"/>
      <c r="C6100" s="2"/>
      <c r="G6100" s="3"/>
    </row>
    <row r="6101" spans="1:7" x14ac:dyDescent="0.25">
      <c r="A6101" s="1"/>
      <c r="B6101" s="11"/>
      <c r="C6101" s="2"/>
      <c r="G6101" s="3"/>
    </row>
    <row r="6102" spans="1:7" x14ac:dyDescent="0.25">
      <c r="A6102" s="1"/>
      <c r="B6102" s="11"/>
      <c r="C6102" s="2"/>
      <c r="G6102" s="3"/>
    </row>
    <row r="6103" spans="1:7" x14ac:dyDescent="0.25">
      <c r="A6103" s="1"/>
      <c r="B6103" s="11"/>
      <c r="C6103" s="2"/>
      <c r="G6103" s="3"/>
    </row>
    <row r="6104" spans="1:7" x14ac:dyDescent="0.25">
      <c r="A6104" s="1"/>
      <c r="B6104" s="11"/>
      <c r="C6104" s="2"/>
      <c r="G6104" s="3"/>
    </row>
    <row r="6105" spans="1:7" x14ac:dyDescent="0.25">
      <c r="A6105" s="1"/>
      <c r="B6105" s="11"/>
      <c r="C6105" s="2"/>
      <c r="G6105" s="3"/>
    </row>
    <row r="6106" spans="1:7" x14ac:dyDescent="0.25">
      <c r="A6106" s="1"/>
      <c r="B6106" s="11"/>
      <c r="C6106" s="2"/>
      <c r="G6106" s="3"/>
    </row>
    <row r="6107" spans="1:7" x14ac:dyDescent="0.25">
      <c r="A6107" s="1"/>
      <c r="B6107" s="11"/>
      <c r="C6107" s="2"/>
      <c r="G6107" s="3"/>
    </row>
    <row r="6108" spans="1:7" x14ac:dyDescent="0.25">
      <c r="A6108" s="1"/>
      <c r="B6108" s="11"/>
      <c r="C6108" s="2"/>
      <c r="G6108" s="3"/>
    </row>
    <row r="6109" spans="1:7" x14ac:dyDescent="0.25">
      <c r="A6109" s="1"/>
      <c r="B6109" s="11"/>
      <c r="C6109" s="2"/>
      <c r="G6109" s="3"/>
    </row>
    <row r="6110" spans="1:7" x14ac:dyDescent="0.25">
      <c r="A6110" s="1"/>
      <c r="B6110" s="11"/>
      <c r="C6110" s="2"/>
      <c r="G6110" s="3"/>
    </row>
    <row r="6111" spans="1:7" x14ac:dyDescent="0.25">
      <c r="A6111" s="1"/>
      <c r="B6111" s="11"/>
      <c r="C6111" s="2"/>
      <c r="G6111" s="3"/>
    </row>
    <row r="6112" spans="1:7" x14ac:dyDescent="0.25">
      <c r="A6112" s="1"/>
      <c r="B6112" s="11"/>
      <c r="C6112" s="2"/>
      <c r="G6112" s="3"/>
    </row>
    <row r="6113" spans="1:7" x14ac:dyDescent="0.25">
      <c r="A6113" s="1"/>
      <c r="B6113" s="11"/>
      <c r="C6113" s="2"/>
      <c r="G6113" s="3"/>
    </row>
    <row r="6114" spans="1:7" x14ac:dyDescent="0.25">
      <c r="A6114" s="1"/>
      <c r="B6114" s="11"/>
      <c r="C6114" s="2"/>
      <c r="G6114" s="3"/>
    </row>
    <row r="6115" spans="1:7" x14ac:dyDescent="0.25">
      <c r="A6115" s="1"/>
      <c r="B6115" s="11"/>
      <c r="C6115" s="2"/>
      <c r="G6115" s="3"/>
    </row>
    <row r="6116" spans="1:7" x14ac:dyDescent="0.25">
      <c r="A6116" s="1"/>
      <c r="B6116" s="11"/>
      <c r="C6116" s="2"/>
      <c r="G6116" s="3"/>
    </row>
    <row r="6117" spans="1:7" x14ac:dyDescent="0.25">
      <c r="A6117" s="1"/>
      <c r="B6117" s="11"/>
      <c r="C6117" s="2"/>
      <c r="G6117" s="3"/>
    </row>
    <row r="6118" spans="1:7" x14ac:dyDescent="0.25">
      <c r="A6118" s="1"/>
      <c r="B6118" s="11"/>
      <c r="C6118" s="2"/>
      <c r="G6118" s="3"/>
    </row>
    <row r="6119" spans="1:7" x14ac:dyDescent="0.25">
      <c r="A6119" s="1"/>
      <c r="B6119" s="11"/>
      <c r="C6119" s="2"/>
      <c r="G6119" s="3"/>
    </row>
    <row r="6120" spans="1:7" x14ac:dyDescent="0.25">
      <c r="A6120" s="1"/>
      <c r="B6120" s="11"/>
      <c r="C6120" s="2"/>
      <c r="G6120" s="3"/>
    </row>
    <row r="6121" spans="1:7" x14ac:dyDescent="0.25">
      <c r="A6121" s="1"/>
      <c r="B6121" s="11"/>
      <c r="C6121" s="2"/>
      <c r="G6121" s="3"/>
    </row>
    <row r="6122" spans="1:7" x14ac:dyDescent="0.25">
      <c r="A6122" s="1"/>
      <c r="B6122" s="11"/>
      <c r="C6122" s="2"/>
      <c r="G6122" s="3"/>
    </row>
    <row r="6123" spans="1:7" x14ac:dyDescent="0.25">
      <c r="A6123" s="1"/>
      <c r="B6123" s="11"/>
      <c r="C6123" s="2"/>
      <c r="G6123" s="3"/>
    </row>
    <row r="6124" spans="1:7" x14ac:dyDescent="0.25">
      <c r="A6124" s="1"/>
      <c r="B6124" s="11"/>
      <c r="C6124" s="2"/>
      <c r="G6124" s="3"/>
    </row>
    <row r="6125" spans="1:7" x14ac:dyDescent="0.25">
      <c r="A6125" s="1"/>
      <c r="B6125" s="11"/>
      <c r="C6125" s="2"/>
      <c r="G6125" s="3"/>
    </row>
    <row r="6126" spans="1:7" x14ac:dyDescent="0.25">
      <c r="A6126" s="1"/>
      <c r="B6126" s="11"/>
      <c r="C6126" s="2"/>
      <c r="G6126" s="3"/>
    </row>
    <row r="6127" spans="1:7" x14ac:dyDescent="0.25">
      <c r="A6127" s="1"/>
      <c r="B6127" s="11"/>
      <c r="C6127" s="2"/>
      <c r="G6127" s="3"/>
    </row>
    <row r="6128" spans="1:7" x14ac:dyDescent="0.25">
      <c r="A6128" s="1"/>
      <c r="B6128" s="11"/>
      <c r="C6128" s="2"/>
      <c r="G6128" s="3"/>
    </row>
    <row r="6129" spans="1:7" x14ac:dyDescent="0.25">
      <c r="A6129" s="1"/>
      <c r="B6129" s="11"/>
      <c r="C6129" s="2"/>
      <c r="G6129" s="3"/>
    </row>
    <row r="6130" spans="1:7" x14ac:dyDescent="0.25">
      <c r="A6130" s="1"/>
      <c r="B6130" s="11"/>
      <c r="C6130" s="2"/>
      <c r="G6130" s="3"/>
    </row>
    <row r="6131" spans="1:7" x14ac:dyDescent="0.25">
      <c r="A6131" s="1"/>
      <c r="B6131" s="11"/>
      <c r="C6131" s="2"/>
      <c r="G6131" s="3"/>
    </row>
    <row r="6132" spans="1:7" x14ac:dyDescent="0.25">
      <c r="A6132" s="1"/>
      <c r="B6132" s="11"/>
      <c r="C6132" s="2"/>
      <c r="G6132" s="3"/>
    </row>
    <row r="6133" spans="1:7" x14ac:dyDescent="0.25">
      <c r="A6133" s="1"/>
      <c r="B6133" s="11"/>
      <c r="C6133" s="2"/>
      <c r="G6133" s="3"/>
    </row>
    <row r="6134" spans="1:7" x14ac:dyDescent="0.25">
      <c r="A6134" s="1"/>
      <c r="B6134" s="11"/>
      <c r="C6134" s="2"/>
      <c r="G6134" s="3"/>
    </row>
    <row r="6135" spans="1:7" x14ac:dyDescent="0.25">
      <c r="A6135" s="1"/>
      <c r="B6135" s="11"/>
      <c r="C6135" s="2"/>
      <c r="G6135" s="3"/>
    </row>
    <row r="6136" spans="1:7" x14ac:dyDescent="0.25">
      <c r="A6136" s="1"/>
      <c r="B6136" s="11"/>
      <c r="C6136" s="2"/>
      <c r="G6136" s="3"/>
    </row>
    <row r="6137" spans="1:7" x14ac:dyDescent="0.25">
      <c r="A6137" s="1"/>
      <c r="B6137" s="11"/>
      <c r="C6137" s="2"/>
      <c r="G6137" s="3"/>
    </row>
    <row r="6138" spans="1:7" x14ac:dyDescent="0.25">
      <c r="A6138" s="1"/>
      <c r="B6138" s="11"/>
      <c r="C6138" s="2"/>
      <c r="G6138" s="3"/>
    </row>
    <row r="6139" spans="1:7" x14ac:dyDescent="0.25">
      <c r="A6139" s="1"/>
      <c r="B6139" s="11"/>
      <c r="C6139" s="2"/>
      <c r="G6139" s="3"/>
    </row>
    <row r="6140" spans="1:7" x14ac:dyDescent="0.25">
      <c r="A6140" s="1"/>
      <c r="B6140" s="11"/>
      <c r="C6140" s="2"/>
      <c r="G6140" s="3"/>
    </row>
    <row r="6141" spans="1:7" x14ac:dyDescent="0.25">
      <c r="A6141" s="1"/>
      <c r="B6141" s="11"/>
      <c r="C6141" s="2"/>
      <c r="G6141" s="3"/>
    </row>
    <row r="6142" spans="1:7" x14ac:dyDescent="0.25">
      <c r="A6142" s="1"/>
      <c r="B6142" s="11"/>
      <c r="C6142" s="2"/>
      <c r="G6142" s="3"/>
    </row>
    <row r="6143" spans="1:7" x14ac:dyDescent="0.25">
      <c r="A6143" s="1"/>
      <c r="B6143" s="11"/>
      <c r="C6143" s="2"/>
      <c r="G6143" s="3"/>
    </row>
    <row r="6144" spans="1:7" x14ac:dyDescent="0.25">
      <c r="A6144" s="1"/>
      <c r="B6144" s="11"/>
      <c r="C6144" s="2"/>
      <c r="G6144" s="3"/>
    </row>
    <row r="6145" spans="1:7" x14ac:dyDescent="0.25">
      <c r="A6145" s="1"/>
      <c r="B6145" s="11"/>
      <c r="C6145" s="2"/>
      <c r="G6145" s="3"/>
    </row>
    <row r="6146" spans="1:7" x14ac:dyDescent="0.25">
      <c r="A6146" s="1"/>
      <c r="B6146" s="11"/>
      <c r="C6146" s="2"/>
      <c r="G6146" s="3"/>
    </row>
    <row r="6147" spans="1:7" x14ac:dyDescent="0.25">
      <c r="A6147" s="1"/>
      <c r="B6147" s="11"/>
      <c r="C6147" s="2"/>
      <c r="G6147" s="3"/>
    </row>
    <row r="6148" spans="1:7" x14ac:dyDescent="0.25">
      <c r="A6148" s="1"/>
      <c r="B6148" s="11"/>
      <c r="C6148" s="2"/>
      <c r="G6148" s="3"/>
    </row>
    <row r="6149" spans="1:7" x14ac:dyDescent="0.25">
      <c r="A6149" s="1"/>
      <c r="B6149" s="11"/>
      <c r="C6149" s="2"/>
      <c r="G6149" s="3"/>
    </row>
    <row r="6150" spans="1:7" x14ac:dyDescent="0.25">
      <c r="A6150" s="1"/>
      <c r="B6150" s="11"/>
      <c r="C6150" s="2"/>
      <c r="G6150" s="3"/>
    </row>
    <row r="6151" spans="1:7" x14ac:dyDescent="0.25">
      <c r="A6151" s="1"/>
      <c r="B6151" s="11"/>
      <c r="C6151" s="2"/>
      <c r="G6151" s="3"/>
    </row>
    <row r="6152" spans="1:7" x14ac:dyDescent="0.25">
      <c r="A6152" s="1"/>
      <c r="B6152" s="11"/>
      <c r="C6152" s="2"/>
      <c r="G6152" s="3"/>
    </row>
    <row r="6153" spans="1:7" x14ac:dyDescent="0.25">
      <c r="A6153" s="1"/>
      <c r="B6153" s="11"/>
      <c r="C6153" s="2"/>
      <c r="G6153" s="3"/>
    </row>
    <row r="6154" spans="1:7" x14ac:dyDescent="0.25">
      <c r="A6154" s="1"/>
      <c r="B6154" s="11"/>
      <c r="C6154" s="2"/>
      <c r="G6154" s="3"/>
    </row>
    <row r="6155" spans="1:7" x14ac:dyDescent="0.25">
      <c r="A6155" s="1"/>
      <c r="B6155" s="11"/>
      <c r="C6155" s="2"/>
      <c r="G6155" s="3"/>
    </row>
    <row r="6156" spans="1:7" x14ac:dyDescent="0.25">
      <c r="A6156" s="1"/>
      <c r="B6156" s="11"/>
      <c r="C6156" s="2"/>
      <c r="G6156" s="3"/>
    </row>
    <row r="6157" spans="1:7" x14ac:dyDescent="0.25">
      <c r="A6157" s="1"/>
      <c r="B6157" s="11"/>
      <c r="C6157" s="2"/>
      <c r="G6157" s="3"/>
    </row>
    <row r="6158" spans="1:7" x14ac:dyDescent="0.25">
      <c r="A6158" s="1"/>
      <c r="B6158" s="11"/>
      <c r="C6158" s="2"/>
      <c r="G6158" s="3"/>
    </row>
    <row r="6159" spans="1:7" x14ac:dyDescent="0.25">
      <c r="A6159" s="1"/>
      <c r="B6159" s="11"/>
      <c r="C6159" s="2"/>
      <c r="G6159" s="3"/>
    </row>
    <row r="6160" spans="1:7" x14ac:dyDescent="0.25">
      <c r="A6160" s="1"/>
      <c r="B6160" s="11"/>
      <c r="C6160" s="2"/>
      <c r="G6160" s="3"/>
    </row>
    <row r="6161" spans="1:7" x14ac:dyDescent="0.25">
      <c r="A6161" s="1"/>
      <c r="B6161" s="11"/>
      <c r="C6161" s="2"/>
      <c r="G6161" s="3"/>
    </row>
    <row r="6162" spans="1:7" x14ac:dyDescent="0.25">
      <c r="A6162" s="1"/>
      <c r="B6162" s="11"/>
      <c r="C6162" s="2"/>
      <c r="G6162" s="3"/>
    </row>
    <row r="6163" spans="1:7" x14ac:dyDescent="0.25">
      <c r="A6163" s="1"/>
      <c r="B6163" s="11"/>
      <c r="C6163" s="2"/>
      <c r="G6163" s="3"/>
    </row>
    <row r="6164" spans="1:7" x14ac:dyDescent="0.25">
      <c r="A6164" s="1"/>
      <c r="B6164" s="11"/>
      <c r="C6164" s="2"/>
      <c r="G6164" s="3"/>
    </row>
    <row r="6165" spans="1:7" x14ac:dyDescent="0.25">
      <c r="A6165" s="1"/>
      <c r="B6165" s="11"/>
      <c r="C6165" s="2"/>
      <c r="G6165" s="3"/>
    </row>
    <row r="6166" spans="1:7" x14ac:dyDescent="0.25">
      <c r="A6166" s="1"/>
      <c r="B6166" s="11"/>
      <c r="C6166" s="2"/>
      <c r="G6166" s="3"/>
    </row>
    <row r="6167" spans="1:7" x14ac:dyDescent="0.25">
      <c r="A6167" s="1"/>
      <c r="B6167" s="11"/>
      <c r="C6167" s="2"/>
      <c r="G6167" s="3"/>
    </row>
    <row r="6168" spans="1:7" x14ac:dyDescent="0.25">
      <c r="A6168" s="1"/>
      <c r="B6168" s="11"/>
      <c r="C6168" s="2"/>
      <c r="G6168" s="3"/>
    </row>
    <row r="6169" spans="1:7" x14ac:dyDescent="0.25">
      <c r="A6169" s="1"/>
      <c r="B6169" s="11"/>
      <c r="C6169" s="2"/>
      <c r="G6169" s="3"/>
    </row>
    <row r="6170" spans="1:7" x14ac:dyDescent="0.25">
      <c r="A6170" s="1"/>
      <c r="B6170" s="11"/>
      <c r="C6170" s="2"/>
      <c r="G6170" s="3"/>
    </row>
    <row r="6171" spans="1:7" x14ac:dyDescent="0.25">
      <c r="A6171" s="1"/>
      <c r="B6171" s="11"/>
      <c r="C6171" s="2"/>
      <c r="G6171" s="3"/>
    </row>
    <row r="6172" spans="1:7" x14ac:dyDescent="0.25">
      <c r="A6172" s="1"/>
      <c r="B6172" s="11"/>
      <c r="C6172" s="2"/>
      <c r="G6172" s="3"/>
    </row>
    <row r="6173" spans="1:7" x14ac:dyDescent="0.25">
      <c r="A6173" s="1"/>
      <c r="B6173" s="11"/>
      <c r="C6173" s="2"/>
      <c r="G6173" s="3"/>
    </row>
    <row r="6174" spans="1:7" x14ac:dyDescent="0.25">
      <c r="A6174" s="1"/>
      <c r="B6174" s="11"/>
      <c r="C6174" s="2"/>
      <c r="G6174" s="3"/>
    </row>
    <row r="6175" spans="1:7" x14ac:dyDescent="0.25">
      <c r="A6175" s="1"/>
      <c r="B6175" s="11"/>
      <c r="C6175" s="2"/>
      <c r="G6175" s="3"/>
    </row>
    <row r="6176" spans="1:7" x14ac:dyDescent="0.25">
      <c r="A6176" s="1"/>
      <c r="B6176" s="11"/>
      <c r="C6176" s="2"/>
      <c r="G6176" s="3"/>
    </row>
    <row r="6177" spans="1:7" x14ac:dyDescent="0.25">
      <c r="A6177" s="1"/>
      <c r="B6177" s="11"/>
      <c r="C6177" s="2"/>
      <c r="G6177" s="3"/>
    </row>
    <row r="6178" spans="1:7" x14ac:dyDescent="0.25">
      <c r="A6178" s="1"/>
      <c r="B6178" s="11"/>
      <c r="C6178" s="2"/>
      <c r="G6178" s="3"/>
    </row>
    <row r="6179" spans="1:7" x14ac:dyDescent="0.25">
      <c r="A6179" s="1"/>
      <c r="B6179" s="11"/>
      <c r="C6179" s="2"/>
      <c r="G6179" s="3"/>
    </row>
    <row r="6180" spans="1:7" x14ac:dyDescent="0.25">
      <c r="A6180" s="1"/>
      <c r="B6180" s="11"/>
      <c r="C6180" s="2"/>
      <c r="G6180" s="3"/>
    </row>
    <row r="6181" spans="1:7" x14ac:dyDescent="0.25">
      <c r="A6181" s="1"/>
      <c r="B6181" s="11"/>
      <c r="C6181" s="2"/>
      <c r="G6181" s="3"/>
    </row>
    <row r="6182" spans="1:7" x14ac:dyDescent="0.25">
      <c r="A6182" s="1"/>
      <c r="B6182" s="11"/>
      <c r="C6182" s="2"/>
      <c r="G6182" s="3"/>
    </row>
    <row r="6183" spans="1:7" x14ac:dyDescent="0.25">
      <c r="A6183" s="1"/>
      <c r="B6183" s="11"/>
      <c r="C6183" s="2"/>
      <c r="G6183" s="3"/>
    </row>
    <row r="6184" spans="1:7" x14ac:dyDescent="0.25">
      <c r="A6184" s="1"/>
      <c r="B6184" s="11"/>
      <c r="C6184" s="2"/>
      <c r="G6184" s="3"/>
    </row>
    <row r="6185" spans="1:7" x14ac:dyDescent="0.25">
      <c r="A6185" s="1"/>
      <c r="B6185" s="11"/>
      <c r="C6185" s="2"/>
      <c r="G6185" s="3"/>
    </row>
    <row r="6186" spans="1:7" x14ac:dyDescent="0.25">
      <c r="A6186" s="1"/>
      <c r="B6186" s="11"/>
      <c r="C6186" s="2"/>
      <c r="G6186" s="3"/>
    </row>
    <row r="6187" spans="1:7" x14ac:dyDescent="0.25">
      <c r="A6187" s="1"/>
      <c r="B6187" s="11"/>
      <c r="C6187" s="2"/>
      <c r="G6187" s="3"/>
    </row>
    <row r="6188" spans="1:7" x14ac:dyDescent="0.25">
      <c r="A6188" s="1"/>
      <c r="B6188" s="11"/>
      <c r="C6188" s="2"/>
      <c r="G6188" s="3"/>
    </row>
    <row r="6189" spans="1:7" x14ac:dyDescent="0.25">
      <c r="A6189" s="1"/>
      <c r="B6189" s="11"/>
      <c r="C6189" s="2"/>
      <c r="G6189" s="3"/>
    </row>
    <row r="6190" spans="1:7" x14ac:dyDescent="0.25">
      <c r="A6190" s="1"/>
      <c r="B6190" s="11"/>
      <c r="C6190" s="2"/>
      <c r="G6190" s="3"/>
    </row>
    <row r="6191" spans="1:7" x14ac:dyDescent="0.25">
      <c r="A6191" s="1"/>
      <c r="B6191" s="11"/>
      <c r="C6191" s="2"/>
      <c r="G6191" s="3"/>
    </row>
    <row r="6192" spans="1:7" x14ac:dyDescent="0.25">
      <c r="A6192" s="1"/>
      <c r="B6192" s="11"/>
      <c r="C6192" s="2"/>
      <c r="G6192" s="3"/>
    </row>
    <row r="6193" spans="1:7" x14ac:dyDescent="0.25">
      <c r="A6193" s="1"/>
      <c r="B6193" s="11"/>
      <c r="C6193" s="2"/>
      <c r="G6193" s="3"/>
    </row>
    <row r="6194" spans="1:7" x14ac:dyDescent="0.25">
      <c r="A6194" s="1"/>
      <c r="B6194" s="11"/>
      <c r="C6194" s="2"/>
      <c r="G6194" s="3"/>
    </row>
    <row r="6195" spans="1:7" x14ac:dyDescent="0.25">
      <c r="A6195" s="1"/>
      <c r="B6195" s="11"/>
      <c r="C6195" s="2"/>
      <c r="G6195" s="3"/>
    </row>
    <row r="6196" spans="1:7" x14ac:dyDescent="0.25">
      <c r="A6196" s="1"/>
      <c r="B6196" s="11"/>
      <c r="C6196" s="2"/>
      <c r="G6196" s="3"/>
    </row>
    <row r="6197" spans="1:7" x14ac:dyDescent="0.25">
      <c r="A6197" s="1"/>
      <c r="B6197" s="11"/>
      <c r="C6197" s="2"/>
      <c r="G6197" s="3"/>
    </row>
    <row r="6198" spans="1:7" x14ac:dyDescent="0.25">
      <c r="A6198" s="1"/>
      <c r="B6198" s="11"/>
      <c r="C6198" s="2"/>
      <c r="G6198" s="3"/>
    </row>
    <row r="6199" spans="1:7" x14ac:dyDescent="0.25">
      <c r="A6199" s="1"/>
      <c r="B6199" s="11"/>
      <c r="C6199" s="2"/>
      <c r="G6199" s="3"/>
    </row>
    <row r="6200" spans="1:7" x14ac:dyDescent="0.25">
      <c r="A6200" s="1"/>
      <c r="B6200" s="11"/>
      <c r="C6200" s="2"/>
      <c r="G6200" s="3"/>
    </row>
    <row r="6201" spans="1:7" x14ac:dyDescent="0.25">
      <c r="A6201" s="1"/>
      <c r="B6201" s="11"/>
      <c r="C6201" s="2"/>
      <c r="G6201" s="3"/>
    </row>
    <row r="6202" spans="1:7" x14ac:dyDescent="0.25">
      <c r="A6202" s="1"/>
      <c r="B6202" s="11"/>
      <c r="C6202" s="2"/>
      <c r="G6202" s="3"/>
    </row>
    <row r="6203" spans="1:7" x14ac:dyDescent="0.25">
      <c r="A6203" s="1"/>
      <c r="B6203" s="11"/>
      <c r="C6203" s="2"/>
      <c r="G6203" s="3"/>
    </row>
    <row r="6204" spans="1:7" x14ac:dyDescent="0.25">
      <c r="A6204" s="1"/>
      <c r="B6204" s="11"/>
      <c r="C6204" s="2"/>
      <c r="G6204" s="3"/>
    </row>
    <row r="6205" spans="1:7" x14ac:dyDescent="0.25">
      <c r="A6205" s="1"/>
      <c r="B6205" s="11"/>
      <c r="C6205" s="2"/>
      <c r="G6205" s="3"/>
    </row>
    <row r="6206" spans="1:7" x14ac:dyDescent="0.25">
      <c r="A6206" s="1"/>
      <c r="B6206" s="11"/>
      <c r="C6206" s="2"/>
      <c r="G6206" s="3"/>
    </row>
    <row r="6207" spans="1:7" x14ac:dyDescent="0.25">
      <c r="A6207" s="1"/>
      <c r="B6207" s="11"/>
      <c r="C6207" s="2"/>
      <c r="G6207" s="3"/>
    </row>
    <row r="6208" spans="1:7" x14ac:dyDescent="0.25">
      <c r="A6208" s="1"/>
      <c r="B6208" s="11"/>
      <c r="C6208" s="2"/>
      <c r="G6208" s="3"/>
    </row>
    <row r="6209" spans="1:7" x14ac:dyDescent="0.25">
      <c r="A6209" s="1"/>
      <c r="B6209" s="11"/>
      <c r="C6209" s="2"/>
      <c r="G6209" s="3"/>
    </row>
    <row r="6210" spans="1:7" x14ac:dyDescent="0.25">
      <c r="A6210" s="1"/>
      <c r="B6210" s="11"/>
      <c r="C6210" s="2"/>
      <c r="G6210" s="3"/>
    </row>
    <row r="6211" spans="1:7" x14ac:dyDescent="0.25">
      <c r="A6211" s="1"/>
      <c r="B6211" s="11"/>
      <c r="C6211" s="2"/>
      <c r="G6211" s="3"/>
    </row>
    <row r="6212" spans="1:7" x14ac:dyDescent="0.25">
      <c r="A6212" s="1"/>
      <c r="B6212" s="11"/>
      <c r="C6212" s="2"/>
      <c r="G6212" s="3"/>
    </row>
    <row r="6213" spans="1:7" x14ac:dyDescent="0.25">
      <c r="A6213" s="1"/>
      <c r="B6213" s="11"/>
      <c r="C6213" s="2"/>
      <c r="G6213" s="3"/>
    </row>
    <row r="6214" spans="1:7" x14ac:dyDescent="0.25">
      <c r="A6214" s="1"/>
      <c r="B6214" s="11"/>
      <c r="C6214" s="2"/>
      <c r="G6214" s="3"/>
    </row>
    <row r="6215" spans="1:7" x14ac:dyDescent="0.25">
      <c r="A6215" s="1"/>
      <c r="B6215" s="11"/>
      <c r="C6215" s="2"/>
      <c r="G6215" s="3"/>
    </row>
    <row r="6216" spans="1:7" x14ac:dyDescent="0.25">
      <c r="A6216" s="1"/>
      <c r="B6216" s="11"/>
      <c r="C6216" s="2"/>
      <c r="G6216" s="3"/>
    </row>
    <row r="6217" spans="1:7" x14ac:dyDescent="0.25">
      <c r="A6217" s="1"/>
      <c r="B6217" s="11"/>
      <c r="C6217" s="2"/>
      <c r="G6217" s="3"/>
    </row>
    <row r="6218" spans="1:7" x14ac:dyDescent="0.25">
      <c r="A6218" s="1"/>
      <c r="B6218" s="11"/>
      <c r="C6218" s="2"/>
      <c r="G6218" s="3"/>
    </row>
    <row r="6219" spans="1:7" x14ac:dyDescent="0.25">
      <c r="A6219" s="1"/>
      <c r="B6219" s="11"/>
      <c r="C6219" s="2"/>
      <c r="G6219" s="3"/>
    </row>
    <row r="6220" spans="1:7" x14ac:dyDescent="0.25">
      <c r="A6220" s="1"/>
      <c r="B6220" s="11"/>
      <c r="C6220" s="2"/>
      <c r="G6220" s="3"/>
    </row>
    <row r="6221" spans="1:7" x14ac:dyDescent="0.25">
      <c r="A6221" s="1"/>
      <c r="B6221" s="11"/>
      <c r="C6221" s="2"/>
      <c r="G6221" s="3"/>
    </row>
    <row r="6222" spans="1:7" x14ac:dyDescent="0.25">
      <c r="A6222" s="1"/>
      <c r="B6222" s="11"/>
      <c r="C6222" s="2"/>
      <c r="G6222" s="3"/>
    </row>
    <row r="6223" spans="1:7" x14ac:dyDescent="0.25">
      <c r="A6223" s="1"/>
      <c r="B6223" s="11"/>
      <c r="C6223" s="2"/>
      <c r="G6223" s="3"/>
    </row>
    <row r="6224" spans="1:7" x14ac:dyDescent="0.25">
      <c r="A6224" s="1"/>
      <c r="B6224" s="11"/>
      <c r="C6224" s="2"/>
      <c r="G6224" s="3"/>
    </row>
    <row r="6225" spans="1:7" x14ac:dyDescent="0.25">
      <c r="A6225" s="1"/>
      <c r="B6225" s="11"/>
      <c r="C6225" s="2"/>
      <c r="G6225" s="3"/>
    </row>
    <row r="6226" spans="1:7" x14ac:dyDescent="0.25">
      <c r="A6226" s="1"/>
      <c r="B6226" s="11"/>
      <c r="C6226" s="2"/>
      <c r="G6226" s="3"/>
    </row>
    <row r="6227" spans="1:7" x14ac:dyDescent="0.25">
      <c r="A6227" s="1"/>
      <c r="B6227" s="11"/>
      <c r="C6227" s="2"/>
      <c r="G6227" s="3"/>
    </row>
    <row r="6228" spans="1:7" x14ac:dyDescent="0.25">
      <c r="A6228" s="1"/>
      <c r="B6228" s="11"/>
      <c r="C6228" s="2"/>
      <c r="G6228" s="3"/>
    </row>
    <row r="6229" spans="1:7" x14ac:dyDescent="0.25">
      <c r="A6229" s="1"/>
      <c r="B6229" s="11"/>
      <c r="C6229" s="2"/>
      <c r="G6229" s="3"/>
    </row>
    <row r="6230" spans="1:7" x14ac:dyDescent="0.25">
      <c r="A6230" s="1"/>
      <c r="B6230" s="11"/>
      <c r="C6230" s="2"/>
      <c r="G6230" s="3"/>
    </row>
    <row r="6231" spans="1:7" x14ac:dyDescent="0.25">
      <c r="A6231" s="1"/>
      <c r="B6231" s="11"/>
      <c r="C6231" s="2"/>
      <c r="G6231" s="3"/>
    </row>
    <row r="6232" spans="1:7" x14ac:dyDescent="0.25">
      <c r="A6232" s="1"/>
      <c r="B6232" s="11"/>
      <c r="C6232" s="2"/>
      <c r="G6232" s="3"/>
    </row>
    <row r="6233" spans="1:7" x14ac:dyDescent="0.25">
      <c r="A6233" s="1"/>
      <c r="B6233" s="11"/>
      <c r="C6233" s="2"/>
      <c r="G6233" s="3"/>
    </row>
    <row r="6234" spans="1:7" x14ac:dyDescent="0.25">
      <c r="A6234" s="1"/>
      <c r="B6234" s="11"/>
      <c r="C6234" s="2"/>
      <c r="G6234" s="3"/>
    </row>
    <row r="6235" spans="1:7" x14ac:dyDescent="0.25">
      <c r="A6235" s="1"/>
      <c r="B6235" s="11"/>
      <c r="C6235" s="2"/>
      <c r="G6235" s="3"/>
    </row>
    <row r="6236" spans="1:7" x14ac:dyDescent="0.25">
      <c r="A6236" s="1"/>
      <c r="B6236" s="11"/>
      <c r="C6236" s="2"/>
      <c r="G6236" s="3"/>
    </row>
    <row r="6237" spans="1:7" x14ac:dyDescent="0.25">
      <c r="A6237" s="1"/>
      <c r="B6237" s="11"/>
      <c r="C6237" s="2"/>
      <c r="G6237" s="3"/>
    </row>
    <row r="6238" spans="1:7" x14ac:dyDescent="0.25">
      <c r="A6238" s="1"/>
      <c r="B6238" s="11"/>
      <c r="C6238" s="2"/>
      <c r="G6238" s="3"/>
    </row>
    <row r="6239" spans="1:7" x14ac:dyDescent="0.25">
      <c r="A6239" s="1"/>
      <c r="B6239" s="11"/>
      <c r="C6239" s="2"/>
      <c r="G6239" s="3"/>
    </row>
    <row r="6240" spans="1:7" x14ac:dyDescent="0.25">
      <c r="A6240" s="1"/>
      <c r="B6240" s="11"/>
      <c r="C6240" s="2"/>
      <c r="G6240" s="3"/>
    </row>
    <row r="6241" spans="1:7" x14ac:dyDescent="0.25">
      <c r="A6241" s="1"/>
      <c r="B6241" s="11"/>
      <c r="C6241" s="2"/>
      <c r="G6241" s="3"/>
    </row>
    <row r="6242" spans="1:7" x14ac:dyDescent="0.25">
      <c r="A6242" s="1"/>
      <c r="B6242" s="11"/>
      <c r="C6242" s="2"/>
      <c r="G6242" s="3"/>
    </row>
    <row r="6243" spans="1:7" x14ac:dyDescent="0.25">
      <c r="A6243" s="1"/>
      <c r="B6243" s="11"/>
      <c r="C6243" s="2"/>
      <c r="G6243" s="3"/>
    </row>
    <row r="6244" spans="1:7" x14ac:dyDescent="0.25">
      <c r="A6244" s="1"/>
      <c r="B6244" s="11"/>
      <c r="C6244" s="2"/>
      <c r="G6244" s="3"/>
    </row>
    <row r="6245" spans="1:7" x14ac:dyDescent="0.25">
      <c r="A6245" s="1"/>
      <c r="B6245" s="11"/>
      <c r="C6245" s="2"/>
      <c r="G6245" s="3"/>
    </row>
    <row r="6246" spans="1:7" x14ac:dyDescent="0.25">
      <c r="A6246" s="1"/>
      <c r="B6246" s="11"/>
      <c r="C6246" s="2"/>
      <c r="G6246" s="3"/>
    </row>
    <row r="6247" spans="1:7" x14ac:dyDescent="0.25">
      <c r="A6247" s="1"/>
      <c r="B6247" s="11"/>
      <c r="C6247" s="2"/>
      <c r="G6247" s="3"/>
    </row>
    <row r="6248" spans="1:7" x14ac:dyDescent="0.25">
      <c r="A6248" s="1"/>
      <c r="B6248" s="11"/>
      <c r="C6248" s="2"/>
      <c r="G6248" s="3"/>
    </row>
    <row r="6249" spans="1:7" x14ac:dyDescent="0.25">
      <c r="A6249" s="1"/>
      <c r="B6249" s="11"/>
      <c r="C6249" s="2"/>
      <c r="G6249" s="3"/>
    </row>
    <row r="6250" spans="1:7" x14ac:dyDescent="0.25">
      <c r="A6250" s="1"/>
      <c r="B6250" s="11"/>
      <c r="C6250" s="2"/>
      <c r="G6250" s="3"/>
    </row>
    <row r="6251" spans="1:7" x14ac:dyDescent="0.25">
      <c r="A6251" s="1"/>
      <c r="B6251" s="11"/>
      <c r="C6251" s="2"/>
      <c r="G6251" s="3"/>
    </row>
    <row r="6252" spans="1:7" x14ac:dyDescent="0.25">
      <c r="A6252" s="1"/>
      <c r="B6252" s="11"/>
      <c r="C6252" s="2"/>
      <c r="G6252" s="3"/>
    </row>
    <row r="6253" spans="1:7" x14ac:dyDescent="0.25">
      <c r="A6253" s="1"/>
      <c r="B6253" s="11"/>
      <c r="C6253" s="2"/>
      <c r="G6253" s="3"/>
    </row>
    <row r="6254" spans="1:7" x14ac:dyDescent="0.25">
      <c r="A6254" s="1"/>
      <c r="B6254" s="11"/>
      <c r="C6254" s="2"/>
      <c r="G6254" s="3"/>
    </row>
    <row r="6255" spans="1:7" x14ac:dyDescent="0.25">
      <c r="A6255" s="1"/>
      <c r="B6255" s="11"/>
      <c r="C6255" s="2"/>
      <c r="G6255" s="3"/>
    </row>
    <row r="6256" spans="1:7" x14ac:dyDescent="0.25">
      <c r="A6256" s="1"/>
      <c r="B6256" s="11"/>
      <c r="C6256" s="2"/>
      <c r="G6256" s="3"/>
    </row>
    <row r="6257" spans="1:7" x14ac:dyDescent="0.25">
      <c r="A6257" s="1"/>
      <c r="B6257" s="11"/>
      <c r="C6257" s="2"/>
      <c r="G6257" s="3"/>
    </row>
    <row r="6258" spans="1:7" x14ac:dyDescent="0.25">
      <c r="A6258" s="1"/>
      <c r="B6258" s="11"/>
      <c r="C6258" s="2"/>
      <c r="G6258" s="3"/>
    </row>
    <row r="6259" spans="1:7" x14ac:dyDescent="0.25">
      <c r="A6259" s="1"/>
      <c r="B6259" s="11"/>
      <c r="C6259" s="2"/>
      <c r="G6259" s="3"/>
    </row>
    <row r="6260" spans="1:7" x14ac:dyDescent="0.25">
      <c r="A6260" s="1"/>
      <c r="B6260" s="11"/>
      <c r="C6260" s="2"/>
      <c r="G6260" s="3"/>
    </row>
    <row r="6261" spans="1:7" x14ac:dyDescent="0.25">
      <c r="A6261" s="1"/>
      <c r="B6261" s="11"/>
      <c r="C6261" s="2"/>
      <c r="G6261" s="3"/>
    </row>
    <row r="6262" spans="1:7" x14ac:dyDescent="0.25">
      <c r="A6262" s="1"/>
      <c r="B6262" s="11"/>
      <c r="C6262" s="2"/>
      <c r="G6262" s="3"/>
    </row>
    <row r="6263" spans="1:7" x14ac:dyDescent="0.25">
      <c r="A6263" s="1"/>
      <c r="B6263" s="11"/>
      <c r="C6263" s="2"/>
      <c r="G6263" s="3"/>
    </row>
    <row r="6264" spans="1:7" x14ac:dyDescent="0.25">
      <c r="A6264" s="1"/>
      <c r="B6264" s="11"/>
      <c r="C6264" s="2"/>
      <c r="G6264" s="3"/>
    </row>
    <row r="6265" spans="1:7" x14ac:dyDescent="0.25">
      <c r="A6265" s="1"/>
      <c r="B6265" s="11"/>
      <c r="C6265" s="2"/>
      <c r="G6265" s="3"/>
    </row>
    <row r="6266" spans="1:7" x14ac:dyDescent="0.25">
      <c r="A6266" s="1"/>
      <c r="B6266" s="11"/>
      <c r="C6266" s="2"/>
      <c r="G6266" s="3"/>
    </row>
    <row r="6267" spans="1:7" x14ac:dyDescent="0.25">
      <c r="A6267" s="1"/>
      <c r="B6267" s="11"/>
      <c r="C6267" s="2"/>
      <c r="G6267" s="3"/>
    </row>
    <row r="6268" spans="1:7" x14ac:dyDescent="0.25">
      <c r="A6268" s="1"/>
      <c r="B6268" s="11"/>
      <c r="C6268" s="2"/>
      <c r="G6268" s="3"/>
    </row>
    <row r="6269" spans="1:7" x14ac:dyDescent="0.25">
      <c r="A6269" s="1"/>
      <c r="B6269" s="11"/>
      <c r="C6269" s="2"/>
      <c r="G6269" s="3"/>
    </row>
    <row r="6270" spans="1:7" x14ac:dyDescent="0.25">
      <c r="A6270" s="1"/>
      <c r="B6270" s="11"/>
      <c r="C6270" s="2"/>
      <c r="G6270" s="3"/>
    </row>
    <row r="6271" spans="1:7" x14ac:dyDescent="0.25">
      <c r="A6271" s="1"/>
      <c r="B6271" s="11"/>
      <c r="C6271" s="2"/>
      <c r="G6271" s="3"/>
    </row>
    <row r="6272" spans="1:7" x14ac:dyDescent="0.25">
      <c r="A6272" s="1"/>
      <c r="B6272" s="11"/>
      <c r="C6272" s="2"/>
      <c r="G6272" s="3"/>
    </row>
    <row r="6273" spans="1:7" x14ac:dyDescent="0.25">
      <c r="A6273" s="1"/>
      <c r="B6273" s="11"/>
      <c r="C6273" s="2"/>
      <c r="G6273" s="3"/>
    </row>
    <row r="6274" spans="1:7" x14ac:dyDescent="0.25">
      <c r="A6274" s="1"/>
      <c r="B6274" s="11"/>
      <c r="C6274" s="2"/>
      <c r="G6274" s="3"/>
    </row>
    <row r="6275" spans="1:7" x14ac:dyDescent="0.25">
      <c r="A6275" s="1"/>
      <c r="B6275" s="11"/>
      <c r="C6275" s="2"/>
      <c r="G6275" s="3"/>
    </row>
    <row r="6276" spans="1:7" x14ac:dyDescent="0.25">
      <c r="A6276" s="1"/>
      <c r="B6276" s="11"/>
      <c r="C6276" s="2"/>
      <c r="G6276" s="3"/>
    </row>
    <row r="6277" spans="1:7" x14ac:dyDescent="0.25">
      <c r="A6277" s="1"/>
      <c r="B6277" s="11"/>
      <c r="C6277" s="2"/>
      <c r="G6277" s="3"/>
    </row>
    <row r="6278" spans="1:7" x14ac:dyDescent="0.25">
      <c r="A6278" s="1"/>
      <c r="B6278" s="11"/>
      <c r="C6278" s="2"/>
      <c r="G6278" s="3"/>
    </row>
    <row r="6279" spans="1:7" x14ac:dyDescent="0.25">
      <c r="A6279" s="1"/>
      <c r="B6279" s="11"/>
      <c r="C6279" s="2"/>
      <c r="G6279" s="3"/>
    </row>
    <row r="6280" spans="1:7" x14ac:dyDescent="0.25">
      <c r="A6280" s="1"/>
      <c r="B6280" s="11"/>
      <c r="C6280" s="2"/>
      <c r="G6280" s="3"/>
    </row>
    <row r="6281" spans="1:7" x14ac:dyDescent="0.25">
      <c r="A6281" s="1"/>
      <c r="B6281" s="11"/>
      <c r="C6281" s="2"/>
      <c r="G6281" s="3"/>
    </row>
    <row r="6282" spans="1:7" x14ac:dyDescent="0.25">
      <c r="A6282" s="1"/>
      <c r="B6282" s="11"/>
      <c r="C6282" s="2"/>
      <c r="G6282" s="3"/>
    </row>
    <row r="6283" spans="1:7" x14ac:dyDescent="0.25">
      <c r="A6283" s="1"/>
      <c r="B6283" s="11"/>
      <c r="C6283" s="2"/>
      <c r="G6283" s="3"/>
    </row>
    <row r="6284" spans="1:7" x14ac:dyDescent="0.25">
      <c r="A6284" s="1"/>
      <c r="B6284" s="11"/>
      <c r="C6284" s="2"/>
      <c r="G6284" s="3"/>
    </row>
    <row r="6285" spans="1:7" x14ac:dyDescent="0.25">
      <c r="A6285" s="1"/>
      <c r="B6285" s="11"/>
      <c r="C6285" s="2"/>
      <c r="G6285" s="3"/>
    </row>
    <row r="6286" spans="1:7" x14ac:dyDescent="0.25">
      <c r="A6286" s="1"/>
      <c r="B6286" s="11"/>
      <c r="C6286" s="2"/>
      <c r="G6286" s="3"/>
    </row>
    <row r="6287" spans="1:7" x14ac:dyDescent="0.25">
      <c r="A6287" s="1"/>
      <c r="B6287" s="11"/>
      <c r="C6287" s="2"/>
      <c r="G6287" s="3"/>
    </row>
    <row r="6288" spans="1:7" x14ac:dyDescent="0.25">
      <c r="A6288" s="1"/>
      <c r="B6288" s="11"/>
      <c r="C6288" s="2"/>
      <c r="G6288" s="3"/>
    </row>
    <row r="6289" spans="1:7" x14ac:dyDescent="0.25">
      <c r="A6289" s="1"/>
      <c r="B6289" s="11"/>
      <c r="C6289" s="2"/>
      <c r="G6289" s="3"/>
    </row>
    <row r="6290" spans="1:7" x14ac:dyDescent="0.25">
      <c r="A6290" s="1"/>
      <c r="B6290" s="11"/>
      <c r="C6290" s="2"/>
      <c r="G6290" s="3"/>
    </row>
    <row r="6291" spans="1:7" x14ac:dyDescent="0.25">
      <c r="A6291" s="1"/>
      <c r="B6291" s="11"/>
      <c r="C6291" s="2"/>
      <c r="G6291" s="3"/>
    </row>
    <row r="6292" spans="1:7" x14ac:dyDescent="0.25">
      <c r="A6292" s="1"/>
      <c r="B6292" s="11"/>
      <c r="C6292" s="2"/>
      <c r="G6292" s="3"/>
    </row>
    <row r="6293" spans="1:7" x14ac:dyDescent="0.25">
      <c r="A6293" s="1"/>
      <c r="B6293" s="11"/>
      <c r="C6293" s="2"/>
      <c r="G6293" s="3"/>
    </row>
    <row r="6294" spans="1:7" x14ac:dyDescent="0.25">
      <c r="A6294" s="1"/>
      <c r="B6294" s="11"/>
      <c r="C6294" s="2"/>
      <c r="G6294" s="3"/>
    </row>
    <row r="6295" spans="1:7" x14ac:dyDescent="0.25">
      <c r="A6295" s="1"/>
      <c r="B6295" s="11"/>
      <c r="C6295" s="2"/>
      <c r="G6295" s="3"/>
    </row>
    <row r="6296" spans="1:7" x14ac:dyDescent="0.25">
      <c r="A6296" s="1"/>
      <c r="B6296" s="11"/>
      <c r="C6296" s="2"/>
      <c r="G6296" s="3"/>
    </row>
    <row r="6297" spans="1:7" x14ac:dyDescent="0.25">
      <c r="A6297" s="1"/>
      <c r="B6297" s="11"/>
      <c r="C6297" s="2"/>
      <c r="G6297" s="3"/>
    </row>
    <row r="6298" spans="1:7" x14ac:dyDescent="0.25">
      <c r="A6298" s="1"/>
      <c r="B6298" s="11"/>
      <c r="C6298" s="2"/>
      <c r="G6298" s="3"/>
    </row>
    <row r="6299" spans="1:7" x14ac:dyDescent="0.25">
      <c r="A6299" s="1"/>
      <c r="B6299" s="11"/>
      <c r="C6299" s="2"/>
      <c r="G6299" s="3"/>
    </row>
    <row r="6300" spans="1:7" x14ac:dyDescent="0.25">
      <c r="A6300" s="1"/>
      <c r="B6300" s="11"/>
      <c r="C6300" s="2"/>
      <c r="G6300" s="3"/>
    </row>
    <row r="6301" spans="1:7" x14ac:dyDescent="0.25">
      <c r="A6301" s="1"/>
      <c r="B6301" s="11"/>
      <c r="C6301" s="2"/>
      <c r="G6301" s="3"/>
    </row>
    <row r="6302" spans="1:7" x14ac:dyDescent="0.25">
      <c r="A6302" s="1"/>
      <c r="B6302" s="11"/>
      <c r="C6302" s="2"/>
      <c r="G6302" s="3"/>
    </row>
    <row r="6303" spans="1:7" x14ac:dyDescent="0.25">
      <c r="A6303" s="1"/>
      <c r="B6303" s="11"/>
      <c r="C6303" s="2"/>
      <c r="G6303" s="3"/>
    </row>
    <row r="6304" spans="1:7" x14ac:dyDescent="0.25">
      <c r="A6304" s="1"/>
      <c r="B6304" s="11"/>
      <c r="C6304" s="2"/>
      <c r="G6304" s="3"/>
    </row>
    <row r="6305" spans="1:7" x14ac:dyDescent="0.25">
      <c r="A6305" s="1"/>
      <c r="B6305" s="11"/>
      <c r="C6305" s="2"/>
      <c r="G6305" s="3"/>
    </row>
    <row r="6306" spans="1:7" x14ac:dyDescent="0.25">
      <c r="A6306" s="1"/>
      <c r="B6306" s="11"/>
      <c r="C6306" s="2"/>
      <c r="G6306" s="3"/>
    </row>
    <row r="6307" spans="1:7" x14ac:dyDescent="0.25">
      <c r="A6307" s="1"/>
      <c r="B6307" s="11"/>
      <c r="C6307" s="2"/>
      <c r="G6307" s="3"/>
    </row>
    <row r="6308" spans="1:7" x14ac:dyDescent="0.25">
      <c r="A6308" s="1"/>
      <c r="B6308" s="11"/>
      <c r="C6308" s="2"/>
      <c r="G6308" s="3"/>
    </row>
    <row r="6309" spans="1:7" x14ac:dyDescent="0.25">
      <c r="A6309" s="1"/>
      <c r="B6309" s="11"/>
      <c r="C6309" s="2"/>
      <c r="G6309" s="3"/>
    </row>
    <row r="6310" spans="1:7" x14ac:dyDescent="0.25">
      <c r="A6310" s="1"/>
      <c r="B6310" s="11"/>
      <c r="C6310" s="2"/>
      <c r="G6310" s="3"/>
    </row>
    <row r="6311" spans="1:7" x14ac:dyDescent="0.25">
      <c r="A6311" s="1"/>
      <c r="B6311" s="11"/>
      <c r="C6311" s="2"/>
      <c r="G6311" s="3"/>
    </row>
    <row r="6312" spans="1:7" x14ac:dyDescent="0.25">
      <c r="A6312" s="1"/>
      <c r="B6312" s="11"/>
      <c r="C6312" s="2"/>
      <c r="G6312" s="3"/>
    </row>
    <row r="6313" spans="1:7" x14ac:dyDescent="0.25">
      <c r="A6313" s="1"/>
      <c r="B6313" s="11"/>
      <c r="C6313" s="2"/>
      <c r="G6313" s="3"/>
    </row>
    <row r="6314" spans="1:7" x14ac:dyDescent="0.25">
      <c r="A6314" s="1"/>
      <c r="B6314" s="11"/>
      <c r="C6314" s="2"/>
      <c r="G6314" s="3"/>
    </row>
    <row r="6315" spans="1:7" x14ac:dyDescent="0.25">
      <c r="A6315" s="1"/>
      <c r="B6315" s="11"/>
      <c r="C6315" s="2"/>
      <c r="G6315" s="3"/>
    </row>
    <row r="6316" spans="1:7" x14ac:dyDescent="0.25">
      <c r="A6316" s="1"/>
      <c r="B6316" s="11"/>
      <c r="C6316" s="2"/>
      <c r="G6316" s="3"/>
    </row>
    <row r="6317" spans="1:7" x14ac:dyDescent="0.25">
      <c r="A6317" s="1"/>
      <c r="B6317" s="11"/>
      <c r="C6317" s="2"/>
      <c r="G6317" s="3"/>
    </row>
    <row r="6318" spans="1:7" x14ac:dyDescent="0.25">
      <c r="A6318" s="1"/>
      <c r="B6318" s="11"/>
      <c r="C6318" s="2"/>
      <c r="G6318" s="3"/>
    </row>
    <row r="6319" spans="1:7" x14ac:dyDescent="0.25">
      <c r="A6319" s="1"/>
      <c r="B6319" s="11"/>
      <c r="C6319" s="2"/>
      <c r="G6319" s="3"/>
    </row>
    <row r="6320" spans="1:7" x14ac:dyDescent="0.25">
      <c r="A6320" s="1"/>
      <c r="B6320" s="11"/>
      <c r="C6320" s="2"/>
      <c r="G6320" s="3"/>
    </row>
    <row r="6321" spans="1:7" x14ac:dyDescent="0.25">
      <c r="A6321" s="1"/>
      <c r="B6321" s="11"/>
      <c r="C6321" s="2"/>
      <c r="G6321" s="3"/>
    </row>
    <row r="6322" spans="1:7" x14ac:dyDescent="0.25">
      <c r="A6322" s="1"/>
      <c r="B6322" s="11"/>
      <c r="C6322" s="2"/>
      <c r="G6322" s="3"/>
    </row>
    <row r="6323" spans="1:7" x14ac:dyDescent="0.25">
      <c r="A6323" s="1"/>
      <c r="B6323" s="11"/>
      <c r="C6323" s="2"/>
      <c r="G6323" s="3"/>
    </row>
    <row r="6324" spans="1:7" x14ac:dyDescent="0.25">
      <c r="A6324" s="1"/>
      <c r="B6324" s="11"/>
      <c r="C6324" s="2"/>
      <c r="G6324" s="3"/>
    </row>
    <row r="6325" spans="1:7" x14ac:dyDescent="0.25">
      <c r="A6325" s="1"/>
      <c r="B6325" s="11"/>
      <c r="C6325" s="2"/>
      <c r="G6325" s="3"/>
    </row>
    <row r="6326" spans="1:7" x14ac:dyDescent="0.25">
      <c r="A6326" s="1"/>
      <c r="B6326" s="11"/>
      <c r="C6326" s="2"/>
      <c r="G6326" s="3"/>
    </row>
    <row r="6327" spans="1:7" x14ac:dyDescent="0.25">
      <c r="A6327" s="1"/>
      <c r="B6327" s="11"/>
      <c r="C6327" s="2"/>
      <c r="G6327" s="3"/>
    </row>
    <row r="6328" spans="1:7" x14ac:dyDescent="0.25">
      <c r="A6328" s="1"/>
      <c r="B6328" s="11"/>
      <c r="C6328" s="2"/>
      <c r="G6328" s="3"/>
    </row>
    <row r="6329" spans="1:7" x14ac:dyDescent="0.25">
      <c r="A6329" s="1"/>
      <c r="B6329" s="11"/>
      <c r="C6329" s="2"/>
      <c r="G6329" s="3"/>
    </row>
    <row r="6330" spans="1:7" x14ac:dyDescent="0.25">
      <c r="A6330" s="1"/>
      <c r="B6330" s="11"/>
      <c r="C6330" s="2"/>
      <c r="G6330" s="3"/>
    </row>
    <row r="6331" spans="1:7" x14ac:dyDescent="0.25">
      <c r="A6331" s="1"/>
      <c r="B6331" s="11"/>
      <c r="C6331" s="2"/>
      <c r="G6331" s="3"/>
    </row>
    <row r="6332" spans="1:7" x14ac:dyDescent="0.25">
      <c r="A6332" s="1"/>
      <c r="B6332" s="11"/>
      <c r="C6332" s="2"/>
      <c r="G6332" s="3"/>
    </row>
    <row r="6333" spans="1:7" x14ac:dyDescent="0.25">
      <c r="A6333" s="1"/>
      <c r="B6333" s="11"/>
      <c r="C6333" s="2"/>
      <c r="G6333" s="3"/>
    </row>
    <row r="6334" spans="1:7" x14ac:dyDescent="0.25">
      <c r="A6334" s="1"/>
      <c r="B6334" s="11"/>
      <c r="C6334" s="2"/>
      <c r="G6334" s="3"/>
    </row>
    <row r="6335" spans="1:7" x14ac:dyDescent="0.25">
      <c r="A6335" s="1"/>
      <c r="B6335" s="11"/>
      <c r="C6335" s="2"/>
      <c r="G6335" s="3"/>
    </row>
    <row r="6336" spans="1:7" x14ac:dyDescent="0.25">
      <c r="A6336" s="1"/>
      <c r="B6336" s="11"/>
      <c r="C6336" s="2"/>
      <c r="G6336" s="3"/>
    </row>
    <row r="6337" spans="1:7" x14ac:dyDescent="0.25">
      <c r="A6337" s="1"/>
      <c r="B6337" s="11"/>
      <c r="C6337" s="2"/>
      <c r="G6337" s="3"/>
    </row>
    <row r="6338" spans="1:7" x14ac:dyDescent="0.25">
      <c r="A6338" s="1"/>
      <c r="B6338" s="11"/>
      <c r="C6338" s="2"/>
      <c r="G6338" s="3"/>
    </row>
    <row r="6339" spans="1:7" x14ac:dyDescent="0.25">
      <c r="A6339" s="1"/>
      <c r="B6339" s="11"/>
      <c r="C6339" s="2"/>
      <c r="G6339" s="3"/>
    </row>
    <row r="6340" spans="1:7" x14ac:dyDescent="0.25">
      <c r="A6340" s="1"/>
      <c r="B6340" s="11"/>
      <c r="C6340" s="2"/>
      <c r="G6340" s="3"/>
    </row>
    <row r="6341" spans="1:7" x14ac:dyDescent="0.25">
      <c r="A6341" s="1"/>
      <c r="B6341" s="11"/>
      <c r="C6341" s="2"/>
      <c r="G6341" s="3"/>
    </row>
    <row r="6342" spans="1:7" x14ac:dyDescent="0.25">
      <c r="A6342" s="1"/>
      <c r="B6342" s="11"/>
      <c r="C6342" s="2"/>
      <c r="G6342" s="3"/>
    </row>
    <row r="6343" spans="1:7" x14ac:dyDescent="0.25">
      <c r="A6343" s="1"/>
      <c r="B6343" s="11"/>
      <c r="C6343" s="2"/>
      <c r="G6343" s="3"/>
    </row>
    <row r="6344" spans="1:7" x14ac:dyDescent="0.25">
      <c r="A6344" s="1"/>
      <c r="B6344" s="11"/>
      <c r="C6344" s="2"/>
      <c r="G6344" s="3"/>
    </row>
    <row r="6345" spans="1:7" x14ac:dyDescent="0.25">
      <c r="A6345" s="1"/>
      <c r="B6345" s="11"/>
      <c r="C6345" s="2"/>
      <c r="G6345" s="3"/>
    </row>
    <row r="6346" spans="1:7" x14ac:dyDescent="0.25">
      <c r="A6346" s="1"/>
      <c r="B6346" s="11"/>
      <c r="C6346" s="2"/>
      <c r="G6346" s="3"/>
    </row>
    <row r="6347" spans="1:7" x14ac:dyDescent="0.25">
      <c r="A6347" s="1"/>
      <c r="B6347" s="11"/>
      <c r="C6347" s="2"/>
      <c r="G6347" s="3"/>
    </row>
    <row r="6348" spans="1:7" x14ac:dyDescent="0.25">
      <c r="A6348" s="1"/>
      <c r="B6348" s="11"/>
      <c r="C6348" s="2"/>
      <c r="G6348" s="3"/>
    </row>
    <row r="6349" spans="1:7" x14ac:dyDescent="0.25">
      <c r="A6349" s="1"/>
      <c r="B6349" s="11"/>
      <c r="C6349" s="2"/>
      <c r="G6349" s="3"/>
    </row>
    <row r="6350" spans="1:7" x14ac:dyDescent="0.25">
      <c r="A6350" s="1"/>
      <c r="B6350" s="11"/>
      <c r="C6350" s="2"/>
      <c r="G6350" s="3"/>
    </row>
    <row r="6351" spans="1:7" x14ac:dyDescent="0.25">
      <c r="A6351" s="1"/>
      <c r="B6351" s="11"/>
      <c r="C6351" s="2"/>
      <c r="G6351" s="3"/>
    </row>
    <row r="6352" spans="1:7" x14ac:dyDescent="0.25">
      <c r="A6352" s="1"/>
      <c r="B6352" s="11"/>
      <c r="C6352" s="2"/>
      <c r="G6352" s="3"/>
    </row>
    <row r="6353" spans="1:7" x14ac:dyDescent="0.25">
      <c r="A6353" s="1"/>
      <c r="B6353" s="11"/>
      <c r="C6353" s="2"/>
      <c r="G6353" s="3"/>
    </row>
    <row r="6354" spans="1:7" x14ac:dyDescent="0.25">
      <c r="A6354" s="1"/>
      <c r="B6354" s="11"/>
      <c r="C6354" s="2"/>
      <c r="G6354" s="3"/>
    </row>
    <row r="6355" spans="1:7" x14ac:dyDescent="0.25">
      <c r="A6355" s="1"/>
      <c r="B6355" s="11"/>
      <c r="C6355" s="2"/>
      <c r="G6355" s="3"/>
    </row>
    <row r="6356" spans="1:7" x14ac:dyDescent="0.25">
      <c r="A6356" s="1"/>
      <c r="B6356" s="11"/>
      <c r="C6356" s="2"/>
      <c r="G6356" s="3"/>
    </row>
    <row r="6357" spans="1:7" x14ac:dyDescent="0.25">
      <c r="A6357" s="1"/>
      <c r="B6357" s="11"/>
      <c r="C6357" s="2"/>
      <c r="G6357" s="3"/>
    </row>
    <row r="6358" spans="1:7" x14ac:dyDescent="0.25">
      <c r="A6358" s="1"/>
      <c r="B6358" s="11"/>
      <c r="C6358" s="2"/>
      <c r="G6358" s="3"/>
    </row>
    <row r="6359" spans="1:7" x14ac:dyDescent="0.25">
      <c r="A6359" s="1"/>
      <c r="B6359" s="11"/>
      <c r="C6359" s="2"/>
      <c r="G6359" s="3"/>
    </row>
    <row r="6360" spans="1:7" x14ac:dyDescent="0.25">
      <c r="A6360" s="1"/>
      <c r="B6360" s="11"/>
      <c r="C6360" s="2"/>
      <c r="G6360" s="3"/>
    </row>
    <row r="6361" spans="1:7" x14ac:dyDescent="0.25">
      <c r="A6361" s="1"/>
      <c r="B6361" s="11"/>
      <c r="C6361" s="2"/>
      <c r="G6361" s="3"/>
    </row>
    <row r="6362" spans="1:7" x14ac:dyDescent="0.25">
      <c r="A6362" s="1"/>
      <c r="B6362" s="11"/>
      <c r="C6362" s="2"/>
      <c r="G6362" s="3"/>
    </row>
    <row r="6363" spans="1:7" x14ac:dyDescent="0.25">
      <c r="A6363" s="1"/>
      <c r="B6363" s="11"/>
      <c r="C6363" s="2"/>
      <c r="G6363" s="3"/>
    </row>
    <row r="6364" spans="1:7" x14ac:dyDescent="0.25">
      <c r="A6364" s="1"/>
      <c r="B6364" s="11"/>
      <c r="C6364" s="2"/>
      <c r="G6364" s="3"/>
    </row>
    <row r="6365" spans="1:7" x14ac:dyDescent="0.25">
      <c r="A6365" s="1"/>
      <c r="B6365" s="11"/>
      <c r="C6365" s="2"/>
      <c r="G6365" s="3"/>
    </row>
    <row r="6366" spans="1:7" x14ac:dyDescent="0.25">
      <c r="A6366" s="1"/>
      <c r="B6366" s="11"/>
      <c r="C6366" s="2"/>
      <c r="G6366" s="3"/>
    </row>
    <row r="6367" spans="1:7" x14ac:dyDescent="0.25">
      <c r="A6367" s="1"/>
      <c r="B6367" s="11"/>
      <c r="C6367" s="2"/>
      <c r="G6367" s="3"/>
    </row>
    <row r="6368" spans="1:7" x14ac:dyDescent="0.25">
      <c r="A6368" s="1"/>
      <c r="B6368" s="11"/>
      <c r="C6368" s="2"/>
      <c r="G6368" s="3"/>
    </row>
    <row r="6369" spans="1:7" x14ac:dyDescent="0.25">
      <c r="A6369" s="1"/>
      <c r="B6369" s="11"/>
      <c r="C6369" s="2"/>
      <c r="G6369" s="3"/>
    </row>
    <row r="6370" spans="1:7" x14ac:dyDescent="0.25">
      <c r="A6370" s="1"/>
      <c r="B6370" s="11"/>
      <c r="C6370" s="2"/>
      <c r="G6370" s="3"/>
    </row>
    <row r="6371" spans="1:7" x14ac:dyDescent="0.25">
      <c r="A6371" s="1"/>
      <c r="B6371" s="11"/>
      <c r="C6371" s="2"/>
      <c r="G6371" s="3"/>
    </row>
    <row r="6372" spans="1:7" x14ac:dyDescent="0.25">
      <c r="A6372" s="1"/>
      <c r="B6372" s="11"/>
      <c r="C6372" s="2"/>
      <c r="G6372" s="3"/>
    </row>
    <row r="6373" spans="1:7" x14ac:dyDescent="0.25">
      <c r="A6373" s="1"/>
      <c r="B6373" s="11"/>
      <c r="C6373" s="2"/>
      <c r="G6373" s="3"/>
    </row>
    <row r="6374" spans="1:7" x14ac:dyDescent="0.25">
      <c r="A6374" s="1"/>
      <c r="B6374" s="11"/>
      <c r="C6374" s="2"/>
      <c r="G6374" s="3"/>
    </row>
    <row r="6375" spans="1:7" x14ac:dyDescent="0.25">
      <c r="A6375" s="1"/>
      <c r="B6375" s="11"/>
      <c r="C6375" s="2"/>
      <c r="G6375" s="3"/>
    </row>
    <row r="6376" spans="1:7" x14ac:dyDescent="0.25">
      <c r="A6376" s="1"/>
      <c r="B6376" s="11"/>
      <c r="C6376" s="2"/>
      <c r="G6376" s="3"/>
    </row>
    <row r="6377" spans="1:7" x14ac:dyDescent="0.25">
      <c r="A6377" s="1"/>
      <c r="B6377" s="11"/>
      <c r="C6377" s="2"/>
      <c r="G6377" s="3"/>
    </row>
    <row r="6378" spans="1:7" x14ac:dyDescent="0.25">
      <c r="A6378" s="1"/>
      <c r="B6378" s="11"/>
      <c r="C6378" s="2"/>
      <c r="G6378" s="3"/>
    </row>
    <row r="6379" spans="1:7" x14ac:dyDescent="0.25">
      <c r="A6379" s="1"/>
      <c r="B6379" s="11"/>
      <c r="C6379" s="2"/>
      <c r="G6379" s="3"/>
    </row>
    <row r="6380" spans="1:7" x14ac:dyDescent="0.25">
      <c r="A6380" s="1"/>
      <c r="B6380" s="11"/>
      <c r="C6380" s="2"/>
      <c r="G6380" s="3"/>
    </row>
    <row r="6381" spans="1:7" x14ac:dyDescent="0.25">
      <c r="A6381" s="1"/>
      <c r="B6381" s="11"/>
      <c r="C6381" s="2"/>
      <c r="G6381" s="3"/>
    </row>
    <row r="6382" spans="1:7" x14ac:dyDescent="0.25">
      <c r="A6382" s="1"/>
      <c r="B6382" s="11"/>
      <c r="C6382" s="2"/>
      <c r="G6382" s="3"/>
    </row>
    <row r="6383" spans="1:7" x14ac:dyDescent="0.25">
      <c r="A6383" s="1"/>
      <c r="B6383" s="11"/>
      <c r="C6383" s="2"/>
      <c r="G6383" s="3"/>
    </row>
    <row r="6384" spans="1:7" x14ac:dyDescent="0.25">
      <c r="A6384" s="1"/>
      <c r="B6384" s="11"/>
      <c r="C6384" s="2"/>
      <c r="G6384" s="3"/>
    </row>
    <row r="6385" spans="1:7" x14ac:dyDescent="0.25">
      <c r="A6385" s="1"/>
      <c r="B6385" s="11"/>
      <c r="C6385" s="2"/>
      <c r="G6385" s="3"/>
    </row>
    <row r="6386" spans="1:7" x14ac:dyDescent="0.25">
      <c r="A6386" s="1"/>
      <c r="B6386" s="11"/>
      <c r="C6386" s="2"/>
      <c r="G6386" s="3"/>
    </row>
    <row r="6387" spans="1:7" x14ac:dyDescent="0.25">
      <c r="A6387" s="1"/>
      <c r="B6387" s="11"/>
      <c r="C6387" s="2"/>
      <c r="G6387" s="3"/>
    </row>
    <row r="6388" spans="1:7" x14ac:dyDescent="0.25">
      <c r="A6388" s="1"/>
      <c r="B6388" s="11"/>
      <c r="C6388" s="2"/>
      <c r="G6388" s="3"/>
    </row>
    <row r="6389" spans="1:7" x14ac:dyDescent="0.25">
      <c r="A6389" s="1"/>
      <c r="B6389" s="11"/>
      <c r="C6389" s="2"/>
      <c r="G6389" s="3"/>
    </row>
    <row r="6390" spans="1:7" x14ac:dyDescent="0.25">
      <c r="A6390" s="1"/>
      <c r="B6390" s="11"/>
      <c r="C6390" s="2"/>
      <c r="G6390" s="3"/>
    </row>
    <row r="6391" spans="1:7" x14ac:dyDescent="0.25">
      <c r="A6391" s="1"/>
      <c r="B6391" s="11"/>
      <c r="C6391" s="2"/>
      <c r="G6391" s="3"/>
    </row>
    <row r="6392" spans="1:7" x14ac:dyDescent="0.25">
      <c r="A6392" s="1"/>
      <c r="B6392" s="11"/>
      <c r="C6392" s="2"/>
      <c r="G6392" s="3"/>
    </row>
    <row r="6393" spans="1:7" x14ac:dyDescent="0.25">
      <c r="A6393" s="1"/>
      <c r="B6393" s="11"/>
      <c r="C6393" s="2"/>
      <c r="G6393" s="3"/>
    </row>
    <row r="6394" spans="1:7" x14ac:dyDescent="0.25">
      <c r="A6394" s="1"/>
      <c r="B6394" s="11"/>
      <c r="C6394" s="2"/>
      <c r="G6394" s="3"/>
    </row>
    <row r="6395" spans="1:7" x14ac:dyDescent="0.25">
      <c r="A6395" s="1"/>
      <c r="B6395" s="11"/>
      <c r="C6395" s="2"/>
      <c r="G6395" s="3"/>
    </row>
    <row r="6396" spans="1:7" x14ac:dyDescent="0.25">
      <c r="A6396" s="1"/>
      <c r="B6396" s="11"/>
      <c r="C6396" s="2"/>
      <c r="G6396" s="3"/>
    </row>
    <row r="6397" spans="1:7" x14ac:dyDescent="0.25">
      <c r="A6397" s="1"/>
      <c r="B6397" s="11"/>
      <c r="C6397" s="2"/>
      <c r="G6397" s="3"/>
    </row>
    <row r="6398" spans="1:7" x14ac:dyDescent="0.25">
      <c r="A6398" s="1"/>
      <c r="B6398" s="11"/>
      <c r="C6398" s="2"/>
      <c r="G6398" s="3"/>
    </row>
    <row r="6399" spans="1:7" x14ac:dyDescent="0.25">
      <c r="A6399" s="1"/>
      <c r="B6399" s="11"/>
      <c r="C6399" s="2"/>
      <c r="G6399" s="3"/>
    </row>
    <row r="6400" spans="1:7" x14ac:dyDescent="0.25">
      <c r="A6400" s="1"/>
      <c r="B6400" s="11"/>
      <c r="C6400" s="2"/>
      <c r="G6400" s="3"/>
    </row>
    <row r="6401" spans="1:7" x14ac:dyDescent="0.25">
      <c r="A6401" s="1"/>
      <c r="B6401" s="11"/>
      <c r="C6401" s="2"/>
      <c r="G6401" s="3"/>
    </row>
    <row r="6402" spans="1:7" x14ac:dyDescent="0.25">
      <c r="A6402" s="1"/>
      <c r="B6402" s="11"/>
      <c r="C6402" s="2"/>
      <c r="G6402" s="3"/>
    </row>
    <row r="6403" spans="1:7" x14ac:dyDescent="0.25">
      <c r="A6403" s="1"/>
      <c r="B6403" s="11"/>
      <c r="C6403" s="2"/>
      <c r="G6403" s="3"/>
    </row>
    <row r="6404" spans="1:7" x14ac:dyDescent="0.25">
      <c r="A6404" s="1"/>
      <c r="B6404" s="11"/>
      <c r="C6404" s="2"/>
      <c r="G6404" s="3"/>
    </row>
    <row r="6405" spans="1:7" x14ac:dyDescent="0.25">
      <c r="A6405" s="1"/>
      <c r="B6405" s="11"/>
      <c r="C6405" s="2"/>
      <c r="G6405" s="3"/>
    </row>
    <row r="6406" spans="1:7" x14ac:dyDescent="0.25">
      <c r="A6406" s="1"/>
      <c r="B6406" s="11"/>
      <c r="C6406" s="2"/>
      <c r="G6406" s="3"/>
    </row>
    <row r="6407" spans="1:7" x14ac:dyDescent="0.25">
      <c r="A6407" s="1"/>
      <c r="B6407" s="11"/>
      <c r="C6407" s="2"/>
      <c r="G6407" s="3"/>
    </row>
    <row r="6408" spans="1:7" x14ac:dyDescent="0.25">
      <c r="A6408" s="1"/>
      <c r="B6408" s="11"/>
      <c r="C6408" s="2"/>
      <c r="G6408" s="3"/>
    </row>
    <row r="6409" spans="1:7" x14ac:dyDescent="0.25">
      <c r="A6409" s="1"/>
      <c r="B6409" s="11"/>
      <c r="C6409" s="2"/>
      <c r="G6409" s="3"/>
    </row>
    <row r="6410" spans="1:7" x14ac:dyDescent="0.25">
      <c r="A6410" s="1"/>
      <c r="B6410" s="11"/>
      <c r="C6410" s="2"/>
      <c r="G6410" s="3"/>
    </row>
    <row r="6411" spans="1:7" x14ac:dyDescent="0.25">
      <c r="A6411" s="1"/>
      <c r="B6411" s="11"/>
      <c r="C6411" s="2"/>
      <c r="G6411" s="3"/>
    </row>
    <row r="6412" spans="1:7" x14ac:dyDescent="0.25">
      <c r="A6412" s="1"/>
      <c r="B6412" s="11"/>
      <c r="C6412" s="2"/>
      <c r="G6412" s="3"/>
    </row>
    <row r="6413" spans="1:7" x14ac:dyDescent="0.25">
      <c r="A6413" s="1"/>
      <c r="B6413" s="11"/>
      <c r="C6413" s="2"/>
      <c r="G6413" s="3"/>
    </row>
    <row r="6414" spans="1:7" x14ac:dyDescent="0.25">
      <c r="A6414" s="1"/>
      <c r="B6414" s="11"/>
      <c r="C6414" s="2"/>
      <c r="G6414" s="3"/>
    </row>
    <row r="6415" spans="1:7" x14ac:dyDescent="0.25">
      <c r="A6415" s="1"/>
      <c r="B6415" s="11"/>
      <c r="C6415" s="2"/>
      <c r="G6415" s="3"/>
    </row>
    <row r="6416" spans="1:7" x14ac:dyDescent="0.25">
      <c r="A6416" s="1"/>
      <c r="B6416" s="11"/>
      <c r="C6416" s="2"/>
      <c r="G6416" s="3"/>
    </row>
    <row r="6417" spans="1:7" x14ac:dyDescent="0.25">
      <c r="A6417" s="1"/>
      <c r="B6417" s="11"/>
      <c r="C6417" s="2"/>
      <c r="G6417" s="3"/>
    </row>
    <row r="6418" spans="1:7" x14ac:dyDescent="0.25">
      <c r="A6418" s="1"/>
      <c r="B6418" s="11"/>
      <c r="C6418" s="2"/>
      <c r="G6418" s="3"/>
    </row>
    <row r="6419" spans="1:7" x14ac:dyDescent="0.25">
      <c r="A6419" s="1"/>
      <c r="B6419" s="11"/>
      <c r="C6419" s="2"/>
      <c r="G6419" s="3"/>
    </row>
    <row r="6420" spans="1:7" x14ac:dyDescent="0.25">
      <c r="A6420" s="1"/>
      <c r="B6420" s="11"/>
      <c r="C6420" s="2"/>
      <c r="G6420" s="3"/>
    </row>
    <row r="6421" spans="1:7" x14ac:dyDescent="0.25">
      <c r="A6421" s="1"/>
      <c r="B6421" s="11"/>
      <c r="C6421" s="2"/>
      <c r="G6421" s="3"/>
    </row>
    <row r="6422" spans="1:7" x14ac:dyDescent="0.25">
      <c r="A6422" s="1"/>
      <c r="B6422" s="11"/>
      <c r="C6422" s="2"/>
      <c r="G6422" s="3"/>
    </row>
    <row r="6423" spans="1:7" x14ac:dyDescent="0.25">
      <c r="A6423" s="1"/>
      <c r="B6423" s="11"/>
      <c r="C6423" s="2"/>
      <c r="G6423" s="3"/>
    </row>
    <row r="6424" spans="1:7" x14ac:dyDescent="0.25">
      <c r="A6424" s="1"/>
      <c r="B6424" s="11"/>
      <c r="C6424" s="2"/>
      <c r="G6424" s="3"/>
    </row>
    <row r="6425" spans="1:7" x14ac:dyDescent="0.25">
      <c r="A6425" s="1"/>
      <c r="B6425" s="11"/>
      <c r="C6425" s="2"/>
      <c r="G6425" s="3"/>
    </row>
    <row r="6426" spans="1:7" x14ac:dyDescent="0.25">
      <c r="A6426" s="1"/>
      <c r="B6426" s="11"/>
      <c r="C6426" s="2"/>
      <c r="G6426" s="3"/>
    </row>
    <row r="6427" spans="1:7" x14ac:dyDescent="0.25">
      <c r="A6427" s="1"/>
      <c r="B6427" s="11"/>
      <c r="C6427" s="2"/>
      <c r="G6427" s="3"/>
    </row>
    <row r="6428" spans="1:7" x14ac:dyDescent="0.25">
      <c r="A6428" s="1"/>
      <c r="B6428" s="11"/>
      <c r="C6428" s="2"/>
      <c r="G6428" s="3"/>
    </row>
    <row r="6429" spans="1:7" x14ac:dyDescent="0.25">
      <c r="A6429" s="1"/>
      <c r="B6429" s="11"/>
      <c r="C6429" s="2"/>
      <c r="G6429" s="3"/>
    </row>
    <row r="6430" spans="1:7" x14ac:dyDescent="0.25">
      <c r="A6430" s="1"/>
      <c r="B6430" s="11"/>
      <c r="C6430" s="2"/>
      <c r="G6430" s="3"/>
    </row>
    <row r="6431" spans="1:7" x14ac:dyDescent="0.25">
      <c r="A6431" s="1"/>
      <c r="B6431" s="11"/>
      <c r="C6431" s="2"/>
      <c r="G6431" s="3"/>
    </row>
    <row r="6432" spans="1:7" x14ac:dyDescent="0.25">
      <c r="A6432" s="1"/>
      <c r="B6432" s="11"/>
      <c r="C6432" s="2"/>
      <c r="G6432" s="3"/>
    </row>
    <row r="6433" spans="1:7" x14ac:dyDescent="0.25">
      <c r="A6433" s="1"/>
      <c r="B6433" s="11"/>
      <c r="C6433" s="2"/>
      <c r="G6433" s="3"/>
    </row>
    <row r="6434" spans="1:7" x14ac:dyDescent="0.25">
      <c r="A6434" s="1"/>
      <c r="B6434" s="11"/>
      <c r="C6434" s="2"/>
      <c r="G6434" s="3"/>
    </row>
    <row r="6435" spans="1:7" x14ac:dyDescent="0.25">
      <c r="A6435" s="1"/>
      <c r="B6435" s="11"/>
      <c r="C6435" s="2"/>
      <c r="G6435" s="3"/>
    </row>
    <row r="6436" spans="1:7" x14ac:dyDescent="0.25">
      <c r="A6436" s="1"/>
      <c r="B6436" s="11"/>
      <c r="C6436" s="2"/>
      <c r="G6436" s="3"/>
    </row>
    <row r="6437" spans="1:7" x14ac:dyDescent="0.25">
      <c r="A6437" s="1"/>
      <c r="B6437" s="11"/>
      <c r="C6437" s="2"/>
      <c r="G6437" s="3"/>
    </row>
    <row r="6438" spans="1:7" x14ac:dyDescent="0.25">
      <c r="A6438" s="1"/>
      <c r="B6438" s="11"/>
      <c r="C6438" s="2"/>
      <c r="G6438" s="3"/>
    </row>
    <row r="6439" spans="1:7" x14ac:dyDescent="0.25">
      <c r="A6439" s="1"/>
      <c r="B6439" s="11"/>
      <c r="C6439" s="2"/>
      <c r="G6439" s="3"/>
    </row>
    <row r="6440" spans="1:7" x14ac:dyDescent="0.25">
      <c r="A6440" s="1"/>
      <c r="B6440" s="11"/>
      <c r="C6440" s="2"/>
      <c r="G6440" s="3"/>
    </row>
    <row r="6441" spans="1:7" x14ac:dyDescent="0.25">
      <c r="A6441" s="1"/>
      <c r="B6441" s="11"/>
      <c r="C6441" s="2"/>
      <c r="G6441" s="3"/>
    </row>
    <row r="6442" spans="1:7" x14ac:dyDescent="0.25">
      <c r="A6442" s="1"/>
      <c r="B6442" s="11"/>
      <c r="C6442" s="2"/>
      <c r="G6442" s="3"/>
    </row>
    <row r="6443" spans="1:7" x14ac:dyDescent="0.25">
      <c r="A6443" s="1"/>
      <c r="B6443" s="11"/>
      <c r="C6443" s="2"/>
      <c r="G6443" s="3"/>
    </row>
    <row r="6444" spans="1:7" x14ac:dyDescent="0.25">
      <c r="A6444" s="1"/>
      <c r="B6444" s="11"/>
      <c r="C6444" s="2"/>
      <c r="G6444" s="3"/>
    </row>
    <row r="6445" spans="1:7" x14ac:dyDescent="0.25">
      <c r="A6445" s="1"/>
      <c r="B6445" s="11"/>
      <c r="C6445" s="2"/>
      <c r="G6445" s="3"/>
    </row>
    <row r="6446" spans="1:7" x14ac:dyDescent="0.25">
      <c r="A6446" s="1"/>
      <c r="B6446" s="11"/>
      <c r="C6446" s="2"/>
      <c r="G6446" s="3"/>
    </row>
    <row r="6447" spans="1:7" x14ac:dyDescent="0.25">
      <c r="A6447" s="1"/>
      <c r="B6447" s="11"/>
      <c r="C6447" s="2"/>
      <c r="G6447" s="3"/>
    </row>
    <row r="6448" spans="1:7" x14ac:dyDescent="0.25">
      <c r="A6448" s="1"/>
      <c r="B6448" s="11"/>
      <c r="C6448" s="2"/>
      <c r="G6448" s="3"/>
    </row>
    <row r="6449" spans="1:7" x14ac:dyDescent="0.25">
      <c r="A6449" s="1"/>
      <c r="B6449" s="11"/>
      <c r="C6449" s="2"/>
      <c r="G6449" s="3"/>
    </row>
    <row r="6450" spans="1:7" x14ac:dyDescent="0.25">
      <c r="A6450" s="1"/>
      <c r="B6450" s="11"/>
      <c r="C6450" s="2"/>
      <c r="G6450" s="3"/>
    </row>
    <row r="6451" spans="1:7" x14ac:dyDescent="0.25">
      <c r="A6451" s="1"/>
      <c r="B6451" s="11"/>
      <c r="C6451" s="2"/>
      <c r="G6451" s="3"/>
    </row>
    <row r="6452" spans="1:7" x14ac:dyDescent="0.25">
      <c r="A6452" s="1"/>
      <c r="B6452" s="11"/>
      <c r="C6452" s="2"/>
      <c r="G6452" s="3"/>
    </row>
    <row r="6453" spans="1:7" x14ac:dyDescent="0.25">
      <c r="A6453" s="1"/>
      <c r="B6453" s="11"/>
      <c r="C6453" s="2"/>
      <c r="G6453" s="3"/>
    </row>
    <row r="6454" spans="1:7" x14ac:dyDescent="0.25">
      <c r="A6454" s="1"/>
      <c r="B6454" s="11"/>
      <c r="C6454" s="2"/>
      <c r="G6454" s="3"/>
    </row>
    <row r="6455" spans="1:7" x14ac:dyDescent="0.25">
      <c r="A6455" s="1"/>
      <c r="B6455" s="11"/>
      <c r="C6455" s="2"/>
      <c r="G6455" s="3"/>
    </row>
    <row r="6456" spans="1:7" x14ac:dyDescent="0.25">
      <c r="A6456" s="1"/>
      <c r="B6456" s="11"/>
      <c r="C6456" s="2"/>
      <c r="G6456" s="3"/>
    </row>
    <row r="6457" spans="1:7" x14ac:dyDescent="0.25">
      <c r="A6457" s="1"/>
      <c r="B6457" s="11"/>
      <c r="C6457" s="2"/>
      <c r="G6457" s="3"/>
    </row>
    <row r="6458" spans="1:7" x14ac:dyDescent="0.25">
      <c r="A6458" s="1"/>
      <c r="B6458" s="11"/>
      <c r="C6458" s="2"/>
      <c r="G6458" s="3"/>
    </row>
    <row r="6459" spans="1:7" x14ac:dyDescent="0.25">
      <c r="A6459" s="1"/>
      <c r="B6459" s="11"/>
      <c r="C6459" s="2"/>
      <c r="G6459" s="3"/>
    </row>
    <row r="6460" spans="1:7" x14ac:dyDescent="0.25">
      <c r="A6460" s="1"/>
      <c r="B6460" s="11"/>
      <c r="C6460" s="2"/>
      <c r="G6460" s="3"/>
    </row>
    <row r="6461" spans="1:7" x14ac:dyDescent="0.25">
      <c r="A6461" s="1"/>
      <c r="B6461" s="11"/>
      <c r="C6461" s="2"/>
      <c r="G6461" s="3"/>
    </row>
    <row r="6462" spans="1:7" x14ac:dyDescent="0.25">
      <c r="A6462" s="1"/>
      <c r="B6462" s="11"/>
      <c r="C6462" s="2"/>
      <c r="G6462" s="3"/>
    </row>
    <row r="6463" spans="1:7" x14ac:dyDescent="0.25">
      <c r="A6463" s="1"/>
      <c r="B6463" s="11"/>
      <c r="C6463" s="2"/>
      <c r="G6463" s="3"/>
    </row>
    <row r="6464" spans="1:7" x14ac:dyDescent="0.25">
      <c r="A6464" s="1"/>
      <c r="B6464" s="11"/>
      <c r="C6464" s="2"/>
      <c r="G6464" s="3"/>
    </row>
    <row r="6465" spans="1:7" x14ac:dyDescent="0.25">
      <c r="A6465" s="1"/>
      <c r="B6465" s="11"/>
      <c r="C6465" s="2"/>
      <c r="G6465" s="3"/>
    </row>
    <row r="6466" spans="1:7" x14ac:dyDescent="0.25">
      <c r="A6466" s="1"/>
      <c r="B6466" s="11"/>
      <c r="C6466" s="2"/>
      <c r="G6466" s="3"/>
    </row>
    <row r="6467" spans="1:7" x14ac:dyDescent="0.25">
      <c r="A6467" s="1"/>
      <c r="B6467" s="11"/>
      <c r="C6467" s="2"/>
      <c r="G6467" s="3"/>
    </row>
    <row r="6468" spans="1:7" x14ac:dyDescent="0.25">
      <c r="A6468" s="1"/>
      <c r="B6468" s="11"/>
      <c r="C6468" s="2"/>
      <c r="G6468" s="3"/>
    </row>
    <row r="6469" spans="1:7" x14ac:dyDescent="0.25">
      <c r="A6469" s="1"/>
      <c r="B6469" s="11"/>
      <c r="C6469" s="2"/>
      <c r="G6469" s="3"/>
    </row>
    <row r="6470" spans="1:7" x14ac:dyDescent="0.25">
      <c r="A6470" s="1"/>
      <c r="B6470" s="11"/>
      <c r="C6470" s="2"/>
      <c r="G6470" s="3"/>
    </row>
    <row r="6471" spans="1:7" x14ac:dyDescent="0.25">
      <c r="A6471" s="1"/>
      <c r="B6471" s="11"/>
      <c r="C6471" s="2"/>
      <c r="G6471" s="3"/>
    </row>
    <row r="6472" spans="1:7" x14ac:dyDescent="0.25">
      <c r="A6472" s="1"/>
      <c r="B6472" s="11"/>
      <c r="C6472" s="2"/>
      <c r="G6472" s="3"/>
    </row>
    <row r="6473" spans="1:7" x14ac:dyDescent="0.25">
      <c r="A6473" s="1"/>
      <c r="B6473" s="11"/>
      <c r="C6473" s="2"/>
      <c r="G6473" s="3"/>
    </row>
    <row r="6474" spans="1:7" x14ac:dyDescent="0.25">
      <c r="A6474" s="1"/>
      <c r="B6474" s="11"/>
      <c r="C6474" s="2"/>
      <c r="G6474" s="3"/>
    </row>
    <row r="6475" spans="1:7" x14ac:dyDescent="0.25">
      <c r="A6475" s="1"/>
      <c r="B6475" s="11"/>
      <c r="C6475" s="2"/>
      <c r="G6475" s="3"/>
    </row>
    <row r="6476" spans="1:7" x14ac:dyDescent="0.25">
      <c r="A6476" s="1"/>
      <c r="B6476" s="11"/>
      <c r="C6476" s="2"/>
      <c r="G6476" s="3"/>
    </row>
    <row r="6477" spans="1:7" x14ac:dyDescent="0.25">
      <c r="A6477" s="1"/>
      <c r="B6477" s="11"/>
      <c r="C6477" s="2"/>
      <c r="G6477" s="3"/>
    </row>
    <row r="6478" spans="1:7" x14ac:dyDescent="0.25">
      <c r="A6478" s="1"/>
      <c r="B6478" s="11"/>
      <c r="C6478" s="2"/>
      <c r="G6478" s="3"/>
    </row>
    <row r="6479" spans="1:7" x14ac:dyDescent="0.25">
      <c r="A6479" s="1"/>
      <c r="B6479" s="11"/>
      <c r="C6479" s="2"/>
      <c r="G6479" s="3"/>
    </row>
    <row r="6480" spans="1:7" x14ac:dyDescent="0.25">
      <c r="A6480" s="1"/>
      <c r="B6480" s="11"/>
      <c r="C6480" s="2"/>
      <c r="G6480" s="3"/>
    </row>
    <row r="6481" spans="1:7" x14ac:dyDescent="0.25">
      <c r="A6481" s="1"/>
      <c r="B6481" s="11"/>
      <c r="C6481" s="2"/>
      <c r="G6481" s="3"/>
    </row>
    <row r="6482" spans="1:7" x14ac:dyDescent="0.25">
      <c r="A6482" s="1"/>
      <c r="B6482" s="11"/>
      <c r="C6482" s="2"/>
      <c r="G6482" s="3"/>
    </row>
    <row r="6483" spans="1:7" x14ac:dyDescent="0.25">
      <c r="A6483" s="1"/>
      <c r="B6483" s="11"/>
      <c r="C6483" s="2"/>
      <c r="G6483" s="3"/>
    </row>
    <row r="6484" spans="1:7" x14ac:dyDescent="0.25">
      <c r="A6484" s="1"/>
      <c r="B6484" s="11"/>
      <c r="C6484" s="2"/>
      <c r="G6484" s="3"/>
    </row>
    <row r="6485" spans="1:7" x14ac:dyDescent="0.25">
      <c r="A6485" s="1"/>
      <c r="B6485" s="11"/>
      <c r="C6485" s="2"/>
      <c r="G6485" s="3"/>
    </row>
    <row r="6486" spans="1:7" x14ac:dyDescent="0.25">
      <c r="A6486" s="1"/>
      <c r="B6486" s="11"/>
      <c r="C6486" s="2"/>
      <c r="G6486" s="3"/>
    </row>
    <row r="6487" spans="1:7" x14ac:dyDescent="0.25">
      <c r="A6487" s="1"/>
      <c r="B6487" s="11"/>
      <c r="C6487" s="2"/>
      <c r="G6487" s="3"/>
    </row>
    <row r="6488" spans="1:7" x14ac:dyDescent="0.25">
      <c r="A6488" s="1"/>
      <c r="B6488" s="11"/>
      <c r="C6488" s="2"/>
      <c r="G6488" s="3"/>
    </row>
    <row r="6489" spans="1:7" x14ac:dyDescent="0.25">
      <c r="A6489" s="1"/>
      <c r="B6489" s="11"/>
      <c r="C6489" s="2"/>
      <c r="G6489" s="3"/>
    </row>
    <row r="6490" spans="1:7" x14ac:dyDescent="0.25">
      <c r="A6490" s="1"/>
      <c r="B6490" s="11"/>
      <c r="C6490" s="2"/>
      <c r="G6490" s="3"/>
    </row>
    <row r="6491" spans="1:7" x14ac:dyDescent="0.25">
      <c r="A6491" s="1"/>
      <c r="B6491" s="11"/>
      <c r="C6491" s="2"/>
      <c r="G6491" s="3"/>
    </row>
    <row r="6492" spans="1:7" x14ac:dyDescent="0.25">
      <c r="A6492" s="1"/>
      <c r="B6492" s="11"/>
      <c r="C6492" s="2"/>
      <c r="G6492" s="3"/>
    </row>
    <row r="6493" spans="1:7" x14ac:dyDescent="0.25">
      <c r="A6493" s="1"/>
      <c r="B6493" s="11"/>
      <c r="C6493" s="2"/>
      <c r="G6493" s="3"/>
    </row>
    <row r="6494" spans="1:7" x14ac:dyDescent="0.25">
      <c r="A6494" s="1"/>
      <c r="B6494" s="11"/>
      <c r="C6494" s="2"/>
      <c r="G6494" s="3"/>
    </row>
    <row r="6495" spans="1:7" x14ac:dyDescent="0.25">
      <c r="A6495" s="1"/>
      <c r="B6495" s="11"/>
      <c r="C6495" s="2"/>
      <c r="G6495" s="3"/>
    </row>
    <row r="6496" spans="1:7" x14ac:dyDescent="0.25">
      <c r="A6496" s="1"/>
      <c r="B6496" s="11"/>
      <c r="C6496" s="2"/>
      <c r="G6496" s="3"/>
    </row>
    <row r="6497" spans="1:7" x14ac:dyDescent="0.25">
      <c r="A6497" s="1"/>
      <c r="B6497" s="11"/>
      <c r="C6497" s="2"/>
      <c r="G6497" s="3"/>
    </row>
    <row r="6498" spans="1:7" x14ac:dyDescent="0.25">
      <c r="A6498" s="1"/>
      <c r="B6498" s="11"/>
      <c r="C6498" s="2"/>
      <c r="G6498" s="3"/>
    </row>
    <row r="6499" spans="1:7" x14ac:dyDescent="0.25">
      <c r="A6499" s="1"/>
      <c r="B6499" s="11"/>
      <c r="C6499" s="2"/>
      <c r="G6499" s="3"/>
    </row>
    <row r="6500" spans="1:7" x14ac:dyDescent="0.25">
      <c r="A6500" s="1"/>
      <c r="B6500" s="11"/>
      <c r="C6500" s="2"/>
      <c r="G6500" s="3"/>
    </row>
    <row r="6501" spans="1:7" x14ac:dyDescent="0.25">
      <c r="A6501" s="1"/>
      <c r="B6501" s="11"/>
      <c r="C6501" s="2"/>
      <c r="G6501" s="3"/>
    </row>
    <row r="6502" spans="1:7" x14ac:dyDescent="0.25">
      <c r="A6502" s="1"/>
      <c r="B6502" s="11"/>
      <c r="C6502" s="2"/>
      <c r="G6502" s="3"/>
    </row>
    <row r="6503" spans="1:7" x14ac:dyDescent="0.25">
      <c r="A6503" s="1"/>
      <c r="B6503" s="11"/>
      <c r="C6503" s="2"/>
      <c r="G6503" s="3"/>
    </row>
    <row r="6504" spans="1:7" x14ac:dyDescent="0.25">
      <c r="A6504" s="1"/>
      <c r="B6504" s="11"/>
      <c r="C6504" s="2"/>
      <c r="G6504" s="3"/>
    </row>
    <row r="6505" spans="1:7" x14ac:dyDescent="0.25">
      <c r="A6505" s="1"/>
      <c r="B6505" s="11"/>
      <c r="C6505" s="2"/>
      <c r="G6505" s="3"/>
    </row>
    <row r="6506" spans="1:7" x14ac:dyDescent="0.25">
      <c r="A6506" s="1"/>
      <c r="B6506" s="11"/>
      <c r="C6506" s="2"/>
      <c r="G6506" s="3"/>
    </row>
    <row r="6507" spans="1:7" x14ac:dyDescent="0.25">
      <c r="A6507" s="1"/>
      <c r="B6507" s="11"/>
      <c r="C6507" s="2"/>
      <c r="G6507" s="3"/>
    </row>
    <row r="6508" spans="1:7" x14ac:dyDescent="0.25">
      <c r="A6508" s="1"/>
      <c r="B6508" s="11"/>
      <c r="C6508" s="2"/>
      <c r="G6508" s="3"/>
    </row>
    <row r="6509" spans="1:7" x14ac:dyDescent="0.25">
      <c r="A6509" s="1"/>
      <c r="B6509" s="11"/>
      <c r="C6509" s="2"/>
      <c r="G6509" s="3"/>
    </row>
    <row r="6510" spans="1:7" x14ac:dyDescent="0.25">
      <c r="A6510" s="1"/>
      <c r="B6510" s="11"/>
      <c r="C6510" s="2"/>
      <c r="G6510" s="3"/>
    </row>
    <row r="6511" spans="1:7" x14ac:dyDescent="0.25">
      <c r="A6511" s="1"/>
      <c r="B6511" s="11"/>
      <c r="C6511" s="2"/>
      <c r="G6511" s="3"/>
    </row>
    <row r="6512" spans="1:7" x14ac:dyDescent="0.25">
      <c r="A6512" s="1"/>
      <c r="B6512" s="11"/>
      <c r="C6512" s="2"/>
      <c r="G6512" s="3"/>
    </row>
    <row r="6513" spans="1:7" x14ac:dyDescent="0.25">
      <c r="A6513" s="1"/>
      <c r="B6513" s="11"/>
      <c r="C6513" s="2"/>
      <c r="G6513" s="3"/>
    </row>
    <row r="6514" spans="1:7" x14ac:dyDescent="0.25">
      <c r="A6514" s="1"/>
      <c r="B6514" s="11"/>
      <c r="C6514" s="2"/>
      <c r="G6514" s="3"/>
    </row>
    <row r="6515" spans="1:7" x14ac:dyDescent="0.25">
      <c r="A6515" s="1"/>
      <c r="B6515" s="11"/>
      <c r="C6515" s="2"/>
      <c r="G6515" s="3"/>
    </row>
    <row r="6516" spans="1:7" x14ac:dyDescent="0.25">
      <c r="A6516" s="1"/>
      <c r="B6516" s="11"/>
      <c r="C6516" s="2"/>
      <c r="G6516" s="3"/>
    </row>
    <row r="6517" spans="1:7" x14ac:dyDescent="0.25">
      <c r="A6517" s="1"/>
      <c r="B6517" s="11"/>
      <c r="C6517" s="2"/>
      <c r="G6517" s="3"/>
    </row>
    <row r="6518" spans="1:7" x14ac:dyDescent="0.25">
      <c r="A6518" s="1"/>
      <c r="B6518" s="11"/>
      <c r="C6518" s="2"/>
      <c r="G6518" s="3"/>
    </row>
    <row r="6519" spans="1:7" x14ac:dyDescent="0.25">
      <c r="A6519" s="1"/>
      <c r="B6519" s="11"/>
      <c r="C6519" s="2"/>
      <c r="G6519" s="3"/>
    </row>
    <row r="6520" spans="1:7" x14ac:dyDescent="0.25">
      <c r="A6520" s="1"/>
      <c r="B6520" s="11"/>
      <c r="C6520" s="2"/>
      <c r="G6520" s="3"/>
    </row>
    <row r="6521" spans="1:7" x14ac:dyDescent="0.25">
      <c r="A6521" s="1"/>
      <c r="B6521" s="11"/>
      <c r="C6521" s="2"/>
      <c r="G6521" s="3"/>
    </row>
    <row r="6522" spans="1:7" x14ac:dyDescent="0.25">
      <c r="A6522" s="1"/>
      <c r="B6522" s="11"/>
      <c r="C6522" s="2"/>
      <c r="G6522" s="3"/>
    </row>
    <row r="6523" spans="1:7" x14ac:dyDescent="0.25">
      <c r="A6523" s="1"/>
      <c r="B6523" s="11"/>
      <c r="C6523" s="2"/>
      <c r="G6523" s="3"/>
    </row>
    <row r="6524" spans="1:7" x14ac:dyDescent="0.25">
      <c r="A6524" s="1"/>
      <c r="B6524" s="11"/>
      <c r="C6524" s="2"/>
      <c r="G6524" s="3"/>
    </row>
    <row r="6525" spans="1:7" x14ac:dyDescent="0.25">
      <c r="A6525" s="1"/>
      <c r="B6525" s="11"/>
      <c r="C6525" s="2"/>
      <c r="G6525" s="3"/>
    </row>
    <row r="6526" spans="1:7" x14ac:dyDescent="0.25">
      <c r="A6526" s="1"/>
      <c r="B6526" s="11"/>
      <c r="C6526" s="2"/>
      <c r="G6526" s="3"/>
    </row>
    <row r="6527" spans="1:7" x14ac:dyDescent="0.25">
      <c r="A6527" s="1"/>
      <c r="B6527" s="11"/>
      <c r="C6527" s="2"/>
      <c r="G6527" s="3"/>
    </row>
    <row r="6528" spans="1:7" x14ac:dyDescent="0.25">
      <c r="A6528" s="1"/>
      <c r="B6528" s="11"/>
      <c r="C6528" s="2"/>
      <c r="G6528" s="3"/>
    </row>
    <row r="6529" spans="1:7" x14ac:dyDescent="0.25">
      <c r="A6529" s="1"/>
      <c r="B6529" s="11"/>
      <c r="C6529" s="2"/>
      <c r="G6529" s="3"/>
    </row>
    <row r="6530" spans="1:7" x14ac:dyDescent="0.25">
      <c r="A6530" s="1"/>
      <c r="B6530" s="11"/>
      <c r="C6530" s="2"/>
      <c r="G6530" s="3"/>
    </row>
    <row r="6531" spans="1:7" x14ac:dyDescent="0.25">
      <c r="A6531" s="1"/>
      <c r="B6531" s="11"/>
      <c r="C6531" s="2"/>
      <c r="G6531" s="3"/>
    </row>
    <row r="6532" spans="1:7" x14ac:dyDescent="0.25">
      <c r="A6532" s="1"/>
      <c r="B6532" s="11"/>
      <c r="C6532" s="2"/>
      <c r="G6532" s="3"/>
    </row>
    <row r="6533" spans="1:7" x14ac:dyDescent="0.25">
      <c r="A6533" s="1"/>
      <c r="B6533" s="11"/>
      <c r="C6533" s="2"/>
      <c r="G6533" s="3"/>
    </row>
    <row r="6534" spans="1:7" x14ac:dyDescent="0.25">
      <c r="A6534" s="1"/>
      <c r="B6534" s="11"/>
      <c r="C6534" s="2"/>
      <c r="G6534" s="3"/>
    </row>
    <row r="6535" spans="1:7" x14ac:dyDescent="0.25">
      <c r="A6535" s="1"/>
      <c r="B6535" s="11"/>
      <c r="C6535" s="2"/>
      <c r="G6535" s="3"/>
    </row>
    <row r="6536" spans="1:7" x14ac:dyDescent="0.25">
      <c r="A6536" s="1"/>
      <c r="B6536" s="11"/>
      <c r="C6536" s="2"/>
      <c r="G6536" s="3"/>
    </row>
    <row r="6537" spans="1:7" x14ac:dyDescent="0.25">
      <c r="A6537" s="1"/>
      <c r="B6537" s="11"/>
      <c r="C6537" s="2"/>
      <c r="G6537" s="3"/>
    </row>
    <row r="6538" spans="1:7" x14ac:dyDescent="0.25">
      <c r="A6538" s="1"/>
      <c r="B6538" s="11"/>
      <c r="C6538" s="2"/>
      <c r="G6538" s="3"/>
    </row>
    <row r="6539" spans="1:7" x14ac:dyDescent="0.25">
      <c r="A6539" s="1"/>
      <c r="B6539" s="11"/>
      <c r="C6539" s="2"/>
      <c r="G6539" s="3"/>
    </row>
    <row r="6540" spans="1:7" x14ac:dyDescent="0.25">
      <c r="A6540" s="1"/>
      <c r="B6540" s="11"/>
      <c r="C6540" s="2"/>
      <c r="G6540" s="3"/>
    </row>
    <row r="6541" spans="1:7" x14ac:dyDescent="0.25">
      <c r="A6541" s="1"/>
      <c r="B6541" s="11"/>
      <c r="C6541" s="2"/>
      <c r="G6541" s="3"/>
    </row>
    <row r="6542" spans="1:7" x14ac:dyDescent="0.25">
      <c r="A6542" s="1"/>
      <c r="B6542" s="11"/>
      <c r="C6542" s="2"/>
      <c r="G6542" s="3"/>
    </row>
    <row r="6543" spans="1:7" x14ac:dyDescent="0.25">
      <c r="A6543" s="1"/>
      <c r="B6543" s="11"/>
      <c r="C6543" s="2"/>
      <c r="G6543" s="3"/>
    </row>
    <row r="6544" spans="1:7" x14ac:dyDescent="0.25">
      <c r="A6544" s="1"/>
      <c r="B6544" s="11"/>
      <c r="C6544" s="2"/>
      <c r="G6544" s="3"/>
    </row>
    <row r="6545" spans="1:7" x14ac:dyDescent="0.25">
      <c r="A6545" s="1"/>
      <c r="B6545" s="11"/>
      <c r="C6545" s="2"/>
      <c r="G6545" s="3"/>
    </row>
    <row r="6546" spans="1:7" x14ac:dyDescent="0.25">
      <c r="A6546" s="1"/>
      <c r="B6546" s="11"/>
      <c r="C6546" s="2"/>
      <c r="G6546" s="3"/>
    </row>
    <row r="6547" spans="1:7" x14ac:dyDescent="0.25">
      <c r="A6547" s="1"/>
      <c r="B6547" s="11"/>
      <c r="C6547" s="2"/>
      <c r="G6547" s="3"/>
    </row>
    <row r="6548" spans="1:7" x14ac:dyDescent="0.25">
      <c r="A6548" s="1"/>
      <c r="B6548" s="11"/>
      <c r="C6548" s="2"/>
      <c r="G6548" s="3"/>
    </row>
    <row r="6549" spans="1:7" x14ac:dyDescent="0.25">
      <c r="A6549" s="1"/>
      <c r="B6549" s="11"/>
      <c r="C6549" s="2"/>
      <c r="G6549" s="3"/>
    </row>
    <row r="6550" spans="1:7" x14ac:dyDescent="0.25">
      <c r="A6550" s="1"/>
      <c r="B6550" s="11"/>
      <c r="C6550" s="2"/>
      <c r="G6550" s="3"/>
    </row>
    <row r="6551" spans="1:7" x14ac:dyDescent="0.25">
      <c r="A6551" s="1"/>
      <c r="B6551" s="11"/>
      <c r="C6551" s="2"/>
      <c r="G6551" s="3"/>
    </row>
    <row r="6552" spans="1:7" x14ac:dyDescent="0.25">
      <c r="A6552" s="1"/>
      <c r="B6552" s="11"/>
      <c r="C6552" s="2"/>
      <c r="G6552" s="3"/>
    </row>
    <row r="6553" spans="1:7" x14ac:dyDescent="0.25">
      <c r="A6553" s="1"/>
      <c r="B6553" s="11"/>
      <c r="C6553" s="2"/>
      <c r="G6553" s="3"/>
    </row>
    <row r="6554" spans="1:7" x14ac:dyDescent="0.25">
      <c r="A6554" s="1"/>
      <c r="B6554" s="11"/>
      <c r="C6554" s="2"/>
      <c r="G6554" s="3"/>
    </row>
    <row r="6555" spans="1:7" x14ac:dyDescent="0.25">
      <c r="A6555" s="1"/>
      <c r="B6555" s="11"/>
      <c r="C6555" s="2"/>
      <c r="G6555" s="3"/>
    </row>
    <row r="6556" spans="1:7" x14ac:dyDescent="0.25">
      <c r="A6556" s="1"/>
      <c r="B6556" s="11"/>
      <c r="C6556" s="2"/>
      <c r="G6556" s="3"/>
    </row>
    <row r="6557" spans="1:7" x14ac:dyDescent="0.25">
      <c r="A6557" s="1"/>
      <c r="B6557" s="11"/>
      <c r="C6557" s="2"/>
      <c r="G6557" s="3"/>
    </row>
    <row r="6558" spans="1:7" x14ac:dyDescent="0.25">
      <c r="A6558" s="1"/>
      <c r="B6558" s="11"/>
      <c r="C6558" s="2"/>
      <c r="G6558" s="3"/>
    </row>
    <row r="6559" spans="1:7" x14ac:dyDescent="0.25">
      <c r="A6559" s="1"/>
      <c r="B6559" s="11"/>
      <c r="C6559" s="2"/>
      <c r="G6559" s="3"/>
    </row>
    <row r="6560" spans="1:7" x14ac:dyDescent="0.25">
      <c r="A6560" s="1"/>
      <c r="B6560" s="11"/>
      <c r="C6560" s="2"/>
      <c r="G6560" s="3"/>
    </row>
    <row r="6561" spans="1:7" x14ac:dyDescent="0.25">
      <c r="A6561" s="1"/>
      <c r="B6561" s="11"/>
      <c r="C6561" s="2"/>
      <c r="G6561" s="3"/>
    </row>
    <row r="6562" spans="1:7" x14ac:dyDescent="0.25">
      <c r="A6562" s="1"/>
      <c r="B6562" s="11"/>
      <c r="C6562" s="2"/>
      <c r="G6562" s="3"/>
    </row>
    <row r="6563" spans="1:7" x14ac:dyDescent="0.25">
      <c r="A6563" s="1"/>
      <c r="B6563" s="11"/>
      <c r="C6563" s="2"/>
      <c r="G6563" s="3"/>
    </row>
    <row r="6564" spans="1:7" x14ac:dyDescent="0.25">
      <c r="A6564" s="1"/>
      <c r="B6564" s="11"/>
      <c r="C6564" s="2"/>
      <c r="G6564" s="3"/>
    </row>
    <row r="6565" spans="1:7" x14ac:dyDescent="0.25">
      <c r="A6565" s="1"/>
      <c r="B6565" s="11"/>
      <c r="C6565" s="2"/>
      <c r="G6565" s="3"/>
    </row>
    <row r="6566" spans="1:7" x14ac:dyDescent="0.25">
      <c r="A6566" s="1"/>
      <c r="B6566" s="11"/>
      <c r="C6566" s="2"/>
      <c r="G6566" s="3"/>
    </row>
    <row r="6567" spans="1:7" x14ac:dyDescent="0.25">
      <c r="A6567" s="1"/>
      <c r="B6567" s="11"/>
      <c r="C6567" s="2"/>
      <c r="G6567" s="3"/>
    </row>
    <row r="6568" spans="1:7" x14ac:dyDescent="0.25">
      <c r="A6568" s="1"/>
      <c r="B6568" s="11"/>
      <c r="C6568" s="2"/>
      <c r="G6568" s="3"/>
    </row>
    <row r="6569" spans="1:7" x14ac:dyDescent="0.25">
      <c r="A6569" s="1"/>
      <c r="B6569" s="11"/>
      <c r="C6569" s="2"/>
      <c r="G6569" s="3"/>
    </row>
    <row r="6570" spans="1:7" x14ac:dyDescent="0.25">
      <c r="A6570" s="1"/>
      <c r="B6570" s="11"/>
      <c r="C6570" s="2"/>
      <c r="G6570" s="3"/>
    </row>
    <row r="6571" spans="1:7" x14ac:dyDescent="0.25">
      <c r="A6571" s="1"/>
      <c r="B6571" s="11"/>
      <c r="C6571" s="2"/>
      <c r="G6571" s="3"/>
    </row>
    <row r="6572" spans="1:7" x14ac:dyDescent="0.25">
      <c r="A6572" s="1"/>
      <c r="B6572" s="11"/>
      <c r="C6572" s="2"/>
      <c r="G6572" s="3"/>
    </row>
    <row r="6573" spans="1:7" x14ac:dyDescent="0.25">
      <c r="A6573" s="1"/>
      <c r="B6573" s="11"/>
      <c r="C6573" s="2"/>
      <c r="G6573" s="3"/>
    </row>
    <row r="6574" spans="1:7" x14ac:dyDescent="0.25">
      <c r="A6574" s="1"/>
      <c r="B6574" s="11"/>
      <c r="C6574" s="2"/>
      <c r="G6574" s="3"/>
    </row>
    <row r="6575" spans="1:7" x14ac:dyDescent="0.25">
      <c r="A6575" s="1"/>
      <c r="B6575" s="11"/>
      <c r="C6575" s="2"/>
      <c r="G6575" s="3"/>
    </row>
    <row r="6576" spans="1:7" x14ac:dyDescent="0.25">
      <c r="A6576" s="1"/>
      <c r="B6576" s="11"/>
      <c r="C6576" s="2"/>
      <c r="G6576" s="3"/>
    </row>
    <row r="6577" spans="1:7" x14ac:dyDescent="0.25">
      <c r="A6577" s="1"/>
      <c r="B6577" s="11"/>
      <c r="C6577" s="2"/>
      <c r="G6577" s="3"/>
    </row>
    <row r="6578" spans="1:7" x14ac:dyDescent="0.25">
      <c r="A6578" s="1"/>
      <c r="B6578" s="11"/>
      <c r="C6578" s="2"/>
      <c r="G6578" s="3"/>
    </row>
    <row r="6579" spans="1:7" x14ac:dyDescent="0.25">
      <c r="A6579" s="1"/>
      <c r="B6579" s="11"/>
      <c r="C6579" s="2"/>
      <c r="G6579" s="3"/>
    </row>
    <row r="6580" spans="1:7" x14ac:dyDescent="0.25">
      <c r="A6580" s="1"/>
      <c r="B6580" s="11"/>
      <c r="C6580" s="2"/>
      <c r="G6580" s="3"/>
    </row>
    <row r="6581" spans="1:7" x14ac:dyDescent="0.25">
      <c r="A6581" s="1"/>
      <c r="B6581" s="11"/>
      <c r="C6581" s="2"/>
      <c r="G6581" s="3"/>
    </row>
    <row r="6582" spans="1:7" x14ac:dyDescent="0.25">
      <c r="A6582" s="1"/>
      <c r="B6582" s="11"/>
      <c r="C6582" s="2"/>
      <c r="G6582" s="3"/>
    </row>
    <row r="6583" spans="1:7" x14ac:dyDescent="0.25">
      <c r="A6583" s="1"/>
      <c r="B6583" s="11"/>
      <c r="C6583" s="2"/>
      <c r="G6583" s="3"/>
    </row>
    <row r="6584" spans="1:7" x14ac:dyDescent="0.25">
      <c r="A6584" s="1"/>
      <c r="B6584" s="11"/>
      <c r="C6584" s="2"/>
      <c r="G6584" s="3"/>
    </row>
    <row r="6585" spans="1:7" x14ac:dyDescent="0.25">
      <c r="A6585" s="1"/>
      <c r="B6585" s="11"/>
      <c r="C6585" s="2"/>
      <c r="G6585" s="3"/>
    </row>
    <row r="6586" spans="1:7" x14ac:dyDescent="0.25">
      <c r="A6586" s="1"/>
      <c r="B6586" s="11"/>
      <c r="C6586" s="2"/>
      <c r="G6586" s="3"/>
    </row>
    <row r="6587" spans="1:7" x14ac:dyDescent="0.25">
      <c r="A6587" s="1"/>
      <c r="B6587" s="11"/>
      <c r="C6587" s="2"/>
      <c r="G6587" s="3"/>
    </row>
    <row r="6588" spans="1:7" x14ac:dyDescent="0.25">
      <c r="A6588" s="1"/>
      <c r="B6588" s="11"/>
      <c r="C6588" s="2"/>
      <c r="G6588" s="3"/>
    </row>
    <row r="6589" spans="1:7" x14ac:dyDescent="0.25">
      <c r="A6589" s="1"/>
      <c r="B6589" s="11"/>
      <c r="C6589" s="2"/>
      <c r="G6589" s="3"/>
    </row>
    <row r="6590" spans="1:7" x14ac:dyDescent="0.25">
      <c r="A6590" s="1"/>
      <c r="B6590" s="11"/>
      <c r="C6590" s="2"/>
      <c r="G6590" s="3"/>
    </row>
    <row r="6591" spans="1:7" x14ac:dyDescent="0.25">
      <c r="A6591" s="1"/>
      <c r="B6591" s="11"/>
      <c r="C6591" s="2"/>
      <c r="G6591" s="3"/>
    </row>
    <row r="6592" spans="1:7" x14ac:dyDescent="0.25">
      <c r="A6592" s="1"/>
      <c r="B6592" s="11"/>
      <c r="C6592" s="2"/>
      <c r="G6592" s="3"/>
    </row>
    <row r="6593" spans="1:7" x14ac:dyDescent="0.25">
      <c r="A6593" s="1"/>
      <c r="B6593" s="11"/>
      <c r="C6593" s="2"/>
      <c r="G6593" s="3"/>
    </row>
    <row r="6594" spans="1:7" x14ac:dyDescent="0.25">
      <c r="A6594" s="1"/>
      <c r="B6594" s="11"/>
      <c r="C6594" s="2"/>
      <c r="G6594" s="3"/>
    </row>
    <row r="6595" spans="1:7" x14ac:dyDescent="0.25">
      <c r="A6595" s="1"/>
      <c r="B6595" s="11"/>
      <c r="C6595" s="2"/>
      <c r="G6595" s="3"/>
    </row>
    <row r="6596" spans="1:7" x14ac:dyDescent="0.25">
      <c r="A6596" s="1"/>
      <c r="B6596" s="11"/>
      <c r="C6596" s="2"/>
      <c r="G6596" s="3"/>
    </row>
    <row r="6597" spans="1:7" x14ac:dyDescent="0.25">
      <c r="A6597" s="1"/>
      <c r="B6597" s="11"/>
      <c r="C6597" s="2"/>
      <c r="G6597" s="3"/>
    </row>
    <row r="6598" spans="1:7" x14ac:dyDescent="0.25">
      <c r="A6598" s="1"/>
      <c r="B6598" s="11"/>
      <c r="C6598" s="2"/>
      <c r="G6598" s="3"/>
    </row>
    <row r="6599" spans="1:7" x14ac:dyDescent="0.25">
      <c r="A6599" s="1"/>
      <c r="B6599" s="11"/>
      <c r="C6599" s="2"/>
      <c r="G6599" s="3"/>
    </row>
    <row r="6600" spans="1:7" x14ac:dyDescent="0.25">
      <c r="A6600" s="1"/>
      <c r="B6600" s="11"/>
      <c r="C6600" s="2"/>
      <c r="G6600" s="3"/>
    </row>
    <row r="6601" spans="1:7" x14ac:dyDescent="0.25">
      <c r="A6601" s="1"/>
      <c r="B6601" s="11"/>
      <c r="C6601" s="2"/>
      <c r="G6601" s="3"/>
    </row>
    <row r="6602" spans="1:7" x14ac:dyDescent="0.25">
      <c r="A6602" s="1"/>
      <c r="B6602" s="11"/>
      <c r="C6602" s="2"/>
      <c r="G6602" s="3"/>
    </row>
    <row r="6603" spans="1:7" x14ac:dyDescent="0.25">
      <c r="A6603" s="1"/>
      <c r="B6603" s="11"/>
      <c r="C6603" s="2"/>
      <c r="G6603" s="3"/>
    </row>
    <row r="6604" spans="1:7" x14ac:dyDescent="0.25">
      <c r="A6604" s="1"/>
      <c r="B6604" s="11"/>
      <c r="C6604" s="2"/>
      <c r="G6604" s="3"/>
    </row>
    <row r="6605" spans="1:7" x14ac:dyDescent="0.25">
      <c r="A6605" s="1"/>
      <c r="B6605" s="11"/>
      <c r="C6605" s="2"/>
      <c r="G6605" s="3"/>
    </row>
    <row r="6606" spans="1:7" x14ac:dyDescent="0.25">
      <c r="A6606" s="1"/>
      <c r="B6606" s="11"/>
      <c r="C6606" s="2"/>
      <c r="G6606" s="3"/>
    </row>
    <row r="6607" spans="1:7" x14ac:dyDescent="0.25">
      <c r="A6607" s="1"/>
      <c r="B6607" s="11"/>
      <c r="C6607" s="2"/>
      <c r="G6607" s="3"/>
    </row>
    <row r="6608" spans="1:7" x14ac:dyDescent="0.25">
      <c r="A6608" s="1"/>
      <c r="B6608" s="11"/>
      <c r="C6608" s="2"/>
      <c r="G6608" s="3"/>
    </row>
    <row r="6609" spans="1:7" x14ac:dyDescent="0.25">
      <c r="A6609" s="1"/>
      <c r="B6609" s="11"/>
      <c r="C6609" s="2"/>
      <c r="G6609" s="3"/>
    </row>
    <row r="6610" spans="1:7" x14ac:dyDescent="0.25">
      <c r="A6610" s="1"/>
      <c r="B6610" s="11"/>
      <c r="C6610" s="2"/>
      <c r="G6610" s="3"/>
    </row>
    <row r="6611" spans="1:7" x14ac:dyDescent="0.25">
      <c r="A6611" s="1"/>
      <c r="B6611" s="11"/>
      <c r="C6611" s="2"/>
      <c r="G6611" s="3"/>
    </row>
    <row r="6612" spans="1:7" x14ac:dyDescent="0.25">
      <c r="A6612" s="1"/>
      <c r="B6612" s="11"/>
      <c r="C6612" s="2"/>
      <c r="G6612" s="3"/>
    </row>
    <row r="6613" spans="1:7" x14ac:dyDescent="0.25">
      <c r="A6613" s="1"/>
      <c r="B6613" s="11"/>
      <c r="C6613" s="2"/>
      <c r="G6613" s="3"/>
    </row>
    <row r="6614" spans="1:7" x14ac:dyDescent="0.25">
      <c r="A6614" s="1"/>
      <c r="B6614" s="11"/>
      <c r="C6614" s="2"/>
      <c r="G6614" s="3"/>
    </row>
    <row r="6615" spans="1:7" x14ac:dyDescent="0.25">
      <c r="A6615" s="1"/>
      <c r="B6615" s="11"/>
      <c r="C6615" s="2"/>
      <c r="G6615" s="3"/>
    </row>
    <row r="6616" spans="1:7" x14ac:dyDescent="0.25">
      <c r="A6616" s="1"/>
      <c r="B6616" s="11"/>
      <c r="C6616" s="2"/>
      <c r="G6616" s="3"/>
    </row>
    <row r="6617" spans="1:7" x14ac:dyDescent="0.25">
      <c r="A6617" s="1"/>
      <c r="B6617" s="11"/>
      <c r="C6617" s="2"/>
      <c r="G6617" s="3"/>
    </row>
    <row r="6618" spans="1:7" x14ac:dyDescent="0.25">
      <c r="A6618" s="1"/>
      <c r="B6618" s="11"/>
      <c r="C6618" s="2"/>
      <c r="G6618" s="3"/>
    </row>
    <row r="6619" spans="1:7" x14ac:dyDescent="0.25">
      <c r="A6619" s="1"/>
      <c r="B6619" s="11"/>
      <c r="C6619" s="2"/>
      <c r="G6619" s="3"/>
    </row>
    <row r="6620" spans="1:7" x14ac:dyDescent="0.25">
      <c r="A6620" s="1"/>
      <c r="B6620" s="11"/>
      <c r="C6620" s="2"/>
      <c r="G6620" s="3"/>
    </row>
    <row r="6621" spans="1:7" x14ac:dyDescent="0.25">
      <c r="A6621" s="1"/>
      <c r="B6621" s="11"/>
      <c r="C6621" s="2"/>
      <c r="G6621" s="3"/>
    </row>
    <row r="6622" spans="1:7" x14ac:dyDescent="0.25">
      <c r="A6622" s="1"/>
      <c r="B6622" s="11"/>
      <c r="C6622" s="2"/>
      <c r="G6622" s="3"/>
    </row>
    <row r="6623" spans="1:7" x14ac:dyDescent="0.25">
      <c r="A6623" s="1"/>
      <c r="B6623" s="11"/>
      <c r="C6623" s="2"/>
      <c r="G6623" s="3"/>
    </row>
    <row r="6624" spans="1:7" x14ac:dyDescent="0.25">
      <c r="A6624" s="1"/>
      <c r="B6624" s="11"/>
      <c r="C6624" s="2"/>
      <c r="G6624" s="3"/>
    </row>
    <row r="6625" spans="1:7" x14ac:dyDescent="0.25">
      <c r="A6625" s="1"/>
      <c r="B6625" s="11"/>
      <c r="C6625" s="2"/>
      <c r="G6625" s="3"/>
    </row>
    <row r="6626" spans="1:7" x14ac:dyDescent="0.25">
      <c r="A6626" s="1"/>
      <c r="B6626" s="11"/>
      <c r="C6626" s="2"/>
      <c r="G6626" s="3"/>
    </row>
    <row r="6627" spans="1:7" x14ac:dyDescent="0.25">
      <c r="A6627" s="1"/>
      <c r="B6627" s="11"/>
      <c r="C6627" s="2"/>
      <c r="G6627" s="3"/>
    </row>
    <row r="6628" spans="1:7" x14ac:dyDescent="0.25">
      <c r="A6628" s="1"/>
      <c r="B6628" s="11"/>
      <c r="C6628" s="2"/>
      <c r="G6628" s="3"/>
    </row>
    <row r="6629" spans="1:7" x14ac:dyDescent="0.25">
      <c r="A6629" s="1"/>
      <c r="B6629" s="11"/>
      <c r="C6629" s="2"/>
      <c r="G6629" s="3"/>
    </row>
    <row r="6630" spans="1:7" x14ac:dyDescent="0.25">
      <c r="A6630" s="1"/>
      <c r="B6630" s="11"/>
      <c r="C6630" s="2"/>
      <c r="G6630" s="3"/>
    </row>
    <row r="6631" spans="1:7" x14ac:dyDescent="0.25">
      <c r="A6631" s="1"/>
      <c r="B6631" s="11"/>
      <c r="C6631" s="2"/>
      <c r="G6631" s="3"/>
    </row>
    <row r="6632" spans="1:7" x14ac:dyDescent="0.25">
      <c r="A6632" s="1"/>
      <c r="B6632" s="11"/>
      <c r="C6632" s="2"/>
      <c r="G6632" s="3"/>
    </row>
    <row r="6633" spans="1:7" x14ac:dyDescent="0.25">
      <c r="A6633" s="1"/>
      <c r="B6633" s="11"/>
      <c r="C6633" s="2"/>
      <c r="G6633" s="3"/>
    </row>
    <row r="6634" spans="1:7" x14ac:dyDescent="0.25">
      <c r="A6634" s="1"/>
      <c r="B6634" s="11"/>
      <c r="C6634" s="2"/>
      <c r="G6634" s="3"/>
    </row>
    <row r="6635" spans="1:7" x14ac:dyDescent="0.25">
      <c r="A6635" s="1"/>
      <c r="B6635" s="11"/>
      <c r="C6635" s="2"/>
      <c r="G6635" s="3"/>
    </row>
    <row r="6636" spans="1:7" x14ac:dyDescent="0.25">
      <c r="A6636" s="1"/>
      <c r="B6636" s="11"/>
      <c r="C6636" s="2"/>
      <c r="G6636" s="3"/>
    </row>
    <row r="6637" spans="1:7" x14ac:dyDescent="0.25">
      <c r="A6637" s="1"/>
      <c r="B6637" s="11"/>
      <c r="C6637" s="2"/>
      <c r="G6637" s="3"/>
    </row>
    <row r="6638" spans="1:7" x14ac:dyDescent="0.25">
      <c r="A6638" s="1"/>
      <c r="B6638" s="11"/>
      <c r="C6638" s="2"/>
      <c r="G6638" s="3"/>
    </row>
    <row r="6639" spans="1:7" x14ac:dyDescent="0.25">
      <c r="A6639" s="1"/>
      <c r="B6639" s="11"/>
      <c r="C6639" s="2"/>
      <c r="G6639" s="3"/>
    </row>
    <row r="6640" spans="1:7" x14ac:dyDescent="0.25">
      <c r="A6640" s="1"/>
      <c r="B6640" s="11"/>
      <c r="C6640" s="2"/>
      <c r="G6640" s="3"/>
    </row>
    <row r="6641" spans="1:7" x14ac:dyDescent="0.25">
      <c r="A6641" s="1"/>
      <c r="B6641" s="11"/>
      <c r="C6641" s="2"/>
      <c r="G6641" s="3"/>
    </row>
    <row r="6642" spans="1:7" x14ac:dyDescent="0.25">
      <c r="A6642" s="1"/>
      <c r="B6642" s="11"/>
      <c r="C6642" s="2"/>
      <c r="G6642" s="3"/>
    </row>
    <row r="6643" spans="1:7" x14ac:dyDescent="0.25">
      <c r="A6643" s="1"/>
      <c r="B6643" s="11"/>
      <c r="C6643" s="2"/>
      <c r="G6643" s="3"/>
    </row>
    <row r="6644" spans="1:7" x14ac:dyDescent="0.25">
      <c r="A6644" s="1"/>
      <c r="B6644" s="11"/>
      <c r="C6644" s="2"/>
      <c r="G6644" s="3"/>
    </row>
    <row r="6645" spans="1:7" x14ac:dyDescent="0.25">
      <c r="A6645" s="1"/>
      <c r="B6645" s="11"/>
      <c r="C6645" s="2"/>
      <c r="G6645" s="3"/>
    </row>
    <row r="6646" spans="1:7" x14ac:dyDescent="0.25">
      <c r="A6646" s="1"/>
      <c r="B6646" s="11"/>
      <c r="C6646" s="2"/>
      <c r="G6646" s="3"/>
    </row>
    <row r="6647" spans="1:7" x14ac:dyDescent="0.25">
      <c r="A6647" s="1"/>
      <c r="B6647" s="11"/>
      <c r="C6647" s="2"/>
      <c r="G6647" s="3"/>
    </row>
    <row r="6648" spans="1:7" x14ac:dyDescent="0.25">
      <c r="A6648" s="1"/>
      <c r="B6648" s="11"/>
      <c r="C6648" s="2"/>
      <c r="G6648" s="3"/>
    </row>
    <row r="6649" spans="1:7" x14ac:dyDescent="0.25">
      <c r="A6649" s="1"/>
      <c r="B6649" s="11"/>
      <c r="C6649" s="2"/>
      <c r="G6649" s="3"/>
    </row>
    <row r="6650" spans="1:7" x14ac:dyDescent="0.25">
      <c r="A6650" s="1"/>
      <c r="B6650" s="11"/>
      <c r="C6650" s="2"/>
      <c r="G6650" s="3"/>
    </row>
    <row r="6651" spans="1:7" x14ac:dyDescent="0.25">
      <c r="A6651" s="1"/>
      <c r="B6651" s="11"/>
      <c r="C6651" s="2"/>
      <c r="G6651" s="3"/>
    </row>
    <row r="6652" spans="1:7" x14ac:dyDescent="0.25">
      <c r="A6652" s="1"/>
      <c r="B6652" s="11"/>
      <c r="C6652" s="2"/>
      <c r="G6652" s="3"/>
    </row>
    <row r="6653" spans="1:7" x14ac:dyDescent="0.25">
      <c r="A6653" s="1"/>
      <c r="B6653" s="11"/>
      <c r="C6653" s="2"/>
      <c r="G6653" s="3"/>
    </row>
    <row r="6654" spans="1:7" x14ac:dyDescent="0.25">
      <c r="A6654" s="1"/>
      <c r="B6654" s="11"/>
      <c r="C6654" s="2"/>
      <c r="G6654" s="3"/>
    </row>
    <row r="6655" spans="1:7" x14ac:dyDescent="0.25">
      <c r="A6655" s="1"/>
      <c r="B6655" s="11"/>
      <c r="C6655" s="2"/>
      <c r="G6655" s="3"/>
    </row>
    <row r="6656" spans="1:7" x14ac:dyDescent="0.25">
      <c r="A6656" s="1"/>
      <c r="B6656" s="11"/>
      <c r="C6656" s="2"/>
      <c r="G6656" s="3"/>
    </row>
    <row r="6657" spans="1:7" x14ac:dyDescent="0.25">
      <c r="A6657" s="1"/>
      <c r="B6657" s="11"/>
      <c r="C6657" s="2"/>
      <c r="G6657" s="3"/>
    </row>
    <row r="6658" spans="1:7" x14ac:dyDescent="0.25">
      <c r="A6658" s="1"/>
      <c r="B6658" s="11"/>
      <c r="C6658" s="2"/>
      <c r="G6658" s="3"/>
    </row>
    <row r="6659" spans="1:7" x14ac:dyDescent="0.25">
      <c r="A6659" s="1"/>
      <c r="B6659" s="11"/>
      <c r="C6659" s="2"/>
      <c r="G6659" s="3"/>
    </row>
    <row r="6660" spans="1:7" x14ac:dyDescent="0.25">
      <c r="A6660" s="1"/>
      <c r="B6660" s="11"/>
      <c r="C6660" s="2"/>
      <c r="G6660" s="3"/>
    </row>
    <row r="6661" spans="1:7" x14ac:dyDescent="0.25">
      <c r="A6661" s="1"/>
      <c r="B6661" s="11"/>
      <c r="C6661" s="2"/>
      <c r="G6661" s="3"/>
    </row>
    <row r="6662" spans="1:7" x14ac:dyDescent="0.25">
      <c r="A6662" s="1"/>
      <c r="B6662" s="11"/>
      <c r="C6662" s="2"/>
      <c r="G6662" s="3"/>
    </row>
    <row r="6663" spans="1:7" x14ac:dyDescent="0.25">
      <c r="A6663" s="1"/>
      <c r="B6663" s="11"/>
      <c r="C6663" s="2"/>
      <c r="G6663" s="3"/>
    </row>
    <row r="6664" spans="1:7" x14ac:dyDescent="0.25">
      <c r="A6664" s="1"/>
      <c r="B6664" s="11"/>
      <c r="C6664" s="2"/>
      <c r="G6664" s="3"/>
    </row>
    <row r="6665" spans="1:7" x14ac:dyDescent="0.25">
      <c r="A6665" s="1"/>
      <c r="B6665" s="11"/>
      <c r="C6665" s="2"/>
      <c r="G6665" s="3"/>
    </row>
    <row r="6666" spans="1:7" x14ac:dyDescent="0.25">
      <c r="A6666" s="1"/>
      <c r="B6666" s="11"/>
      <c r="C6666" s="2"/>
      <c r="G6666" s="3"/>
    </row>
    <row r="6667" spans="1:7" x14ac:dyDescent="0.25">
      <c r="A6667" s="1"/>
      <c r="B6667" s="11"/>
      <c r="C6667" s="2"/>
      <c r="G6667" s="3"/>
    </row>
    <row r="6668" spans="1:7" x14ac:dyDescent="0.25">
      <c r="A6668" s="1"/>
      <c r="B6668" s="11"/>
      <c r="C6668" s="2"/>
      <c r="G6668" s="3"/>
    </row>
    <row r="6669" spans="1:7" x14ac:dyDescent="0.25">
      <c r="A6669" s="1"/>
      <c r="B6669" s="11"/>
      <c r="C6669" s="2"/>
      <c r="G6669" s="3"/>
    </row>
    <row r="6670" spans="1:7" x14ac:dyDescent="0.25">
      <c r="A6670" s="1"/>
      <c r="B6670" s="11"/>
      <c r="C6670" s="2"/>
      <c r="G6670" s="3"/>
    </row>
    <row r="6671" spans="1:7" x14ac:dyDescent="0.25">
      <c r="A6671" s="1"/>
      <c r="B6671" s="11"/>
      <c r="C6671" s="2"/>
      <c r="G6671" s="3"/>
    </row>
    <row r="6672" spans="1:7" x14ac:dyDescent="0.25">
      <c r="A6672" s="1"/>
      <c r="B6672" s="11"/>
      <c r="C6672" s="2"/>
      <c r="G6672" s="3"/>
    </row>
    <row r="6673" spans="1:7" x14ac:dyDescent="0.25">
      <c r="A6673" s="1"/>
      <c r="B6673" s="11"/>
      <c r="C6673" s="2"/>
      <c r="G6673" s="3"/>
    </row>
    <row r="6674" spans="1:7" x14ac:dyDescent="0.25">
      <c r="A6674" s="1"/>
      <c r="B6674" s="11"/>
      <c r="C6674" s="2"/>
      <c r="G6674" s="3"/>
    </row>
    <row r="6675" spans="1:7" x14ac:dyDescent="0.25">
      <c r="A6675" s="1"/>
      <c r="B6675" s="11"/>
      <c r="C6675" s="2"/>
      <c r="G6675" s="3"/>
    </row>
    <row r="6676" spans="1:7" x14ac:dyDescent="0.25">
      <c r="A6676" s="1"/>
      <c r="B6676" s="11"/>
      <c r="C6676" s="2"/>
      <c r="G6676" s="3"/>
    </row>
    <row r="6677" spans="1:7" x14ac:dyDescent="0.25">
      <c r="A6677" s="1"/>
      <c r="B6677" s="11"/>
      <c r="C6677" s="2"/>
      <c r="G6677" s="3"/>
    </row>
    <row r="6678" spans="1:7" x14ac:dyDescent="0.25">
      <c r="A6678" s="1"/>
      <c r="B6678" s="11"/>
      <c r="C6678" s="2"/>
      <c r="G6678" s="3"/>
    </row>
    <row r="6679" spans="1:7" x14ac:dyDescent="0.25">
      <c r="A6679" s="1"/>
      <c r="B6679" s="11"/>
      <c r="C6679" s="2"/>
      <c r="G6679" s="3"/>
    </row>
    <row r="6680" spans="1:7" x14ac:dyDescent="0.25">
      <c r="A6680" s="1"/>
      <c r="B6680" s="11"/>
      <c r="C6680" s="2"/>
      <c r="G6680" s="3"/>
    </row>
    <row r="6681" spans="1:7" x14ac:dyDescent="0.25">
      <c r="A6681" s="1"/>
      <c r="B6681" s="11"/>
      <c r="C6681" s="2"/>
      <c r="G6681" s="3"/>
    </row>
    <row r="6682" spans="1:7" x14ac:dyDescent="0.25">
      <c r="A6682" s="1"/>
      <c r="B6682" s="11"/>
      <c r="C6682" s="2"/>
      <c r="G6682" s="3"/>
    </row>
    <row r="6683" spans="1:7" x14ac:dyDescent="0.25">
      <c r="A6683" s="1"/>
      <c r="B6683" s="11"/>
      <c r="C6683" s="2"/>
      <c r="G6683" s="3"/>
    </row>
    <row r="6684" spans="1:7" x14ac:dyDescent="0.25">
      <c r="A6684" s="1"/>
      <c r="B6684" s="11"/>
      <c r="C6684" s="2"/>
      <c r="G6684" s="3"/>
    </row>
    <row r="6685" spans="1:7" x14ac:dyDescent="0.25">
      <c r="A6685" s="1"/>
      <c r="B6685" s="11"/>
      <c r="C6685" s="2"/>
      <c r="G6685" s="3"/>
    </row>
    <row r="6686" spans="1:7" x14ac:dyDescent="0.25">
      <c r="A6686" s="1"/>
      <c r="B6686" s="11"/>
      <c r="C6686" s="2"/>
      <c r="G6686" s="3"/>
    </row>
    <row r="6687" spans="1:7" x14ac:dyDescent="0.25">
      <c r="A6687" s="1"/>
      <c r="B6687" s="11"/>
      <c r="C6687" s="2"/>
      <c r="G6687" s="3"/>
    </row>
    <row r="6688" spans="1:7" x14ac:dyDescent="0.25">
      <c r="A6688" s="1"/>
      <c r="B6688" s="11"/>
      <c r="C6688" s="2"/>
      <c r="G6688" s="3"/>
    </row>
    <row r="6689" spans="1:7" x14ac:dyDescent="0.25">
      <c r="A6689" s="1"/>
      <c r="B6689" s="11"/>
      <c r="C6689" s="2"/>
      <c r="G6689" s="3"/>
    </row>
    <row r="6690" spans="1:7" x14ac:dyDescent="0.25">
      <c r="A6690" s="1"/>
      <c r="B6690" s="11"/>
      <c r="C6690" s="2"/>
      <c r="G6690" s="3"/>
    </row>
    <row r="6691" spans="1:7" x14ac:dyDescent="0.25">
      <c r="A6691" s="1"/>
      <c r="B6691" s="11"/>
      <c r="C6691" s="2"/>
      <c r="G6691" s="3"/>
    </row>
    <row r="6692" spans="1:7" x14ac:dyDescent="0.25">
      <c r="A6692" s="1"/>
      <c r="B6692" s="11"/>
      <c r="C6692" s="2"/>
      <c r="G6692" s="3"/>
    </row>
    <row r="6693" spans="1:7" x14ac:dyDescent="0.25">
      <c r="A6693" s="1"/>
      <c r="B6693" s="11"/>
      <c r="C6693" s="2"/>
      <c r="G6693" s="3"/>
    </row>
    <row r="6694" spans="1:7" x14ac:dyDescent="0.25">
      <c r="A6694" s="1"/>
      <c r="B6694" s="11"/>
      <c r="C6694" s="2"/>
      <c r="G6694" s="3"/>
    </row>
    <row r="6695" spans="1:7" x14ac:dyDescent="0.25">
      <c r="A6695" s="1"/>
      <c r="B6695" s="11"/>
      <c r="C6695" s="2"/>
      <c r="G6695" s="3"/>
    </row>
    <row r="6696" spans="1:7" x14ac:dyDescent="0.25">
      <c r="A6696" s="1"/>
      <c r="B6696" s="11"/>
      <c r="C6696" s="2"/>
      <c r="G6696" s="3"/>
    </row>
    <row r="6697" spans="1:7" x14ac:dyDescent="0.25">
      <c r="A6697" s="1"/>
      <c r="B6697" s="11"/>
      <c r="C6697" s="2"/>
      <c r="G6697" s="3"/>
    </row>
    <row r="6698" spans="1:7" x14ac:dyDescent="0.25">
      <c r="A6698" s="1"/>
      <c r="B6698" s="11"/>
      <c r="C6698" s="2"/>
      <c r="G6698" s="3"/>
    </row>
    <row r="6699" spans="1:7" x14ac:dyDescent="0.25">
      <c r="A6699" s="1"/>
      <c r="B6699" s="11"/>
      <c r="C6699" s="2"/>
      <c r="G6699" s="3"/>
    </row>
    <row r="6700" spans="1:7" x14ac:dyDescent="0.25">
      <c r="A6700" s="1"/>
      <c r="B6700" s="11"/>
      <c r="C6700" s="2"/>
      <c r="G6700" s="3"/>
    </row>
    <row r="6701" spans="1:7" x14ac:dyDescent="0.25">
      <c r="A6701" s="1"/>
      <c r="B6701" s="11"/>
      <c r="C6701" s="2"/>
      <c r="G6701" s="3"/>
    </row>
    <row r="6702" spans="1:7" x14ac:dyDescent="0.25">
      <c r="A6702" s="1"/>
      <c r="B6702" s="11"/>
      <c r="C6702" s="2"/>
      <c r="G6702" s="3"/>
    </row>
    <row r="6703" spans="1:7" x14ac:dyDescent="0.25">
      <c r="A6703" s="1"/>
      <c r="B6703" s="11"/>
      <c r="C6703" s="2"/>
      <c r="G6703" s="3"/>
    </row>
    <row r="6704" spans="1:7" x14ac:dyDescent="0.25">
      <c r="A6704" s="1"/>
      <c r="B6704" s="11"/>
      <c r="C6704" s="2"/>
      <c r="G6704" s="3"/>
    </row>
    <row r="6705" spans="1:7" x14ac:dyDescent="0.25">
      <c r="A6705" s="1"/>
      <c r="B6705" s="11"/>
      <c r="C6705" s="2"/>
      <c r="G6705" s="3"/>
    </row>
    <row r="6706" spans="1:7" x14ac:dyDescent="0.25">
      <c r="A6706" s="1"/>
      <c r="B6706" s="11"/>
      <c r="C6706" s="2"/>
      <c r="G6706" s="3"/>
    </row>
    <row r="6707" spans="1:7" x14ac:dyDescent="0.25">
      <c r="A6707" s="1"/>
      <c r="B6707" s="11"/>
      <c r="C6707" s="2"/>
      <c r="G6707" s="3"/>
    </row>
    <row r="6708" spans="1:7" x14ac:dyDescent="0.25">
      <c r="A6708" s="1"/>
      <c r="B6708" s="11"/>
      <c r="C6708" s="2"/>
      <c r="G6708" s="3"/>
    </row>
    <row r="6709" spans="1:7" x14ac:dyDescent="0.25">
      <c r="A6709" s="1"/>
      <c r="B6709" s="11"/>
      <c r="C6709" s="2"/>
      <c r="G6709" s="3"/>
    </row>
    <row r="6710" spans="1:7" x14ac:dyDescent="0.25">
      <c r="A6710" s="1"/>
      <c r="B6710" s="11"/>
      <c r="C6710" s="2"/>
      <c r="G6710" s="3"/>
    </row>
    <row r="6711" spans="1:7" x14ac:dyDescent="0.25">
      <c r="A6711" s="1"/>
      <c r="B6711" s="11"/>
      <c r="C6711" s="2"/>
      <c r="G6711" s="3"/>
    </row>
    <row r="6712" spans="1:7" x14ac:dyDescent="0.25">
      <c r="A6712" s="1"/>
      <c r="B6712" s="11"/>
      <c r="C6712" s="2"/>
      <c r="G6712" s="3"/>
    </row>
    <row r="6713" spans="1:7" x14ac:dyDescent="0.25">
      <c r="A6713" s="1"/>
      <c r="B6713" s="11"/>
      <c r="C6713" s="2"/>
      <c r="G6713" s="3"/>
    </row>
    <row r="6714" spans="1:7" x14ac:dyDescent="0.25">
      <c r="A6714" s="1"/>
      <c r="B6714" s="11"/>
      <c r="C6714" s="2"/>
      <c r="G6714" s="3"/>
    </row>
    <row r="6715" spans="1:7" x14ac:dyDescent="0.25">
      <c r="A6715" s="1"/>
      <c r="B6715" s="11"/>
      <c r="C6715" s="2"/>
      <c r="G6715" s="3"/>
    </row>
    <row r="6716" spans="1:7" x14ac:dyDescent="0.25">
      <c r="A6716" s="1"/>
      <c r="B6716" s="11"/>
      <c r="C6716" s="2"/>
      <c r="G6716" s="3"/>
    </row>
    <row r="6717" spans="1:7" x14ac:dyDescent="0.25">
      <c r="A6717" s="1"/>
      <c r="B6717" s="11"/>
      <c r="C6717" s="2"/>
      <c r="G6717" s="3"/>
    </row>
    <row r="6718" spans="1:7" x14ac:dyDescent="0.25">
      <c r="A6718" s="1"/>
      <c r="B6718" s="11"/>
      <c r="C6718" s="2"/>
      <c r="G6718" s="3"/>
    </row>
    <row r="6719" spans="1:7" x14ac:dyDescent="0.25">
      <c r="A6719" s="1"/>
      <c r="B6719" s="11"/>
      <c r="C6719" s="2"/>
      <c r="G6719" s="3"/>
    </row>
    <row r="6720" spans="1:7" x14ac:dyDescent="0.25">
      <c r="A6720" s="1"/>
      <c r="B6720" s="11"/>
      <c r="C6720" s="2"/>
      <c r="G6720" s="3"/>
    </row>
    <row r="6721" spans="1:7" x14ac:dyDescent="0.25">
      <c r="A6721" s="1"/>
      <c r="B6721" s="11"/>
      <c r="C6721" s="2"/>
      <c r="G6721" s="3"/>
    </row>
    <row r="6722" spans="1:7" x14ac:dyDescent="0.25">
      <c r="A6722" s="1"/>
      <c r="B6722" s="11"/>
      <c r="C6722" s="2"/>
      <c r="G6722" s="3"/>
    </row>
    <row r="6723" spans="1:7" x14ac:dyDescent="0.25">
      <c r="A6723" s="1"/>
      <c r="B6723" s="11"/>
      <c r="C6723" s="2"/>
      <c r="G6723" s="3"/>
    </row>
    <row r="6724" spans="1:7" x14ac:dyDescent="0.25">
      <c r="A6724" s="1"/>
      <c r="B6724" s="11"/>
      <c r="C6724" s="2"/>
      <c r="G6724" s="3"/>
    </row>
    <row r="6725" spans="1:7" x14ac:dyDescent="0.25">
      <c r="A6725" s="1"/>
      <c r="B6725" s="11"/>
      <c r="C6725" s="2"/>
      <c r="G6725" s="3"/>
    </row>
    <row r="6726" spans="1:7" x14ac:dyDescent="0.25">
      <c r="A6726" s="1"/>
      <c r="B6726" s="11"/>
      <c r="C6726" s="2"/>
      <c r="G6726" s="3"/>
    </row>
    <row r="6727" spans="1:7" x14ac:dyDescent="0.25">
      <c r="A6727" s="1"/>
      <c r="B6727" s="11"/>
      <c r="C6727" s="2"/>
      <c r="G6727" s="3"/>
    </row>
    <row r="6728" spans="1:7" x14ac:dyDescent="0.25">
      <c r="A6728" s="1"/>
      <c r="B6728" s="11"/>
      <c r="C6728" s="2"/>
      <c r="G6728" s="3"/>
    </row>
    <row r="6729" spans="1:7" x14ac:dyDescent="0.25">
      <c r="A6729" s="1"/>
      <c r="B6729" s="11"/>
      <c r="C6729" s="2"/>
      <c r="G6729" s="3"/>
    </row>
    <row r="6730" spans="1:7" x14ac:dyDescent="0.25">
      <c r="A6730" s="1"/>
      <c r="B6730" s="11"/>
      <c r="C6730" s="2"/>
      <c r="G6730" s="3"/>
    </row>
    <row r="6731" spans="1:7" x14ac:dyDescent="0.25">
      <c r="A6731" s="1"/>
      <c r="B6731" s="11"/>
      <c r="C6731" s="2"/>
      <c r="G6731" s="3"/>
    </row>
    <row r="6732" spans="1:7" x14ac:dyDescent="0.25">
      <c r="A6732" s="1"/>
      <c r="B6732" s="11"/>
      <c r="C6732" s="2"/>
      <c r="G6732" s="3"/>
    </row>
    <row r="6733" spans="1:7" x14ac:dyDescent="0.25">
      <c r="A6733" s="1"/>
      <c r="B6733" s="11"/>
      <c r="C6733" s="2"/>
      <c r="G6733" s="3"/>
    </row>
    <row r="6734" spans="1:7" x14ac:dyDescent="0.25">
      <c r="A6734" s="1"/>
      <c r="B6734" s="11"/>
      <c r="C6734" s="2"/>
      <c r="G6734" s="3"/>
    </row>
    <row r="6735" spans="1:7" x14ac:dyDescent="0.25">
      <c r="A6735" s="1"/>
      <c r="B6735" s="11"/>
      <c r="C6735" s="2"/>
      <c r="G6735" s="3"/>
    </row>
    <row r="6736" spans="1:7" x14ac:dyDescent="0.25">
      <c r="A6736" s="1"/>
      <c r="B6736" s="11"/>
      <c r="C6736" s="2"/>
      <c r="G6736" s="3"/>
    </row>
    <row r="6737" spans="1:7" x14ac:dyDescent="0.25">
      <c r="A6737" s="1"/>
      <c r="B6737" s="11"/>
      <c r="C6737" s="2"/>
      <c r="G6737" s="3"/>
    </row>
    <row r="6738" spans="1:7" x14ac:dyDescent="0.25">
      <c r="A6738" s="1"/>
      <c r="B6738" s="11"/>
      <c r="C6738" s="2"/>
      <c r="G6738" s="3"/>
    </row>
    <row r="6739" spans="1:7" x14ac:dyDescent="0.25">
      <c r="A6739" s="1"/>
      <c r="B6739" s="11"/>
      <c r="C6739" s="2"/>
      <c r="G6739" s="3"/>
    </row>
    <row r="6740" spans="1:7" x14ac:dyDescent="0.25">
      <c r="A6740" s="1"/>
      <c r="B6740" s="11"/>
      <c r="C6740" s="2"/>
      <c r="G6740" s="3"/>
    </row>
    <row r="6741" spans="1:7" x14ac:dyDescent="0.25">
      <c r="A6741" s="1"/>
      <c r="B6741" s="11"/>
      <c r="C6741" s="2"/>
      <c r="G6741" s="3"/>
    </row>
    <row r="6742" spans="1:7" x14ac:dyDescent="0.25">
      <c r="A6742" s="1"/>
      <c r="B6742" s="11"/>
      <c r="C6742" s="2"/>
      <c r="G6742" s="3"/>
    </row>
    <row r="6743" spans="1:7" x14ac:dyDescent="0.25">
      <c r="A6743" s="1"/>
      <c r="B6743" s="11"/>
      <c r="C6743" s="2"/>
      <c r="G6743" s="3"/>
    </row>
    <row r="6744" spans="1:7" x14ac:dyDescent="0.25">
      <c r="A6744" s="1"/>
      <c r="B6744" s="11"/>
      <c r="C6744" s="2"/>
      <c r="G6744" s="3"/>
    </row>
    <row r="6745" spans="1:7" x14ac:dyDescent="0.25">
      <c r="A6745" s="1"/>
      <c r="B6745" s="11"/>
      <c r="C6745" s="2"/>
      <c r="G6745" s="3"/>
    </row>
    <row r="6746" spans="1:7" x14ac:dyDescent="0.25">
      <c r="A6746" s="1"/>
      <c r="B6746" s="11"/>
      <c r="C6746" s="2"/>
      <c r="G6746" s="3"/>
    </row>
    <row r="6747" spans="1:7" x14ac:dyDescent="0.25">
      <c r="A6747" s="1"/>
      <c r="B6747" s="11"/>
      <c r="C6747" s="2"/>
      <c r="G6747" s="3"/>
    </row>
    <row r="6748" spans="1:7" x14ac:dyDescent="0.25">
      <c r="A6748" s="1"/>
      <c r="B6748" s="11"/>
      <c r="C6748" s="2"/>
      <c r="G6748" s="3"/>
    </row>
    <row r="6749" spans="1:7" x14ac:dyDescent="0.25">
      <c r="A6749" s="1"/>
      <c r="B6749" s="11"/>
      <c r="C6749" s="2"/>
      <c r="G6749" s="3"/>
    </row>
    <row r="6750" spans="1:7" x14ac:dyDescent="0.25">
      <c r="A6750" s="1"/>
      <c r="B6750" s="11"/>
      <c r="C6750" s="2"/>
      <c r="G6750" s="3"/>
    </row>
    <row r="6751" spans="1:7" x14ac:dyDescent="0.25">
      <c r="A6751" s="1"/>
      <c r="B6751" s="11"/>
      <c r="C6751" s="2"/>
      <c r="G6751" s="3"/>
    </row>
    <row r="6752" spans="1:7" x14ac:dyDescent="0.25">
      <c r="A6752" s="1"/>
      <c r="B6752" s="11"/>
      <c r="C6752" s="2"/>
      <c r="G6752" s="3"/>
    </row>
    <row r="6753" spans="1:7" x14ac:dyDescent="0.25">
      <c r="A6753" s="1"/>
      <c r="B6753" s="11"/>
      <c r="C6753" s="2"/>
      <c r="G6753" s="3"/>
    </row>
    <row r="6754" spans="1:7" x14ac:dyDescent="0.25">
      <c r="A6754" s="1"/>
      <c r="B6754" s="11"/>
      <c r="C6754" s="2"/>
      <c r="G6754" s="3"/>
    </row>
    <row r="6755" spans="1:7" x14ac:dyDescent="0.25">
      <c r="A6755" s="1"/>
      <c r="B6755" s="11"/>
      <c r="C6755" s="2"/>
      <c r="G6755" s="3"/>
    </row>
    <row r="6756" spans="1:7" x14ac:dyDescent="0.25">
      <c r="A6756" s="1"/>
      <c r="B6756" s="11"/>
      <c r="C6756" s="2"/>
      <c r="G6756" s="3"/>
    </row>
    <row r="6757" spans="1:7" x14ac:dyDescent="0.25">
      <c r="A6757" s="1"/>
      <c r="B6757" s="11"/>
      <c r="C6757" s="2"/>
      <c r="G6757" s="3"/>
    </row>
    <row r="6758" spans="1:7" x14ac:dyDescent="0.25">
      <c r="A6758" s="1"/>
      <c r="B6758" s="11"/>
      <c r="C6758" s="2"/>
      <c r="G6758" s="3"/>
    </row>
    <row r="6759" spans="1:7" x14ac:dyDescent="0.25">
      <c r="A6759" s="1"/>
      <c r="B6759" s="11"/>
      <c r="C6759" s="2"/>
      <c r="G6759" s="3"/>
    </row>
    <row r="6760" spans="1:7" x14ac:dyDescent="0.25">
      <c r="A6760" s="1"/>
      <c r="B6760" s="11"/>
      <c r="C6760" s="2"/>
      <c r="G6760" s="3"/>
    </row>
    <row r="6761" spans="1:7" x14ac:dyDescent="0.25">
      <c r="A6761" s="1"/>
      <c r="B6761" s="11"/>
      <c r="C6761" s="2"/>
      <c r="G6761" s="3"/>
    </row>
    <row r="6762" spans="1:7" x14ac:dyDescent="0.25">
      <c r="A6762" s="1"/>
      <c r="B6762" s="11"/>
      <c r="C6762" s="2"/>
      <c r="G6762" s="3"/>
    </row>
    <row r="6763" spans="1:7" x14ac:dyDescent="0.25">
      <c r="A6763" s="1"/>
      <c r="B6763" s="11"/>
      <c r="C6763" s="2"/>
      <c r="G6763" s="3"/>
    </row>
    <row r="6764" spans="1:7" x14ac:dyDescent="0.25">
      <c r="A6764" s="1"/>
      <c r="B6764" s="11"/>
      <c r="C6764" s="2"/>
      <c r="G6764" s="3"/>
    </row>
    <row r="6765" spans="1:7" x14ac:dyDescent="0.25">
      <c r="A6765" s="1"/>
      <c r="B6765" s="11"/>
      <c r="C6765" s="2"/>
      <c r="G6765" s="3"/>
    </row>
    <row r="6766" spans="1:7" x14ac:dyDescent="0.25">
      <c r="A6766" s="1"/>
      <c r="B6766" s="11"/>
      <c r="C6766" s="2"/>
      <c r="G6766" s="3"/>
    </row>
    <row r="6767" spans="1:7" x14ac:dyDescent="0.25">
      <c r="A6767" s="1"/>
      <c r="B6767" s="11"/>
      <c r="C6767" s="2"/>
      <c r="G6767" s="3"/>
    </row>
    <row r="6768" spans="1:7" x14ac:dyDescent="0.25">
      <c r="A6768" s="1"/>
      <c r="B6768" s="11"/>
      <c r="C6768" s="2"/>
      <c r="G6768" s="3"/>
    </row>
    <row r="6769" spans="1:7" x14ac:dyDescent="0.25">
      <c r="A6769" s="1"/>
      <c r="B6769" s="11"/>
      <c r="C6769" s="2"/>
      <c r="G6769" s="3"/>
    </row>
    <row r="6770" spans="1:7" x14ac:dyDescent="0.25">
      <c r="A6770" s="1"/>
      <c r="B6770" s="11"/>
      <c r="C6770" s="2"/>
      <c r="G6770" s="3"/>
    </row>
    <row r="6771" spans="1:7" x14ac:dyDescent="0.25">
      <c r="A6771" s="1"/>
      <c r="B6771" s="11"/>
      <c r="C6771" s="2"/>
      <c r="G6771" s="3"/>
    </row>
    <row r="6772" spans="1:7" x14ac:dyDescent="0.25">
      <c r="A6772" s="1"/>
      <c r="B6772" s="11"/>
      <c r="C6772" s="2"/>
      <c r="G6772" s="3"/>
    </row>
    <row r="6773" spans="1:7" x14ac:dyDescent="0.25">
      <c r="A6773" s="1"/>
      <c r="B6773" s="11"/>
      <c r="C6773" s="2"/>
      <c r="G6773" s="3"/>
    </row>
    <row r="6774" spans="1:7" x14ac:dyDescent="0.25">
      <c r="A6774" s="1"/>
      <c r="B6774" s="11"/>
      <c r="C6774" s="2"/>
      <c r="G6774" s="3"/>
    </row>
    <row r="6775" spans="1:7" x14ac:dyDescent="0.25">
      <c r="A6775" s="1"/>
      <c r="B6775" s="11"/>
      <c r="C6775" s="2"/>
      <c r="G6775" s="3"/>
    </row>
    <row r="6776" spans="1:7" x14ac:dyDescent="0.25">
      <c r="A6776" s="1"/>
      <c r="B6776" s="11"/>
      <c r="C6776" s="2"/>
      <c r="G6776" s="3"/>
    </row>
    <row r="6777" spans="1:7" x14ac:dyDescent="0.25">
      <c r="A6777" s="1"/>
      <c r="B6777" s="11"/>
      <c r="C6777" s="2"/>
      <c r="G6777" s="3"/>
    </row>
    <row r="6778" spans="1:7" x14ac:dyDescent="0.25">
      <c r="A6778" s="1"/>
      <c r="B6778" s="11"/>
      <c r="C6778" s="2"/>
      <c r="G6778" s="3"/>
    </row>
    <row r="6779" spans="1:7" x14ac:dyDescent="0.25">
      <c r="A6779" s="1"/>
      <c r="B6779" s="11"/>
      <c r="C6779" s="2"/>
      <c r="G6779" s="3"/>
    </row>
    <row r="6780" spans="1:7" x14ac:dyDescent="0.25">
      <c r="A6780" s="1"/>
      <c r="B6780" s="11"/>
      <c r="C6780" s="2"/>
      <c r="G6780" s="3"/>
    </row>
    <row r="6781" spans="1:7" x14ac:dyDescent="0.25">
      <c r="A6781" s="1"/>
      <c r="B6781" s="11"/>
      <c r="C6781" s="2"/>
      <c r="G6781" s="3"/>
    </row>
    <row r="6782" spans="1:7" x14ac:dyDescent="0.25">
      <c r="A6782" s="1"/>
      <c r="B6782" s="11"/>
      <c r="C6782" s="2"/>
      <c r="G6782" s="3"/>
    </row>
    <row r="6783" spans="1:7" x14ac:dyDescent="0.25">
      <c r="A6783" s="1"/>
      <c r="B6783" s="11"/>
      <c r="C6783" s="2"/>
      <c r="G6783" s="3"/>
    </row>
    <row r="6784" spans="1:7" x14ac:dyDescent="0.25">
      <c r="A6784" s="1"/>
      <c r="B6784" s="11"/>
      <c r="C6784" s="2"/>
      <c r="G6784" s="3"/>
    </row>
    <row r="6785" spans="1:7" x14ac:dyDescent="0.25">
      <c r="A6785" s="1"/>
      <c r="B6785" s="11"/>
      <c r="C6785" s="2"/>
      <c r="G6785" s="3"/>
    </row>
    <row r="6786" spans="1:7" x14ac:dyDescent="0.25">
      <c r="A6786" s="1"/>
      <c r="B6786" s="11"/>
      <c r="C6786" s="2"/>
      <c r="G6786" s="3"/>
    </row>
    <row r="6787" spans="1:7" x14ac:dyDescent="0.25">
      <c r="A6787" s="1"/>
      <c r="B6787" s="11"/>
      <c r="C6787" s="2"/>
      <c r="G6787" s="3"/>
    </row>
    <row r="6788" spans="1:7" x14ac:dyDescent="0.25">
      <c r="A6788" s="1"/>
      <c r="B6788" s="11"/>
      <c r="C6788" s="2"/>
      <c r="G6788" s="3"/>
    </row>
    <row r="6789" spans="1:7" x14ac:dyDescent="0.25">
      <c r="A6789" s="1"/>
      <c r="B6789" s="11"/>
      <c r="C6789" s="2"/>
      <c r="G6789" s="3"/>
    </row>
    <row r="6790" spans="1:7" x14ac:dyDescent="0.25">
      <c r="A6790" s="1"/>
      <c r="B6790" s="11"/>
      <c r="C6790" s="2"/>
      <c r="G6790" s="3"/>
    </row>
    <row r="6791" spans="1:7" x14ac:dyDescent="0.25">
      <c r="A6791" s="1"/>
      <c r="B6791" s="11"/>
      <c r="C6791" s="2"/>
      <c r="G6791" s="3"/>
    </row>
    <row r="6792" spans="1:7" x14ac:dyDescent="0.25">
      <c r="A6792" s="1"/>
      <c r="B6792" s="11"/>
      <c r="C6792" s="2"/>
      <c r="G6792" s="3"/>
    </row>
    <row r="6793" spans="1:7" x14ac:dyDescent="0.25">
      <c r="A6793" s="1"/>
      <c r="B6793" s="11"/>
      <c r="C6793" s="2"/>
      <c r="G6793" s="3"/>
    </row>
    <row r="6794" spans="1:7" x14ac:dyDescent="0.25">
      <c r="A6794" s="1"/>
      <c r="B6794" s="11"/>
      <c r="C6794" s="2"/>
      <c r="G6794" s="3"/>
    </row>
    <row r="6795" spans="1:7" x14ac:dyDescent="0.25">
      <c r="A6795" s="1"/>
      <c r="B6795" s="11"/>
      <c r="C6795" s="2"/>
      <c r="G6795" s="3"/>
    </row>
    <row r="6796" spans="1:7" x14ac:dyDescent="0.25">
      <c r="A6796" s="1"/>
      <c r="B6796" s="11"/>
      <c r="C6796" s="2"/>
      <c r="G6796" s="3"/>
    </row>
    <row r="6797" spans="1:7" x14ac:dyDescent="0.25">
      <c r="A6797" s="1"/>
      <c r="B6797" s="11"/>
      <c r="C6797" s="2"/>
      <c r="G6797" s="3"/>
    </row>
    <row r="6798" spans="1:7" x14ac:dyDescent="0.25">
      <c r="A6798" s="1"/>
      <c r="B6798" s="11"/>
      <c r="C6798" s="2"/>
      <c r="G6798" s="3"/>
    </row>
    <row r="6799" spans="1:7" x14ac:dyDescent="0.25">
      <c r="A6799" s="1"/>
      <c r="B6799" s="11"/>
      <c r="C6799" s="2"/>
      <c r="G6799" s="3"/>
    </row>
    <row r="6800" spans="1:7" x14ac:dyDescent="0.25">
      <c r="A6800" s="1"/>
      <c r="B6800" s="11"/>
      <c r="C6800" s="2"/>
      <c r="G6800" s="3"/>
    </row>
    <row r="6801" spans="1:7" x14ac:dyDescent="0.25">
      <c r="A6801" s="1"/>
      <c r="B6801" s="11"/>
      <c r="C6801" s="2"/>
      <c r="G6801" s="3"/>
    </row>
    <row r="6802" spans="1:7" x14ac:dyDescent="0.25">
      <c r="A6802" s="1"/>
      <c r="B6802" s="11"/>
      <c r="C6802" s="2"/>
      <c r="G6802" s="3"/>
    </row>
    <row r="6803" spans="1:7" x14ac:dyDescent="0.25">
      <c r="A6803" s="1"/>
      <c r="B6803" s="11"/>
      <c r="C6803" s="2"/>
      <c r="G6803" s="3"/>
    </row>
    <row r="6804" spans="1:7" x14ac:dyDescent="0.25">
      <c r="A6804" s="1"/>
      <c r="B6804" s="11"/>
      <c r="C6804" s="2"/>
      <c r="G6804" s="3"/>
    </row>
    <row r="6805" spans="1:7" x14ac:dyDescent="0.25">
      <c r="A6805" s="1"/>
      <c r="B6805" s="11"/>
      <c r="C6805" s="2"/>
      <c r="G6805" s="3"/>
    </row>
    <row r="6806" spans="1:7" x14ac:dyDescent="0.25">
      <c r="A6806" s="1"/>
      <c r="B6806" s="11"/>
      <c r="C6806" s="2"/>
      <c r="G6806" s="3"/>
    </row>
    <row r="6807" spans="1:7" x14ac:dyDescent="0.25">
      <c r="A6807" s="1"/>
      <c r="B6807" s="11"/>
      <c r="C6807" s="2"/>
      <c r="G6807" s="3"/>
    </row>
    <row r="6808" spans="1:7" x14ac:dyDescent="0.25">
      <c r="A6808" s="1"/>
      <c r="B6808" s="11"/>
      <c r="C6808" s="2"/>
      <c r="G6808" s="3"/>
    </row>
    <row r="6809" spans="1:7" x14ac:dyDescent="0.25">
      <c r="A6809" s="1"/>
      <c r="B6809" s="11"/>
      <c r="C6809" s="2"/>
      <c r="G6809" s="3"/>
    </row>
    <row r="6810" spans="1:7" x14ac:dyDescent="0.25">
      <c r="A6810" s="1"/>
      <c r="B6810" s="11"/>
      <c r="C6810" s="2"/>
      <c r="G6810" s="3"/>
    </row>
    <row r="6811" spans="1:7" x14ac:dyDescent="0.25">
      <c r="A6811" s="1"/>
      <c r="B6811" s="11"/>
      <c r="C6811" s="2"/>
      <c r="G6811" s="3"/>
    </row>
    <row r="6812" spans="1:7" x14ac:dyDescent="0.25">
      <c r="A6812" s="1"/>
      <c r="B6812" s="11"/>
      <c r="C6812" s="2"/>
      <c r="G6812" s="3"/>
    </row>
    <row r="6813" spans="1:7" x14ac:dyDescent="0.25">
      <c r="A6813" s="1"/>
      <c r="B6813" s="11"/>
      <c r="C6813" s="2"/>
      <c r="G6813" s="3"/>
    </row>
    <row r="6814" spans="1:7" x14ac:dyDescent="0.25">
      <c r="A6814" s="1"/>
      <c r="B6814" s="11"/>
      <c r="C6814" s="2"/>
      <c r="G6814" s="3"/>
    </row>
    <row r="6815" spans="1:7" x14ac:dyDescent="0.25">
      <c r="A6815" s="1"/>
      <c r="B6815" s="11"/>
      <c r="C6815" s="2"/>
      <c r="G6815" s="3"/>
    </row>
    <row r="6816" spans="1:7" x14ac:dyDescent="0.25">
      <c r="A6816" s="1"/>
      <c r="B6816" s="11"/>
      <c r="C6816" s="2"/>
      <c r="G6816" s="3"/>
    </row>
    <row r="6817" spans="1:7" x14ac:dyDescent="0.25">
      <c r="A6817" s="1"/>
      <c r="B6817" s="11"/>
      <c r="C6817" s="2"/>
      <c r="G6817" s="3"/>
    </row>
    <row r="6818" spans="1:7" x14ac:dyDescent="0.25">
      <c r="A6818" s="1"/>
      <c r="B6818" s="11"/>
      <c r="C6818" s="2"/>
      <c r="G6818" s="3"/>
    </row>
    <row r="6819" spans="1:7" x14ac:dyDescent="0.25">
      <c r="A6819" s="1"/>
      <c r="B6819" s="11"/>
      <c r="C6819" s="2"/>
      <c r="G6819" s="3"/>
    </row>
    <row r="6820" spans="1:7" x14ac:dyDescent="0.25">
      <c r="A6820" s="1"/>
      <c r="B6820" s="11"/>
      <c r="C6820" s="2"/>
      <c r="G6820" s="3"/>
    </row>
    <row r="6821" spans="1:7" x14ac:dyDescent="0.25">
      <c r="A6821" s="1"/>
      <c r="B6821" s="11"/>
      <c r="C6821" s="2"/>
      <c r="G6821" s="3"/>
    </row>
    <row r="6822" spans="1:7" x14ac:dyDescent="0.25">
      <c r="A6822" s="1"/>
      <c r="B6822" s="11"/>
      <c r="C6822" s="2"/>
      <c r="G6822" s="3"/>
    </row>
    <row r="6823" spans="1:7" x14ac:dyDescent="0.25">
      <c r="A6823" s="1"/>
      <c r="B6823" s="11"/>
      <c r="C6823" s="2"/>
      <c r="G6823" s="3"/>
    </row>
    <row r="6824" spans="1:7" x14ac:dyDescent="0.25">
      <c r="A6824" s="1"/>
      <c r="B6824" s="11"/>
      <c r="C6824" s="2"/>
      <c r="G6824" s="3"/>
    </row>
    <row r="6825" spans="1:7" x14ac:dyDescent="0.25">
      <c r="A6825" s="1"/>
      <c r="B6825" s="11"/>
      <c r="C6825" s="2"/>
      <c r="G6825" s="3"/>
    </row>
    <row r="6826" spans="1:7" x14ac:dyDescent="0.25">
      <c r="A6826" s="1"/>
      <c r="B6826" s="11"/>
      <c r="C6826" s="2"/>
      <c r="G6826" s="3"/>
    </row>
    <row r="6827" spans="1:7" x14ac:dyDescent="0.25">
      <c r="A6827" s="1"/>
      <c r="B6827" s="11"/>
      <c r="C6827" s="2"/>
      <c r="G6827" s="3"/>
    </row>
    <row r="6828" spans="1:7" x14ac:dyDescent="0.25">
      <c r="A6828" s="1"/>
      <c r="B6828" s="11"/>
      <c r="C6828" s="2"/>
      <c r="G6828" s="3"/>
    </row>
    <row r="6829" spans="1:7" x14ac:dyDescent="0.25">
      <c r="A6829" s="1"/>
      <c r="B6829" s="11"/>
      <c r="C6829" s="2"/>
      <c r="G6829" s="3"/>
    </row>
    <row r="6830" spans="1:7" x14ac:dyDescent="0.25">
      <c r="A6830" s="1"/>
      <c r="B6830" s="11"/>
      <c r="C6830" s="2"/>
      <c r="G6830" s="3"/>
    </row>
    <row r="6831" spans="1:7" x14ac:dyDescent="0.25">
      <c r="A6831" s="1"/>
      <c r="B6831" s="11"/>
      <c r="C6831" s="2"/>
      <c r="G6831" s="3"/>
    </row>
    <row r="6832" spans="1:7" x14ac:dyDescent="0.25">
      <c r="A6832" s="1"/>
      <c r="B6832" s="11"/>
      <c r="C6832" s="2"/>
      <c r="G6832" s="3"/>
    </row>
    <row r="6833" spans="1:7" x14ac:dyDescent="0.25">
      <c r="A6833" s="1"/>
      <c r="B6833" s="11"/>
      <c r="C6833" s="2"/>
      <c r="G6833" s="3"/>
    </row>
    <row r="6834" spans="1:7" x14ac:dyDescent="0.25">
      <c r="A6834" s="1"/>
      <c r="B6834" s="11"/>
      <c r="C6834" s="2"/>
      <c r="G6834" s="3"/>
    </row>
    <row r="6835" spans="1:7" x14ac:dyDescent="0.25">
      <c r="A6835" s="1"/>
      <c r="B6835" s="11"/>
      <c r="C6835" s="2"/>
      <c r="G6835" s="3"/>
    </row>
    <row r="6836" spans="1:7" x14ac:dyDescent="0.25">
      <c r="A6836" s="1"/>
      <c r="B6836" s="11"/>
      <c r="C6836" s="2"/>
      <c r="G6836" s="3"/>
    </row>
    <row r="6837" spans="1:7" x14ac:dyDescent="0.25">
      <c r="A6837" s="1"/>
      <c r="B6837" s="11"/>
      <c r="C6837" s="2"/>
      <c r="G6837" s="3"/>
    </row>
    <row r="6838" spans="1:7" x14ac:dyDescent="0.25">
      <c r="A6838" s="1"/>
      <c r="B6838" s="11"/>
      <c r="C6838" s="2"/>
      <c r="G6838" s="3"/>
    </row>
    <row r="6839" spans="1:7" x14ac:dyDescent="0.25">
      <c r="A6839" s="1"/>
      <c r="B6839" s="11"/>
      <c r="C6839" s="2"/>
      <c r="G6839" s="3"/>
    </row>
    <row r="6840" spans="1:7" x14ac:dyDescent="0.25">
      <c r="A6840" s="1"/>
      <c r="B6840" s="11"/>
      <c r="C6840" s="2"/>
      <c r="G6840" s="3"/>
    </row>
    <row r="6841" spans="1:7" x14ac:dyDescent="0.25">
      <c r="A6841" s="1"/>
      <c r="B6841" s="11"/>
      <c r="C6841" s="2"/>
      <c r="G6841" s="3"/>
    </row>
    <row r="6842" spans="1:7" x14ac:dyDescent="0.25">
      <c r="A6842" s="1"/>
      <c r="B6842" s="11"/>
      <c r="C6842" s="2"/>
      <c r="G6842" s="3"/>
    </row>
    <row r="6843" spans="1:7" x14ac:dyDescent="0.25">
      <c r="A6843" s="1"/>
      <c r="B6843" s="11"/>
      <c r="C6843" s="2"/>
      <c r="G6843" s="3"/>
    </row>
    <row r="6844" spans="1:7" x14ac:dyDescent="0.25">
      <c r="A6844" s="1"/>
      <c r="B6844" s="11"/>
      <c r="C6844" s="2"/>
      <c r="G6844" s="3"/>
    </row>
    <row r="6845" spans="1:7" x14ac:dyDescent="0.25">
      <c r="A6845" s="1"/>
      <c r="B6845" s="11"/>
      <c r="C6845" s="2"/>
      <c r="G6845" s="3"/>
    </row>
    <row r="6846" spans="1:7" x14ac:dyDescent="0.25">
      <c r="A6846" s="1"/>
      <c r="B6846" s="11"/>
      <c r="C6846" s="2"/>
      <c r="G6846" s="3"/>
    </row>
    <row r="6847" spans="1:7" x14ac:dyDescent="0.25">
      <c r="A6847" s="1"/>
      <c r="B6847" s="11"/>
      <c r="C6847" s="2"/>
      <c r="G6847" s="3"/>
    </row>
    <row r="6848" spans="1:7" x14ac:dyDescent="0.25">
      <c r="A6848" s="1"/>
      <c r="B6848" s="11"/>
      <c r="C6848" s="2"/>
      <c r="G6848" s="3"/>
    </row>
    <row r="6849" spans="1:7" x14ac:dyDescent="0.25">
      <c r="A6849" s="1"/>
      <c r="B6849" s="11"/>
      <c r="C6849" s="2"/>
      <c r="G6849" s="3"/>
    </row>
    <row r="6850" spans="1:7" x14ac:dyDescent="0.25">
      <c r="A6850" s="1"/>
      <c r="B6850" s="11"/>
      <c r="C6850" s="2"/>
      <c r="G6850" s="3"/>
    </row>
    <row r="6851" spans="1:7" x14ac:dyDescent="0.25">
      <c r="A6851" s="1"/>
      <c r="B6851" s="11"/>
      <c r="C6851" s="2"/>
      <c r="G6851" s="3"/>
    </row>
    <row r="6852" spans="1:7" x14ac:dyDescent="0.25">
      <c r="A6852" s="1"/>
      <c r="B6852" s="11"/>
      <c r="C6852" s="2"/>
      <c r="G6852" s="3"/>
    </row>
    <row r="6853" spans="1:7" x14ac:dyDescent="0.25">
      <c r="A6853" s="1"/>
      <c r="B6853" s="11"/>
      <c r="C6853" s="2"/>
      <c r="G6853" s="3"/>
    </row>
    <row r="6854" spans="1:7" x14ac:dyDescent="0.25">
      <c r="A6854" s="1"/>
      <c r="B6854" s="11"/>
      <c r="C6854" s="2"/>
      <c r="G6854" s="3"/>
    </row>
    <row r="6855" spans="1:7" x14ac:dyDescent="0.25">
      <c r="A6855" s="1"/>
      <c r="B6855" s="11"/>
      <c r="C6855" s="2"/>
      <c r="G6855" s="3"/>
    </row>
    <row r="6856" spans="1:7" x14ac:dyDescent="0.25">
      <c r="A6856" s="1"/>
      <c r="B6856" s="11"/>
      <c r="C6856" s="2"/>
      <c r="G6856" s="3"/>
    </row>
    <row r="6857" spans="1:7" x14ac:dyDescent="0.25">
      <c r="A6857" s="1"/>
      <c r="B6857" s="11"/>
      <c r="C6857" s="2"/>
      <c r="G6857" s="3"/>
    </row>
    <row r="6858" spans="1:7" x14ac:dyDescent="0.25">
      <c r="A6858" s="1"/>
      <c r="B6858" s="11"/>
      <c r="C6858" s="2"/>
      <c r="G6858" s="3"/>
    </row>
    <row r="6859" spans="1:7" x14ac:dyDescent="0.25">
      <c r="A6859" s="1"/>
      <c r="B6859" s="11"/>
      <c r="C6859" s="2"/>
      <c r="G6859" s="3"/>
    </row>
    <row r="6860" spans="1:7" x14ac:dyDescent="0.25">
      <c r="A6860" s="1"/>
      <c r="B6860" s="11"/>
      <c r="C6860" s="2"/>
      <c r="G6860" s="3"/>
    </row>
    <row r="6861" spans="1:7" x14ac:dyDescent="0.25">
      <c r="A6861" s="1"/>
      <c r="B6861" s="11"/>
      <c r="C6861" s="2"/>
      <c r="G6861" s="3"/>
    </row>
    <row r="6862" spans="1:7" x14ac:dyDescent="0.25">
      <c r="A6862" s="1"/>
      <c r="B6862" s="11"/>
      <c r="C6862" s="2"/>
      <c r="G6862" s="3"/>
    </row>
    <row r="6863" spans="1:7" x14ac:dyDescent="0.25">
      <c r="A6863" s="1"/>
      <c r="B6863" s="11"/>
      <c r="C6863" s="2"/>
      <c r="G6863" s="3"/>
    </row>
    <row r="6864" spans="1:7" x14ac:dyDescent="0.25">
      <c r="A6864" s="1"/>
      <c r="B6864" s="11"/>
      <c r="C6864" s="2"/>
      <c r="G6864" s="3"/>
    </row>
    <row r="6865" spans="1:7" x14ac:dyDescent="0.25">
      <c r="A6865" s="1"/>
      <c r="B6865" s="11"/>
      <c r="C6865" s="2"/>
      <c r="G6865" s="3"/>
    </row>
    <row r="6866" spans="1:7" x14ac:dyDescent="0.25">
      <c r="A6866" s="1"/>
      <c r="B6866" s="11"/>
      <c r="C6866" s="2"/>
      <c r="G6866" s="3"/>
    </row>
    <row r="6867" spans="1:7" x14ac:dyDescent="0.25">
      <c r="A6867" s="1"/>
      <c r="B6867" s="11"/>
      <c r="C6867" s="2"/>
      <c r="G6867" s="3"/>
    </row>
    <row r="6868" spans="1:7" x14ac:dyDescent="0.25">
      <c r="A6868" s="1"/>
      <c r="B6868" s="11"/>
      <c r="C6868" s="2"/>
      <c r="G6868" s="3"/>
    </row>
    <row r="6869" spans="1:7" x14ac:dyDescent="0.25">
      <c r="A6869" s="1"/>
      <c r="B6869" s="11"/>
      <c r="C6869" s="2"/>
      <c r="G6869" s="3"/>
    </row>
    <row r="6870" spans="1:7" x14ac:dyDescent="0.25">
      <c r="A6870" s="1"/>
      <c r="B6870" s="11"/>
      <c r="C6870" s="2"/>
      <c r="G6870" s="3"/>
    </row>
    <row r="6871" spans="1:7" x14ac:dyDescent="0.25">
      <c r="A6871" s="1"/>
      <c r="B6871" s="11"/>
      <c r="C6871" s="2"/>
      <c r="G6871" s="3"/>
    </row>
    <row r="6872" spans="1:7" x14ac:dyDescent="0.25">
      <c r="A6872" s="1"/>
      <c r="B6872" s="11"/>
      <c r="C6872" s="2"/>
      <c r="G6872" s="3"/>
    </row>
    <row r="6873" spans="1:7" x14ac:dyDescent="0.25">
      <c r="A6873" s="1"/>
      <c r="B6873" s="11"/>
      <c r="C6873" s="2"/>
      <c r="G6873" s="3"/>
    </row>
    <row r="6874" spans="1:7" x14ac:dyDescent="0.25">
      <c r="A6874" s="1"/>
      <c r="B6874" s="11"/>
      <c r="C6874" s="2"/>
      <c r="G6874" s="3"/>
    </row>
    <row r="6875" spans="1:7" x14ac:dyDescent="0.25">
      <c r="A6875" s="1"/>
      <c r="B6875" s="11"/>
      <c r="C6875" s="2"/>
      <c r="G6875" s="3"/>
    </row>
    <row r="6876" spans="1:7" x14ac:dyDescent="0.25">
      <c r="A6876" s="1"/>
      <c r="B6876" s="11"/>
      <c r="C6876" s="2"/>
      <c r="G6876" s="3"/>
    </row>
    <row r="6877" spans="1:7" x14ac:dyDescent="0.25">
      <c r="A6877" s="1"/>
      <c r="B6877" s="11"/>
      <c r="C6877" s="2"/>
      <c r="G6877" s="3"/>
    </row>
    <row r="6878" spans="1:7" x14ac:dyDescent="0.25">
      <c r="A6878" s="1"/>
      <c r="B6878" s="11"/>
      <c r="C6878" s="2"/>
      <c r="G6878" s="3"/>
    </row>
    <row r="6879" spans="1:7" x14ac:dyDescent="0.25">
      <c r="A6879" s="1"/>
      <c r="B6879" s="11"/>
      <c r="C6879" s="2"/>
      <c r="G6879" s="3"/>
    </row>
    <row r="6880" spans="1:7" x14ac:dyDescent="0.25">
      <c r="A6880" s="1"/>
      <c r="B6880" s="11"/>
      <c r="C6880" s="2"/>
      <c r="G6880" s="3"/>
    </row>
    <row r="6881" spans="1:7" x14ac:dyDescent="0.25">
      <c r="A6881" s="1"/>
      <c r="B6881" s="11"/>
      <c r="C6881" s="2"/>
      <c r="G6881" s="3"/>
    </row>
    <row r="6882" spans="1:7" x14ac:dyDescent="0.25">
      <c r="A6882" s="1"/>
      <c r="B6882" s="11"/>
      <c r="C6882" s="2"/>
      <c r="G6882" s="3"/>
    </row>
    <row r="6883" spans="1:7" x14ac:dyDescent="0.25">
      <c r="A6883" s="1"/>
      <c r="B6883" s="11"/>
      <c r="C6883" s="2"/>
      <c r="G6883" s="3"/>
    </row>
    <row r="6884" spans="1:7" x14ac:dyDescent="0.25">
      <c r="A6884" s="1"/>
      <c r="B6884" s="11"/>
      <c r="C6884" s="2"/>
      <c r="G6884" s="3"/>
    </row>
    <row r="6885" spans="1:7" x14ac:dyDescent="0.25">
      <c r="A6885" s="1"/>
      <c r="B6885" s="11"/>
      <c r="C6885" s="2"/>
      <c r="G6885" s="3"/>
    </row>
    <row r="6886" spans="1:7" x14ac:dyDescent="0.25">
      <c r="A6886" s="1"/>
      <c r="B6886" s="11"/>
      <c r="C6886" s="2"/>
      <c r="G6886" s="3"/>
    </row>
    <row r="6887" spans="1:7" x14ac:dyDescent="0.25">
      <c r="A6887" s="1"/>
      <c r="B6887" s="11"/>
      <c r="C6887" s="2"/>
      <c r="G6887" s="3"/>
    </row>
    <row r="6888" spans="1:7" x14ac:dyDescent="0.25">
      <c r="A6888" s="1"/>
      <c r="B6888" s="11"/>
      <c r="C6888" s="2"/>
      <c r="G6888" s="3"/>
    </row>
    <row r="6889" spans="1:7" x14ac:dyDescent="0.25">
      <c r="A6889" s="1"/>
      <c r="B6889" s="11"/>
      <c r="C6889" s="2"/>
      <c r="G6889" s="3"/>
    </row>
    <row r="6890" spans="1:7" x14ac:dyDescent="0.25">
      <c r="A6890" s="1"/>
      <c r="B6890" s="11"/>
      <c r="C6890" s="2"/>
      <c r="G6890" s="3"/>
    </row>
    <row r="6891" spans="1:7" x14ac:dyDescent="0.25">
      <c r="A6891" s="1"/>
      <c r="B6891" s="11"/>
      <c r="C6891" s="2"/>
      <c r="G6891" s="3"/>
    </row>
    <row r="6892" spans="1:7" x14ac:dyDescent="0.25">
      <c r="A6892" s="1"/>
      <c r="B6892" s="11"/>
      <c r="C6892" s="2"/>
      <c r="G6892" s="3"/>
    </row>
    <row r="6893" spans="1:7" x14ac:dyDescent="0.25">
      <c r="A6893" s="1"/>
      <c r="B6893" s="11"/>
      <c r="C6893" s="2"/>
      <c r="G6893" s="3"/>
    </row>
    <row r="6894" spans="1:7" x14ac:dyDescent="0.25">
      <c r="A6894" s="1"/>
      <c r="B6894" s="11"/>
      <c r="C6894" s="2"/>
      <c r="G6894" s="3"/>
    </row>
    <row r="6895" spans="1:7" x14ac:dyDescent="0.25">
      <c r="A6895" s="1"/>
      <c r="B6895" s="11"/>
      <c r="C6895" s="2"/>
      <c r="G6895" s="3"/>
    </row>
    <row r="6896" spans="1:7" x14ac:dyDescent="0.25">
      <c r="A6896" s="1"/>
      <c r="B6896" s="11"/>
      <c r="C6896" s="2"/>
      <c r="G6896" s="3"/>
    </row>
    <row r="6897" spans="1:7" x14ac:dyDescent="0.25">
      <c r="A6897" s="1"/>
      <c r="B6897" s="11"/>
      <c r="C6897" s="2"/>
      <c r="G6897" s="3"/>
    </row>
    <row r="6898" spans="1:7" x14ac:dyDescent="0.25">
      <c r="A6898" s="1"/>
      <c r="B6898" s="11"/>
      <c r="C6898" s="2"/>
      <c r="G6898" s="3"/>
    </row>
    <row r="6899" spans="1:7" x14ac:dyDescent="0.25">
      <c r="A6899" s="1"/>
      <c r="B6899" s="11"/>
      <c r="C6899" s="2"/>
      <c r="G6899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C2169"/>
  <sheetViews>
    <sheetView topLeftCell="A96" workbookViewId="0">
      <selection activeCell="D118" sqref="D118"/>
    </sheetView>
  </sheetViews>
  <sheetFormatPr defaultRowHeight="15" x14ac:dyDescent="0.25"/>
  <cols>
    <col min="1" max="1" width="15.85546875" bestFit="1" customWidth="1"/>
    <col min="2" max="2" width="15" style="10" customWidth="1"/>
    <col min="3" max="12" width="15" customWidth="1"/>
    <col min="13" max="13" width="15" style="6" customWidth="1"/>
    <col min="14" max="15" width="15" style="13" customWidth="1"/>
    <col min="16" max="16" width="10.85546875" style="13" bestFit="1" customWidth="1"/>
    <col min="17" max="17" width="12.140625" style="6" bestFit="1" customWidth="1"/>
    <col min="18" max="18" width="13.42578125" style="13" bestFit="1" customWidth="1"/>
    <col min="19" max="19" width="30.7109375" style="13" bestFit="1" customWidth="1"/>
    <col min="20" max="20" width="13.42578125" style="13" bestFit="1" customWidth="1"/>
    <col min="21" max="21" width="16.28515625" style="13" bestFit="1" customWidth="1"/>
    <col min="22" max="23" width="28.85546875" bestFit="1" customWidth="1"/>
    <col min="24" max="24" width="29.85546875" bestFit="1" customWidth="1"/>
    <col min="25" max="25" width="13.140625" bestFit="1" customWidth="1"/>
    <col min="26" max="26" width="30.42578125" bestFit="1" customWidth="1"/>
    <col min="27" max="27" width="27.140625" bestFit="1" customWidth="1"/>
    <col min="28" max="28" width="27.140625" customWidth="1"/>
  </cols>
  <sheetData>
    <row r="1" spans="1:28" x14ac:dyDescent="0.25">
      <c r="A1" s="68" t="s">
        <v>326</v>
      </c>
    </row>
    <row r="3" spans="1:28" x14ac:dyDescent="0.25">
      <c r="A3" s="11" t="s">
        <v>25</v>
      </c>
      <c r="B3" s="2" t="s">
        <v>1</v>
      </c>
      <c r="C3" s="2" t="s">
        <v>4</v>
      </c>
      <c r="D3" s="3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4" t="s">
        <v>11</v>
      </c>
      <c r="K3" s="5" t="s">
        <v>12</v>
      </c>
      <c r="L3" s="5" t="s">
        <v>43</v>
      </c>
      <c r="M3" s="5" t="s">
        <v>13</v>
      </c>
      <c r="N3" s="4" t="s">
        <v>14</v>
      </c>
      <c r="O3" s="5" t="s">
        <v>15</v>
      </c>
      <c r="P3" s="5" t="s">
        <v>16</v>
      </c>
      <c r="Q3" s="5" t="s">
        <v>17</v>
      </c>
      <c r="R3" s="5" t="s">
        <v>28</v>
      </c>
      <c r="S3" s="2" t="s">
        <v>29</v>
      </c>
      <c r="T3" s="2" t="s">
        <v>30</v>
      </c>
      <c r="U3" s="2" t="s">
        <v>31</v>
      </c>
      <c r="V3" s="2" t="s">
        <v>51</v>
      </c>
      <c r="W3" t="s">
        <v>57</v>
      </c>
      <c r="X3" s="2" t="s">
        <v>58</v>
      </c>
      <c r="Y3" t="s">
        <v>123</v>
      </c>
      <c r="Z3" s="4" t="s">
        <v>124</v>
      </c>
      <c r="AA3" t="s">
        <v>322</v>
      </c>
    </row>
    <row r="4" spans="1:28" x14ac:dyDescent="0.25">
      <c r="A4" s="11">
        <v>44732</v>
      </c>
      <c r="B4" s="2">
        <v>25</v>
      </c>
      <c r="C4" s="2">
        <v>9017</v>
      </c>
      <c r="D4" s="3">
        <v>5316.9826254999944</v>
      </c>
      <c r="E4" s="2">
        <v>918</v>
      </c>
      <c r="F4" s="2">
        <v>4935</v>
      </c>
      <c r="G4" s="2">
        <v>1574</v>
      </c>
      <c r="H4" s="2">
        <v>439</v>
      </c>
      <c r="I4" s="2">
        <v>1151</v>
      </c>
      <c r="J4" s="4">
        <v>0.47734806629834253</v>
      </c>
      <c r="K4" s="5">
        <v>5.8391203703703704E-3</v>
      </c>
      <c r="L4" s="5">
        <v>6.9296127667402519E-3</v>
      </c>
      <c r="M4" s="5">
        <v>3.5034722222222224E-2</v>
      </c>
      <c r="N4" s="4">
        <v>0.58895027624309393</v>
      </c>
      <c r="O4" s="5">
        <v>7.9201388888888891E-2</v>
      </c>
      <c r="P4" s="5">
        <v>0.1224826388888889</v>
      </c>
      <c r="Q4" s="5">
        <v>1.3928935185185185</v>
      </c>
      <c r="R4" s="5">
        <v>8.4702763341684292E-2</v>
      </c>
      <c r="S4" s="2">
        <v>476</v>
      </c>
      <c r="T4" s="2">
        <v>257</v>
      </c>
      <c r="U4" s="2">
        <v>39</v>
      </c>
      <c r="V4" s="2">
        <v>2968</v>
      </c>
      <c r="W4">
        <v>593</v>
      </c>
      <c r="X4" s="2">
        <v>1801</v>
      </c>
      <c r="Y4">
        <v>2968</v>
      </c>
      <c r="Z4" s="4">
        <v>0.61501210653753025</v>
      </c>
      <c r="AA4">
        <v>4735</v>
      </c>
    </row>
    <row r="5" spans="1:28" x14ac:dyDescent="0.25">
      <c r="A5" s="1"/>
      <c r="B5" s="11"/>
      <c r="C5" s="2"/>
      <c r="F5" s="2"/>
      <c r="G5" s="3"/>
      <c r="H5" s="2"/>
      <c r="I5" s="2"/>
      <c r="J5" s="2"/>
      <c r="K5" s="2"/>
      <c r="L5" s="2"/>
      <c r="M5" s="4"/>
      <c r="N5" s="18"/>
      <c r="O5" s="18"/>
      <c r="P5" s="18"/>
      <c r="Q5" s="4"/>
      <c r="R5" s="18"/>
      <c r="S5" s="18"/>
      <c r="T5" s="18"/>
      <c r="U5" s="18"/>
      <c r="V5" s="2"/>
      <c r="W5" s="2"/>
      <c r="X5" s="2"/>
      <c r="Y5" s="2"/>
      <c r="AA5" s="2"/>
      <c r="AB5" s="2"/>
    </row>
    <row r="6" spans="1:28" x14ac:dyDescent="0.25">
      <c r="A6" s="1"/>
      <c r="B6" s="11"/>
      <c r="C6" s="2"/>
      <c r="F6" s="2"/>
      <c r="G6" s="3"/>
      <c r="H6" s="2"/>
      <c r="I6" s="2"/>
      <c r="J6" s="2"/>
      <c r="K6" s="2"/>
      <c r="L6" s="2"/>
      <c r="M6" s="4"/>
      <c r="N6" s="18"/>
      <c r="O6" s="18"/>
      <c r="P6" s="18"/>
      <c r="Q6" s="4"/>
      <c r="R6" s="18"/>
      <c r="S6" s="18"/>
      <c r="T6" s="18"/>
      <c r="U6" s="18"/>
      <c r="V6" s="2"/>
      <c r="W6" s="2"/>
      <c r="X6" s="2"/>
      <c r="Y6" s="2"/>
      <c r="AA6" s="2"/>
      <c r="AB6" s="2"/>
    </row>
    <row r="7" spans="1:28" x14ac:dyDescent="0.25">
      <c r="A7" s="68" t="s">
        <v>327</v>
      </c>
      <c r="B7" s="11"/>
      <c r="C7" s="2"/>
      <c r="F7" s="2"/>
      <c r="G7" s="3"/>
      <c r="H7" s="2"/>
      <c r="I7" s="2"/>
      <c r="J7" s="2"/>
      <c r="K7" s="2"/>
      <c r="L7" s="2"/>
      <c r="M7" s="4"/>
      <c r="N7" s="18"/>
      <c r="O7" s="18"/>
      <c r="P7" s="18"/>
      <c r="Q7" s="4"/>
      <c r="R7" s="18"/>
      <c r="S7" s="18"/>
      <c r="T7" s="18"/>
      <c r="U7" s="18"/>
      <c r="V7" s="2"/>
      <c r="W7" s="2"/>
      <c r="X7" s="2"/>
      <c r="Y7" s="2"/>
      <c r="AA7" s="2"/>
      <c r="AB7" s="2"/>
    </row>
    <row r="8" spans="1:28" x14ac:dyDescent="0.25">
      <c r="A8" s="1"/>
      <c r="B8" s="11"/>
      <c r="C8" s="2"/>
      <c r="F8" s="2"/>
      <c r="G8" s="3"/>
      <c r="H8" s="2"/>
      <c r="I8" s="2"/>
      <c r="J8" s="2"/>
      <c r="K8" s="2"/>
      <c r="L8" s="2"/>
      <c r="M8" s="4"/>
      <c r="N8" s="18"/>
      <c r="O8" s="18"/>
      <c r="P8" s="18"/>
      <c r="Q8" s="4"/>
      <c r="R8" s="18"/>
      <c r="S8" s="18"/>
      <c r="T8" s="18"/>
      <c r="U8" s="18"/>
      <c r="V8" s="2"/>
      <c r="W8" s="2"/>
      <c r="X8" s="2"/>
      <c r="Y8" s="2"/>
      <c r="AA8" s="2"/>
      <c r="AB8" s="2"/>
    </row>
    <row r="9" spans="1:28" x14ac:dyDescent="0.25">
      <c r="A9" s="1" t="s">
        <v>5</v>
      </c>
      <c r="B9" s="11"/>
      <c r="C9" s="2"/>
      <c r="F9" s="2"/>
      <c r="G9" s="3"/>
      <c r="H9" s="2"/>
      <c r="I9" s="2"/>
      <c r="J9" s="2"/>
      <c r="K9" s="2"/>
      <c r="L9" s="2"/>
      <c r="M9" s="4"/>
      <c r="N9" s="18"/>
      <c r="O9" s="18"/>
      <c r="P9" s="18"/>
      <c r="Q9" s="4"/>
      <c r="R9" s="18"/>
      <c r="S9" s="18"/>
      <c r="T9" s="18"/>
      <c r="U9" s="18"/>
      <c r="V9" s="2"/>
      <c r="W9" s="2"/>
      <c r="X9" s="2"/>
      <c r="Y9" s="2"/>
      <c r="AA9" s="2"/>
      <c r="AB9" s="2"/>
    </row>
    <row r="10" spans="1:28" x14ac:dyDescent="0.25">
      <c r="A10" s="1"/>
      <c r="B10" s="11"/>
      <c r="C10" s="2"/>
      <c r="F10" s="2"/>
      <c r="G10" s="3"/>
      <c r="H10" s="2"/>
      <c r="I10" s="2"/>
      <c r="J10" s="2"/>
      <c r="K10" s="2"/>
      <c r="L10" s="2"/>
      <c r="M10" s="4"/>
      <c r="N10" s="18"/>
      <c r="O10" s="18"/>
      <c r="P10" s="18"/>
      <c r="Q10" s="4"/>
      <c r="R10" s="18"/>
      <c r="S10" s="18"/>
      <c r="T10" s="18"/>
      <c r="U10" s="18"/>
      <c r="V10" s="2"/>
      <c r="W10" s="2"/>
      <c r="X10" s="2"/>
      <c r="Y10" s="2"/>
      <c r="AA10" s="2"/>
      <c r="AB10" s="2"/>
    </row>
    <row r="11" spans="1:28" x14ac:dyDescent="0.25">
      <c r="A11" s="1" t="s">
        <v>0</v>
      </c>
      <c r="B11" s="11" t="s">
        <v>25</v>
      </c>
      <c r="C11" s="2" t="s">
        <v>1</v>
      </c>
      <c r="D11" t="s">
        <v>2</v>
      </c>
      <c r="E11" t="s">
        <v>3</v>
      </c>
      <c r="F11" s="2" t="s">
        <v>4</v>
      </c>
      <c r="G11" s="3" t="s">
        <v>5</v>
      </c>
      <c r="H11" s="2" t="s">
        <v>6</v>
      </c>
      <c r="I11" s="2" t="s">
        <v>7</v>
      </c>
      <c r="J11" s="2" t="s">
        <v>8</v>
      </c>
      <c r="K11" s="2" t="s">
        <v>9</v>
      </c>
      <c r="L11" s="2" t="s">
        <v>10</v>
      </c>
      <c r="M11" s="4" t="s">
        <v>11</v>
      </c>
      <c r="N11" s="5" t="s">
        <v>12</v>
      </c>
      <c r="O11" s="5" t="s">
        <v>43</v>
      </c>
      <c r="P11" s="5" t="s">
        <v>13</v>
      </c>
      <c r="Q11" s="4" t="s">
        <v>14</v>
      </c>
      <c r="R11" s="5" t="s">
        <v>15</v>
      </c>
      <c r="S11" s="5" t="s">
        <v>16</v>
      </c>
      <c r="T11" s="5" t="s">
        <v>17</v>
      </c>
      <c r="U11" s="5" t="s">
        <v>28</v>
      </c>
      <c r="V11" s="2" t="s">
        <v>29</v>
      </c>
      <c r="W11" s="2" t="s">
        <v>30</v>
      </c>
      <c r="X11" s="2" t="s">
        <v>31</v>
      </c>
      <c r="Y11" s="2" t="s">
        <v>51</v>
      </c>
      <c r="Z11" t="s">
        <v>57</v>
      </c>
      <c r="AA11" s="2" t="s">
        <v>58</v>
      </c>
      <c r="AB11" s="2"/>
    </row>
    <row r="12" spans="1:28" x14ac:dyDescent="0.25">
      <c r="A12" s="1">
        <v>44738</v>
      </c>
      <c r="B12" s="11">
        <v>44732</v>
      </c>
      <c r="C12" s="2">
        <v>25</v>
      </c>
      <c r="D12">
        <v>7</v>
      </c>
      <c r="E12" t="s">
        <v>72</v>
      </c>
      <c r="F12" s="2">
        <v>1267</v>
      </c>
      <c r="G12" s="3">
        <v>417.45998966666667</v>
      </c>
      <c r="H12" s="2">
        <v>120</v>
      </c>
      <c r="I12" s="2">
        <v>703</v>
      </c>
      <c r="J12" s="2">
        <v>237</v>
      </c>
      <c r="K12" s="2">
        <v>57</v>
      </c>
      <c r="L12" s="2">
        <v>150</v>
      </c>
      <c r="M12" s="4">
        <v>0.42735042735042733</v>
      </c>
      <c r="N12" s="5">
        <v>6.7881944444444439E-3</v>
      </c>
      <c r="O12" s="5">
        <v>7.5598320778405524E-3</v>
      </c>
      <c r="P12" s="5">
        <v>2.7685185185185188E-2</v>
      </c>
      <c r="Q12" s="4">
        <v>0.50427350427350426</v>
      </c>
      <c r="R12" s="5">
        <v>9.6342592592592591E-2</v>
      </c>
      <c r="S12" s="5">
        <v>0.14380787037037038</v>
      </c>
      <c r="T12" s="5">
        <v>0.98015046296296304</v>
      </c>
      <c r="U12" s="5">
        <v>6.8561171612265076E-2</v>
      </c>
      <c r="V12" s="2">
        <v>39</v>
      </c>
      <c r="W12" s="2">
        <v>22</v>
      </c>
      <c r="X12" s="2">
        <v>0</v>
      </c>
      <c r="Y12" s="2">
        <v>339</v>
      </c>
      <c r="Z12">
        <v>80</v>
      </c>
      <c r="AA12" s="2">
        <v>219</v>
      </c>
    </row>
    <row r="13" spans="1:28" x14ac:dyDescent="0.25">
      <c r="A13" s="1">
        <v>44734</v>
      </c>
      <c r="B13" s="11">
        <v>44732</v>
      </c>
      <c r="C13" s="2">
        <v>25</v>
      </c>
      <c r="D13">
        <v>3</v>
      </c>
      <c r="E13" t="s">
        <v>20</v>
      </c>
      <c r="F13" s="2">
        <v>1247</v>
      </c>
      <c r="G13" s="3">
        <v>739.41358916666684</v>
      </c>
      <c r="H13" s="2">
        <v>121</v>
      </c>
      <c r="I13" s="2">
        <v>692</v>
      </c>
      <c r="J13" s="2">
        <v>210</v>
      </c>
      <c r="K13" s="2">
        <v>61</v>
      </c>
      <c r="L13" s="2">
        <v>163</v>
      </c>
      <c r="M13" s="4">
        <v>0.41176470588235292</v>
      </c>
      <c r="N13" s="5">
        <v>6.3194444444444444E-3</v>
      </c>
      <c r="O13" s="5">
        <v>7.0459850606909439E-3</v>
      </c>
      <c r="P13" s="5">
        <v>2.0555555555555556E-2</v>
      </c>
      <c r="Q13" s="4">
        <v>0.58823529411764708</v>
      </c>
      <c r="R13" s="5">
        <v>6.4976851851851855E-2</v>
      </c>
      <c r="S13" s="5">
        <v>0.10198842592592594</v>
      </c>
      <c r="T13" s="5">
        <v>0.94989583333333327</v>
      </c>
      <c r="U13" s="5">
        <v>8.1621201252426043E-2</v>
      </c>
      <c r="V13" s="2">
        <v>66</v>
      </c>
      <c r="W13" s="2">
        <v>43</v>
      </c>
      <c r="X13" s="2">
        <v>5</v>
      </c>
      <c r="Y13" s="2">
        <v>430</v>
      </c>
      <c r="Z13">
        <v>96</v>
      </c>
      <c r="AA13" s="2">
        <v>282</v>
      </c>
    </row>
    <row r="14" spans="1:28" x14ac:dyDescent="0.25">
      <c r="A14" s="1">
        <v>44736</v>
      </c>
      <c r="B14" s="11">
        <v>44732</v>
      </c>
      <c r="C14" s="2">
        <v>25</v>
      </c>
      <c r="D14">
        <v>5</v>
      </c>
      <c r="E14" t="s">
        <v>22</v>
      </c>
      <c r="F14" s="2">
        <v>1308</v>
      </c>
      <c r="G14" s="3">
        <v>754.50914133333322</v>
      </c>
      <c r="H14" s="2">
        <v>141</v>
      </c>
      <c r="I14" s="2">
        <v>682</v>
      </c>
      <c r="J14" s="2">
        <v>243</v>
      </c>
      <c r="K14" s="2">
        <v>60</v>
      </c>
      <c r="L14" s="2">
        <v>182</v>
      </c>
      <c r="M14" s="4">
        <v>0.46043165467625902</v>
      </c>
      <c r="N14" s="5">
        <v>6.1805555555555563E-3</v>
      </c>
      <c r="O14" s="5">
        <v>7.3277211564082081E-3</v>
      </c>
      <c r="P14" s="5">
        <v>3.5034722222222224E-2</v>
      </c>
      <c r="Q14" s="4">
        <v>0.5467625899280576</v>
      </c>
      <c r="R14" s="5">
        <v>9.0740740740740733E-2</v>
      </c>
      <c r="S14" s="5">
        <v>0.15087384259259259</v>
      </c>
      <c r="T14" s="5">
        <v>1.3579166666666669</v>
      </c>
      <c r="U14" s="5">
        <v>8.081956968034916E-2</v>
      </c>
      <c r="V14" s="2">
        <v>66</v>
      </c>
      <c r="W14" s="2">
        <v>31</v>
      </c>
      <c r="X14" s="2">
        <v>3</v>
      </c>
      <c r="Y14" s="2">
        <v>438</v>
      </c>
      <c r="Z14">
        <v>76</v>
      </c>
      <c r="AA14" s="2">
        <v>256</v>
      </c>
    </row>
    <row r="15" spans="1:28" x14ac:dyDescent="0.25">
      <c r="A15" s="1">
        <v>44733</v>
      </c>
      <c r="B15" s="11">
        <v>44732</v>
      </c>
      <c r="C15" s="2">
        <v>25</v>
      </c>
      <c r="D15">
        <v>2</v>
      </c>
      <c r="E15" t="s">
        <v>19</v>
      </c>
      <c r="F15" s="2">
        <v>1327</v>
      </c>
      <c r="G15" s="3">
        <v>814.55053283333314</v>
      </c>
      <c r="H15" s="2">
        <v>133</v>
      </c>
      <c r="I15" s="2">
        <v>717</v>
      </c>
      <c r="J15" s="2">
        <v>221</v>
      </c>
      <c r="K15" s="2">
        <v>71</v>
      </c>
      <c r="L15" s="2">
        <v>185</v>
      </c>
      <c r="M15" s="4">
        <v>0.46564885496183206</v>
      </c>
      <c r="N15" s="5">
        <v>5.7754629629629631E-3</v>
      </c>
      <c r="O15" s="5">
        <v>6.8950558382810303E-3</v>
      </c>
      <c r="P15" s="5">
        <v>2.6909722222222224E-2</v>
      </c>
      <c r="Q15" s="4">
        <v>0.56488549618320616</v>
      </c>
      <c r="R15" s="5">
        <v>7.4872685185185181E-2</v>
      </c>
      <c r="S15" s="5">
        <v>0.12276041666666669</v>
      </c>
      <c r="T15" s="5">
        <v>1.1831365740740742</v>
      </c>
      <c r="U15" s="5">
        <v>8.5865255772569454E-2</v>
      </c>
      <c r="V15" s="2">
        <v>77</v>
      </c>
      <c r="W15" s="2">
        <v>34</v>
      </c>
      <c r="X15" s="2">
        <v>8</v>
      </c>
      <c r="Y15" s="2">
        <v>451</v>
      </c>
      <c r="Z15">
        <v>87</v>
      </c>
      <c r="AA15" s="2">
        <v>288</v>
      </c>
    </row>
    <row r="16" spans="1:28" x14ac:dyDescent="0.25">
      <c r="A16" s="1">
        <v>44732</v>
      </c>
      <c r="B16" s="11">
        <v>44732</v>
      </c>
      <c r="C16" s="2">
        <v>25</v>
      </c>
      <c r="D16">
        <v>1</v>
      </c>
      <c r="E16" t="s">
        <v>18</v>
      </c>
      <c r="F16" s="2">
        <v>1283</v>
      </c>
      <c r="G16" s="3">
        <v>819.89859133333346</v>
      </c>
      <c r="H16" s="2">
        <v>130</v>
      </c>
      <c r="I16" s="2">
        <v>715</v>
      </c>
      <c r="J16" s="2">
        <v>221</v>
      </c>
      <c r="K16" s="2">
        <v>64</v>
      </c>
      <c r="L16" s="2">
        <v>153</v>
      </c>
      <c r="M16" s="4">
        <v>0.48818897637795278</v>
      </c>
      <c r="N16" s="5">
        <v>5.6712962962962958E-3</v>
      </c>
      <c r="O16" s="5">
        <v>7.0626458151064461E-3</v>
      </c>
      <c r="P16" s="5">
        <v>2.7615740740740743E-2</v>
      </c>
      <c r="Q16" s="4">
        <v>0.60629921259842523</v>
      </c>
      <c r="R16" s="5">
        <v>7.6122685185185196E-2</v>
      </c>
      <c r="S16" s="5">
        <v>0.1128564814814815</v>
      </c>
      <c r="T16" s="5">
        <v>1.3928935185185185</v>
      </c>
      <c r="U16" s="5">
        <v>8.9794239320854369E-2</v>
      </c>
      <c r="V16" s="2">
        <v>66</v>
      </c>
      <c r="W16" s="2">
        <v>41</v>
      </c>
      <c r="X16" s="2">
        <v>7</v>
      </c>
      <c r="Y16" s="2">
        <v>429</v>
      </c>
      <c r="Z16">
        <v>77</v>
      </c>
      <c r="AA16" s="2">
        <v>243</v>
      </c>
    </row>
    <row r="17" spans="1:29" x14ac:dyDescent="0.25">
      <c r="A17" s="1">
        <v>44737</v>
      </c>
      <c r="B17" s="11">
        <v>44732</v>
      </c>
      <c r="C17" s="2">
        <v>25</v>
      </c>
      <c r="D17">
        <v>6</v>
      </c>
      <c r="E17" t="s">
        <v>23</v>
      </c>
      <c r="F17" s="2">
        <v>1300</v>
      </c>
      <c r="G17" s="3">
        <v>763.03970149999998</v>
      </c>
      <c r="H17" s="2">
        <v>137</v>
      </c>
      <c r="I17" s="2">
        <v>731</v>
      </c>
      <c r="J17" s="2">
        <v>215</v>
      </c>
      <c r="K17" s="2">
        <v>67</v>
      </c>
      <c r="L17" s="2">
        <v>150</v>
      </c>
      <c r="M17" s="4">
        <v>0.5</v>
      </c>
      <c r="N17" s="5">
        <v>5.5092592592592598E-3</v>
      </c>
      <c r="O17" s="5">
        <v>6.5081188725490185E-3</v>
      </c>
      <c r="P17" s="5">
        <v>2.3831018518518522E-2</v>
      </c>
      <c r="Q17" s="4">
        <v>0.63970588235294112</v>
      </c>
      <c r="R17" s="5">
        <v>7.7974537037037037E-2</v>
      </c>
      <c r="S17" s="5">
        <v>0.11685590277777778</v>
      </c>
      <c r="T17" s="5">
        <v>1.1187500000000001</v>
      </c>
      <c r="U17" s="5">
        <v>8.7085318139340076E-2</v>
      </c>
      <c r="V17" s="2">
        <v>67</v>
      </c>
      <c r="W17" s="2">
        <v>42</v>
      </c>
      <c r="X17" s="2">
        <v>8</v>
      </c>
      <c r="Y17" s="2">
        <v>420</v>
      </c>
      <c r="Z17">
        <v>80</v>
      </c>
      <c r="AA17" s="2">
        <v>255</v>
      </c>
    </row>
    <row r="18" spans="1:29" x14ac:dyDescent="0.25">
      <c r="A18" s="1">
        <v>44735</v>
      </c>
      <c r="B18" s="11">
        <v>44732</v>
      </c>
      <c r="C18" s="2">
        <v>25</v>
      </c>
      <c r="D18">
        <v>4</v>
      </c>
      <c r="E18" t="s">
        <v>21</v>
      </c>
      <c r="F18" s="2">
        <v>1285</v>
      </c>
      <c r="G18" s="3">
        <v>1008.1110796666663</v>
      </c>
      <c r="H18" s="2">
        <v>136</v>
      </c>
      <c r="I18" s="2">
        <v>695</v>
      </c>
      <c r="J18" s="2">
        <v>227</v>
      </c>
      <c r="K18" s="2">
        <v>59</v>
      </c>
      <c r="L18" s="2">
        <v>168</v>
      </c>
      <c r="M18" s="4">
        <v>0.57352941176470584</v>
      </c>
      <c r="N18" s="5">
        <v>4.9537037037037032E-3</v>
      </c>
      <c r="O18" s="5">
        <v>6.2046398420479284E-3</v>
      </c>
      <c r="P18" s="5">
        <v>2.2002314814814815E-2</v>
      </c>
      <c r="Q18" s="4">
        <v>0.66176470588235292</v>
      </c>
      <c r="R18" s="5">
        <v>7.9855324074074086E-2</v>
      </c>
      <c r="S18" s="5">
        <v>0.118671875</v>
      </c>
      <c r="T18" s="5">
        <v>1.1629398148148149</v>
      </c>
      <c r="U18" s="5">
        <v>9.381396565170938E-2</v>
      </c>
      <c r="V18" s="2">
        <v>95</v>
      </c>
      <c r="W18" s="2">
        <v>44</v>
      </c>
      <c r="X18" s="2">
        <v>8</v>
      </c>
      <c r="Y18" s="2">
        <v>461</v>
      </c>
      <c r="Z18">
        <v>97</v>
      </c>
      <c r="AA18" s="2">
        <v>258</v>
      </c>
    </row>
    <row r="20" spans="1:29" x14ac:dyDescent="0.25">
      <c r="A20" s="68" t="s">
        <v>329</v>
      </c>
    </row>
    <row r="21" spans="1:29" x14ac:dyDescent="0.25">
      <c r="A21" t="s">
        <v>91</v>
      </c>
    </row>
    <row r="23" spans="1:29" x14ac:dyDescent="0.25">
      <c r="A23" s="11" t="s">
        <v>25</v>
      </c>
      <c r="B23" s="2" t="s">
        <v>1</v>
      </c>
      <c r="C23" t="s">
        <v>73</v>
      </c>
      <c r="D23" t="s">
        <v>93</v>
      </c>
      <c r="E23" s="2" t="s">
        <v>4</v>
      </c>
      <c r="F23" s="3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2" t="s">
        <v>10</v>
      </c>
      <c r="L23" s="4" t="s">
        <v>11</v>
      </c>
      <c r="M23" s="5" t="s">
        <v>12</v>
      </c>
      <c r="N23" s="5" t="s">
        <v>43</v>
      </c>
      <c r="O23" s="5" t="s">
        <v>13</v>
      </c>
      <c r="P23" s="4" t="s">
        <v>14</v>
      </c>
      <c r="Q23" s="5" t="s">
        <v>15</v>
      </c>
      <c r="R23" s="5" t="s">
        <v>16</v>
      </c>
      <c r="S23" s="5" t="s">
        <v>17</v>
      </c>
      <c r="T23" s="5" t="s">
        <v>28</v>
      </c>
      <c r="U23" s="2" t="s">
        <v>29</v>
      </c>
      <c r="V23" s="2" t="s">
        <v>30</v>
      </c>
      <c r="W23" s="2" t="s">
        <v>31</v>
      </c>
      <c r="X23" s="2" t="s">
        <v>51</v>
      </c>
      <c r="Y23" t="s">
        <v>57</v>
      </c>
      <c r="Z23" s="2" t="s">
        <v>58</v>
      </c>
      <c r="AA23" t="s">
        <v>123</v>
      </c>
      <c r="AB23" s="4" t="s">
        <v>124</v>
      </c>
      <c r="AC23" t="s">
        <v>322</v>
      </c>
    </row>
    <row r="24" spans="1:29" x14ac:dyDescent="0.25">
      <c r="A24" s="11">
        <v>44732</v>
      </c>
      <c r="B24" s="2">
        <v>25</v>
      </c>
      <c r="C24" t="s">
        <v>83</v>
      </c>
      <c r="D24" t="s">
        <v>76</v>
      </c>
      <c r="E24" s="2">
        <v>1098</v>
      </c>
      <c r="F24" s="3">
        <v>511.57692233333319</v>
      </c>
      <c r="G24" s="2">
        <v>104</v>
      </c>
      <c r="H24" s="2">
        <v>566</v>
      </c>
      <c r="I24" s="2">
        <v>200</v>
      </c>
      <c r="J24" s="2">
        <v>59</v>
      </c>
      <c r="K24" s="2">
        <v>169</v>
      </c>
      <c r="L24" s="4">
        <v>0.40196078431372551</v>
      </c>
      <c r="M24" s="5">
        <v>7.7141203703703712E-3</v>
      </c>
      <c r="N24" s="5">
        <v>8.6069126724763988E-3</v>
      </c>
      <c r="O24" s="5">
        <v>3.5034722222222224E-2</v>
      </c>
      <c r="P24" s="4">
        <v>0.46078431372549017</v>
      </c>
      <c r="Q24" s="5">
        <v>4.4791666666666667E-2</v>
      </c>
      <c r="R24" s="5">
        <v>6.9380787037037039E-2</v>
      </c>
      <c r="S24" s="5">
        <v>0.76059027777777777</v>
      </c>
      <c r="T24" s="5">
        <v>6.0202357384046903E-2</v>
      </c>
      <c r="U24" s="2">
        <v>35</v>
      </c>
      <c r="V24" s="2">
        <v>16</v>
      </c>
      <c r="W24" s="2">
        <v>2</v>
      </c>
      <c r="X24" s="2">
        <v>409</v>
      </c>
      <c r="Y24">
        <v>101</v>
      </c>
      <c r="Z24" s="2">
        <v>272</v>
      </c>
      <c r="AA24">
        <v>409</v>
      </c>
      <c r="AB24" s="4">
        <v>0.62624584717607978</v>
      </c>
      <c r="AC24">
        <v>635</v>
      </c>
    </row>
    <row r="25" spans="1:29" x14ac:dyDescent="0.25">
      <c r="A25" s="11">
        <v>44732</v>
      </c>
      <c r="B25" s="2">
        <v>25</v>
      </c>
      <c r="C25" t="s">
        <v>86</v>
      </c>
      <c r="D25" t="s">
        <v>81</v>
      </c>
      <c r="E25" s="2">
        <v>1160</v>
      </c>
      <c r="F25" s="3">
        <v>945.60498849999988</v>
      </c>
      <c r="G25" s="2">
        <v>129</v>
      </c>
      <c r="H25" s="2">
        <v>656</v>
      </c>
      <c r="I25" s="2">
        <v>215</v>
      </c>
      <c r="J25" s="2">
        <v>56</v>
      </c>
      <c r="K25" s="2">
        <v>104</v>
      </c>
      <c r="L25" s="4">
        <v>0.3671875</v>
      </c>
      <c r="M25" s="5">
        <v>6.9270833333333346E-3</v>
      </c>
      <c r="N25" s="5">
        <v>7.5497323495370373E-3</v>
      </c>
      <c r="O25" s="5">
        <v>2.2523148148148146E-2</v>
      </c>
      <c r="P25" s="4">
        <v>0.5</v>
      </c>
      <c r="Q25" s="5">
        <v>0.15656828703703704</v>
      </c>
      <c r="R25" s="5">
        <v>0.23311631944444444</v>
      </c>
      <c r="S25" s="5">
        <v>1.3579166666666669</v>
      </c>
      <c r="T25" s="5">
        <v>0.11100028400205765</v>
      </c>
      <c r="U25" s="2">
        <v>84</v>
      </c>
      <c r="V25" s="2">
        <v>51</v>
      </c>
      <c r="W25" s="2">
        <v>11</v>
      </c>
      <c r="X25" s="2">
        <v>368</v>
      </c>
      <c r="Y25">
        <v>100</v>
      </c>
      <c r="Z25" s="2">
        <v>213</v>
      </c>
      <c r="AA25">
        <v>368</v>
      </c>
      <c r="AB25" s="4">
        <v>0.71285140562248994</v>
      </c>
      <c r="AC25">
        <v>512</v>
      </c>
    </row>
    <row r="26" spans="1:29" x14ac:dyDescent="0.25">
      <c r="A26" s="11">
        <v>44732</v>
      </c>
      <c r="B26" s="2">
        <v>25</v>
      </c>
      <c r="C26" t="s">
        <v>85</v>
      </c>
      <c r="D26" t="s">
        <v>87</v>
      </c>
      <c r="E26" s="2">
        <v>2231</v>
      </c>
      <c r="F26" s="3">
        <v>1556.7180061666666</v>
      </c>
      <c r="G26" s="2">
        <v>199</v>
      </c>
      <c r="H26" s="2">
        <v>1209</v>
      </c>
      <c r="I26" s="2">
        <v>408</v>
      </c>
      <c r="J26" s="2">
        <v>113</v>
      </c>
      <c r="K26" s="2">
        <v>302</v>
      </c>
      <c r="L26" s="4">
        <v>0.42783505154639173</v>
      </c>
      <c r="M26" s="5">
        <v>6.510416666666667E-3</v>
      </c>
      <c r="N26" s="5">
        <v>7.7339275486827059E-3</v>
      </c>
      <c r="O26" s="5">
        <v>3.078703703703704E-2</v>
      </c>
      <c r="P26" s="4">
        <v>0.53092783505154639</v>
      </c>
      <c r="Q26" s="5">
        <v>6.2771990740740746E-2</v>
      </c>
      <c r="R26" s="5">
        <v>9.8252314814814834E-2</v>
      </c>
      <c r="S26" s="5">
        <v>1.1109837962962963</v>
      </c>
      <c r="T26" s="5">
        <v>8.6019854715540314E-2</v>
      </c>
      <c r="U26" s="2">
        <v>155</v>
      </c>
      <c r="V26" s="2">
        <v>72</v>
      </c>
      <c r="W26" s="2">
        <v>5</v>
      </c>
      <c r="X26" s="2">
        <v>785</v>
      </c>
      <c r="Y26">
        <v>133</v>
      </c>
      <c r="Z26" s="2">
        <v>462</v>
      </c>
      <c r="AA26">
        <v>785</v>
      </c>
      <c r="AB26" s="4">
        <v>0.59341563786008233</v>
      </c>
      <c r="AC26">
        <v>1285</v>
      </c>
    </row>
    <row r="27" spans="1:29" x14ac:dyDescent="0.25">
      <c r="A27" s="11">
        <v>44732</v>
      </c>
      <c r="B27" s="2">
        <v>25</v>
      </c>
      <c r="C27" t="s">
        <v>79</v>
      </c>
      <c r="D27" t="s">
        <v>94</v>
      </c>
      <c r="E27" s="2">
        <v>415</v>
      </c>
      <c r="F27" s="3">
        <v>213.36971383333329</v>
      </c>
      <c r="G27" s="2">
        <v>47</v>
      </c>
      <c r="H27" s="2">
        <v>221</v>
      </c>
      <c r="I27" s="2">
        <v>77</v>
      </c>
      <c r="J27" s="2">
        <v>23</v>
      </c>
      <c r="K27" s="2">
        <v>47</v>
      </c>
      <c r="L27" s="4">
        <v>0.44680851063829785</v>
      </c>
      <c r="M27" s="5">
        <v>6.4120370370370364E-3</v>
      </c>
      <c r="N27" s="5">
        <v>7.4258766745468868E-3</v>
      </c>
      <c r="O27" s="5">
        <v>1.9050925925925926E-2</v>
      </c>
      <c r="P27" s="4">
        <v>0.53191489361702127</v>
      </c>
      <c r="Q27" s="5">
        <v>6.9363425925925939E-2</v>
      </c>
      <c r="R27" s="5">
        <v>0.11091203703703705</v>
      </c>
      <c r="S27" s="5">
        <v>0.72120370370370368</v>
      </c>
      <c r="T27" s="5">
        <v>6.6151109852176759E-2</v>
      </c>
      <c r="U27" s="2">
        <v>15</v>
      </c>
      <c r="V27" s="2">
        <v>10</v>
      </c>
      <c r="W27" s="2">
        <v>2</v>
      </c>
      <c r="X27" s="2">
        <v>158</v>
      </c>
      <c r="Y27">
        <v>37</v>
      </c>
      <c r="Z27" s="2">
        <v>109</v>
      </c>
      <c r="AA27">
        <v>158</v>
      </c>
      <c r="AB27" s="4">
        <v>0.59199999999999997</v>
      </c>
      <c r="AC27">
        <v>260</v>
      </c>
    </row>
    <row r="28" spans="1:29" x14ac:dyDescent="0.25">
      <c r="A28" s="11">
        <v>44732</v>
      </c>
      <c r="B28" s="2">
        <v>25</v>
      </c>
      <c r="C28" t="s">
        <v>75</v>
      </c>
      <c r="D28" t="s">
        <v>80</v>
      </c>
      <c r="E28" s="2">
        <v>1017</v>
      </c>
      <c r="F28" s="3">
        <v>900.47915316666683</v>
      </c>
      <c r="G28" s="2">
        <v>94</v>
      </c>
      <c r="H28" s="2">
        <v>571</v>
      </c>
      <c r="I28" s="2">
        <v>184</v>
      </c>
      <c r="J28" s="2">
        <v>52</v>
      </c>
      <c r="K28" s="2">
        <v>116</v>
      </c>
      <c r="L28" s="4">
        <v>0.4891304347826087</v>
      </c>
      <c r="M28" s="5">
        <v>5.8159722222222224E-3</v>
      </c>
      <c r="N28" s="5">
        <v>6.1601751207729476E-3</v>
      </c>
      <c r="O28" s="5">
        <v>1.6793981481481483E-2</v>
      </c>
      <c r="P28" s="4">
        <v>0.57608695652173914</v>
      </c>
      <c r="Q28" s="5">
        <v>0.11121527777777779</v>
      </c>
      <c r="R28" s="5">
        <v>0.15192534722222223</v>
      </c>
      <c r="S28" s="5">
        <v>1.1629398148148149</v>
      </c>
      <c r="T28" s="5">
        <v>0.15594960480769232</v>
      </c>
      <c r="U28" s="2">
        <v>84</v>
      </c>
      <c r="V28" s="2">
        <v>63</v>
      </c>
      <c r="W28" s="2">
        <v>18</v>
      </c>
      <c r="X28" s="2">
        <v>273</v>
      </c>
      <c r="Y28">
        <v>56</v>
      </c>
      <c r="Z28" s="2">
        <v>139</v>
      </c>
      <c r="AA28">
        <v>273</v>
      </c>
      <c r="AB28" s="4">
        <v>0.56316916488222701</v>
      </c>
      <c r="AC28">
        <v>480</v>
      </c>
    </row>
    <row r="29" spans="1:29" x14ac:dyDescent="0.25">
      <c r="A29" s="11">
        <v>44732</v>
      </c>
      <c r="B29" s="2">
        <v>25</v>
      </c>
      <c r="C29" t="s">
        <v>88</v>
      </c>
      <c r="D29" t="s">
        <v>89</v>
      </c>
      <c r="E29" s="2">
        <v>1731</v>
      </c>
      <c r="F29" s="3">
        <v>525.80303250000009</v>
      </c>
      <c r="G29" s="2">
        <v>177</v>
      </c>
      <c r="H29" s="2">
        <v>906</v>
      </c>
      <c r="I29" s="2">
        <v>294</v>
      </c>
      <c r="J29" s="2">
        <v>74</v>
      </c>
      <c r="K29" s="2">
        <v>280</v>
      </c>
      <c r="L29" s="4">
        <v>0.53107344632768361</v>
      </c>
      <c r="M29" s="5">
        <v>5.3703703703703708E-3</v>
      </c>
      <c r="N29" s="5">
        <v>6.3353996652019268E-3</v>
      </c>
      <c r="O29" s="5">
        <v>2.7685185185185188E-2</v>
      </c>
      <c r="P29" s="4">
        <v>0.65536723163841804</v>
      </c>
      <c r="Q29" s="5">
        <v>8.3449074074074064E-2</v>
      </c>
      <c r="R29" s="5">
        <v>0.13533854166666673</v>
      </c>
      <c r="S29" s="5">
        <v>1.1187500000000001</v>
      </c>
      <c r="T29" s="5">
        <v>5.7507653481972613E-2</v>
      </c>
      <c r="U29" s="2">
        <v>47</v>
      </c>
      <c r="V29" s="2">
        <v>15</v>
      </c>
      <c r="W29" s="2">
        <v>0</v>
      </c>
      <c r="X29" s="2">
        <v>614</v>
      </c>
      <c r="Y29">
        <v>91</v>
      </c>
      <c r="Z29" s="2">
        <v>391</v>
      </c>
      <c r="AA29">
        <v>614</v>
      </c>
      <c r="AB29" s="4">
        <v>0.64509169363538299</v>
      </c>
      <c r="AC29">
        <v>948</v>
      </c>
    </row>
    <row r="30" spans="1:29" x14ac:dyDescent="0.25">
      <c r="A30" s="11">
        <v>44732</v>
      </c>
      <c r="B30" s="2">
        <v>25</v>
      </c>
      <c r="C30" t="s">
        <v>84</v>
      </c>
      <c r="D30" t="s">
        <v>95</v>
      </c>
      <c r="E30" s="2">
        <v>1326</v>
      </c>
      <c r="F30" s="3">
        <v>663.43080899999984</v>
      </c>
      <c r="G30" s="2">
        <v>167</v>
      </c>
      <c r="H30" s="2">
        <v>771</v>
      </c>
      <c r="I30" s="2">
        <v>196</v>
      </c>
      <c r="J30" s="2">
        <v>62</v>
      </c>
      <c r="K30" s="2">
        <v>130</v>
      </c>
      <c r="L30" s="4">
        <v>0.61212121212121207</v>
      </c>
      <c r="M30" s="5">
        <v>4.6643518518518518E-3</v>
      </c>
      <c r="N30" s="5">
        <v>5.4304854096520775E-3</v>
      </c>
      <c r="O30" s="5">
        <v>2.6342592592592591E-2</v>
      </c>
      <c r="P30" s="4">
        <v>0.75757575757575757</v>
      </c>
      <c r="Q30" s="5">
        <v>0.10560185185185185</v>
      </c>
      <c r="R30" s="5">
        <v>0.15593750000000001</v>
      </c>
      <c r="S30" s="5">
        <v>1.3928935185185185</v>
      </c>
      <c r="T30" s="5">
        <v>8.7649744474312993E-2</v>
      </c>
      <c r="U30" s="2">
        <v>56</v>
      </c>
      <c r="V30" s="2">
        <v>30</v>
      </c>
      <c r="W30" s="2">
        <v>1</v>
      </c>
      <c r="X30" s="2">
        <v>357</v>
      </c>
      <c r="Y30">
        <v>72</v>
      </c>
      <c r="Z30" s="2">
        <v>211</v>
      </c>
      <c r="AA30">
        <v>357</v>
      </c>
      <c r="AB30" s="4">
        <v>0.56849315068493156</v>
      </c>
      <c r="AC30">
        <v>611</v>
      </c>
    </row>
    <row r="31" spans="1:29" x14ac:dyDescent="0.25">
      <c r="A31" s="11">
        <v>44732</v>
      </c>
      <c r="B31" s="2">
        <v>25</v>
      </c>
      <c r="C31" t="s">
        <v>78</v>
      </c>
      <c r="D31" t="s">
        <v>82</v>
      </c>
      <c r="E31" s="2">
        <v>39</v>
      </c>
      <c r="F31" s="3">
        <v>0</v>
      </c>
      <c r="G31" s="2">
        <v>1</v>
      </c>
      <c r="H31" s="2">
        <v>35</v>
      </c>
      <c r="I31" s="2">
        <v>0</v>
      </c>
      <c r="J31" s="2">
        <v>0</v>
      </c>
      <c r="K31" s="2">
        <v>3</v>
      </c>
      <c r="L31" s="4" t="s">
        <v>77</v>
      </c>
      <c r="M31" s="5">
        <v>4.2824074074074075E-4</v>
      </c>
      <c r="N31" s="5">
        <v>4.2824074074074075E-4</v>
      </c>
      <c r="O31" s="5">
        <v>4.2824074074074075E-4</v>
      </c>
      <c r="P31" s="4" t="s">
        <v>77</v>
      </c>
      <c r="Q31" s="5" t="s">
        <v>77</v>
      </c>
      <c r="R31" s="5" t="s">
        <v>77</v>
      </c>
      <c r="S31" s="5" t="s">
        <v>77</v>
      </c>
      <c r="T31" s="5">
        <v>1.7604145833333334E-2</v>
      </c>
      <c r="U31" s="2">
        <v>0</v>
      </c>
      <c r="V31" s="2">
        <v>0</v>
      </c>
      <c r="W31" s="2">
        <v>0</v>
      </c>
      <c r="X31" s="2">
        <v>4</v>
      </c>
      <c r="Y31">
        <v>3</v>
      </c>
      <c r="Z31" s="2">
        <v>4</v>
      </c>
      <c r="AA31">
        <v>4</v>
      </c>
      <c r="AB31" s="4" t="s">
        <v>77</v>
      </c>
      <c r="AC31">
        <v>4</v>
      </c>
    </row>
    <row r="32" spans="1:29" x14ac:dyDescent="0.25">
      <c r="A32" s="11"/>
      <c r="B32" s="2"/>
      <c r="E32" s="2"/>
      <c r="F32" s="3"/>
      <c r="G32" s="2"/>
      <c r="H32" s="2"/>
      <c r="I32" s="2"/>
      <c r="J32" s="2"/>
      <c r="K32" s="2"/>
      <c r="L32" s="4"/>
      <c r="M32" s="5"/>
      <c r="N32" s="5"/>
      <c r="O32" s="5"/>
      <c r="P32" s="4"/>
      <c r="Q32" s="5"/>
      <c r="R32" s="5"/>
      <c r="S32" s="5"/>
      <c r="T32" s="5"/>
      <c r="U32" s="2"/>
      <c r="V32" s="2"/>
      <c r="W32" s="2"/>
      <c r="X32" s="2"/>
      <c r="Z32" s="2"/>
    </row>
    <row r="33" spans="1:26" x14ac:dyDescent="0.25">
      <c r="A33" s="11"/>
      <c r="B33" s="2"/>
      <c r="E33" s="2"/>
      <c r="F33" s="3"/>
      <c r="G33" s="2"/>
      <c r="H33" s="2"/>
      <c r="I33" s="2"/>
      <c r="J33" s="2"/>
      <c r="K33" s="2"/>
      <c r="L33" s="4"/>
      <c r="M33" s="5"/>
      <c r="N33" s="5"/>
      <c r="O33" s="5"/>
      <c r="P33" s="4"/>
      <c r="Q33" s="5"/>
      <c r="R33" s="5"/>
      <c r="S33" s="5"/>
      <c r="T33" s="5"/>
      <c r="U33" s="2"/>
      <c r="V33" s="2"/>
      <c r="W33" s="2"/>
      <c r="X33" s="2"/>
      <c r="Z33" s="2"/>
    </row>
    <row r="34" spans="1:26" x14ac:dyDescent="0.25">
      <c r="A34" s="69" t="s">
        <v>330</v>
      </c>
      <c r="B34" s="2"/>
      <c r="E34" s="2"/>
      <c r="F34" s="3"/>
      <c r="G34" s="2"/>
      <c r="H34" s="2"/>
      <c r="I34" s="2"/>
      <c r="J34" s="2"/>
      <c r="K34" s="2"/>
      <c r="L34" s="4"/>
      <c r="M34" s="5"/>
      <c r="N34" s="5"/>
      <c r="O34" s="5"/>
      <c r="P34" s="4"/>
      <c r="Q34" s="5"/>
      <c r="R34" s="5"/>
      <c r="S34" s="5"/>
      <c r="T34" s="5"/>
      <c r="U34" s="2"/>
      <c r="V34" s="2"/>
      <c r="W34" s="2"/>
      <c r="X34" s="2"/>
      <c r="Z34" s="2"/>
    </row>
    <row r="35" spans="1:26" x14ac:dyDescent="0.25">
      <c r="A35" s="11" t="s">
        <v>92</v>
      </c>
      <c r="B35" s="2"/>
      <c r="E35" s="2"/>
      <c r="F35" s="3"/>
      <c r="G35" s="2"/>
      <c r="H35" s="2"/>
      <c r="I35" s="2"/>
      <c r="J35" s="2"/>
      <c r="K35" s="2"/>
      <c r="L35" s="4"/>
      <c r="M35" s="5"/>
      <c r="N35" s="5"/>
      <c r="O35" s="5"/>
      <c r="P35" s="4"/>
      <c r="Q35" s="5"/>
      <c r="R35" s="5"/>
      <c r="S35" s="5"/>
      <c r="T35" s="5"/>
      <c r="U35" s="2"/>
      <c r="V35" s="2"/>
      <c r="W35" s="2"/>
      <c r="X35" s="2"/>
      <c r="Z35" s="2"/>
    </row>
    <row r="36" spans="1:26" x14ac:dyDescent="0.25">
      <c r="A36" s="11"/>
      <c r="B36" s="2"/>
      <c r="E36" s="2"/>
      <c r="F36" s="3"/>
      <c r="G36" s="2"/>
      <c r="H36" s="2"/>
      <c r="I36" s="2"/>
      <c r="J36" s="2"/>
      <c r="K36" s="2"/>
      <c r="L36" s="4"/>
      <c r="M36" s="5"/>
      <c r="N36" s="5"/>
      <c r="O36" s="5"/>
      <c r="P36" s="4"/>
      <c r="Q36" s="5"/>
      <c r="R36" s="5"/>
      <c r="S36" s="5"/>
      <c r="T36" s="5"/>
      <c r="U36" s="2"/>
      <c r="V36" s="2"/>
      <c r="W36" s="2"/>
      <c r="X36" s="2"/>
      <c r="Z36" s="2"/>
    </row>
    <row r="37" spans="1:26" x14ac:dyDescent="0.25">
      <c r="A37" s="11" t="s">
        <v>25</v>
      </c>
      <c r="B37" s="2" t="s">
        <v>1</v>
      </c>
      <c r="C37" t="s">
        <v>74</v>
      </c>
      <c r="D37" s="2" t="s">
        <v>4</v>
      </c>
      <c r="E37" s="3" t="s">
        <v>5</v>
      </c>
      <c r="F37" s="2" t="s">
        <v>6</v>
      </c>
      <c r="G37" s="2" t="s">
        <v>7</v>
      </c>
      <c r="H37" s="2" t="s">
        <v>8</v>
      </c>
      <c r="I37" s="2" t="s">
        <v>9</v>
      </c>
      <c r="J37" s="2" t="s">
        <v>10</v>
      </c>
      <c r="K37" s="4" t="s">
        <v>11</v>
      </c>
      <c r="L37" s="5" t="s">
        <v>12</v>
      </c>
      <c r="M37" s="5" t="s">
        <v>43</v>
      </c>
      <c r="N37" s="5" t="s">
        <v>13</v>
      </c>
      <c r="O37" s="4" t="s">
        <v>14</v>
      </c>
      <c r="P37" s="5" t="s">
        <v>15</v>
      </c>
      <c r="Q37" s="5" t="s">
        <v>16</v>
      </c>
      <c r="R37" s="5" t="s">
        <v>17</v>
      </c>
      <c r="S37" s="5" t="s">
        <v>28</v>
      </c>
      <c r="T37" s="2" t="s">
        <v>29</v>
      </c>
      <c r="U37" s="2" t="s">
        <v>30</v>
      </c>
      <c r="V37" s="2" t="s">
        <v>31</v>
      </c>
      <c r="W37" s="2" t="s">
        <v>51</v>
      </c>
      <c r="X37" t="s">
        <v>57</v>
      </c>
      <c r="Y37" s="2" t="s">
        <v>58</v>
      </c>
    </row>
    <row r="38" spans="1:26" x14ac:dyDescent="0.25">
      <c r="A38" s="11">
        <v>44732</v>
      </c>
      <c r="B38" s="2">
        <v>25</v>
      </c>
      <c r="C38" t="s">
        <v>76</v>
      </c>
      <c r="D38" s="2">
        <v>411</v>
      </c>
      <c r="E38" s="3">
        <v>505.7341449999999</v>
      </c>
      <c r="F38" s="2">
        <v>69</v>
      </c>
      <c r="G38" s="2">
        <v>240</v>
      </c>
      <c r="H38" s="2">
        <v>58</v>
      </c>
      <c r="I38" s="2">
        <v>10</v>
      </c>
      <c r="J38" s="2">
        <v>34</v>
      </c>
      <c r="K38" s="4">
        <v>0.34782608695652173</v>
      </c>
      <c r="L38" s="5">
        <v>8.9004629629629625E-3</v>
      </c>
      <c r="M38" s="5">
        <v>9.4171027911969952E-3</v>
      </c>
      <c r="N38" s="5">
        <v>3.5034722222222224E-2</v>
      </c>
      <c r="O38" s="4">
        <v>0.37681159420289856</v>
      </c>
      <c r="P38" s="5">
        <v>4.5422453703703701E-2</v>
      </c>
      <c r="Q38" s="5">
        <v>6.6422453703703713E-2</v>
      </c>
      <c r="R38" s="5">
        <v>0.76059027777777777</v>
      </c>
      <c r="S38" s="5">
        <v>5.9312230842911866E-2</v>
      </c>
      <c r="T38" s="2">
        <v>33</v>
      </c>
      <c r="U38" s="2">
        <v>15</v>
      </c>
      <c r="V38" s="2">
        <v>2</v>
      </c>
      <c r="W38" s="2">
        <v>410</v>
      </c>
      <c r="X38">
        <v>102</v>
      </c>
      <c r="Y38" s="2">
        <v>273</v>
      </c>
      <c r="Z38">
        <v>410</v>
      </c>
    </row>
    <row r="39" spans="1:26" x14ac:dyDescent="0.25">
      <c r="A39" s="11">
        <v>44732</v>
      </c>
      <c r="B39" s="2">
        <v>25</v>
      </c>
      <c r="C39" t="s">
        <v>81</v>
      </c>
      <c r="D39" s="2">
        <v>408</v>
      </c>
      <c r="E39" s="3">
        <v>1137.9433168333335</v>
      </c>
      <c r="F39" s="2">
        <v>107</v>
      </c>
      <c r="G39" s="2">
        <v>244</v>
      </c>
      <c r="H39" s="2">
        <v>37</v>
      </c>
      <c r="I39" s="2">
        <v>4</v>
      </c>
      <c r="J39" s="2">
        <v>16</v>
      </c>
      <c r="K39" s="4">
        <v>0.35514018691588783</v>
      </c>
      <c r="L39" s="5">
        <v>6.9791666666666674E-3</v>
      </c>
      <c r="M39" s="5">
        <v>7.789784527518176E-3</v>
      </c>
      <c r="N39" s="5">
        <v>2.2523148148148146E-2</v>
      </c>
      <c r="O39" s="4">
        <v>0.49532710280373832</v>
      </c>
      <c r="P39" s="5">
        <v>0.14946180555555555</v>
      </c>
      <c r="Q39" s="5">
        <v>0.20280266203703706</v>
      </c>
      <c r="R39" s="5">
        <v>0.93119212962962972</v>
      </c>
      <c r="S39" s="5">
        <v>0.11961490159970227</v>
      </c>
      <c r="T39" s="2">
        <v>99</v>
      </c>
      <c r="U39" s="2">
        <v>62</v>
      </c>
      <c r="V39" s="2">
        <v>15</v>
      </c>
      <c r="W39" s="2">
        <v>400</v>
      </c>
      <c r="X39">
        <v>105</v>
      </c>
      <c r="Y39" s="2">
        <v>221</v>
      </c>
      <c r="Z39">
        <v>400</v>
      </c>
    </row>
    <row r="40" spans="1:26" x14ac:dyDescent="0.25">
      <c r="A40" s="11">
        <v>44732</v>
      </c>
      <c r="B40" s="2">
        <v>25</v>
      </c>
      <c r="C40" t="s">
        <v>87</v>
      </c>
      <c r="D40" s="2">
        <v>726</v>
      </c>
      <c r="E40" s="3">
        <v>1537.7555086666671</v>
      </c>
      <c r="F40" s="2">
        <v>121</v>
      </c>
      <c r="G40" s="2">
        <v>456</v>
      </c>
      <c r="H40" s="2">
        <v>71</v>
      </c>
      <c r="I40" s="2">
        <v>17</v>
      </c>
      <c r="J40" s="2">
        <v>61</v>
      </c>
      <c r="K40" s="4">
        <v>0.47933884297520662</v>
      </c>
      <c r="L40" s="5">
        <v>6.0648148148148145E-3</v>
      </c>
      <c r="M40" s="5">
        <v>7.4452861952861975E-3</v>
      </c>
      <c r="N40" s="5">
        <v>2.7615740740740743E-2</v>
      </c>
      <c r="O40" s="4">
        <v>0.54545454545454541</v>
      </c>
      <c r="P40" s="5">
        <v>5.828703703703704E-2</v>
      </c>
      <c r="Q40" s="5">
        <v>9.7974537037037041E-2</v>
      </c>
      <c r="R40" s="5">
        <v>0.87623842592592593</v>
      </c>
      <c r="S40" s="5">
        <v>9.1193338935647031E-2</v>
      </c>
      <c r="T40" s="2">
        <v>155</v>
      </c>
      <c r="U40" s="2">
        <v>72</v>
      </c>
      <c r="V40" s="2">
        <v>5</v>
      </c>
      <c r="W40" s="2">
        <v>716</v>
      </c>
      <c r="X40">
        <v>123</v>
      </c>
      <c r="Y40" s="2">
        <v>403</v>
      </c>
      <c r="Z40">
        <v>716</v>
      </c>
    </row>
    <row r="41" spans="1:26" x14ac:dyDescent="0.25">
      <c r="A41" s="11">
        <v>44732</v>
      </c>
      <c r="B41" s="2">
        <v>25</v>
      </c>
      <c r="C41" t="s">
        <v>77</v>
      </c>
      <c r="D41" s="2">
        <v>7368</v>
      </c>
      <c r="E41" s="3">
        <v>0</v>
      </c>
      <c r="F41" s="2">
        <v>785</v>
      </c>
      <c r="G41" s="2">
        <v>3910</v>
      </c>
      <c r="H41" s="2">
        <v>1374</v>
      </c>
      <c r="I41" s="2">
        <v>404</v>
      </c>
      <c r="J41" s="2">
        <v>895</v>
      </c>
      <c r="K41" s="4">
        <v>0.47409326424870468</v>
      </c>
      <c r="L41" s="5">
        <v>5.8912037037037032E-3</v>
      </c>
      <c r="M41" s="5">
        <v>6.8738021656844402E-3</v>
      </c>
      <c r="N41" s="5">
        <v>3.5034722222222224E-2</v>
      </c>
      <c r="O41" s="4">
        <v>0.59067357512953367</v>
      </c>
      <c r="P41" s="5">
        <v>7.9004629629629633E-2</v>
      </c>
      <c r="Q41" s="5">
        <v>0.11945833333333336</v>
      </c>
      <c r="R41" s="5">
        <v>1.3579166666666669</v>
      </c>
      <c r="S41" s="5">
        <v>3.0555555555555557E-3</v>
      </c>
      <c r="T41" s="2">
        <v>0</v>
      </c>
      <c r="U41" s="2">
        <v>0</v>
      </c>
      <c r="V41" s="2">
        <v>0</v>
      </c>
      <c r="W41" s="2">
        <v>1383</v>
      </c>
      <c r="X41">
        <v>0</v>
      </c>
      <c r="Y41" s="2">
        <v>5</v>
      </c>
      <c r="Z41">
        <v>1383</v>
      </c>
    </row>
    <row r="42" spans="1:26" x14ac:dyDescent="0.25">
      <c r="A42" s="11">
        <v>44732</v>
      </c>
      <c r="B42" s="2">
        <v>25</v>
      </c>
      <c r="C42" t="s">
        <v>89</v>
      </c>
      <c r="D42" s="2">
        <v>581</v>
      </c>
      <c r="E42" s="3">
        <v>438.60581383333334</v>
      </c>
      <c r="F42" s="2">
        <v>106</v>
      </c>
      <c r="G42" s="2">
        <v>298</v>
      </c>
      <c r="H42" s="2">
        <v>58</v>
      </c>
      <c r="I42" s="2">
        <v>9</v>
      </c>
      <c r="J42" s="2">
        <v>110</v>
      </c>
      <c r="K42" s="4">
        <v>0.51886792452830188</v>
      </c>
      <c r="L42" s="5">
        <v>5.3703703703703708E-3</v>
      </c>
      <c r="M42" s="5">
        <v>6.5620632424877702E-3</v>
      </c>
      <c r="N42" s="5">
        <v>2.7685185185185188E-2</v>
      </c>
      <c r="O42" s="4">
        <v>0.66981132075471694</v>
      </c>
      <c r="P42" s="5">
        <v>8.4097222222222226E-2</v>
      </c>
      <c r="Q42" s="5">
        <v>0.13076851851851853</v>
      </c>
      <c r="R42" s="5">
        <v>0.9253703703703704</v>
      </c>
      <c r="S42" s="5">
        <v>5.6004213030694201E-2</v>
      </c>
      <c r="T42" s="2">
        <v>40</v>
      </c>
      <c r="U42" s="2">
        <v>11</v>
      </c>
      <c r="V42" s="2">
        <v>0</v>
      </c>
      <c r="W42" s="2">
        <v>560</v>
      </c>
      <c r="X42">
        <v>82</v>
      </c>
      <c r="Y42" s="2">
        <v>354</v>
      </c>
      <c r="Z42">
        <v>560</v>
      </c>
    </row>
    <row r="43" spans="1:26" x14ac:dyDescent="0.25">
      <c r="A43" s="11">
        <v>44732</v>
      </c>
      <c r="B43" s="2">
        <v>25</v>
      </c>
      <c r="C43" t="s">
        <v>80</v>
      </c>
      <c r="D43" s="2">
        <v>304</v>
      </c>
      <c r="E43" s="3">
        <v>929.72582116666695</v>
      </c>
      <c r="F43" s="2">
        <v>66</v>
      </c>
      <c r="G43" s="2">
        <v>178</v>
      </c>
      <c r="H43" s="2">
        <v>42</v>
      </c>
      <c r="I43" s="2">
        <v>4</v>
      </c>
      <c r="J43" s="2">
        <v>14</v>
      </c>
      <c r="K43" s="4">
        <v>0.5757575757575758</v>
      </c>
      <c r="L43" s="5">
        <v>5.2372685185185187E-3</v>
      </c>
      <c r="M43" s="5">
        <v>6.0453493265993268E-3</v>
      </c>
      <c r="N43" s="5">
        <v>1.9050925925925926E-2</v>
      </c>
      <c r="O43" s="4">
        <v>0.65151515151515149</v>
      </c>
      <c r="P43" s="5">
        <v>0.10641203703703703</v>
      </c>
      <c r="Q43" s="5">
        <v>0.155400462962963</v>
      </c>
      <c r="R43" s="5">
        <v>1.1629398148148149</v>
      </c>
      <c r="S43" s="5">
        <v>0.14663625672667441</v>
      </c>
      <c r="T43" s="2">
        <v>88</v>
      </c>
      <c r="U43" s="2">
        <v>64</v>
      </c>
      <c r="V43" s="2">
        <v>17</v>
      </c>
      <c r="W43" s="2">
        <v>301</v>
      </c>
      <c r="X43">
        <v>63</v>
      </c>
      <c r="Y43" s="2">
        <v>160</v>
      </c>
      <c r="Z43">
        <v>301</v>
      </c>
    </row>
    <row r="44" spans="1:26" x14ac:dyDescent="0.25">
      <c r="A44" s="11">
        <v>44732</v>
      </c>
      <c r="B44" s="2">
        <v>25</v>
      </c>
      <c r="C44" t="s">
        <v>90</v>
      </c>
      <c r="D44" s="2">
        <v>429</v>
      </c>
      <c r="E44" s="3">
        <v>678.7588599999998</v>
      </c>
      <c r="F44" s="2">
        <v>127</v>
      </c>
      <c r="G44" s="2">
        <v>232</v>
      </c>
      <c r="H44" s="2">
        <v>36</v>
      </c>
      <c r="I44" s="2">
        <v>4</v>
      </c>
      <c r="J44" s="2">
        <v>30</v>
      </c>
      <c r="K44" s="4">
        <v>0.61417322834645671</v>
      </c>
      <c r="L44" s="5">
        <v>4.7106481481481478E-3</v>
      </c>
      <c r="M44" s="5">
        <v>5.6534339457567796E-3</v>
      </c>
      <c r="N44" s="5">
        <v>2.6342592592592591E-2</v>
      </c>
      <c r="O44" s="4">
        <v>0.74015748031496065</v>
      </c>
      <c r="P44" s="5">
        <v>0.10069444444444445</v>
      </c>
      <c r="Q44" s="5">
        <v>0.16147569444444446</v>
      </c>
      <c r="R44" s="5">
        <v>1.3928935185185185</v>
      </c>
      <c r="S44" s="5">
        <v>7.8892662619787626E-2</v>
      </c>
      <c r="T44" s="2">
        <v>57</v>
      </c>
      <c r="U44" s="2">
        <v>30</v>
      </c>
      <c r="V44" s="2">
        <v>0</v>
      </c>
      <c r="W44" s="2">
        <v>407</v>
      </c>
      <c r="X44">
        <v>83</v>
      </c>
      <c r="Y44" s="2">
        <v>255</v>
      </c>
      <c r="Z44">
        <v>407</v>
      </c>
    </row>
    <row r="45" spans="1:26" x14ac:dyDescent="0.25">
      <c r="A45" s="11">
        <v>44732</v>
      </c>
      <c r="B45" s="2">
        <v>25</v>
      </c>
      <c r="C45" t="s">
        <v>82</v>
      </c>
      <c r="D45" s="2">
        <v>178</v>
      </c>
      <c r="E45" s="3">
        <v>88.459159999999997</v>
      </c>
      <c r="F45" s="2">
        <v>41</v>
      </c>
      <c r="G45" s="2">
        <v>100</v>
      </c>
      <c r="H45" s="2">
        <v>21</v>
      </c>
      <c r="I45" s="2">
        <v>3</v>
      </c>
      <c r="J45" s="2">
        <v>13</v>
      </c>
      <c r="K45" s="4">
        <v>0.55000000000000004</v>
      </c>
      <c r="L45" s="5">
        <v>4.0625000000000001E-3</v>
      </c>
      <c r="M45" s="5">
        <v>5.5397470641373094E-3</v>
      </c>
      <c r="N45" s="5">
        <v>1.7465277777777777E-2</v>
      </c>
      <c r="O45" s="4">
        <v>0.67500000000000004</v>
      </c>
      <c r="P45" s="5">
        <v>6.3663194444444446E-2</v>
      </c>
      <c r="Q45" s="5">
        <v>9.6567708333333363E-2</v>
      </c>
      <c r="R45" s="5">
        <v>0.84870370370370385</v>
      </c>
      <c r="S45" s="5">
        <v>3.7871299529054908E-2</v>
      </c>
      <c r="T45" s="2">
        <v>4</v>
      </c>
      <c r="U45" s="2">
        <v>3</v>
      </c>
      <c r="V45" s="2">
        <v>0</v>
      </c>
      <c r="W45" s="2">
        <v>170</v>
      </c>
      <c r="X45">
        <v>35</v>
      </c>
      <c r="Y45" s="2">
        <v>131</v>
      </c>
      <c r="Z45">
        <v>170</v>
      </c>
    </row>
    <row r="46" spans="1:26" x14ac:dyDescent="0.25">
      <c r="A46" s="11">
        <v>44732</v>
      </c>
      <c r="B46" s="2">
        <v>25</v>
      </c>
      <c r="C46" t="s">
        <v>94</v>
      </c>
      <c r="D46" s="2">
        <v>4</v>
      </c>
      <c r="E46" s="3">
        <v>0</v>
      </c>
      <c r="F46" s="2">
        <v>0</v>
      </c>
      <c r="G46" s="2">
        <v>0</v>
      </c>
      <c r="H46" s="2">
        <v>1</v>
      </c>
      <c r="I46" s="2">
        <v>1</v>
      </c>
      <c r="J46" s="2">
        <v>2</v>
      </c>
      <c r="K46" s="4" t="s">
        <v>77</v>
      </c>
      <c r="L46" s="5" t="s">
        <v>77</v>
      </c>
      <c r="M46" s="5" t="s">
        <v>77</v>
      </c>
      <c r="N46" s="5" t="s">
        <v>77</v>
      </c>
      <c r="O46" s="4" t="s">
        <v>77</v>
      </c>
      <c r="P46" s="5">
        <v>0.27050925925925928</v>
      </c>
      <c r="Q46" s="5">
        <v>0.27050925925925928</v>
      </c>
      <c r="R46" s="5">
        <v>0.27050925925925928</v>
      </c>
      <c r="S46" s="5">
        <v>2.490353703703704E-2</v>
      </c>
      <c r="T46" s="2">
        <v>0</v>
      </c>
      <c r="U46" s="2">
        <v>0</v>
      </c>
      <c r="V46" s="2">
        <v>0</v>
      </c>
      <c r="W46" s="2">
        <v>4</v>
      </c>
      <c r="X46">
        <v>0</v>
      </c>
      <c r="Y46" s="2">
        <v>3</v>
      </c>
      <c r="Z46">
        <v>4</v>
      </c>
    </row>
    <row r="47" spans="1:26" x14ac:dyDescent="0.25">
      <c r="A47" s="11"/>
      <c r="B47" s="2"/>
      <c r="E47" s="2"/>
      <c r="F47" s="3"/>
      <c r="G47" s="2"/>
      <c r="H47" s="2"/>
      <c r="I47" s="2"/>
      <c r="J47" s="2"/>
      <c r="K47" s="2"/>
      <c r="L47" s="4"/>
      <c r="M47" s="5"/>
      <c r="N47" s="5"/>
      <c r="O47" s="5"/>
      <c r="P47" s="4"/>
      <c r="Q47" s="5"/>
      <c r="R47" s="5"/>
      <c r="S47" s="5"/>
      <c r="T47" s="5"/>
      <c r="U47" s="2"/>
      <c r="V47" s="2"/>
      <c r="W47" s="2"/>
      <c r="X47" s="2"/>
      <c r="Z47" s="2"/>
    </row>
    <row r="48" spans="1:26" x14ac:dyDescent="0.25">
      <c r="A48" s="69" t="s">
        <v>331</v>
      </c>
      <c r="B48" s="2"/>
      <c r="E48" s="2"/>
      <c r="F48" s="3"/>
      <c r="G48" s="2"/>
      <c r="H48" s="2"/>
      <c r="I48" s="2"/>
      <c r="J48" s="2"/>
      <c r="K48" s="2"/>
      <c r="L48" s="4"/>
      <c r="M48" s="5"/>
      <c r="N48" s="5"/>
      <c r="O48" s="5"/>
      <c r="P48" s="4"/>
      <c r="Q48" s="5"/>
      <c r="R48" s="5"/>
      <c r="S48" s="5"/>
      <c r="T48" s="5"/>
      <c r="U48" s="2"/>
      <c r="V48" s="2"/>
      <c r="W48" s="2"/>
      <c r="X48" s="2"/>
      <c r="Z48" s="2"/>
    </row>
    <row r="49" spans="1:28" x14ac:dyDescent="0.25">
      <c r="A49" s="1" t="s">
        <v>97</v>
      </c>
      <c r="B49" s="11"/>
      <c r="C49" s="2"/>
      <c r="F49" s="2"/>
      <c r="G49" s="3"/>
      <c r="H49" s="2"/>
      <c r="I49" s="2"/>
      <c r="J49" s="2"/>
      <c r="K49" s="2"/>
      <c r="L49" s="2"/>
      <c r="M49" s="4"/>
      <c r="N49" s="18"/>
      <c r="O49" s="18"/>
      <c r="P49" s="18"/>
      <c r="Q49" s="4"/>
      <c r="R49" s="18"/>
      <c r="S49" s="18"/>
      <c r="T49" s="18"/>
      <c r="U49" s="18"/>
      <c r="V49" s="2"/>
      <c r="W49" s="2"/>
      <c r="X49" s="2"/>
      <c r="Y49" s="2"/>
      <c r="AA49" s="2"/>
      <c r="AB49" s="2"/>
    </row>
    <row r="50" spans="1:28" x14ac:dyDescent="0.25">
      <c r="A50" s="1"/>
      <c r="B50" s="11"/>
      <c r="C50" s="2"/>
      <c r="F50" s="2"/>
      <c r="G50" s="3"/>
      <c r="H50" s="2"/>
      <c r="I50" s="2"/>
      <c r="J50" s="2"/>
      <c r="K50" s="2"/>
      <c r="L50" s="2"/>
      <c r="M50" s="4"/>
      <c r="N50" s="18"/>
      <c r="O50" s="18"/>
      <c r="P50" s="18"/>
      <c r="Q50" s="4"/>
      <c r="R50" s="18"/>
      <c r="S50" s="18"/>
      <c r="T50" s="18"/>
      <c r="U50" s="18"/>
      <c r="V50" s="2"/>
      <c r="W50" s="2"/>
      <c r="X50" s="2"/>
      <c r="Y50" s="2"/>
      <c r="AA50" s="2"/>
      <c r="AB50" s="2"/>
    </row>
    <row r="51" spans="1:28" x14ac:dyDescent="0.25">
      <c r="A51" s="1" t="s">
        <v>0</v>
      </c>
      <c r="B51" s="11" t="s">
        <v>25</v>
      </c>
      <c r="C51" s="2" t="s">
        <v>1</v>
      </c>
      <c r="D51" t="s">
        <v>2</v>
      </c>
      <c r="E51" t="s">
        <v>3</v>
      </c>
      <c r="F51" t="s">
        <v>98</v>
      </c>
      <c r="G51" s="2" t="s">
        <v>4</v>
      </c>
      <c r="H51" s="3" t="s">
        <v>5</v>
      </c>
      <c r="I51" s="5" t="s">
        <v>28</v>
      </c>
      <c r="J51" s="2" t="s">
        <v>51</v>
      </c>
      <c r="K51" s="2"/>
      <c r="L51" s="2"/>
      <c r="M51" s="4"/>
      <c r="N51" s="5"/>
      <c r="O51" s="5"/>
      <c r="P51" s="5"/>
      <c r="Q51" s="4"/>
      <c r="R51" s="5"/>
      <c r="S51" s="5"/>
      <c r="T51" s="5"/>
      <c r="U51" s="5"/>
      <c r="V51" s="2"/>
      <c r="W51" s="2"/>
      <c r="X51" s="2"/>
      <c r="Y51" s="2"/>
      <c r="AA51" s="2"/>
      <c r="AB51" s="2"/>
    </row>
    <row r="52" spans="1:28" x14ac:dyDescent="0.25">
      <c r="A52" s="1">
        <v>44732</v>
      </c>
      <c r="B52" s="11">
        <v>44732</v>
      </c>
      <c r="C52" s="2">
        <v>25</v>
      </c>
      <c r="D52">
        <v>1</v>
      </c>
      <c r="E52" t="s">
        <v>18</v>
      </c>
      <c r="F52" t="s">
        <v>87</v>
      </c>
      <c r="G52" s="2">
        <v>113</v>
      </c>
      <c r="H52" s="3">
        <v>268.04055049999994</v>
      </c>
      <c r="I52" s="5">
        <v>9.7384618977864656E-2</v>
      </c>
      <c r="J52" s="2">
        <v>111</v>
      </c>
      <c r="M52"/>
      <c r="N52"/>
      <c r="O52"/>
      <c r="P52"/>
      <c r="Q52"/>
      <c r="R52"/>
      <c r="S52"/>
      <c r="T52"/>
      <c r="U52"/>
    </row>
    <row r="53" spans="1:28" x14ac:dyDescent="0.25">
      <c r="A53" s="1">
        <v>44732</v>
      </c>
      <c r="B53" s="11">
        <v>44732</v>
      </c>
      <c r="C53" s="2">
        <v>25</v>
      </c>
      <c r="D53">
        <v>1</v>
      </c>
      <c r="E53" t="s">
        <v>18</v>
      </c>
      <c r="F53" t="s">
        <v>81</v>
      </c>
      <c r="G53" s="2">
        <v>59</v>
      </c>
      <c r="H53" s="3">
        <v>155.68388700000003</v>
      </c>
      <c r="I53" s="5">
        <v>0.11493511384680136</v>
      </c>
      <c r="J53" s="2">
        <v>58</v>
      </c>
      <c r="M53"/>
      <c r="N53"/>
      <c r="O53"/>
      <c r="P53"/>
      <c r="Q53"/>
      <c r="R53"/>
      <c r="S53"/>
      <c r="T53"/>
      <c r="U53"/>
    </row>
    <row r="54" spans="1:28" x14ac:dyDescent="0.25">
      <c r="A54" s="1">
        <v>44732</v>
      </c>
      <c r="B54" s="11">
        <v>44732</v>
      </c>
      <c r="C54" s="2">
        <v>25</v>
      </c>
      <c r="D54">
        <v>1</v>
      </c>
      <c r="E54" t="s">
        <v>18</v>
      </c>
      <c r="F54" t="s">
        <v>76</v>
      </c>
      <c r="G54" s="2">
        <v>53</v>
      </c>
      <c r="H54" s="3">
        <v>123.31388566666672</v>
      </c>
      <c r="I54" s="5">
        <v>0.1001604102095517</v>
      </c>
      <c r="J54" s="2">
        <v>52</v>
      </c>
      <c r="M54"/>
      <c r="N54"/>
      <c r="O54"/>
      <c r="P54"/>
      <c r="Q54"/>
      <c r="R54"/>
      <c r="S54"/>
      <c r="T54"/>
      <c r="U54"/>
    </row>
    <row r="55" spans="1:28" x14ac:dyDescent="0.25">
      <c r="A55" s="1">
        <v>44732</v>
      </c>
      <c r="B55" s="11">
        <v>44732</v>
      </c>
      <c r="C55" s="2">
        <v>25</v>
      </c>
      <c r="D55">
        <v>1</v>
      </c>
      <c r="E55" t="s">
        <v>18</v>
      </c>
      <c r="F55" t="s">
        <v>80</v>
      </c>
      <c r="G55" s="2">
        <v>40</v>
      </c>
      <c r="H55" s="3">
        <v>122.40749883333332</v>
      </c>
      <c r="I55" s="5">
        <v>0.14441348159722223</v>
      </c>
      <c r="J55" s="2">
        <v>40</v>
      </c>
      <c r="M55"/>
      <c r="N55"/>
      <c r="O55"/>
      <c r="P55"/>
      <c r="Q55"/>
      <c r="R55"/>
      <c r="S55"/>
      <c r="T55"/>
      <c r="U55"/>
    </row>
    <row r="56" spans="1:28" x14ac:dyDescent="0.25">
      <c r="A56" s="1">
        <v>44732</v>
      </c>
      <c r="B56" s="11">
        <v>44732</v>
      </c>
      <c r="C56" s="2">
        <v>25</v>
      </c>
      <c r="D56">
        <v>1</v>
      </c>
      <c r="E56" t="s">
        <v>18</v>
      </c>
      <c r="F56" t="s">
        <v>90</v>
      </c>
      <c r="G56" s="2">
        <v>61</v>
      </c>
      <c r="H56" s="3">
        <v>72.605550166666674</v>
      </c>
      <c r="I56" s="5">
        <v>5.8781912878787902E-2</v>
      </c>
      <c r="J56" s="2">
        <v>60</v>
      </c>
      <c r="M56"/>
      <c r="N56"/>
      <c r="O56"/>
      <c r="P56"/>
      <c r="Q56"/>
      <c r="R56"/>
      <c r="S56"/>
      <c r="T56"/>
      <c r="U56"/>
    </row>
    <row r="57" spans="1:28" x14ac:dyDescent="0.25">
      <c r="A57" s="1">
        <v>44732</v>
      </c>
      <c r="B57" s="11">
        <v>44732</v>
      </c>
      <c r="C57" s="2">
        <v>25</v>
      </c>
      <c r="D57">
        <v>1</v>
      </c>
      <c r="E57" t="s">
        <v>18</v>
      </c>
      <c r="F57" t="s">
        <v>89</v>
      </c>
      <c r="G57" s="2">
        <v>91</v>
      </c>
      <c r="H57" s="3">
        <v>64.154441666666685</v>
      </c>
      <c r="I57" s="5">
        <v>6.1309863745210733E-2</v>
      </c>
      <c r="J57" s="2">
        <v>90</v>
      </c>
      <c r="M57"/>
      <c r="N57"/>
      <c r="O57"/>
      <c r="P57"/>
      <c r="Q57"/>
      <c r="R57"/>
      <c r="S57"/>
      <c r="T57"/>
      <c r="U57"/>
    </row>
    <row r="58" spans="1:28" x14ac:dyDescent="0.25">
      <c r="A58" s="1">
        <v>44732</v>
      </c>
      <c r="B58" s="11">
        <v>44732</v>
      </c>
      <c r="C58" s="2">
        <v>25</v>
      </c>
      <c r="D58">
        <v>1</v>
      </c>
      <c r="E58" t="s">
        <v>18</v>
      </c>
      <c r="F58" t="s">
        <v>82</v>
      </c>
      <c r="G58" s="2">
        <v>21</v>
      </c>
      <c r="H58" s="3">
        <v>13.692777499999998</v>
      </c>
      <c r="I58" s="5">
        <v>4.5637859182098763E-2</v>
      </c>
      <c r="J58" s="2">
        <v>19</v>
      </c>
      <c r="M58"/>
      <c r="N58"/>
      <c r="O58"/>
      <c r="P58"/>
      <c r="Q58"/>
      <c r="R58"/>
      <c r="S58"/>
      <c r="T58"/>
      <c r="U58"/>
    </row>
    <row r="59" spans="1:28" x14ac:dyDescent="0.25">
      <c r="A59" s="1">
        <v>44732</v>
      </c>
      <c r="B59" s="11">
        <v>44732</v>
      </c>
      <c r="C59" s="2">
        <v>25</v>
      </c>
      <c r="D59">
        <v>1</v>
      </c>
      <c r="E59" t="s">
        <v>18</v>
      </c>
      <c r="F59" t="s">
        <v>77</v>
      </c>
      <c r="G59" s="2">
        <v>1045</v>
      </c>
      <c r="H59" s="3">
        <v>0</v>
      </c>
      <c r="I59" s="5">
        <v>3.0555555555555557E-3</v>
      </c>
      <c r="J59" s="2">
        <v>198</v>
      </c>
      <c r="M59"/>
      <c r="N59"/>
      <c r="O59"/>
      <c r="P59"/>
      <c r="Q59"/>
      <c r="R59"/>
      <c r="S59"/>
      <c r="T59"/>
      <c r="U59"/>
    </row>
    <row r="60" spans="1:28" x14ac:dyDescent="0.25">
      <c r="A60" s="1">
        <v>44733</v>
      </c>
      <c r="B60" s="11">
        <v>44732</v>
      </c>
      <c r="C60" s="2">
        <v>25</v>
      </c>
      <c r="D60">
        <v>2</v>
      </c>
      <c r="E60" t="s">
        <v>19</v>
      </c>
      <c r="F60" t="s">
        <v>81</v>
      </c>
      <c r="G60" s="2">
        <v>56</v>
      </c>
      <c r="H60" s="3">
        <v>239.70805333333334</v>
      </c>
      <c r="I60" s="5">
        <v>0.15937738153594772</v>
      </c>
      <c r="J60" s="2">
        <v>55</v>
      </c>
      <c r="M60"/>
      <c r="N60"/>
      <c r="O60"/>
      <c r="P60"/>
      <c r="Q60"/>
      <c r="R60"/>
      <c r="S60"/>
      <c r="T60"/>
      <c r="U60"/>
    </row>
    <row r="61" spans="1:28" x14ac:dyDescent="0.25">
      <c r="A61" s="1">
        <v>44733</v>
      </c>
      <c r="B61" s="11">
        <v>44732</v>
      </c>
      <c r="C61" s="2">
        <v>25</v>
      </c>
      <c r="D61">
        <v>2</v>
      </c>
      <c r="E61" t="s">
        <v>19</v>
      </c>
      <c r="F61" t="s">
        <v>80</v>
      </c>
      <c r="G61" s="2">
        <v>47</v>
      </c>
      <c r="H61" s="3">
        <v>186.15499916666667</v>
      </c>
      <c r="I61" s="5">
        <v>0.18142566527777776</v>
      </c>
      <c r="J61" s="2">
        <v>47</v>
      </c>
      <c r="M61"/>
      <c r="N61"/>
      <c r="O61"/>
      <c r="P61"/>
      <c r="Q61"/>
      <c r="R61"/>
      <c r="S61"/>
      <c r="T61"/>
      <c r="U61"/>
    </row>
    <row r="62" spans="1:28" x14ac:dyDescent="0.25">
      <c r="A62" s="1">
        <v>44733</v>
      </c>
      <c r="B62" s="11">
        <v>44732</v>
      </c>
      <c r="C62" s="2">
        <v>25</v>
      </c>
      <c r="D62">
        <v>2</v>
      </c>
      <c r="E62" t="s">
        <v>19</v>
      </c>
      <c r="F62" t="s">
        <v>87</v>
      </c>
      <c r="G62" s="2">
        <v>110</v>
      </c>
      <c r="H62" s="3">
        <v>145.05971283333332</v>
      </c>
      <c r="I62" s="5">
        <v>6.389207776580462E-2</v>
      </c>
      <c r="J62" s="2">
        <v>109</v>
      </c>
      <c r="M62"/>
      <c r="N62"/>
      <c r="O62"/>
      <c r="P62"/>
      <c r="Q62"/>
      <c r="R62"/>
      <c r="S62"/>
      <c r="T62"/>
      <c r="U62"/>
    </row>
    <row r="63" spans="1:28" x14ac:dyDescent="0.25">
      <c r="A63" s="1">
        <v>44733</v>
      </c>
      <c r="B63" s="11">
        <v>44732</v>
      </c>
      <c r="C63" s="2">
        <v>25</v>
      </c>
      <c r="D63">
        <v>2</v>
      </c>
      <c r="E63" t="s">
        <v>19</v>
      </c>
      <c r="F63" t="s">
        <v>89</v>
      </c>
      <c r="G63" s="2">
        <v>99</v>
      </c>
      <c r="H63" s="3">
        <v>91.974996166666656</v>
      </c>
      <c r="I63" s="5">
        <v>6.3670768900343636E-2</v>
      </c>
      <c r="J63" s="2">
        <v>91</v>
      </c>
      <c r="M63"/>
      <c r="N63"/>
      <c r="O63"/>
      <c r="P63"/>
      <c r="Q63"/>
      <c r="R63"/>
      <c r="S63"/>
      <c r="T63"/>
      <c r="U63"/>
    </row>
    <row r="64" spans="1:28" x14ac:dyDescent="0.25">
      <c r="A64" s="1">
        <v>44733</v>
      </c>
      <c r="B64" s="11">
        <v>44732</v>
      </c>
      <c r="C64" s="2">
        <v>25</v>
      </c>
      <c r="D64">
        <v>2</v>
      </c>
      <c r="E64" t="s">
        <v>19</v>
      </c>
      <c r="F64" t="s">
        <v>90</v>
      </c>
      <c r="G64" s="2">
        <v>62</v>
      </c>
      <c r="H64" s="3">
        <v>79.848330500000003</v>
      </c>
      <c r="I64" s="5">
        <v>7.4686877976190474E-2</v>
      </c>
      <c r="J64" s="2">
        <v>58</v>
      </c>
      <c r="M64"/>
      <c r="N64"/>
      <c r="O64"/>
      <c r="P64"/>
      <c r="Q64"/>
      <c r="R64"/>
      <c r="S64"/>
      <c r="T64"/>
      <c r="U64"/>
    </row>
    <row r="65" spans="1:21" x14ac:dyDescent="0.25">
      <c r="A65" s="1">
        <v>44733</v>
      </c>
      <c r="B65" s="11">
        <v>44732</v>
      </c>
      <c r="C65" s="2">
        <v>25</v>
      </c>
      <c r="D65">
        <v>2</v>
      </c>
      <c r="E65" t="s">
        <v>19</v>
      </c>
      <c r="F65" t="s">
        <v>76</v>
      </c>
      <c r="G65" s="2">
        <v>59</v>
      </c>
      <c r="H65" s="3">
        <v>49.804442833333347</v>
      </c>
      <c r="I65" s="5">
        <v>4.2790843750000009E-2</v>
      </c>
      <c r="J65" s="2">
        <v>59</v>
      </c>
      <c r="M65"/>
      <c r="N65"/>
      <c r="O65"/>
      <c r="P65"/>
      <c r="Q65"/>
      <c r="R65"/>
      <c r="S65"/>
      <c r="T65"/>
      <c r="U65"/>
    </row>
    <row r="66" spans="1:21" x14ac:dyDescent="0.25">
      <c r="A66" s="1">
        <v>44733</v>
      </c>
      <c r="B66" s="11">
        <v>44732</v>
      </c>
      <c r="C66" s="2">
        <v>25</v>
      </c>
      <c r="D66">
        <v>2</v>
      </c>
      <c r="E66" t="s">
        <v>19</v>
      </c>
      <c r="F66" t="s">
        <v>82</v>
      </c>
      <c r="G66" s="2">
        <v>32</v>
      </c>
      <c r="H66" s="3">
        <v>21.999998000000001</v>
      </c>
      <c r="I66" s="5">
        <v>5.0907403968253974E-2</v>
      </c>
      <c r="J66" s="2">
        <v>31</v>
      </c>
      <c r="M66"/>
      <c r="N66"/>
      <c r="O66"/>
      <c r="P66"/>
      <c r="Q66"/>
      <c r="R66"/>
      <c r="S66"/>
      <c r="T66"/>
      <c r="U66"/>
    </row>
    <row r="67" spans="1:21" x14ac:dyDescent="0.25">
      <c r="A67" s="1">
        <v>44733</v>
      </c>
      <c r="B67" s="11">
        <v>44732</v>
      </c>
      <c r="C67" s="2">
        <v>25</v>
      </c>
      <c r="D67">
        <v>2</v>
      </c>
      <c r="E67" t="s">
        <v>19</v>
      </c>
      <c r="F67" t="s">
        <v>77</v>
      </c>
      <c r="G67" s="2">
        <v>1060</v>
      </c>
      <c r="H67" s="3">
        <v>0</v>
      </c>
      <c r="I67" s="5" t="s">
        <v>77</v>
      </c>
      <c r="J67" s="2">
        <v>198</v>
      </c>
      <c r="M67"/>
      <c r="N67"/>
      <c r="O67"/>
      <c r="P67"/>
      <c r="Q67"/>
      <c r="R67"/>
      <c r="S67"/>
      <c r="T67"/>
      <c r="U67"/>
    </row>
    <row r="68" spans="1:21" x14ac:dyDescent="0.25">
      <c r="A68" s="1">
        <v>44733</v>
      </c>
      <c r="B68" s="11">
        <v>44732</v>
      </c>
      <c r="C68" s="2">
        <v>25</v>
      </c>
      <c r="D68">
        <v>2</v>
      </c>
      <c r="E68" t="s">
        <v>19</v>
      </c>
      <c r="F68" t="s">
        <v>94</v>
      </c>
      <c r="G68" s="2">
        <v>1</v>
      </c>
      <c r="H68" s="3">
        <v>0</v>
      </c>
      <c r="I68" s="5">
        <v>8.7036666666666668E-3</v>
      </c>
      <c r="J68" s="2">
        <v>1</v>
      </c>
      <c r="M68"/>
      <c r="N68"/>
      <c r="O68"/>
      <c r="P68"/>
      <c r="Q68"/>
      <c r="R68"/>
      <c r="S68"/>
      <c r="T68"/>
      <c r="U68"/>
    </row>
    <row r="69" spans="1:21" x14ac:dyDescent="0.25">
      <c r="A69" s="1">
        <v>44734</v>
      </c>
      <c r="B69" s="11">
        <v>44732</v>
      </c>
      <c r="C69" s="2">
        <v>25</v>
      </c>
      <c r="D69">
        <v>3</v>
      </c>
      <c r="E69" t="s">
        <v>20</v>
      </c>
      <c r="F69" t="s">
        <v>87</v>
      </c>
      <c r="G69" s="2">
        <v>107</v>
      </c>
      <c r="H69" s="3">
        <v>229.59471133333321</v>
      </c>
      <c r="I69" s="5">
        <v>8.5797612250434002E-2</v>
      </c>
      <c r="J69" s="2">
        <v>107</v>
      </c>
      <c r="M69"/>
      <c r="N69"/>
      <c r="O69"/>
      <c r="P69"/>
      <c r="Q69"/>
      <c r="R69"/>
      <c r="S69"/>
      <c r="T69"/>
      <c r="U69"/>
    </row>
    <row r="70" spans="1:21" x14ac:dyDescent="0.25">
      <c r="A70" s="1">
        <v>44734</v>
      </c>
      <c r="B70" s="11">
        <v>44732</v>
      </c>
      <c r="C70" s="2">
        <v>25</v>
      </c>
      <c r="D70">
        <v>3</v>
      </c>
      <c r="E70" t="s">
        <v>20</v>
      </c>
      <c r="F70" t="s">
        <v>90</v>
      </c>
      <c r="G70" s="2">
        <v>61</v>
      </c>
      <c r="H70" s="3">
        <v>149.50694066666668</v>
      </c>
      <c r="I70" s="5">
        <v>0.10185101086956523</v>
      </c>
      <c r="J70" s="2">
        <v>60</v>
      </c>
      <c r="M70"/>
      <c r="N70"/>
      <c r="O70"/>
      <c r="P70"/>
      <c r="Q70"/>
      <c r="R70"/>
      <c r="S70"/>
      <c r="T70"/>
      <c r="U70"/>
    </row>
    <row r="71" spans="1:21" x14ac:dyDescent="0.25">
      <c r="A71" s="1">
        <v>44734</v>
      </c>
      <c r="B71" s="11">
        <v>44732</v>
      </c>
      <c r="C71" s="2">
        <v>25</v>
      </c>
      <c r="D71">
        <v>3</v>
      </c>
      <c r="E71" t="s">
        <v>20</v>
      </c>
      <c r="F71" t="s">
        <v>80</v>
      </c>
      <c r="G71" s="2">
        <v>42</v>
      </c>
      <c r="H71" s="3">
        <v>120.29861066666665</v>
      </c>
      <c r="I71" s="5">
        <v>0.1465190165165165</v>
      </c>
      <c r="J71" s="2">
        <v>41</v>
      </c>
      <c r="M71"/>
      <c r="N71"/>
      <c r="O71"/>
      <c r="P71"/>
      <c r="Q71"/>
      <c r="R71"/>
      <c r="S71"/>
      <c r="T71"/>
      <c r="U71"/>
    </row>
    <row r="72" spans="1:21" x14ac:dyDescent="0.25">
      <c r="A72" s="1">
        <v>44734</v>
      </c>
      <c r="B72" s="11">
        <v>44732</v>
      </c>
      <c r="C72" s="2">
        <v>25</v>
      </c>
      <c r="D72">
        <v>3</v>
      </c>
      <c r="E72" t="s">
        <v>20</v>
      </c>
      <c r="F72" t="s">
        <v>81</v>
      </c>
      <c r="G72" s="2">
        <v>59</v>
      </c>
      <c r="H72" s="3">
        <v>112.48277583333331</v>
      </c>
      <c r="I72" s="5">
        <v>0.10851806304466229</v>
      </c>
      <c r="J72" s="2">
        <v>58</v>
      </c>
      <c r="M72"/>
      <c r="N72"/>
      <c r="O72"/>
      <c r="P72"/>
      <c r="Q72"/>
      <c r="R72"/>
      <c r="S72"/>
      <c r="T72"/>
      <c r="U72"/>
    </row>
    <row r="73" spans="1:21" x14ac:dyDescent="0.25">
      <c r="A73" s="1">
        <v>44734</v>
      </c>
      <c r="B73" s="11">
        <v>44732</v>
      </c>
      <c r="C73" s="2">
        <v>25</v>
      </c>
      <c r="D73">
        <v>3</v>
      </c>
      <c r="E73" t="s">
        <v>20</v>
      </c>
      <c r="F73" t="s">
        <v>76</v>
      </c>
      <c r="G73" s="2">
        <v>59</v>
      </c>
      <c r="H73" s="3">
        <v>65.858330166666661</v>
      </c>
      <c r="I73" s="5">
        <v>5.6085287499999983E-2</v>
      </c>
      <c r="J73" s="2">
        <v>59</v>
      </c>
      <c r="M73"/>
      <c r="N73"/>
      <c r="O73"/>
      <c r="P73"/>
      <c r="Q73"/>
      <c r="R73"/>
      <c r="S73"/>
      <c r="T73"/>
      <c r="U73"/>
    </row>
    <row r="74" spans="1:21" x14ac:dyDescent="0.25">
      <c r="A74" s="1">
        <v>44734</v>
      </c>
      <c r="B74" s="11">
        <v>44732</v>
      </c>
      <c r="C74" s="2">
        <v>25</v>
      </c>
      <c r="D74">
        <v>3</v>
      </c>
      <c r="E74" t="s">
        <v>20</v>
      </c>
      <c r="F74" t="s">
        <v>89</v>
      </c>
      <c r="G74" s="2">
        <v>80</v>
      </c>
      <c r="H74" s="3">
        <v>40.080554500000005</v>
      </c>
      <c r="I74" s="5">
        <v>4.198654253472222E-2</v>
      </c>
      <c r="J74" s="2">
        <v>78</v>
      </c>
      <c r="M74"/>
      <c r="N74"/>
      <c r="O74"/>
      <c r="P74"/>
      <c r="Q74"/>
      <c r="R74"/>
      <c r="S74"/>
      <c r="T74"/>
      <c r="U74"/>
    </row>
    <row r="75" spans="1:21" x14ac:dyDescent="0.25">
      <c r="A75" s="1">
        <v>44734</v>
      </c>
      <c r="B75" s="11">
        <v>44732</v>
      </c>
      <c r="C75" s="2">
        <v>25</v>
      </c>
      <c r="D75">
        <v>3</v>
      </c>
      <c r="E75" t="s">
        <v>20</v>
      </c>
      <c r="F75" t="s">
        <v>82</v>
      </c>
      <c r="G75" s="2">
        <v>31</v>
      </c>
      <c r="H75" s="3">
        <v>21.591666</v>
      </c>
      <c r="I75" s="5">
        <v>5.0450147817460322E-2</v>
      </c>
      <c r="J75" s="2">
        <v>28</v>
      </c>
      <c r="M75"/>
      <c r="N75"/>
      <c r="O75"/>
      <c r="P75"/>
      <c r="Q75"/>
      <c r="R75"/>
      <c r="S75"/>
      <c r="T75"/>
      <c r="U75"/>
    </row>
    <row r="76" spans="1:21" x14ac:dyDescent="0.25">
      <c r="A76" s="1">
        <v>44734</v>
      </c>
      <c r="B76" s="11">
        <v>44732</v>
      </c>
      <c r="C76" s="2">
        <v>25</v>
      </c>
      <c r="D76">
        <v>3</v>
      </c>
      <c r="E76" t="s">
        <v>20</v>
      </c>
      <c r="F76" t="s">
        <v>77</v>
      </c>
      <c r="G76" s="2">
        <v>991</v>
      </c>
      <c r="H76" s="3">
        <v>0</v>
      </c>
      <c r="I76" s="5" t="s">
        <v>77</v>
      </c>
      <c r="J76" s="2">
        <v>181</v>
      </c>
      <c r="M76"/>
      <c r="N76"/>
      <c r="O76"/>
      <c r="P76"/>
      <c r="Q76"/>
      <c r="R76"/>
      <c r="S76"/>
      <c r="T76"/>
      <c r="U76"/>
    </row>
    <row r="77" spans="1:21" x14ac:dyDescent="0.25">
      <c r="A77" s="1">
        <v>44735</v>
      </c>
      <c r="B77" s="11">
        <v>44732</v>
      </c>
      <c r="C77" s="2">
        <v>25</v>
      </c>
      <c r="D77">
        <v>4</v>
      </c>
      <c r="E77" t="s">
        <v>21</v>
      </c>
      <c r="F77" t="s">
        <v>87</v>
      </c>
      <c r="G77" s="2">
        <v>115</v>
      </c>
      <c r="H77" s="3">
        <v>240.80832733333344</v>
      </c>
      <c r="I77" s="5">
        <v>8.9151717957130394E-2</v>
      </c>
      <c r="J77" s="2">
        <v>111</v>
      </c>
      <c r="M77"/>
      <c r="N77"/>
      <c r="O77"/>
      <c r="P77"/>
      <c r="Q77"/>
      <c r="R77"/>
      <c r="S77"/>
      <c r="T77"/>
      <c r="U77"/>
    </row>
    <row r="78" spans="1:21" x14ac:dyDescent="0.25">
      <c r="A78" s="1">
        <v>44735</v>
      </c>
      <c r="B78" s="11">
        <v>44732</v>
      </c>
      <c r="C78" s="2">
        <v>25</v>
      </c>
      <c r="D78">
        <v>4</v>
      </c>
      <c r="E78" t="s">
        <v>21</v>
      </c>
      <c r="F78" t="s">
        <v>81</v>
      </c>
      <c r="G78" s="2">
        <v>69</v>
      </c>
      <c r="H78" s="3">
        <v>238.58055133333335</v>
      </c>
      <c r="I78" s="5">
        <v>0.13357895773319617</v>
      </c>
      <c r="J78" s="2">
        <v>67</v>
      </c>
      <c r="M78"/>
      <c r="N78"/>
      <c r="O78"/>
      <c r="P78"/>
      <c r="Q78"/>
      <c r="R78"/>
      <c r="S78"/>
      <c r="T78"/>
      <c r="U78"/>
    </row>
    <row r="79" spans="1:21" x14ac:dyDescent="0.25">
      <c r="A79" s="1">
        <v>44735</v>
      </c>
      <c r="B79" s="11">
        <v>44732</v>
      </c>
      <c r="C79" s="2">
        <v>25</v>
      </c>
      <c r="D79">
        <v>4</v>
      </c>
      <c r="E79" t="s">
        <v>21</v>
      </c>
      <c r="F79" t="s">
        <v>80</v>
      </c>
      <c r="G79" s="2">
        <v>43</v>
      </c>
      <c r="H79" s="3">
        <v>172.8980546666667</v>
      </c>
      <c r="I79" s="5">
        <v>0.19145312413194446</v>
      </c>
      <c r="J79" s="2">
        <v>42</v>
      </c>
      <c r="M79"/>
      <c r="N79"/>
      <c r="O79"/>
      <c r="P79"/>
      <c r="Q79"/>
      <c r="R79"/>
      <c r="S79"/>
      <c r="T79"/>
      <c r="U79"/>
    </row>
    <row r="80" spans="1:21" x14ac:dyDescent="0.25">
      <c r="A80" s="1">
        <v>44735</v>
      </c>
      <c r="B80" s="11">
        <v>44732</v>
      </c>
      <c r="C80" s="2">
        <v>25</v>
      </c>
      <c r="D80">
        <v>4</v>
      </c>
      <c r="E80" t="s">
        <v>21</v>
      </c>
      <c r="F80" t="s">
        <v>76</v>
      </c>
      <c r="G80" s="2">
        <v>65</v>
      </c>
      <c r="H80" s="3">
        <v>135.40415916666666</v>
      </c>
      <c r="I80" s="5">
        <v>8.0232923437500006E-2</v>
      </c>
      <c r="J80" s="2">
        <v>65</v>
      </c>
      <c r="M80"/>
      <c r="N80"/>
      <c r="O80"/>
      <c r="P80"/>
      <c r="Q80"/>
      <c r="R80"/>
      <c r="S80"/>
      <c r="T80"/>
      <c r="U80"/>
    </row>
    <row r="81" spans="1:21" x14ac:dyDescent="0.25">
      <c r="A81" s="1">
        <v>44735</v>
      </c>
      <c r="B81" s="11">
        <v>44732</v>
      </c>
      <c r="C81" s="2">
        <v>25</v>
      </c>
      <c r="D81">
        <v>4</v>
      </c>
      <c r="E81" t="s">
        <v>21</v>
      </c>
      <c r="F81" t="s">
        <v>90</v>
      </c>
      <c r="G81" s="2">
        <v>74</v>
      </c>
      <c r="H81" s="3">
        <v>122.22138383333329</v>
      </c>
      <c r="I81" s="5">
        <v>7.3438624576558253E-2</v>
      </c>
      <c r="J81" s="2">
        <v>70</v>
      </c>
      <c r="M81"/>
      <c r="N81"/>
      <c r="O81"/>
      <c r="P81"/>
      <c r="Q81"/>
      <c r="R81"/>
      <c r="S81"/>
      <c r="T81"/>
      <c r="U81"/>
    </row>
    <row r="82" spans="1:21" x14ac:dyDescent="0.25">
      <c r="A82" s="1">
        <v>44735</v>
      </c>
      <c r="B82" s="11">
        <v>44732</v>
      </c>
      <c r="C82" s="2">
        <v>25</v>
      </c>
      <c r="D82">
        <v>4</v>
      </c>
      <c r="E82" t="s">
        <v>21</v>
      </c>
      <c r="F82" t="s">
        <v>89</v>
      </c>
      <c r="G82" s="2">
        <v>86</v>
      </c>
      <c r="H82" s="3">
        <v>91.275548666666694</v>
      </c>
      <c r="I82" s="5">
        <v>6.4769800925925922E-2</v>
      </c>
      <c r="J82" s="2">
        <v>85</v>
      </c>
      <c r="M82"/>
      <c r="N82"/>
      <c r="O82"/>
      <c r="P82"/>
      <c r="Q82"/>
      <c r="R82"/>
      <c r="S82"/>
      <c r="T82"/>
      <c r="U82"/>
    </row>
    <row r="83" spans="1:21" x14ac:dyDescent="0.25">
      <c r="A83" s="1">
        <v>44735</v>
      </c>
      <c r="B83" s="11">
        <v>44732</v>
      </c>
      <c r="C83" s="2">
        <v>25</v>
      </c>
      <c r="D83">
        <v>4</v>
      </c>
      <c r="E83" t="s">
        <v>21</v>
      </c>
      <c r="F83" t="s">
        <v>82</v>
      </c>
      <c r="G83" s="2">
        <v>19</v>
      </c>
      <c r="H83" s="3">
        <v>6.9230546666666664</v>
      </c>
      <c r="I83" s="5">
        <v>3.5075534356725148E-2</v>
      </c>
      <c r="J83" s="2">
        <v>19</v>
      </c>
      <c r="M83"/>
      <c r="N83"/>
      <c r="O83"/>
      <c r="P83"/>
      <c r="Q83"/>
      <c r="R83"/>
      <c r="S83"/>
      <c r="T83"/>
      <c r="U83"/>
    </row>
    <row r="84" spans="1:21" x14ac:dyDescent="0.25">
      <c r="A84" s="1">
        <v>44735</v>
      </c>
      <c r="B84" s="11">
        <v>44732</v>
      </c>
      <c r="C84" s="2">
        <v>25</v>
      </c>
      <c r="D84">
        <v>4</v>
      </c>
      <c r="E84" t="s">
        <v>21</v>
      </c>
      <c r="F84" t="s">
        <v>77</v>
      </c>
      <c r="G84" s="2">
        <v>1041</v>
      </c>
      <c r="H84" s="3">
        <v>0</v>
      </c>
      <c r="I84" s="5" t="s">
        <v>77</v>
      </c>
      <c r="J84" s="2">
        <v>229</v>
      </c>
      <c r="M84"/>
      <c r="N84"/>
      <c r="O84"/>
      <c r="P84"/>
      <c r="Q84"/>
      <c r="R84"/>
      <c r="S84"/>
      <c r="T84"/>
      <c r="U84"/>
    </row>
    <row r="85" spans="1:21" x14ac:dyDescent="0.25">
      <c r="A85" s="1">
        <v>44735</v>
      </c>
      <c r="B85" s="11">
        <v>44732</v>
      </c>
      <c r="C85" s="2">
        <v>25</v>
      </c>
      <c r="D85">
        <v>4</v>
      </c>
      <c r="E85" t="s">
        <v>21</v>
      </c>
      <c r="F85" t="s">
        <v>94</v>
      </c>
      <c r="G85" s="2">
        <v>1</v>
      </c>
      <c r="H85" s="3">
        <v>0</v>
      </c>
      <c r="I85" s="5">
        <v>4.6655090277777776E-2</v>
      </c>
      <c r="J85" s="2">
        <v>1</v>
      </c>
      <c r="M85"/>
      <c r="N85"/>
      <c r="O85"/>
      <c r="P85"/>
      <c r="Q85"/>
      <c r="R85"/>
      <c r="S85"/>
      <c r="T85"/>
      <c r="U85"/>
    </row>
    <row r="86" spans="1:21" x14ac:dyDescent="0.25">
      <c r="A86" s="1">
        <v>44736</v>
      </c>
      <c r="B86" s="11">
        <v>44732</v>
      </c>
      <c r="C86" s="2">
        <v>25</v>
      </c>
      <c r="D86">
        <v>5</v>
      </c>
      <c r="E86" t="s">
        <v>22</v>
      </c>
      <c r="F86" t="s">
        <v>87</v>
      </c>
      <c r="G86" s="2">
        <v>109</v>
      </c>
      <c r="H86" s="3">
        <v>250.16777166666671</v>
      </c>
      <c r="I86" s="5">
        <v>9.6565750057392111E-2</v>
      </c>
      <c r="J86" s="2">
        <v>106</v>
      </c>
      <c r="M86"/>
      <c r="N86"/>
      <c r="O86"/>
      <c r="P86"/>
      <c r="Q86"/>
      <c r="R86"/>
      <c r="S86"/>
      <c r="T86"/>
      <c r="U86"/>
    </row>
    <row r="87" spans="1:21" x14ac:dyDescent="0.25">
      <c r="A87" s="1">
        <v>44736</v>
      </c>
      <c r="B87" s="11">
        <v>44732</v>
      </c>
      <c r="C87" s="2">
        <v>25</v>
      </c>
      <c r="D87">
        <v>5</v>
      </c>
      <c r="E87" t="s">
        <v>22</v>
      </c>
      <c r="F87" t="s">
        <v>80</v>
      </c>
      <c r="G87" s="2">
        <v>50</v>
      </c>
      <c r="H87" s="3">
        <v>144.15943966666663</v>
      </c>
      <c r="I87" s="5">
        <v>0.13360094926303853</v>
      </c>
      <c r="J87" s="2">
        <v>49</v>
      </c>
      <c r="M87"/>
      <c r="N87"/>
      <c r="O87"/>
      <c r="P87"/>
      <c r="Q87"/>
      <c r="R87"/>
      <c r="S87"/>
      <c r="T87"/>
      <c r="U87"/>
    </row>
    <row r="88" spans="1:21" x14ac:dyDescent="0.25">
      <c r="A88" s="1">
        <v>44736</v>
      </c>
      <c r="B88" s="11">
        <v>44732</v>
      </c>
      <c r="C88" s="2">
        <v>25</v>
      </c>
      <c r="D88">
        <v>5</v>
      </c>
      <c r="E88" t="s">
        <v>22</v>
      </c>
      <c r="F88" t="s">
        <v>90</v>
      </c>
      <c r="G88" s="2">
        <v>62</v>
      </c>
      <c r="H88" s="3">
        <v>123.97277283333334</v>
      </c>
      <c r="I88" s="5">
        <v>9.728063977072314E-2</v>
      </c>
      <c r="J88" s="2">
        <v>60</v>
      </c>
      <c r="M88"/>
      <c r="N88"/>
      <c r="O88"/>
      <c r="P88"/>
      <c r="Q88"/>
      <c r="R88"/>
      <c r="S88"/>
      <c r="T88"/>
      <c r="U88"/>
    </row>
    <row r="89" spans="1:21" x14ac:dyDescent="0.25">
      <c r="A89" s="1">
        <v>44736</v>
      </c>
      <c r="B89" s="11">
        <v>44732</v>
      </c>
      <c r="C89" s="2">
        <v>25</v>
      </c>
      <c r="D89">
        <v>5</v>
      </c>
      <c r="E89" t="s">
        <v>22</v>
      </c>
      <c r="F89" t="s">
        <v>81</v>
      </c>
      <c r="G89" s="2">
        <v>68</v>
      </c>
      <c r="H89" s="3">
        <v>115.24749616666668</v>
      </c>
      <c r="I89" s="5">
        <v>8.2413031442901255E-2</v>
      </c>
      <c r="J89" s="2">
        <v>67</v>
      </c>
      <c r="M89"/>
      <c r="N89"/>
      <c r="O89"/>
      <c r="P89"/>
      <c r="Q89"/>
      <c r="R89"/>
      <c r="S89"/>
      <c r="T89"/>
      <c r="U89"/>
    </row>
    <row r="90" spans="1:21" x14ac:dyDescent="0.25">
      <c r="A90" s="1">
        <v>44736</v>
      </c>
      <c r="B90" s="11">
        <v>44732</v>
      </c>
      <c r="C90" s="2">
        <v>25</v>
      </c>
      <c r="D90">
        <v>5</v>
      </c>
      <c r="E90" t="s">
        <v>22</v>
      </c>
      <c r="F90" t="s">
        <v>89</v>
      </c>
      <c r="G90" s="2">
        <v>80</v>
      </c>
      <c r="H90" s="3">
        <v>73.070831000000013</v>
      </c>
      <c r="I90" s="5">
        <v>5.8515129827235758E-2</v>
      </c>
      <c r="J90" s="2">
        <v>76</v>
      </c>
      <c r="M90"/>
      <c r="N90"/>
      <c r="O90"/>
      <c r="P90"/>
      <c r="Q90"/>
      <c r="R90"/>
      <c r="S90"/>
      <c r="T90"/>
      <c r="U90"/>
    </row>
    <row r="91" spans="1:21" x14ac:dyDescent="0.25">
      <c r="A91" s="1">
        <v>44736</v>
      </c>
      <c r="B91" s="11">
        <v>44732</v>
      </c>
      <c r="C91" s="2">
        <v>25</v>
      </c>
      <c r="D91">
        <v>5</v>
      </c>
      <c r="E91" t="s">
        <v>22</v>
      </c>
      <c r="F91" t="s">
        <v>76</v>
      </c>
      <c r="G91" s="2">
        <v>54</v>
      </c>
      <c r="H91" s="3">
        <v>36.991942666666667</v>
      </c>
      <c r="I91" s="5">
        <v>4.0119105808080806E-2</v>
      </c>
      <c r="J91" s="2">
        <v>54</v>
      </c>
      <c r="M91"/>
      <c r="N91"/>
      <c r="O91"/>
      <c r="P91"/>
      <c r="Q91"/>
      <c r="R91"/>
      <c r="S91"/>
      <c r="T91"/>
      <c r="U91"/>
    </row>
    <row r="92" spans="1:21" x14ac:dyDescent="0.25">
      <c r="A92" s="1">
        <v>44736</v>
      </c>
      <c r="B92" s="11">
        <v>44732</v>
      </c>
      <c r="C92" s="2">
        <v>25</v>
      </c>
      <c r="D92">
        <v>5</v>
      </c>
      <c r="E92" t="s">
        <v>22</v>
      </c>
      <c r="F92" t="s">
        <v>82</v>
      </c>
      <c r="G92" s="2">
        <v>27</v>
      </c>
      <c r="H92" s="3">
        <v>10.898887333333331</v>
      </c>
      <c r="I92" s="5">
        <v>2.6479483237547886E-2</v>
      </c>
      <c r="J92" s="2">
        <v>26</v>
      </c>
      <c r="M92"/>
      <c r="N92"/>
      <c r="O92"/>
      <c r="P92"/>
      <c r="Q92"/>
      <c r="R92"/>
      <c r="S92"/>
      <c r="T92"/>
      <c r="U92"/>
    </row>
    <row r="93" spans="1:21" x14ac:dyDescent="0.25">
      <c r="A93" s="1">
        <v>44736</v>
      </c>
      <c r="B93" s="11">
        <v>44732</v>
      </c>
      <c r="C93" s="2">
        <v>25</v>
      </c>
      <c r="D93">
        <v>5</v>
      </c>
      <c r="E93" t="s">
        <v>22</v>
      </c>
      <c r="F93" t="s">
        <v>77</v>
      </c>
      <c r="G93" s="2">
        <v>1084</v>
      </c>
      <c r="H93" s="3">
        <v>0</v>
      </c>
      <c r="I93" s="5" t="s">
        <v>77</v>
      </c>
      <c r="J93" s="2">
        <v>225</v>
      </c>
      <c r="M93"/>
      <c r="N93"/>
      <c r="O93"/>
      <c r="P93"/>
      <c r="Q93"/>
      <c r="R93"/>
      <c r="S93"/>
      <c r="T93"/>
      <c r="U93"/>
    </row>
    <row r="94" spans="1:21" x14ac:dyDescent="0.25">
      <c r="A94" s="1">
        <v>44737</v>
      </c>
      <c r="B94" s="11">
        <v>44732</v>
      </c>
      <c r="C94" s="2">
        <v>25</v>
      </c>
      <c r="D94">
        <v>6</v>
      </c>
      <c r="E94" t="s">
        <v>23</v>
      </c>
      <c r="F94" t="s">
        <v>81</v>
      </c>
      <c r="G94" s="2">
        <v>64</v>
      </c>
      <c r="H94" s="3">
        <v>236.84694266666665</v>
      </c>
      <c r="I94" s="5">
        <v>0.13091251448170729</v>
      </c>
      <c r="J94" s="2">
        <v>64</v>
      </c>
      <c r="M94"/>
      <c r="N94"/>
      <c r="O94"/>
      <c r="P94"/>
      <c r="Q94"/>
      <c r="R94"/>
      <c r="S94"/>
      <c r="T94"/>
      <c r="U94"/>
    </row>
    <row r="95" spans="1:21" x14ac:dyDescent="0.25">
      <c r="A95" s="1">
        <v>44737</v>
      </c>
      <c r="B95" s="11">
        <v>44732</v>
      </c>
      <c r="C95" s="2">
        <v>25</v>
      </c>
      <c r="D95">
        <v>6</v>
      </c>
      <c r="E95" t="s">
        <v>23</v>
      </c>
      <c r="F95" t="s">
        <v>87</v>
      </c>
      <c r="G95" s="2">
        <v>101</v>
      </c>
      <c r="H95" s="3">
        <v>211.61416099999991</v>
      </c>
      <c r="I95" s="5">
        <v>9.261617127466247E-2</v>
      </c>
      <c r="J95" s="2">
        <v>101</v>
      </c>
      <c r="M95"/>
      <c r="N95"/>
      <c r="O95"/>
      <c r="P95"/>
      <c r="Q95"/>
      <c r="R95"/>
      <c r="S95"/>
      <c r="T95"/>
      <c r="U95"/>
    </row>
    <row r="96" spans="1:21" x14ac:dyDescent="0.25">
      <c r="A96" s="1">
        <v>44737</v>
      </c>
      <c r="B96" s="11">
        <v>44732</v>
      </c>
      <c r="C96" s="2">
        <v>25</v>
      </c>
      <c r="D96">
        <v>6</v>
      </c>
      <c r="E96" t="s">
        <v>23</v>
      </c>
      <c r="F96" t="s">
        <v>80</v>
      </c>
      <c r="G96" s="2">
        <v>37</v>
      </c>
      <c r="H96" s="3">
        <v>141.89721983333328</v>
      </c>
      <c r="I96" s="5">
        <v>0.17076763982732732</v>
      </c>
      <c r="J96" s="2">
        <v>37</v>
      </c>
      <c r="M96"/>
      <c r="N96"/>
      <c r="O96"/>
      <c r="P96"/>
      <c r="Q96"/>
      <c r="R96"/>
      <c r="S96"/>
      <c r="T96"/>
      <c r="U96"/>
    </row>
    <row r="97" spans="1:21" x14ac:dyDescent="0.25">
      <c r="A97" s="1">
        <v>44737</v>
      </c>
      <c r="B97" s="11">
        <v>44732</v>
      </c>
      <c r="C97" s="2">
        <v>25</v>
      </c>
      <c r="D97">
        <v>6</v>
      </c>
      <c r="E97" t="s">
        <v>23</v>
      </c>
      <c r="F97" t="s">
        <v>90</v>
      </c>
      <c r="G97" s="2">
        <v>56</v>
      </c>
      <c r="H97" s="3">
        <v>73.958883999999998</v>
      </c>
      <c r="I97" s="5">
        <v>7.3450599056603783E-2</v>
      </c>
      <c r="J97" s="2">
        <v>56</v>
      </c>
      <c r="M97"/>
      <c r="N97"/>
      <c r="O97"/>
      <c r="P97"/>
      <c r="Q97"/>
      <c r="R97"/>
      <c r="S97"/>
      <c r="T97"/>
      <c r="U97"/>
    </row>
    <row r="98" spans="1:21" x14ac:dyDescent="0.25">
      <c r="A98" s="1">
        <v>44737</v>
      </c>
      <c r="B98" s="11">
        <v>44732</v>
      </c>
      <c r="C98" s="2">
        <v>25</v>
      </c>
      <c r="D98">
        <v>6</v>
      </c>
      <c r="E98" t="s">
        <v>23</v>
      </c>
      <c r="F98" t="s">
        <v>76</v>
      </c>
      <c r="G98" s="2">
        <v>65</v>
      </c>
      <c r="H98" s="3">
        <v>60.13638666666666</v>
      </c>
      <c r="I98" s="5">
        <v>5.4262592161016955E-2</v>
      </c>
      <c r="J98" s="2">
        <v>65</v>
      </c>
      <c r="M98"/>
      <c r="N98"/>
      <c r="O98"/>
      <c r="P98"/>
      <c r="Q98"/>
      <c r="R98"/>
      <c r="S98"/>
      <c r="T98"/>
      <c r="U98"/>
    </row>
    <row r="99" spans="1:21" x14ac:dyDescent="0.25">
      <c r="A99" s="1">
        <v>44737</v>
      </c>
      <c r="B99" s="11">
        <v>44732</v>
      </c>
      <c r="C99" s="2">
        <v>25</v>
      </c>
      <c r="D99">
        <v>6</v>
      </c>
      <c r="E99" t="s">
        <v>23</v>
      </c>
      <c r="F99" t="s">
        <v>89</v>
      </c>
      <c r="G99" s="2">
        <v>72</v>
      </c>
      <c r="H99" s="3">
        <v>31.062497333333333</v>
      </c>
      <c r="I99" s="5">
        <v>4.2183870232172467E-2</v>
      </c>
      <c r="J99" s="2">
        <v>69</v>
      </c>
      <c r="M99"/>
      <c r="N99"/>
      <c r="O99"/>
      <c r="P99"/>
      <c r="Q99"/>
      <c r="R99"/>
      <c r="S99"/>
      <c r="T99"/>
      <c r="U99"/>
    </row>
    <row r="100" spans="1:21" x14ac:dyDescent="0.25">
      <c r="A100" s="1">
        <v>44737</v>
      </c>
      <c r="B100" s="11">
        <v>44732</v>
      </c>
      <c r="C100" s="2">
        <v>25</v>
      </c>
      <c r="D100">
        <v>6</v>
      </c>
      <c r="E100" t="s">
        <v>23</v>
      </c>
      <c r="F100" t="s">
        <v>82</v>
      </c>
      <c r="G100" s="2">
        <v>27</v>
      </c>
      <c r="H100" s="3">
        <v>7.5236100000000006</v>
      </c>
      <c r="I100" s="5">
        <v>2.4996882211538469E-2</v>
      </c>
      <c r="J100" s="2">
        <v>27</v>
      </c>
      <c r="M100"/>
      <c r="N100"/>
      <c r="O100"/>
      <c r="P100"/>
      <c r="Q100"/>
      <c r="R100"/>
      <c r="S100"/>
      <c r="T100"/>
      <c r="U100"/>
    </row>
    <row r="101" spans="1:21" x14ac:dyDescent="0.25">
      <c r="A101" s="1">
        <v>44737</v>
      </c>
      <c r="B101" s="11">
        <v>44732</v>
      </c>
      <c r="C101" s="2">
        <v>25</v>
      </c>
      <c r="D101">
        <v>6</v>
      </c>
      <c r="E101" t="s">
        <v>23</v>
      </c>
      <c r="F101" t="s">
        <v>77</v>
      </c>
      <c r="G101" s="2">
        <v>1080</v>
      </c>
      <c r="H101" s="3">
        <v>0</v>
      </c>
      <c r="I101" s="5" t="s">
        <v>77</v>
      </c>
      <c r="J101" s="2">
        <v>201</v>
      </c>
      <c r="M101"/>
      <c r="N101"/>
      <c r="O101"/>
      <c r="P101"/>
      <c r="Q101"/>
      <c r="R101"/>
      <c r="S101"/>
      <c r="T101"/>
      <c r="U101"/>
    </row>
    <row r="102" spans="1:21" x14ac:dyDescent="0.25">
      <c r="A102" s="1">
        <v>44738</v>
      </c>
      <c r="B102" s="11">
        <v>44732</v>
      </c>
      <c r="C102" s="2">
        <v>25</v>
      </c>
      <c r="D102">
        <v>7</v>
      </c>
      <c r="E102" t="s">
        <v>72</v>
      </c>
      <c r="F102" t="s">
        <v>87</v>
      </c>
      <c r="G102" s="2">
        <v>71</v>
      </c>
      <c r="H102" s="3">
        <v>192.47027400000007</v>
      </c>
      <c r="I102" s="5">
        <v>0.12482129259259263</v>
      </c>
      <c r="J102" s="2">
        <v>71</v>
      </c>
      <c r="M102"/>
      <c r="N102"/>
      <c r="O102"/>
      <c r="P102"/>
      <c r="Q102"/>
      <c r="R102"/>
      <c r="S102"/>
      <c r="T102"/>
      <c r="U102"/>
    </row>
    <row r="103" spans="1:21" x14ac:dyDescent="0.25">
      <c r="A103" s="1">
        <v>44738</v>
      </c>
      <c r="B103" s="11">
        <v>44732</v>
      </c>
      <c r="C103" s="2">
        <v>25</v>
      </c>
      <c r="D103">
        <v>7</v>
      </c>
      <c r="E103" t="s">
        <v>72</v>
      </c>
      <c r="F103" t="s">
        <v>90</v>
      </c>
      <c r="G103" s="2">
        <v>53</v>
      </c>
      <c r="H103" s="3">
        <v>56.644997999999994</v>
      </c>
      <c r="I103" s="5">
        <v>6.7790795659722222E-2</v>
      </c>
      <c r="J103" s="2">
        <v>43</v>
      </c>
      <c r="M103"/>
      <c r="N103"/>
      <c r="O103"/>
      <c r="P103"/>
      <c r="Q103"/>
      <c r="R103"/>
      <c r="S103"/>
      <c r="T103"/>
      <c r="U103"/>
    </row>
    <row r="104" spans="1:21" x14ac:dyDescent="0.25">
      <c r="A104" s="1">
        <v>44738</v>
      </c>
      <c r="B104" s="11">
        <v>44732</v>
      </c>
      <c r="C104" s="2">
        <v>25</v>
      </c>
      <c r="D104">
        <v>7</v>
      </c>
      <c r="E104" t="s">
        <v>72</v>
      </c>
      <c r="F104" t="s">
        <v>89</v>
      </c>
      <c r="G104" s="2">
        <v>73</v>
      </c>
      <c r="H104" s="3">
        <v>46.986944499999993</v>
      </c>
      <c r="I104" s="5">
        <v>5.4046918002136769E-2</v>
      </c>
      <c r="J104" s="2">
        <v>71</v>
      </c>
      <c r="M104"/>
      <c r="N104"/>
      <c r="O104"/>
      <c r="P104"/>
      <c r="Q104"/>
      <c r="R104"/>
      <c r="S104"/>
      <c r="T104"/>
      <c r="U104"/>
    </row>
    <row r="105" spans="1:21" x14ac:dyDescent="0.25">
      <c r="A105" s="1">
        <v>44738</v>
      </c>
      <c r="B105" s="11">
        <v>44732</v>
      </c>
      <c r="C105" s="2">
        <v>25</v>
      </c>
      <c r="D105">
        <v>7</v>
      </c>
      <c r="E105" t="s">
        <v>72</v>
      </c>
      <c r="F105" t="s">
        <v>80</v>
      </c>
      <c r="G105" s="2">
        <v>45</v>
      </c>
      <c r="H105" s="3">
        <v>41.909998333333334</v>
      </c>
      <c r="I105" s="5">
        <v>5.6403428596866097E-2</v>
      </c>
      <c r="J105" s="2">
        <v>45</v>
      </c>
      <c r="M105"/>
      <c r="N105"/>
      <c r="O105"/>
      <c r="P105"/>
      <c r="Q105"/>
      <c r="R105"/>
      <c r="S105"/>
      <c r="T105"/>
      <c r="U105"/>
    </row>
    <row r="106" spans="1:21" x14ac:dyDescent="0.25">
      <c r="A106" s="1">
        <v>44738</v>
      </c>
      <c r="B106" s="11">
        <v>44732</v>
      </c>
      <c r="C106" s="2">
        <v>25</v>
      </c>
      <c r="D106">
        <v>7</v>
      </c>
      <c r="E106" t="s">
        <v>72</v>
      </c>
      <c r="F106" t="s">
        <v>81</v>
      </c>
      <c r="G106" s="2">
        <v>33</v>
      </c>
      <c r="H106" s="3">
        <v>39.393610499999994</v>
      </c>
      <c r="I106" s="5">
        <v>7.6471971974206354E-2</v>
      </c>
      <c r="J106" s="2">
        <v>31</v>
      </c>
      <c r="M106"/>
      <c r="N106"/>
      <c r="O106"/>
      <c r="P106"/>
      <c r="Q106"/>
      <c r="R106"/>
      <c r="S106"/>
      <c r="T106"/>
      <c r="U106"/>
    </row>
    <row r="107" spans="1:21" x14ac:dyDescent="0.25">
      <c r="A107" s="1">
        <v>44738</v>
      </c>
      <c r="B107" s="11">
        <v>44732</v>
      </c>
      <c r="C107" s="2">
        <v>25</v>
      </c>
      <c r="D107">
        <v>7</v>
      </c>
      <c r="E107" t="s">
        <v>72</v>
      </c>
      <c r="F107" t="s">
        <v>76</v>
      </c>
      <c r="G107" s="2">
        <v>56</v>
      </c>
      <c r="H107" s="3">
        <v>34.224997833333326</v>
      </c>
      <c r="I107" s="5">
        <v>3.4498656189083821E-2</v>
      </c>
      <c r="J107" s="2">
        <v>56</v>
      </c>
      <c r="M107"/>
      <c r="N107"/>
      <c r="O107"/>
      <c r="P107"/>
      <c r="Q107"/>
      <c r="R107"/>
      <c r="S107"/>
      <c r="T107"/>
      <c r="U107"/>
    </row>
    <row r="108" spans="1:21" x14ac:dyDescent="0.25">
      <c r="A108" s="1">
        <v>44738</v>
      </c>
      <c r="B108" s="11">
        <v>44732</v>
      </c>
      <c r="C108" s="2">
        <v>25</v>
      </c>
      <c r="D108">
        <v>7</v>
      </c>
      <c r="E108" t="s">
        <v>72</v>
      </c>
      <c r="F108" t="s">
        <v>82</v>
      </c>
      <c r="G108" s="2">
        <v>21</v>
      </c>
      <c r="H108" s="3">
        <v>5.8291664999999995</v>
      </c>
      <c r="I108" s="5">
        <v>2.5763277412280704E-2</v>
      </c>
      <c r="J108" s="2">
        <v>20</v>
      </c>
    </row>
    <row r="109" spans="1:21" x14ac:dyDescent="0.25">
      <c r="A109" s="1">
        <v>44738</v>
      </c>
      <c r="B109" s="11">
        <v>44732</v>
      </c>
      <c r="C109" s="2">
        <v>25</v>
      </c>
      <c r="D109">
        <v>7</v>
      </c>
      <c r="E109" t="s">
        <v>72</v>
      </c>
      <c r="F109" t="s">
        <v>77</v>
      </c>
      <c r="G109" s="2">
        <v>1067</v>
      </c>
      <c r="H109" s="3">
        <v>0</v>
      </c>
      <c r="I109" s="5" t="s">
        <v>77</v>
      </c>
      <c r="J109" s="2">
        <v>151</v>
      </c>
    </row>
    <row r="110" spans="1:21" x14ac:dyDescent="0.25">
      <c r="A110" s="1">
        <v>44738</v>
      </c>
      <c r="B110" s="11">
        <v>44732</v>
      </c>
      <c r="C110" s="2">
        <v>25</v>
      </c>
      <c r="D110">
        <v>7</v>
      </c>
      <c r="E110" t="s">
        <v>72</v>
      </c>
      <c r="F110" t="s">
        <v>94</v>
      </c>
      <c r="G110" s="2">
        <v>2</v>
      </c>
      <c r="H110" s="3">
        <v>0</v>
      </c>
      <c r="I110" s="5">
        <v>1.9351854166666668E-2</v>
      </c>
      <c r="J110" s="2">
        <v>2</v>
      </c>
    </row>
    <row r="111" spans="1:21" x14ac:dyDescent="0.25">
      <c r="A111" s="1"/>
      <c r="B111" s="11"/>
      <c r="C111" s="2"/>
      <c r="G111" s="2"/>
      <c r="H111" s="3"/>
      <c r="I111" s="5"/>
      <c r="J111" s="2"/>
    </row>
    <row r="112" spans="1:21" x14ac:dyDescent="0.25">
      <c r="A112" s="1"/>
      <c r="B112" s="11"/>
      <c r="C112" s="2"/>
      <c r="G112" s="2"/>
      <c r="H112" s="3"/>
      <c r="I112" s="5"/>
      <c r="J112" s="2"/>
    </row>
    <row r="113" spans="1:27" x14ac:dyDescent="0.25">
      <c r="A113" s="1"/>
      <c r="B113" s="11"/>
      <c r="C113" s="2"/>
      <c r="G113" s="2"/>
      <c r="H113" s="3"/>
      <c r="I113" s="5"/>
      <c r="J113" s="2"/>
    </row>
    <row r="114" spans="1:27" x14ac:dyDescent="0.25">
      <c r="A114" s="42" t="s">
        <v>336</v>
      </c>
      <c r="B114" s="11"/>
      <c r="C114" s="2"/>
      <c r="G114" s="2"/>
      <c r="H114" s="3"/>
      <c r="I114" s="5"/>
      <c r="J114" s="2"/>
    </row>
    <row r="115" spans="1:27" x14ac:dyDescent="0.25">
      <c r="A115" s="1"/>
      <c r="B115" s="11"/>
      <c r="C115" s="2"/>
      <c r="G115" s="2"/>
      <c r="H115" s="3"/>
      <c r="I115" s="5"/>
      <c r="J115" s="2"/>
    </row>
    <row r="116" spans="1:27" x14ac:dyDescent="0.25">
      <c r="A116" s="33" t="s">
        <v>53</v>
      </c>
    </row>
    <row r="117" spans="1:27" x14ac:dyDescent="0.25">
      <c r="A117" s="33"/>
      <c r="D117" t="s">
        <v>368</v>
      </c>
    </row>
    <row r="118" spans="1:27" x14ac:dyDescent="0.25">
      <c r="A118" s="33" t="s">
        <v>128</v>
      </c>
    </row>
    <row r="120" spans="1:27" x14ac:dyDescent="0.25">
      <c r="A120" s="11" t="s">
        <v>25</v>
      </c>
      <c r="B120" s="2" t="s">
        <v>1</v>
      </c>
      <c r="C120" t="s">
        <v>74</v>
      </c>
      <c r="D120" t="s">
        <v>129</v>
      </c>
      <c r="E120" t="s">
        <v>130</v>
      </c>
      <c r="F120" t="s">
        <v>266</v>
      </c>
      <c r="G120" s="3" t="s">
        <v>5</v>
      </c>
      <c r="H120" s="5" t="s">
        <v>28</v>
      </c>
      <c r="I120" s="2" t="s">
        <v>29</v>
      </c>
      <c r="J120" s="2" t="s">
        <v>30</v>
      </c>
      <c r="K120" s="2" t="s">
        <v>31</v>
      </c>
      <c r="L120" s="2" t="s">
        <v>102</v>
      </c>
      <c r="M120" s="2" t="s">
        <v>51</v>
      </c>
      <c r="N120" t="s">
        <v>57</v>
      </c>
      <c r="O120" s="2" t="s">
        <v>58</v>
      </c>
      <c r="P120" s="2" t="s">
        <v>6</v>
      </c>
      <c r="Q120" s="2" t="s">
        <v>202</v>
      </c>
      <c r="R120" s="2" t="s">
        <v>44</v>
      </c>
      <c r="S120" s="2" t="s">
        <v>8</v>
      </c>
      <c r="T120" s="2" t="s">
        <v>9</v>
      </c>
      <c r="U120" s="2" t="s">
        <v>203</v>
      </c>
      <c r="V120" s="45" t="s">
        <v>12</v>
      </c>
      <c r="W120" s="45" t="s">
        <v>11</v>
      </c>
      <c r="X120" s="45" t="s">
        <v>15</v>
      </c>
      <c r="Y120" s="2" t="s">
        <v>248</v>
      </c>
      <c r="Z120" s="2" t="s">
        <v>44</v>
      </c>
      <c r="AA120" t="s">
        <v>322</v>
      </c>
    </row>
    <row r="121" spans="1:27" x14ac:dyDescent="0.25">
      <c r="A121" s="11">
        <v>44732</v>
      </c>
      <c r="B121" s="2">
        <v>25</v>
      </c>
      <c r="C121" t="s">
        <v>89</v>
      </c>
      <c r="D121" t="s">
        <v>134</v>
      </c>
      <c r="E121" t="s">
        <v>132</v>
      </c>
      <c r="F121" t="s">
        <v>280</v>
      </c>
      <c r="G121" s="3">
        <v>44.933610166666668</v>
      </c>
      <c r="H121" s="5">
        <v>5.0468549209770112E-2</v>
      </c>
      <c r="I121" s="2">
        <v>4</v>
      </c>
      <c r="J121" s="2">
        <v>1</v>
      </c>
      <c r="K121" s="2">
        <v>0</v>
      </c>
      <c r="L121" s="2">
        <v>57</v>
      </c>
      <c r="M121" s="2">
        <v>55</v>
      </c>
      <c r="N121">
        <v>13</v>
      </c>
      <c r="O121" s="2">
        <v>35</v>
      </c>
      <c r="P121" s="2">
        <v>13</v>
      </c>
      <c r="Q121" s="2">
        <v>34</v>
      </c>
      <c r="R121" s="2">
        <v>39</v>
      </c>
      <c r="S121" s="2">
        <v>5</v>
      </c>
      <c r="T121" s="2">
        <v>0</v>
      </c>
      <c r="U121" s="2">
        <v>5</v>
      </c>
      <c r="V121" s="45">
        <v>6.3194444444444444E-3</v>
      </c>
      <c r="W121" s="45">
        <v>0.46153846153846156</v>
      </c>
      <c r="X121" s="45">
        <v>8.8304398148148153E-2</v>
      </c>
      <c r="Y121" s="2">
        <v>5</v>
      </c>
      <c r="Z121" s="2">
        <v>39</v>
      </c>
      <c r="AA121">
        <v>56</v>
      </c>
    </row>
    <row r="122" spans="1:27" x14ac:dyDescent="0.25">
      <c r="A122" s="11">
        <v>44732</v>
      </c>
      <c r="B122" s="2">
        <v>25</v>
      </c>
      <c r="C122" t="s">
        <v>89</v>
      </c>
      <c r="D122" t="s">
        <v>159</v>
      </c>
      <c r="E122" t="s">
        <v>150</v>
      </c>
      <c r="F122" t="s">
        <v>280</v>
      </c>
      <c r="G122" s="3">
        <v>0</v>
      </c>
      <c r="H122" s="5">
        <v>8.5555555555555565E-2</v>
      </c>
      <c r="I122" s="2">
        <v>0</v>
      </c>
      <c r="J122" s="2">
        <v>0</v>
      </c>
      <c r="K122" s="2">
        <v>0</v>
      </c>
      <c r="L122" s="2">
        <v>1</v>
      </c>
      <c r="M122" s="2">
        <v>1</v>
      </c>
      <c r="N122">
        <v>0</v>
      </c>
      <c r="O122" s="2">
        <v>0</v>
      </c>
      <c r="P122" s="2">
        <v>0</v>
      </c>
      <c r="Q122" s="2">
        <v>1</v>
      </c>
      <c r="R122" s="2">
        <v>1</v>
      </c>
      <c r="S122" s="2">
        <v>0</v>
      </c>
      <c r="T122" s="2">
        <v>0</v>
      </c>
      <c r="U122" s="2">
        <v>0</v>
      </c>
      <c r="V122" s="45" t="s">
        <v>77</v>
      </c>
      <c r="W122" s="45" t="s">
        <v>77</v>
      </c>
      <c r="X122" s="45">
        <v>2.2442129629629631E-2</v>
      </c>
      <c r="Y122" s="2">
        <v>0</v>
      </c>
      <c r="Z122" s="2">
        <v>1</v>
      </c>
      <c r="AA122">
        <v>1</v>
      </c>
    </row>
    <row r="123" spans="1:27" x14ac:dyDescent="0.25">
      <c r="A123" s="11">
        <v>44732</v>
      </c>
      <c r="B123" s="2">
        <v>25</v>
      </c>
      <c r="C123" t="s">
        <v>89</v>
      </c>
      <c r="D123" t="s">
        <v>152</v>
      </c>
      <c r="E123" t="s">
        <v>132</v>
      </c>
      <c r="F123" t="s">
        <v>280</v>
      </c>
      <c r="G123" s="3">
        <v>0</v>
      </c>
      <c r="H123" s="5">
        <v>4.5754520171957677E-2</v>
      </c>
      <c r="I123" s="2">
        <v>0</v>
      </c>
      <c r="J123" s="2">
        <v>0</v>
      </c>
      <c r="K123" s="2">
        <v>0</v>
      </c>
      <c r="L123" s="2">
        <v>23</v>
      </c>
      <c r="M123" s="2">
        <v>23</v>
      </c>
      <c r="N123">
        <v>1</v>
      </c>
      <c r="O123" s="2">
        <v>11</v>
      </c>
      <c r="P123" s="2">
        <v>3</v>
      </c>
      <c r="Q123" s="2">
        <v>11</v>
      </c>
      <c r="R123" s="2">
        <v>14</v>
      </c>
      <c r="S123" s="2">
        <v>3</v>
      </c>
      <c r="T123" s="2">
        <v>1</v>
      </c>
      <c r="U123" s="2">
        <v>5</v>
      </c>
      <c r="V123" s="45">
        <v>5.1273148148148154E-3</v>
      </c>
      <c r="W123" s="45">
        <v>1</v>
      </c>
      <c r="X123" s="45">
        <v>0.13287037037037036</v>
      </c>
      <c r="Y123" s="2">
        <v>6</v>
      </c>
      <c r="Z123" s="2">
        <v>14</v>
      </c>
      <c r="AA123">
        <v>23</v>
      </c>
    </row>
    <row r="124" spans="1:27" x14ac:dyDescent="0.25">
      <c r="A124" s="11">
        <v>44732</v>
      </c>
      <c r="B124" s="2">
        <v>25</v>
      </c>
      <c r="C124" t="s">
        <v>89</v>
      </c>
      <c r="D124" t="s">
        <v>172</v>
      </c>
      <c r="E124" t="s">
        <v>173</v>
      </c>
      <c r="F124" t="s">
        <v>280</v>
      </c>
      <c r="G124" s="3">
        <v>0</v>
      </c>
      <c r="H124" s="5">
        <v>1.1296298611111113E-2</v>
      </c>
      <c r="I124" s="2">
        <v>0</v>
      </c>
      <c r="J124" s="2">
        <v>0</v>
      </c>
      <c r="K124" s="2">
        <v>0</v>
      </c>
      <c r="L124" s="2">
        <v>1</v>
      </c>
      <c r="M124" s="2">
        <v>1</v>
      </c>
      <c r="N124">
        <v>0</v>
      </c>
      <c r="O124" s="2">
        <v>1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1</v>
      </c>
      <c r="V124" s="45" t="s">
        <v>77</v>
      </c>
      <c r="W124" s="45" t="s">
        <v>77</v>
      </c>
      <c r="X124" s="45" t="s">
        <v>77</v>
      </c>
      <c r="Y124" s="2">
        <v>1</v>
      </c>
      <c r="Z124" s="2">
        <v>0</v>
      </c>
      <c r="AA124">
        <v>1</v>
      </c>
    </row>
    <row r="125" spans="1:27" x14ac:dyDescent="0.25">
      <c r="A125" s="11">
        <v>44732</v>
      </c>
      <c r="B125" s="2">
        <v>25</v>
      </c>
      <c r="C125" t="s">
        <v>89</v>
      </c>
      <c r="D125" t="s">
        <v>158</v>
      </c>
      <c r="E125" t="s">
        <v>132</v>
      </c>
      <c r="F125" t="s">
        <v>280</v>
      </c>
      <c r="G125" s="3">
        <v>0</v>
      </c>
      <c r="H125" s="5">
        <v>7.6041666666666662E-3</v>
      </c>
      <c r="I125" s="2">
        <v>0</v>
      </c>
      <c r="J125" s="2">
        <v>0</v>
      </c>
      <c r="K125" s="2">
        <v>0</v>
      </c>
      <c r="L125" s="2">
        <v>1</v>
      </c>
      <c r="M125" s="2">
        <v>1</v>
      </c>
      <c r="N125">
        <v>0</v>
      </c>
      <c r="O125" s="2">
        <v>1</v>
      </c>
      <c r="P125" s="2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45">
        <v>6.0879629629629634E-3</v>
      </c>
      <c r="W125" s="45">
        <v>0</v>
      </c>
      <c r="X125" s="45" t="s">
        <v>77</v>
      </c>
      <c r="Y125" s="2">
        <v>0</v>
      </c>
      <c r="Z125" s="2">
        <v>0</v>
      </c>
      <c r="AA125">
        <v>1</v>
      </c>
    </row>
    <row r="126" spans="1:27" x14ac:dyDescent="0.25">
      <c r="A126" s="11">
        <v>44732</v>
      </c>
      <c r="B126" s="2">
        <v>25</v>
      </c>
      <c r="C126" t="s">
        <v>89</v>
      </c>
      <c r="D126" t="s">
        <v>134</v>
      </c>
      <c r="E126" t="s">
        <v>132</v>
      </c>
      <c r="F126" t="s">
        <v>272</v>
      </c>
      <c r="G126" s="3">
        <v>124.02499116666668</v>
      </c>
      <c r="H126" s="5">
        <v>7.9463248191550956E-2</v>
      </c>
      <c r="I126" s="2">
        <v>11</v>
      </c>
      <c r="J126" s="2">
        <v>6</v>
      </c>
      <c r="K126" s="2">
        <v>0</v>
      </c>
      <c r="L126" s="2">
        <v>82</v>
      </c>
      <c r="M126" s="2">
        <v>81</v>
      </c>
      <c r="N126">
        <v>15</v>
      </c>
      <c r="O126" s="2">
        <v>38</v>
      </c>
      <c r="P126" s="2">
        <v>18</v>
      </c>
      <c r="Q126" s="2">
        <v>48</v>
      </c>
      <c r="R126" s="2">
        <v>54</v>
      </c>
      <c r="S126" s="2">
        <v>6</v>
      </c>
      <c r="T126" s="2">
        <v>2</v>
      </c>
      <c r="U126" s="2">
        <v>8</v>
      </c>
      <c r="V126" s="45">
        <v>5.3530092592592596E-3</v>
      </c>
      <c r="W126" s="45">
        <v>0.55555555555555558</v>
      </c>
      <c r="X126" s="45">
        <v>6.8061342592592583E-2</v>
      </c>
      <c r="Y126" s="2">
        <v>10</v>
      </c>
      <c r="Z126" s="2">
        <v>54</v>
      </c>
      <c r="AA126">
        <v>82</v>
      </c>
    </row>
    <row r="127" spans="1:27" x14ac:dyDescent="0.25">
      <c r="A127" s="11">
        <v>44732</v>
      </c>
      <c r="B127" s="2">
        <v>25</v>
      </c>
      <c r="C127" t="s">
        <v>89</v>
      </c>
      <c r="D127" t="s">
        <v>152</v>
      </c>
      <c r="E127" t="s">
        <v>132</v>
      </c>
      <c r="F127" t="s">
        <v>272</v>
      </c>
      <c r="G127" s="3">
        <v>0</v>
      </c>
      <c r="H127" s="5">
        <v>4.7685187499999997E-2</v>
      </c>
      <c r="I127" s="2">
        <v>0</v>
      </c>
      <c r="J127" s="2">
        <v>0</v>
      </c>
      <c r="K127" s="2">
        <v>0</v>
      </c>
      <c r="L127" s="2">
        <v>1</v>
      </c>
      <c r="M127" s="2">
        <v>1</v>
      </c>
      <c r="N127">
        <v>0</v>
      </c>
      <c r="O127" s="2">
        <v>0</v>
      </c>
      <c r="P127" s="2">
        <v>0</v>
      </c>
      <c r="Q127" s="2">
        <v>1</v>
      </c>
      <c r="R127" s="2">
        <v>1</v>
      </c>
      <c r="S127" s="2">
        <v>0</v>
      </c>
      <c r="T127" s="2">
        <v>0</v>
      </c>
      <c r="U127" s="2">
        <v>0</v>
      </c>
      <c r="V127" s="45" t="s">
        <v>77</v>
      </c>
      <c r="W127" s="45" t="s">
        <v>77</v>
      </c>
      <c r="X127" s="45">
        <v>0.16405092592592593</v>
      </c>
      <c r="Y127" s="2">
        <v>0</v>
      </c>
      <c r="Z127" s="2">
        <v>1</v>
      </c>
      <c r="AA127">
        <v>1</v>
      </c>
    </row>
    <row r="128" spans="1:27" x14ac:dyDescent="0.25">
      <c r="A128" s="11">
        <v>44732</v>
      </c>
      <c r="B128" s="2">
        <v>25</v>
      </c>
      <c r="C128" t="s">
        <v>89</v>
      </c>
      <c r="D128" t="s">
        <v>159</v>
      </c>
      <c r="E128" t="s">
        <v>150</v>
      </c>
      <c r="F128" t="s">
        <v>272</v>
      </c>
      <c r="G128" s="3">
        <v>0</v>
      </c>
      <c r="H128" s="5">
        <v>4.0053478687739459E-2</v>
      </c>
      <c r="I128" s="2">
        <v>0</v>
      </c>
      <c r="J128" s="2">
        <v>0</v>
      </c>
      <c r="K128" s="2">
        <v>0</v>
      </c>
      <c r="L128" s="2">
        <v>30</v>
      </c>
      <c r="M128" s="2">
        <v>30</v>
      </c>
      <c r="N128">
        <v>0</v>
      </c>
      <c r="O128" s="2">
        <v>16</v>
      </c>
      <c r="P128" s="2">
        <v>6</v>
      </c>
      <c r="Q128" s="2">
        <v>18</v>
      </c>
      <c r="R128" s="2">
        <v>21</v>
      </c>
      <c r="S128" s="2">
        <v>3</v>
      </c>
      <c r="T128" s="2">
        <v>1</v>
      </c>
      <c r="U128" s="2">
        <v>2</v>
      </c>
      <c r="V128" s="45">
        <v>4.9826388888888897E-3</v>
      </c>
      <c r="W128" s="45">
        <v>0.66666666666666663</v>
      </c>
      <c r="X128" s="45">
        <v>9.0358796296296298E-2</v>
      </c>
      <c r="Y128" s="2">
        <v>3</v>
      </c>
      <c r="Z128" s="2">
        <v>21</v>
      </c>
      <c r="AA128">
        <v>30</v>
      </c>
    </row>
    <row r="129" spans="1:27" x14ac:dyDescent="0.25">
      <c r="A129" s="11">
        <v>44732</v>
      </c>
      <c r="B129" s="2">
        <v>25</v>
      </c>
      <c r="C129" t="s">
        <v>89</v>
      </c>
      <c r="D129" t="s">
        <v>158</v>
      </c>
      <c r="E129" t="s">
        <v>132</v>
      </c>
      <c r="F129" t="s">
        <v>272</v>
      </c>
      <c r="G129" s="3">
        <v>0</v>
      </c>
      <c r="H129" s="5">
        <v>1.1925155092592595E-2</v>
      </c>
      <c r="I129" s="2">
        <v>0</v>
      </c>
      <c r="J129" s="2">
        <v>0</v>
      </c>
      <c r="K129" s="2">
        <v>0</v>
      </c>
      <c r="L129" s="2">
        <v>4</v>
      </c>
      <c r="M129" s="2">
        <v>4</v>
      </c>
      <c r="N129">
        <v>0</v>
      </c>
      <c r="O129" s="2">
        <v>4</v>
      </c>
      <c r="P129" s="2">
        <v>0</v>
      </c>
      <c r="Q129" s="2">
        <v>1</v>
      </c>
      <c r="R129" s="2">
        <v>2</v>
      </c>
      <c r="S129" s="2">
        <v>1</v>
      </c>
      <c r="T129" s="2">
        <v>0</v>
      </c>
      <c r="U129" s="2">
        <v>2</v>
      </c>
      <c r="V129" s="45" t="s">
        <v>77</v>
      </c>
      <c r="W129" s="45" t="s">
        <v>77</v>
      </c>
      <c r="X129" s="45">
        <v>0.14936921296296299</v>
      </c>
      <c r="Y129" s="2">
        <v>2</v>
      </c>
      <c r="Z129" s="2">
        <v>2</v>
      </c>
      <c r="AA129">
        <v>4</v>
      </c>
    </row>
    <row r="130" spans="1:27" x14ac:dyDescent="0.25">
      <c r="A130" s="11">
        <v>44732</v>
      </c>
      <c r="B130" s="2">
        <v>25</v>
      </c>
      <c r="C130" t="s">
        <v>89</v>
      </c>
      <c r="D130" t="s">
        <v>134</v>
      </c>
      <c r="E130" t="s">
        <v>132</v>
      </c>
      <c r="F130" t="s">
        <v>273</v>
      </c>
      <c r="G130" s="3">
        <v>1.2777833333333332E-2</v>
      </c>
      <c r="H130" s="5">
        <v>1.0949076388888888E-2</v>
      </c>
      <c r="I130" s="2">
        <v>0</v>
      </c>
      <c r="J130" s="2">
        <v>0</v>
      </c>
      <c r="K130" s="2">
        <v>0</v>
      </c>
      <c r="L130" s="2">
        <v>1</v>
      </c>
      <c r="M130" s="2">
        <v>1</v>
      </c>
      <c r="N130">
        <v>0</v>
      </c>
      <c r="O130" s="2">
        <v>1</v>
      </c>
      <c r="P130" s="2">
        <v>0</v>
      </c>
      <c r="Q130" s="2">
        <v>1</v>
      </c>
      <c r="R130" s="2">
        <v>1</v>
      </c>
      <c r="S130" s="2">
        <v>0</v>
      </c>
      <c r="T130" s="2">
        <v>0</v>
      </c>
      <c r="U130" s="2">
        <v>0</v>
      </c>
      <c r="V130" s="45" t="s">
        <v>77</v>
      </c>
      <c r="W130" s="45" t="s">
        <v>77</v>
      </c>
      <c r="X130" s="45">
        <v>2.1354166666666667E-2</v>
      </c>
      <c r="Y130" s="2">
        <v>0</v>
      </c>
      <c r="Z130" s="2">
        <v>1</v>
      </c>
      <c r="AA130">
        <v>1</v>
      </c>
    </row>
    <row r="131" spans="1:27" x14ac:dyDescent="0.25">
      <c r="A131" s="11">
        <v>44732</v>
      </c>
      <c r="B131" s="2">
        <v>25</v>
      </c>
      <c r="C131" t="s">
        <v>89</v>
      </c>
      <c r="D131" t="s">
        <v>152</v>
      </c>
      <c r="E131" t="s">
        <v>132</v>
      </c>
      <c r="F131" t="s">
        <v>281</v>
      </c>
      <c r="G131" s="3">
        <v>0</v>
      </c>
      <c r="H131" s="5">
        <v>2.5462965277777781E-2</v>
      </c>
      <c r="I131" s="2">
        <v>0</v>
      </c>
      <c r="J131" s="2">
        <v>0</v>
      </c>
      <c r="K131" s="2">
        <v>0</v>
      </c>
      <c r="L131" s="2">
        <v>1</v>
      </c>
      <c r="M131" s="2">
        <v>1</v>
      </c>
      <c r="N131">
        <v>0</v>
      </c>
      <c r="O131" s="2">
        <v>1</v>
      </c>
      <c r="P131" s="2">
        <v>0</v>
      </c>
      <c r="Q131" s="2">
        <v>1</v>
      </c>
      <c r="R131" s="2">
        <v>1</v>
      </c>
      <c r="S131" s="2">
        <v>0</v>
      </c>
      <c r="T131" s="2">
        <v>0</v>
      </c>
      <c r="U131" s="2">
        <v>0</v>
      </c>
      <c r="V131" s="45" t="s">
        <v>77</v>
      </c>
      <c r="W131" s="45" t="s">
        <v>77</v>
      </c>
      <c r="X131" s="45">
        <v>0.16181712962962966</v>
      </c>
      <c r="Y131" s="2">
        <v>0</v>
      </c>
      <c r="Z131" s="2">
        <v>1</v>
      </c>
      <c r="AA131">
        <v>1</v>
      </c>
    </row>
    <row r="132" spans="1:27" x14ac:dyDescent="0.25">
      <c r="A132" s="11">
        <v>44732</v>
      </c>
      <c r="B132" s="2">
        <v>25</v>
      </c>
      <c r="C132" t="s">
        <v>89</v>
      </c>
      <c r="D132" t="s">
        <v>159</v>
      </c>
      <c r="E132" t="s">
        <v>150</v>
      </c>
      <c r="F132" t="s">
        <v>281</v>
      </c>
      <c r="G132" s="3">
        <v>0</v>
      </c>
      <c r="H132" s="5" t="s">
        <v>77</v>
      </c>
      <c r="I132" s="2">
        <v>0</v>
      </c>
      <c r="J132" s="2">
        <v>0</v>
      </c>
      <c r="K132" s="2">
        <v>0</v>
      </c>
      <c r="L132" s="2">
        <v>1</v>
      </c>
      <c r="M132" s="2">
        <v>0</v>
      </c>
      <c r="N13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1</v>
      </c>
      <c r="V132" s="45" t="s">
        <v>77</v>
      </c>
      <c r="W132" s="45" t="s">
        <v>77</v>
      </c>
      <c r="X132" s="45" t="s">
        <v>77</v>
      </c>
      <c r="Y132" s="2">
        <v>1</v>
      </c>
      <c r="Z132" s="2">
        <v>0</v>
      </c>
      <c r="AA132">
        <v>0</v>
      </c>
    </row>
    <row r="133" spans="1:27" x14ac:dyDescent="0.25">
      <c r="A133" s="11">
        <v>44732</v>
      </c>
      <c r="B133" s="2">
        <v>25</v>
      </c>
      <c r="C133" t="s">
        <v>89</v>
      </c>
      <c r="D133" t="s">
        <v>134</v>
      </c>
      <c r="E133" t="s">
        <v>132</v>
      </c>
      <c r="F133" t="s">
        <v>279</v>
      </c>
      <c r="G133" s="3">
        <v>94.766386166666663</v>
      </c>
      <c r="H133" s="5">
        <v>8.1663224099099097E-2</v>
      </c>
      <c r="I133" s="2">
        <v>10</v>
      </c>
      <c r="J133" s="2">
        <v>2</v>
      </c>
      <c r="K133" s="2">
        <v>0</v>
      </c>
      <c r="L133" s="2">
        <v>70</v>
      </c>
      <c r="M133" s="2">
        <v>67</v>
      </c>
      <c r="N133">
        <v>15</v>
      </c>
      <c r="O133" s="2">
        <v>38</v>
      </c>
      <c r="P133" s="2">
        <v>9</v>
      </c>
      <c r="Q133" s="2">
        <v>39</v>
      </c>
      <c r="R133" s="2">
        <v>48</v>
      </c>
      <c r="S133" s="2">
        <v>9</v>
      </c>
      <c r="T133" s="2">
        <v>1</v>
      </c>
      <c r="U133" s="2">
        <v>12</v>
      </c>
      <c r="V133" s="45">
        <v>1.2939814814814815E-2</v>
      </c>
      <c r="W133" s="45">
        <v>0.1111111111111111</v>
      </c>
      <c r="X133" s="45">
        <v>0.10296296296296295</v>
      </c>
      <c r="Y133" s="2">
        <v>13</v>
      </c>
      <c r="Z133" s="2">
        <v>48</v>
      </c>
      <c r="AA133">
        <v>70</v>
      </c>
    </row>
    <row r="134" spans="1:27" x14ac:dyDescent="0.25">
      <c r="A134" s="11">
        <v>44732</v>
      </c>
      <c r="B134" s="2">
        <v>25</v>
      </c>
      <c r="C134" t="s">
        <v>89</v>
      </c>
      <c r="D134" t="s">
        <v>158</v>
      </c>
      <c r="E134" t="s">
        <v>132</v>
      </c>
      <c r="F134" t="s">
        <v>279</v>
      </c>
      <c r="G134" s="3">
        <v>0.28500000000000003</v>
      </c>
      <c r="H134" s="5">
        <v>4.0856480555555554E-2</v>
      </c>
      <c r="I134" s="2">
        <v>0</v>
      </c>
      <c r="J134" s="2">
        <v>0</v>
      </c>
      <c r="K134" s="2">
        <v>0</v>
      </c>
      <c r="L134" s="2">
        <v>11</v>
      </c>
      <c r="M134" s="2">
        <v>10</v>
      </c>
      <c r="N134">
        <v>0</v>
      </c>
      <c r="O134" s="2">
        <v>6</v>
      </c>
      <c r="P134" s="2">
        <v>1</v>
      </c>
      <c r="Q134" s="2">
        <v>8</v>
      </c>
      <c r="R134" s="2">
        <v>8</v>
      </c>
      <c r="S134" s="2">
        <v>0</v>
      </c>
      <c r="T134" s="2">
        <v>0</v>
      </c>
      <c r="U134" s="2">
        <v>2</v>
      </c>
      <c r="V134" s="45">
        <v>9.7569444444444448E-3</v>
      </c>
      <c r="W134" s="45">
        <v>0</v>
      </c>
      <c r="X134" s="45">
        <v>8.2540509259259265E-2</v>
      </c>
      <c r="Y134" s="2">
        <v>2</v>
      </c>
      <c r="Z134" s="2">
        <v>8</v>
      </c>
      <c r="AA134">
        <v>11</v>
      </c>
    </row>
    <row r="135" spans="1:27" x14ac:dyDescent="0.25">
      <c r="A135" s="11">
        <v>44732</v>
      </c>
      <c r="B135" s="2">
        <v>25</v>
      </c>
      <c r="C135" t="s">
        <v>89</v>
      </c>
      <c r="D135" t="s">
        <v>152</v>
      </c>
      <c r="E135" t="s">
        <v>132</v>
      </c>
      <c r="F135" t="s">
        <v>279</v>
      </c>
      <c r="G135" s="3">
        <v>0</v>
      </c>
      <c r="H135" s="5">
        <v>5.0124416666666664E-2</v>
      </c>
      <c r="I135" s="2">
        <v>0</v>
      </c>
      <c r="J135" s="2">
        <v>0</v>
      </c>
      <c r="K135" s="2">
        <v>0</v>
      </c>
      <c r="L135" s="2">
        <v>8</v>
      </c>
      <c r="M135" s="2">
        <v>8</v>
      </c>
      <c r="N135">
        <v>0</v>
      </c>
      <c r="O135" s="2">
        <v>6</v>
      </c>
      <c r="P135" s="2">
        <v>1</v>
      </c>
      <c r="Q135" s="2">
        <v>4</v>
      </c>
      <c r="R135" s="2">
        <v>5</v>
      </c>
      <c r="S135" s="2">
        <v>1</v>
      </c>
      <c r="T135" s="2">
        <v>0</v>
      </c>
      <c r="U135" s="2">
        <v>2</v>
      </c>
      <c r="V135" s="45">
        <v>1.1909722222222221E-2</v>
      </c>
      <c r="W135" s="45">
        <v>0</v>
      </c>
      <c r="X135" s="45">
        <v>0.1176388888888889</v>
      </c>
      <c r="Y135" s="2">
        <v>2</v>
      </c>
      <c r="Z135" s="2">
        <v>5</v>
      </c>
      <c r="AA135">
        <v>8</v>
      </c>
    </row>
    <row r="136" spans="1:27" x14ac:dyDescent="0.25">
      <c r="A136" s="11">
        <v>44732</v>
      </c>
      <c r="B136" s="2">
        <v>25</v>
      </c>
      <c r="C136" t="s">
        <v>89</v>
      </c>
      <c r="D136" t="s">
        <v>355</v>
      </c>
      <c r="E136" t="s">
        <v>153</v>
      </c>
      <c r="F136" t="s">
        <v>279</v>
      </c>
      <c r="G136" s="3">
        <v>0</v>
      </c>
      <c r="H136" s="5">
        <v>6.6087986111111113E-3</v>
      </c>
      <c r="I136" s="2">
        <v>0</v>
      </c>
      <c r="J136" s="2">
        <v>0</v>
      </c>
      <c r="K136" s="2">
        <v>0</v>
      </c>
      <c r="L136" s="2">
        <v>1</v>
      </c>
      <c r="M136" s="2">
        <v>1</v>
      </c>
      <c r="N136">
        <v>0</v>
      </c>
      <c r="O136" s="2">
        <v>1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1</v>
      </c>
      <c r="V136" s="45" t="s">
        <v>77</v>
      </c>
      <c r="W136" s="45" t="s">
        <v>77</v>
      </c>
      <c r="X136" s="45" t="s">
        <v>77</v>
      </c>
      <c r="Y136" s="2">
        <v>1</v>
      </c>
      <c r="Z136" s="2">
        <v>0</v>
      </c>
      <c r="AA136">
        <v>1</v>
      </c>
    </row>
    <row r="137" spans="1:27" x14ac:dyDescent="0.25">
      <c r="A137" s="11">
        <v>44732</v>
      </c>
      <c r="B137" s="2">
        <v>25</v>
      </c>
      <c r="C137" t="s">
        <v>89</v>
      </c>
      <c r="D137" t="s">
        <v>159</v>
      </c>
      <c r="E137" t="s">
        <v>150</v>
      </c>
      <c r="F137" t="s">
        <v>279</v>
      </c>
      <c r="G137" s="3">
        <v>0</v>
      </c>
      <c r="H137" s="5">
        <v>4.7048611111111119E-3</v>
      </c>
      <c r="I137" s="2">
        <v>0</v>
      </c>
      <c r="J137" s="2">
        <v>0</v>
      </c>
      <c r="K137" s="2">
        <v>0</v>
      </c>
      <c r="L137" s="2">
        <v>2</v>
      </c>
      <c r="M137" s="2">
        <v>2</v>
      </c>
      <c r="N137">
        <v>0</v>
      </c>
      <c r="O137" s="2">
        <v>2</v>
      </c>
      <c r="P137" s="2">
        <v>0</v>
      </c>
      <c r="Q137" s="2">
        <v>1</v>
      </c>
      <c r="R137" s="2">
        <v>1</v>
      </c>
      <c r="S137" s="2">
        <v>0</v>
      </c>
      <c r="T137" s="2">
        <v>0</v>
      </c>
      <c r="U137" s="2">
        <v>1</v>
      </c>
      <c r="V137" s="45" t="s">
        <v>77</v>
      </c>
      <c r="W137" s="45" t="s">
        <v>77</v>
      </c>
      <c r="X137" s="45">
        <v>0.26400462962962967</v>
      </c>
      <c r="Y137" s="2">
        <v>1</v>
      </c>
      <c r="Z137" s="2">
        <v>1</v>
      </c>
      <c r="AA137">
        <v>2</v>
      </c>
    </row>
    <row r="138" spans="1:27" x14ac:dyDescent="0.25">
      <c r="A138" s="11">
        <v>44732</v>
      </c>
      <c r="B138" s="2">
        <v>25</v>
      </c>
      <c r="C138" t="s">
        <v>89</v>
      </c>
      <c r="D138" t="s">
        <v>257</v>
      </c>
      <c r="E138" t="s">
        <v>153</v>
      </c>
      <c r="F138" t="s">
        <v>279</v>
      </c>
      <c r="G138" s="3">
        <v>0</v>
      </c>
      <c r="H138" s="5" t="s">
        <v>77</v>
      </c>
      <c r="I138" s="2">
        <v>0</v>
      </c>
      <c r="J138" s="2">
        <v>0</v>
      </c>
      <c r="K138" s="2">
        <v>0</v>
      </c>
      <c r="L138" s="2">
        <v>1</v>
      </c>
      <c r="M138" s="2">
        <v>0</v>
      </c>
      <c r="N138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1</v>
      </c>
      <c r="V138" s="45" t="s">
        <v>77</v>
      </c>
      <c r="W138" s="45" t="s">
        <v>77</v>
      </c>
      <c r="X138" s="45" t="s">
        <v>77</v>
      </c>
      <c r="Y138" s="2">
        <v>1</v>
      </c>
      <c r="Z138" s="2">
        <v>0</v>
      </c>
      <c r="AA138">
        <v>1</v>
      </c>
    </row>
    <row r="139" spans="1:27" x14ac:dyDescent="0.25">
      <c r="A139" s="11">
        <v>44732</v>
      </c>
      <c r="B139" s="2">
        <v>25</v>
      </c>
      <c r="C139" t="s">
        <v>89</v>
      </c>
      <c r="D139" t="s">
        <v>134</v>
      </c>
      <c r="E139" t="s">
        <v>132</v>
      </c>
      <c r="F139" t="s">
        <v>271</v>
      </c>
      <c r="G139" s="3">
        <v>106.22166333333332</v>
      </c>
      <c r="H139" s="5">
        <v>5.8290128172892711E-2</v>
      </c>
      <c r="I139" s="2">
        <v>12</v>
      </c>
      <c r="J139" s="2">
        <v>2</v>
      </c>
      <c r="K139" s="2">
        <v>0</v>
      </c>
      <c r="L139" s="2">
        <v>115</v>
      </c>
      <c r="M139" s="2">
        <v>111</v>
      </c>
      <c r="N139">
        <v>20</v>
      </c>
      <c r="O139" s="2">
        <v>68</v>
      </c>
      <c r="P139" s="2">
        <v>27</v>
      </c>
      <c r="Q139" s="2">
        <v>57</v>
      </c>
      <c r="R139" s="2">
        <v>71</v>
      </c>
      <c r="S139" s="2">
        <v>14</v>
      </c>
      <c r="T139" s="2">
        <v>1</v>
      </c>
      <c r="U139" s="2">
        <v>16</v>
      </c>
      <c r="V139" s="45">
        <v>4.31712962962963E-3</v>
      </c>
      <c r="W139" s="45">
        <v>0.62962962962962965</v>
      </c>
      <c r="X139" s="45">
        <v>7.8547453703703696E-2</v>
      </c>
      <c r="Y139" s="2">
        <v>17</v>
      </c>
      <c r="Z139" s="2">
        <v>71</v>
      </c>
      <c r="AA139">
        <v>113</v>
      </c>
    </row>
    <row r="140" spans="1:27" x14ac:dyDescent="0.25">
      <c r="A140" s="11">
        <v>44732</v>
      </c>
      <c r="B140" s="2">
        <v>25</v>
      </c>
      <c r="C140" t="s">
        <v>89</v>
      </c>
      <c r="D140" t="s">
        <v>158</v>
      </c>
      <c r="E140" t="s">
        <v>132</v>
      </c>
      <c r="F140" t="s">
        <v>271</v>
      </c>
      <c r="G140" s="3">
        <v>0</v>
      </c>
      <c r="H140" s="5">
        <v>2.4169908055555554E-2</v>
      </c>
      <c r="I140" s="2">
        <v>0</v>
      </c>
      <c r="J140" s="2">
        <v>0</v>
      </c>
      <c r="K140" s="2">
        <v>0</v>
      </c>
      <c r="L140" s="2">
        <v>26</v>
      </c>
      <c r="M140" s="2">
        <v>26</v>
      </c>
      <c r="N140">
        <v>1</v>
      </c>
      <c r="O140" s="2">
        <v>24</v>
      </c>
      <c r="P140" s="2">
        <v>7</v>
      </c>
      <c r="Q140" s="2">
        <v>15</v>
      </c>
      <c r="R140" s="2">
        <v>17</v>
      </c>
      <c r="S140" s="2">
        <v>2</v>
      </c>
      <c r="T140" s="2">
        <v>0</v>
      </c>
      <c r="U140" s="2">
        <v>2</v>
      </c>
      <c r="V140" s="45">
        <v>5.3356481481481484E-3</v>
      </c>
      <c r="W140" s="45">
        <v>0.5714285714285714</v>
      </c>
      <c r="X140" s="45">
        <v>6.7291666666666666E-2</v>
      </c>
      <c r="Y140" s="2">
        <v>2</v>
      </c>
      <c r="Z140" s="2">
        <v>17</v>
      </c>
      <c r="AA140">
        <v>26</v>
      </c>
    </row>
    <row r="141" spans="1:27" x14ac:dyDescent="0.25">
      <c r="A141" s="11">
        <v>44732</v>
      </c>
      <c r="B141" s="2">
        <v>25</v>
      </c>
      <c r="C141" t="s">
        <v>89</v>
      </c>
      <c r="D141" t="s">
        <v>172</v>
      </c>
      <c r="E141" t="s">
        <v>173</v>
      </c>
      <c r="F141" t="s">
        <v>271</v>
      </c>
      <c r="G141" s="3">
        <v>0</v>
      </c>
      <c r="H141" s="5">
        <v>2.1261571759259263E-2</v>
      </c>
      <c r="I141" s="2">
        <v>0</v>
      </c>
      <c r="J141" s="2">
        <v>0</v>
      </c>
      <c r="K141" s="2">
        <v>0</v>
      </c>
      <c r="L141" s="2">
        <v>3</v>
      </c>
      <c r="M141" s="2">
        <v>3</v>
      </c>
      <c r="N141">
        <v>0</v>
      </c>
      <c r="O141" s="2">
        <v>2</v>
      </c>
      <c r="P141" s="2">
        <v>0</v>
      </c>
      <c r="Q141" s="2">
        <v>0</v>
      </c>
      <c r="R141" s="2">
        <v>1</v>
      </c>
      <c r="S141" s="2">
        <v>1</v>
      </c>
      <c r="T141" s="2">
        <v>0</v>
      </c>
      <c r="U141" s="2">
        <v>2</v>
      </c>
      <c r="V141" s="45" t="s">
        <v>77</v>
      </c>
      <c r="W141" s="45" t="s">
        <v>77</v>
      </c>
      <c r="X141" s="45">
        <v>0.43913194444444448</v>
      </c>
      <c r="Y141" s="2">
        <v>2</v>
      </c>
      <c r="Z141" s="2">
        <v>1</v>
      </c>
      <c r="AA141">
        <v>3</v>
      </c>
    </row>
    <row r="142" spans="1:27" x14ac:dyDescent="0.25">
      <c r="A142" s="11">
        <v>44732</v>
      </c>
      <c r="B142" s="2">
        <v>25</v>
      </c>
      <c r="C142" t="s">
        <v>89</v>
      </c>
      <c r="D142" t="s">
        <v>159</v>
      </c>
      <c r="E142" t="s">
        <v>150</v>
      </c>
      <c r="F142" t="s">
        <v>271</v>
      </c>
      <c r="G142" s="3">
        <v>0</v>
      </c>
      <c r="H142" s="5">
        <v>1.8946756944444445E-2</v>
      </c>
      <c r="I142" s="2">
        <v>0</v>
      </c>
      <c r="J142" s="2">
        <v>0</v>
      </c>
      <c r="K142" s="2">
        <v>0</v>
      </c>
      <c r="L142" s="2">
        <v>1</v>
      </c>
      <c r="M142" s="2">
        <v>1</v>
      </c>
      <c r="N142">
        <v>0</v>
      </c>
      <c r="O142" s="2">
        <v>1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1</v>
      </c>
      <c r="V142" s="45" t="s">
        <v>77</v>
      </c>
      <c r="W142" s="45" t="s">
        <v>77</v>
      </c>
      <c r="X142" s="45" t="s">
        <v>77</v>
      </c>
      <c r="Y142" s="2">
        <v>1</v>
      </c>
      <c r="Z142" s="2">
        <v>0</v>
      </c>
      <c r="AA142">
        <v>1</v>
      </c>
    </row>
    <row r="143" spans="1:27" x14ac:dyDescent="0.25">
      <c r="A143" s="11">
        <v>44732</v>
      </c>
      <c r="B143" s="2">
        <v>25</v>
      </c>
      <c r="C143" t="s">
        <v>89</v>
      </c>
      <c r="D143" t="s">
        <v>179</v>
      </c>
      <c r="E143" t="s">
        <v>170</v>
      </c>
      <c r="F143" t="s">
        <v>271</v>
      </c>
      <c r="G143" s="3">
        <v>0</v>
      </c>
      <c r="H143" s="5">
        <v>6.6319444444444455E-3</v>
      </c>
      <c r="I143" s="2">
        <v>0</v>
      </c>
      <c r="J143" s="2">
        <v>0</v>
      </c>
      <c r="K143" s="2">
        <v>0</v>
      </c>
      <c r="L143" s="2">
        <v>1</v>
      </c>
      <c r="M143" s="2">
        <v>1</v>
      </c>
      <c r="N143">
        <v>0</v>
      </c>
      <c r="O143" s="2">
        <v>1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1</v>
      </c>
      <c r="V143" s="45" t="s">
        <v>77</v>
      </c>
      <c r="W143" s="45" t="s">
        <v>77</v>
      </c>
      <c r="X143" s="45" t="s">
        <v>77</v>
      </c>
      <c r="Y143" s="2">
        <v>1</v>
      </c>
      <c r="Z143" s="2">
        <v>0</v>
      </c>
      <c r="AA143">
        <v>1</v>
      </c>
    </row>
    <row r="144" spans="1:27" x14ac:dyDescent="0.25">
      <c r="A144" s="11">
        <v>44732</v>
      </c>
      <c r="B144" s="2">
        <v>25</v>
      </c>
      <c r="C144" t="s">
        <v>89</v>
      </c>
      <c r="D144" t="s">
        <v>134</v>
      </c>
      <c r="E144" t="s">
        <v>132</v>
      </c>
      <c r="F144" t="s">
        <v>94</v>
      </c>
      <c r="G144" s="3">
        <v>0.70361116666666668</v>
      </c>
      <c r="H144" s="5">
        <v>2.3975694444444445E-2</v>
      </c>
      <c r="I144" s="2">
        <v>0</v>
      </c>
      <c r="J144" s="2">
        <v>0</v>
      </c>
      <c r="K144" s="2">
        <v>0</v>
      </c>
      <c r="L144" s="2">
        <v>2</v>
      </c>
      <c r="M144" s="2">
        <v>2</v>
      </c>
      <c r="N144">
        <v>1</v>
      </c>
      <c r="O144" s="2">
        <v>2</v>
      </c>
      <c r="P144" s="2">
        <v>1</v>
      </c>
      <c r="Q144" s="2">
        <v>1</v>
      </c>
      <c r="R144" s="2">
        <v>1</v>
      </c>
      <c r="S144" s="2">
        <v>0</v>
      </c>
      <c r="T144" s="2">
        <v>0</v>
      </c>
      <c r="U144" s="2">
        <v>0</v>
      </c>
      <c r="V144" s="45">
        <v>1.1689814814814816E-3</v>
      </c>
      <c r="W144" s="45">
        <v>1</v>
      </c>
      <c r="X144" s="45">
        <v>0.23065972222222222</v>
      </c>
      <c r="Y144" s="2">
        <v>0</v>
      </c>
      <c r="Z144" s="2">
        <v>1</v>
      </c>
      <c r="AA144">
        <v>2</v>
      </c>
    </row>
    <row r="145" spans="1:27" x14ac:dyDescent="0.25">
      <c r="A145" s="11">
        <v>44732</v>
      </c>
      <c r="B145" s="2">
        <v>25</v>
      </c>
      <c r="C145" t="s">
        <v>89</v>
      </c>
      <c r="D145" t="s">
        <v>152</v>
      </c>
      <c r="E145" t="s">
        <v>132</v>
      </c>
      <c r="F145" t="s">
        <v>94</v>
      </c>
      <c r="G145" s="3">
        <v>0</v>
      </c>
      <c r="H145" s="5">
        <v>3.3217555555555556E-2</v>
      </c>
      <c r="I145" s="2">
        <v>0</v>
      </c>
      <c r="J145" s="2">
        <v>0</v>
      </c>
      <c r="K145" s="2">
        <v>0</v>
      </c>
      <c r="L145" s="2">
        <v>1</v>
      </c>
      <c r="M145" s="2">
        <v>1</v>
      </c>
      <c r="N145">
        <v>0</v>
      </c>
      <c r="O145" s="2">
        <v>1</v>
      </c>
      <c r="P145" s="2">
        <v>0</v>
      </c>
      <c r="Q145" s="2">
        <v>1</v>
      </c>
      <c r="R145" s="2">
        <v>1</v>
      </c>
      <c r="S145" s="2">
        <v>0</v>
      </c>
      <c r="T145" s="2">
        <v>0</v>
      </c>
      <c r="U145" s="2">
        <v>0</v>
      </c>
      <c r="V145" s="45" t="s">
        <v>77</v>
      </c>
      <c r="W145" s="45" t="s">
        <v>77</v>
      </c>
      <c r="X145" s="45">
        <v>0.26726851851851852</v>
      </c>
      <c r="Y145" s="2">
        <v>0</v>
      </c>
      <c r="Z145" s="2">
        <v>1</v>
      </c>
      <c r="AA145">
        <v>1</v>
      </c>
    </row>
    <row r="146" spans="1:27" x14ac:dyDescent="0.25">
      <c r="A146" s="11">
        <v>44732</v>
      </c>
      <c r="B146" s="2">
        <v>25</v>
      </c>
      <c r="C146" t="s">
        <v>89</v>
      </c>
      <c r="D146" t="s">
        <v>134</v>
      </c>
      <c r="E146" t="s">
        <v>132</v>
      </c>
      <c r="F146" t="s">
        <v>278</v>
      </c>
      <c r="G146" s="3">
        <v>64.991662833333336</v>
      </c>
      <c r="H146" s="5">
        <v>6.1093045559764331E-2</v>
      </c>
      <c r="I146" s="2">
        <v>3</v>
      </c>
      <c r="J146" s="2">
        <v>0</v>
      </c>
      <c r="K146" s="2">
        <v>0</v>
      </c>
      <c r="L146" s="2">
        <v>71</v>
      </c>
      <c r="M146" s="2">
        <v>69</v>
      </c>
      <c r="N146">
        <v>16</v>
      </c>
      <c r="O146" s="2">
        <v>42</v>
      </c>
      <c r="P146" s="2">
        <v>16</v>
      </c>
      <c r="Q146" s="2">
        <v>42</v>
      </c>
      <c r="R146" s="2">
        <v>51</v>
      </c>
      <c r="S146" s="2">
        <v>9</v>
      </c>
      <c r="T146" s="2">
        <v>2</v>
      </c>
      <c r="U146" s="2">
        <v>2</v>
      </c>
      <c r="V146" s="45">
        <v>5.2777777777777779E-3</v>
      </c>
      <c r="W146" s="45">
        <v>0.5625</v>
      </c>
      <c r="X146" s="45">
        <v>7.394097222222222E-2</v>
      </c>
      <c r="Y146" s="2">
        <v>4</v>
      </c>
      <c r="Z146" s="2">
        <v>51</v>
      </c>
      <c r="AA146">
        <v>70</v>
      </c>
    </row>
    <row r="147" spans="1:27" x14ac:dyDescent="0.25">
      <c r="A147" s="11">
        <v>44732</v>
      </c>
      <c r="B147" s="2">
        <v>25</v>
      </c>
      <c r="C147" t="s">
        <v>89</v>
      </c>
      <c r="D147" t="s">
        <v>152</v>
      </c>
      <c r="E147" t="s">
        <v>132</v>
      </c>
      <c r="F147" t="s">
        <v>278</v>
      </c>
      <c r="G147" s="3">
        <v>0</v>
      </c>
      <c r="H147" s="5">
        <v>2.1790119598765437E-2</v>
      </c>
      <c r="I147" s="2">
        <v>0</v>
      </c>
      <c r="J147" s="2">
        <v>0</v>
      </c>
      <c r="K147" s="2">
        <v>0</v>
      </c>
      <c r="L147" s="2">
        <v>18</v>
      </c>
      <c r="M147" s="2">
        <v>17</v>
      </c>
      <c r="N147">
        <v>0</v>
      </c>
      <c r="O147" s="2">
        <v>14</v>
      </c>
      <c r="P147" s="2">
        <v>2</v>
      </c>
      <c r="Q147" s="2">
        <v>2</v>
      </c>
      <c r="R147" s="2">
        <v>2</v>
      </c>
      <c r="S147" s="2">
        <v>0</v>
      </c>
      <c r="T147" s="2">
        <v>0</v>
      </c>
      <c r="U147" s="2">
        <v>14</v>
      </c>
      <c r="V147" s="45">
        <v>8.4027777777777798E-3</v>
      </c>
      <c r="W147" s="45">
        <v>0</v>
      </c>
      <c r="X147" s="45">
        <v>0.10740162037037038</v>
      </c>
      <c r="Y147" s="2">
        <v>14</v>
      </c>
      <c r="Z147" s="2">
        <v>2</v>
      </c>
      <c r="AA147">
        <v>18</v>
      </c>
    </row>
    <row r="148" spans="1:27" x14ac:dyDescent="0.25">
      <c r="A148" s="11">
        <v>44732</v>
      </c>
      <c r="B148" s="2">
        <v>25</v>
      </c>
      <c r="C148" t="s">
        <v>89</v>
      </c>
      <c r="D148" t="s">
        <v>158</v>
      </c>
      <c r="E148" t="s">
        <v>132</v>
      </c>
      <c r="F148" t="s">
        <v>278</v>
      </c>
      <c r="G148" s="3">
        <v>0</v>
      </c>
      <c r="H148" s="5">
        <v>2.0366507233796297E-2</v>
      </c>
      <c r="I148" s="2">
        <v>0</v>
      </c>
      <c r="J148" s="2">
        <v>0</v>
      </c>
      <c r="K148" s="2">
        <v>0</v>
      </c>
      <c r="L148" s="2">
        <v>29</v>
      </c>
      <c r="M148" s="2">
        <v>27</v>
      </c>
      <c r="N148">
        <v>0</v>
      </c>
      <c r="O148" s="2">
        <v>24</v>
      </c>
      <c r="P148" s="2">
        <v>2</v>
      </c>
      <c r="Q148" s="2">
        <v>9</v>
      </c>
      <c r="R148" s="2">
        <v>12</v>
      </c>
      <c r="S148" s="2">
        <v>3</v>
      </c>
      <c r="T148" s="2">
        <v>1</v>
      </c>
      <c r="U148" s="2">
        <v>14</v>
      </c>
      <c r="V148" s="45">
        <v>4.7627314814814815E-3</v>
      </c>
      <c r="W148" s="45">
        <v>0.5</v>
      </c>
      <c r="X148" s="45">
        <v>4.9994212962962969E-2</v>
      </c>
      <c r="Y148" s="2">
        <v>15</v>
      </c>
      <c r="Z148" s="2">
        <v>12</v>
      </c>
      <c r="AA148">
        <v>29</v>
      </c>
    </row>
    <row r="149" spans="1:27" x14ac:dyDescent="0.25">
      <c r="A149" s="11">
        <v>44732</v>
      </c>
      <c r="B149" s="2">
        <v>25</v>
      </c>
      <c r="C149" t="s">
        <v>89</v>
      </c>
      <c r="D149" t="s">
        <v>159</v>
      </c>
      <c r="E149" t="s">
        <v>150</v>
      </c>
      <c r="F149" t="s">
        <v>278</v>
      </c>
      <c r="G149" s="3">
        <v>0</v>
      </c>
      <c r="H149" s="5">
        <v>1.6936728009259258E-2</v>
      </c>
      <c r="I149" s="2">
        <v>0</v>
      </c>
      <c r="J149" s="2">
        <v>0</v>
      </c>
      <c r="K149" s="2">
        <v>0</v>
      </c>
      <c r="L149" s="2">
        <v>8</v>
      </c>
      <c r="M149" s="2">
        <v>6</v>
      </c>
      <c r="N149">
        <v>0</v>
      </c>
      <c r="O149" s="2">
        <v>6</v>
      </c>
      <c r="P149" s="2">
        <v>0</v>
      </c>
      <c r="Q149" s="2">
        <v>1</v>
      </c>
      <c r="R149" s="2">
        <v>2</v>
      </c>
      <c r="S149" s="2">
        <v>1</v>
      </c>
      <c r="T149" s="2">
        <v>0</v>
      </c>
      <c r="U149" s="2">
        <v>6</v>
      </c>
      <c r="V149" s="45" t="s">
        <v>77</v>
      </c>
      <c r="W149" s="45" t="s">
        <v>77</v>
      </c>
      <c r="X149" s="45">
        <v>5.0347222222222225E-3</v>
      </c>
      <c r="Y149" s="2">
        <v>6</v>
      </c>
      <c r="Z149" s="2">
        <v>2</v>
      </c>
      <c r="AA149">
        <v>8</v>
      </c>
    </row>
    <row r="150" spans="1:27" x14ac:dyDescent="0.25">
      <c r="A150" s="11">
        <v>44732</v>
      </c>
      <c r="B150" s="2">
        <v>25</v>
      </c>
      <c r="C150" t="s">
        <v>89</v>
      </c>
      <c r="D150" t="s">
        <v>179</v>
      </c>
      <c r="E150" t="s">
        <v>170</v>
      </c>
      <c r="F150" t="s">
        <v>278</v>
      </c>
      <c r="G150" s="3">
        <v>0</v>
      </c>
      <c r="H150" s="5">
        <v>1.3518520833333334E-2</v>
      </c>
      <c r="I150" s="2">
        <v>0</v>
      </c>
      <c r="J150" s="2">
        <v>0</v>
      </c>
      <c r="K150" s="2">
        <v>0</v>
      </c>
      <c r="L150" s="2">
        <v>1</v>
      </c>
      <c r="M150" s="2">
        <v>1</v>
      </c>
      <c r="N150">
        <v>0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1</v>
      </c>
      <c r="V150" s="45" t="s">
        <v>77</v>
      </c>
      <c r="W150" s="45" t="s">
        <v>77</v>
      </c>
      <c r="X150" s="45" t="s">
        <v>77</v>
      </c>
      <c r="Y150" s="2">
        <v>1</v>
      </c>
      <c r="Z150" s="2">
        <v>0</v>
      </c>
      <c r="AA150">
        <v>1</v>
      </c>
    </row>
    <row r="151" spans="1:27" x14ac:dyDescent="0.25">
      <c r="A151" s="11">
        <v>44732</v>
      </c>
      <c r="B151" s="2">
        <v>25</v>
      </c>
      <c r="C151" t="s">
        <v>89</v>
      </c>
      <c r="D151" t="s">
        <v>164</v>
      </c>
      <c r="E151" t="s">
        <v>150</v>
      </c>
      <c r="F151" t="s">
        <v>278</v>
      </c>
      <c r="G151" s="3">
        <v>0</v>
      </c>
      <c r="H151" s="5">
        <v>1.1712960648148148E-2</v>
      </c>
      <c r="I151" s="2">
        <v>0</v>
      </c>
      <c r="J151" s="2">
        <v>0</v>
      </c>
      <c r="K151" s="2">
        <v>0</v>
      </c>
      <c r="L151" s="2">
        <v>3</v>
      </c>
      <c r="M151" s="2">
        <v>3</v>
      </c>
      <c r="N151">
        <v>0</v>
      </c>
      <c r="O151" s="2">
        <v>3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3</v>
      </c>
      <c r="V151" s="45" t="s">
        <v>77</v>
      </c>
      <c r="W151" s="45" t="s">
        <v>77</v>
      </c>
      <c r="X151" s="45" t="s">
        <v>77</v>
      </c>
      <c r="Y151" s="2">
        <v>3</v>
      </c>
      <c r="Z151" s="2">
        <v>0</v>
      </c>
      <c r="AA151">
        <v>3</v>
      </c>
    </row>
    <row r="152" spans="1:27" x14ac:dyDescent="0.25">
      <c r="A152" s="11">
        <v>44732</v>
      </c>
      <c r="B152" s="2">
        <v>25</v>
      </c>
      <c r="C152" t="s">
        <v>89</v>
      </c>
      <c r="D152" t="s">
        <v>172</v>
      </c>
      <c r="E152" t="s">
        <v>173</v>
      </c>
      <c r="F152" t="s">
        <v>278</v>
      </c>
      <c r="G152" s="3">
        <v>0</v>
      </c>
      <c r="H152" s="5">
        <v>9.6913564814814813E-3</v>
      </c>
      <c r="I152" s="2">
        <v>0</v>
      </c>
      <c r="J152" s="2">
        <v>0</v>
      </c>
      <c r="K152" s="2">
        <v>0</v>
      </c>
      <c r="L152" s="2">
        <v>3</v>
      </c>
      <c r="M152" s="2">
        <v>3</v>
      </c>
      <c r="N152">
        <v>0</v>
      </c>
      <c r="O152" s="2">
        <v>3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3</v>
      </c>
      <c r="V152" s="45" t="s">
        <v>77</v>
      </c>
      <c r="W152" s="45" t="s">
        <v>77</v>
      </c>
      <c r="X152" s="45" t="s">
        <v>77</v>
      </c>
      <c r="Y152" s="2">
        <v>3</v>
      </c>
      <c r="Z152" s="2">
        <v>0</v>
      </c>
      <c r="AA152">
        <v>3</v>
      </c>
    </row>
    <row r="153" spans="1:27" x14ac:dyDescent="0.25">
      <c r="A153" s="11">
        <v>44732</v>
      </c>
      <c r="B153" s="2">
        <v>25</v>
      </c>
      <c r="C153" t="s">
        <v>89</v>
      </c>
      <c r="D153" t="s">
        <v>169</v>
      </c>
      <c r="E153" t="s">
        <v>170</v>
      </c>
      <c r="F153" t="s">
        <v>278</v>
      </c>
      <c r="G153" s="3">
        <v>0</v>
      </c>
      <c r="H153" s="5">
        <v>6.5509236111111115E-3</v>
      </c>
      <c r="I153" s="2">
        <v>0</v>
      </c>
      <c r="J153" s="2">
        <v>0</v>
      </c>
      <c r="K153" s="2">
        <v>0</v>
      </c>
      <c r="L153" s="2">
        <v>2</v>
      </c>
      <c r="M153" s="2">
        <v>1</v>
      </c>
      <c r="N153">
        <v>0</v>
      </c>
      <c r="O153" s="2">
        <v>1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2</v>
      </c>
      <c r="V153" s="45" t="s">
        <v>77</v>
      </c>
      <c r="W153" s="45" t="s">
        <v>77</v>
      </c>
      <c r="X153" s="45" t="s">
        <v>77</v>
      </c>
      <c r="Y153" s="2">
        <v>2</v>
      </c>
      <c r="Z153" s="2">
        <v>0</v>
      </c>
      <c r="AA153">
        <v>2</v>
      </c>
    </row>
    <row r="154" spans="1:27" x14ac:dyDescent="0.25">
      <c r="A154" s="11">
        <v>44732</v>
      </c>
      <c r="B154" s="2">
        <v>25</v>
      </c>
      <c r="C154" t="s">
        <v>89</v>
      </c>
      <c r="D154" t="s">
        <v>134</v>
      </c>
      <c r="E154" t="s">
        <v>132</v>
      </c>
      <c r="F154" t="s">
        <v>283</v>
      </c>
      <c r="G154" s="3">
        <v>2.6661111666666666</v>
      </c>
      <c r="H154" s="5">
        <v>6.5960649305555549E-2</v>
      </c>
      <c r="I154" s="2">
        <v>0</v>
      </c>
      <c r="J154" s="2">
        <v>0</v>
      </c>
      <c r="K154" s="2">
        <v>0</v>
      </c>
      <c r="L154" s="2">
        <v>2</v>
      </c>
      <c r="M154" s="2">
        <v>2</v>
      </c>
      <c r="N154">
        <v>0</v>
      </c>
      <c r="O154" s="2">
        <v>1</v>
      </c>
      <c r="P154" s="2">
        <v>0</v>
      </c>
      <c r="Q154" s="2">
        <v>2</v>
      </c>
      <c r="R154" s="2">
        <v>2</v>
      </c>
      <c r="S154" s="2">
        <v>0</v>
      </c>
      <c r="T154" s="2">
        <v>0</v>
      </c>
      <c r="U154" s="2">
        <v>0</v>
      </c>
      <c r="V154" s="45" t="s">
        <v>77</v>
      </c>
      <c r="W154" s="45" t="s">
        <v>77</v>
      </c>
      <c r="X154" s="45">
        <v>0.22515046296296298</v>
      </c>
      <c r="Y154" s="2">
        <v>0</v>
      </c>
      <c r="Z154" s="2">
        <v>2</v>
      </c>
      <c r="AA154">
        <v>2</v>
      </c>
    </row>
    <row r="155" spans="1:27" x14ac:dyDescent="0.25">
      <c r="A155" s="11">
        <v>44732</v>
      </c>
      <c r="B155" s="2">
        <v>25</v>
      </c>
      <c r="C155" t="s">
        <v>87</v>
      </c>
      <c r="D155" t="s">
        <v>131</v>
      </c>
      <c r="E155" t="s">
        <v>132</v>
      </c>
      <c r="F155" t="s">
        <v>276</v>
      </c>
      <c r="G155" s="3">
        <v>274.89666133333333</v>
      </c>
      <c r="H155" s="5">
        <v>9.7373287261608626E-2</v>
      </c>
      <c r="I155" s="2">
        <v>26</v>
      </c>
      <c r="J155" s="2">
        <v>5</v>
      </c>
      <c r="K155" s="2">
        <v>0</v>
      </c>
      <c r="L155" s="2">
        <v>121</v>
      </c>
      <c r="M155" s="2">
        <v>120</v>
      </c>
      <c r="N155">
        <v>20</v>
      </c>
      <c r="O155" s="2">
        <v>53</v>
      </c>
      <c r="P155" s="2">
        <v>18</v>
      </c>
      <c r="Q155" s="2">
        <v>79</v>
      </c>
      <c r="R155" s="2">
        <v>95</v>
      </c>
      <c r="S155" s="2">
        <v>16</v>
      </c>
      <c r="T155" s="2">
        <v>2</v>
      </c>
      <c r="U155" s="2">
        <v>6</v>
      </c>
      <c r="V155" s="45">
        <v>5.2893518518518515E-3</v>
      </c>
      <c r="W155" s="45">
        <v>0.5</v>
      </c>
      <c r="X155" s="45">
        <v>8.2060185185185194E-2</v>
      </c>
      <c r="Y155" s="2">
        <v>8</v>
      </c>
      <c r="Z155" s="2">
        <v>95</v>
      </c>
      <c r="AA155">
        <v>121</v>
      </c>
    </row>
    <row r="156" spans="1:27" x14ac:dyDescent="0.25">
      <c r="A156" s="11">
        <v>44732</v>
      </c>
      <c r="B156" s="2">
        <v>25</v>
      </c>
      <c r="C156" t="s">
        <v>87</v>
      </c>
      <c r="D156" t="s">
        <v>138</v>
      </c>
      <c r="E156" t="s">
        <v>132</v>
      </c>
      <c r="F156" t="s">
        <v>276</v>
      </c>
      <c r="G156" s="3">
        <v>40.494165499999994</v>
      </c>
      <c r="H156" s="5">
        <v>7.3632112911522621E-2</v>
      </c>
      <c r="I156" s="2">
        <v>5</v>
      </c>
      <c r="J156" s="2">
        <v>2</v>
      </c>
      <c r="K156" s="2">
        <v>0</v>
      </c>
      <c r="L156" s="2">
        <v>29</v>
      </c>
      <c r="M156" s="2">
        <v>27</v>
      </c>
      <c r="N156">
        <v>7</v>
      </c>
      <c r="O156" s="2">
        <v>15</v>
      </c>
      <c r="P156" s="2">
        <v>2</v>
      </c>
      <c r="Q156" s="2">
        <v>21</v>
      </c>
      <c r="R156" s="2">
        <v>22</v>
      </c>
      <c r="S156" s="2">
        <v>1</v>
      </c>
      <c r="T156" s="2">
        <v>1</v>
      </c>
      <c r="U156" s="2">
        <v>4</v>
      </c>
      <c r="V156" s="45">
        <v>7.563657407407407E-3</v>
      </c>
      <c r="W156" s="45">
        <v>0.5</v>
      </c>
      <c r="X156" s="45">
        <v>7.0214120370370378E-2</v>
      </c>
      <c r="Y156" s="2">
        <v>5</v>
      </c>
      <c r="Z156" s="2">
        <v>22</v>
      </c>
      <c r="AA156">
        <v>29</v>
      </c>
    </row>
    <row r="157" spans="1:27" x14ac:dyDescent="0.25">
      <c r="A157" s="11">
        <v>44732</v>
      </c>
      <c r="B157" s="2">
        <v>25</v>
      </c>
      <c r="C157" t="s">
        <v>87</v>
      </c>
      <c r="D157" t="s">
        <v>139</v>
      </c>
      <c r="E157" t="s">
        <v>132</v>
      </c>
      <c r="F157" t="s">
        <v>285</v>
      </c>
      <c r="G157" s="3">
        <v>56.406943333333331</v>
      </c>
      <c r="H157" s="5">
        <v>0.19118233279914532</v>
      </c>
      <c r="I157" s="2">
        <v>5</v>
      </c>
      <c r="J157" s="2">
        <v>4</v>
      </c>
      <c r="K157" s="2">
        <v>2</v>
      </c>
      <c r="L157" s="2">
        <v>11</v>
      </c>
      <c r="M157" s="2">
        <v>11</v>
      </c>
      <c r="N157">
        <v>4</v>
      </c>
      <c r="O157" s="2">
        <v>7</v>
      </c>
      <c r="P157" s="2">
        <v>2</v>
      </c>
      <c r="Q157" s="2">
        <v>9</v>
      </c>
      <c r="R157" s="2">
        <v>9</v>
      </c>
      <c r="S157" s="2">
        <v>0</v>
      </c>
      <c r="T157" s="2">
        <v>0</v>
      </c>
      <c r="U157" s="2">
        <v>0</v>
      </c>
      <c r="V157" s="45">
        <v>1.0358796296296297E-3</v>
      </c>
      <c r="W157" s="45">
        <v>1</v>
      </c>
      <c r="X157" s="45">
        <v>7.4791666666666673E-2</v>
      </c>
      <c r="Y157" s="2">
        <v>0</v>
      </c>
      <c r="Z157" s="2">
        <v>9</v>
      </c>
      <c r="AA157">
        <v>11</v>
      </c>
    </row>
    <row r="158" spans="1:27" x14ac:dyDescent="0.25">
      <c r="A158" s="11">
        <v>44732</v>
      </c>
      <c r="B158" s="2">
        <v>25</v>
      </c>
      <c r="C158" t="s">
        <v>87</v>
      </c>
      <c r="D158" t="s">
        <v>131</v>
      </c>
      <c r="E158" t="s">
        <v>132</v>
      </c>
      <c r="F158" t="s">
        <v>285</v>
      </c>
      <c r="G158" s="3">
        <v>186.83054583333336</v>
      </c>
      <c r="H158" s="5">
        <v>7.5460162557870386E-2</v>
      </c>
      <c r="I158" s="2">
        <v>16</v>
      </c>
      <c r="J158" s="2">
        <v>3</v>
      </c>
      <c r="K158" s="2">
        <v>0</v>
      </c>
      <c r="L158" s="2">
        <v>110</v>
      </c>
      <c r="M158" s="2">
        <v>109</v>
      </c>
      <c r="N158">
        <v>13</v>
      </c>
      <c r="O158" s="2">
        <v>51</v>
      </c>
      <c r="P158" s="2">
        <v>18</v>
      </c>
      <c r="Q158" s="2">
        <v>76</v>
      </c>
      <c r="R158" s="2">
        <v>84</v>
      </c>
      <c r="S158" s="2">
        <v>8</v>
      </c>
      <c r="T158" s="2">
        <v>1</v>
      </c>
      <c r="U158" s="2">
        <v>7</v>
      </c>
      <c r="V158" s="45">
        <v>3.0150462962962965E-3</v>
      </c>
      <c r="W158" s="45">
        <v>0.66666666666666663</v>
      </c>
      <c r="X158" s="45">
        <v>4.5717592592592594E-2</v>
      </c>
      <c r="Y158" s="2">
        <v>8</v>
      </c>
      <c r="Z158" s="2">
        <v>84</v>
      </c>
      <c r="AA158">
        <v>109</v>
      </c>
    </row>
    <row r="159" spans="1:27" x14ac:dyDescent="0.25">
      <c r="A159" s="11">
        <v>44732</v>
      </c>
      <c r="B159" s="2">
        <v>25</v>
      </c>
      <c r="C159" t="s">
        <v>87</v>
      </c>
      <c r="D159" t="s">
        <v>139</v>
      </c>
      <c r="E159" t="s">
        <v>132</v>
      </c>
      <c r="F159" t="s">
        <v>282</v>
      </c>
      <c r="G159" s="3">
        <v>140.60749816666663</v>
      </c>
      <c r="H159" s="5">
        <v>0.11456307738095238</v>
      </c>
      <c r="I159" s="2">
        <v>14</v>
      </c>
      <c r="J159" s="2">
        <v>7</v>
      </c>
      <c r="K159" s="2">
        <v>1</v>
      </c>
      <c r="L159" s="2">
        <v>51</v>
      </c>
      <c r="M159" s="2">
        <v>51</v>
      </c>
      <c r="N159">
        <v>5</v>
      </c>
      <c r="O159" s="2">
        <v>19</v>
      </c>
      <c r="P159" s="2">
        <v>6</v>
      </c>
      <c r="Q159" s="2">
        <v>33</v>
      </c>
      <c r="R159" s="2">
        <v>38</v>
      </c>
      <c r="S159" s="2">
        <v>5</v>
      </c>
      <c r="T159" s="2">
        <v>1</v>
      </c>
      <c r="U159" s="2">
        <v>6</v>
      </c>
      <c r="V159" s="45">
        <v>1.0011574074074076E-2</v>
      </c>
      <c r="W159" s="45">
        <v>0.16666666666666666</v>
      </c>
      <c r="X159" s="45">
        <v>7.644675925925927E-2</v>
      </c>
      <c r="Y159" s="2">
        <v>7</v>
      </c>
      <c r="Z159" s="2">
        <v>38</v>
      </c>
      <c r="AA159">
        <v>51</v>
      </c>
    </row>
    <row r="160" spans="1:27" x14ac:dyDescent="0.25">
      <c r="A160" s="11">
        <v>44732</v>
      </c>
      <c r="B160" s="2">
        <v>25</v>
      </c>
      <c r="C160" t="s">
        <v>87</v>
      </c>
      <c r="D160" t="s">
        <v>131</v>
      </c>
      <c r="E160" t="s">
        <v>132</v>
      </c>
      <c r="F160" t="s">
        <v>282</v>
      </c>
      <c r="G160" s="3">
        <v>77.364160999999996</v>
      </c>
      <c r="H160" s="5">
        <v>7.2958886188271607E-2</v>
      </c>
      <c r="I160" s="2">
        <v>6</v>
      </c>
      <c r="J160" s="2">
        <v>2</v>
      </c>
      <c r="K160" s="2">
        <v>0</v>
      </c>
      <c r="L160" s="2">
        <v>49</v>
      </c>
      <c r="M160" s="2">
        <v>49</v>
      </c>
      <c r="N160">
        <v>7</v>
      </c>
      <c r="O160" s="2">
        <v>30</v>
      </c>
      <c r="P160" s="2">
        <v>14</v>
      </c>
      <c r="Q160" s="2">
        <v>23</v>
      </c>
      <c r="R160" s="2">
        <v>28</v>
      </c>
      <c r="S160" s="2">
        <v>5</v>
      </c>
      <c r="T160" s="2">
        <v>3</v>
      </c>
      <c r="U160" s="2">
        <v>4</v>
      </c>
      <c r="V160" s="45">
        <v>1.0839120370370372E-2</v>
      </c>
      <c r="W160" s="45">
        <v>0.35714285714285715</v>
      </c>
      <c r="X160" s="45">
        <v>9.7598379629629625E-2</v>
      </c>
      <c r="Y160" s="2">
        <v>7</v>
      </c>
      <c r="Z160" s="2">
        <v>28</v>
      </c>
      <c r="AA160">
        <v>49</v>
      </c>
    </row>
    <row r="161" spans="1:27" x14ac:dyDescent="0.25">
      <c r="A161" s="11">
        <v>44732</v>
      </c>
      <c r="B161" s="2">
        <v>25</v>
      </c>
      <c r="C161" t="s">
        <v>87</v>
      </c>
      <c r="D161" t="s">
        <v>138</v>
      </c>
      <c r="E161" t="s">
        <v>132</v>
      </c>
      <c r="F161" t="s">
        <v>287</v>
      </c>
      <c r="G161" s="3">
        <v>206.3813835</v>
      </c>
      <c r="H161" s="5">
        <v>7.5223479421977116E-2</v>
      </c>
      <c r="I161" s="2">
        <v>22</v>
      </c>
      <c r="J161" s="2">
        <v>15</v>
      </c>
      <c r="K161" s="2">
        <v>0</v>
      </c>
      <c r="L161" s="2">
        <v>117</v>
      </c>
      <c r="M161" s="2">
        <v>117</v>
      </c>
      <c r="N161">
        <v>28</v>
      </c>
      <c r="O161" s="2">
        <v>88</v>
      </c>
      <c r="P161" s="2">
        <v>17</v>
      </c>
      <c r="Q161" s="2">
        <v>72</v>
      </c>
      <c r="R161" s="2">
        <v>88</v>
      </c>
      <c r="S161" s="2">
        <v>16</v>
      </c>
      <c r="T161" s="2">
        <v>6</v>
      </c>
      <c r="U161" s="2">
        <v>6</v>
      </c>
      <c r="V161" s="45">
        <v>5.9722222222222225E-3</v>
      </c>
      <c r="W161" s="45">
        <v>0.47058823529411764</v>
      </c>
      <c r="X161" s="45">
        <v>3.3252314814814818E-2</v>
      </c>
      <c r="Y161" s="2">
        <v>12</v>
      </c>
      <c r="Z161" s="2">
        <v>88</v>
      </c>
      <c r="AA161">
        <v>117</v>
      </c>
    </row>
    <row r="162" spans="1:27" x14ac:dyDescent="0.25">
      <c r="A162" s="11">
        <v>44732</v>
      </c>
      <c r="B162" s="2">
        <v>25</v>
      </c>
      <c r="C162" t="s">
        <v>87</v>
      </c>
      <c r="D162" t="s">
        <v>139</v>
      </c>
      <c r="E162" t="s">
        <v>132</v>
      </c>
      <c r="F162" t="s">
        <v>287</v>
      </c>
      <c r="G162" s="3">
        <v>0.66694449999999994</v>
      </c>
      <c r="H162" s="5">
        <v>3.8206020833333333E-2</v>
      </c>
      <c r="I162" s="2">
        <v>0</v>
      </c>
      <c r="J162" s="2">
        <v>0</v>
      </c>
      <c r="K162" s="2">
        <v>0</v>
      </c>
      <c r="L162" s="2">
        <v>2</v>
      </c>
      <c r="M162" s="2">
        <v>2</v>
      </c>
      <c r="N162">
        <v>1</v>
      </c>
      <c r="O162" s="2">
        <v>2</v>
      </c>
      <c r="P162" s="2">
        <v>1</v>
      </c>
      <c r="Q162" s="2">
        <v>0</v>
      </c>
      <c r="R162" s="2">
        <v>1</v>
      </c>
      <c r="S162" s="2">
        <v>1</v>
      </c>
      <c r="T162" s="2">
        <v>0</v>
      </c>
      <c r="U162" s="2">
        <v>0</v>
      </c>
      <c r="V162" s="45">
        <v>1.2199074074074074E-2</v>
      </c>
      <c r="W162" s="45">
        <v>0</v>
      </c>
      <c r="X162" s="45">
        <v>0.11475694444444445</v>
      </c>
      <c r="Y162" s="2">
        <v>0</v>
      </c>
      <c r="Z162" s="2">
        <v>1</v>
      </c>
      <c r="AA162">
        <v>2</v>
      </c>
    </row>
    <row r="163" spans="1:27" x14ac:dyDescent="0.25">
      <c r="A163" s="11">
        <v>44732</v>
      </c>
      <c r="B163" s="2">
        <v>25</v>
      </c>
      <c r="C163" t="s">
        <v>87</v>
      </c>
      <c r="D163" t="s">
        <v>131</v>
      </c>
      <c r="E163" t="s">
        <v>132</v>
      </c>
      <c r="F163" t="s">
        <v>287</v>
      </c>
      <c r="G163" s="3">
        <v>6.3888833333333339E-2</v>
      </c>
      <c r="H163" s="5">
        <v>1.3568672453703703E-2</v>
      </c>
      <c r="I163" s="2">
        <v>0</v>
      </c>
      <c r="J163" s="2">
        <v>0</v>
      </c>
      <c r="K163" s="2">
        <v>0</v>
      </c>
      <c r="L163" s="2">
        <v>9</v>
      </c>
      <c r="M163" s="2">
        <v>7</v>
      </c>
      <c r="N163">
        <v>0</v>
      </c>
      <c r="O163" s="2">
        <v>7</v>
      </c>
      <c r="P163" s="2">
        <v>2</v>
      </c>
      <c r="Q163" s="2">
        <v>6</v>
      </c>
      <c r="R163" s="2">
        <v>6</v>
      </c>
      <c r="S163" s="2">
        <v>0</v>
      </c>
      <c r="T163" s="2">
        <v>0</v>
      </c>
      <c r="U163" s="2">
        <v>1</v>
      </c>
      <c r="V163" s="45">
        <v>5.7870370370370378E-4</v>
      </c>
      <c r="W163" s="45">
        <v>1</v>
      </c>
      <c r="X163" s="45">
        <v>3.0376157407407407E-2</v>
      </c>
      <c r="Y163" s="2">
        <v>1</v>
      </c>
      <c r="Z163" s="2">
        <v>6</v>
      </c>
      <c r="AA163">
        <v>9</v>
      </c>
    </row>
    <row r="164" spans="1:27" x14ac:dyDescent="0.25">
      <c r="A164" s="11">
        <v>44732</v>
      </c>
      <c r="B164" s="2">
        <v>25</v>
      </c>
      <c r="C164" t="s">
        <v>87</v>
      </c>
      <c r="D164" t="s">
        <v>357</v>
      </c>
      <c r="E164" t="s">
        <v>150</v>
      </c>
      <c r="F164" t="s">
        <v>287</v>
      </c>
      <c r="G164" s="3">
        <v>0</v>
      </c>
      <c r="H164" s="5">
        <v>1.8854166666666665E-2</v>
      </c>
      <c r="I164" s="2">
        <v>0</v>
      </c>
      <c r="J164" s="2">
        <v>0</v>
      </c>
      <c r="K164" s="2">
        <v>0</v>
      </c>
      <c r="L164" s="2">
        <v>1</v>
      </c>
      <c r="M164" s="2">
        <v>1</v>
      </c>
      <c r="N164">
        <v>0</v>
      </c>
      <c r="O164" s="2">
        <v>1</v>
      </c>
      <c r="P164" s="2">
        <v>0</v>
      </c>
      <c r="Q164" s="2">
        <v>0</v>
      </c>
      <c r="R164" s="2">
        <v>1</v>
      </c>
      <c r="S164" s="2">
        <v>1</v>
      </c>
      <c r="T164" s="2">
        <v>0</v>
      </c>
      <c r="U164" s="2">
        <v>0</v>
      </c>
      <c r="V164" s="45" t="s">
        <v>77</v>
      </c>
      <c r="W164" s="45" t="s">
        <v>77</v>
      </c>
      <c r="X164" s="45">
        <v>5.3090277777777785E-2</v>
      </c>
      <c r="Y164" s="2">
        <v>0</v>
      </c>
      <c r="Z164" s="2">
        <v>1</v>
      </c>
      <c r="AA164">
        <v>1</v>
      </c>
    </row>
    <row r="165" spans="1:27" x14ac:dyDescent="0.25">
      <c r="A165" s="11">
        <v>44732</v>
      </c>
      <c r="B165" s="2">
        <v>25</v>
      </c>
      <c r="C165" t="s">
        <v>87</v>
      </c>
      <c r="D165" t="s">
        <v>237</v>
      </c>
      <c r="E165" t="s">
        <v>238</v>
      </c>
      <c r="F165" t="s">
        <v>287</v>
      </c>
      <c r="G165" s="3">
        <v>0</v>
      </c>
      <c r="H165" s="5">
        <v>1.4618055555555556E-2</v>
      </c>
      <c r="I165" s="2">
        <v>0</v>
      </c>
      <c r="J165" s="2">
        <v>0</v>
      </c>
      <c r="K165" s="2">
        <v>0</v>
      </c>
      <c r="L165" s="2">
        <v>1</v>
      </c>
      <c r="M165" s="2">
        <v>1</v>
      </c>
      <c r="N165">
        <v>0</v>
      </c>
      <c r="O165" s="2">
        <v>1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1</v>
      </c>
      <c r="V165" s="45" t="s">
        <v>77</v>
      </c>
      <c r="W165" s="45" t="s">
        <v>77</v>
      </c>
      <c r="X165" s="45" t="s">
        <v>77</v>
      </c>
      <c r="Y165" s="2">
        <v>1</v>
      </c>
      <c r="Z165" s="2">
        <v>0</v>
      </c>
      <c r="AA165">
        <v>1</v>
      </c>
    </row>
    <row r="166" spans="1:27" x14ac:dyDescent="0.25">
      <c r="A166" s="11">
        <v>44732</v>
      </c>
      <c r="B166" s="2">
        <v>25</v>
      </c>
      <c r="C166" t="s">
        <v>87</v>
      </c>
      <c r="D166" t="s">
        <v>177</v>
      </c>
      <c r="E166" t="s">
        <v>153</v>
      </c>
      <c r="F166" t="s">
        <v>287</v>
      </c>
      <c r="G166" s="3">
        <v>0</v>
      </c>
      <c r="H166" s="5">
        <v>5.138888888888889E-3</v>
      </c>
      <c r="I166" s="2">
        <v>0</v>
      </c>
      <c r="J166" s="2">
        <v>0</v>
      </c>
      <c r="K166" s="2">
        <v>0</v>
      </c>
      <c r="L166" s="2">
        <v>1</v>
      </c>
      <c r="M166" s="2">
        <v>1</v>
      </c>
      <c r="N166">
        <v>0</v>
      </c>
      <c r="O166" s="2">
        <v>1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1</v>
      </c>
      <c r="V166" s="45" t="s">
        <v>77</v>
      </c>
      <c r="W166" s="45" t="s">
        <v>77</v>
      </c>
      <c r="X166" s="45" t="s">
        <v>77</v>
      </c>
      <c r="Y166" s="2">
        <v>1</v>
      </c>
      <c r="Z166" s="2">
        <v>0</v>
      </c>
      <c r="AA166">
        <v>1</v>
      </c>
    </row>
    <row r="167" spans="1:27" x14ac:dyDescent="0.25">
      <c r="A167" s="11">
        <v>44732</v>
      </c>
      <c r="B167" s="2">
        <v>25</v>
      </c>
      <c r="C167" t="s">
        <v>87</v>
      </c>
      <c r="D167" t="s">
        <v>138</v>
      </c>
      <c r="E167" t="s">
        <v>132</v>
      </c>
      <c r="F167" t="s">
        <v>284</v>
      </c>
      <c r="G167" s="3">
        <v>162.35777033333335</v>
      </c>
      <c r="H167" s="5">
        <v>7.7044155315170906E-2</v>
      </c>
      <c r="I167" s="2">
        <v>18</v>
      </c>
      <c r="J167" s="2">
        <v>13</v>
      </c>
      <c r="K167" s="2">
        <v>0</v>
      </c>
      <c r="L167" s="2">
        <v>97</v>
      </c>
      <c r="M167" s="2">
        <v>96</v>
      </c>
      <c r="N167">
        <v>20</v>
      </c>
      <c r="O167" s="2">
        <v>66</v>
      </c>
      <c r="P167" s="2">
        <v>16</v>
      </c>
      <c r="Q167" s="2">
        <v>59</v>
      </c>
      <c r="R167" s="2">
        <v>68</v>
      </c>
      <c r="S167" s="2">
        <v>9</v>
      </c>
      <c r="T167" s="2">
        <v>2</v>
      </c>
      <c r="U167" s="2">
        <v>11</v>
      </c>
      <c r="V167" s="45">
        <v>8.5879629629629639E-3</v>
      </c>
      <c r="W167" s="45">
        <v>0.375</v>
      </c>
      <c r="X167" s="45">
        <v>4.6805555555555559E-2</v>
      </c>
      <c r="Y167" s="2">
        <v>13</v>
      </c>
      <c r="Z167" s="2">
        <v>68</v>
      </c>
      <c r="AA167">
        <v>97</v>
      </c>
    </row>
    <row r="168" spans="1:27" x14ac:dyDescent="0.25">
      <c r="A168" s="11">
        <v>44732</v>
      </c>
      <c r="B168" s="2">
        <v>25</v>
      </c>
      <c r="C168" t="s">
        <v>87</v>
      </c>
      <c r="D168" t="s">
        <v>131</v>
      </c>
      <c r="E168" t="s">
        <v>132</v>
      </c>
      <c r="F168" t="s">
        <v>284</v>
      </c>
      <c r="G168" s="3">
        <v>0</v>
      </c>
      <c r="H168" s="5" t="s">
        <v>77</v>
      </c>
      <c r="I168" s="2">
        <v>0</v>
      </c>
      <c r="J168" s="2">
        <v>0</v>
      </c>
      <c r="K168" s="2">
        <v>0</v>
      </c>
      <c r="L168" s="2">
        <v>1</v>
      </c>
      <c r="M168" s="2">
        <v>1</v>
      </c>
      <c r="N168">
        <v>0</v>
      </c>
      <c r="O168" s="2">
        <v>1</v>
      </c>
      <c r="P168" s="2">
        <v>0</v>
      </c>
      <c r="Q168" s="2">
        <v>1</v>
      </c>
      <c r="R168" s="2">
        <v>1</v>
      </c>
      <c r="S168" s="2">
        <v>0</v>
      </c>
      <c r="T168" s="2">
        <v>0</v>
      </c>
      <c r="U168" s="2">
        <v>0</v>
      </c>
      <c r="V168" s="45" t="s">
        <v>77</v>
      </c>
      <c r="W168" s="45" t="s">
        <v>77</v>
      </c>
      <c r="X168" s="45">
        <v>5.2662037037037035E-3</v>
      </c>
      <c r="Y168" s="2">
        <v>0</v>
      </c>
      <c r="Z168" s="2">
        <v>1</v>
      </c>
      <c r="AA168">
        <v>1</v>
      </c>
    </row>
    <row r="169" spans="1:27" x14ac:dyDescent="0.25">
      <c r="A169" s="11">
        <v>44732</v>
      </c>
      <c r="B169" s="2">
        <v>25</v>
      </c>
      <c r="C169" t="s">
        <v>87</v>
      </c>
      <c r="D169" t="s">
        <v>139</v>
      </c>
      <c r="E169" t="s">
        <v>132</v>
      </c>
      <c r="F169" t="s">
        <v>82</v>
      </c>
      <c r="G169" s="3">
        <v>0</v>
      </c>
      <c r="H169" s="5">
        <v>4.652736111111111E-3</v>
      </c>
      <c r="I169" s="2">
        <v>0</v>
      </c>
      <c r="J169" s="2">
        <v>0</v>
      </c>
      <c r="K169" s="2">
        <v>0</v>
      </c>
      <c r="L169" s="2">
        <v>1</v>
      </c>
      <c r="M169" s="2">
        <v>1</v>
      </c>
      <c r="N169">
        <v>1</v>
      </c>
      <c r="O169" s="2">
        <v>1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1</v>
      </c>
      <c r="V169" s="45" t="s">
        <v>77</v>
      </c>
      <c r="W169" s="45" t="s">
        <v>77</v>
      </c>
      <c r="X169" s="45" t="s">
        <v>77</v>
      </c>
      <c r="Y169" s="2">
        <v>1</v>
      </c>
      <c r="Z169" s="2">
        <v>0</v>
      </c>
      <c r="AA169">
        <v>1</v>
      </c>
    </row>
    <row r="170" spans="1:27" x14ac:dyDescent="0.25">
      <c r="A170" s="11">
        <v>44732</v>
      </c>
      <c r="B170" s="2">
        <v>25</v>
      </c>
      <c r="C170" t="s">
        <v>87</v>
      </c>
      <c r="D170" t="s">
        <v>131</v>
      </c>
      <c r="E170" t="s">
        <v>132</v>
      </c>
      <c r="F170" t="s">
        <v>82</v>
      </c>
      <c r="G170" s="3">
        <v>0</v>
      </c>
      <c r="H170" s="5" t="s">
        <v>77</v>
      </c>
      <c r="I170" s="2">
        <v>0</v>
      </c>
      <c r="J170" s="2">
        <v>0</v>
      </c>
      <c r="K170" s="2">
        <v>0</v>
      </c>
      <c r="L170" s="2">
        <v>2</v>
      </c>
      <c r="M170" s="2">
        <v>2</v>
      </c>
      <c r="N170">
        <v>2</v>
      </c>
      <c r="O170" s="2">
        <v>2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2</v>
      </c>
      <c r="V170" s="45" t="s">
        <v>77</v>
      </c>
      <c r="W170" s="45" t="s">
        <v>77</v>
      </c>
      <c r="X170" s="45" t="s">
        <v>77</v>
      </c>
      <c r="Y170" s="2">
        <v>2</v>
      </c>
      <c r="Z170" s="2">
        <v>0</v>
      </c>
      <c r="AA170">
        <v>2</v>
      </c>
    </row>
    <row r="171" spans="1:27" x14ac:dyDescent="0.25">
      <c r="A171" s="11">
        <v>44732</v>
      </c>
      <c r="B171" s="2">
        <v>25</v>
      </c>
      <c r="C171" t="s">
        <v>87</v>
      </c>
      <c r="D171" t="s">
        <v>139</v>
      </c>
      <c r="E171" t="s">
        <v>132</v>
      </c>
      <c r="F171" t="s">
        <v>94</v>
      </c>
      <c r="G171" s="3">
        <v>0</v>
      </c>
      <c r="H171" s="5">
        <v>8.2060208333333343E-3</v>
      </c>
      <c r="I171" s="2">
        <v>0</v>
      </c>
      <c r="J171" s="2">
        <v>0</v>
      </c>
      <c r="K171" s="2">
        <v>0</v>
      </c>
      <c r="L171" s="2">
        <v>2</v>
      </c>
      <c r="M171" s="2">
        <v>2</v>
      </c>
      <c r="N171">
        <v>2</v>
      </c>
      <c r="O171" s="2">
        <v>2</v>
      </c>
      <c r="P171" s="2">
        <v>0</v>
      </c>
      <c r="Q171" s="2">
        <v>2</v>
      </c>
      <c r="R171" s="2">
        <v>2</v>
      </c>
      <c r="S171" s="2">
        <v>0</v>
      </c>
      <c r="T171" s="2">
        <v>0</v>
      </c>
      <c r="U171" s="2">
        <v>0</v>
      </c>
      <c r="V171" s="45" t="s">
        <v>77</v>
      </c>
      <c r="W171" s="45" t="s">
        <v>77</v>
      </c>
      <c r="X171" s="45">
        <v>3.4959490740740742E-2</v>
      </c>
      <c r="Y171" s="2">
        <v>0</v>
      </c>
      <c r="Z171" s="2">
        <v>2</v>
      </c>
      <c r="AA171">
        <v>2</v>
      </c>
    </row>
    <row r="172" spans="1:27" x14ac:dyDescent="0.25">
      <c r="A172" s="11">
        <v>44732</v>
      </c>
      <c r="B172" s="2">
        <v>25</v>
      </c>
      <c r="C172" t="s">
        <v>87</v>
      </c>
      <c r="D172" t="s">
        <v>139</v>
      </c>
      <c r="E172" t="s">
        <v>132</v>
      </c>
      <c r="F172" t="s">
        <v>277</v>
      </c>
      <c r="G172" s="3">
        <v>386.38665749999973</v>
      </c>
      <c r="H172" s="5">
        <v>0.12191888237847218</v>
      </c>
      <c r="I172" s="2">
        <v>42</v>
      </c>
      <c r="J172" s="2">
        <v>21</v>
      </c>
      <c r="K172" s="2">
        <v>2</v>
      </c>
      <c r="L172" s="2">
        <v>119</v>
      </c>
      <c r="M172" s="2">
        <v>117</v>
      </c>
      <c r="N172">
        <v>13</v>
      </c>
      <c r="O172" s="2">
        <v>55</v>
      </c>
      <c r="P172" s="2">
        <v>25</v>
      </c>
      <c r="Q172" s="2">
        <v>74</v>
      </c>
      <c r="R172" s="2">
        <v>83</v>
      </c>
      <c r="S172" s="2">
        <v>9</v>
      </c>
      <c r="T172" s="2">
        <v>1</v>
      </c>
      <c r="U172" s="2">
        <v>10</v>
      </c>
      <c r="V172" s="45">
        <v>5.7407407407407416E-3</v>
      </c>
      <c r="W172" s="45">
        <v>0.48</v>
      </c>
      <c r="X172" s="45">
        <v>7.677083333333333E-2</v>
      </c>
      <c r="Y172" s="2">
        <v>11</v>
      </c>
      <c r="Z172" s="2">
        <v>83</v>
      </c>
      <c r="AA172">
        <v>119</v>
      </c>
    </row>
    <row r="173" spans="1:27" x14ac:dyDescent="0.25">
      <c r="A173" s="11">
        <v>44732</v>
      </c>
      <c r="B173" s="2">
        <v>25</v>
      </c>
      <c r="C173" t="s">
        <v>87</v>
      </c>
      <c r="D173" t="s">
        <v>131</v>
      </c>
      <c r="E173" t="s">
        <v>132</v>
      </c>
      <c r="F173" t="s">
        <v>277</v>
      </c>
      <c r="G173" s="3">
        <v>5.2988888333333337</v>
      </c>
      <c r="H173" s="5">
        <v>0.11733796180555557</v>
      </c>
      <c r="I173" s="2">
        <v>1</v>
      </c>
      <c r="J173" s="2">
        <v>0</v>
      </c>
      <c r="K173" s="2">
        <v>0</v>
      </c>
      <c r="L173" s="2">
        <v>3</v>
      </c>
      <c r="M173" s="2">
        <v>2</v>
      </c>
      <c r="N173">
        <v>0</v>
      </c>
      <c r="O173" s="2">
        <v>1</v>
      </c>
      <c r="P173" s="2">
        <v>0</v>
      </c>
      <c r="Q173" s="2">
        <v>1</v>
      </c>
      <c r="R173" s="2">
        <v>1</v>
      </c>
      <c r="S173" s="2">
        <v>0</v>
      </c>
      <c r="T173" s="2">
        <v>0</v>
      </c>
      <c r="U173" s="2">
        <v>2</v>
      </c>
      <c r="V173" s="45" t="s">
        <v>77</v>
      </c>
      <c r="W173" s="45" t="s">
        <v>77</v>
      </c>
      <c r="X173" s="45">
        <v>3.8796296296296301E-2</v>
      </c>
      <c r="Y173" s="2">
        <v>2</v>
      </c>
      <c r="Z173" s="2">
        <v>1</v>
      </c>
      <c r="AA173">
        <v>3</v>
      </c>
    </row>
    <row r="174" spans="1:27" x14ac:dyDescent="0.25">
      <c r="A174" s="11">
        <v>44732</v>
      </c>
      <c r="B174" s="2">
        <v>25</v>
      </c>
      <c r="C174" t="s">
        <v>90</v>
      </c>
      <c r="D174" t="s">
        <v>136</v>
      </c>
      <c r="E174" t="s">
        <v>132</v>
      </c>
      <c r="F174" t="s">
        <v>280</v>
      </c>
      <c r="G174" s="3">
        <v>0.63638899999999998</v>
      </c>
      <c r="H174" s="5">
        <v>1.4238419444444445E-2</v>
      </c>
      <c r="I174" s="2">
        <v>0</v>
      </c>
      <c r="J174" s="2">
        <v>0</v>
      </c>
      <c r="K174" s="2">
        <v>0</v>
      </c>
      <c r="L174" s="2">
        <v>5</v>
      </c>
      <c r="M174" s="2">
        <v>5</v>
      </c>
      <c r="N174">
        <v>2</v>
      </c>
      <c r="O174" s="2">
        <v>5</v>
      </c>
      <c r="P174" s="2">
        <v>3</v>
      </c>
      <c r="Q174" s="2">
        <v>2</v>
      </c>
      <c r="R174" s="2">
        <v>2</v>
      </c>
      <c r="S174" s="2">
        <v>0</v>
      </c>
      <c r="T174" s="2">
        <v>0</v>
      </c>
      <c r="U174" s="2">
        <v>0</v>
      </c>
      <c r="V174" s="45">
        <v>3.9351851851851857E-3</v>
      </c>
      <c r="W174" s="45">
        <v>0.66666666666666663</v>
      </c>
      <c r="X174" s="45">
        <v>1.1990740740740741E-2</v>
      </c>
      <c r="Y174" s="2">
        <v>0</v>
      </c>
      <c r="Z174" s="2">
        <v>2</v>
      </c>
      <c r="AA174">
        <v>5</v>
      </c>
    </row>
    <row r="175" spans="1:27" x14ac:dyDescent="0.25">
      <c r="A175" s="11">
        <v>44732</v>
      </c>
      <c r="B175" s="2">
        <v>25</v>
      </c>
      <c r="C175" t="s">
        <v>90</v>
      </c>
      <c r="D175" t="s">
        <v>136</v>
      </c>
      <c r="E175" t="s">
        <v>132</v>
      </c>
      <c r="F175" t="s">
        <v>269</v>
      </c>
      <c r="G175" s="3">
        <v>0</v>
      </c>
      <c r="H175" s="5">
        <v>5.1533576388888896E-3</v>
      </c>
      <c r="I175" s="2">
        <v>0</v>
      </c>
      <c r="J175" s="2">
        <v>0</v>
      </c>
      <c r="K175" s="2">
        <v>0</v>
      </c>
      <c r="L175" s="2">
        <v>4</v>
      </c>
      <c r="M175" s="2">
        <v>4</v>
      </c>
      <c r="N175">
        <v>4</v>
      </c>
      <c r="O175" s="2">
        <v>4</v>
      </c>
      <c r="P175" s="2">
        <v>1</v>
      </c>
      <c r="Q175" s="2">
        <v>3</v>
      </c>
      <c r="R175" s="2">
        <v>3</v>
      </c>
      <c r="S175" s="2">
        <v>0</v>
      </c>
      <c r="T175" s="2">
        <v>0</v>
      </c>
      <c r="U175" s="2">
        <v>0</v>
      </c>
      <c r="V175" s="45">
        <v>3.4490740740740745E-3</v>
      </c>
      <c r="W175" s="45">
        <v>1</v>
      </c>
      <c r="X175" s="45">
        <v>2.0856481481481483E-2</v>
      </c>
      <c r="Y175" s="2">
        <v>0</v>
      </c>
      <c r="Z175" s="2">
        <v>3</v>
      </c>
      <c r="AA175">
        <v>4</v>
      </c>
    </row>
    <row r="176" spans="1:27" x14ac:dyDescent="0.25">
      <c r="A176" s="11">
        <v>44732</v>
      </c>
      <c r="B176" s="2">
        <v>25</v>
      </c>
      <c r="C176" t="s">
        <v>90</v>
      </c>
      <c r="D176" t="s">
        <v>136</v>
      </c>
      <c r="E176" t="s">
        <v>132</v>
      </c>
      <c r="F176" t="s">
        <v>272</v>
      </c>
      <c r="G176" s="3">
        <v>26.656110166666668</v>
      </c>
      <c r="H176" s="5">
        <v>0.10231577604166668</v>
      </c>
      <c r="I176" s="2">
        <v>2</v>
      </c>
      <c r="J176" s="2">
        <v>1</v>
      </c>
      <c r="K176" s="2">
        <v>0</v>
      </c>
      <c r="L176" s="2">
        <v>9</v>
      </c>
      <c r="M176" s="2">
        <v>9</v>
      </c>
      <c r="N176">
        <v>1</v>
      </c>
      <c r="O176" s="2">
        <v>4</v>
      </c>
      <c r="P176" s="2">
        <v>3</v>
      </c>
      <c r="Q176" s="2">
        <v>6</v>
      </c>
      <c r="R176" s="2">
        <v>6</v>
      </c>
      <c r="S176" s="2">
        <v>0</v>
      </c>
      <c r="T176" s="2">
        <v>0</v>
      </c>
      <c r="U176" s="2">
        <v>0</v>
      </c>
      <c r="V176" s="45">
        <v>7.5578703703703702E-3</v>
      </c>
      <c r="W176" s="45">
        <v>0.33333333333333331</v>
      </c>
      <c r="X176" s="45">
        <v>4.6163194444444444E-2</v>
      </c>
      <c r="Y176" s="2">
        <v>0</v>
      </c>
      <c r="Z176" s="2">
        <v>6</v>
      </c>
      <c r="AA176">
        <v>9</v>
      </c>
    </row>
    <row r="177" spans="1:27" x14ac:dyDescent="0.25">
      <c r="A177" s="11">
        <v>44732</v>
      </c>
      <c r="B177" s="2">
        <v>25</v>
      </c>
      <c r="C177" t="s">
        <v>90</v>
      </c>
      <c r="D177" t="s">
        <v>136</v>
      </c>
      <c r="E177" t="s">
        <v>132</v>
      </c>
      <c r="F177" t="s">
        <v>273</v>
      </c>
      <c r="G177" s="3">
        <v>467.94192616666635</v>
      </c>
      <c r="H177" s="5">
        <v>9.1024609495464828E-2</v>
      </c>
      <c r="I177" s="2">
        <v>41</v>
      </c>
      <c r="J177" s="2">
        <v>19</v>
      </c>
      <c r="K177" s="2">
        <v>0</v>
      </c>
      <c r="L177" s="2">
        <v>255</v>
      </c>
      <c r="M177" s="2">
        <v>238</v>
      </c>
      <c r="N177">
        <v>53</v>
      </c>
      <c r="O177" s="2">
        <v>138</v>
      </c>
      <c r="P177" s="2">
        <v>72</v>
      </c>
      <c r="Q177" s="2">
        <v>136</v>
      </c>
      <c r="R177" s="2">
        <v>164</v>
      </c>
      <c r="S177" s="2">
        <v>28</v>
      </c>
      <c r="T177" s="2">
        <v>3</v>
      </c>
      <c r="U177" s="2">
        <v>16</v>
      </c>
      <c r="V177" s="45">
        <v>4.7048611111111119E-3</v>
      </c>
      <c r="W177" s="45">
        <v>0.63888888888888884</v>
      </c>
      <c r="X177" s="45">
        <v>0.11310185185185186</v>
      </c>
      <c r="Y177" s="2">
        <v>19</v>
      </c>
      <c r="Z177" s="2">
        <v>164</v>
      </c>
      <c r="AA177">
        <v>246</v>
      </c>
    </row>
    <row r="178" spans="1:27" x14ac:dyDescent="0.25">
      <c r="A178" s="11">
        <v>44732</v>
      </c>
      <c r="B178" s="2">
        <v>25</v>
      </c>
      <c r="C178" t="s">
        <v>90</v>
      </c>
      <c r="D178" t="s">
        <v>155</v>
      </c>
      <c r="E178" t="s">
        <v>146</v>
      </c>
      <c r="F178" t="s">
        <v>273</v>
      </c>
      <c r="G178" s="3">
        <v>0</v>
      </c>
      <c r="H178" s="5">
        <v>4.9772966880341885E-2</v>
      </c>
      <c r="I178" s="2">
        <v>1</v>
      </c>
      <c r="J178" s="2">
        <v>1</v>
      </c>
      <c r="K178" s="2">
        <v>0</v>
      </c>
      <c r="L178" s="2">
        <v>14</v>
      </c>
      <c r="M178" s="2">
        <v>14</v>
      </c>
      <c r="N178">
        <v>0</v>
      </c>
      <c r="O178" s="2">
        <v>11</v>
      </c>
      <c r="P178" s="2">
        <v>1</v>
      </c>
      <c r="Q178" s="2">
        <v>9</v>
      </c>
      <c r="R178" s="2">
        <v>9</v>
      </c>
      <c r="S178" s="2">
        <v>0</v>
      </c>
      <c r="T178" s="2">
        <v>0</v>
      </c>
      <c r="U178" s="2">
        <v>4</v>
      </c>
      <c r="V178" s="45">
        <v>1.2175925925925927E-2</v>
      </c>
      <c r="W178" s="45">
        <v>0</v>
      </c>
      <c r="X178" s="45">
        <v>0.15590277777777778</v>
      </c>
      <c r="Y178" s="2">
        <v>4</v>
      </c>
      <c r="Z178" s="2">
        <v>9</v>
      </c>
      <c r="AA178">
        <v>14</v>
      </c>
    </row>
    <row r="179" spans="1:27" x14ac:dyDescent="0.25">
      <c r="A179" s="11">
        <v>44732</v>
      </c>
      <c r="B179" s="2">
        <v>25</v>
      </c>
      <c r="C179" t="s">
        <v>90</v>
      </c>
      <c r="D179" t="s">
        <v>174</v>
      </c>
      <c r="E179" t="s">
        <v>153</v>
      </c>
      <c r="F179" t="s">
        <v>273</v>
      </c>
      <c r="G179" s="3">
        <v>0</v>
      </c>
      <c r="H179" s="5">
        <v>1.9791666666666666E-2</v>
      </c>
      <c r="I179" s="2">
        <v>0</v>
      </c>
      <c r="J179" s="2">
        <v>0</v>
      </c>
      <c r="K179" s="2">
        <v>0</v>
      </c>
      <c r="L179" s="2">
        <v>1</v>
      </c>
      <c r="M179" s="2">
        <v>1</v>
      </c>
      <c r="N179">
        <v>0</v>
      </c>
      <c r="O179" s="2">
        <v>1</v>
      </c>
      <c r="P179" s="2">
        <v>1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45">
        <v>4.9074074074074072E-3</v>
      </c>
      <c r="W179" s="45">
        <v>1</v>
      </c>
      <c r="X179" s="45" t="s">
        <v>77</v>
      </c>
      <c r="Y179" s="2">
        <v>0</v>
      </c>
      <c r="Z179" s="2">
        <v>0</v>
      </c>
      <c r="AA179">
        <v>1</v>
      </c>
    </row>
    <row r="180" spans="1:27" x14ac:dyDescent="0.25">
      <c r="A180" s="11">
        <v>44732</v>
      </c>
      <c r="B180" s="2">
        <v>25</v>
      </c>
      <c r="C180" t="s">
        <v>90</v>
      </c>
      <c r="D180" t="s">
        <v>136</v>
      </c>
      <c r="E180" t="s">
        <v>132</v>
      </c>
      <c r="F180" t="s">
        <v>268</v>
      </c>
      <c r="G180" s="3">
        <v>2.0369435</v>
      </c>
      <c r="H180" s="5">
        <v>2.9247681327160498E-2</v>
      </c>
      <c r="I180" s="2">
        <v>0</v>
      </c>
      <c r="J180" s="2">
        <v>0</v>
      </c>
      <c r="K180" s="2">
        <v>0</v>
      </c>
      <c r="L180" s="2">
        <v>7</v>
      </c>
      <c r="M180" s="2">
        <v>7</v>
      </c>
      <c r="N180">
        <v>1</v>
      </c>
      <c r="O180" s="2">
        <v>6</v>
      </c>
      <c r="P180" s="2">
        <v>3</v>
      </c>
      <c r="Q180" s="2">
        <v>3</v>
      </c>
      <c r="R180" s="2">
        <v>4</v>
      </c>
      <c r="S180" s="2">
        <v>1</v>
      </c>
      <c r="T180" s="2">
        <v>0</v>
      </c>
      <c r="U180" s="2">
        <v>0</v>
      </c>
      <c r="V180" s="45">
        <v>1.7708333333333332E-3</v>
      </c>
      <c r="W180" s="45">
        <v>0.66666666666666663</v>
      </c>
      <c r="X180" s="45">
        <v>6.4160879629629616E-2</v>
      </c>
      <c r="Y180" s="2">
        <v>0</v>
      </c>
      <c r="Z180" s="2">
        <v>4</v>
      </c>
      <c r="AA180">
        <v>7</v>
      </c>
    </row>
    <row r="181" spans="1:27" x14ac:dyDescent="0.25">
      <c r="A181" s="11">
        <v>44732</v>
      </c>
      <c r="B181" s="2">
        <v>25</v>
      </c>
      <c r="C181" t="s">
        <v>90</v>
      </c>
      <c r="D181" t="s">
        <v>136</v>
      </c>
      <c r="E181" t="s">
        <v>132</v>
      </c>
      <c r="F181" t="s">
        <v>286</v>
      </c>
      <c r="G181" s="3">
        <v>0</v>
      </c>
      <c r="H181" s="5">
        <v>1.1805555555555555E-2</v>
      </c>
      <c r="I181" s="2">
        <v>0</v>
      </c>
      <c r="J181" s="2">
        <v>0</v>
      </c>
      <c r="K181" s="2">
        <v>0</v>
      </c>
      <c r="L181" s="2">
        <v>2</v>
      </c>
      <c r="M181" s="2">
        <v>2</v>
      </c>
      <c r="N181">
        <v>0</v>
      </c>
      <c r="O181" s="2">
        <v>1</v>
      </c>
      <c r="P181" s="2">
        <v>1</v>
      </c>
      <c r="Q181" s="2">
        <v>1</v>
      </c>
      <c r="R181" s="2">
        <v>1</v>
      </c>
      <c r="S181" s="2">
        <v>0</v>
      </c>
      <c r="T181" s="2">
        <v>0</v>
      </c>
      <c r="U181" s="2">
        <v>0</v>
      </c>
      <c r="V181" s="45">
        <v>1.8969907407407408E-2</v>
      </c>
      <c r="W181" s="45">
        <v>0</v>
      </c>
      <c r="X181" s="45">
        <v>8.4502314814814822E-2</v>
      </c>
      <c r="Y181" s="2">
        <v>0</v>
      </c>
      <c r="Z181" s="2">
        <v>1</v>
      </c>
      <c r="AA181">
        <v>2</v>
      </c>
    </row>
    <row r="182" spans="1:27" x14ac:dyDescent="0.25">
      <c r="A182" s="11">
        <v>44732</v>
      </c>
      <c r="B182" s="2">
        <v>25</v>
      </c>
      <c r="C182" t="s">
        <v>90</v>
      </c>
      <c r="D182" t="s">
        <v>136</v>
      </c>
      <c r="E182" t="s">
        <v>132</v>
      </c>
      <c r="F182" t="s">
        <v>281</v>
      </c>
      <c r="G182" s="3">
        <v>4.0541654999999999</v>
      </c>
      <c r="H182" s="5">
        <v>3.3139140432098764E-2</v>
      </c>
      <c r="I182" s="2">
        <v>0</v>
      </c>
      <c r="J182" s="2">
        <v>0</v>
      </c>
      <c r="K182" s="2">
        <v>0</v>
      </c>
      <c r="L182" s="2">
        <v>9</v>
      </c>
      <c r="M182" s="2">
        <v>8</v>
      </c>
      <c r="N182">
        <v>0</v>
      </c>
      <c r="O182" s="2">
        <v>6</v>
      </c>
      <c r="P182" s="2">
        <v>2</v>
      </c>
      <c r="Q182" s="2">
        <v>6</v>
      </c>
      <c r="R182" s="2">
        <v>6</v>
      </c>
      <c r="S182" s="2">
        <v>0</v>
      </c>
      <c r="T182" s="2">
        <v>0</v>
      </c>
      <c r="U182" s="2">
        <v>1</v>
      </c>
      <c r="V182" s="45">
        <v>3.929398148148148E-3</v>
      </c>
      <c r="W182" s="45">
        <v>0.5</v>
      </c>
      <c r="X182" s="45">
        <v>0.12338541666666666</v>
      </c>
      <c r="Y182" s="2">
        <v>1</v>
      </c>
      <c r="Z182" s="2">
        <v>6</v>
      </c>
      <c r="AA182">
        <v>9</v>
      </c>
    </row>
    <row r="183" spans="1:27" x14ac:dyDescent="0.25">
      <c r="A183" s="11">
        <v>44732</v>
      </c>
      <c r="B183" s="2">
        <v>25</v>
      </c>
      <c r="C183" t="s">
        <v>90</v>
      </c>
      <c r="D183" t="s">
        <v>136</v>
      </c>
      <c r="E183" t="s">
        <v>132</v>
      </c>
      <c r="F183" t="s">
        <v>279</v>
      </c>
      <c r="G183" s="3">
        <v>1.5463878333333334</v>
      </c>
      <c r="H183" s="5">
        <v>4.1508472222222224E-2</v>
      </c>
      <c r="I183" s="2">
        <v>0</v>
      </c>
      <c r="J183" s="2">
        <v>0</v>
      </c>
      <c r="K183" s="2">
        <v>0</v>
      </c>
      <c r="L183" s="2">
        <v>5</v>
      </c>
      <c r="M183" s="2">
        <v>5</v>
      </c>
      <c r="N183">
        <v>2</v>
      </c>
      <c r="O183" s="2">
        <v>4</v>
      </c>
      <c r="P183" s="2">
        <v>3</v>
      </c>
      <c r="Q183" s="2">
        <v>1</v>
      </c>
      <c r="R183" s="2">
        <v>1</v>
      </c>
      <c r="S183" s="2">
        <v>0</v>
      </c>
      <c r="T183" s="2">
        <v>0</v>
      </c>
      <c r="U183" s="2">
        <v>1</v>
      </c>
      <c r="V183" s="45">
        <v>8.8425925925925929E-3</v>
      </c>
      <c r="W183" s="45">
        <v>0.33333333333333331</v>
      </c>
      <c r="X183" s="45">
        <v>0.17037037037037039</v>
      </c>
      <c r="Y183" s="2">
        <v>1</v>
      </c>
      <c r="Z183" s="2">
        <v>1</v>
      </c>
      <c r="AA183">
        <v>5</v>
      </c>
    </row>
    <row r="184" spans="1:27" x14ac:dyDescent="0.25">
      <c r="A184" s="11">
        <v>44732</v>
      </c>
      <c r="B184" s="2">
        <v>25</v>
      </c>
      <c r="C184" t="s">
        <v>90</v>
      </c>
      <c r="D184" t="s">
        <v>163</v>
      </c>
      <c r="E184" t="s">
        <v>153</v>
      </c>
      <c r="F184" t="s">
        <v>279</v>
      </c>
      <c r="G184" s="3">
        <v>0</v>
      </c>
      <c r="H184" s="5">
        <v>6.5393541666666664E-3</v>
      </c>
      <c r="I184" s="2">
        <v>0</v>
      </c>
      <c r="J184" s="2">
        <v>0</v>
      </c>
      <c r="K184" s="2">
        <v>0</v>
      </c>
      <c r="L184" s="2">
        <v>1</v>
      </c>
      <c r="M184" s="2">
        <v>1</v>
      </c>
      <c r="N184">
        <v>0</v>
      </c>
      <c r="O184" s="2">
        <v>1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1</v>
      </c>
      <c r="V184" s="45" t="s">
        <v>77</v>
      </c>
      <c r="W184" s="45" t="s">
        <v>77</v>
      </c>
      <c r="X184" s="45" t="s">
        <v>77</v>
      </c>
      <c r="Y184" s="2">
        <v>1</v>
      </c>
      <c r="Z184" s="2">
        <v>0</v>
      </c>
      <c r="AA184">
        <v>1</v>
      </c>
    </row>
    <row r="185" spans="1:27" x14ac:dyDescent="0.25">
      <c r="A185" s="11">
        <v>44732</v>
      </c>
      <c r="B185" s="2">
        <v>25</v>
      </c>
      <c r="C185" t="s">
        <v>90</v>
      </c>
      <c r="D185" t="s">
        <v>136</v>
      </c>
      <c r="E185" t="s">
        <v>132</v>
      </c>
      <c r="F185" t="s">
        <v>275</v>
      </c>
      <c r="G185" s="3">
        <v>1.0241666666666667</v>
      </c>
      <c r="H185" s="5">
        <v>2.3429784722222222E-2</v>
      </c>
      <c r="I185" s="2">
        <v>0</v>
      </c>
      <c r="J185" s="2">
        <v>0</v>
      </c>
      <c r="K185" s="2">
        <v>0</v>
      </c>
      <c r="L185" s="2">
        <v>3</v>
      </c>
      <c r="M185" s="2">
        <v>3</v>
      </c>
      <c r="N185">
        <v>1</v>
      </c>
      <c r="O185" s="2">
        <v>2</v>
      </c>
      <c r="P185" s="2">
        <v>1</v>
      </c>
      <c r="Q185" s="2">
        <v>1</v>
      </c>
      <c r="R185" s="2">
        <v>2</v>
      </c>
      <c r="S185" s="2">
        <v>1</v>
      </c>
      <c r="T185" s="2">
        <v>0</v>
      </c>
      <c r="U185" s="2">
        <v>0</v>
      </c>
      <c r="V185" s="45">
        <v>7.3611111111111108E-3</v>
      </c>
      <c r="W185" s="45">
        <v>0</v>
      </c>
      <c r="X185" s="45">
        <v>5.5416666666666677E-2</v>
      </c>
      <c r="Y185" s="2">
        <v>0</v>
      </c>
      <c r="Z185" s="2">
        <v>2</v>
      </c>
      <c r="AA185">
        <v>3</v>
      </c>
    </row>
    <row r="186" spans="1:27" x14ac:dyDescent="0.25">
      <c r="A186" s="11">
        <v>44732</v>
      </c>
      <c r="B186" s="2">
        <v>25</v>
      </c>
      <c r="C186" t="s">
        <v>90</v>
      </c>
      <c r="D186" t="s">
        <v>136</v>
      </c>
      <c r="E186" t="s">
        <v>132</v>
      </c>
      <c r="F186" t="s">
        <v>271</v>
      </c>
      <c r="G186" s="3">
        <v>1.1694445</v>
      </c>
      <c r="H186" s="5">
        <v>2.6658951388888893E-2</v>
      </c>
      <c r="I186" s="2">
        <v>0</v>
      </c>
      <c r="J186" s="2">
        <v>0</v>
      </c>
      <c r="K186" s="2">
        <v>0</v>
      </c>
      <c r="L186" s="2">
        <v>3</v>
      </c>
      <c r="M186" s="2">
        <v>3</v>
      </c>
      <c r="N186">
        <v>0</v>
      </c>
      <c r="O186" s="2">
        <v>3</v>
      </c>
      <c r="P186" s="2">
        <v>2</v>
      </c>
      <c r="Q186" s="2">
        <v>1</v>
      </c>
      <c r="R186" s="2">
        <v>1</v>
      </c>
      <c r="S186" s="2">
        <v>0</v>
      </c>
      <c r="T186" s="2">
        <v>0</v>
      </c>
      <c r="U186" s="2">
        <v>0</v>
      </c>
      <c r="V186" s="45">
        <v>5.2025462962962971E-3</v>
      </c>
      <c r="W186" s="45">
        <v>0.5</v>
      </c>
      <c r="X186" s="45">
        <v>0.18218750000000003</v>
      </c>
      <c r="Y186" s="2">
        <v>0</v>
      </c>
      <c r="Z186" s="2">
        <v>1</v>
      </c>
      <c r="AA186">
        <v>3</v>
      </c>
    </row>
    <row r="187" spans="1:27" x14ac:dyDescent="0.25">
      <c r="A187" s="11">
        <v>44732</v>
      </c>
      <c r="B187" s="2">
        <v>25</v>
      </c>
      <c r="C187" t="s">
        <v>90</v>
      </c>
      <c r="D187" t="s">
        <v>136</v>
      </c>
      <c r="E187" t="s">
        <v>132</v>
      </c>
      <c r="F187" t="s">
        <v>270</v>
      </c>
      <c r="G187" s="3">
        <v>0.12583233333333332</v>
      </c>
      <c r="H187" s="5">
        <v>1.3175141203703705E-2</v>
      </c>
      <c r="I187" s="2">
        <v>0</v>
      </c>
      <c r="J187" s="2">
        <v>0</v>
      </c>
      <c r="K187" s="2">
        <v>0</v>
      </c>
      <c r="L187" s="2">
        <v>2</v>
      </c>
      <c r="M187" s="2">
        <v>2</v>
      </c>
      <c r="N187">
        <v>0</v>
      </c>
      <c r="O187" s="2">
        <v>2</v>
      </c>
      <c r="P187" s="2">
        <v>2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45">
        <v>1.3998842592592592E-2</v>
      </c>
      <c r="W187" s="45">
        <v>0</v>
      </c>
      <c r="X187" s="45" t="s">
        <v>77</v>
      </c>
      <c r="Y187" s="2">
        <v>0</v>
      </c>
      <c r="Z187" s="2">
        <v>0</v>
      </c>
      <c r="AA187">
        <v>2</v>
      </c>
    </row>
    <row r="188" spans="1:27" x14ac:dyDescent="0.25">
      <c r="A188" s="11">
        <v>44732</v>
      </c>
      <c r="B188" s="2">
        <v>25</v>
      </c>
      <c r="C188" t="s">
        <v>90</v>
      </c>
      <c r="D188" t="s">
        <v>136</v>
      </c>
      <c r="E188" t="s">
        <v>132</v>
      </c>
      <c r="F188" t="s">
        <v>94</v>
      </c>
      <c r="G188" s="3">
        <v>0.12</v>
      </c>
      <c r="H188" s="5">
        <v>1.2777763888888889E-2</v>
      </c>
      <c r="I188" s="2">
        <v>0</v>
      </c>
      <c r="J188" s="2">
        <v>0</v>
      </c>
      <c r="K188" s="2">
        <v>0</v>
      </c>
      <c r="L188" s="2">
        <v>3</v>
      </c>
      <c r="M188" s="2">
        <v>3</v>
      </c>
      <c r="N188">
        <v>0</v>
      </c>
      <c r="O188" s="2">
        <v>3</v>
      </c>
      <c r="P188" s="2">
        <v>2</v>
      </c>
      <c r="Q188" s="2">
        <v>0</v>
      </c>
      <c r="R188" s="2">
        <v>0</v>
      </c>
      <c r="S188" s="2">
        <v>0</v>
      </c>
      <c r="T188" s="2">
        <v>0</v>
      </c>
      <c r="U188" s="2">
        <v>1</v>
      </c>
      <c r="V188" s="45">
        <v>6.7650462962962968E-3</v>
      </c>
      <c r="W188" s="45">
        <v>0.5</v>
      </c>
      <c r="X188" s="45" t="s">
        <v>77</v>
      </c>
      <c r="Y188" s="2">
        <v>1</v>
      </c>
      <c r="Z188" s="2">
        <v>0</v>
      </c>
      <c r="AA188">
        <v>3</v>
      </c>
    </row>
    <row r="189" spans="1:27" x14ac:dyDescent="0.25">
      <c r="A189" s="11">
        <v>44732</v>
      </c>
      <c r="B189" s="2">
        <v>25</v>
      </c>
      <c r="C189" t="s">
        <v>90</v>
      </c>
      <c r="D189" t="s">
        <v>136</v>
      </c>
      <c r="E189" t="s">
        <v>132</v>
      </c>
      <c r="F189" t="s">
        <v>274</v>
      </c>
      <c r="G189" s="3">
        <v>3.8991658333333334</v>
      </c>
      <c r="H189" s="5">
        <v>2.9731474305555554E-2</v>
      </c>
      <c r="I189" s="2">
        <v>0</v>
      </c>
      <c r="J189" s="2">
        <v>0</v>
      </c>
      <c r="K189" s="2">
        <v>0</v>
      </c>
      <c r="L189" s="2">
        <v>8</v>
      </c>
      <c r="M189" s="2">
        <v>8</v>
      </c>
      <c r="N189">
        <v>1</v>
      </c>
      <c r="O189" s="2">
        <v>5</v>
      </c>
      <c r="P189" s="2">
        <v>3</v>
      </c>
      <c r="Q189" s="2">
        <v>4</v>
      </c>
      <c r="R189" s="2">
        <v>4</v>
      </c>
      <c r="S189" s="2">
        <v>0</v>
      </c>
      <c r="T189" s="2">
        <v>0</v>
      </c>
      <c r="U189" s="2">
        <v>1</v>
      </c>
      <c r="V189" s="45">
        <v>5.6712962962962958E-3</v>
      </c>
      <c r="W189" s="45">
        <v>0.33333333333333331</v>
      </c>
      <c r="X189" s="45">
        <v>5.5520833333333339E-2</v>
      </c>
      <c r="Y189" s="2">
        <v>1</v>
      </c>
      <c r="Z189" s="2">
        <v>4</v>
      </c>
      <c r="AA189">
        <v>8</v>
      </c>
    </row>
    <row r="190" spans="1:27" x14ac:dyDescent="0.25">
      <c r="A190" s="11">
        <v>44732</v>
      </c>
      <c r="B190" s="2">
        <v>25</v>
      </c>
      <c r="C190" t="s">
        <v>90</v>
      </c>
      <c r="D190" t="s">
        <v>136</v>
      </c>
      <c r="E190" t="s">
        <v>132</v>
      </c>
      <c r="F190" t="s">
        <v>267</v>
      </c>
      <c r="G190" s="3">
        <v>0</v>
      </c>
      <c r="H190" s="5">
        <v>8.5879236111111104E-3</v>
      </c>
      <c r="I190" s="2">
        <v>0</v>
      </c>
      <c r="J190" s="2">
        <v>0</v>
      </c>
      <c r="K190" s="2">
        <v>0</v>
      </c>
      <c r="L190" s="2">
        <v>1</v>
      </c>
      <c r="M190" s="2">
        <v>1</v>
      </c>
      <c r="N190">
        <v>0</v>
      </c>
      <c r="O190" s="2">
        <v>1</v>
      </c>
      <c r="P190" s="2">
        <v>0</v>
      </c>
      <c r="Q190" s="2">
        <v>1</v>
      </c>
      <c r="R190" s="2">
        <v>1</v>
      </c>
      <c r="S190" s="2">
        <v>0</v>
      </c>
      <c r="T190" s="2">
        <v>0</v>
      </c>
      <c r="U190" s="2">
        <v>0</v>
      </c>
      <c r="V190" s="45" t="s">
        <v>77</v>
      </c>
      <c r="W190" s="45" t="s">
        <v>77</v>
      </c>
      <c r="X190" s="45">
        <v>0.35944444444444446</v>
      </c>
      <c r="Y190" s="2">
        <v>0</v>
      </c>
      <c r="Z190" s="2">
        <v>1</v>
      </c>
      <c r="AA190">
        <v>1</v>
      </c>
    </row>
    <row r="191" spans="1:27" x14ac:dyDescent="0.25">
      <c r="A191" s="11">
        <v>44732</v>
      </c>
      <c r="B191" s="2">
        <v>25</v>
      </c>
      <c r="C191" t="s">
        <v>90</v>
      </c>
      <c r="D191" t="s">
        <v>136</v>
      </c>
      <c r="E191" t="s">
        <v>132</v>
      </c>
      <c r="F191" t="s">
        <v>278</v>
      </c>
      <c r="G191" s="3">
        <v>2.7702779999999998</v>
      </c>
      <c r="H191" s="5">
        <v>2.6673275793650798E-2</v>
      </c>
      <c r="I191" s="2">
        <v>0</v>
      </c>
      <c r="J191" s="2">
        <v>0</v>
      </c>
      <c r="K191" s="2">
        <v>0</v>
      </c>
      <c r="L191" s="2">
        <v>7</v>
      </c>
      <c r="M191" s="2">
        <v>7</v>
      </c>
      <c r="N191">
        <v>1</v>
      </c>
      <c r="O191" s="2">
        <v>6</v>
      </c>
      <c r="P191" s="2">
        <v>1</v>
      </c>
      <c r="Q191" s="2">
        <v>6</v>
      </c>
      <c r="R191" s="2">
        <v>6</v>
      </c>
      <c r="S191" s="2">
        <v>0</v>
      </c>
      <c r="T191" s="2">
        <v>0</v>
      </c>
      <c r="U191" s="2">
        <v>0</v>
      </c>
      <c r="V191" s="45">
        <v>6.7129629629629635E-4</v>
      </c>
      <c r="W191" s="45">
        <v>1</v>
      </c>
      <c r="X191" s="45">
        <v>2.6469907407407407E-2</v>
      </c>
      <c r="Y191" s="2">
        <v>0</v>
      </c>
      <c r="Z191" s="2">
        <v>6</v>
      </c>
      <c r="AA191">
        <v>7</v>
      </c>
    </row>
    <row r="192" spans="1:27" x14ac:dyDescent="0.25">
      <c r="A192" s="11">
        <v>44732</v>
      </c>
      <c r="B192" s="2">
        <v>25</v>
      </c>
      <c r="C192" t="s">
        <v>90</v>
      </c>
      <c r="D192" t="s">
        <v>163</v>
      </c>
      <c r="E192" t="s">
        <v>153</v>
      </c>
      <c r="F192" t="s">
        <v>278</v>
      </c>
      <c r="G192" s="3">
        <v>0</v>
      </c>
      <c r="H192" s="5">
        <v>2.7824076388888893E-2</v>
      </c>
      <c r="I192" s="2">
        <v>0</v>
      </c>
      <c r="J192" s="2">
        <v>0</v>
      </c>
      <c r="K192" s="2">
        <v>0</v>
      </c>
      <c r="L192" s="2">
        <v>1</v>
      </c>
      <c r="M192" s="2">
        <v>1</v>
      </c>
      <c r="N192">
        <v>0</v>
      </c>
      <c r="O192" s="2">
        <v>1</v>
      </c>
      <c r="P192" s="2">
        <v>0</v>
      </c>
      <c r="Q192" s="2">
        <v>1</v>
      </c>
      <c r="R192" s="2">
        <v>1</v>
      </c>
      <c r="S192" s="2">
        <v>0</v>
      </c>
      <c r="T192" s="2">
        <v>0</v>
      </c>
      <c r="U192" s="2">
        <v>0</v>
      </c>
      <c r="V192" s="45" t="s">
        <v>77</v>
      </c>
      <c r="W192" s="45" t="s">
        <v>77</v>
      </c>
      <c r="X192" s="45">
        <v>0.18993055555555557</v>
      </c>
      <c r="Y192" s="2">
        <v>0</v>
      </c>
      <c r="Z192" s="2">
        <v>1</v>
      </c>
      <c r="AA192">
        <v>1</v>
      </c>
    </row>
    <row r="193" spans="1:27" x14ac:dyDescent="0.25">
      <c r="A193" s="11">
        <v>44732</v>
      </c>
      <c r="B193" s="2">
        <v>25</v>
      </c>
      <c r="C193" t="s">
        <v>90</v>
      </c>
      <c r="D193" t="s">
        <v>155</v>
      </c>
      <c r="E193" t="s">
        <v>146</v>
      </c>
      <c r="F193" t="s">
        <v>278</v>
      </c>
      <c r="G193" s="3">
        <v>0</v>
      </c>
      <c r="H193" s="5">
        <v>1.3275465277777778E-2</v>
      </c>
      <c r="I193" s="2">
        <v>0</v>
      </c>
      <c r="J193" s="2">
        <v>0</v>
      </c>
      <c r="K193" s="2">
        <v>0</v>
      </c>
      <c r="L193" s="2">
        <v>1</v>
      </c>
      <c r="M193" s="2">
        <v>1</v>
      </c>
      <c r="N193">
        <v>0</v>
      </c>
      <c r="O193" s="2">
        <v>1</v>
      </c>
      <c r="P193" s="2">
        <v>0</v>
      </c>
      <c r="Q193" s="2">
        <v>1</v>
      </c>
      <c r="R193" s="2">
        <v>1</v>
      </c>
      <c r="S193" s="2">
        <v>0</v>
      </c>
      <c r="T193" s="2">
        <v>0</v>
      </c>
      <c r="U193" s="2">
        <v>0</v>
      </c>
      <c r="V193" s="45" t="s">
        <v>77</v>
      </c>
      <c r="W193" s="45" t="s">
        <v>77</v>
      </c>
      <c r="X193" s="45">
        <v>7.1296296296296307E-3</v>
      </c>
      <c r="Y193" s="2">
        <v>0</v>
      </c>
      <c r="Z193" s="2">
        <v>1</v>
      </c>
      <c r="AA193">
        <v>1</v>
      </c>
    </row>
    <row r="194" spans="1:27" x14ac:dyDescent="0.25">
      <c r="A194" s="11">
        <v>44732</v>
      </c>
      <c r="B194" s="2">
        <v>25</v>
      </c>
      <c r="C194" t="s">
        <v>90</v>
      </c>
      <c r="D194" t="s">
        <v>136</v>
      </c>
      <c r="E194" t="s">
        <v>132</v>
      </c>
      <c r="F194" t="s">
        <v>283</v>
      </c>
      <c r="G194" s="3">
        <v>166.77805050000001</v>
      </c>
      <c r="H194" s="5">
        <v>9.1181233905228767E-2</v>
      </c>
      <c r="I194" s="2">
        <v>13</v>
      </c>
      <c r="J194" s="2">
        <v>9</v>
      </c>
      <c r="K194" s="2">
        <v>0</v>
      </c>
      <c r="L194" s="2">
        <v>81</v>
      </c>
      <c r="M194" s="2">
        <v>77</v>
      </c>
      <c r="N194">
        <v>17</v>
      </c>
      <c r="O194" s="2">
        <v>44</v>
      </c>
      <c r="P194" s="2">
        <v>24</v>
      </c>
      <c r="Q194" s="2">
        <v>46</v>
      </c>
      <c r="R194" s="2">
        <v>51</v>
      </c>
      <c r="S194" s="2">
        <v>5</v>
      </c>
      <c r="T194" s="2">
        <v>1</v>
      </c>
      <c r="U194" s="2">
        <v>5</v>
      </c>
      <c r="V194" s="45">
        <v>4.1319444444444442E-3</v>
      </c>
      <c r="W194" s="45">
        <v>0.70833333333333337</v>
      </c>
      <c r="X194" s="45">
        <v>9.9814814814814815E-2</v>
      </c>
      <c r="Y194" s="2">
        <v>6</v>
      </c>
      <c r="Z194" s="2">
        <v>51</v>
      </c>
      <c r="AA194">
        <v>77</v>
      </c>
    </row>
    <row r="195" spans="1:27" x14ac:dyDescent="0.25">
      <c r="A195" s="11">
        <v>44732</v>
      </c>
      <c r="B195" s="2">
        <v>25</v>
      </c>
      <c r="C195" t="s">
        <v>90</v>
      </c>
      <c r="D195" t="s">
        <v>155</v>
      </c>
      <c r="E195" t="s">
        <v>146</v>
      </c>
      <c r="F195" t="s">
        <v>283</v>
      </c>
      <c r="G195" s="3">
        <v>0</v>
      </c>
      <c r="H195" s="5">
        <v>3.7876799382716049E-2</v>
      </c>
      <c r="I195" s="2">
        <v>0</v>
      </c>
      <c r="J195" s="2">
        <v>0</v>
      </c>
      <c r="K195" s="2">
        <v>0</v>
      </c>
      <c r="L195" s="2">
        <v>10</v>
      </c>
      <c r="M195" s="2">
        <v>10</v>
      </c>
      <c r="N195">
        <v>0</v>
      </c>
      <c r="O195" s="2">
        <v>7</v>
      </c>
      <c r="P195" s="2">
        <v>2</v>
      </c>
      <c r="Q195" s="2">
        <v>6</v>
      </c>
      <c r="R195" s="2">
        <v>7</v>
      </c>
      <c r="S195" s="2">
        <v>1</v>
      </c>
      <c r="T195" s="2">
        <v>0</v>
      </c>
      <c r="U195" s="2">
        <v>1</v>
      </c>
      <c r="V195" s="45">
        <v>3.5069444444444449E-3</v>
      </c>
      <c r="W195" s="45">
        <v>1</v>
      </c>
      <c r="X195" s="45">
        <v>0.11807870370370371</v>
      </c>
      <c r="Y195" s="2">
        <v>1</v>
      </c>
      <c r="Z195" s="2">
        <v>7</v>
      </c>
      <c r="AA195">
        <v>10</v>
      </c>
    </row>
    <row r="196" spans="1:27" x14ac:dyDescent="0.25">
      <c r="A196" s="11">
        <v>44732</v>
      </c>
      <c r="B196" s="2">
        <v>25</v>
      </c>
      <c r="C196" t="s">
        <v>81</v>
      </c>
      <c r="D196" t="s">
        <v>135</v>
      </c>
      <c r="E196" t="s">
        <v>132</v>
      </c>
      <c r="F196" t="s">
        <v>280</v>
      </c>
      <c r="G196" s="3">
        <v>6.5663879999999999</v>
      </c>
      <c r="H196" s="5">
        <v>0.1016165</v>
      </c>
      <c r="I196" s="2">
        <v>1</v>
      </c>
      <c r="J196" s="2">
        <v>0</v>
      </c>
      <c r="K196" s="2">
        <v>0</v>
      </c>
      <c r="L196" s="2">
        <v>2</v>
      </c>
      <c r="M196" s="2">
        <v>2</v>
      </c>
      <c r="N196">
        <v>1</v>
      </c>
      <c r="O196" s="2">
        <v>1</v>
      </c>
      <c r="P196" s="2">
        <v>0</v>
      </c>
      <c r="Q196" s="2">
        <v>2</v>
      </c>
      <c r="R196" s="2">
        <v>2</v>
      </c>
      <c r="S196" s="2">
        <v>0</v>
      </c>
      <c r="T196" s="2">
        <v>0</v>
      </c>
      <c r="U196" s="2">
        <v>0</v>
      </c>
      <c r="V196" s="45" t="s">
        <v>77</v>
      </c>
      <c r="W196" s="45" t="s">
        <v>77</v>
      </c>
      <c r="X196" s="45">
        <v>4.2777777777777783E-2</v>
      </c>
      <c r="Y196" s="2">
        <v>0</v>
      </c>
      <c r="Z196" s="2">
        <v>2</v>
      </c>
      <c r="AA196">
        <v>2</v>
      </c>
    </row>
    <row r="197" spans="1:27" x14ac:dyDescent="0.25">
      <c r="A197" s="11">
        <v>44732</v>
      </c>
      <c r="B197" s="2">
        <v>25</v>
      </c>
      <c r="C197" t="s">
        <v>81</v>
      </c>
      <c r="D197" t="s">
        <v>140</v>
      </c>
      <c r="E197" t="s">
        <v>132</v>
      </c>
      <c r="F197" t="s">
        <v>269</v>
      </c>
      <c r="G197" s="3">
        <v>359.41027366666663</v>
      </c>
      <c r="H197" s="5">
        <v>0.17985364172640378</v>
      </c>
      <c r="I197" s="2">
        <v>30</v>
      </c>
      <c r="J197" s="2">
        <v>23</v>
      </c>
      <c r="K197" s="2">
        <v>6</v>
      </c>
      <c r="L197" s="2">
        <v>92</v>
      </c>
      <c r="M197" s="2">
        <v>90</v>
      </c>
      <c r="N197">
        <v>15</v>
      </c>
      <c r="O197" s="2">
        <v>40</v>
      </c>
      <c r="P197" s="2">
        <v>24</v>
      </c>
      <c r="Q197" s="2">
        <v>53</v>
      </c>
      <c r="R197" s="2">
        <v>64</v>
      </c>
      <c r="S197" s="2">
        <v>11</v>
      </c>
      <c r="T197" s="2">
        <v>1</v>
      </c>
      <c r="U197" s="2">
        <v>3</v>
      </c>
      <c r="V197" s="45">
        <v>6.5277777777777782E-3</v>
      </c>
      <c r="W197" s="45">
        <v>0.29166666666666669</v>
      </c>
      <c r="X197" s="45">
        <v>0.16243055555555558</v>
      </c>
      <c r="Y197" s="2">
        <v>4</v>
      </c>
      <c r="Z197" s="2">
        <v>64</v>
      </c>
      <c r="AA197">
        <v>90</v>
      </c>
    </row>
    <row r="198" spans="1:27" x14ac:dyDescent="0.25">
      <c r="A198" s="11">
        <v>44732</v>
      </c>
      <c r="B198" s="2">
        <v>25</v>
      </c>
      <c r="C198" t="s">
        <v>81</v>
      </c>
      <c r="D198" t="s">
        <v>141</v>
      </c>
      <c r="E198" t="s">
        <v>132</v>
      </c>
      <c r="F198" t="s">
        <v>269</v>
      </c>
      <c r="G198" s="3">
        <v>24.21</v>
      </c>
      <c r="H198" s="5">
        <v>0.12088734548611113</v>
      </c>
      <c r="I198" s="2">
        <v>2</v>
      </c>
      <c r="J198" s="2">
        <v>2</v>
      </c>
      <c r="K198" s="2">
        <v>0</v>
      </c>
      <c r="L198" s="2">
        <v>10</v>
      </c>
      <c r="M198" s="2">
        <v>9</v>
      </c>
      <c r="N198">
        <v>0</v>
      </c>
      <c r="O198" s="2">
        <v>5</v>
      </c>
      <c r="P198" s="2">
        <v>1</v>
      </c>
      <c r="Q198" s="2">
        <v>9</v>
      </c>
      <c r="R198" s="2">
        <v>9</v>
      </c>
      <c r="S198" s="2">
        <v>0</v>
      </c>
      <c r="T198" s="2">
        <v>0</v>
      </c>
      <c r="U198" s="2">
        <v>0</v>
      </c>
      <c r="V198" s="45">
        <v>1.2962962962962964E-2</v>
      </c>
      <c r="W198" s="45">
        <v>0</v>
      </c>
      <c r="X198" s="45">
        <v>8.2152777777777783E-2</v>
      </c>
      <c r="Y198" s="2">
        <v>0</v>
      </c>
      <c r="Z198" s="2">
        <v>9</v>
      </c>
      <c r="AA198">
        <v>10</v>
      </c>
    </row>
    <row r="199" spans="1:27" x14ac:dyDescent="0.25">
      <c r="A199" s="11">
        <v>44732</v>
      </c>
      <c r="B199" s="2">
        <v>25</v>
      </c>
      <c r="C199" t="s">
        <v>81</v>
      </c>
      <c r="D199" t="s">
        <v>135</v>
      </c>
      <c r="E199" t="s">
        <v>132</v>
      </c>
      <c r="F199" t="s">
        <v>269</v>
      </c>
      <c r="G199" s="3">
        <v>0</v>
      </c>
      <c r="H199" s="5" t="s">
        <v>77</v>
      </c>
      <c r="I199" s="2">
        <v>0</v>
      </c>
      <c r="J199" s="2">
        <v>0</v>
      </c>
      <c r="K199" s="2">
        <v>0</v>
      </c>
      <c r="L199" s="2">
        <v>1</v>
      </c>
      <c r="M199" s="2">
        <v>0</v>
      </c>
      <c r="N199">
        <v>0</v>
      </c>
      <c r="O199" s="2">
        <v>0</v>
      </c>
      <c r="P199" s="2">
        <v>1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45">
        <v>7.8703703703703705E-4</v>
      </c>
      <c r="W199" s="45">
        <v>1</v>
      </c>
      <c r="X199" s="45" t="s">
        <v>77</v>
      </c>
      <c r="Y199" s="2">
        <v>0</v>
      </c>
      <c r="Z199" s="2">
        <v>0</v>
      </c>
      <c r="AA199">
        <v>1</v>
      </c>
    </row>
    <row r="200" spans="1:27" x14ac:dyDescent="0.25">
      <c r="A200" s="11">
        <v>44732</v>
      </c>
      <c r="B200" s="2">
        <v>25</v>
      </c>
      <c r="C200" t="s">
        <v>81</v>
      </c>
      <c r="D200" t="s">
        <v>135</v>
      </c>
      <c r="E200" t="s">
        <v>132</v>
      </c>
      <c r="F200" t="s">
        <v>272</v>
      </c>
      <c r="G200" s="3">
        <v>50.124165833333336</v>
      </c>
      <c r="H200" s="5">
        <v>8.7677330109126983E-2</v>
      </c>
      <c r="I200" s="2">
        <v>4</v>
      </c>
      <c r="J200" s="2">
        <v>3</v>
      </c>
      <c r="K200" s="2">
        <v>0</v>
      </c>
      <c r="L200" s="2">
        <v>24</v>
      </c>
      <c r="M200" s="2">
        <v>24</v>
      </c>
      <c r="N200">
        <v>3</v>
      </c>
      <c r="O200" s="2">
        <v>14</v>
      </c>
      <c r="P200" s="2">
        <v>9</v>
      </c>
      <c r="Q200" s="2">
        <v>12</v>
      </c>
      <c r="R200" s="2">
        <v>13</v>
      </c>
      <c r="S200" s="2">
        <v>1</v>
      </c>
      <c r="T200" s="2">
        <v>1</v>
      </c>
      <c r="U200" s="2">
        <v>1</v>
      </c>
      <c r="V200" s="45">
        <v>5.4166666666666669E-3</v>
      </c>
      <c r="W200" s="45">
        <v>0.55555555555555558</v>
      </c>
      <c r="X200" s="45">
        <v>5.1898148148148152E-2</v>
      </c>
      <c r="Y200" s="2">
        <v>2</v>
      </c>
      <c r="Z200" s="2">
        <v>13</v>
      </c>
      <c r="AA200">
        <v>24</v>
      </c>
    </row>
    <row r="201" spans="1:27" x14ac:dyDescent="0.25">
      <c r="A201" s="11">
        <v>44732</v>
      </c>
      <c r="B201" s="2">
        <v>25</v>
      </c>
      <c r="C201" t="s">
        <v>81</v>
      </c>
      <c r="D201" t="s">
        <v>141</v>
      </c>
      <c r="E201" t="s">
        <v>132</v>
      </c>
      <c r="F201" t="s">
        <v>272</v>
      </c>
      <c r="G201" s="3">
        <v>0.59472216666666666</v>
      </c>
      <c r="H201" s="5">
        <v>3.5196756944444442E-2</v>
      </c>
      <c r="I201" s="2">
        <v>0</v>
      </c>
      <c r="J201" s="2">
        <v>0</v>
      </c>
      <c r="K201" s="2">
        <v>0</v>
      </c>
      <c r="L201" s="2">
        <v>1</v>
      </c>
      <c r="M201" s="2">
        <v>1</v>
      </c>
      <c r="N201">
        <v>0</v>
      </c>
      <c r="O201" s="2">
        <v>1</v>
      </c>
      <c r="P201" s="2">
        <v>1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45">
        <v>3.6805555555555554E-3</v>
      </c>
      <c r="W201" s="45">
        <v>1</v>
      </c>
      <c r="X201" s="45" t="s">
        <v>77</v>
      </c>
      <c r="Y201" s="2">
        <v>0</v>
      </c>
      <c r="Z201" s="2">
        <v>0</v>
      </c>
      <c r="AA201">
        <v>1</v>
      </c>
    </row>
    <row r="202" spans="1:27" x14ac:dyDescent="0.25">
      <c r="A202" s="11">
        <v>44732</v>
      </c>
      <c r="B202" s="2">
        <v>25</v>
      </c>
      <c r="C202" t="s">
        <v>81</v>
      </c>
      <c r="D202" t="s">
        <v>141</v>
      </c>
      <c r="E202" t="s">
        <v>132</v>
      </c>
      <c r="F202" t="s">
        <v>273</v>
      </c>
      <c r="G202" s="3">
        <v>0.85916666666666663</v>
      </c>
      <c r="H202" s="5">
        <v>4.6215277777777779E-2</v>
      </c>
      <c r="I202" s="2">
        <v>0</v>
      </c>
      <c r="J202" s="2">
        <v>0</v>
      </c>
      <c r="K202" s="2">
        <v>0</v>
      </c>
      <c r="L202" s="2">
        <v>1</v>
      </c>
      <c r="M202" s="2">
        <v>1</v>
      </c>
      <c r="N202">
        <v>0</v>
      </c>
      <c r="O202" s="2">
        <v>0</v>
      </c>
      <c r="P202" s="2">
        <v>0</v>
      </c>
      <c r="Q202" s="2">
        <v>1</v>
      </c>
      <c r="R202" s="2">
        <v>1</v>
      </c>
      <c r="S202" s="2">
        <v>0</v>
      </c>
      <c r="T202" s="2">
        <v>0</v>
      </c>
      <c r="U202" s="2">
        <v>0</v>
      </c>
      <c r="V202" s="45" t="s">
        <v>77</v>
      </c>
      <c r="W202" s="45" t="s">
        <v>77</v>
      </c>
      <c r="X202" s="45">
        <v>0.28502314814814816</v>
      </c>
      <c r="Y202" s="2">
        <v>0</v>
      </c>
      <c r="Z202" s="2">
        <v>1</v>
      </c>
      <c r="AA202">
        <v>1</v>
      </c>
    </row>
    <row r="203" spans="1:27" x14ac:dyDescent="0.25">
      <c r="A203" s="11">
        <v>44732</v>
      </c>
      <c r="B203" s="2">
        <v>25</v>
      </c>
      <c r="C203" t="s">
        <v>81</v>
      </c>
      <c r="D203" t="s">
        <v>140</v>
      </c>
      <c r="E203" t="s">
        <v>132</v>
      </c>
      <c r="F203" t="s">
        <v>273</v>
      </c>
      <c r="G203" s="3">
        <v>0</v>
      </c>
      <c r="H203" s="5" t="s">
        <v>77</v>
      </c>
      <c r="I203" s="2">
        <v>0</v>
      </c>
      <c r="J203" s="2">
        <v>0</v>
      </c>
      <c r="K203" s="2">
        <v>0</v>
      </c>
      <c r="L203" s="2">
        <v>1</v>
      </c>
      <c r="M203" s="2">
        <v>1</v>
      </c>
      <c r="N203">
        <v>1</v>
      </c>
      <c r="O203" s="2">
        <v>1</v>
      </c>
      <c r="P203" s="2">
        <v>0</v>
      </c>
      <c r="Q203" s="2">
        <v>1</v>
      </c>
      <c r="R203" s="2">
        <v>1</v>
      </c>
      <c r="S203" s="2">
        <v>0</v>
      </c>
      <c r="T203" s="2">
        <v>0</v>
      </c>
      <c r="U203" s="2">
        <v>0</v>
      </c>
      <c r="V203" s="45" t="s">
        <v>77</v>
      </c>
      <c r="W203" s="45" t="s">
        <v>77</v>
      </c>
      <c r="X203" s="45">
        <v>1.3888888888888889E-3</v>
      </c>
      <c r="Y203" s="2">
        <v>0</v>
      </c>
      <c r="Z203" s="2">
        <v>1</v>
      </c>
      <c r="AA203">
        <v>1</v>
      </c>
    </row>
    <row r="204" spans="1:27" x14ac:dyDescent="0.25">
      <c r="A204" s="11">
        <v>44732</v>
      </c>
      <c r="B204" s="2">
        <v>25</v>
      </c>
      <c r="C204" t="s">
        <v>81</v>
      </c>
      <c r="D204" t="s">
        <v>135</v>
      </c>
      <c r="E204" t="s">
        <v>132</v>
      </c>
      <c r="F204" t="s">
        <v>281</v>
      </c>
      <c r="G204" s="3">
        <v>156.26277716666667</v>
      </c>
      <c r="H204" s="5">
        <v>0.15299325206855793</v>
      </c>
      <c r="I204" s="2">
        <v>14</v>
      </c>
      <c r="J204" s="2">
        <v>8</v>
      </c>
      <c r="K204" s="2">
        <v>3</v>
      </c>
      <c r="L204" s="2">
        <v>38</v>
      </c>
      <c r="M204" s="2">
        <v>37</v>
      </c>
      <c r="N204">
        <v>3</v>
      </c>
      <c r="O204" s="2">
        <v>15</v>
      </c>
      <c r="P204" s="2">
        <v>7</v>
      </c>
      <c r="Q204" s="2">
        <v>28</v>
      </c>
      <c r="R204" s="2">
        <v>30</v>
      </c>
      <c r="S204" s="2">
        <v>2</v>
      </c>
      <c r="T204" s="2">
        <v>0</v>
      </c>
      <c r="U204" s="2">
        <v>1</v>
      </c>
      <c r="V204" s="45">
        <v>6.8171296296296296E-3</v>
      </c>
      <c r="W204" s="45">
        <v>0.2857142857142857</v>
      </c>
      <c r="X204" s="45">
        <v>0.14275462962962962</v>
      </c>
      <c r="Y204" s="2">
        <v>1</v>
      </c>
      <c r="Z204" s="2">
        <v>30</v>
      </c>
      <c r="AA204">
        <v>38</v>
      </c>
    </row>
    <row r="205" spans="1:27" x14ac:dyDescent="0.25">
      <c r="A205" s="11">
        <v>44732</v>
      </c>
      <c r="B205" s="2">
        <v>25</v>
      </c>
      <c r="C205" t="s">
        <v>81</v>
      </c>
      <c r="D205" t="s">
        <v>141</v>
      </c>
      <c r="E205" t="s">
        <v>132</v>
      </c>
      <c r="F205" t="s">
        <v>281</v>
      </c>
      <c r="G205" s="3">
        <v>2.3222221666666663</v>
      </c>
      <c r="H205" s="5">
        <v>5.8796295138888899E-2</v>
      </c>
      <c r="I205" s="2">
        <v>0</v>
      </c>
      <c r="J205" s="2">
        <v>0</v>
      </c>
      <c r="K205" s="2">
        <v>0</v>
      </c>
      <c r="L205" s="2">
        <v>2</v>
      </c>
      <c r="M205" s="2">
        <v>2</v>
      </c>
      <c r="N205">
        <v>0</v>
      </c>
      <c r="O205" s="2">
        <v>1</v>
      </c>
      <c r="P205" s="2">
        <v>0</v>
      </c>
      <c r="Q205" s="2">
        <v>2</v>
      </c>
      <c r="R205" s="2">
        <v>2</v>
      </c>
      <c r="S205" s="2">
        <v>0</v>
      </c>
      <c r="T205" s="2">
        <v>0</v>
      </c>
      <c r="U205" s="2">
        <v>0</v>
      </c>
      <c r="V205" s="45" t="s">
        <v>77</v>
      </c>
      <c r="W205" s="45" t="s">
        <v>77</v>
      </c>
      <c r="X205" s="45">
        <v>0.47973379629629626</v>
      </c>
      <c r="Y205" s="2">
        <v>0</v>
      </c>
      <c r="Z205" s="2">
        <v>2</v>
      </c>
      <c r="AA205">
        <v>2</v>
      </c>
    </row>
    <row r="206" spans="1:27" x14ac:dyDescent="0.25">
      <c r="A206" s="11">
        <v>44732</v>
      </c>
      <c r="B206" s="2">
        <v>25</v>
      </c>
      <c r="C206" t="s">
        <v>81</v>
      </c>
      <c r="D206" t="s">
        <v>140</v>
      </c>
      <c r="E206" t="s">
        <v>132</v>
      </c>
      <c r="F206" t="s">
        <v>281</v>
      </c>
      <c r="G206" s="3">
        <v>0</v>
      </c>
      <c r="H206" s="5" t="s">
        <v>77</v>
      </c>
      <c r="I206" s="2">
        <v>0</v>
      </c>
      <c r="J206" s="2">
        <v>0</v>
      </c>
      <c r="K206" s="2">
        <v>0</v>
      </c>
      <c r="L206" s="2">
        <v>1</v>
      </c>
      <c r="M206" s="2">
        <v>1</v>
      </c>
      <c r="N206">
        <v>1</v>
      </c>
      <c r="O206" s="2">
        <v>1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1</v>
      </c>
      <c r="V206" s="45" t="s">
        <v>77</v>
      </c>
      <c r="W206" s="45" t="s">
        <v>77</v>
      </c>
      <c r="X206" s="45" t="s">
        <v>77</v>
      </c>
      <c r="Y206" s="2">
        <v>1</v>
      </c>
      <c r="Z206" s="2">
        <v>0</v>
      </c>
      <c r="AA206">
        <v>1</v>
      </c>
    </row>
    <row r="207" spans="1:27" x14ac:dyDescent="0.25">
      <c r="A207" s="11">
        <v>44732</v>
      </c>
      <c r="B207" s="2">
        <v>25</v>
      </c>
      <c r="C207" t="s">
        <v>81</v>
      </c>
      <c r="D207" t="s">
        <v>140</v>
      </c>
      <c r="E207" t="s">
        <v>132</v>
      </c>
      <c r="F207" t="s">
        <v>275</v>
      </c>
      <c r="G207" s="3">
        <v>29.783609999999999</v>
      </c>
      <c r="H207" s="5">
        <v>0.25861341666666671</v>
      </c>
      <c r="I207" s="2">
        <v>2</v>
      </c>
      <c r="J207" s="2">
        <v>2</v>
      </c>
      <c r="K207" s="2">
        <v>1</v>
      </c>
      <c r="L207" s="2">
        <v>5</v>
      </c>
      <c r="M207" s="2">
        <v>5</v>
      </c>
      <c r="N207">
        <v>1</v>
      </c>
      <c r="O207" s="2">
        <v>2</v>
      </c>
      <c r="P207" s="2">
        <v>0</v>
      </c>
      <c r="Q207" s="2">
        <v>4</v>
      </c>
      <c r="R207" s="2">
        <v>5</v>
      </c>
      <c r="S207" s="2">
        <v>1</v>
      </c>
      <c r="T207" s="2">
        <v>0</v>
      </c>
      <c r="U207" s="2">
        <v>0</v>
      </c>
      <c r="V207" s="45" t="s">
        <v>77</v>
      </c>
      <c r="W207" s="45" t="s">
        <v>77</v>
      </c>
      <c r="X207" s="45">
        <v>2.0185185185185184E-2</v>
      </c>
      <c r="Y207" s="2">
        <v>0</v>
      </c>
      <c r="Z207" s="2">
        <v>5</v>
      </c>
      <c r="AA207">
        <v>5</v>
      </c>
    </row>
    <row r="208" spans="1:27" x14ac:dyDescent="0.25">
      <c r="A208" s="11">
        <v>44732</v>
      </c>
      <c r="B208" s="2">
        <v>25</v>
      </c>
      <c r="C208" t="s">
        <v>81</v>
      </c>
      <c r="D208" t="s">
        <v>135</v>
      </c>
      <c r="E208" t="s">
        <v>132</v>
      </c>
      <c r="F208" t="s">
        <v>94</v>
      </c>
      <c r="G208" s="3">
        <v>93.158330333333339</v>
      </c>
      <c r="H208" s="5">
        <v>0.14608077346743295</v>
      </c>
      <c r="I208" s="2">
        <v>7</v>
      </c>
      <c r="J208" s="2">
        <v>5</v>
      </c>
      <c r="K208" s="2">
        <v>2</v>
      </c>
      <c r="L208" s="2">
        <v>18</v>
      </c>
      <c r="M208" s="2">
        <v>18</v>
      </c>
      <c r="N208">
        <v>4</v>
      </c>
      <c r="O208" s="2">
        <v>9</v>
      </c>
      <c r="P208" s="2">
        <v>5</v>
      </c>
      <c r="Q208" s="2">
        <v>12</v>
      </c>
      <c r="R208" s="2">
        <v>13</v>
      </c>
      <c r="S208" s="2">
        <v>1</v>
      </c>
      <c r="T208" s="2">
        <v>0</v>
      </c>
      <c r="U208" s="2">
        <v>0</v>
      </c>
      <c r="V208" s="45">
        <v>7.8240740740740753E-3</v>
      </c>
      <c r="W208" s="45">
        <v>0.2</v>
      </c>
      <c r="X208" s="45">
        <v>9.7997685185185188E-2</v>
      </c>
      <c r="Y208" s="2">
        <v>0</v>
      </c>
      <c r="Z208" s="2">
        <v>13</v>
      </c>
      <c r="AA208">
        <v>18</v>
      </c>
    </row>
    <row r="209" spans="1:27" x14ac:dyDescent="0.25">
      <c r="A209" s="11">
        <v>44732</v>
      </c>
      <c r="B209" s="2">
        <v>25</v>
      </c>
      <c r="C209" t="s">
        <v>81</v>
      </c>
      <c r="D209" t="s">
        <v>141</v>
      </c>
      <c r="E209" t="s">
        <v>132</v>
      </c>
      <c r="F209" t="s">
        <v>274</v>
      </c>
      <c r="G209" s="3">
        <v>225.17332966666675</v>
      </c>
      <c r="H209" s="5">
        <v>6.974062023682337E-2</v>
      </c>
      <c r="I209" s="2">
        <v>19</v>
      </c>
      <c r="J209" s="2">
        <v>9</v>
      </c>
      <c r="K209" s="2">
        <v>2</v>
      </c>
      <c r="L209" s="2">
        <v>150</v>
      </c>
      <c r="M209" s="2">
        <v>148</v>
      </c>
      <c r="N209">
        <v>61</v>
      </c>
      <c r="O209" s="2">
        <v>103</v>
      </c>
      <c r="P209" s="2">
        <v>49</v>
      </c>
      <c r="Q209" s="2">
        <v>84</v>
      </c>
      <c r="R209" s="2">
        <v>95</v>
      </c>
      <c r="S209" s="2">
        <v>11</v>
      </c>
      <c r="T209" s="2">
        <v>1</v>
      </c>
      <c r="U209" s="2">
        <v>5</v>
      </c>
      <c r="V209" s="45">
        <v>7.9398148148148145E-3</v>
      </c>
      <c r="W209" s="45">
        <v>0.32653061224489793</v>
      </c>
      <c r="X209" s="45">
        <v>0.15687500000000001</v>
      </c>
      <c r="Y209" s="2">
        <v>6</v>
      </c>
      <c r="Z209" s="2">
        <v>95</v>
      </c>
      <c r="AA209">
        <v>148</v>
      </c>
    </row>
    <row r="210" spans="1:27" x14ac:dyDescent="0.25">
      <c r="A210" s="11">
        <v>44732</v>
      </c>
      <c r="B210" s="2">
        <v>25</v>
      </c>
      <c r="C210" t="s">
        <v>81</v>
      </c>
      <c r="D210" t="s">
        <v>135</v>
      </c>
      <c r="E210" t="s">
        <v>132</v>
      </c>
      <c r="F210" t="s">
        <v>274</v>
      </c>
      <c r="G210" s="3">
        <v>164.30555449999997</v>
      </c>
      <c r="H210" s="5">
        <v>0.12278972446236558</v>
      </c>
      <c r="I210" s="2">
        <v>19</v>
      </c>
      <c r="J210" s="2">
        <v>9</v>
      </c>
      <c r="K210" s="2">
        <v>0</v>
      </c>
      <c r="L210" s="2">
        <v>56</v>
      </c>
      <c r="M210" s="2">
        <v>55</v>
      </c>
      <c r="N210">
        <v>13</v>
      </c>
      <c r="O210" s="2">
        <v>26</v>
      </c>
      <c r="P210" s="2">
        <v>7</v>
      </c>
      <c r="Q210" s="2">
        <v>34</v>
      </c>
      <c r="R210" s="2">
        <v>43</v>
      </c>
      <c r="S210" s="2">
        <v>9</v>
      </c>
      <c r="T210" s="2">
        <v>1</v>
      </c>
      <c r="U210" s="2">
        <v>5</v>
      </c>
      <c r="V210" s="45">
        <v>4.4328703703703709E-3</v>
      </c>
      <c r="W210" s="45">
        <v>0.5714285714285714</v>
      </c>
      <c r="X210" s="45">
        <v>0.16525462962962964</v>
      </c>
      <c r="Y210" s="2">
        <v>6</v>
      </c>
      <c r="Z210" s="2">
        <v>43</v>
      </c>
      <c r="AA210">
        <v>55</v>
      </c>
    </row>
    <row r="211" spans="1:27" x14ac:dyDescent="0.25">
      <c r="A211" s="11">
        <v>44732</v>
      </c>
      <c r="B211" s="2">
        <v>25</v>
      </c>
      <c r="C211" t="s">
        <v>81</v>
      </c>
      <c r="D211" t="s">
        <v>140</v>
      </c>
      <c r="E211" t="s">
        <v>132</v>
      </c>
      <c r="F211" t="s">
        <v>267</v>
      </c>
      <c r="G211" s="3">
        <v>0</v>
      </c>
      <c r="H211" s="5">
        <v>9.9420902777777789E-3</v>
      </c>
      <c r="I211" s="2">
        <v>0</v>
      </c>
      <c r="J211" s="2">
        <v>0</v>
      </c>
      <c r="K211" s="2">
        <v>0</v>
      </c>
      <c r="L211" s="2">
        <v>1</v>
      </c>
      <c r="M211" s="2">
        <v>1</v>
      </c>
      <c r="N211">
        <v>1</v>
      </c>
      <c r="O211" s="2">
        <v>1</v>
      </c>
      <c r="P211" s="2">
        <v>0</v>
      </c>
      <c r="Q211" s="2">
        <v>1</v>
      </c>
      <c r="R211" s="2">
        <v>1</v>
      </c>
      <c r="S211" s="2">
        <v>0</v>
      </c>
      <c r="T211" s="2">
        <v>0</v>
      </c>
      <c r="U211" s="2">
        <v>0</v>
      </c>
      <c r="V211" s="45" t="s">
        <v>77</v>
      </c>
      <c r="W211" s="45" t="s">
        <v>77</v>
      </c>
      <c r="X211" s="45">
        <v>0.27232638888888888</v>
      </c>
      <c r="Y211" s="2">
        <v>0</v>
      </c>
      <c r="Z211" s="2">
        <v>1</v>
      </c>
      <c r="AA211">
        <v>1</v>
      </c>
    </row>
    <row r="212" spans="1:27" x14ac:dyDescent="0.25">
      <c r="A212" s="11">
        <v>44732</v>
      </c>
      <c r="B212" s="2">
        <v>25</v>
      </c>
      <c r="C212" t="s">
        <v>81</v>
      </c>
      <c r="D212" t="s">
        <v>140</v>
      </c>
      <c r="E212" t="s">
        <v>132</v>
      </c>
      <c r="F212" t="s">
        <v>283</v>
      </c>
      <c r="G212" s="3">
        <v>25.172776666666667</v>
      </c>
      <c r="H212" s="5">
        <v>0.15363569965277779</v>
      </c>
      <c r="I212" s="2">
        <v>1</v>
      </c>
      <c r="J212" s="2">
        <v>1</v>
      </c>
      <c r="K212" s="2">
        <v>1</v>
      </c>
      <c r="L212" s="2">
        <v>6</v>
      </c>
      <c r="M212" s="2">
        <v>6</v>
      </c>
      <c r="N212">
        <v>1</v>
      </c>
      <c r="O212" s="2">
        <v>1</v>
      </c>
      <c r="P212" s="2">
        <v>4</v>
      </c>
      <c r="Q212" s="2">
        <v>1</v>
      </c>
      <c r="R212" s="2">
        <v>2</v>
      </c>
      <c r="S212" s="2">
        <v>1</v>
      </c>
      <c r="T212" s="2">
        <v>0</v>
      </c>
      <c r="U212" s="2">
        <v>0</v>
      </c>
      <c r="V212" s="45">
        <v>1.1481481481481481E-2</v>
      </c>
      <c r="W212" s="45">
        <v>0.25</v>
      </c>
      <c r="X212" s="45">
        <v>3.0532407407407411E-2</v>
      </c>
      <c r="Y212" s="2">
        <v>0</v>
      </c>
      <c r="Z212" s="2">
        <v>2</v>
      </c>
      <c r="AA212">
        <v>6</v>
      </c>
    </row>
    <row r="213" spans="1:27" x14ac:dyDescent="0.25">
      <c r="A213" s="11">
        <v>44732</v>
      </c>
      <c r="B213" s="2">
        <v>25</v>
      </c>
      <c r="C213" t="s">
        <v>76</v>
      </c>
      <c r="D213" t="s">
        <v>147</v>
      </c>
      <c r="E213" t="s">
        <v>132</v>
      </c>
      <c r="F213" t="s">
        <v>273</v>
      </c>
      <c r="G213" s="3">
        <v>0</v>
      </c>
      <c r="H213" s="5">
        <v>2.0833333333333333E-3</v>
      </c>
      <c r="I213" s="2">
        <v>0</v>
      </c>
      <c r="J213" s="2">
        <v>0</v>
      </c>
      <c r="K213" s="2">
        <v>0</v>
      </c>
      <c r="L213" s="2">
        <v>1</v>
      </c>
      <c r="M213" s="2">
        <v>1</v>
      </c>
      <c r="N213">
        <v>0</v>
      </c>
      <c r="O213" s="2">
        <v>1</v>
      </c>
      <c r="P213" s="2">
        <v>1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45">
        <v>1.6550925925925927E-2</v>
      </c>
      <c r="W213" s="45">
        <v>0</v>
      </c>
      <c r="X213" s="45" t="s">
        <v>77</v>
      </c>
      <c r="Y213" s="2">
        <v>0</v>
      </c>
      <c r="Z213" s="2">
        <v>0</v>
      </c>
      <c r="AA213">
        <v>1</v>
      </c>
    </row>
    <row r="214" spans="1:27" x14ac:dyDescent="0.25">
      <c r="A214" s="11">
        <v>44732</v>
      </c>
      <c r="B214" s="2">
        <v>25</v>
      </c>
      <c r="C214" t="s">
        <v>76</v>
      </c>
      <c r="D214" t="s">
        <v>137</v>
      </c>
      <c r="E214" t="s">
        <v>132</v>
      </c>
      <c r="F214" t="s">
        <v>268</v>
      </c>
      <c r="G214" s="3">
        <v>151.33999583333338</v>
      </c>
      <c r="H214" s="5">
        <v>7.018847349643223E-2</v>
      </c>
      <c r="I214" s="2">
        <v>12</v>
      </c>
      <c r="J214" s="2">
        <v>7</v>
      </c>
      <c r="K214" s="2">
        <v>1</v>
      </c>
      <c r="L214" s="2">
        <v>106</v>
      </c>
      <c r="M214" s="2">
        <v>106</v>
      </c>
      <c r="N214">
        <v>23</v>
      </c>
      <c r="O214" s="2">
        <v>66</v>
      </c>
      <c r="P214" s="2">
        <v>17</v>
      </c>
      <c r="Q214" s="2">
        <v>63</v>
      </c>
      <c r="R214" s="2">
        <v>80</v>
      </c>
      <c r="S214" s="2">
        <v>17</v>
      </c>
      <c r="T214" s="2">
        <v>2</v>
      </c>
      <c r="U214" s="2">
        <v>7</v>
      </c>
      <c r="V214" s="45">
        <v>9.7916666666666673E-3</v>
      </c>
      <c r="W214" s="45">
        <v>0.23529411764705882</v>
      </c>
      <c r="X214" s="45">
        <v>6.0457175925925928E-2</v>
      </c>
      <c r="Y214" s="2">
        <v>9</v>
      </c>
      <c r="Z214" s="2">
        <v>80</v>
      </c>
      <c r="AA214">
        <v>106</v>
      </c>
    </row>
    <row r="215" spans="1:27" x14ac:dyDescent="0.25">
      <c r="A215" s="11">
        <v>44732</v>
      </c>
      <c r="B215" s="2">
        <v>25</v>
      </c>
      <c r="C215" t="s">
        <v>76</v>
      </c>
      <c r="D215" t="s">
        <v>145</v>
      </c>
      <c r="E215" t="s">
        <v>146</v>
      </c>
      <c r="F215" t="s">
        <v>268</v>
      </c>
      <c r="G215" s="3">
        <v>120.23027416666666</v>
      </c>
      <c r="H215" s="5">
        <v>0.11888737530193237</v>
      </c>
      <c r="I215" s="2">
        <v>13</v>
      </c>
      <c r="J215" s="2">
        <v>4</v>
      </c>
      <c r="K215" s="2">
        <v>1</v>
      </c>
      <c r="L215" s="2">
        <v>42</v>
      </c>
      <c r="M215" s="2">
        <v>42</v>
      </c>
      <c r="N215">
        <v>8</v>
      </c>
      <c r="O215" s="2">
        <v>18</v>
      </c>
      <c r="P215" s="2">
        <v>7</v>
      </c>
      <c r="Q215" s="2">
        <v>29</v>
      </c>
      <c r="R215" s="2">
        <v>35</v>
      </c>
      <c r="S215" s="2">
        <v>6</v>
      </c>
      <c r="T215" s="2">
        <v>0</v>
      </c>
      <c r="U215" s="2">
        <v>0</v>
      </c>
      <c r="V215" s="45">
        <v>4.7916666666666672E-3</v>
      </c>
      <c r="W215" s="45">
        <v>0.5714285714285714</v>
      </c>
      <c r="X215" s="45">
        <v>6.068287037037038E-2</v>
      </c>
      <c r="Y215" s="2">
        <v>0</v>
      </c>
      <c r="Z215" s="2">
        <v>35</v>
      </c>
      <c r="AA215">
        <v>42</v>
      </c>
    </row>
    <row r="216" spans="1:27" x14ac:dyDescent="0.25">
      <c r="A216" s="11">
        <v>44732</v>
      </c>
      <c r="B216" s="2">
        <v>25</v>
      </c>
      <c r="C216" t="s">
        <v>76</v>
      </c>
      <c r="D216" t="s">
        <v>137</v>
      </c>
      <c r="E216" t="s">
        <v>132</v>
      </c>
      <c r="F216" t="s">
        <v>286</v>
      </c>
      <c r="G216" s="3">
        <v>56.754997999999993</v>
      </c>
      <c r="H216" s="5">
        <v>8.1367490951178456E-2</v>
      </c>
      <c r="I216" s="2">
        <v>4</v>
      </c>
      <c r="J216" s="2">
        <v>1</v>
      </c>
      <c r="K216" s="2">
        <v>0</v>
      </c>
      <c r="L216" s="2">
        <v>26</v>
      </c>
      <c r="M216" s="2">
        <v>26</v>
      </c>
      <c r="N216">
        <v>5</v>
      </c>
      <c r="O216" s="2">
        <v>13</v>
      </c>
      <c r="P216" s="2">
        <v>4</v>
      </c>
      <c r="Q216" s="2">
        <v>12</v>
      </c>
      <c r="R216" s="2">
        <v>18</v>
      </c>
      <c r="S216" s="2">
        <v>6</v>
      </c>
      <c r="T216" s="2">
        <v>1</v>
      </c>
      <c r="U216" s="2">
        <v>3</v>
      </c>
      <c r="V216" s="45">
        <v>1.6626157407407409E-2</v>
      </c>
      <c r="W216" s="45">
        <v>0</v>
      </c>
      <c r="X216" s="45">
        <v>4.809027777777778E-2</v>
      </c>
      <c r="Y216" s="2">
        <v>4</v>
      </c>
      <c r="Z216" s="2">
        <v>18</v>
      </c>
      <c r="AA216">
        <v>26</v>
      </c>
    </row>
    <row r="217" spans="1:27" x14ac:dyDescent="0.25">
      <c r="A217" s="11">
        <v>44732</v>
      </c>
      <c r="B217" s="2">
        <v>25</v>
      </c>
      <c r="C217" t="s">
        <v>76</v>
      </c>
      <c r="D217" t="s">
        <v>147</v>
      </c>
      <c r="E217" t="s">
        <v>132</v>
      </c>
      <c r="F217" t="s">
        <v>286</v>
      </c>
      <c r="G217" s="3">
        <v>17.609165666666666</v>
      </c>
      <c r="H217" s="5">
        <v>2.7557042658730165E-2</v>
      </c>
      <c r="I217" s="2">
        <v>0</v>
      </c>
      <c r="J217" s="2">
        <v>0</v>
      </c>
      <c r="K217" s="2">
        <v>0</v>
      </c>
      <c r="L217" s="2">
        <v>41</v>
      </c>
      <c r="M217" s="2">
        <v>41</v>
      </c>
      <c r="N217">
        <v>9</v>
      </c>
      <c r="O217" s="2">
        <v>35</v>
      </c>
      <c r="P217" s="2">
        <v>2</v>
      </c>
      <c r="Q217" s="2">
        <v>30</v>
      </c>
      <c r="R217" s="2">
        <v>34</v>
      </c>
      <c r="S217" s="2">
        <v>4</v>
      </c>
      <c r="T217" s="2">
        <v>2</v>
      </c>
      <c r="U217" s="2">
        <v>3</v>
      </c>
      <c r="V217" s="45">
        <v>4.7743055555555559E-3</v>
      </c>
      <c r="W217" s="45">
        <v>0.5</v>
      </c>
      <c r="X217" s="45">
        <v>3.575231481481482E-2</v>
      </c>
      <c r="Y217" s="2">
        <v>5</v>
      </c>
      <c r="Z217" s="2">
        <v>34</v>
      </c>
      <c r="AA217">
        <v>41</v>
      </c>
    </row>
    <row r="218" spans="1:27" x14ac:dyDescent="0.25">
      <c r="A218" s="11">
        <v>44732</v>
      </c>
      <c r="B218" s="2">
        <v>25</v>
      </c>
      <c r="C218" t="s">
        <v>76</v>
      </c>
      <c r="D218" t="s">
        <v>144</v>
      </c>
      <c r="E218" t="s">
        <v>132</v>
      </c>
      <c r="F218" t="s">
        <v>286</v>
      </c>
      <c r="G218" s="3">
        <v>2.4738888333333335</v>
      </c>
      <c r="H218" s="5">
        <v>0.11349536805555557</v>
      </c>
      <c r="I218" s="2">
        <v>0</v>
      </c>
      <c r="J218" s="2">
        <v>0</v>
      </c>
      <c r="K218" s="2">
        <v>0</v>
      </c>
      <c r="L218" s="2">
        <v>1</v>
      </c>
      <c r="M218" s="2">
        <v>1</v>
      </c>
      <c r="N218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1</v>
      </c>
      <c r="V218" s="45" t="s">
        <v>77</v>
      </c>
      <c r="W218" s="45" t="s">
        <v>77</v>
      </c>
      <c r="X218" s="45" t="s">
        <v>77</v>
      </c>
      <c r="Y218" s="2">
        <v>1</v>
      </c>
      <c r="Z218" s="2">
        <v>0</v>
      </c>
      <c r="AA218">
        <v>1</v>
      </c>
    </row>
    <row r="219" spans="1:27" x14ac:dyDescent="0.25">
      <c r="A219" s="11">
        <v>44732</v>
      </c>
      <c r="B219" s="2">
        <v>25</v>
      </c>
      <c r="C219" t="s">
        <v>76</v>
      </c>
      <c r="D219" t="s">
        <v>175</v>
      </c>
      <c r="E219" t="s">
        <v>153</v>
      </c>
      <c r="F219" t="s">
        <v>286</v>
      </c>
      <c r="G219" s="3">
        <v>0</v>
      </c>
      <c r="H219" s="5">
        <v>7.4189791666666666E-3</v>
      </c>
      <c r="I219" s="2">
        <v>0</v>
      </c>
      <c r="J219" s="2">
        <v>0</v>
      </c>
      <c r="K219" s="2">
        <v>0</v>
      </c>
      <c r="L219" s="2">
        <v>1</v>
      </c>
      <c r="M219" s="2">
        <v>1</v>
      </c>
      <c r="N219">
        <v>0</v>
      </c>
      <c r="O219" s="2">
        <v>1</v>
      </c>
      <c r="P219" s="2">
        <v>0</v>
      </c>
      <c r="Q219" s="2">
        <v>0</v>
      </c>
      <c r="R219" s="2">
        <v>1</v>
      </c>
      <c r="S219" s="2">
        <v>1</v>
      </c>
      <c r="T219" s="2">
        <v>0</v>
      </c>
      <c r="U219" s="2">
        <v>0</v>
      </c>
      <c r="V219" s="45" t="s">
        <v>77</v>
      </c>
      <c r="W219" s="45" t="s">
        <v>77</v>
      </c>
      <c r="X219" s="45">
        <v>5.5555555555555558E-3</v>
      </c>
      <c r="Y219" s="2">
        <v>0</v>
      </c>
      <c r="Z219" s="2">
        <v>1</v>
      </c>
      <c r="AA219">
        <v>1</v>
      </c>
    </row>
    <row r="220" spans="1:27" x14ac:dyDescent="0.25">
      <c r="A220" s="11">
        <v>44732</v>
      </c>
      <c r="B220" s="2">
        <v>25</v>
      </c>
      <c r="C220" t="s">
        <v>76</v>
      </c>
      <c r="D220" t="s">
        <v>147</v>
      </c>
      <c r="E220" t="s">
        <v>132</v>
      </c>
      <c r="F220" t="s">
        <v>287</v>
      </c>
      <c r="G220" s="3">
        <v>8.4338888333333326</v>
      </c>
      <c r="H220" s="5">
        <v>3.4518848710317462E-2</v>
      </c>
      <c r="I220" s="2">
        <v>0</v>
      </c>
      <c r="J220" s="2">
        <v>0</v>
      </c>
      <c r="K220" s="2">
        <v>0</v>
      </c>
      <c r="L220" s="2">
        <v>14</v>
      </c>
      <c r="M220" s="2">
        <v>14</v>
      </c>
      <c r="N220">
        <v>3</v>
      </c>
      <c r="O220" s="2">
        <v>10</v>
      </c>
      <c r="P220" s="2">
        <v>3</v>
      </c>
      <c r="Q220" s="2">
        <v>6</v>
      </c>
      <c r="R220" s="2">
        <v>9</v>
      </c>
      <c r="S220" s="2">
        <v>3</v>
      </c>
      <c r="T220" s="2">
        <v>1</v>
      </c>
      <c r="U220" s="2">
        <v>1</v>
      </c>
      <c r="V220" s="45">
        <v>7.9861111111111122E-3</v>
      </c>
      <c r="W220" s="45">
        <v>0.33333333333333331</v>
      </c>
      <c r="X220" s="45">
        <v>4.4513888888888888E-2</v>
      </c>
      <c r="Y220" s="2">
        <v>2</v>
      </c>
      <c r="Z220" s="2">
        <v>9</v>
      </c>
      <c r="AA220">
        <v>14</v>
      </c>
    </row>
    <row r="221" spans="1:27" x14ac:dyDescent="0.25">
      <c r="A221" s="11">
        <v>44732</v>
      </c>
      <c r="B221" s="2">
        <v>25</v>
      </c>
      <c r="C221" t="s">
        <v>76</v>
      </c>
      <c r="D221" t="s">
        <v>144</v>
      </c>
      <c r="E221" t="s">
        <v>132</v>
      </c>
      <c r="F221" t="s">
        <v>270</v>
      </c>
      <c r="G221" s="3">
        <v>131.41777149999999</v>
      </c>
      <c r="H221" s="5">
        <v>5.0309295803782517E-2</v>
      </c>
      <c r="I221" s="2">
        <v>4</v>
      </c>
      <c r="J221" s="2">
        <v>3</v>
      </c>
      <c r="K221" s="2">
        <v>0</v>
      </c>
      <c r="L221" s="2">
        <v>128</v>
      </c>
      <c r="M221" s="2">
        <v>127</v>
      </c>
      <c r="N221">
        <v>34</v>
      </c>
      <c r="O221" s="2">
        <v>82</v>
      </c>
      <c r="P221" s="2">
        <v>20</v>
      </c>
      <c r="Q221" s="2">
        <v>77</v>
      </c>
      <c r="R221" s="2">
        <v>97</v>
      </c>
      <c r="S221" s="2">
        <v>20</v>
      </c>
      <c r="T221" s="2">
        <v>3</v>
      </c>
      <c r="U221" s="2">
        <v>8</v>
      </c>
      <c r="V221" s="45">
        <v>6.6782407407407415E-3</v>
      </c>
      <c r="W221" s="45">
        <v>0.45</v>
      </c>
      <c r="X221" s="45">
        <v>4.4513888888888888E-2</v>
      </c>
      <c r="Y221" s="2">
        <v>11</v>
      </c>
      <c r="Z221" s="2">
        <v>97</v>
      </c>
      <c r="AA221">
        <v>128</v>
      </c>
    </row>
    <row r="222" spans="1:27" x14ac:dyDescent="0.25">
      <c r="A222" s="11">
        <v>44732</v>
      </c>
      <c r="B222" s="2">
        <v>25</v>
      </c>
      <c r="C222" t="s">
        <v>76</v>
      </c>
      <c r="D222" t="s">
        <v>137</v>
      </c>
      <c r="E222" t="s">
        <v>132</v>
      </c>
      <c r="F222" t="s">
        <v>270</v>
      </c>
      <c r="G222" s="3">
        <v>12.058608</v>
      </c>
      <c r="H222" s="5">
        <v>2.4429878136200713E-2</v>
      </c>
      <c r="I222" s="2">
        <v>0</v>
      </c>
      <c r="J222" s="2">
        <v>0</v>
      </c>
      <c r="K222" s="2">
        <v>0</v>
      </c>
      <c r="L222" s="2">
        <v>34</v>
      </c>
      <c r="M222" s="2">
        <v>34</v>
      </c>
      <c r="N222">
        <v>16</v>
      </c>
      <c r="O222" s="2">
        <v>31</v>
      </c>
      <c r="P222" s="2">
        <v>13</v>
      </c>
      <c r="Q222" s="2">
        <v>12</v>
      </c>
      <c r="R222" s="2">
        <v>12</v>
      </c>
      <c r="S222" s="2">
        <v>0</v>
      </c>
      <c r="T222" s="2">
        <v>0</v>
      </c>
      <c r="U222" s="2">
        <v>9</v>
      </c>
      <c r="V222" s="45">
        <v>1.0717592592592593E-2</v>
      </c>
      <c r="W222" s="45">
        <v>0.38461538461538464</v>
      </c>
      <c r="X222" s="45">
        <v>2.2233796296296297E-2</v>
      </c>
      <c r="Y222" s="2">
        <v>9</v>
      </c>
      <c r="Z222" s="2">
        <v>12</v>
      </c>
      <c r="AA222">
        <v>34</v>
      </c>
    </row>
    <row r="223" spans="1:27" x14ac:dyDescent="0.25">
      <c r="A223" s="11">
        <v>44732</v>
      </c>
      <c r="B223" s="2">
        <v>25</v>
      </c>
      <c r="C223" t="s">
        <v>76</v>
      </c>
      <c r="D223" t="s">
        <v>147</v>
      </c>
      <c r="E223" t="s">
        <v>132</v>
      </c>
      <c r="F223" t="s">
        <v>270</v>
      </c>
      <c r="G223" s="3">
        <v>0.3175</v>
      </c>
      <c r="H223" s="5">
        <v>2.3645833333333331E-2</v>
      </c>
      <c r="I223" s="2">
        <v>0</v>
      </c>
      <c r="J223" s="2">
        <v>0</v>
      </c>
      <c r="K223" s="2">
        <v>0</v>
      </c>
      <c r="L223" s="2">
        <v>1</v>
      </c>
      <c r="M223" s="2">
        <v>1</v>
      </c>
      <c r="N223">
        <v>0</v>
      </c>
      <c r="O223" s="2">
        <v>1</v>
      </c>
      <c r="P223" s="2">
        <v>0</v>
      </c>
      <c r="Q223" s="2">
        <v>0</v>
      </c>
      <c r="R223" s="2">
        <v>1</v>
      </c>
      <c r="S223" s="2">
        <v>1</v>
      </c>
      <c r="T223" s="2">
        <v>0</v>
      </c>
      <c r="U223" s="2">
        <v>0</v>
      </c>
      <c r="V223" s="45" t="s">
        <v>77</v>
      </c>
      <c r="W223" s="45" t="s">
        <v>77</v>
      </c>
      <c r="X223" s="45">
        <v>7.9583333333333339E-2</v>
      </c>
      <c r="Y223" s="2">
        <v>0</v>
      </c>
      <c r="Z223" s="2">
        <v>1</v>
      </c>
      <c r="AA223">
        <v>1</v>
      </c>
    </row>
    <row r="224" spans="1:27" x14ac:dyDescent="0.25">
      <c r="A224" s="11">
        <v>44732</v>
      </c>
      <c r="B224" s="2">
        <v>25</v>
      </c>
      <c r="C224" t="s">
        <v>76</v>
      </c>
      <c r="D224" t="s">
        <v>147</v>
      </c>
      <c r="E224" t="s">
        <v>132</v>
      </c>
      <c r="F224" t="s">
        <v>94</v>
      </c>
      <c r="G224" s="3">
        <v>3.0344431666666671</v>
      </c>
      <c r="H224" s="5">
        <v>1.9328699786324788E-2</v>
      </c>
      <c r="I224" s="2">
        <v>0</v>
      </c>
      <c r="J224" s="2">
        <v>0</v>
      </c>
      <c r="K224" s="2">
        <v>0</v>
      </c>
      <c r="L224" s="2">
        <v>15</v>
      </c>
      <c r="M224" s="2">
        <v>15</v>
      </c>
      <c r="N224">
        <v>4</v>
      </c>
      <c r="O224" s="2">
        <v>15</v>
      </c>
      <c r="P224" s="2">
        <v>2</v>
      </c>
      <c r="Q224" s="2">
        <v>11</v>
      </c>
      <c r="R224" s="2">
        <v>11</v>
      </c>
      <c r="S224" s="2">
        <v>0</v>
      </c>
      <c r="T224" s="2">
        <v>1</v>
      </c>
      <c r="U224" s="2">
        <v>1</v>
      </c>
      <c r="V224" s="45">
        <v>1.0729166666666666E-2</v>
      </c>
      <c r="W224" s="45">
        <v>0</v>
      </c>
      <c r="X224" s="45">
        <v>5.5393518518518522E-2</v>
      </c>
      <c r="Y224" s="2">
        <v>2</v>
      </c>
      <c r="Z224" s="2">
        <v>11</v>
      </c>
      <c r="AA224">
        <v>15</v>
      </c>
    </row>
    <row r="225" spans="1:27" x14ac:dyDescent="0.25">
      <c r="A225" s="11">
        <v>44732</v>
      </c>
      <c r="B225" s="2">
        <v>25</v>
      </c>
      <c r="C225" t="s">
        <v>76</v>
      </c>
      <c r="D225" t="s">
        <v>137</v>
      </c>
      <c r="E225" t="s">
        <v>132</v>
      </c>
      <c r="F225" t="s">
        <v>94</v>
      </c>
      <c r="G225" s="3">
        <v>2.0636109999999999</v>
      </c>
      <c r="H225" s="5">
        <v>5.3408562500000006E-2</v>
      </c>
      <c r="I225" s="2">
        <v>0</v>
      </c>
      <c r="J225" s="2">
        <v>0</v>
      </c>
      <c r="K225" s="2">
        <v>0</v>
      </c>
      <c r="L225" s="2">
        <v>1</v>
      </c>
      <c r="M225" s="2">
        <v>1</v>
      </c>
      <c r="N225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1</v>
      </c>
      <c r="V225" s="45" t="s">
        <v>77</v>
      </c>
      <c r="W225" s="45" t="s">
        <v>77</v>
      </c>
      <c r="X225" s="45" t="s">
        <v>77</v>
      </c>
      <c r="Y225" s="2">
        <v>1</v>
      </c>
      <c r="Z225" s="2">
        <v>0</v>
      </c>
      <c r="AA225">
        <v>1</v>
      </c>
    </row>
    <row r="226" spans="1:27" x14ac:dyDescent="0.25">
      <c r="A226" s="11">
        <v>44732</v>
      </c>
      <c r="B226" s="2">
        <v>25</v>
      </c>
      <c r="C226" t="s">
        <v>82</v>
      </c>
      <c r="D226" t="s">
        <v>356</v>
      </c>
      <c r="E226" t="s">
        <v>143</v>
      </c>
      <c r="F226" t="s">
        <v>273</v>
      </c>
      <c r="G226" s="3">
        <v>0</v>
      </c>
      <c r="H226" s="5">
        <v>6.1250000000000006E-2</v>
      </c>
      <c r="I226" s="2">
        <v>0</v>
      </c>
      <c r="J226" s="2">
        <v>0</v>
      </c>
      <c r="K226" s="2">
        <v>0</v>
      </c>
      <c r="L226" s="2">
        <v>1</v>
      </c>
      <c r="M226" s="2">
        <v>1</v>
      </c>
      <c r="N226">
        <v>0</v>
      </c>
      <c r="O226" s="2">
        <v>0</v>
      </c>
      <c r="P226" s="2">
        <v>0</v>
      </c>
      <c r="Q226" s="2">
        <v>1</v>
      </c>
      <c r="R226" s="2">
        <v>1</v>
      </c>
      <c r="S226" s="2">
        <v>0</v>
      </c>
      <c r="T226" s="2">
        <v>0</v>
      </c>
      <c r="U226" s="2">
        <v>0</v>
      </c>
      <c r="V226" s="45" t="s">
        <v>77</v>
      </c>
      <c r="W226" s="45" t="s">
        <v>77</v>
      </c>
      <c r="X226" s="45">
        <v>0.13061342592592592</v>
      </c>
      <c r="Y226" s="2">
        <v>0</v>
      </c>
      <c r="Z226" s="2">
        <v>1</v>
      </c>
      <c r="AA226">
        <v>1</v>
      </c>
    </row>
    <row r="227" spans="1:27" x14ac:dyDescent="0.25">
      <c r="A227" s="11">
        <v>44732</v>
      </c>
      <c r="B227" s="2">
        <v>25</v>
      </c>
      <c r="C227" t="s">
        <v>82</v>
      </c>
      <c r="D227" t="s">
        <v>363</v>
      </c>
      <c r="E227" t="s">
        <v>143</v>
      </c>
      <c r="F227" t="s">
        <v>273</v>
      </c>
      <c r="G227" s="3">
        <v>0</v>
      </c>
      <c r="H227" s="5">
        <v>4.5104166666666667E-2</v>
      </c>
      <c r="I227" s="2">
        <v>0</v>
      </c>
      <c r="J227" s="2">
        <v>0</v>
      </c>
      <c r="K227" s="2">
        <v>0</v>
      </c>
      <c r="L227" s="2">
        <v>1</v>
      </c>
      <c r="M227" s="2">
        <v>1</v>
      </c>
      <c r="N227">
        <v>0</v>
      </c>
      <c r="O227" s="2">
        <v>0</v>
      </c>
      <c r="P227" s="2">
        <v>0</v>
      </c>
      <c r="Q227" s="2">
        <v>0</v>
      </c>
      <c r="R227" s="2">
        <v>1</v>
      </c>
      <c r="S227" s="2">
        <v>1</v>
      </c>
      <c r="T227" s="2">
        <v>0</v>
      </c>
      <c r="U227" s="2">
        <v>0</v>
      </c>
      <c r="V227" s="45" t="s">
        <v>77</v>
      </c>
      <c r="W227" s="45" t="s">
        <v>77</v>
      </c>
      <c r="X227" s="45">
        <v>0.84870370370370385</v>
      </c>
      <c r="Y227" s="2">
        <v>0</v>
      </c>
      <c r="Z227" s="2">
        <v>1</v>
      </c>
      <c r="AA227">
        <v>1</v>
      </c>
    </row>
    <row r="228" spans="1:27" x14ac:dyDescent="0.25">
      <c r="A228" s="11">
        <v>44732</v>
      </c>
      <c r="B228" s="2">
        <v>25</v>
      </c>
      <c r="C228" t="s">
        <v>82</v>
      </c>
      <c r="D228" t="s">
        <v>157</v>
      </c>
      <c r="E228" t="s">
        <v>143</v>
      </c>
      <c r="F228" t="s">
        <v>273</v>
      </c>
      <c r="G228" s="3">
        <v>0</v>
      </c>
      <c r="H228" s="5">
        <v>5.6249999999999998E-3</v>
      </c>
      <c r="I228" s="2">
        <v>0</v>
      </c>
      <c r="J228" s="2">
        <v>0</v>
      </c>
      <c r="K228" s="2">
        <v>0</v>
      </c>
      <c r="L228" s="2">
        <v>1</v>
      </c>
      <c r="M228" s="2">
        <v>1</v>
      </c>
      <c r="N228">
        <v>0</v>
      </c>
      <c r="O228" s="2">
        <v>1</v>
      </c>
      <c r="P228" s="2">
        <v>1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45">
        <v>8.7962962962962962E-4</v>
      </c>
      <c r="W228" s="45">
        <v>1</v>
      </c>
      <c r="X228" s="45" t="s">
        <v>77</v>
      </c>
      <c r="Y228" s="2">
        <v>0</v>
      </c>
      <c r="Z228" s="2">
        <v>0</v>
      </c>
      <c r="AA228">
        <v>1</v>
      </c>
    </row>
    <row r="229" spans="1:27" x14ac:dyDescent="0.25">
      <c r="A229" s="11">
        <v>44732</v>
      </c>
      <c r="B229" s="2">
        <v>25</v>
      </c>
      <c r="C229" t="s">
        <v>82</v>
      </c>
      <c r="D229" t="s">
        <v>165</v>
      </c>
      <c r="E229" t="s">
        <v>77</v>
      </c>
      <c r="F229" t="s">
        <v>273</v>
      </c>
      <c r="G229" s="3">
        <v>0</v>
      </c>
      <c r="H229" s="5">
        <v>4.7685185185185192E-3</v>
      </c>
      <c r="I229" s="2">
        <v>0</v>
      </c>
      <c r="J229" s="2">
        <v>0</v>
      </c>
      <c r="K229" s="2">
        <v>0</v>
      </c>
      <c r="L229" s="2">
        <v>5</v>
      </c>
      <c r="M229" s="2">
        <v>5</v>
      </c>
      <c r="N229">
        <v>0</v>
      </c>
      <c r="O229" s="2">
        <v>5</v>
      </c>
      <c r="P229" s="2">
        <v>3</v>
      </c>
      <c r="Q229" s="2">
        <v>2</v>
      </c>
      <c r="R229" s="2">
        <v>2</v>
      </c>
      <c r="S229" s="2">
        <v>0</v>
      </c>
      <c r="T229" s="2">
        <v>0</v>
      </c>
      <c r="U229" s="2">
        <v>0</v>
      </c>
      <c r="V229" s="45">
        <v>5.0925925925925921E-4</v>
      </c>
      <c r="W229" s="45">
        <v>0.66666666666666663</v>
      </c>
      <c r="X229" s="45">
        <v>4.8553240740740744E-3</v>
      </c>
      <c r="Y229" s="2">
        <v>0</v>
      </c>
      <c r="Z229" s="2">
        <v>2</v>
      </c>
      <c r="AA229">
        <v>5</v>
      </c>
    </row>
    <row r="230" spans="1:27" x14ac:dyDescent="0.25">
      <c r="A230" s="11">
        <v>44732</v>
      </c>
      <c r="B230" s="2">
        <v>25</v>
      </c>
      <c r="C230" t="s">
        <v>82</v>
      </c>
      <c r="D230" t="s">
        <v>156</v>
      </c>
      <c r="E230" t="s">
        <v>143</v>
      </c>
      <c r="F230" t="s">
        <v>276</v>
      </c>
      <c r="G230" s="3">
        <v>0</v>
      </c>
      <c r="H230" s="5">
        <v>2.465277777777778E-2</v>
      </c>
      <c r="I230" s="2">
        <v>0</v>
      </c>
      <c r="J230" s="2">
        <v>0</v>
      </c>
      <c r="K230" s="2">
        <v>0</v>
      </c>
      <c r="L230" s="2">
        <v>2</v>
      </c>
      <c r="M230" s="2">
        <v>2</v>
      </c>
      <c r="N230">
        <v>0</v>
      </c>
      <c r="O230" s="2">
        <v>2</v>
      </c>
      <c r="P230" s="2">
        <v>1</v>
      </c>
      <c r="Q230" s="2">
        <v>1</v>
      </c>
      <c r="R230" s="2">
        <v>1</v>
      </c>
      <c r="S230" s="2">
        <v>0</v>
      </c>
      <c r="T230" s="2">
        <v>0</v>
      </c>
      <c r="U230" s="2">
        <v>0</v>
      </c>
      <c r="V230" s="45">
        <v>7.9282407407407409E-3</v>
      </c>
      <c r="W230" s="45">
        <v>0</v>
      </c>
      <c r="X230" s="45">
        <v>2.5567129629629634E-2</v>
      </c>
      <c r="Y230" s="2">
        <v>0</v>
      </c>
      <c r="Z230" s="2">
        <v>1</v>
      </c>
      <c r="AA230">
        <v>2</v>
      </c>
    </row>
    <row r="231" spans="1:27" x14ac:dyDescent="0.25">
      <c r="A231" s="11">
        <v>44732</v>
      </c>
      <c r="B231" s="2">
        <v>25</v>
      </c>
      <c r="C231" t="s">
        <v>82</v>
      </c>
      <c r="D231" t="s">
        <v>178</v>
      </c>
      <c r="E231" t="s">
        <v>77</v>
      </c>
      <c r="F231" t="s">
        <v>276</v>
      </c>
      <c r="G231" s="3">
        <v>0</v>
      </c>
      <c r="H231" s="5" t="s">
        <v>77</v>
      </c>
      <c r="I231" s="2">
        <v>0</v>
      </c>
      <c r="J231" s="2">
        <v>0</v>
      </c>
      <c r="K231" s="2">
        <v>0</v>
      </c>
      <c r="L231" s="2">
        <v>2</v>
      </c>
      <c r="M231" s="2">
        <v>0</v>
      </c>
      <c r="N231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2</v>
      </c>
      <c r="V231" s="45" t="s">
        <v>77</v>
      </c>
      <c r="W231" s="45" t="s">
        <v>77</v>
      </c>
      <c r="X231" s="45" t="s">
        <v>77</v>
      </c>
      <c r="Y231" s="2">
        <v>2</v>
      </c>
      <c r="Z231" s="2">
        <v>0</v>
      </c>
      <c r="AA231">
        <v>1</v>
      </c>
    </row>
    <row r="232" spans="1:27" x14ac:dyDescent="0.25">
      <c r="A232" s="11">
        <v>44732</v>
      </c>
      <c r="B232" s="2">
        <v>25</v>
      </c>
      <c r="C232" t="s">
        <v>82</v>
      </c>
      <c r="D232" t="s">
        <v>151</v>
      </c>
      <c r="E232" t="s">
        <v>143</v>
      </c>
      <c r="F232" t="s">
        <v>285</v>
      </c>
      <c r="G232" s="3">
        <v>0.188888</v>
      </c>
      <c r="H232" s="5">
        <v>1.8287000000000001E-2</v>
      </c>
      <c r="I232" s="2">
        <v>0</v>
      </c>
      <c r="J232" s="2">
        <v>0</v>
      </c>
      <c r="K232" s="2">
        <v>0</v>
      </c>
      <c r="L232" s="2">
        <v>2</v>
      </c>
      <c r="M232" s="2">
        <v>2</v>
      </c>
      <c r="N232">
        <v>1</v>
      </c>
      <c r="O232" s="2">
        <v>2</v>
      </c>
      <c r="P232" s="2">
        <v>1</v>
      </c>
      <c r="Q232" s="2">
        <v>0</v>
      </c>
      <c r="R232" s="2">
        <v>1</v>
      </c>
      <c r="S232" s="2">
        <v>1</v>
      </c>
      <c r="T232" s="2">
        <v>0</v>
      </c>
      <c r="U232" s="2">
        <v>0</v>
      </c>
      <c r="V232" s="45">
        <v>1.4930555555555556E-2</v>
      </c>
      <c r="W232" s="45">
        <v>0</v>
      </c>
      <c r="X232" s="45">
        <v>0.19256944444444446</v>
      </c>
      <c r="Y232" s="2">
        <v>0</v>
      </c>
      <c r="Z232" s="2">
        <v>1</v>
      </c>
      <c r="AA232">
        <v>2</v>
      </c>
    </row>
    <row r="233" spans="1:27" x14ac:dyDescent="0.25">
      <c r="A233" s="11">
        <v>44732</v>
      </c>
      <c r="B233" s="2">
        <v>25</v>
      </c>
      <c r="C233" t="s">
        <v>82</v>
      </c>
      <c r="D233" t="s">
        <v>176</v>
      </c>
      <c r="E233" t="s">
        <v>143</v>
      </c>
      <c r="F233" t="s">
        <v>285</v>
      </c>
      <c r="G233" s="3">
        <v>0</v>
      </c>
      <c r="H233" s="5">
        <v>8.2465277777777776E-2</v>
      </c>
      <c r="I233" s="2">
        <v>0</v>
      </c>
      <c r="J233" s="2">
        <v>0</v>
      </c>
      <c r="K233" s="2">
        <v>0</v>
      </c>
      <c r="L233" s="2">
        <v>1</v>
      </c>
      <c r="M233" s="2">
        <v>1</v>
      </c>
      <c r="N233">
        <v>0</v>
      </c>
      <c r="O233" s="2">
        <v>0</v>
      </c>
      <c r="P233" s="2">
        <v>1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45">
        <v>0</v>
      </c>
      <c r="W233" s="45">
        <v>1</v>
      </c>
      <c r="X233" s="45" t="s">
        <v>77</v>
      </c>
      <c r="Y233" s="2">
        <v>0</v>
      </c>
      <c r="Z233" s="2">
        <v>0</v>
      </c>
      <c r="AA233">
        <v>1</v>
      </c>
    </row>
    <row r="234" spans="1:27" x14ac:dyDescent="0.25">
      <c r="A234" s="11">
        <v>44732</v>
      </c>
      <c r="B234" s="2">
        <v>25</v>
      </c>
      <c r="C234" t="s">
        <v>82</v>
      </c>
      <c r="D234" t="s">
        <v>166</v>
      </c>
      <c r="E234" t="s">
        <v>143</v>
      </c>
      <c r="F234" t="s">
        <v>285</v>
      </c>
      <c r="G234" s="3">
        <v>0</v>
      </c>
      <c r="H234" s="5">
        <v>4.0995368055555557E-2</v>
      </c>
      <c r="I234" s="2">
        <v>0</v>
      </c>
      <c r="J234" s="2">
        <v>0</v>
      </c>
      <c r="K234" s="2">
        <v>0</v>
      </c>
      <c r="L234" s="2">
        <v>2</v>
      </c>
      <c r="M234" s="2">
        <v>1</v>
      </c>
      <c r="N234">
        <v>0</v>
      </c>
      <c r="O234" s="2">
        <v>1</v>
      </c>
      <c r="P234" s="2">
        <v>0</v>
      </c>
      <c r="Q234" s="2">
        <v>0</v>
      </c>
      <c r="R234" s="2">
        <v>1</v>
      </c>
      <c r="S234" s="2">
        <v>1</v>
      </c>
      <c r="T234" s="2">
        <v>0</v>
      </c>
      <c r="U234" s="2">
        <v>1</v>
      </c>
      <c r="V234" s="45" t="s">
        <v>77</v>
      </c>
      <c r="W234" s="45" t="s">
        <v>77</v>
      </c>
      <c r="X234" s="45">
        <v>0.3319212962962963</v>
      </c>
      <c r="Y234" s="2">
        <v>1</v>
      </c>
      <c r="Z234" s="2">
        <v>1</v>
      </c>
      <c r="AA234">
        <v>2</v>
      </c>
    </row>
    <row r="235" spans="1:27" x14ac:dyDescent="0.25">
      <c r="A235" s="11">
        <v>44732</v>
      </c>
      <c r="B235" s="2">
        <v>25</v>
      </c>
      <c r="C235" t="s">
        <v>82</v>
      </c>
      <c r="D235" t="s">
        <v>151</v>
      </c>
      <c r="E235" t="s">
        <v>143</v>
      </c>
      <c r="F235" t="s">
        <v>282</v>
      </c>
      <c r="G235" s="3">
        <v>10.339720666666668</v>
      </c>
      <c r="H235" s="5">
        <v>2.0313075868055558E-2</v>
      </c>
      <c r="I235" s="2">
        <v>0</v>
      </c>
      <c r="J235" s="2">
        <v>0</v>
      </c>
      <c r="K235" s="2">
        <v>0</v>
      </c>
      <c r="L235" s="2">
        <v>39</v>
      </c>
      <c r="M235" s="2">
        <v>38</v>
      </c>
      <c r="N235">
        <v>11</v>
      </c>
      <c r="O235" s="2">
        <v>36</v>
      </c>
      <c r="P235" s="2">
        <v>12</v>
      </c>
      <c r="Q235" s="2">
        <v>21</v>
      </c>
      <c r="R235" s="2">
        <v>24</v>
      </c>
      <c r="S235" s="2">
        <v>3</v>
      </c>
      <c r="T235" s="2">
        <v>1</v>
      </c>
      <c r="U235" s="2">
        <v>2</v>
      </c>
      <c r="V235" s="45">
        <v>7.037037037037037E-3</v>
      </c>
      <c r="W235" s="45">
        <v>0.25</v>
      </c>
      <c r="X235" s="45">
        <v>7.1261574074074088E-2</v>
      </c>
      <c r="Y235" s="2">
        <v>3</v>
      </c>
      <c r="Z235" s="2">
        <v>24</v>
      </c>
      <c r="AA235">
        <v>39</v>
      </c>
    </row>
    <row r="236" spans="1:27" x14ac:dyDescent="0.25">
      <c r="A236" s="11">
        <v>44732</v>
      </c>
      <c r="B236" s="2">
        <v>25</v>
      </c>
      <c r="C236" t="s">
        <v>82</v>
      </c>
      <c r="D236" t="s">
        <v>176</v>
      </c>
      <c r="E236" t="s">
        <v>143</v>
      </c>
      <c r="F236" t="s">
        <v>287</v>
      </c>
      <c r="G236" s="3">
        <v>0</v>
      </c>
      <c r="H236" s="5">
        <v>4.4621914351851852E-2</v>
      </c>
      <c r="I236" s="2">
        <v>0</v>
      </c>
      <c r="J236" s="2">
        <v>0</v>
      </c>
      <c r="K236" s="2">
        <v>0</v>
      </c>
      <c r="L236" s="2">
        <v>3</v>
      </c>
      <c r="M236" s="2">
        <v>3</v>
      </c>
      <c r="N236">
        <v>0</v>
      </c>
      <c r="O236" s="2">
        <v>1</v>
      </c>
      <c r="P236" s="2">
        <v>1</v>
      </c>
      <c r="Q236" s="2">
        <v>2</v>
      </c>
      <c r="R236" s="2">
        <v>2</v>
      </c>
      <c r="S236" s="2">
        <v>0</v>
      </c>
      <c r="T236" s="2">
        <v>0</v>
      </c>
      <c r="U236" s="2">
        <v>0</v>
      </c>
      <c r="V236" s="45">
        <v>2.9050925925925928E-3</v>
      </c>
      <c r="W236" s="45">
        <v>1</v>
      </c>
      <c r="X236" s="45">
        <v>0.12102430555555556</v>
      </c>
      <c r="Y236" s="2">
        <v>0</v>
      </c>
      <c r="Z236" s="2">
        <v>2</v>
      </c>
      <c r="AA236">
        <v>3</v>
      </c>
    </row>
    <row r="237" spans="1:27" x14ac:dyDescent="0.25">
      <c r="A237" s="11">
        <v>44732</v>
      </c>
      <c r="B237" s="2">
        <v>25</v>
      </c>
      <c r="C237" t="s">
        <v>82</v>
      </c>
      <c r="D237" t="s">
        <v>338</v>
      </c>
      <c r="E237" t="s">
        <v>143</v>
      </c>
      <c r="F237" t="s">
        <v>287</v>
      </c>
      <c r="G237" s="3">
        <v>0</v>
      </c>
      <c r="H237" s="5">
        <v>3.125E-2</v>
      </c>
      <c r="I237" s="2">
        <v>0</v>
      </c>
      <c r="J237" s="2">
        <v>0</v>
      </c>
      <c r="K237" s="2">
        <v>0</v>
      </c>
      <c r="L237" s="2">
        <v>1</v>
      </c>
      <c r="M237" s="2">
        <v>1</v>
      </c>
      <c r="N237">
        <v>0</v>
      </c>
      <c r="O237" s="2">
        <v>1</v>
      </c>
      <c r="P237" s="2">
        <v>0</v>
      </c>
      <c r="Q237" s="2">
        <v>1</v>
      </c>
      <c r="R237" s="2">
        <v>1</v>
      </c>
      <c r="S237" s="2">
        <v>0</v>
      </c>
      <c r="T237" s="2">
        <v>0</v>
      </c>
      <c r="U237" s="2">
        <v>0</v>
      </c>
      <c r="V237" s="45" t="s">
        <v>77</v>
      </c>
      <c r="W237" s="45" t="s">
        <v>77</v>
      </c>
      <c r="X237" s="45">
        <v>1.6018518518518519E-2</v>
      </c>
      <c r="Y237" s="2">
        <v>0</v>
      </c>
      <c r="Z237" s="2">
        <v>1</v>
      </c>
      <c r="AA237">
        <v>1</v>
      </c>
    </row>
    <row r="238" spans="1:27" x14ac:dyDescent="0.25">
      <c r="A238" s="11">
        <v>44732</v>
      </c>
      <c r="B238" s="2">
        <v>25</v>
      </c>
      <c r="C238" t="s">
        <v>82</v>
      </c>
      <c r="D238" t="s">
        <v>156</v>
      </c>
      <c r="E238" t="s">
        <v>143</v>
      </c>
      <c r="F238" t="s">
        <v>287</v>
      </c>
      <c r="G238" s="3">
        <v>0</v>
      </c>
      <c r="H238" s="5">
        <v>2.8680555555555556E-2</v>
      </c>
      <c r="I238" s="2">
        <v>0</v>
      </c>
      <c r="J238" s="2">
        <v>0</v>
      </c>
      <c r="K238" s="2">
        <v>0</v>
      </c>
      <c r="L238" s="2">
        <v>2</v>
      </c>
      <c r="M238" s="2">
        <v>2</v>
      </c>
      <c r="N238">
        <v>0</v>
      </c>
      <c r="O238" s="2">
        <v>2</v>
      </c>
      <c r="P238" s="2">
        <v>0</v>
      </c>
      <c r="Q238" s="2">
        <v>1</v>
      </c>
      <c r="R238" s="2">
        <v>1</v>
      </c>
      <c r="S238" s="2">
        <v>0</v>
      </c>
      <c r="T238" s="2">
        <v>0</v>
      </c>
      <c r="U238" s="2">
        <v>1</v>
      </c>
      <c r="V238" s="45" t="s">
        <v>77</v>
      </c>
      <c r="W238" s="45" t="s">
        <v>77</v>
      </c>
      <c r="X238" s="45">
        <v>6.3067129629629626E-2</v>
      </c>
      <c r="Y238" s="2">
        <v>1</v>
      </c>
      <c r="Z238" s="2">
        <v>1</v>
      </c>
      <c r="AA238">
        <v>2</v>
      </c>
    </row>
    <row r="239" spans="1:27" x14ac:dyDescent="0.25">
      <c r="A239" s="11">
        <v>44732</v>
      </c>
      <c r="B239" s="2">
        <v>25</v>
      </c>
      <c r="C239" t="s">
        <v>82</v>
      </c>
      <c r="D239" t="s">
        <v>162</v>
      </c>
      <c r="E239" t="s">
        <v>143</v>
      </c>
      <c r="F239" t="s">
        <v>287</v>
      </c>
      <c r="G239" s="3">
        <v>0</v>
      </c>
      <c r="H239" s="5">
        <v>2.741897916666667E-2</v>
      </c>
      <c r="I239" s="2">
        <v>0</v>
      </c>
      <c r="J239" s="2">
        <v>0</v>
      </c>
      <c r="K239" s="2">
        <v>0</v>
      </c>
      <c r="L239" s="2">
        <v>1</v>
      </c>
      <c r="M239" s="2">
        <v>1</v>
      </c>
      <c r="N239">
        <v>0</v>
      </c>
      <c r="O239" s="2">
        <v>1</v>
      </c>
      <c r="P239" s="2">
        <v>0</v>
      </c>
      <c r="Q239" s="2">
        <v>1</v>
      </c>
      <c r="R239" s="2">
        <v>1</v>
      </c>
      <c r="S239" s="2">
        <v>0</v>
      </c>
      <c r="T239" s="2">
        <v>0</v>
      </c>
      <c r="U239" s="2">
        <v>0</v>
      </c>
      <c r="V239" s="45" t="s">
        <v>77</v>
      </c>
      <c r="W239" s="45" t="s">
        <v>77</v>
      </c>
      <c r="X239" s="45">
        <v>8.0821759259259274E-2</v>
      </c>
      <c r="Y239" s="2">
        <v>0</v>
      </c>
      <c r="Z239" s="2">
        <v>1</v>
      </c>
      <c r="AA239">
        <v>1</v>
      </c>
    </row>
    <row r="240" spans="1:27" x14ac:dyDescent="0.25">
      <c r="A240" s="11">
        <v>44732</v>
      </c>
      <c r="B240" s="2">
        <v>25</v>
      </c>
      <c r="C240" t="s">
        <v>82</v>
      </c>
      <c r="D240" t="s">
        <v>142</v>
      </c>
      <c r="E240" t="s">
        <v>143</v>
      </c>
      <c r="F240" t="s">
        <v>287</v>
      </c>
      <c r="G240" s="3">
        <v>0</v>
      </c>
      <c r="H240" s="5">
        <v>2.2013888888888888E-2</v>
      </c>
      <c r="I240" s="2">
        <v>0</v>
      </c>
      <c r="J240" s="2">
        <v>0</v>
      </c>
      <c r="K240" s="2">
        <v>0</v>
      </c>
      <c r="L240" s="2">
        <v>1</v>
      </c>
      <c r="M240" s="2">
        <v>1</v>
      </c>
      <c r="N240">
        <v>0</v>
      </c>
      <c r="O240" s="2">
        <v>1</v>
      </c>
      <c r="P240" s="2">
        <v>0</v>
      </c>
      <c r="Q240" s="2">
        <v>0</v>
      </c>
      <c r="R240" s="2">
        <v>1</v>
      </c>
      <c r="S240" s="2">
        <v>1</v>
      </c>
      <c r="T240" s="2">
        <v>0</v>
      </c>
      <c r="U240" s="2">
        <v>0</v>
      </c>
      <c r="V240" s="45" t="s">
        <v>77</v>
      </c>
      <c r="W240" s="45" t="s">
        <v>77</v>
      </c>
      <c r="X240" s="45">
        <v>2.013888888888889E-2</v>
      </c>
      <c r="Y240" s="2">
        <v>0</v>
      </c>
      <c r="Z240" s="2">
        <v>1</v>
      </c>
      <c r="AA240">
        <v>1</v>
      </c>
    </row>
    <row r="241" spans="1:27" x14ac:dyDescent="0.25">
      <c r="A241" s="11">
        <v>44732</v>
      </c>
      <c r="B241" s="2">
        <v>25</v>
      </c>
      <c r="C241" t="s">
        <v>82</v>
      </c>
      <c r="D241" t="s">
        <v>178</v>
      </c>
      <c r="E241" t="s">
        <v>77</v>
      </c>
      <c r="F241" t="s">
        <v>271</v>
      </c>
      <c r="G241" s="3">
        <v>0</v>
      </c>
      <c r="H241" s="5" t="s">
        <v>77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  <c r="N241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1</v>
      </c>
      <c r="V241" s="45" t="s">
        <v>77</v>
      </c>
      <c r="W241" s="45" t="s">
        <v>77</v>
      </c>
      <c r="X241" s="45" t="s">
        <v>77</v>
      </c>
      <c r="Y241" s="2">
        <v>1</v>
      </c>
      <c r="Z241" s="2">
        <v>0</v>
      </c>
      <c r="AA241">
        <v>1</v>
      </c>
    </row>
    <row r="242" spans="1:27" x14ac:dyDescent="0.25">
      <c r="A242" s="11">
        <v>44732</v>
      </c>
      <c r="B242" s="2">
        <v>25</v>
      </c>
      <c r="C242" t="s">
        <v>82</v>
      </c>
      <c r="D242" t="s">
        <v>156</v>
      </c>
      <c r="E242" t="s">
        <v>143</v>
      </c>
      <c r="F242" t="s">
        <v>82</v>
      </c>
      <c r="G242" s="3">
        <v>0</v>
      </c>
      <c r="H242" s="5">
        <v>3.0555555555555558E-2</v>
      </c>
      <c r="I242" s="2">
        <v>0</v>
      </c>
      <c r="J242" s="2">
        <v>0</v>
      </c>
      <c r="K242" s="2">
        <v>0</v>
      </c>
      <c r="L242" s="2">
        <v>1</v>
      </c>
      <c r="M242" s="2">
        <v>1</v>
      </c>
      <c r="N242">
        <v>0</v>
      </c>
      <c r="O242" s="2">
        <v>1</v>
      </c>
      <c r="P242" s="2">
        <v>1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45">
        <v>4.2824074074074075E-4</v>
      </c>
      <c r="W242" s="45" t="s">
        <v>77</v>
      </c>
      <c r="X242" s="45" t="s">
        <v>77</v>
      </c>
      <c r="Y242" s="2">
        <v>0</v>
      </c>
      <c r="Z242" s="2">
        <v>0</v>
      </c>
      <c r="AA242">
        <v>1</v>
      </c>
    </row>
    <row r="243" spans="1:27" x14ac:dyDescent="0.25">
      <c r="A243" s="11">
        <v>44732</v>
      </c>
      <c r="B243" s="2">
        <v>25</v>
      </c>
      <c r="C243" t="s">
        <v>82</v>
      </c>
      <c r="D243" t="s">
        <v>157</v>
      </c>
      <c r="E243" t="s">
        <v>143</v>
      </c>
      <c r="F243" t="s">
        <v>270</v>
      </c>
      <c r="G243" s="3">
        <v>0</v>
      </c>
      <c r="H243" s="5">
        <v>4.8969909722222225E-2</v>
      </c>
      <c r="I243" s="2">
        <v>0</v>
      </c>
      <c r="J243" s="2">
        <v>0</v>
      </c>
      <c r="K243" s="2">
        <v>0</v>
      </c>
      <c r="L243" s="2">
        <v>1</v>
      </c>
      <c r="M243" s="2">
        <v>1</v>
      </c>
      <c r="N243">
        <v>0</v>
      </c>
      <c r="O243" s="2">
        <v>0</v>
      </c>
      <c r="P243" s="2">
        <v>1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45">
        <v>3.0092592592592595E-4</v>
      </c>
      <c r="W243" s="45">
        <v>1</v>
      </c>
      <c r="X243" s="45" t="s">
        <v>77</v>
      </c>
      <c r="Y243" s="2">
        <v>0</v>
      </c>
      <c r="Z243" s="2">
        <v>0</v>
      </c>
      <c r="AA243">
        <v>1</v>
      </c>
    </row>
    <row r="244" spans="1:27" x14ac:dyDescent="0.25">
      <c r="A244" s="11">
        <v>44732</v>
      </c>
      <c r="B244" s="2">
        <v>25</v>
      </c>
      <c r="C244" t="s">
        <v>82</v>
      </c>
      <c r="D244" t="s">
        <v>142</v>
      </c>
      <c r="E244" t="s">
        <v>143</v>
      </c>
      <c r="F244" t="s">
        <v>94</v>
      </c>
      <c r="G244" s="3">
        <v>67.047219166666679</v>
      </c>
      <c r="H244" s="5">
        <v>6.8580401785714298E-2</v>
      </c>
      <c r="I244" s="2">
        <v>3</v>
      </c>
      <c r="J244" s="2">
        <v>3</v>
      </c>
      <c r="K244" s="2">
        <v>0</v>
      </c>
      <c r="L244" s="2">
        <v>47</v>
      </c>
      <c r="M244" s="2">
        <v>45</v>
      </c>
      <c r="N244">
        <v>4</v>
      </c>
      <c r="O244" s="2">
        <v>24</v>
      </c>
      <c r="P244" s="2">
        <v>9</v>
      </c>
      <c r="Q244" s="2">
        <v>26</v>
      </c>
      <c r="R244" s="2">
        <v>34</v>
      </c>
      <c r="S244" s="2">
        <v>8</v>
      </c>
      <c r="T244" s="2">
        <v>2</v>
      </c>
      <c r="U244" s="2">
        <v>2</v>
      </c>
      <c r="V244" s="45">
        <v>3.2638888888888891E-3</v>
      </c>
      <c r="W244" s="45">
        <v>0.77777777777777779</v>
      </c>
      <c r="X244" s="45">
        <v>4.6990740740740743E-2</v>
      </c>
      <c r="Y244" s="2">
        <v>4</v>
      </c>
      <c r="Z244" s="2">
        <v>34</v>
      </c>
      <c r="AA244">
        <v>46</v>
      </c>
    </row>
    <row r="245" spans="1:27" x14ac:dyDescent="0.25">
      <c r="A245" s="11">
        <v>44732</v>
      </c>
      <c r="B245" s="2">
        <v>25</v>
      </c>
      <c r="C245" t="s">
        <v>82</v>
      </c>
      <c r="D245" t="s">
        <v>148</v>
      </c>
      <c r="E245" t="s">
        <v>143</v>
      </c>
      <c r="F245" t="s">
        <v>94</v>
      </c>
      <c r="G245" s="3">
        <v>10.883332166666666</v>
      </c>
      <c r="H245" s="5">
        <v>1.7911468395691611E-2</v>
      </c>
      <c r="I245" s="2">
        <v>0</v>
      </c>
      <c r="J245" s="2">
        <v>0</v>
      </c>
      <c r="K245" s="2">
        <v>0</v>
      </c>
      <c r="L245" s="2">
        <v>49</v>
      </c>
      <c r="M245" s="2">
        <v>49</v>
      </c>
      <c r="N245">
        <v>19</v>
      </c>
      <c r="O245" s="2">
        <v>44</v>
      </c>
      <c r="P245" s="2">
        <v>3</v>
      </c>
      <c r="Q245" s="2">
        <v>39</v>
      </c>
      <c r="R245" s="2">
        <v>44</v>
      </c>
      <c r="S245" s="2">
        <v>5</v>
      </c>
      <c r="T245" s="2">
        <v>0</v>
      </c>
      <c r="U245" s="2">
        <v>2</v>
      </c>
      <c r="V245" s="45">
        <v>1.4421296296296297E-2</v>
      </c>
      <c r="W245" s="45">
        <v>0</v>
      </c>
      <c r="X245" s="45">
        <v>7.8472222222222221E-2</v>
      </c>
      <c r="Y245" s="2">
        <v>2</v>
      </c>
      <c r="Z245" s="2">
        <v>44</v>
      </c>
      <c r="AA245">
        <v>49</v>
      </c>
    </row>
    <row r="246" spans="1:27" x14ac:dyDescent="0.25">
      <c r="A246" s="11">
        <v>44732</v>
      </c>
      <c r="B246" s="2">
        <v>25</v>
      </c>
      <c r="C246" t="s">
        <v>82</v>
      </c>
      <c r="D246" t="s">
        <v>154</v>
      </c>
      <c r="E246" t="s">
        <v>143</v>
      </c>
      <c r="F246" t="s">
        <v>94</v>
      </c>
      <c r="G246" s="3">
        <v>0</v>
      </c>
      <c r="H246" s="5">
        <v>7.1306584876543191E-2</v>
      </c>
      <c r="I246" s="2">
        <v>1</v>
      </c>
      <c r="J246" s="2">
        <v>0</v>
      </c>
      <c r="K246" s="2">
        <v>0</v>
      </c>
      <c r="L246" s="2">
        <v>8</v>
      </c>
      <c r="M246" s="2">
        <v>8</v>
      </c>
      <c r="N246">
        <v>0</v>
      </c>
      <c r="O246" s="2">
        <v>4</v>
      </c>
      <c r="P246" s="2">
        <v>4</v>
      </c>
      <c r="Q246" s="2">
        <v>3</v>
      </c>
      <c r="R246" s="2">
        <v>4</v>
      </c>
      <c r="S246" s="2">
        <v>1</v>
      </c>
      <c r="T246" s="2">
        <v>0</v>
      </c>
      <c r="U246" s="2">
        <v>0</v>
      </c>
      <c r="V246" s="45">
        <v>4.0335648148148153E-3</v>
      </c>
      <c r="W246" s="45">
        <v>0.75</v>
      </c>
      <c r="X246" s="45">
        <v>0.13980902777777779</v>
      </c>
      <c r="Y246" s="2">
        <v>0</v>
      </c>
      <c r="Z246" s="2">
        <v>4</v>
      </c>
      <c r="AA246">
        <v>8</v>
      </c>
    </row>
    <row r="247" spans="1:27" x14ac:dyDescent="0.25">
      <c r="A247" s="11">
        <v>44732</v>
      </c>
      <c r="B247" s="2">
        <v>25</v>
      </c>
      <c r="C247" t="s">
        <v>82</v>
      </c>
      <c r="D247" t="s">
        <v>239</v>
      </c>
      <c r="E247" t="s">
        <v>143</v>
      </c>
      <c r="F247" t="s">
        <v>267</v>
      </c>
      <c r="G247" s="3">
        <v>0</v>
      </c>
      <c r="H247" s="5">
        <v>1.9120368055555555E-2</v>
      </c>
      <c r="I247" s="2">
        <v>0</v>
      </c>
      <c r="J247" s="2">
        <v>0</v>
      </c>
      <c r="K247" s="2">
        <v>0</v>
      </c>
      <c r="L247" s="2">
        <v>1</v>
      </c>
      <c r="M247" s="2">
        <v>1</v>
      </c>
      <c r="N247">
        <v>0</v>
      </c>
      <c r="O247" s="2">
        <v>1</v>
      </c>
      <c r="P247" s="2">
        <v>0</v>
      </c>
      <c r="Q247" s="2">
        <v>1</v>
      </c>
      <c r="R247" s="2">
        <v>1</v>
      </c>
      <c r="S247" s="2">
        <v>0</v>
      </c>
      <c r="T247" s="2">
        <v>0</v>
      </c>
      <c r="U247" s="2">
        <v>0</v>
      </c>
      <c r="V247" s="45" t="s">
        <v>77</v>
      </c>
      <c r="W247" s="45" t="s">
        <v>77</v>
      </c>
      <c r="X247" s="45">
        <v>4.704861111111111E-2</v>
      </c>
      <c r="Y247" s="2">
        <v>0</v>
      </c>
      <c r="Z247" s="2">
        <v>1</v>
      </c>
      <c r="AA247">
        <v>1</v>
      </c>
    </row>
    <row r="248" spans="1:27" x14ac:dyDescent="0.25">
      <c r="A248" s="11">
        <v>44732</v>
      </c>
      <c r="B248" s="2">
        <v>25</v>
      </c>
      <c r="C248" t="s">
        <v>82</v>
      </c>
      <c r="D248" t="s">
        <v>176</v>
      </c>
      <c r="E248" t="s">
        <v>143</v>
      </c>
      <c r="F248" t="s">
        <v>277</v>
      </c>
      <c r="G248" s="3">
        <v>0</v>
      </c>
      <c r="H248" s="5">
        <v>5.6961805555555564E-2</v>
      </c>
      <c r="I248" s="2">
        <v>0</v>
      </c>
      <c r="J248" s="2">
        <v>0</v>
      </c>
      <c r="K248" s="2">
        <v>0</v>
      </c>
      <c r="L248" s="2">
        <v>3</v>
      </c>
      <c r="M248" s="2">
        <v>2</v>
      </c>
      <c r="N248">
        <v>0</v>
      </c>
      <c r="O248" s="2">
        <v>1</v>
      </c>
      <c r="P248" s="2">
        <v>2</v>
      </c>
      <c r="Q248" s="2">
        <v>1</v>
      </c>
      <c r="R248" s="2">
        <v>1</v>
      </c>
      <c r="S248" s="2">
        <v>0</v>
      </c>
      <c r="T248" s="2">
        <v>0</v>
      </c>
      <c r="U248" s="2">
        <v>0</v>
      </c>
      <c r="V248" s="45">
        <v>8.564814814814815E-4</v>
      </c>
      <c r="W248" s="45">
        <v>1</v>
      </c>
      <c r="X248" s="45">
        <v>1.8530092592592595E-2</v>
      </c>
      <c r="Y248" s="2">
        <v>0</v>
      </c>
      <c r="Z248" s="2">
        <v>1</v>
      </c>
      <c r="AA248">
        <v>3</v>
      </c>
    </row>
    <row r="249" spans="1:27" x14ac:dyDescent="0.25">
      <c r="A249" s="11">
        <v>44732</v>
      </c>
      <c r="B249" s="2">
        <v>25</v>
      </c>
      <c r="C249" t="s">
        <v>82</v>
      </c>
      <c r="D249" t="s">
        <v>156</v>
      </c>
      <c r="E249" t="s">
        <v>143</v>
      </c>
      <c r="F249" t="s">
        <v>277</v>
      </c>
      <c r="G249" s="3">
        <v>0</v>
      </c>
      <c r="H249" s="5">
        <v>3.923611111111111E-2</v>
      </c>
      <c r="I249" s="2">
        <v>0</v>
      </c>
      <c r="J249" s="2">
        <v>0</v>
      </c>
      <c r="K249" s="2">
        <v>0</v>
      </c>
      <c r="L249" s="2">
        <v>1</v>
      </c>
      <c r="M249" s="2">
        <v>1</v>
      </c>
      <c r="N249">
        <v>0</v>
      </c>
      <c r="O249" s="2">
        <v>1</v>
      </c>
      <c r="P249" s="2">
        <v>1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45">
        <v>3.1944444444444442E-3</v>
      </c>
      <c r="W249" s="45">
        <v>1</v>
      </c>
      <c r="X249" s="45" t="s">
        <v>77</v>
      </c>
      <c r="Y249" s="2">
        <v>0</v>
      </c>
      <c r="Z249" s="2">
        <v>0</v>
      </c>
      <c r="AA249">
        <v>1</v>
      </c>
    </row>
    <row r="250" spans="1:27" x14ac:dyDescent="0.25">
      <c r="A250" s="11">
        <v>44732</v>
      </c>
      <c r="B250" s="2">
        <v>25</v>
      </c>
      <c r="C250" t="s">
        <v>82</v>
      </c>
      <c r="D250" t="s">
        <v>340</v>
      </c>
      <c r="E250" t="s">
        <v>143</v>
      </c>
      <c r="F250" t="s">
        <v>277</v>
      </c>
      <c r="G250" s="3">
        <v>0</v>
      </c>
      <c r="H250" s="5">
        <v>3.8668979166666666E-2</v>
      </c>
      <c r="I250" s="2">
        <v>0</v>
      </c>
      <c r="J250" s="2">
        <v>0</v>
      </c>
      <c r="K250" s="2">
        <v>0</v>
      </c>
      <c r="L250" s="2">
        <v>1</v>
      </c>
      <c r="M250" s="2">
        <v>1</v>
      </c>
      <c r="N250">
        <v>0</v>
      </c>
      <c r="O250" s="2">
        <v>1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1</v>
      </c>
      <c r="V250" s="45" t="s">
        <v>77</v>
      </c>
      <c r="W250" s="45" t="s">
        <v>77</v>
      </c>
      <c r="X250" s="45" t="s">
        <v>77</v>
      </c>
      <c r="Y250" s="2">
        <v>1</v>
      </c>
      <c r="Z250" s="2">
        <v>0</v>
      </c>
      <c r="AA250">
        <v>1</v>
      </c>
    </row>
    <row r="251" spans="1:27" x14ac:dyDescent="0.25">
      <c r="A251" s="11">
        <v>44732</v>
      </c>
      <c r="B251" s="2">
        <v>25</v>
      </c>
      <c r="C251" t="s">
        <v>82</v>
      </c>
      <c r="D251" t="s">
        <v>162</v>
      </c>
      <c r="E251" t="s">
        <v>143</v>
      </c>
      <c r="F251" t="s">
        <v>277</v>
      </c>
      <c r="G251" s="3">
        <v>0</v>
      </c>
      <c r="H251" s="5">
        <v>1.7500000000000002E-2</v>
      </c>
      <c r="I251" s="2">
        <v>0</v>
      </c>
      <c r="J251" s="2">
        <v>0</v>
      </c>
      <c r="K251" s="2">
        <v>0</v>
      </c>
      <c r="L251" s="2">
        <v>1</v>
      </c>
      <c r="M251" s="2">
        <v>1</v>
      </c>
      <c r="N251">
        <v>0</v>
      </c>
      <c r="O251" s="2">
        <v>1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1</v>
      </c>
      <c r="V251" s="45" t="s">
        <v>77</v>
      </c>
      <c r="W251" s="45" t="s">
        <v>77</v>
      </c>
      <c r="X251" s="45" t="s">
        <v>77</v>
      </c>
      <c r="Y251" s="2">
        <v>1</v>
      </c>
      <c r="Z251" s="2">
        <v>0</v>
      </c>
      <c r="AA251">
        <v>1</v>
      </c>
    </row>
    <row r="252" spans="1:27" x14ac:dyDescent="0.25">
      <c r="A252" s="11">
        <v>44732</v>
      </c>
      <c r="B252" s="2">
        <v>25</v>
      </c>
      <c r="C252" t="s">
        <v>94</v>
      </c>
      <c r="D252" t="s">
        <v>240</v>
      </c>
      <c r="E252" t="s">
        <v>153</v>
      </c>
      <c r="F252" t="s">
        <v>279</v>
      </c>
      <c r="G252" s="3">
        <v>0</v>
      </c>
      <c r="H252" s="5">
        <v>8.7036666666666668E-3</v>
      </c>
      <c r="I252" s="2">
        <v>0</v>
      </c>
      <c r="J252" s="2">
        <v>0</v>
      </c>
      <c r="K252" s="2">
        <v>0</v>
      </c>
      <c r="L252" s="2">
        <v>1</v>
      </c>
      <c r="M252" s="2">
        <v>1</v>
      </c>
      <c r="N252">
        <v>0</v>
      </c>
      <c r="O252" s="2">
        <v>1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1</v>
      </c>
      <c r="V252" s="45" t="s">
        <v>77</v>
      </c>
      <c r="W252" s="45" t="s">
        <v>77</v>
      </c>
      <c r="X252" s="45" t="s">
        <v>77</v>
      </c>
      <c r="Y252" s="2">
        <v>1</v>
      </c>
      <c r="Z252" s="2">
        <v>0</v>
      </c>
      <c r="AA252">
        <v>1</v>
      </c>
    </row>
    <row r="253" spans="1:27" x14ac:dyDescent="0.25">
      <c r="A253" s="11">
        <v>44732</v>
      </c>
      <c r="B253" s="2">
        <v>25</v>
      </c>
      <c r="C253" t="s">
        <v>94</v>
      </c>
      <c r="D253" t="s">
        <v>228</v>
      </c>
      <c r="E253" t="s">
        <v>170</v>
      </c>
      <c r="F253" t="s">
        <v>94</v>
      </c>
      <c r="G253" s="3">
        <v>0</v>
      </c>
      <c r="H253" s="5">
        <v>4.6655090277777776E-2</v>
      </c>
      <c r="I253" s="2">
        <v>0</v>
      </c>
      <c r="J253" s="2">
        <v>0</v>
      </c>
      <c r="K253" s="2">
        <v>0</v>
      </c>
      <c r="L253" s="2">
        <v>1</v>
      </c>
      <c r="M253" s="2">
        <v>1</v>
      </c>
      <c r="N253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1</v>
      </c>
      <c r="U253" s="2">
        <v>0</v>
      </c>
      <c r="V253" s="45" t="s">
        <v>77</v>
      </c>
      <c r="W253" s="45" t="s">
        <v>77</v>
      </c>
      <c r="X253" s="45" t="s">
        <v>77</v>
      </c>
      <c r="Y253" s="2">
        <v>1</v>
      </c>
      <c r="Z253" s="2">
        <v>0</v>
      </c>
      <c r="AA253">
        <v>1</v>
      </c>
    </row>
    <row r="254" spans="1:27" x14ac:dyDescent="0.25">
      <c r="A254" s="11">
        <v>44732</v>
      </c>
      <c r="B254" s="2">
        <v>25</v>
      </c>
      <c r="C254" t="s">
        <v>94</v>
      </c>
      <c r="D254" t="s">
        <v>180</v>
      </c>
      <c r="E254" t="s">
        <v>153</v>
      </c>
      <c r="F254" t="s">
        <v>94</v>
      </c>
      <c r="G254" s="3">
        <v>0</v>
      </c>
      <c r="H254" s="5">
        <v>1.9351854166666668E-2</v>
      </c>
      <c r="I254" s="2">
        <v>0</v>
      </c>
      <c r="J254" s="2">
        <v>0</v>
      </c>
      <c r="K254" s="2">
        <v>0</v>
      </c>
      <c r="L254" s="2">
        <v>2</v>
      </c>
      <c r="M254" s="2">
        <v>2</v>
      </c>
      <c r="N254">
        <v>0</v>
      </c>
      <c r="O254" s="2">
        <v>2</v>
      </c>
      <c r="P254" s="2">
        <v>0</v>
      </c>
      <c r="Q254" s="2">
        <v>0</v>
      </c>
      <c r="R254" s="2">
        <v>1</v>
      </c>
      <c r="S254" s="2">
        <v>1</v>
      </c>
      <c r="T254" s="2">
        <v>0</v>
      </c>
      <c r="U254" s="2">
        <v>1</v>
      </c>
      <c r="V254" s="45" t="s">
        <v>77</v>
      </c>
      <c r="W254" s="45" t="s">
        <v>77</v>
      </c>
      <c r="X254" s="45">
        <v>0.27050925925925928</v>
      </c>
      <c r="Y254" s="2">
        <v>1</v>
      </c>
      <c r="Z254" s="2">
        <v>1</v>
      </c>
      <c r="AA254">
        <v>2</v>
      </c>
    </row>
    <row r="255" spans="1:27" x14ac:dyDescent="0.25">
      <c r="A255" s="11">
        <v>44732</v>
      </c>
      <c r="B255" s="2">
        <v>25</v>
      </c>
      <c r="C255" t="s">
        <v>80</v>
      </c>
      <c r="D255" t="s">
        <v>133</v>
      </c>
      <c r="E255" t="s">
        <v>132</v>
      </c>
      <c r="F255" t="s">
        <v>269</v>
      </c>
      <c r="G255" s="3">
        <v>5.3094444999999997</v>
      </c>
      <c r="H255" s="5">
        <v>4.6770833333333331E-2</v>
      </c>
      <c r="I255" s="2">
        <v>0</v>
      </c>
      <c r="J255" s="2">
        <v>0</v>
      </c>
      <c r="K255" s="2">
        <v>0</v>
      </c>
      <c r="L255" s="2">
        <v>5</v>
      </c>
      <c r="M255" s="2">
        <v>5</v>
      </c>
      <c r="N255">
        <v>1</v>
      </c>
      <c r="O255" s="2">
        <v>4</v>
      </c>
      <c r="P255" s="2">
        <v>2</v>
      </c>
      <c r="Q255" s="2">
        <v>3</v>
      </c>
      <c r="R255" s="2">
        <v>3</v>
      </c>
      <c r="S255" s="2">
        <v>0</v>
      </c>
      <c r="T255" s="2">
        <v>0</v>
      </c>
      <c r="U255" s="2">
        <v>0</v>
      </c>
      <c r="V255" s="45">
        <v>9.6990740740740752E-3</v>
      </c>
      <c r="W255" s="45">
        <v>0.5</v>
      </c>
      <c r="X255" s="45">
        <v>1.2627314814814815E-2</v>
      </c>
      <c r="Y255" s="2">
        <v>0</v>
      </c>
      <c r="Z255" s="2">
        <v>3</v>
      </c>
      <c r="AA255">
        <v>5</v>
      </c>
    </row>
    <row r="256" spans="1:27" x14ac:dyDescent="0.25">
      <c r="A256" s="11">
        <v>44732</v>
      </c>
      <c r="B256" s="2">
        <v>25</v>
      </c>
      <c r="C256" t="s">
        <v>80</v>
      </c>
      <c r="D256" t="s">
        <v>149</v>
      </c>
      <c r="E256" t="s">
        <v>150</v>
      </c>
      <c r="F256" t="s">
        <v>269</v>
      </c>
      <c r="G256" s="3">
        <v>0</v>
      </c>
      <c r="H256" s="5">
        <v>1.6655090277777777E-2</v>
      </c>
      <c r="I256" s="2">
        <v>0</v>
      </c>
      <c r="J256" s="2">
        <v>0</v>
      </c>
      <c r="K256" s="2">
        <v>0</v>
      </c>
      <c r="L256" s="2">
        <v>1</v>
      </c>
      <c r="M256" s="2">
        <v>1</v>
      </c>
      <c r="N256">
        <v>0</v>
      </c>
      <c r="O256" s="2">
        <v>1</v>
      </c>
      <c r="P256" s="2">
        <v>1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45">
        <v>1.2268518518518518E-3</v>
      </c>
      <c r="W256" s="45">
        <v>1</v>
      </c>
      <c r="X256" s="45" t="s">
        <v>77</v>
      </c>
      <c r="Y256" s="2">
        <v>0</v>
      </c>
      <c r="Z256" s="2">
        <v>0</v>
      </c>
      <c r="AA256">
        <v>1</v>
      </c>
    </row>
    <row r="257" spans="1:27" x14ac:dyDescent="0.25">
      <c r="A257" s="11">
        <v>44732</v>
      </c>
      <c r="B257" s="2">
        <v>25</v>
      </c>
      <c r="C257" t="s">
        <v>80</v>
      </c>
      <c r="D257" t="s">
        <v>133</v>
      </c>
      <c r="E257" t="s">
        <v>132</v>
      </c>
      <c r="F257" t="s">
        <v>268</v>
      </c>
      <c r="G257" s="3">
        <v>17.211944500000001</v>
      </c>
      <c r="H257" s="5">
        <v>7.9664352083333334E-2</v>
      </c>
      <c r="I257" s="2">
        <v>2</v>
      </c>
      <c r="J257" s="2">
        <v>1</v>
      </c>
      <c r="K257" s="2">
        <v>0</v>
      </c>
      <c r="L257" s="2">
        <v>10</v>
      </c>
      <c r="M257" s="2">
        <v>10</v>
      </c>
      <c r="N257">
        <v>4</v>
      </c>
      <c r="O257" s="2">
        <v>8</v>
      </c>
      <c r="P257" s="2">
        <v>4</v>
      </c>
      <c r="Q257" s="2">
        <v>3</v>
      </c>
      <c r="R257" s="2">
        <v>4</v>
      </c>
      <c r="S257" s="2">
        <v>1</v>
      </c>
      <c r="T257" s="2">
        <v>0</v>
      </c>
      <c r="U257" s="2">
        <v>2</v>
      </c>
      <c r="V257" s="45">
        <v>5.642361111111111E-3</v>
      </c>
      <c r="W257" s="45">
        <v>0.5</v>
      </c>
      <c r="X257" s="45">
        <v>5.8848379629629625E-2</v>
      </c>
      <c r="Y257" s="2">
        <v>2</v>
      </c>
      <c r="Z257" s="2">
        <v>4</v>
      </c>
      <c r="AA257">
        <v>10</v>
      </c>
    </row>
    <row r="258" spans="1:27" x14ac:dyDescent="0.25">
      <c r="A258" s="11">
        <v>44732</v>
      </c>
      <c r="B258" s="2">
        <v>25</v>
      </c>
      <c r="C258" t="s">
        <v>80</v>
      </c>
      <c r="D258" t="s">
        <v>149</v>
      </c>
      <c r="E258" t="s">
        <v>150</v>
      </c>
      <c r="F258" t="s">
        <v>268</v>
      </c>
      <c r="G258" s="3">
        <v>0</v>
      </c>
      <c r="H258" s="5">
        <v>1.2042822916666666E-2</v>
      </c>
      <c r="I258" s="2">
        <v>0</v>
      </c>
      <c r="J258" s="2">
        <v>0</v>
      </c>
      <c r="K258" s="2">
        <v>0</v>
      </c>
      <c r="L258" s="2">
        <v>2</v>
      </c>
      <c r="M258" s="2">
        <v>2</v>
      </c>
      <c r="N258">
        <v>1</v>
      </c>
      <c r="O258" s="2">
        <v>2</v>
      </c>
      <c r="P258" s="2">
        <v>1</v>
      </c>
      <c r="Q258" s="2">
        <v>0</v>
      </c>
      <c r="R258" s="2">
        <v>0</v>
      </c>
      <c r="S258" s="2">
        <v>0</v>
      </c>
      <c r="T258" s="2">
        <v>0</v>
      </c>
      <c r="U258" s="2">
        <v>1</v>
      </c>
      <c r="V258" s="45">
        <v>5.5439814814814813E-3</v>
      </c>
      <c r="W258" s="45">
        <v>1</v>
      </c>
      <c r="X258" s="45" t="s">
        <v>77</v>
      </c>
      <c r="Y258" s="2">
        <v>1</v>
      </c>
      <c r="Z258" s="2">
        <v>0</v>
      </c>
      <c r="AA258">
        <v>2</v>
      </c>
    </row>
    <row r="259" spans="1:27" x14ac:dyDescent="0.25">
      <c r="A259" s="11">
        <v>44732</v>
      </c>
      <c r="B259" s="2">
        <v>25</v>
      </c>
      <c r="C259" t="s">
        <v>80</v>
      </c>
      <c r="D259" t="s">
        <v>133</v>
      </c>
      <c r="E259" t="s">
        <v>132</v>
      </c>
      <c r="F259" t="s">
        <v>286</v>
      </c>
      <c r="G259" s="3">
        <v>0</v>
      </c>
      <c r="H259" s="5">
        <v>2.3894677083333336E-2</v>
      </c>
      <c r="I259" s="2">
        <v>0</v>
      </c>
      <c r="J259" s="2">
        <v>0</v>
      </c>
      <c r="K259" s="2">
        <v>0</v>
      </c>
      <c r="L259" s="2">
        <v>3</v>
      </c>
      <c r="M259" s="2">
        <v>3</v>
      </c>
      <c r="N259">
        <v>0</v>
      </c>
      <c r="O259" s="2">
        <v>3</v>
      </c>
      <c r="P259" s="2">
        <v>1</v>
      </c>
      <c r="Q259" s="2">
        <v>1</v>
      </c>
      <c r="R259" s="2">
        <v>2</v>
      </c>
      <c r="S259" s="2">
        <v>1</v>
      </c>
      <c r="T259" s="2">
        <v>0</v>
      </c>
      <c r="U259" s="2">
        <v>0</v>
      </c>
      <c r="V259" s="45">
        <v>1.3888888888888889E-4</v>
      </c>
      <c r="W259" s="45">
        <v>1</v>
      </c>
      <c r="X259" s="45">
        <v>1.2638888888888889E-2</v>
      </c>
      <c r="Y259" s="2">
        <v>0</v>
      </c>
      <c r="Z259" s="2">
        <v>2</v>
      </c>
      <c r="AA259">
        <v>3</v>
      </c>
    </row>
    <row r="260" spans="1:27" x14ac:dyDescent="0.25">
      <c r="A260" s="11">
        <v>44732</v>
      </c>
      <c r="B260" s="2">
        <v>25</v>
      </c>
      <c r="C260" t="s">
        <v>80</v>
      </c>
      <c r="D260" t="s">
        <v>133</v>
      </c>
      <c r="E260" t="s">
        <v>132</v>
      </c>
      <c r="F260" t="s">
        <v>281</v>
      </c>
      <c r="G260" s="3">
        <v>0</v>
      </c>
      <c r="H260" s="5">
        <v>5.4394444444444444E-4</v>
      </c>
      <c r="I260" s="2">
        <v>0</v>
      </c>
      <c r="J260" s="2">
        <v>0</v>
      </c>
      <c r="K260" s="2">
        <v>0</v>
      </c>
      <c r="L260" s="2">
        <v>1</v>
      </c>
      <c r="M260" s="2">
        <v>1</v>
      </c>
      <c r="N260">
        <v>1</v>
      </c>
      <c r="O260" s="2">
        <v>1</v>
      </c>
      <c r="P260" s="2">
        <v>0</v>
      </c>
      <c r="Q260" s="2">
        <v>0</v>
      </c>
      <c r="R260" s="2">
        <v>1</v>
      </c>
      <c r="S260" s="2">
        <v>1</v>
      </c>
      <c r="T260" s="2">
        <v>0</v>
      </c>
      <c r="U260" s="2">
        <v>0</v>
      </c>
      <c r="V260" s="45" t="s">
        <v>77</v>
      </c>
      <c r="W260" s="45" t="s">
        <v>77</v>
      </c>
      <c r="X260" s="45">
        <v>2.7719907407407408E-2</v>
      </c>
      <c r="Y260" s="2">
        <v>0</v>
      </c>
      <c r="Z260" s="2">
        <v>1</v>
      </c>
      <c r="AA260">
        <v>1</v>
      </c>
    </row>
    <row r="261" spans="1:27" x14ac:dyDescent="0.25">
      <c r="A261" s="11">
        <v>44732</v>
      </c>
      <c r="B261" s="2">
        <v>25</v>
      </c>
      <c r="C261" t="s">
        <v>80</v>
      </c>
      <c r="D261" t="s">
        <v>133</v>
      </c>
      <c r="E261" t="s">
        <v>132</v>
      </c>
      <c r="F261" t="s">
        <v>275</v>
      </c>
      <c r="G261" s="3">
        <v>375.08721649999995</v>
      </c>
      <c r="H261" s="5">
        <v>0.19601934193121692</v>
      </c>
      <c r="I261" s="2">
        <v>35</v>
      </c>
      <c r="J261" s="2">
        <v>29</v>
      </c>
      <c r="K261" s="2">
        <v>7</v>
      </c>
      <c r="L261" s="2">
        <v>84</v>
      </c>
      <c r="M261" s="2">
        <v>84</v>
      </c>
      <c r="N261">
        <v>13</v>
      </c>
      <c r="O261" s="2">
        <v>34</v>
      </c>
      <c r="P261" s="2">
        <v>14</v>
      </c>
      <c r="Q261" s="2">
        <v>60</v>
      </c>
      <c r="R261" s="2">
        <v>68</v>
      </c>
      <c r="S261" s="2">
        <v>8</v>
      </c>
      <c r="T261" s="2">
        <v>0</v>
      </c>
      <c r="U261" s="2">
        <v>2</v>
      </c>
      <c r="V261" s="45">
        <v>5.3414351851851852E-3</v>
      </c>
      <c r="W261" s="45">
        <v>0.5714285714285714</v>
      </c>
      <c r="X261" s="45">
        <v>0.10886574074074074</v>
      </c>
      <c r="Y261" s="2">
        <v>2</v>
      </c>
      <c r="Z261" s="2">
        <v>68</v>
      </c>
      <c r="AA261">
        <v>84</v>
      </c>
    </row>
    <row r="262" spans="1:27" x14ac:dyDescent="0.25">
      <c r="A262" s="11">
        <v>44732</v>
      </c>
      <c r="B262" s="2">
        <v>25</v>
      </c>
      <c r="C262" t="s">
        <v>80</v>
      </c>
      <c r="D262" t="s">
        <v>149</v>
      </c>
      <c r="E262" t="s">
        <v>150</v>
      </c>
      <c r="F262" t="s">
        <v>275</v>
      </c>
      <c r="G262" s="3">
        <v>1.8261111666666665</v>
      </c>
      <c r="H262" s="5">
        <v>3.2673611111111119E-2</v>
      </c>
      <c r="I262" s="2">
        <v>0</v>
      </c>
      <c r="J262" s="2">
        <v>0</v>
      </c>
      <c r="K262" s="2">
        <v>0</v>
      </c>
      <c r="L262" s="2">
        <v>7</v>
      </c>
      <c r="M262" s="2">
        <v>7</v>
      </c>
      <c r="N262">
        <v>1</v>
      </c>
      <c r="O262" s="2">
        <v>5</v>
      </c>
      <c r="P262" s="2">
        <v>1</v>
      </c>
      <c r="Q262" s="2">
        <v>5</v>
      </c>
      <c r="R262" s="2">
        <v>6</v>
      </c>
      <c r="S262" s="2">
        <v>1</v>
      </c>
      <c r="T262" s="2">
        <v>0</v>
      </c>
      <c r="U262" s="2">
        <v>0</v>
      </c>
      <c r="V262" s="45">
        <v>2.4421296296296296E-3</v>
      </c>
      <c r="W262" s="45">
        <v>1</v>
      </c>
      <c r="X262" s="45">
        <v>0.22498842592592594</v>
      </c>
      <c r="Y262" s="2">
        <v>0</v>
      </c>
      <c r="Z262" s="2">
        <v>6</v>
      </c>
      <c r="AA262">
        <v>7</v>
      </c>
    </row>
    <row r="263" spans="1:27" x14ac:dyDescent="0.25">
      <c r="A263" s="11">
        <v>44732</v>
      </c>
      <c r="B263" s="2">
        <v>25</v>
      </c>
      <c r="C263" t="s">
        <v>80</v>
      </c>
      <c r="D263" t="s">
        <v>229</v>
      </c>
      <c r="E263" t="s">
        <v>150</v>
      </c>
      <c r="F263" t="s">
        <v>275</v>
      </c>
      <c r="G263" s="3">
        <v>0</v>
      </c>
      <c r="H263" s="5" t="s">
        <v>77</v>
      </c>
      <c r="I263" s="2">
        <v>0</v>
      </c>
      <c r="J263" s="2">
        <v>0</v>
      </c>
      <c r="K263" s="2">
        <v>0</v>
      </c>
      <c r="L263" s="2">
        <v>2</v>
      </c>
      <c r="M263" s="2">
        <v>2</v>
      </c>
      <c r="N263">
        <v>0</v>
      </c>
      <c r="O263" s="2">
        <v>2</v>
      </c>
      <c r="P263" s="2">
        <v>0</v>
      </c>
      <c r="Q263" s="2">
        <v>0</v>
      </c>
      <c r="R263" s="2">
        <v>2</v>
      </c>
      <c r="S263" s="2">
        <v>2</v>
      </c>
      <c r="T263" s="2">
        <v>0</v>
      </c>
      <c r="U263" s="2">
        <v>0</v>
      </c>
      <c r="V263" s="45" t="s">
        <v>77</v>
      </c>
      <c r="W263" s="45" t="s">
        <v>77</v>
      </c>
      <c r="X263" s="45">
        <v>8.7754629629629641E-2</v>
      </c>
      <c r="Y263" s="2">
        <v>0</v>
      </c>
      <c r="Z263" s="2">
        <v>2</v>
      </c>
      <c r="AA263">
        <v>2</v>
      </c>
    </row>
    <row r="264" spans="1:27" x14ac:dyDescent="0.25">
      <c r="A264" s="11">
        <v>44732</v>
      </c>
      <c r="B264" s="2">
        <v>25</v>
      </c>
      <c r="C264" t="s">
        <v>80</v>
      </c>
      <c r="D264" t="s">
        <v>133</v>
      </c>
      <c r="E264" t="s">
        <v>132</v>
      </c>
      <c r="F264" t="s">
        <v>271</v>
      </c>
      <c r="G264" s="3">
        <v>0.51583333333333337</v>
      </c>
      <c r="H264" s="5">
        <v>3.1909722222222228E-2</v>
      </c>
      <c r="I264" s="2">
        <v>0</v>
      </c>
      <c r="J264" s="2">
        <v>0</v>
      </c>
      <c r="K264" s="2">
        <v>0</v>
      </c>
      <c r="L264" s="2">
        <v>1</v>
      </c>
      <c r="M264" s="2">
        <v>1</v>
      </c>
      <c r="N264">
        <v>0</v>
      </c>
      <c r="O264" s="2">
        <v>1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1</v>
      </c>
      <c r="V264" s="45" t="s">
        <v>77</v>
      </c>
      <c r="W264" s="45" t="s">
        <v>77</v>
      </c>
      <c r="X264" s="45" t="s">
        <v>77</v>
      </c>
      <c r="Y264" s="2">
        <v>1</v>
      </c>
      <c r="Z264" s="2">
        <v>0</v>
      </c>
      <c r="AA264">
        <v>1</v>
      </c>
    </row>
    <row r="265" spans="1:27" x14ac:dyDescent="0.25">
      <c r="A265" s="11">
        <v>44732</v>
      </c>
      <c r="B265" s="2">
        <v>25</v>
      </c>
      <c r="C265" t="s">
        <v>80</v>
      </c>
      <c r="D265" t="s">
        <v>133</v>
      </c>
      <c r="E265" t="s">
        <v>132</v>
      </c>
      <c r="F265" t="s">
        <v>270</v>
      </c>
      <c r="G265" s="3">
        <v>0</v>
      </c>
      <c r="H265" s="5">
        <v>1.9598766203703703E-2</v>
      </c>
      <c r="I265" s="2">
        <v>0</v>
      </c>
      <c r="J265" s="2">
        <v>0</v>
      </c>
      <c r="K265" s="2">
        <v>0</v>
      </c>
      <c r="L265" s="2">
        <v>3</v>
      </c>
      <c r="M265" s="2">
        <v>3</v>
      </c>
      <c r="N265">
        <v>0</v>
      </c>
      <c r="O265" s="2">
        <v>3</v>
      </c>
      <c r="P265" s="2">
        <v>1</v>
      </c>
      <c r="Q265" s="2">
        <v>2</v>
      </c>
      <c r="R265" s="2">
        <v>2</v>
      </c>
      <c r="S265" s="2">
        <v>0</v>
      </c>
      <c r="T265" s="2">
        <v>0</v>
      </c>
      <c r="U265" s="2">
        <v>0</v>
      </c>
      <c r="V265" s="45">
        <v>5.4166666666666669E-3</v>
      </c>
      <c r="W265" s="45">
        <v>1</v>
      </c>
      <c r="X265" s="45">
        <v>1.9936342592592592E-2</v>
      </c>
      <c r="Y265" s="2">
        <v>0</v>
      </c>
      <c r="Z265" s="2">
        <v>2</v>
      </c>
      <c r="AA265">
        <v>3</v>
      </c>
    </row>
    <row r="266" spans="1:27" x14ac:dyDescent="0.25">
      <c r="A266" s="11">
        <v>44732</v>
      </c>
      <c r="B266" s="2">
        <v>25</v>
      </c>
      <c r="C266" t="s">
        <v>80</v>
      </c>
      <c r="D266" t="s">
        <v>133</v>
      </c>
      <c r="E266" t="s">
        <v>132</v>
      </c>
      <c r="F266" t="s">
        <v>94</v>
      </c>
      <c r="G266" s="3">
        <v>36.359166833333333</v>
      </c>
      <c r="H266" s="5">
        <v>0.16184027847222221</v>
      </c>
      <c r="I266" s="2">
        <v>4</v>
      </c>
      <c r="J266" s="2">
        <v>2</v>
      </c>
      <c r="K266" s="2">
        <v>0</v>
      </c>
      <c r="L266" s="2">
        <v>11</v>
      </c>
      <c r="M266" s="2">
        <v>11</v>
      </c>
      <c r="N266">
        <v>3</v>
      </c>
      <c r="O266" s="2">
        <v>3</v>
      </c>
      <c r="P266" s="2">
        <v>1</v>
      </c>
      <c r="Q266" s="2">
        <v>7</v>
      </c>
      <c r="R266" s="2">
        <v>10</v>
      </c>
      <c r="S266" s="2">
        <v>3</v>
      </c>
      <c r="T266" s="2">
        <v>0</v>
      </c>
      <c r="U266" s="2">
        <v>0</v>
      </c>
      <c r="V266" s="45">
        <v>1.9050925925925926E-2</v>
      </c>
      <c r="W266" s="45">
        <v>0</v>
      </c>
      <c r="X266" s="45">
        <v>0.11876157407407409</v>
      </c>
      <c r="Y266" s="2">
        <v>0</v>
      </c>
      <c r="Z266" s="2">
        <v>10</v>
      </c>
      <c r="AA266">
        <v>11</v>
      </c>
    </row>
    <row r="267" spans="1:27" x14ac:dyDescent="0.25">
      <c r="A267" s="11">
        <v>44732</v>
      </c>
      <c r="B267" s="2">
        <v>25</v>
      </c>
      <c r="C267" t="s">
        <v>80</v>
      </c>
      <c r="D267" t="s">
        <v>149</v>
      </c>
      <c r="E267" t="s">
        <v>150</v>
      </c>
      <c r="F267" t="s">
        <v>94</v>
      </c>
      <c r="G267" s="3">
        <v>0</v>
      </c>
      <c r="H267" s="5">
        <v>2.5428243055555556E-2</v>
      </c>
      <c r="I267" s="2">
        <v>0</v>
      </c>
      <c r="J267" s="2">
        <v>0</v>
      </c>
      <c r="K267" s="2">
        <v>0</v>
      </c>
      <c r="L267" s="2">
        <v>1</v>
      </c>
      <c r="M267" s="2">
        <v>1</v>
      </c>
      <c r="N267">
        <v>0</v>
      </c>
      <c r="O267" s="2">
        <v>1</v>
      </c>
      <c r="P267" s="2">
        <v>1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45">
        <v>1.5000000000000001E-2</v>
      </c>
      <c r="W267" s="45">
        <v>0</v>
      </c>
      <c r="X267" s="45" t="s">
        <v>77</v>
      </c>
      <c r="Y267" s="2">
        <v>0</v>
      </c>
      <c r="Z267" s="2">
        <v>0</v>
      </c>
      <c r="AA267">
        <v>1</v>
      </c>
    </row>
    <row r="268" spans="1:27" x14ac:dyDescent="0.25">
      <c r="A268" s="11">
        <v>44732</v>
      </c>
      <c r="B268" s="2">
        <v>25</v>
      </c>
      <c r="C268" t="s">
        <v>80</v>
      </c>
      <c r="D268" t="s">
        <v>133</v>
      </c>
      <c r="E268" t="s">
        <v>132</v>
      </c>
      <c r="F268" t="s">
        <v>274</v>
      </c>
      <c r="G268" s="3">
        <v>0.65805550000000002</v>
      </c>
      <c r="H268" s="5">
        <v>3.7835645833333334E-2</v>
      </c>
      <c r="I268" s="2">
        <v>0</v>
      </c>
      <c r="J268" s="2">
        <v>0</v>
      </c>
      <c r="K268" s="2">
        <v>0</v>
      </c>
      <c r="L268" s="2">
        <v>1</v>
      </c>
      <c r="M268" s="2">
        <v>1</v>
      </c>
      <c r="N268">
        <v>0</v>
      </c>
      <c r="O268" s="2">
        <v>1</v>
      </c>
      <c r="P268" s="2">
        <v>0</v>
      </c>
      <c r="Q268" s="2">
        <v>1</v>
      </c>
      <c r="R268" s="2">
        <v>1</v>
      </c>
      <c r="S268" s="2">
        <v>0</v>
      </c>
      <c r="T268" s="2">
        <v>0</v>
      </c>
      <c r="U268" s="2">
        <v>0</v>
      </c>
      <c r="V268" s="45" t="s">
        <v>77</v>
      </c>
      <c r="W268" s="45" t="s">
        <v>77</v>
      </c>
      <c r="X268" s="45">
        <v>0.29724537037037041</v>
      </c>
      <c r="Y268" s="2">
        <v>0</v>
      </c>
      <c r="Z268" s="2">
        <v>1</v>
      </c>
      <c r="AA268">
        <v>1</v>
      </c>
    </row>
    <row r="269" spans="1:27" x14ac:dyDescent="0.25">
      <c r="A269" s="11">
        <v>44732</v>
      </c>
      <c r="B269" s="2">
        <v>25</v>
      </c>
      <c r="C269" t="s">
        <v>80</v>
      </c>
      <c r="D269" t="s">
        <v>133</v>
      </c>
      <c r="E269" t="s">
        <v>132</v>
      </c>
      <c r="F269" t="s">
        <v>267</v>
      </c>
      <c r="G269" s="3">
        <v>489.43082749999991</v>
      </c>
      <c r="H269" s="5">
        <v>0.15540960411741531</v>
      </c>
      <c r="I269" s="2">
        <v>47</v>
      </c>
      <c r="J269" s="2">
        <v>32</v>
      </c>
      <c r="K269" s="2">
        <v>10</v>
      </c>
      <c r="L269" s="2">
        <v>152</v>
      </c>
      <c r="M269" s="2">
        <v>151</v>
      </c>
      <c r="N269">
        <v>38</v>
      </c>
      <c r="O269" s="2">
        <v>77</v>
      </c>
      <c r="P269" s="2">
        <v>38</v>
      </c>
      <c r="Q269" s="2">
        <v>87</v>
      </c>
      <c r="R269" s="2">
        <v>109</v>
      </c>
      <c r="S269" s="2">
        <v>22</v>
      </c>
      <c r="T269" s="2">
        <v>3</v>
      </c>
      <c r="U269" s="2">
        <v>2</v>
      </c>
      <c r="V269" s="45">
        <v>4.4502314814814812E-3</v>
      </c>
      <c r="W269" s="45">
        <v>0.57894736842105265</v>
      </c>
      <c r="X269" s="45">
        <v>0.11209490740740742</v>
      </c>
      <c r="Y269" s="2">
        <v>5</v>
      </c>
      <c r="Z269" s="2">
        <v>109</v>
      </c>
      <c r="AA269">
        <v>151</v>
      </c>
    </row>
    <row r="270" spans="1:27" x14ac:dyDescent="0.25">
      <c r="A270" s="11">
        <v>44732</v>
      </c>
      <c r="B270" s="2">
        <v>25</v>
      </c>
      <c r="C270" t="s">
        <v>80</v>
      </c>
      <c r="D270" t="s">
        <v>149</v>
      </c>
      <c r="E270" t="s">
        <v>150</v>
      </c>
      <c r="F270" t="s">
        <v>267</v>
      </c>
      <c r="G270" s="3">
        <v>3.3272213333333331</v>
      </c>
      <c r="H270" s="5">
        <v>3.1748325617283947E-2</v>
      </c>
      <c r="I270" s="2">
        <v>0</v>
      </c>
      <c r="J270" s="2">
        <v>0</v>
      </c>
      <c r="K270" s="2">
        <v>0</v>
      </c>
      <c r="L270" s="2">
        <v>22</v>
      </c>
      <c r="M270" s="2">
        <v>20</v>
      </c>
      <c r="N270">
        <v>1</v>
      </c>
      <c r="O270" s="2">
        <v>14</v>
      </c>
      <c r="P270" s="2">
        <v>1</v>
      </c>
      <c r="Q270" s="2">
        <v>11</v>
      </c>
      <c r="R270" s="2">
        <v>14</v>
      </c>
      <c r="S270" s="2">
        <v>3</v>
      </c>
      <c r="T270" s="2">
        <v>1</v>
      </c>
      <c r="U270" s="2">
        <v>6</v>
      </c>
      <c r="V270" s="45">
        <v>9.2129629629629645E-3</v>
      </c>
      <c r="W270" s="45">
        <v>0</v>
      </c>
      <c r="X270" s="45">
        <v>0.10408564814814815</v>
      </c>
      <c r="Y270" s="2">
        <v>7</v>
      </c>
      <c r="Z270" s="2">
        <v>14</v>
      </c>
      <c r="AA270">
        <v>22</v>
      </c>
    </row>
    <row r="271" spans="1:27" x14ac:dyDescent="0.25">
      <c r="A271" s="11">
        <v>44732</v>
      </c>
      <c r="B271" s="2">
        <v>25</v>
      </c>
      <c r="C271" t="s">
        <v>77</v>
      </c>
      <c r="D271" t="s">
        <v>77</v>
      </c>
      <c r="E271" t="s">
        <v>77</v>
      </c>
      <c r="F271" t="s">
        <v>280</v>
      </c>
      <c r="G271" s="3">
        <v>0</v>
      </c>
      <c r="H271" s="5" t="s">
        <v>77</v>
      </c>
      <c r="I271" s="2">
        <v>0</v>
      </c>
      <c r="J271" s="2">
        <v>0</v>
      </c>
      <c r="K271" s="2">
        <v>0</v>
      </c>
      <c r="L271" s="2">
        <v>204</v>
      </c>
      <c r="M271" s="2">
        <v>42</v>
      </c>
      <c r="N271">
        <v>0</v>
      </c>
      <c r="O271" s="2">
        <v>0</v>
      </c>
      <c r="P271" s="2">
        <v>25</v>
      </c>
      <c r="Q271" s="2">
        <v>101</v>
      </c>
      <c r="R271" s="2">
        <v>137</v>
      </c>
      <c r="S271" s="2">
        <v>36</v>
      </c>
      <c r="T271" s="2">
        <v>16</v>
      </c>
      <c r="U271" s="2">
        <v>26</v>
      </c>
      <c r="V271" s="45">
        <v>4.3750000000000004E-3</v>
      </c>
      <c r="W271" s="45">
        <v>0.6</v>
      </c>
      <c r="X271" s="45">
        <v>6.9166666666666668E-2</v>
      </c>
      <c r="Y271" s="2">
        <v>42</v>
      </c>
      <c r="Z271" s="2">
        <v>137</v>
      </c>
      <c r="AA271">
        <v>87</v>
      </c>
    </row>
    <row r="272" spans="1:27" x14ac:dyDescent="0.25">
      <c r="A272" s="11">
        <v>44732</v>
      </c>
      <c r="B272" s="2">
        <v>25</v>
      </c>
      <c r="C272" t="s">
        <v>77</v>
      </c>
      <c r="D272" t="s">
        <v>77</v>
      </c>
      <c r="E272" t="s">
        <v>77</v>
      </c>
      <c r="F272" t="s">
        <v>269</v>
      </c>
      <c r="G272" s="3">
        <v>0</v>
      </c>
      <c r="H272" s="5" t="s">
        <v>77</v>
      </c>
      <c r="I272" s="2">
        <v>0</v>
      </c>
      <c r="J272" s="2">
        <v>0</v>
      </c>
      <c r="K272" s="2">
        <v>0</v>
      </c>
      <c r="L272" s="2">
        <v>324</v>
      </c>
      <c r="M272" s="2">
        <v>58</v>
      </c>
      <c r="N272">
        <v>0</v>
      </c>
      <c r="O272" s="2">
        <v>0</v>
      </c>
      <c r="P272" s="2">
        <v>33</v>
      </c>
      <c r="Q272" s="2">
        <v>177</v>
      </c>
      <c r="R272" s="2">
        <v>246</v>
      </c>
      <c r="S272" s="2">
        <v>69</v>
      </c>
      <c r="T272" s="2">
        <v>17</v>
      </c>
      <c r="U272" s="2">
        <v>28</v>
      </c>
      <c r="V272" s="45">
        <v>6.5277777777777782E-3</v>
      </c>
      <c r="W272" s="45">
        <v>0.375</v>
      </c>
      <c r="X272" s="45">
        <v>0.15237268518518521</v>
      </c>
      <c r="Y272" s="2">
        <v>45</v>
      </c>
      <c r="Z272" s="2">
        <v>246</v>
      </c>
      <c r="AA272">
        <v>108</v>
      </c>
    </row>
    <row r="273" spans="1:27" x14ac:dyDescent="0.25">
      <c r="A273" s="11">
        <v>44732</v>
      </c>
      <c r="B273" s="2">
        <v>25</v>
      </c>
      <c r="C273" t="s">
        <v>77</v>
      </c>
      <c r="D273" t="s">
        <v>77</v>
      </c>
      <c r="E273" t="s">
        <v>77</v>
      </c>
      <c r="F273" t="s">
        <v>272</v>
      </c>
      <c r="G273" s="3">
        <v>0</v>
      </c>
      <c r="H273" s="5" t="s">
        <v>77</v>
      </c>
      <c r="I273" s="2">
        <v>0</v>
      </c>
      <c r="J273" s="2">
        <v>0</v>
      </c>
      <c r="K273" s="2">
        <v>0</v>
      </c>
      <c r="L273" s="2">
        <v>374</v>
      </c>
      <c r="M273" s="2">
        <v>81</v>
      </c>
      <c r="N273">
        <v>0</v>
      </c>
      <c r="O273" s="2">
        <v>0</v>
      </c>
      <c r="P273" s="2">
        <v>43</v>
      </c>
      <c r="Q273" s="2">
        <v>205</v>
      </c>
      <c r="R273" s="2">
        <v>268</v>
      </c>
      <c r="S273" s="2">
        <v>63</v>
      </c>
      <c r="T273" s="2">
        <v>17</v>
      </c>
      <c r="U273" s="2">
        <v>46</v>
      </c>
      <c r="V273" s="45">
        <v>5.4166666666666669E-3</v>
      </c>
      <c r="W273" s="45">
        <v>0.58139534883720934</v>
      </c>
      <c r="X273" s="45">
        <v>6.8935185185185183E-2</v>
      </c>
      <c r="Y273" s="2">
        <v>63</v>
      </c>
      <c r="Z273" s="2">
        <v>268</v>
      </c>
      <c r="AA273">
        <v>163</v>
      </c>
    </row>
    <row r="274" spans="1:27" x14ac:dyDescent="0.25">
      <c r="A274" s="11">
        <v>44732</v>
      </c>
      <c r="B274" s="2">
        <v>25</v>
      </c>
      <c r="C274" t="s">
        <v>77</v>
      </c>
      <c r="D274" t="s">
        <v>77</v>
      </c>
      <c r="E274" t="s">
        <v>77</v>
      </c>
      <c r="F274" t="s">
        <v>273</v>
      </c>
      <c r="G274" s="3">
        <v>0</v>
      </c>
      <c r="H274" s="5" t="s">
        <v>77</v>
      </c>
      <c r="I274" s="2">
        <v>0</v>
      </c>
      <c r="J274" s="2">
        <v>0</v>
      </c>
      <c r="K274" s="2">
        <v>0</v>
      </c>
      <c r="L274" s="2">
        <v>843</v>
      </c>
      <c r="M274" s="2">
        <v>135</v>
      </c>
      <c r="N274">
        <v>0</v>
      </c>
      <c r="O274" s="2">
        <v>0</v>
      </c>
      <c r="P274" s="2">
        <v>104</v>
      </c>
      <c r="Q274" s="2">
        <v>485</v>
      </c>
      <c r="R274" s="2">
        <v>611</v>
      </c>
      <c r="S274" s="2">
        <v>126</v>
      </c>
      <c r="T274" s="2">
        <v>49</v>
      </c>
      <c r="U274" s="2">
        <v>79</v>
      </c>
      <c r="V274" s="45">
        <v>4.6759259259259263E-3</v>
      </c>
      <c r="W274" s="45">
        <v>0.62745098039215685</v>
      </c>
      <c r="X274" s="45">
        <v>0.10116898148148148</v>
      </c>
      <c r="Y274" s="2">
        <v>128</v>
      </c>
      <c r="Z274" s="2">
        <v>611</v>
      </c>
      <c r="AA274">
        <v>307</v>
      </c>
    </row>
    <row r="275" spans="1:27" x14ac:dyDescent="0.25">
      <c r="A275" s="11">
        <v>44732</v>
      </c>
      <c r="B275" s="2">
        <v>25</v>
      </c>
      <c r="C275" t="s">
        <v>77</v>
      </c>
      <c r="D275" t="s">
        <v>77</v>
      </c>
      <c r="E275" t="s">
        <v>77</v>
      </c>
      <c r="F275" t="s">
        <v>268</v>
      </c>
      <c r="G275" s="3">
        <v>0</v>
      </c>
      <c r="H275" s="5" t="s">
        <v>77</v>
      </c>
      <c r="I275" s="2">
        <v>0</v>
      </c>
      <c r="J275" s="2">
        <v>0</v>
      </c>
      <c r="K275" s="2">
        <v>0</v>
      </c>
      <c r="L275" s="2">
        <v>400</v>
      </c>
      <c r="M275" s="2">
        <v>68</v>
      </c>
      <c r="N275">
        <v>0</v>
      </c>
      <c r="O275" s="2">
        <v>1</v>
      </c>
      <c r="P275" s="2">
        <v>39</v>
      </c>
      <c r="Q275" s="2">
        <v>197</v>
      </c>
      <c r="R275" s="2">
        <v>281</v>
      </c>
      <c r="S275" s="2">
        <v>84</v>
      </c>
      <c r="T275" s="2">
        <v>21</v>
      </c>
      <c r="U275" s="2">
        <v>59</v>
      </c>
      <c r="V275" s="45">
        <v>8.3101851851851861E-3</v>
      </c>
      <c r="W275" s="45">
        <v>0.35897435897435898</v>
      </c>
      <c r="X275" s="45">
        <v>6.6637731481481485E-2</v>
      </c>
      <c r="Y275" s="2">
        <v>80</v>
      </c>
      <c r="Z275" s="2">
        <v>281</v>
      </c>
      <c r="AA275">
        <v>166</v>
      </c>
    </row>
    <row r="276" spans="1:27" x14ac:dyDescent="0.25">
      <c r="A276" s="11">
        <v>44732</v>
      </c>
      <c r="B276" s="2">
        <v>25</v>
      </c>
      <c r="C276" t="s">
        <v>77</v>
      </c>
      <c r="D276" t="s">
        <v>77</v>
      </c>
      <c r="E276" t="s">
        <v>77</v>
      </c>
      <c r="F276" t="s">
        <v>286</v>
      </c>
      <c r="G276" s="3">
        <v>0</v>
      </c>
      <c r="H276" s="5" t="s">
        <v>77</v>
      </c>
      <c r="I276" s="2">
        <v>0</v>
      </c>
      <c r="J276" s="2">
        <v>0</v>
      </c>
      <c r="K276" s="2">
        <v>0</v>
      </c>
      <c r="L276" s="2">
        <v>162</v>
      </c>
      <c r="M276" s="2">
        <v>18</v>
      </c>
      <c r="N276">
        <v>0</v>
      </c>
      <c r="O276" s="2">
        <v>0</v>
      </c>
      <c r="P276" s="2">
        <v>7</v>
      </c>
      <c r="Q276" s="2">
        <v>68</v>
      </c>
      <c r="R276" s="2">
        <v>101</v>
      </c>
      <c r="S276" s="2">
        <v>33</v>
      </c>
      <c r="T276" s="2">
        <v>19</v>
      </c>
      <c r="U276" s="2">
        <v>35</v>
      </c>
      <c r="V276" s="45">
        <v>1.8402777777777777E-3</v>
      </c>
      <c r="W276" s="45">
        <v>0.5714285714285714</v>
      </c>
      <c r="X276" s="45">
        <v>3.888888888888889E-2</v>
      </c>
      <c r="Y276" s="2">
        <v>54</v>
      </c>
      <c r="Z276" s="2">
        <v>101</v>
      </c>
      <c r="AA276">
        <v>70</v>
      </c>
    </row>
    <row r="277" spans="1:27" x14ac:dyDescent="0.25">
      <c r="A277" s="11">
        <v>44732</v>
      </c>
      <c r="B277" s="2">
        <v>25</v>
      </c>
      <c r="C277" t="s">
        <v>77</v>
      </c>
      <c r="D277" t="s">
        <v>77</v>
      </c>
      <c r="E277" t="s">
        <v>77</v>
      </c>
      <c r="F277" t="s">
        <v>276</v>
      </c>
      <c r="G277" s="3">
        <v>0</v>
      </c>
      <c r="H277" s="5" t="s">
        <v>77</v>
      </c>
      <c r="I277" s="2">
        <v>0</v>
      </c>
      <c r="J277" s="2">
        <v>0</v>
      </c>
      <c r="K277" s="2">
        <v>0</v>
      </c>
      <c r="L277" s="2">
        <v>376</v>
      </c>
      <c r="M277" s="2">
        <v>59</v>
      </c>
      <c r="N277">
        <v>0</v>
      </c>
      <c r="O277" s="2">
        <v>0</v>
      </c>
      <c r="P277" s="2">
        <v>24</v>
      </c>
      <c r="Q277" s="2">
        <v>189</v>
      </c>
      <c r="R277" s="2">
        <v>263</v>
      </c>
      <c r="S277" s="2">
        <v>74</v>
      </c>
      <c r="T277" s="2">
        <v>22</v>
      </c>
      <c r="U277" s="2">
        <v>67</v>
      </c>
      <c r="V277" s="45">
        <v>6.325231481481482E-3</v>
      </c>
      <c r="W277" s="45">
        <v>0.41666666666666669</v>
      </c>
      <c r="X277" s="45">
        <v>9.2638888888888896E-2</v>
      </c>
      <c r="Y277" s="2">
        <v>89</v>
      </c>
      <c r="Z277" s="2">
        <v>263</v>
      </c>
      <c r="AA277">
        <v>157</v>
      </c>
    </row>
    <row r="278" spans="1:27" x14ac:dyDescent="0.25">
      <c r="A278" s="11">
        <v>44732</v>
      </c>
      <c r="B278" s="2">
        <v>25</v>
      </c>
      <c r="C278" t="s">
        <v>77</v>
      </c>
      <c r="D278" t="s">
        <v>77</v>
      </c>
      <c r="E278" t="s">
        <v>77</v>
      </c>
      <c r="F278" t="s">
        <v>285</v>
      </c>
      <c r="G278" s="3">
        <v>0</v>
      </c>
      <c r="H278" s="5" t="s">
        <v>77</v>
      </c>
      <c r="I278" s="2">
        <v>0</v>
      </c>
      <c r="J278" s="2">
        <v>0</v>
      </c>
      <c r="K278" s="2">
        <v>0</v>
      </c>
      <c r="L278" s="2">
        <v>286</v>
      </c>
      <c r="M278" s="2">
        <v>67</v>
      </c>
      <c r="N278">
        <v>0</v>
      </c>
      <c r="O278" s="2">
        <v>1</v>
      </c>
      <c r="P278" s="2">
        <v>25</v>
      </c>
      <c r="Q278" s="2">
        <v>171</v>
      </c>
      <c r="R278" s="2">
        <v>225</v>
      </c>
      <c r="S278" s="2">
        <v>54</v>
      </c>
      <c r="T278" s="2">
        <v>8</v>
      </c>
      <c r="U278" s="2">
        <v>28</v>
      </c>
      <c r="V278" s="45">
        <v>2.638888888888889E-3</v>
      </c>
      <c r="W278" s="45">
        <v>0.56000000000000005</v>
      </c>
      <c r="X278" s="45">
        <v>4.5931712962962966E-2</v>
      </c>
      <c r="Y278" s="2">
        <v>36</v>
      </c>
      <c r="Z278" s="2">
        <v>225</v>
      </c>
      <c r="AA278">
        <v>147</v>
      </c>
    </row>
    <row r="279" spans="1:27" x14ac:dyDescent="0.25">
      <c r="A279" s="11">
        <v>44732</v>
      </c>
      <c r="B279" s="2">
        <v>25</v>
      </c>
      <c r="C279" t="s">
        <v>77</v>
      </c>
      <c r="D279" t="s">
        <v>77</v>
      </c>
      <c r="E279" t="s">
        <v>77</v>
      </c>
      <c r="F279" t="s">
        <v>282</v>
      </c>
      <c r="G279" s="3">
        <v>0</v>
      </c>
      <c r="H279" s="5" t="s">
        <v>77</v>
      </c>
      <c r="I279" s="2">
        <v>0</v>
      </c>
      <c r="J279" s="2">
        <v>0</v>
      </c>
      <c r="K279" s="2">
        <v>0</v>
      </c>
      <c r="L279" s="2">
        <v>329</v>
      </c>
      <c r="M279" s="2">
        <v>64</v>
      </c>
      <c r="N279">
        <v>0</v>
      </c>
      <c r="O279" s="2">
        <v>0</v>
      </c>
      <c r="P279" s="2">
        <v>34</v>
      </c>
      <c r="Q279" s="2">
        <v>172</v>
      </c>
      <c r="R279" s="2">
        <v>231</v>
      </c>
      <c r="S279" s="2">
        <v>59</v>
      </c>
      <c r="T279" s="2">
        <v>21</v>
      </c>
      <c r="U279" s="2">
        <v>43</v>
      </c>
      <c r="V279" s="45">
        <v>8.1828703703703716E-3</v>
      </c>
      <c r="W279" s="45">
        <v>0.20588235294117646</v>
      </c>
      <c r="X279" s="45">
        <v>6.7384259259259255E-2</v>
      </c>
      <c r="Y279" s="2">
        <v>64</v>
      </c>
      <c r="Z279" s="2">
        <v>231</v>
      </c>
      <c r="AA279">
        <v>149</v>
      </c>
    </row>
    <row r="280" spans="1:27" x14ac:dyDescent="0.25">
      <c r="A280" s="11">
        <v>44732</v>
      </c>
      <c r="B280" s="2">
        <v>25</v>
      </c>
      <c r="C280" t="s">
        <v>77</v>
      </c>
      <c r="D280" t="s">
        <v>77</v>
      </c>
      <c r="E280" t="s">
        <v>77</v>
      </c>
      <c r="F280" t="s">
        <v>287</v>
      </c>
      <c r="G280" s="3">
        <v>0</v>
      </c>
      <c r="H280" s="5">
        <v>3.0555555555555557E-3</v>
      </c>
      <c r="I280" s="2">
        <v>0</v>
      </c>
      <c r="J280" s="2">
        <v>0</v>
      </c>
      <c r="K280" s="2">
        <v>0</v>
      </c>
      <c r="L280" s="2">
        <v>283</v>
      </c>
      <c r="M280" s="2">
        <v>56</v>
      </c>
      <c r="N280">
        <v>0</v>
      </c>
      <c r="O280" s="2">
        <v>1</v>
      </c>
      <c r="P280" s="2">
        <v>27</v>
      </c>
      <c r="Q280" s="2">
        <v>147</v>
      </c>
      <c r="R280" s="2">
        <v>204</v>
      </c>
      <c r="S280" s="2">
        <v>57</v>
      </c>
      <c r="T280" s="2">
        <v>19</v>
      </c>
      <c r="U280" s="2">
        <v>33</v>
      </c>
      <c r="V280" s="45">
        <v>1.0324074074074074E-2</v>
      </c>
      <c r="W280" s="45">
        <v>0.36</v>
      </c>
      <c r="X280" s="45">
        <v>3.876157407407408E-2</v>
      </c>
      <c r="Y280" s="2">
        <v>52</v>
      </c>
      <c r="Z280" s="2">
        <v>204</v>
      </c>
      <c r="AA280">
        <v>150</v>
      </c>
    </row>
    <row r="281" spans="1:27" x14ac:dyDescent="0.25">
      <c r="A281" s="11">
        <v>44732</v>
      </c>
      <c r="B281" s="2">
        <v>25</v>
      </c>
      <c r="C281" t="s">
        <v>77</v>
      </c>
      <c r="D281" t="s">
        <v>77</v>
      </c>
      <c r="E281" t="s">
        <v>77</v>
      </c>
      <c r="F281" t="s">
        <v>284</v>
      </c>
      <c r="G281" s="3">
        <v>0</v>
      </c>
      <c r="H281" s="5" t="s">
        <v>77</v>
      </c>
      <c r="I281" s="2">
        <v>0</v>
      </c>
      <c r="J281" s="2">
        <v>0</v>
      </c>
      <c r="K281" s="2">
        <v>0</v>
      </c>
      <c r="L281" s="2">
        <v>171</v>
      </c>
      <c r="M281" s="2">
        <v>39</v>
      </c>
      <c r="N281">
        <v>0</v>
      </c>
      <c r="O281" s="2">
        <v>1</v>
      </c>
      <c r="P281" s="2">
        <v>19</v>
      </c>
      <c r="Q281" s="2">
        <v>79</v>
      </c>
      <c r="R281" s="2">
        <v>119</v>
      </c>
      <c r="S281" s="2">
        <v>40</v>
      </c>
      <c r="T281" s="2">
        <v>5</v>
      </c>
      <c r="U281" s="2">
        <v>28</v>
      </c>
      <c r="V281" s="45">
        <v>7.0138888888888898E-3</v>
      </c>
      <c r="W281" s="45">
        <v>0.3888888888888889</v>
      </c>
      <c r="X281" s="45">
        <v>4.5879629629629631E-2</v>
      </c>
      <c r="Y281" s="2">
        <v>33</v>
      </c>
      <c r="Z281" s="2">
        <v>119</v>
      </c>
      <c r="AA281">
        <v>86</v>
      </c>
    </row>
    <row r="282" spans="1:27" x14ac:dyDescent="0.25">
      <c r="A282" s="11">
        <v>44732</v>
      </c>
      <c r="B282" s="2">
        <v>25</v>
      </c>
      <c r="C282" t="s">
        <v>77</v>
      </c>
      <c r="D282" t="s">
        <v>77</v>
      </c>
      <c r="E282" t="s">
        <v>77</v>
      </c>
      <c r="F282" t="s">
        <v>281</v>
      </c>
      <c r="G282" s="3">
        <v>0</v>
      </c>
      <c r="H282" s="5" t="s">
        <v>77</v>
      </c>
      <c r="I282" s="2">
        <v>0</v>
      </c>
      <c r="J282" s="2">
        <v>0</v>
      </c>
      <c r="K282" s="2">
        <v>0</v>
      </c>
      <c r="L282" s="2">
        <v>144</v>
      </c>
      <c r="M282" s="2">
        <v>26</v>
      </c>
      <c r="N282">
        <v>0</v>
      </c>
      <c r="O282" s="2">
        <v>0</v>
      </c>
      <c r="P282" s="2">
        <v>9</v>
      </c>
      <c r="Q282" s="2">
        <v>80</v>
      </c>
      <c r="R282" s="2">
        <v>109</v>
      </c>
      <c r="S282" s="2">
        <v>29</v>
      </c>
      <c r="T282" s="2">
        <v>13</v>
      </c>
      <c r="U282" s="2">
        <v>13</v>
      </c>
      <c r="V282" s="45">
        <v>6.8171296296296296E-3</v>
      </c>
      <c r="W282" s="45">
        <v>0.22222222222222221</v>
      </c>
      <c r="X282" s="45">
        <v>0.11361111111111111</v>
      </c>
      <c r="Y282" s="2">
        <v>26</v>
      </c>
      <c r="Z282" s="2">
        <v>109</v>
      </c>
      <c r="AA282">
        <v>49</v>
      </c>
    </row>
    <row r="283" spans="1:27" x14ac:dyDescent="0.25">
      <c r="A283" s="11">
        <v>44732</v>
      </c>
      <c r="B283" s="2">
        <v>25</v>
      </c>
      <c r="C283" t="s">
        <v>77</v>
      </c>
      <c r="D283" t="s">
        <v>77</v>
      </c>
      <c r="E283" t="s">
        <v>77</v>
      </c>
      <c r="F283" t="s">
        <v>279</v>
      </c>
      <c r="G283" s="3">
        <v>0</v>
      </c>
      <c r="H283" s="5" t="s">
        <v>77</v>
      </c>
      <c r="I283" s="2">
        <v>0</v>
      </c>
      <c r="J283" s="2">
        <v>0</v>
      </c>
      <c r="K283" s="2">
        <v>0</v>
      </c>
      <c r="L283" s="2">
        <v>223</v>
      </c>
      <c r="M283" s="2">
        <v>42</v>
      </c>
      <c r="N283">
        <v>0</v>
      </c>
      <c r="O283" s="2">
        <v>0</v>
      </c>
      <c r="P283" s="2">
        <v>22</v>
      </c>
      <c r="Q283" s="2">
        <v>114</v>
      </c>
      <c r="R283" s="2">
        <v>161</v>
      </c>
      <c r="S283" s="2">
        <v>47</v>
      </c>
      <c r="T283" s="2">
        <v>13</v>
      </c>
      <c r="U283" s="2">
        <v>27</v>
      </c>
      <c r="V283" s="45">
        <v>1.050925925925926E-2</v>
      </c>
      <c r="W283" s="45">
        <v>0.18181818181818182</v>
      </c>
      <c r="X283" s="45">
        <v>5.8350694444444448E-2</v>
      </c>
      <c r="Y283" s="2">
        <v>40</v>
      </c>
      <c r="Z283" s="2">
        <v>161</v>
      </c>
      <c r="AA283">
        <v>96</v>
      </c>
    </row>
    <row r="284" spans="1:27" x14ac:dyDescent="0.25">
      <c r="A284" s="11">
        <v>44732</v>
      </c>
      <c r="B284" s="2">
        <v>25</v>
      </c>
      <c r="C284" t="s">
        <v>77</v>
      </c>
      <c r="D284" t="s">
        <v>77</v>
      </c>
      <c r="E284" t="s">
        <v>77</v>
      </c>
      <c r="F284" t="s">
        <v>275</v>
      </c>
      <c r="G284" s="3">
        <v>0</v>
      </c>
      <c r="H284" s="5" t="s">
        <v>77</v>
      </c>
      <c r="I284" s="2">
        <v>0</v>
      </c>
      <c r="J284" s="2">
        <v>0</v>
      </c>
      <c r="K284" s="2">
        <v>0</v>
      </c>
      <c r="L284" s="2">
        <v>347</v>
      </c>
      <c r="M284" s="2">
        <v>60</v>
      </c>
      <c r="N284">
        <v>0</v>
      </c>
      <c r="O284" s="2">
        <v>0</v>
      </c>
      <c r="P284" s="2">
        <v>25</v>
      </c>
      <c r="Q284" s="2">
        <v>201</v>
      </c>
      <c r="R284" s="2">
        <v>267</v>
      </c>
      <c r="S284" s="2">
        <v>66</v>
      </c>
      <c r="T284" s="2">
        <v>19</v>
      </c>
      <c r="U284" s="2">
        <v>36</v>
      </c>
      <c r="V284" s="45">
        <v>5.3414351851851852E-3</v>
      </c>
      <c r="W284" s="45">
        <v>0.54166666666666663</v>
      </c>
      <c r="X284" s="45">
        <v>0.11114583333333335</v>
      </c>
      <c r="Y284" s="2">
        <v>55</v>
      </c>
      <c r="Z284" s="2">
        <v>267</v>
      </c>
      <c r="AA284">
        <v>131</v>
      </c>
    </row>
    <row r="285" spans="1:27" x14ac:dyDescent="0.25">
      <c r="A285" s="11">
        <v>44732</v>
      </c>
      <c r="B285" s="2">
        <v>25</v>
      </c>
      <c r="C285" t="s">
        <v>77</v>
      </c>
      <c r="D285" t="s">
        <v>77</v>
      </c>
      <c r="E285" t="s">
        <v>77</v>
      </c>
      <c r="F285" t="s">
        <v>271</v>
      </c>
      <c r="G285" s="3">
        <v>0</v>
      </c>
      <c r="H285" s="5" t="s">
        <v>77</v>
      </c>
      <c r="I285" s="2">
        <v>0</v>
      </c>
      <c r="J285" s="2">
        <v>0</v>
      </c>
      <c r="K285" s="2">
        <v>0</v>
      </c>
      <c r="L285" s="2">
        <v>350</v>
      </c>
      <c r="M285" s="2">
        <v>65</v>
      </c>
      <c r="N285">
        <v>0</v>
      </c>
      <c r="O285" s="2">
        <v>0</v>
      </c>
      <c r="P285" s="2">
        <v>42</v>
      </c>
      <c r="Q285" s="2">
        <v>181</v>
      </c>
      <c r="R285" s="2">
        <v>246</v>
      </c>
      <c r="S285" s="2">
        <v>65</v>
      </c>
      <c r="T285" s="2">
        <v>12</v>
      </c>
      <c r="U285" s="2">
        <v>50</v>
      </c>
      <c r="V285" s="45">
        <v>4.1435185185185186E-3</v>
      </c>
      <c r="W285" s="45">
        <v>0.69047619047619047</v>
      </c>
      <c r="X285" s="45">
        <v>8.8113425925925928E-2</v>
      </c>
      <c r="Y285" s="2">
        <v>62</v>
      </c>
      <c r="Z285" s="2">
        <v>246</v>
      </c>
      <c r="AA285">
        <v>146</v>
      </c>
    </row>
    <row r="286" spans="1:27" x14ac:dyDescent="0.25">
      <c r="A286" s="11">
        <v>44732</v>
      </c>
      <c r="B286" s="2">
        <v>25</v>
      </c>
      <c r="C286" t="s">
        <v>77</v>
      </c>
      <c r="D286" t="s">
        <v>77</v>
      </c>
      <c r="E286" t="s">
        <v>77</v>
      </c>
      <c r="F286" t="s">
        <v>82</v>
      </c>
      <c r="G286" s="3">
        <v>0</v>
      </c>
      <c r="H286" s="5" t="s">
        <v>77</v>
      </c>
      <c r="I286" s="2">
        <v>0</v>
      </c>
      <c r="J286" s="2">
        <v>0</v>
      </c>
      <c r="K286" s="2">
        <v>0</v>
      </c>
      <c r="L286" s="2">
        <v>36</v>
      </c>
      <c r="M286" s="2">
        <v>1</v>
      </c>
      <c r="N286">
        <v>0</v>
      </c>
      <c r="O286" s="2">
        <v>0</v>
      </c>
      <c r="P286" s="2">
        <v>1</v>
      </c>
      <c r="Q286" s="2">
        <v>35</v>
      </c>
      <c r="R286" s="2">
        <v>35</v>
      </c>
      <c r="S286" s="2">
        <v>0</v>
      </c>
      <c r="T286" s="2">
        <v>0</v>
      </c>
      <c r="U286" s="2">
        <v>0</v>
      </c>
      <c r="V286" s="45">
        <v>4.2824074074074075E-4</v>
      </c>
      <c r="W286" s="45" t="s">
        <v>77</v>
      </c>
      <c r="X286" s="45" t="s">
        <v>77</v>
      </c>
      <c r="Y286" s="2">
        <v>0</v>
      </c>
      <c r="Z286" s="2">
        <v>35</v>
      </c>
      <c r="AA286">
        <v>1</v>
      </c>
    </row>
    <row r="287" spans="1:27" x14ac:dyDescent="0.25">
      <c r="A287" s="11">
        <v>44732</v>
      </c>
      <c r="B287" s="2">
        <v>25</v>
      </c>
      <c r="C287" t="s">
        <v>77</v>
      </c>
      <c r="D287" t="s">
        <v>77</v>
      </c>
      <c r="E287" t="s">
        <v>77</v>
      </c>
      <c r="F287" t="s">
        <v>270</v>
      </c>
      <c r="G287" s="3">
        <v>0</v>
      </c>
      <c r="H287" s="5" t="s">
        <v>77</v>
      </c>
      <c r="I287" s="2">
        <v>0</v>
      </c>
      <c r="J287" s="2">
        <v>0</v>
      </c>
      <c r="K287" s="2">
        <v>0</v>
      </c>
      <c r="L287" s="2">
        <v>281</v>
      </c>
      <c r="M287" s="2">
        <v>69</v>
      </c>
      <c r="N287">
        <v>0</v>
      </c>
      <c r="O287" s="2">
        <v>1</v>
      </c>
      <c r="P287" s="2">
        <v>40</v>
      </c>
      <c r="Q287" s="2">
        <v>136</v>
      </c>
      <c r="R287" s="2">
        <v>179</v>
      </c>
      <c r="S287" s="2">
        <v>43</v>
      </c>
      <c r="T287" s="2">
        <v>14</v>
      </c>
      <c r="U287" s="2">
        <v>48</v>
      </c>
      <c r="V287" s="45">
        <v>7.7372685185185183E-3</v>
      </c>
      <c r="W287" s="45">
        <v>0.36842105263157893</v>
      </c>
      <c r="X287" s="45">
        <v>3.8842592592592595E-2</v>
      </c>
      <c r="Y287" s="2">
        <v>62</v>
      </c>
      <c r="Z287" s="2">
        <v>179</v>
      </c>
      <c r="AA287">
        <v>144</v>
      </c>
    </row>
    <row r="288" spans="1:27" x14ac:dyDescent="0.25">
      <c r="A288" s="11">
        <v>44732</v>
      </c>
      <c r="B288" s="2">
        <v>25</v>
      </c>
      <c r="C288" t="s">
        <v>77</v>
      </c>
      <c r="D288" t="s">
        <v>77</v>
      </c>
      <c r="E288" t="s">
        <v>77</v>
      </c>
      <c r="F288" t="s">
        <v>94</v>
      </c>
      <c r="G288" s="3">
        <v>0</v>
      </c>
      <c r="H288" s="5" t="s">
        <v>77</v>
      </c>
      <c r="I288" s="2">
        <v>0</v>
      </c>
      <c r="J288" s="2">
        <v>0</v>
      </c>
      <c r="K288" s="2">
        <v>0</v>
      </c>
      <c r="L288" s="2">
        <v>340</v>
      </c>
      <c r="M288" s="2">
        <v>85</v>
      </c>
      <c r="N288">
        <v>0</v>
      </c>
      <c r="O288" s="2">
        <v>0</v>
      </c>
      <c r="P288" s="2">
        <v>47</v>
      </c>
      <c r="Q288" s="2">
        <v>163</v>
      </c>
      <c r="R288" s="2">
        <v>227</v>
      </c>
      <c r="S288" s="2">
        <v>64</v>
      </c>
      <c r="T288" s="2">
        <v>23</v>
      </c>
      <c r="U288" s="2">
        <v>43</v>
      </c>
      <c r="V288" s="45">
        <v>6.4120370370370364E-3</v>
      </c>
      <c r="W288" s="45">
        <v>0.44680851063829785</v>
      </c>
      <c r="X288" s="45">
        <v>6.2627314814814816E-2</v>
      </c>
      <c r="Y288" s="2">
        <v>66</v>
      </c>
      <c r="Z288" s="2">
        <v>227</v>
      </c>
      <c r="AA288">
        <v>186</v>
      </c>
    </row>
    <row r="289" spans="1:27" x14ac:dyDescent="0.25">
      <c r="A289" s="11">
        <v>44732</v>
      </c>
      <c r="B289" s="2">
        <v>25</v>
      </c>
      <c r="C289" t="s">
        <v>77</v>
      </c>
      <c r="D289" t="s">
        <v>77</v>
      </c>
      <c r="E289" t="s">
        <v>77</v>
      </c>
      <c r="F289" t="s">
        <v>274</v>
      </c>
      <c r="G289" s="3">
        <v>0</v>
      </c>
      <c r="H289" s="5" t="s">
        <v>77</v>
      </c>
      <c r="I289" s="2">
        <v>0</v>
      </c>
      <c r="J289" s="2">
        <v>0</v>
      </c>
      <c r="K289" s="2">
        <v>0</v>
      </c>
      <c r="L289" s="2">
        <v>505</v>
      </c>
      <c r="M289" s="2">
        <v>105</v>
      </c>
      <c r="N289">
        <v>0</v>
      </c>
      <c r="O289" s="2">
        <v>0</v>
      </c>
      <c r="P289" s="2">
        <v>67</v>
      </c>
      <c r="Q289" s="2">
        <v>272</v>
      </c>
      <c r="R289" s="2">
        <v>367</v>
      </c>
      <c r="S289" s="2">
        <v>95</v>
      </c>
      <c r="T289" s="2">
        <v>25</v>
      </c>
      <c r="U289" s="2">
        <v>46</v>
      </c>
      <c r="V289" s="45">
        <v>7.1643518518518523E-3</v>
      </c>
      <c r="W289" s="45">
        <v>0.35820895522388058</v>
      </c>
      <c r="X289" s="45">
        <v>0.15656828703703704</v>
      </c>
      <c r="Y289" s="2">
        <v>71</v>
      </c>
      <c r="Z289" s="2">
        <v>367</v>
      </c>
      <c r="AA289">
        <v>174</v>
      </c>
    </row>
    <row r="290" spans="1:27" x14ac:dyDescent="0.25">
      <c r="A290" s="11">
        <v>44732</v>
      </c>
      <c r="B290" s="2">
        <v>25</v>
      </c>
      <c r="C290" t="s">
        <v>77</v>
      </c>
      <c r="D290" t="s">
        <v>77</v>
      </c>
      <c r="E290" t="s">
        <v>77</v>
      </c>
      <c r="F290" t="s">
        <v>267</v>
      </c>
      <c r="G290" s="3">
        <v>0</v>
      </c>
      <c r="H290" s="5" t="s">
        <v>77</v>
      </c>
      <c r="I290" s="2">
        <v>0</v>
      </c>
      <c r="J290" s="2">
        <v>0</v>
      </c>
      <c r="K290" s="2">
        <v>0</v>
      </c>
      <c r="L290" s="2">
        <v>526</v>
      </c>
      <c r="M290" s="2">
        <v>72</v>
      </c>
      <c r="N290">
        <v>0</v>
      </c>
      <c r="O290" s="2">
        <v>0</v>
      </c>
      <c r="P290" s="2">
        <v>53</v>
      </c>
      <c r="Q290" s="2">
        <v>274</v>
      </c>
      <c r="R290" s="2">
        <v>373</v>
      </c>
      <c r="S290" s="2">
        <v>99</v>
      </c>
      <c r="T290" s="2">
        <v>30</v>
      </c>
      <c r="U290" s="2">
        <v>70</v>
      </c>
      <c r="V290" s="45">
        <v>6.325231481481482E-3</v>
      </c>
      <c r="W290" s="45">
        <v>0.46153846153846156</v>
      </c>
      <c r="X290" s="45">
        <v>0.11652777777777779</v>
      </c>
      <c r="Y290" s="2">
        <v>100</v>
      </c>
      <c r="Z290" s="2">
        <v>373</v>
      </c>
      <c r="AA290">
        <v>206</v>
      </c>
    </row>
    <row r="291" spans="1:27" x14ac:dyDescent="0.25">
      <c r="A291" s="11">
        <v>44732</v>
      </c>
      <c r="B291" s="2">
        <v>25</v>
      </c>
      <c r="C291" t="s">
        <v>77</v>
      </c>
      <c r="D291" t="s">
        <v>77</v>
      </c>
      <c r="E291" t="s">
        <v>77</v>
      </c>
      <c r="F291" t="s">
        <v>278</v>
      </c>
      <c r="G291" s="3">
        <v>0</v>
      </c>
      <c r="H291" s="5" t="s">
        <v>77</v>
      </c>
      <c r="I291" s="2">
        <v>0</v>
      </c>
      <c r="J291" s="2">
        <v>0</v>
      </c>
      <c r="K291" s="2">
        <v>0</v>
      </c>
      <c r="L291" s="2">
        <v>232</v>
      </c>
      <c r="M291" s="2">
        <v>54</v>
      </c>
      <c r="N291">
        <v>0</v>
      </c>
      <c r="O291" s="2">
        <v>0</v>
      </c>
      <c r="P291" s="2">
        <v>24</v>
      </c>
      <c r="Q291" s="2">
        <v>131</v>
      </c>
      <c r="R291" s="2">
        <v>181</v>
      </c>
      <c r="S291" s="2">
        <v>50</v>
      </c>
      <c r="T291" s="2">
        <v>8</v>
      </c>
      <c r="U291" s="2">
        <v>19</v>
      </c>
      <c r="V291" s="45">
        <v>4.9247685185185184E-3</v>
      </c>
      <c r="W291" s="45">
        <v>0.625</v>
      </c>
      <c r="X291" s="45">
        <v>7.3252314814814812E-2</v>
      </c>
      <c r="Y291" s="2">
        <v>27</v>
      </c>
      <c r="Z291" s="2">
        <v>181</v>
      </c>
      <c r="AA291">
        <v>111</v>
      </c>
    </row>
    <row r="292" spans="1:27" x14ac:dyDescent="0.25">
      <c r="A292" s="11">
        <v>44732</v>
      </c>
      <c r="B292" s="2">
        <v>25</v>
      </c>
      <c r="C292" t="s">
        <v>77</v>
      </c>
      <c r="D292" t="s">
        <v>77</v>
      </c>
      <c r="E292" t="s">
        <v>77</v>
      </c>
      <c r="F292" t="s">
        <v>283</v>
      </c>
      <c r="G292" s="3">
        <v>0</v>
      </c>
      <c r="H292" s="5" t="s">
        <v>77</v>
      </c>
      <c r="I292" s="2">
        <v>0</v>
      </c>
      <c r="J292" s="2">
        <v>0</v>
      </c>
      <c r="K292" s="2">
        <v>0</v>
      </c>
      <c r="L292" s="2">
        <v>298</v>
      </c>
      <c r="M292" s="2">
        <v>55</v>
      </c>
      <c r="N292">
        <v>0</v>
      </c>
      <c r="O292" s="2">
        <v>0</v>
      </c>
      <c r="P292" s="2">
        <v>40</v>
      </c>
      <c r="Q292" s="2">
        <v>173</v>
      </c>
      <c r="R292" s="2">
        <v>222</v>
      </c>
      <c r="S292" s="2">
        <v>49</v>
      </c>
      <c r="T292" s="2">
        <v>10</v>
      </c>
      <c r="U292" s="2">
        <v>26</v>
      </c>
      <c r="V292" s="45">
        <v>4.9131944444444449E-3</v>
      </c>
      <c r="W292" s="45">
        <v>0.55000000000000004</v>
      </c>
      <c r="X292" s="45">
        <v>0.10774305555555556</v>
      </c>
      <c r="Y292" s="2">
        <v>36</v>
      </c>
      <c r="Z292" s="2">
        <v>222</v>
      </c>
      <c r="AA292">
        <v>131</v>
      </c>
    </row>
    <row r="293" spans="1:27" x14ac:dyDescent="0.25">
      <c r="A293" s="11">
        <v>44732</v>
      </c>
      <c r="B293" s="2">
        <v>25</v>
      </c>
      <c r="C293" t="s">
        <v>77</v>
      </c>
      <c r="D293" t="s">
        <v>77</v>
      </c>
      <c r="E293" t="s">
        <v>77</v>
      </c>
      <c r="F293" t="s">
        <v>277</v>
      </c>
      <c r="G293" s="3">
        <v>0</v>
      </c>
      <c r="H293" s="5" t="s">
        <v>77</v>
      </c>
      <c r="I293" s="2">
        <v>0</v>
      </c>
      <c r="J293" s="2">
        <v>0</v>
      </c>
      <c r="K293" s="2">
        <v>0</v>
      </c>
      <c r="L293" s="2">
        <v>334</v>
      </c>
      <c r="M293" s="2">
        <v>62</v>
      </c>
      <c r="N293">
        <v>0</v>
      </c>
      <c r="O293" s="2">
        <v>0</v>
      </c>
      <c r="P293" s="2">
        <v>35</v>
      </c>
      <c r="Q293" s="2">
        <v>159</v>
      </c>
      <c r="R293" s="2">
        <v>231</v>
      </c>
      <c r="S293" s="2">
        <v>72</v>
      </c>
      <c r="T293" s="2">
        <v>23</v>
      </c>
      <c r="U293" s="2">
        <v>45</v>
      </c>
      <c r="V293" s="45">
        <v>4.6527777777777782E-3</v>
      </c>
      <c r="W293" s="45">
        <v>0.51515151515151514</v>
      </c>
      <c r="X293" s="45">
        <v>7.4554398148148154E-2</v>
      </c>
      <c r="Y293" s="2">
        <v>68</v>
      </c>
      <c r="Z293" s="2">
        <v>231</v>
      </c>
      <c r="AA293">
        <v>146</v>
      </c>
    </row>
    <row r="294" spans="1:27" x14ac:dyDescent="0.25">
      <c r="A294" s="11">
        <v>44725</v>
      </c>
      <c r="B294" s="2">
        <v>24</v>
      </c>
      <c r="C294" t="s">
        <v>77</v>
      </c>
      <c r="D294" t="s">
        <v>77</v>
      </c>
      <c r="E294" t="s">
        <v>77</v>
      </c>
      <c r="F294" t="s">
        <v>278</v>
      </c>
      <c r="G294" s="3">
        <v>0</v>
      </c>
      <c r="H294" s="5">
        <v>1.6454476851851852E-2</v>
      </c>
      <c r="I294" s="2">
        <v>0</v>
      </c>
      <c r="J294" s="2">
        <v>0</v>
      </c>
      <c r="K294" s="2">
        <v>0</v>
      </c>
      <c r="L294" s="2">
        <v>216</v>
      </c>
      <c r="M294" s="2">
        <v>47</v>
      </c>
      <c r="N294">
        <v>0</v>
      </c>
      <c r="O294" s="2">
        <v>3</v>
      </c>
      <c r="P294" s="2">
        <v>22</v>
      </c>
      <c r="Q294" s="2">
        <v>113</v>
      </c>
      <c r="R294" s="2">
        <v>155</v>
      </c>
      <c r="S294" s="2">
        <v>42</v>
      </c>
      <c r="T294" s="2">
        <v>10</v>
      </c>
      <c r="U294" s="2">
        <v>29</v>
      </c>
      <c r="V294" s="45">
        <v>4.5312500000000006E-3</v>
      </c>
      <c r="W294" s="45">
        <v>0.54545454545454541</v>
      </c>
      <c r="X294" s="45">
        <v>4.9699074074074076E-2</v>
      </c>
      <c r="Y294" s="2">
        <v>39</v>
      </c>
      <c r="Z294" s="2">
        <v>155</v>
      </c>
      <c r="AA294">
        <v>104</v>
      </c>
    </row>
    <row r="295" spans="1:27" x14ac:dyDescent="0.25">
      <c r="A295" s="11">
        <v>44725</v>
      </c>
      <c r="B295" s="2">
        <v>24</v>
      </c>
      <c r="C295" t="s">
        <v>77</v>
      </c>
      <c r="D295" t="s">
        <v>77</v>
      </c>
      <c r="E295" t="s">
        <v>77</v>
      </c>
      <c r="F295" t="s">
        <v>283</v>
      </c>
      <c r="G295" s="3">
        <v>0</v>
      </c>
      <c r="H295" s="5" t="s">
        <v>77</v>
      </c>
      <c r="I295" s="2">
        <v>0</v>
      </c>
      <c r="J295" s="2">
        <v>0</v>
      </c>
      <c r="K295" s="2">
        <v>0</v>
      </c>
      <c r="L295" s="2">
        <v>281</v>
      </c>
      <c r="M295" s="2">
        <v>52</v>
      </c>
      <c r="N295">
        <v>0</v>
      </c>
      <c r="O295" s="2">
        <v>0</v>
      </c>
      <c r="P295" s="2">
        <v>34</v>
      </c>
      <c r="Q295" s="2">
        <v>158</v>
      </c>
      <c r="R295" s="2">
        <v>213</v>
      </c>
      <c r="S295" s="2">
        <v>55</v>
      </c>
      <c r="T295" s="2">
        <v>14</v>
      </c>
      <c r="U295" s="2">
        <v>20</v>
      </c>
      <c r="V295" s="45">
        <v>7.2569444444444443E-3</v>
      </c>
      <c r="W295" s="45">
        <v>0.48484848484848486</v>
      </c>
      <c r="X295" s="45">
        <v>9.9467592592592594E-2</v>
      </c>
      <c r="Y295" s="2">
        <v>34</v>
      </c>
      <c r="Z295" s="2">
        <v>213</v>
      </c>
      <c r="AA295">
        <v>134</v>
      </c>
    </row>
    <row r="296" spans="1:27" x14ac:dyDescent="0.25">
      <c r="A296" s="11">
        <v>44725</v>
      </c>
      <c r="B296" s="2">
        <v>24</v>
      </c>
      <c r="C296" t="s">
        <v>77</v>
      </c>
      <c r="D296" t="s">
        <v>77</v>
      </c>
      <c r="E296" t="s">
        <v>77</v>
      </c>
      <c r="F296" t="s">
        <v>277</v>
      </c>
      <c r="G296" s="3">
        <v>0</v>
      </c>
      <c r="H296" s="5" t="s">
        <v>77</v>
      </c>
      <c r="I296" s="2">
        <v>0</v>
      </c>
      <c r="J296" s="2">
        <v>0</v>
      </c>
      <c r="K296" s="2">
        <v>0</v>
      </c>
      <c r="L296" s="2">
        <v>291</v>
      </c>
      <c r="M296" s="2">
        <v>64</v>
      </c>
      <c r="N296">
        <v>0</v>
      </c>
      <c r="O296" s="2">
        <v>0</v>
      </c>
      <c r="P296" s="2">
        <v>27</v>
      </c>
      <c r="Q296" s="2">
        <v>161</v>
      </c>
      <c r="R296" s="2">
        <v>215</v>
      </c>
      <c r="S296" s="2">
        <v>54</v>
      </c>
      <c r="T296" s="2">
        <v>21</v>
      </c>
      <c r="U296" s="2">
        <v>28</v>
      </c>
      <c r="V296" s="45">
        <v>5.115740740740741E-3</v>
      </c>
      <c r="W296" s="45">
        <v>0.55555555555555558</v>
      </c>
      <c r="X296" s="45">
        <v>8.1041666666666679E-2</v>
      </c>
      <c r="Y296" s="2">
        <v>49</v>
      </c>
      <c r="Z296" s="2">
        <v>215</v>
      </c>
      <c r="AA296">
        <v>136</v>
      </c>
    </row>
    <row r="297" spans="1:27" x14ac:dyDescent="0.25">
      <c r="A297" s="11"/>
      <c r="B297" s="2"/>
      <c r="G297" s="3"/>
      <c r="H297" s="5"/>
      <c r="I297" s="2"/>
      <c r="J297" s="2"/>
      <c r="K297" s="2"/>
      <c r="L297" s="2"/>
      <c r="M297" s="2"/>
      <c r="N297"/>
      <c r="O297" s="2"/>
      <c r="P297" s="2"/>
      <c r="Q297" s="2"/>
      <c r="R297" s="2"/>
      <c r="S297" s="2"/>
      <c r="T297" s="2"/>
      <c r="U297" s="2"/>
      <c r="V297" s="45"/>
      <c r="W297" s="45"/>
      <c r="X297" s="45"/>
      <c r="Y297" s="2"/>
      <c r="Z297" s="2"/>
    </row>
    <row r="298" spans="1:27" x14ac:dyDescent="0.25">
      <c r="A298" s="11" t="s">
        <v>354</v>
      </c>
      <c r="B298" s="2"/>
      <c r="G298" s="3"/>
      <c r="H298" s="5"/>
      <c r="I298" s="2"/>
      <c r="J298" s="2"/>
      <c r="K298" s="2"/>
      <c r="L298" s="2"/>
      <c r="M298" s="2"/>
      <c r="N298"/>
      <c r="O298" s="2"/>
      <c r="P298" s="2"/>
      <c r="Q298" s="2"/>
      <c r="R298" s="2"/>
      <c r="S298" s="2"/>
      <c r="T298" s="2"/>
      <c r="U298" s="2"/>
      <c r="V298" s="45"/>
      <c r="W298" s="45"/>
      <c r="X298" s="45"/>
      <c r="Y298" s="2"/>
      <c r="Z298" s="2"/>
    </row>
    <row r="299" spans="1:27" x14ac:dyDescent="0.25">
      <c r="A299" s="11"/>
      <c r="B299" s="2"/>
      <c r="G299" s="3"/>
      <c r="H299" s="5"/>
      <c r="I299" s="2"/>
      <c r="J299" s="2"/>
      <c r="K299" s="2"/>
      <c r="L299" s="2"/>
      <c r="M299" s="2"/>
      <c r="N299"/>
      <c r="O299" s="2"/>
      <c r="P299" s="2"/>
      <c r="Q299" s="2"/>
      <c r="R299" s="2"/>
      <c r="S299" s="2"/>
      <c r="T299" s="2"/>
      <c r="U299" s="2"/>
      <c r="V299" s="45"/>
      <c r="W299" s="45"/>
      <c r="X299" s="45"/>
      <c r="Y299" s="2"/>
      <c r="Z299" s="2"/>
    </row>
    <row r="300" spans="1:27" x14ac:dyDescent="0.25">
      <c r="A300" s="11" t="s">
        <v>25</v>
      </c>
      <c r="B300" t="s">
        <v>74</v>
      </c>
      <c r="C300" t="s">
        <v>129</v>
      </c>
      <c r="D300" t="s">
        <v>130</v>
      </c>
      <c r="E300" s="3" t="s">
        <v>5</v>
      </c>
      <c r="F300" s="5" t="s">
        <v>28</v>
      </c>
      <c r="G300" s="18"/>
      <c r="H300" s="5"/>
      <c r="I300" s="2"/>
      <c r="J300" s="2"/>
      <c r="K300" s="2"/>
      <c r="L300" s="2"/>
      <c r="M300" s="2"/>
      <c r="N300"/>
      <c r="O300" s="2"/>
      <c r="P300" s="2"/>
      <c r="Q300" s="2"/>
      <c r="R300" s="2"/>
      <c r="S300" s="2"/>
      <c r="T300" s="2"/>
      <c r="U300" s="2"/>
      <c r="V300" s="45"/>
      <c r="W300" s="45"/>
      <c r="X300" s="45"/>
      <c r="Y300" s="2"/>
      <c r="Z300" s="2"/>
    </row>
    <row r="301" spans="1:27" x14ac:dyDescent="0.25">
      <c r="A301" s="11">
        <v>44732</v>
      </c>
      <c r="B301" t="s">
        <v>80</v>
      </c>
      <c r="C301" t="s">
        <v>133</v>
      </c>
      <c r="D301" t="s">
        <v>132</v>
      </c>
      <c r="E301" s="3">
        <v>924.57248866666669</v>
      </c>
      <c r="F301" s="5">
        <v>0.1592699813652938</v>
      </c>
      <c r="G301" s="18"/>
      <c r="H301" s="5"/>
      <c r="I301" s="2"/>
      <c r="J301" s="2"/>
      <c r="K301" s="2"/>
      <c r="L301" s="2"/>
      <c r="M301" s="2"/>
      <c r="N301"/>
      <c r="O301" s="2"/>
      <c r="P301" s="2"/>
      <c r="Q301" s="2"/>
      <c r="R301" s="2"/>
      <c r="S301" s="2"/>
      <c r="T301" s="2"/>
      <c r="U301" s="2"/>
      <c r="V301" s="45"/>
      <c r="W301" s="45"/>
      <c r="X301" s="45"/>
      <c r="Y301" s="2"/>
      <c r="Z301" s="2"/>
    </row>
    <row r="302" spans="1:27" x14ac:dyDescent="0.25">
      <c r="A302" s="11">
        <v>44732</v>
      </c>
      <c r="B302" t="s">
        <v>90</v>
      </c>
      <c r="C302" t="s">
        <v>136</v>
      </c>
      <c r="D302" t="s">
        <v>132</v>
      </c>
      <c r="E302" s="3">
        <v>678.75885999999991</v>
      </c>
      <c r="F302" s="5">
        <v>8.1363726892059549E-2</v>
      </c>
      <c r="G302" s="18"/>
      <c r="H302" s="5"/>
      <c r="I302" s="2"/>
      <c r="J302" s="2"/>
      <c r="K302" s="2"/>
      <c r="L302" s="2"/>
      <c r="M302" s="2"/>
      <c r="N302"/>
      <c r="O302" s="2"/>
      <c r="P302" s="2"/>
      <c r="Q302" s="2"/>
      <c r="R302" s="2"/>
      <c r="S302" s="2"/>
      <c r="T302" s="2"/>
      <c r="U302" s="2"/>
      <c r="V302" s="45"/>
      <c r="W302" s="45"/>
      <c r="X302" s="45"/>
      <c r="Y302" s="2"/>
      <c r="Z302" s="2"/>
    </row>
    <row r="303" spans="1:27" x14ac:dyDescent="0.25">
      <c r="A303" s="11">
        <v>44732</v>
      </c>
      <c r="B303" t="s">
        <v>87</v>
      </c>
      <c r="C303" t="s">
        <v>139</v>
      </c>
      <c r="D303" t="s">
        <v>132</v>
      </c>
      <c r="E303" s="3">
        <v>584.06804349999982</v>
      </c>
      <c r="F303" s="5">
        <v>0.12272354861111102</v>
      </c>
      <c r="G303" s="18"/>
      <c r="H303" s="5"/>
      <c r="I303" s="2"/>
      <c r="J303" s="2"/>
      <c r="K303" s="2"/>
      <c r="L303" s="2"/>
      <c r="M303" s="2"/>
      <c r="N303"/>
      <c r="O303" s="2"/>
      <c r="P303" s="2"/>
      <c r="Q303" s="2"/>
      <c r="R303" s="2"/>
      <c r="S303" s="2"/>
      <c r="T303" s="2"/>
      <c r="U303" s="2"/>
      <c r="V303" s="45"/>
      <c r="W303" s="45"/>
      <c r="X303" s="45"/>
      <c r="Y303" s="2"/>
      <c r="Z303" s="2"/>
    </row>
    <row r="304" spans="1:27" x14ac:dyDescent="0.25">
      <c r="A304" s="11">
        <v>44732</v>
      </c>
      <c r="B304" t="s">
        <v>87</v>
      </c>
      <c r="C304" t="s">
        <v>131</v>
      </c>
      <c r="D304" t="s">
        <v>132</v>
      </c>
      <c r="E304" s="3">
        <v>544.45414583333331</v>
      </c>
      <c r="F304" s="5">
        <v>8.3414898140822785E-2</v>
      </c>
      <c r="G304" s="18"/>
      <c r="H304" s="5"/>
      <c r="I304" s="2"/>
      <c r="J304" s="2"/>
      <c r="K304" s="2"/>
      <c r="L304" s="2"/>
      <c r="M304" s="2"/>
      <c r="N304"/>
      <c r="O304" s="2"/>
      <c r="P304" s="2"/>
      <c r="Q304" s="2"/>
      <c r="R304" s="2"/>
      <c r="S304" s="2"/>
      <c r="T304" s="2"/>
      <c r="U304" s="2"/>
      <c r="V304" s="45"/>
      <c r="W304" s="45"/>
      <c r="X304" s="45"/>
      <c r="Y304" s="2"/>
      <c r="Z304" s="2"/>
    </row>
    <row r="305" spans="1:26" x14ac:dyDescent="0.25">
      <c r="A305" s="11">
        <v>44732</v>
      </c>
      <c r="B305" t="s">
        <v>81</v>
      </c>
      <c r="C305" t="s">
        <v>135</v>
      </c>
      <c r="D305" t="s">
        <v>132</v>
      </c>
      <c r="E305" s="3">
        <v>470.41721583333356</v>
      </c>
      <c r="F305" s="5">
        <v>0.1289929167899409</v>
      </c>
      <c r="G305" s="18"/>
      <c r="H305" s="5"/>
      <c r="I305" s="2"/>
      <c r="J305" s="2"/>
      <c r="K305" s="2"/>
      <c r="L305" s="2"/>
      <c r="M305" s="2"/>
      <c r="N305"/>
      <c r="O305" s="2"/>
      <c r="P305" s="2"/>
      <c r="Q305" s="2"/>
      <c r="R305" s="2"/>
      <c r="S305" s="2"/>
      <c r="T305" s="2"/>
      <c r="U305" s="2"/>
      <c r="V305" s="45"/>
      <c r="W305" s="45"/>
      <c r="X305" s="45"/>
      <c r="Y305" s="2"/>
      <c r="Z305" s="2"/>
    </row>
    <row r="306" spans="1:26" x14ac:dyDescent="0.25">
      <c r="A306" s="11">
        <v>44732</v>
      </c>
      <c r="B306" t="s">
        <v>89</v>
      </c>
      <c r="C306" t="s">
        <v>134</v>
      </c>
      <c r="D306" t="s">
        <v>132</v>
      </c>
      <c r="E306" s="3">
        <v>438.32081383333349</v>
      </c>
      <c r="F306" s="5">
        <v>6.6465888922356123E-2</v>
      </c>
      <c r="G306" s="18"/>
      <c r="H306" s="5"/>
      <c r="I306" s="2"/>
      <c r="J306" s="2"/>
      <c r="K306" s="2"/>
      <c r="L306" s="2"/>
      <c r="M306" s="2"/>
      <c r="N306"/>
      <c r="O306" s="2"/>
      <c r="P306" s="2"/>
      <c r="Q306" s="2"/>
      <c r="R306" s="2"/>
      <c r="S306" s="2"/>
      <c r="T306" s="2"/>
      <c r="U306" s="2"/>
      <c r="V306" s="45"/>
      <c r="W306" s="45"/>
      <c r="X306" s="45"/>
      <c r="Y306" s="2"/>
      <c r="Z306" s="2"/>
    </row>
    <row r="307" spans="1:26" x14ac:dyDescent="0.25">
      <c r="A307" s="11">
        <v>44732</v>
      </c>
      <c r="B307" t="s">
        <v>81</v>
      </c>
      <c r="C307" t="s">
        <v>140</v>
      </c>
      <c r="D307" t="s">
        <v>132</v>
      </c>
      <c r="E307" s="3">
        <v>414.36666033333324</v>
      </c>
      <c r="F307" s="5">
        <v>0.17998582664849427</v>
      </c>
      <c r="G307" s="18"/>
      <c r="H307" s="5"/>
      <c r="I307" s="2"/>
      <c r="J307" s="2"/>
      <c r="K307" s="2"/>
      <c r="L307" s="2"/>
      <c r="M307" s="2"/>
      <c r="N307"/>
      <c r="O307" s="2"/>
      <c r="P307" s="2"/>
      <c r="Q307" s="2"/>
      <c r="R307" s="2"/>
      <c r="S307" s="2"/>
      <c r="T307" s="2"/>
      <c r="U307" s="2"/>
      <c r="V307" s="45"/>
      <c r="W307" s="45"/>
      <c r="X307" s="45"/>
      <c r="Y307" s="2"/>
      <c r="Z307" s="2"/>
    </row>
    <row r="308" spans="1:26" x14ac:dyDescent="0.25">
      <c r="A308" s="11">
        <v>44732</v>
      </c>
      <c r="B308" t="s">
        <v>87</v>
      </c>
      <c r="C308" t="s">
        <v>138</v>
      </c>
      <c r="D308" t="s">
        <v>132</v>
      </c>
      <c r="E308" s="3">
        <v>409.23331933333327</v>
      </c>
      <c r="F308" s="5">
        <v>7.5771731845609647E-2</v>
      </c>
      <c r="G308" s="18"/>
      <c r="H308" s="5"/>
      <c r="I308" s="2"/>
      <c r="J308" s="2"/>
      <c r="K308" s="2"/>
      <c r="L308" s="2"/>
      <c r="M308" s="2"/>
      <c r="N308"/>
      <c r="O308" s="2"/>
      <c r="P308" s="2"/>
      <c r="Q308" s="2"/>
      <c r="R308" s="2"/>
      <c r="S308" s="2"/>
      <c r="T308" s="2"/>
      <c r="U308" s="2"/>
      <c r="V308" s="45"/>
      <c r="W308" s="45"/>
      <c r="X308" s="45"/>
      <c r="Y308" s="2"/>
      <c r="Z308" s="2"/>
    </row>
    <row r="309" spans="1:26" x14ac:dyDescent="0.25">
      <c r="A309" s="11">
        <v>44732</v>
      </c>
      <c r="B309" t="s">
        <v>81</v>
      </c>
      <c r="C309" t="s">
        <v>141</v>
      </c>
      <c r="D309" t="s">
        <v>132</v>
      </c>
      <c r="E309" s="3">
        <v>253.15944066666674</v>
      </c>
      <c r="F309" s="5">
        <v>7.2844125161498713E-2</v>
      </c>
      <c r="G309" s="18"/>
      <c r="H309" s="5"/>
      <c r="I309" s="2"/>
      <c r="J309" s="2"/>
      <c r="K309" s="2"/>
      <c r="L309" s="2"/>
      <c r="M309" s="2"/>
      <c r="N309"/>
      <c r="O309" s="2"/>
      <c r="P309" s="2"/>
      <c r="Q309" s="2"/>
      <c r="R309" s="2"/>
      <c r="S309" s="2"/>
      <c r="T309" s="2"/>
      <c r="U309" s="2"/>
      <c r="V309" s="45"/>
      <c r="W309" s="45"/>
      <c r="X309" s="45"/>
      <c r="Y309" s="2"/>
      <c r="Z309" s="2"/>
    </row>
    <row r="310" spans="1:26" x14ac:dyDescent="0.25">
      <c r="A310" s="11">
        <v>44732</v>
      </c>
      <c r="B310" t="s">
        <v>76</v>
      </c>
      <c r="C310" t="s">
        <v>137</v>
      </c>
      <c r="D310" t="s">
        <v>132</v>
      </c>
      <c r="E310" s="3">
        <v>222.21721283333332</v>
      </c>
      <c r="F310" s="5">
        <v>6.3998938055555551E-2</v>
      </c>
      <c r="G310" s="18"/>
      <c r="H310" s="5"/>
      <c r="I310" s="2"/>
      <c r="J310" s="2"/>
      <c r="K310" s="2"/>
      <c r="L310" s="2"/>
      <c r="M310" s="2"/>
      <c r="N310"/>
      <c r="O310" s="2"/>
      <c r="P310" s="2"/>
      <c r="Q310" s="2"/>
      <c r="R310" s="2"/>
      <c r="S310" s="2"/>
      <c r="T310" s="2"/>
      <c r="U310" s="2"/>
      <c r="V310" s="45"/>
      <c r="W310" s="45"/>
      <c r="X310" s="45"/>
      <c r="Y310" s="2"/>
      <c r="Z310" s="2"/>
    </row>
    <row r="311" spans="1:26" x14ac:dyDescent="0.25">
      <c r="A311" s="11">
        <v>44732</v>
      </c>
      <c r="B311" t="s">
        <v>76</v>
      </c>
      <c r="C311" t="s">
        <v>144</v>
      </c>
      <c r="D311" t="s">
        <v>132</v>
      </c>
      <c r="E311" s="3">
        <v>133.89166033333333</v>
      </c>
      <c r="F311" s="5">
        <v>5.075426814358372E-2</v>
      </c>
      <c r="G311" s="18"/>
      <c r="H311" s="5"/>
      <c r="I311" s="2"/>
      <c r="J311" s="2"/>
      <c r="K311" s="2"/>
      <c r="L311" s="2"/>
      <c r="M311" s="2"/>
      <c r="N311"/>
      <c r="O311" s="2"/>
      <c r="P311" s="2"/>
      <c r="Q311" s="2"/>
      <c r="R311" s="2"/>
      <c r="S311" s="2"/>
      <c r="T311" s="2"/>
      <c r="U311" s="2"/>
      <c r="V311" s="45"/>
      <c r="W311" s="45"/>
      <c r="X311" s="45"/>
      <c r="Y311" s="2"/>
      <c r="Z311" s="2"/>
    </row>
    <row r="312" spans="1:26" x14ac:dyDescent="0.25">
      <c r="A312" s="11">
        <v>44732</v>
      </c>
      <c r="B312" t="s">
        <v>76</v>
      </c>
      <c r="C312" t="s">
        <v>145</v>
      </c>
      <c r="D312" t="s">
        <v>146</v>
      </c>
      <c r="E312" s="3">
        <v>120.23027416666666</v>
      </c>
      <c r="F312" s="5">
        <v>0.11888737530193237</v>
      </c>
      <c r="G312" s="18"/>
      <c r="H312" s="5"/>
      <c r="I312" s="2"/>
      <c r="J312" s="2"/>
      <c r="K312" s="2"/>
      <c r="L312" s="2"/>
      <c r="M312" s="2"/>
      <c r="N312"/>
      <c r="O312" s="2"/>
      <c r="P312" s="2"/>
      <c r="Q312" s="2"/>
      <c r="R312" s="2"/>
      <c r="S312" s="2"/>
      <c r="T312" s="2"/>
      <c r="U312" s="2"/>
      <c r="V312" s="45"/>
      <c r="W312" s="45"/>
      <c r="X312" s="45"/>
      <c r="Y312" s="2"/>
      <c r="Z312" s="2"/>
    </row>
    <row r="313" spans="1:26" x14ac:dyDescent="0.25">
      <c r="A313" s="11">
        <v>44732</v>
      </c>
      <c r="B313" t="s">
        <v>82</v>
      </c>
      <c r="C313" t="s">
        <v>142</v>
      </c>
      <c r="D313" t="s">
        <v>143</v>
      </c>
      <c r="E313" s="3">
        <v>67.047219166666679</v>
      </c>
      <c r="F313" s="5">
        <v>6.7649071527777785E-2</v>
      </c>
      <c r="G313" s="18"/>
      <c r="H313" s="5"/>
      <c r="I313" s="2"/>
      <c r="J313" s="2"/>
      <c r="K313" s="2"/>
      <c r="L313" s="2"/>
      <c r="M313" s="2"/>
      <c r="N313"/>
      <c r="O313" s="2"/>
      <c r="P313" s="2"/>
      <c r="Q313" s="2"/>
      <c r="R313" s="2"/>
      <c r="S313" s="2"/>
      <c r="T313" s="2"/>
      <c r="U313" s="2"/>
      <c r="V313" s="45"/>
      <c r="W313" s="45"/>
      <c r="X313" s="45"/>
      <c r="Y313" s="2"/>
      <c r="Z313" s="2"/>
    </row>
    <row r="314" spans="1:26" x14ac:dyDescent="0.25">
      <c r="A314" s="11">
        <v>44732</v>
      </c>
      <c r="B314" t="s">
        <v>76</v>
      </c>
      <c r="C314" t="s">
        <v>147</v>
      </c>
      <c r="D314" t="s">
        <v>132</v>
      </c>
      <c r="E314" s="3">
        <v>29.394997666666665</v>
      </c>
      <c r="F314" s="5">
        <v>2.7009323063380282E-2</v>
      </c>
      <c r="G314" s="18"/>
      <c r="H314" s="5"/>
      <c r="I314" s="2"/>
      <c r="J314" s="2"/>
      <c r="K314" s="2"/>
      <c r="L314" s="2"/>
      <c r="M314" s="2"/>
      <c r="N314"/>
      <c r="O314" s="2"/>
      <c r="P314" s="2"/>
      <c r="Q314" s="2"/>
      <c r="R314" s="2"/>
      <c r="S314" s="2"/>
      <c r="T314" s="2"/>
      <c r="U314" s="2"/>
      <c r="V314" s="45"/>
      <c r="W314" s="45"/>
      <c r="X314" s="45"/>
      <c r="Y314" s="2"/>
      <c r="Z314" s="2"/>
    </row>
    <row r="315" spans="1:26" x14ac:dyDescent="0.25">
      <c r="A315" s="11">
        <v>44732</v>
      </c>
      <c r="B315" t="s">
        <v>82</v>
      </c>
      <c r="C315" t="s">
        <v>148</v>
      </c>
      <c r="D315" t="s">
        <v>143</v>
      </c>
      <c r="E315" s="3">
        <v>10.883332166666666</v>
      </c>
      <c r="F315" s="5">
        <v>1.7911468395691611E-2</v>
      </c>
      <c r="G315" s="18"/>
      <c r="H315" s="5"/>
      <c r="I315" s="2"/>
      <c r="J315" s="2"/>
      <c r="K315" s="2"/>
      <c r="L315" s="2"/>
      <c r="M315" s="2"/>
      <c r="N315"/>
      <c r="O315" s="2"/>
      <c r="P315" s="2"/>
      <c r="Q315" s="2"/>
      <c r="R315" s="2"/>
      <c r="S315" s="2"/>
      <c r="T315" s="2"/>
      <c r="U315" s="2"/>
      <c r="V315" s="45"/>
      <c r="W315" s="45"/>
      <c r="X315" s="45"/>
      <c r="Y315" s="2"/>
      <c r="Z315" s="2"/>
    </row>
    <row r="316" spans="1:26" x14ac:dyDescent="0.25">
      <c r="A316" s="11">
        <v>44732</v>
      </c>
      <c r="B316" t="s">
        <v>82</v>
      </c>
      <c r="C316" t="s">
        <v>151</v>
      </c>
      <c r="D316" t="s">
        <v>143</v>
      </c>
      <c r="E316" s="3">
        <v>10.528608666666667</v>
      </c>
      <c r="F316" s="5">
        <v>2.0263659383468836E-2</v>
      </c>
      <c r="G316" s="18"/>
      <c r="H316" s="5"/>
      <c r="I316" s="2"/>
      <c r="J316" s="2"/>
      <c r="K316" s="2"/>
      <c r="L316" s="2"/>
      <c r="M316" s="2"/>
      <c r="N316"/>
      <c r="O316" s="2"/>
      <c r="P316" s="2"/>
      <c r="Q316" s="2"/>
      <c r="R316" s="2"/>
      <c r="S316" s="2"/>
      <c r="T316" s="2"/>
      <c r="U316" s="2"/>
      <c r="V316" s="45"/>
      <c r="W316" s="45"/>
      <c r="X316" s="45"/>
      <c r="Y316" s="2"/>
      <c r="Z316" s="2"/>
    </row>
    <row r="317" spans="1:26" x14ac:dyDescent="0.25">
      <c r="A317" s="11">
        <v>44732</v>
      </c>
      <c r="B317" t="s">
        <v>80</v>
      </c>
      <c r="C317" t="s">
        <v>149</v>
      </c>
      <c r="D317" t="s">
        <v>150</v>
      </c>
      <c r="E317" s="3">
        <v>5.1533325000000003</v>
      </c>
      <c r="F317" s="5">
        <v>2.9774303819444445E-2</v>
      </c>
      <c r="G317" s="18"/>
      <c r="H317" s="5"/>
      <c r="I317" s="2"/>
      <c r="J317" s="2"/>
      <c r="K317" s="2"/>
      <c r="L317" s="2"/>
      <c r="M317" s="2"/>
      <c r="N317"/>
      <c r="O317" s="2"/>
      <c r="P317" s="2"/>
      <c r="Q317" s="2"/>
      <c r="R317" s="2"/>
      <c r="S317" s="2"/>
      <c r="T317" s="2"/>
      <c r="U317" s="2"/>
      <c r="V317" s="45"/>
      <c r="W317" s="45"/>
      <c r="X317" s="45"/>
      <c r="Y317" s="2"/>
      <c r="Z317" s="2"/>
    </row>
    <row r="318" spans="1:26" x14ac:dyDescent="0.25">
      <c r="A318" s="11">
        <v>44732</v>
      </c>
      <c r="B318" t="s">
        <v>89</v>
      </c>
      <c r="C318" t="s">
        <v>158</v>
      </c>
      <c r="D318" t="s">
        <v>132</v>
      </c>
      <c r="E318" s="3">
        <v>0.28500000000000003</v>
      </c>
      <c r="F318" s="5">
        <v>2.4523624007936506E-2</v>
      </c>
      <c r="G318" s="18"/>
      <c r="H318" s="5"/>
      <c r="I318" s="2"/>
      <c r="J318" s="2"/>
      <c r="K318" s="2"/>
      <c r="L318" s="2"/>
      <c r="M318" s="2"/>
      <c r="N318"/>
      <c r="O318" s="2"/>
      <c r="P318" s="2"/>
      <c r="Q318" s="2"/>
      <c r="R318" s="2"/>
      <c r="S318" s="2"/>
      <c r="T318" s="2"/>
      <c r="U318" s="2"/>
      <c r="V318" s="45"/>
      <c r="W318" s="45"/>
      <c r="X318" s="45"/>
      <c r="Y318" s="2"/>
      <c r="Z318" s="2"/>
    </row>
    <row r="319" spans="1:26" x14ac:dyDescent="0.25">
      <c r="A319" s="11">
        <v>44732</v>
      </c>
      <c r="B319" t="s">
        <v>82</v>
      </c>
      <c r="C319" t="s">
        <v>154</v>
      </c>
      <c r="D319" t="s">
        <v>143</v>
      </c>
      <c r="E319" s="3">
        <v>0</v>
      </c>
      <c r="F319" s="5">
        <v>7.1306584876543205E-2</v>
      </c>
      <c r="G319" s="18"/>
      <c r="H319" s="5"/>
      <c r="I319" s="2"/>
      <c r="J319" s="2"/>
      <c r="K319" s="2"/>
      <c r="L319" s="2"/>
      <c r="M319" s="2"/>
      <c r="N319"/>
      <c r="O319" s="2"/>
      <c r="P319" s="2"/>
      <c r="Q319" s="2"/>
      <c r="R319" s="2"/>
      <c r="S319" s="2"/>
      <c r="T319" s="2"/>
      <c r="U319" s="2"/>
      <c r="V319" s="45"/>
      <c r="W319" s="45"/>
      <c r="X319" s="45"/>
      <c r="Y319" s="2"/>
      <c r="Z319" s="2"/>
    </row>
    <row r="320" spans="1:26" x14ac:dyDescent="0.25">
      <c r="A320" s="11">
        <v>44732</v>
      </c>
      <c r="B320" t="s">
        <v>82</v>
      </c>
      <c r="C320" t="s">
        <v>356</v>
      </c>
      <c r="D320" t="s">
        <v>143</v>
      </c>
      <c r="E320" s="3">
        <v>0</v>
      </c>
      <c r="F320" s="5">
        <v>6.1250000000000006E-2</v>
      </c>
      <c r="G320" s="18"/>
      <c r="H320" s="5"/>
      <c r="I320" s="2"/>
      <c r="J320" s="2"/>
      <c r="K320" s="2"/>
      <c r="L320" s="2"/>
      <c r="M320" s="2"/>
      <c r="N320"/>
      <c r="O320" s="2"/>
      <c r="P320" s="2"/>
      <c r="Q320" s="2"/>
      <c r="R320" s="2"/>
      <c r="S320" s="2"/>
      <c r="T320" s="2"/>
      <c r="U320" s="2"/>
      <c r="V320" s="45"/>
      <c r="W320" s="45"/>
      <c r="X320" s="45"/>
      <c r="Y320" s="2"/>
      <c r="Z320" s="2"/>
    </row>
    <row r="321" spans="1:26" x14ac:dyDescent="0.25">
      <c r="A321" s="11">
        <v>44732</v>
      </c>
      <c r="B321" t="s">
        <v>82</v>
      </c>
      <c r="C321" t="s">
        <v>176</v>
      </c>
      <c r="D321" t="s">
        <v>143</v>
      </c>
      <c r="E321" s="3">
        <v>0</v>
      </c>
      <c r="F321" s="5">
        <v>5.5042438657407419E-2</v>
      </c>
      <c r="G321" s="18"/>
      <c r="H321" s="5"/>
      <c r="I321" s="2"/>
      <c r="J321" s="2"/>
      <c r="K321" s="2"/>
      <c r="L321" s="2"/>
      <c r="M321" s="2"/>
      <c r="N321"/>
      <c r="O321" s="2"/>
      <c r="P321" s="2"/>
      <c r="Q321" s="2"/>
      <c r="R321" s="2"/>
      <c r="S321" s="2"/>
      <c r="T321" s="2"/>
      <c r="U321" s="2"/>
      <c r="V321" s="45"/>
      <c r="W321" s="45"/>
      <c r="X321" s="45"/>
      <c r="Y321" s="2"/>
      <c r="Z321" s="2"/>
    </row>
    <row r="322" spans="1:26" x14ac:dyDescent="0.25">
      <c r="A322" s="11">
        <v>44732</v>
      </c>
      <c r="B322" t="s">
        <v>94</v>
      </c>
      <c r="C322" t="s">
        <v>228</v>
      </c>
      <c r="D322" t="s">
        <v>170</v>
      </c>
      <c r="E322" s="3">
        <v>0</v>
      </c>
      <c r="F322" s="5">
        <v>4.6655090277777776E-2</v>
      </c>
      <c r="G322" s="18"/>
      <c r="H322" s="5"/>
      <c r="I322" s="2"/>
      <c r="J322" s="2"/>
      <c r="K322" s="2"/>
      <c r="L322" s="2"/>
      <c r="M322" s="2"/>
      <c r="N322"/>
      <c r="O322" s="2"/>
      <c r="P322" s="2"/>
      <c r="Q322" s="2"/>
      <c r="R322" s="2"/>
      <c r="S322" s="2"/>
      <c r="T322" s="2"/>
      <c r="U322" s="2"/>
      <c r="V322" s="45"/>
      <c r="W322" s="45"/>
      <c r="X322" s="45"/>
      <c r="Y322" s="2"/>
      <c r="Z322" s="2"/>
    </row>
    <row r="323" spans="1:26" x14ac:dyDescent="0.25">
      <c r="A323" s="11">
        <v>44732</v>
      </c>
      <c r="B323" t="s">
        <v>82</v>
      </c>
      <c r="C323" t="s">
        <v>363</v>
      </c>
      <c r="D323" t="s">
        <v>143</v>
      </c>
      <c r="E323" s="3">
        <v>0</v>
      </c>
      <c r="F323" s="5">
        <v>4.5104166666666667E-2</v>
      </c>
      <c r="G323" s="18"/>
      <c r="H323" s="5"/>
      <c r="I323" s="2"/>
      <c r="J323" s="2"/>
      <c r="K323" s="2"/>
      <c r="L323" s="2"/>
      <c r="M323" s="2"/>
      <c r="N323"/>
      <c r="O323" s="2"/>
      <c r="P323" s="2"/>
      <c r="Q323" s="2"/>
      <c r="R323" s="2"/>
      <c r="S323" s="2"/>
      <c r="T323" s="2"/>
      <c r="U323" s="2"/>
      <c r="V323" s="45"/>
      <c r="W323" s="45"/>
      <c r="X323" s="45"/>
      <c r="Y323" s="2"/>
      <c r="Z323" s="2"/>
    </row>
    <row r="324" spans="1:26" x14ac:dyDescent="0.25">
      <c r="A324" s="11">
        <v>44732</v>
      </c>
      <c r="B324" t="s">
        <v>90</v>
      </c>
      <c r="C324" t="s">
        <v>155</v>
      </c>
      <c r="D324" t="s">
        <v>146</v>
      </c>
      <c r="E324" s="3">
        <v>0</v>
      </c>
      <c r="F324" s="5">
        <v>4.3531096920289857E-2</v>
      </c>
      <c r="G324" s="18"/>
      <c r="H324" s="5"/>
      <c r="I324" s="2"/>
      <c r="J324" s="2"/>
      <c r="K324" s="2"/>
      <c r="L324" s="2"/>
      <c r="M324" s="2"/>
      <c r="N324"/>
      <c r="O324" s="2"/>
      <c r="P324" s="2"/>
      <c r="Q324" s="2"/>
      <c r="R324" s="2"/>
      <c r="S324" s="2"/>
      <c r="T324" s="2"/>
      <c r="U324" s="2"/>
      <c r="V324" s="45"/>
      <c r="W324" s="45"/>
      <c r="X324" s="45"/>
      <c r="Y324" s="2"/>
      <c r="Z324" s="2"/>
    </row>
    <row r="325" spans="1:26" x14ac:dyDescent="0.25">
      <c r="A325" s="11">
        <v>44732</v>
      </c>
      <c r="B325" t="s">
        <v>82</v>
      </c>
      <c r="C325" t="s">
        <v>166</v>
      </c>
      <c r="D325" t="s">
        <v>143</v>
      </c>
      <c r="E325" s="3">
        <v>0</v>
      </c>
      <c r="F325" s="5">
        <v>4.0995368055555557E-2</v>
      </c>
      <c r="G325" s="18"/>
      <c r="H325" s="5"/>
      <c r="I325" s="2"/>
      <c r="J325" s="2"/>
      <c r="K325" s="2"/>
      <c r="L325" s="2"/>
      <c r="M325" s="2"/>
      <c r="N325"/>
      <c r="O325" s="2"/>
      <c r="P325" s="2"/>
      <c r="Q325" s="2"/>
      <c r="R325" s="2"/>
      <c r="S325" s="2"/>
      <c r="T325" s="2"/>
      <c r="U325" s="2"/>
      <c r="V325" s="45"/>
      <c r="W325" s="45"/>
      <c r="X325" s="45"/>
      <c r="Y325" s="2"/>
      <c r="Z325" s="2"/>
    </row>
    <row r="326" spans="1:26" x14ac:dyDescent="0.25">
      <c r="A326" s="11">
        <v>44732</v>
      </c>
      <c r="B326" t="s">
        <v>82</v>
      </c>
      <c r="C326" t="s">
        <v>340</v>
      </c>
      <c r="D326" t="s">
        <v>143</v>
      </c>
      <c r="E326" s="3">
        <v>0</v>
      </c>
      <c r="F326" s="5">
        <v>3.8668979166666666E-2</v>
      </c>
      <c r="G326" s="18"/>
      <c r="H326" s="5"/>
      <c r="I326" s="2"/>
      <c r="J326" s="2"/>
      <c r="K326" s="2"/>
      <c r="L326" s="2"/>
      <c r="M326" s="2"/>
      <c r="N326"/>
      <c r="O326" s="2"/>
      <c r="P326" s="2"/>
      <c r="Q326" s="2"/>
      <c r="R326" s="2"/>
      <c r="S326" s="2"/>
      <c r="T326" s="2"/>
      <c r="U326" s="2"/>
      <c r="V326" s="45"/>
      <c r="W326" s="45"/>
      <c r="X326" s="45"/>
      <c r="Y326" s="2"/>
      <c r="Z326" s="2"/>
    </row>
    <row r="327" spans="1:26" x14ac:dyDescent="0.25">
      <c r="A327" s="11">
        <v>44732</v>
      </c>
      <c r="B327" t="s">
        <v>89</v>
      </c>
      <c r="C327" t="s">
        <v>152</v>
      </c>
      <c r="D327" t="s">
        <v>132</v>
      </c>
      <c r="E327" s="3">
        <v>0</v>
      </c>
      <c r="F327" s="5">
        <v>3.7208562361111114E-2</v>
      </c>
      <c r="G327" s="18"/>
      <c r="H327" s="5"/>
      <c r="I327" s="2"/>
      <c r="J327" s="2"/>
      <c r="K327" s="2"/>
      <c r="L327" s="2"/>
      <c r="M327" s="2"/>
      <c r="N327"/>
      <c r="O327" s="2"/>
      <c r="P327" s="2"/>
      <c r="Q327" s="2"/>
      <c r="R327" s="2"/>
      <c r="S327" s="2"/>
      <c r="T327" s="2"/>
      <c r="U327" s="2"/>
      <c r="V327" s="45"/>
      <c r="W327" s="45"/>
      <c r="X327" s="45"/>
      <c r="Y327" s="2"/>
      <c r="Z327" s="2"/>
    </row>
    <row r="328" spans="1:26" x14ac:dyDescent="0.25">
      <c r="A328" s="11">
        <v>44732</v>
      </c>
      <c r="B328" t="s">
        <v>89</v>
      </c>
      <c r="C328" t="s">
        <v>159</v>
      </c>
      <c r="D328" t="s">
        <v>150</v>
      </c>
      <c r="E328" s="3">
        <v>0</v>
      </c>
      <c r="F328" s="5">
        <v>3.5309827813390308E-2</v>
      </c>
      <c r="G328" s="18"/>
      <c r="H328" s="5"/>
      <c r="I328" s="2"/>
      <c r="J328" s="2"/>
      <c r="K328" s="2"/>
      <c r="L328" s="2"/>
      <c r="M328" s="2"/>
      <c r="N328"/>
      <c r="O328" s="2"/>
      <c r="P328" s="2"/>
      <c r="Q328" s="2"/>
      <c r="R328" s="2"/>
      <c r="S328" s="2"/>
      <c r="T328" s="2"/>
      <c r="U328" s="2"/>
      <c r="V328" s="45"/>
      <c r="W328" s="45"/>
      <c r="X328" s="45"/>
      <c r="Y328" s="2"/>
      <c r="Z328" s="2"/>
    </row>
    <row r="329" spans="1:26" x14ac:dyDescent="0.25">
      <c r="A329" s="11">
        <v>44732</v>
      </c>
      <c r="B329" t="s">
        <v>82</v>
      </c>
      <c r="C329" t="s">
        <v>338</v>
      </c>
      <c r="D329" t="s">
        <v>143</v>
      </c>
      <c r="E329" s="3">
        <v>0</v>
      </c>
      <c r="F329" s="5">
        <v>3.125E-2</v>
      </c>
      <c r="G329" s="18"/>
      <c r="H329" s="5"/>
      <c r="I329" s="2"/>
      <c r="J329" s="2"/>
      <c r="K329" s="2"/>
      <c r="L329" s="2"/>
      <c r="M329" s="2"/>
      <c r="N329"/>
      <c r="O329" s="2"/>
      <c r="P329" s="2"/>
      <c r="Q329" s="2"/>
      <c r="R329" s="2"/>
      <c r="S329" s="2"/>
      <c r="T329" s="2"/>
      <c r="U329" s="2"/>
      <c r="V329" s="45"/>
      <c r="W329" s="45"/>
      <c r="X329" s="45"/>
      <c r="Y329" s="2"/>
      <c r="Z329" s="2"/>
    </row>
    <row r="330" spans="1:26" x14ac:dyDescent="0.25">
      <c r="A330" s="11">
        <v>44732</v>
      </c>
      <c r="B330" t="s">
        <v>82</v>
      </c>
      <c r="C330" t="s">
        <v>156</v>
      </c>
      <c r="D330" t="s">
        <v>143</v>
      </c>
      <c r="E330" s="3">
        <v>0</v>
      </c>
      <c r="F330" s="5">
        <v>2.9409722222222226E-2</v>
      </c>
      <c r="G330" s="18"/>
      <c r="H330" s="5"/>
      <c r="I330" s="2"/>
      <c r="J330" s="2"/>
      <c r="K330" s="2"/>
      <c r="L330" s="2"/>
      <c r="M330" s="2"/>
      <c r="N330"/>
      <c r="O330" s="2"/>
      <c r="P330" s="2"/>
      <c r="Q330" s="2"/>
      <c r="R330" s="2"/>
      <c r="S330" s="2"/>
      <c r="T330" s="2"/>
      <c r="U330" s="2"/>
      <c r="V330" s="45"/>
      <c r="W330" s="45"/>
      <c r="X330" s="45"/>
      <c r="Y330" s="2"/>
      <c r="Z330" s="2"/>
    </row>
    <row r="331" spans="1:26" x14ac:dyDescent="0.25">
      <c r="A331" s="11">
        <v>44732</v>
      </c>
      <c r="B331" t="s">
        <v>82</v>
      </c>
      <c r="C331" t="s">
        <v>157</v>
      </c>
      <c r="D331" t="s">
        <v>143</v>
      </c>
      <c r="E331" s="3">
        <v>0</v>
      </c>
      <c r="F331" s="5">
        <v>2.7297454861111112E-2</v>
      </c>
      <c r="G331" s="18"/>
      <c r="H331" s="5"/>
      <c r="I331" s="2"/>
      <c r="J331" s="2"/>
      <c r="K331" s="2"/>
      <c r="L331" s="2"/>
      <c r="M331" s="2"/>
      <c r="N331"/>
      <c r="O331" s="2"/>
      <c r="P331" s="2"/>
      <c r="Q331" s="2"/>
      <c r="R331" s="2"/>
      <c r="S331" s="2"/>
      <c r="T331" s="2"/>
      <c r="U331" s="2"/>
      <c r="V331" s="45"/>
      <c r="W331" s="45"/>
      <c r="X331" s="45"/>
      <c r="Y331" s="2"/>
      <c r="Z331" s="2"/>
    </row>
    <row r="332" spans="1:26" x14ac:dyDescent="0.25">
      <c r="A332" s="11">
        <v>44732</v>
      </c>
      <c r="B332" t="s">
        <v>82</v>
      </c>
      <c r="C332" t="s">
        <v>162</v>
      </c>
      <c r="D332" t="s">
        <v>143</v>
      </c>
      <c r="E332" s="3">
        <v>0</v>
      </c>
      <c r="F332" s="5">
        <v>2.2459489583333332E-2</v>
      </c>
      <c r="G332" s="18"/>
      <c r="H332" s="5"/>
      <c r="I332" s="2"/>
      <c r="J332" s="2"/>
      <c r="K332" s="2"/>
      <c r="L332" s="2"/>
      <c r="M332" s="2"/>
      <c r="N332"/>
      <c r="O332" s="2"/>
      <c r="P332" s="2"/>
      <c r="Q332" s="2"/>
      <c r="R332" s="2"/>
      <c r="S332" s="2"/>
      <c r="T332" s="2"/>
      <c r="U332" s="2"/>
      <c r="V332" s="45"/>
      <c r="W332" s="45"/>
      <c r="X332" s="45"/>
      <c r="Y332" s="2"/>
      <c r="Z332" s="2"/>
    </row>
    <row r="333" spans="1:26" x14ac:dyDescent="0.25">
      <c r="A333" s="11">
        <v>44732</v>
      </c>
      <c r="B333" t="s">
        <v>90</v>
      </c>
      <c r="C333" t="s">
        <v>174</v>
      </c>
      <c r="D333" t="s">
        <v>153</v>
      </c>
      <c r="E333" s="3">
        <v>0</v>
      </c>
      <c r="F333" s="5">
        <v>1.9791666666666666E-2</v>
      </c>
      <c r="G333" s="18"/>
      <c r="H333" s="5"/>
      <c r="I333" s="2"/>
      <c r="J333" s="2"/>
      <c r="K333" s="2"/>
      <c r="L333" s="2"/>
      <c r="M333" s="2"/>
      <c r="N333"/>
      <c r="O333" s="2"/>
      <c r="P333" s="2"/>
      <c r="Q333" s="2"/>
      <c r="R333" s="2"/>
      <c r="S333" s="2"/>
      <c r="T333" s="2"/>
      <c r="U333" s="2"/>
      <c r="V333" s="45"/>
      <c r="W333" s="45"/>
      <c r="X333" s="45"/>
      <c r="Y333" s="2"/>
      <c r="Z333" s="2"/>
    </row>
    <row r="334" spans="1:26" x14ac:dyDescent="0.25">
      <c r="A334" s="11">
        <v>44732</v>
      </c>
      <c r="B334" t="s">
        <v>94</v>
      </c>
      <c r="C334" t="s">
        <v>180</v>
      </c>
      <c r="D334" t="s">
        <v>153</v>
      </c>
      <c r="E334" s="3">
        <v>0</v>
      </c>
      <c r="F334" s="5">
        <v>1.9351854166666668E-2</v>
      </c>
      <c r="G334" s="18"/>
      <c r="H334" s="5"/>
      <c r="I334" s="2"/>
      <c r="J334" s="2"/>
      <c r="K334" s="2"/>
      <c r="L334" s="2"/>
      <c r="M334" s="2"/>
      <c r="N334"/>
      <c r="O334" s="2"/>
      <c r="P334" s="2"/>
      <c r="Q334" s="2"/>
      <c r="R334" s="2"/>
      <c r="S334" s="2"/>
      <c r="T334" s="2"/>
      <c r="U334" s="2"/>
      <c r="V334" s="45"/>
      <c r="W334" s="45"/>
      <c r="X334" s="45"/>
      <c r="Y334" s="2"/>
      <c r="Z334" s="2"/>
    </row>
    <row r="335" spans="1:26" x14ac:dyDescent="0.25">
      <c r="A335" s="11">
        <v>44732</v>
      </c>
      <c r="B335" t="s">
        <v>82</v>
      </c>
      <c r="C335" t="s">
        <v>239</v>
      </c>
      <c r="D335" t="s">
        <v>143</v>
      </c>
      <c r="E335" s="3">
        <v>0</v>
      </c>
      <c r="F335" s="5">
        <v>1.9120368055555555E-2</v>
      </c>
      <c r="G335" s="18"/>
      <c r="H335" s="5"/>
      <c r="I335" s="2"/>
      <c r="J335" s="2"/>
      <c r="K335" s="2"/>
      <c r="L335" s="2"/>
      <c r="M335" s="2"/>
      <c r="N335"/>
      <c r="O335" s="2"/>
      <c r="P335" s="2"/>
      <c r="Q335" s="2"/>
      <c r="R335" s="2"/>
      <c r="S335" s="2"/>
      <c r="T335" s="2"/>
      <c r="U335" s="2"/>
      <c r="V335" s="45"/>
      <c r="W335" s="45"/>
      <c r="X335" s="45"/>
      <c r="Y335" s="2"/>
      <c r="Z335" s="2"/>
    </row>
    <row r="336" spans="1:26" x14ac:dyDescent="0.25">
      <c r="A336" s="11">
        <v>44732</v>
      </c>
      <c r="B336" t="s">
        <v>87</v>
      </c>
      <c r="C336" t="s">
        <v>357</v>
      </c>
      <c r="D336" t="s">
        <v>150</v>
      </c>
      <c r="E336" s="3">
        <v>0</v>
      </c>
      <c r="F336" s="5">
        <v>1.8854166666666665E-2</v>
      </c>
      <c r="G336" s="18"/>
      <c r="H336" s="5"/>
      <c r="I336" s="2"/>
      <c r="J336" s="2"/>
      <c r="K336" s="2"/>
      <c r="L336" s="2"/>
      <c r="M336" s="2"/>
      <c r="N336"/>
      <c r="O336" s="2"/>
      <c r="P336" s="2"/>
      <c r="Q336" s="2"/>
      <c r="R336" s="2"/>
      <c r="S336" s="2"/>
      <c r="T336" s="2"/>
      <c r="U336" s="2"/>
      <c r="V336" s="45"/>
      <c r="W336" s="45"/>
      <c r="X336" s="45"/>
      <c r="Y336" s="2"/>
      <c r="Z336" s="2"/>
    </row>
    <row r="337" spans="1:26" x14ac:dyDescent="0.25">
      <c r="A337" s="11">
        <v>44732</v>
      </c>
      <c r="B337" t="s">
        <v>90</v>
      </c>
      <c r="C337" t="s">
        <v>163</v>
      </c>
      <c r="D337" t="s">
        <v>153</v>
      </c>
      <c r="E337" s="3">
        <v>0</v>
      </c>
      <c r="F337" s="5">
        <v>1.7181715277777777E-2</v>
      </c>
      <c r="G337" s="18"/>
      <c r="H337" s="5"/>
      <c r="I337" s="2"/>
      <c r="J337" s="2"/>
      <c r="K337" s="2"/>
      <c r="L337" s="2"/>
      <c r="M337" s="2"/>
      <c r="N337"/>
      <c r="O337" s="2"/>
      <c r="P337" s="2"/>
      <c r="Q337" s="2"/>
      <c r="R337" s="2"/>
      <c r="S337" s="2"/>
      <c r="T337" s="2"/>
      <c r="U337" s="2"/>
      <c r="V337" s="45"/>
      <c r="W337" s="45"/>
      <c r="X337" s="45"/>
      <c r="Y337" s="2"/>
      <c r="Z337" s="2"/>
    </row>
    <row r="338" spans="1:26" x14ac:dyDescent="0.25">
      <c r="A338" s="11">
        <v>44732</v>
      </c>
      <c r="B338" t="s">
        <v>89</v>
      </c>
      <c r="C338" t="s">
        <v>172</v>
      </c>
      <c r="D338" t="s">
        <v>173</v>
      </c>
      <c r="E338" s="3">
        <v>0</v>
      </c>
      <c r="F338" s="5">
        <v>1.487929761904762E-2</v>
      </c>
      <c r="G338" s="18"/>
      <c r="H338" s="5"/>
      <c r="I338" s="2"/>
      <c r="J338" s="2"/>
      <c r="K338" s="2"/>
      <c r="L338" s="2"/>
      <c r="M338" s="2"/>
      <c r="N338"/>
      <c r="O338" s="2"/>
      <c r="P338" s="2"/>
      <c r="Q338" s="2"/>
      <c r="R338" s="2"/>
      <c r="S338" s="2"/>
      <c r="T338" s="2"/>
      <c r="U338" s="2"/>
      <c r="V338" s="45"/>
      <c r="W338" s="45"/>
      <c r="X338" s="45"/>
      <c r="Y338" s="2"/>
      <c r="Z338" s="2"/>
    </row>
    <row r="339" spans="1:26" x14ac:dyDescent="0.25">
      <c r="A339" s="11">
        <v>44732</v>
      </c>
      <c r="B339" t="s">
        <v>87</v>
      </c>
      <c r="C339" t="s">
        <v>237</v>
      </c>
      <c r="D339" t="s">
        <v>238</v>
      </c>
      <c r="E339" s="3">
        <v>0</v>
      </c>
      <c r="F339" s="5">
        <v>1.4618055555555556E-2</v>
      </c>
      <c r="G339" s="18"/>
      <c r="H339" s="5"/>
      <c r="I339" s="2"/>
      <c r="J339" s="2"/>
      <c r="K339" s="2"/>
      <c r="L339" s="2"/>
      <c r="M339" s="2"/>
      <c r="N339"/>
      <c r="O339" s="2"/>
      <c r="P339" s="2"/>
      <c r="Q339" s="2"/>
      <c r="R339" s="2"/>
      <c r="S339" s="2"/>
      <c r="T339" s="2"/>
      <c r="U339" s="2"/>
      <c r="V339" s="45"/>
      <c r="W339" s="45"/>
      <c r="X339" s="45"/>
      <c r="Y339" s="2"/>
      <c r="Z339" s="2"/>
    </row>
    <row r="340" spans="1:26" x14ac:dyDescent="0.25">
      <c r="A340" s="11">
        <v>44732</v>
      </c>
      <c r="B340" t="s">
        <v>89</v>
      </c>
      <c r="C340" t="s">
        <v>164</v>
      </c>
      <c r="D340" t="s">
        <v>150</v>
      </c>
      <c r="E340" s="3">
        <v>0</v>
      </c>
      <c r="F340" s="5">
        <v>1.1712960648148148E-2</v>
      </c>
      <c r="G340" s="18"/>
      <c r="H340" s="5"/>
      <c r="I340" s="2"/>
      <c r="J340" s="2"/>
      <c r="K340" s="2"/>
      <c r="L340" s="2"/>
      <c r="M340" s="2"/>
      <c r="N340"/>
      <c r="O340" s="2"/>
      <c r="P340" s="2"/>
      <c r="Q340" s="2"/>
      <c r="R340" s="2"/>
      <c r="S340" s="2"/>
      <c r="T340" s="2"/>
      <c r="U340" s="2"/>
      <c r="V340" s="45"/>
      <c r="W340" s="45"/>
      <c r="X340" s="45"/>
      <c r="Y340" s="2"/>
      <c r="Z340" s="2"/>
    </row>
    <row r="341" spans="1:26" x14ac:dyDescent="0.25">
      <c r="A341" s="11">
        <v>44732</v>
      </c>
      <c r="B341" t="s">
        <v>89</v>
      </c>
      <c r="C341" t="s">
        <v>179</v>
      </c>
      <c r="D341" t="s">
        <v>170</v>
      </c>
      <c r="E341" s="3">
        <v>0</v>
      </c>
      <c r="F341" s="5">
        <v>1.007523263888889E-2</v>
      </c>
      <c r="G341" s="18"/>
      <c r="H341" s="5"/>
      <c r="I341" s="2"/>
      <c r="J341" s="2"/>
      <c r="K341" s="2"/>
      <c r="L341" s="2"/>
      <c r="M341" s="2"/>
      <c r="N341"/>
      <c r="O341" s="2"/>
      <c r="P341" s="2"/>
      <c r="Q341" s="2"/>
      <c r="R341" s="2"/>
      <c r="S341" s="2"/>
      <c r="T341" s="2"/>
      <c r="U341" s="2"/>
      <c r="V341" s="45"/>
      <c r="W341" s="45"/>
      <c r="X341" s="45"/>
      <c r="Y341" s="2"/>
      <c r="Z341" s="2"/>
    </row>
    <row r="342" spans="1:26" x14ac:dyDescent="0.25">
      <c r="A342" s="11">
        <v>44732</v>
      </c>
      <c r="B342" t="s">
        <v>94</v>
      </c>
      <c r="C342" t="s">
        <v>240</v>
      </c>
      <c r="D342" t="s">
        <v>153</v>
      </c>
      <c r="E342" s="3">
        <v>0</v>
      </c>
      <c r="F342" s="5">
        <v>8.7036666666666668E-3</v>
      </c>
      <c r="G342" s="18"/>
      <c r="H342" s="5"/>
      <c r="I342" s="2"/>
      <c r="J342" s="2"/>
      <c r="K342" s="2"/>
      <c r="L342" s="2"/>
      <c r="M342" s="2"/>
      <c r="N342"/>
      <c r="O342" s="2"/>
      <c r="P342" s="2"/>
      <c r="Q342" s="2"/>
      <c r="R342" s="2"/>
      <c r="S342" s="2"/>
      <c r="T342" s="2"/>
      <c r="U342" s="2"/>
      <c r="V342" s="45"/>
      <c r="W342" s="45"/>
      <c r="X342" s="45"/>
      <c r="Y342" s="2"/>
      <c r="Z342" s="2"/>
    </row>
    <row r="343" spans="1:26" x14ac:dyDescent="0.25">
      <c r="A343" s="11">
        <v>44732</v>
      </c>
      <c r="B343" t="s">
        <v>76</v>
      </c>
      <c r="C343" t="s">
        <v>175</v>
      </c>
      <c r="D343" t="s">
        <v>153</v>
      </c>
      <c r="E343" s="3">
        <v>0</v>
      </c>
      <c r="F343" s="5">
        <v>7.4189791666666666E-3</v>
      </c>
      <c r="G343" s="18"/>
      <c r="H343" s="5"/>
      <c r="I343" s="2"/>
      <c r="J343" s="2"/>
      <c r="K343" s="2"/>
      <c r="L343" s="2"/>
      <c r="M343" s="2"/>
      <c r="N343"/>
      <c r="O343" s="2"/>
      <c r="P343" s="2"/>
      <c r="Q343" s="2"/>
      <c r="R343" s="2"/>
      <c r="S343" s="2"/>
      <c r="T343" s="2"/>
      <c r="U343" s="2"/>
      <c r="V343" s="45"/>
      <c r="W343" s="45"/>
      <c r="X343" s="45"/>
      <c r="Y343" s="2"/>
      <c r="Z343" s="2"/>
    </row>
    <row r="344" spans="1:26" x14ac:dyDescent="0.25">
      <c r="A344" s="11">
        <v>44732</v>
      </c>
      <c r="B344" t="s">
        <v>89</v>
      </c>
      <c r="C344" t="s">
        <v>355</v>
      </c>
      <c r="D344" t="s">
        <v>153</v>
      </c>
      <c r="E344" s="3">
        <v>0</v>
      </c>
      <c r="F344" s="5">
        <v>6.6087986111111113E-3</v>
      </c>
      <c r="G344" s="18"/>
      <c r="H344" s="5"/>
      <c r="I344" s="2"/>
      <c r="J344" s="2"/>
      <c r="K344" s="2"/>
      <c r="L344" s="2"/>
      <c r="M344" s="2"/>
      <c r="N344"/>
      <c r="O344" s="2"/>
      <c r="P344" s="2"/>
      <c r="Q344" s="2"/>
      <c r="R344" s="2"/>
      <c r="S344" s="2"/>
      <c r="T344" s="2"/>
      <c r="U344" s="2"/>
      <c r="V344" s="45"/>
      <c r="W344" s="45"/>
      <c r="X344" s="45"/>
      <c r="Y344" s="2"/>
      <c r="Z344" s="2"/>
    </row>
    <row r="345" spans="1:26" x14ac:dyDescent="0.25">
      <c r="A345" s="11">
        <v>44732</v>
      </c>
      <c r="B345" t="s">
        <v>89</v>
      </c>
      <c r="C345" t="s">
        <v>169</v>
      </c>
      <c r="D345" t="s">
        <v>170</v>
      </c>
      <c r="E345" s="3">
        <v>0</v>
      </c>
      <c r="F345" s="5">
        <v>6.5509236111111115E-3</v>
      </c>
      <c r="G345" s="18"/>
      <c r="H345" s="5"/>
      <c r="I345" s="2"/>
      <c r="J345" s="2"/>
      <c r="K345" s="2"/>
      <c r="L345" s="2"/>
      <c r="M345" s="2"/>
      <c r="N345"/>
      <c r="O345" s="2"/>
      <c r="P345" s="2"/>
      <c r="Q345" s="2"/>
      <c r="R345" s="2"/>
      <c r="S345" s="2"/>
      <c r="T345" s="2"/>
      <c r="U345" s="2"/>
      <c r="V345" s="45"/>
      <c r="W345" s="45"/>
      <c r="X345" s="45"/>
      <c r="Y345" s="2"/>
      <c r="Z345" s="2"/>
    </row>
    <row r="346" spans="1:26" x14ac:dyDescent="0.25">
      <c r="A346" s="11">
        <v>44732</v>
      </c>
      <c r="B346" t="s">
        <v>87</v>
      </c>
      <c r="C346" t="s">
        <v>177</v>
      </c>
      <c r="D346" t="s">
        <v>153</v>
      </c>
      <c r="E346" s="3">
        <v>0</v>
      </c>
      <c r="F346" s="5">
        <v>5.138888888888889E-3</v>
      </c>
      <c r="G346" s="18"/>
      <c r="H346" s="5"/>
      <c r="I346" s="2"/>
      <c r="J346" s="2"/>
      <c r="K346" s="2"/>
      <c r="L346" s="2"/>
      <c r="M346" s="2"/>
      <c r="N346"/>
      <c r="O346" s="2"/>
      <c r="P346" s="2"/>
      <c r="Q346" s="2"/>
      <c r="R346" s="2"/>
      <c r="S346" s="2"/>
      <c r="T346" s="2"/>
      <c r="U346" s="2"/>
      <c r="V346" s="45"/>
      <c r="W346" s="45"/>
      <c r="X346" s="45"/>
      <c r="Y346" s="2"/>
      <c r="Z346" s="2"/>
    </row>
    <row r="347" spans="1:26" x14ac:dyDescent="0.25">
      <c r="A347" s="11">
        <v>44732</v>
      </c>
      <c r="B347" t="s">
        <v>82</v>
      </c>
      <c r="C347" t="s">
        <v>165</v>
      </c>
      <c r="D347" t="s">
        <v>77</v>
      </c>
      <c r="E347" s="3">
        <v>0</v>
      </c>
      <c r="F347" s="5">
        <v>4.7685185185185192E-3</v>
      </c>
      <c r="G347" s="18"/>
      <c r="H347" s="5"/>
      <c r="I347" s="2"/>
      <c r="J347" s="2"/>
      <c r="K347" s="2"/>
      <c r="L347" s="2"/>
      <c r="M347" s="2"/>
      <c r="N347"/>
      <c r="O347" s="2"/>
      <c r="P347" s="2"/>
      <c r="Q347" s="2"/>
      <c r="R347" s="2"/>
      <c r="S347" s="2"/>
      <c r="T347" s="2"/>
      <c r="U347" s="2"/>
      <c r="V347" s="45"/>
      <c r="W347" s="45"/>
      <c r="X347" s="45"/>
      <c r="Y347" s="2"/>
      <c r="Z347" s="2"/>
    </row>
    <row r="348" spans="1:26" x14ac:dyDescent="0.25">
      <c r="A348" s="11">
        <v>44732</v>
      </c>
      <c r="B348" t="s">
        <v>77</v>
      </c>
      <c r="C348" t="s">
        <v>77</v>
      </c>
      <c r="D348" t="s">
        <v>77</v>
      </c>
      <c r="E348" s="3">
        <v>0</v>
      </c>
      <c r="F348" s="5">
        <v>3.0555555555555557E-3</v>
      </c>
      <c r="G348" s="18"/>
      <c r="H348" s="5"/>
      <c r="I348" s="2"/>
      <c r="J348" s="2"/>
      <c r="K348" s="2"/>
      <c r="L348" s="2"/>
      <c r="M348" s="2"/>
      <c r="N348"/>
      <c r="O348" s="2"/>
      <c r="P348" s="2"/>
      <c r="Q348" s="2"/>
      <c r="R348" s="2"/>
      <c r="S348" s="2"/>
      <c r="T348" s="2"/>
      <c r="U348" s="2"/>
      <c r="V348" s="45"/>
      <c r="W348" s="45"/>
      <c r="X348" s="45"/>
      <c r="Y348" s="2"/>
      <c r="Z348" s="2"/>
    </row>
    <row r="349" spans="1:26" x14ac:dyDescent="0.25">
      <c r="A349" s="11">
        <v>44732</v>
      </c>
      <c r="B349" t="s">
        <v>89</v>
      </c>
      <c r="C349" t="s">
        <v>257</v>
      </c>
      <c r="D349" t="s">
        <v>153</v>
      </c>
      <c r="E349" s="3">
        <v>0</v>
      </c>
      <c r="F349" s="5" t="s">
        <v>77</v>
      </c>
      <c r="G349" s="18"/>
      <c r="H349" s="5"/>
      <c r="I349" s="2"/>
      <c r="J349" s="2"/>
      <c r="K349" s="2"/>
      <c r="L349" s="2"/>
      <c r="M349" s="2"/>
      <c r="N349"/>
      <c r="O349" s="2"/>
      <c r="P349" s="2"/>
      <c r="Q349" s="2"/>
      <c r="R349" s="2"/>
      <c r="S349" s="2"/>
      <c r="T349" s="2"/>
      <c r="U349" s="2"/>
      <c r="V349" s="45"/>
      <c r="W349" s="45"/>
      <c r="X349" s="45"/>
      <c r="Y349" s="2"/>
      <c r="Z349" s="2"/>
    </row>
    <row r="350" spans="1:26" x14ac:dyDescent="0.25">
      <c r="A350" s="11">
        <v>44732</v>
      </c>
      <c r="B350" t="s">
        <v>82</v>
      </c>
      <c r="C350" t="s">
        <v>178</v>
      </c>
      <c r="D350" t="s">
        <v>77</v>
      </c>
      <c r="E350" s="3">
        <v>0</v>
      </c>
      <c r="F350" s="5" t="s">
        <v>77</v>
      </c>
      <c r="G350" s="18"/>
      <c r="H350" s="5"/>
      <c r="I350" s="2"/>
      <c r="J350" s="2"/>
      <c r="K350" s="2"/>
      <c r="L350" s="2"/>
      <c r="M350" s="2"/>
      <c r="N350"/>
      <c r="O350" s="2"/>
      <c r="P350" s="2"/>
      <c r="Q350" s="2"/>
      <c r="R350" s="2"/>
      <c r="S350" s="2"/>
      <c r="T350" s="2"/>
      <c r="U350" s="2"/>
      <c r="V350" s="45"/>
      <c r="W350" s="45"/>
      <c r="X350" s="45"/>
      <c r="Y350" s="2"/>
      <c r="Z350" s="2"/>
    </row>
    <row r="351" spans="1:26" x14ac:dyDescent="0.25">
      <c r="A351" s="11">
        <v>44732</v>
      </c>
      <c r="B351" t="s">
        <v>80</v>
      </c>
      <c r="C351" t="s">
        <v>229</v>
      </c>
      <c r="D351" t="s">
        <v>150</v>
      </c>
      <c r="E351" s="3">
        <v>0</v>
      </c>
      <c r="F351" s="5" t="s">
        <v>77</v>
      </c>
      <c r="G351" s="18"/>
      <c r="H351" s="5"/>
      <c r="I351" s="2"/>
      <c r="J351" s="2"/>
      <c r="K351" s="2"/>
      <c r="L351" s="2"/>
      <c r="M351" s="2"/>
      <c r="N351"/>
      <c r="O351" s="2"/>
      <c r="P351" s="2"/>
      <c r="Q351" s="2"/>
      <c r="R351" s="2"/>
      <c r="S351" s="2"/>
      <c r="T351" s="2"/>
      <c r="U351" s="2"/>
      <c r="V351" s="45"/>
      <c r="W351" s="45"/>
      <c r="X351" s="45"/>
      <c r="Y351" s="2"/>
      <c r="Z351" s="2"/>
    </row>
    <row r="352" spans="1:26" x14ac:dyDescent="0.25">
      <c r="A352" s="11"/>
      <c r="B352" s="2"/>
      <c r="F352" s="3"/>
      <c r="G352" s="18"/>
      <c r="H352" s="5"/>
      <c r="I352" s="2"/>
      <c r="J352" s="2"/>
      <c r="K352" s="2"/>
      <c r="L352" s="2"/>
      <c r="M352" s="2"/>
      <c r="N352"/>
      <c r="O352" s="2"/>
      <c r="P352" s="2"/>
      <c r="Q352" s="2"/>
      <c r="R352" s="2"/>
      <c r="S352" s="2"/>
      <c r="T352" s="2"/>
      <c r="U352" s="2"/>
      <c r="V352" s="45"/>
      <c r="W352" s="45"/>
      <c r="X352" s="45"/>
      <c r="Y352" s="2"/>
      <c r="Z352" s="2"/>
    </row>
    <row r="353" spans="1:29" x14ac:dyDescent="0.25">
      <c r="A353" s="11"/>
      <c r="B353" s="2"/>
      <c r="G353" s="3"/>
      <c r="H353" s="5"/>
      <c r="I353" s="2"/>
      <c r="J353" s="2"/>
      <c r="K353" s="2"/>
      <c r="L353" s="2"/>
      <c r="M353" s="2"/>
      <c r="N353"/>
      <c r="O353" s="2"/>
      <c r="P353" s="2"/>
      <c r="Q353" s="2"/>
      <c r="R353" s="2"/>
      <c r="S353" s="2"/>
      <c r="T353" s="2"/>
      <c r="U353" s="2"/>
      <c r="V353" s="45"/>
      <c r="W353" s="45"/>
      <c r="X353" s="45"/>
      <c r="Y353" s="2"/>
      <c r="Z353" s="2"/>
    </row>
    <row r="354" spans="1:29" x14ac:dyDescent="0.25">
      <c r="A354" s="11"/>
      <c r="B354" s="2"/>
      <c r="G354" s="3"/>
      <c r="H354" s="5"/>
      <c r="I354" s="2"/>
      <c r="J354" s="2"/>
      <c r="K354" s="2"/>
      <c r="L354" s="2"/>
      <c r="M354" s="2"/>
      <c r="N354"/>
      <c r="O354" s="2"/>
      <c r="P354" s="2"/>
      <c r="Q354" s="2"/>
      <c r="R354" s="2"/>
      <c r="S354" s="2"/>
      <c r="T354" s="2"/>
      <c r="U354" s="2"/>
      <c r="V354" s="45"/>
      <c r="W354" s="45"/>
      <c r="X354" s="45"/>
      <c r="Y354" s="2"/>
      <c r="Z354" s="2"/>
    </row>
    <row r="355" spans="1:29" x14ac:dyDescent="0.25">
      <c r="A355" s="11"/>
      <c r="B355" s="2"/>
      <c r="G355" s="3"/>
      <c r="H355" s="5"/>
      <c r="I355" s="2"/>
      <c r="J355" s="2"/>
      <c r="K355" s="2"/>
      <c r="L355" s="2"/>
      <c r="M355" s="2"/>
      <c r="N355"/>
      <c r="O355" s="2"/>
      <c r="P355" s="2"/>
      <c r="Q355" s="2"/>
      <c r="R355" s="2"/>
      <c r="S355" s="2"/>
      <c r="T355" s="2"/>
      <c r="U355" s="2"/>
      <c r="V355" s="45"/>
      <c r="W355" s="45"/>
      <c r="X355" s="45"/>
      <c r="Y355" s="2"/>
      <c r="Z355" s="2"/>
    </row>
    <row r="356" spans="1:29" x14ac:dyDescent="0.25">
      <c r="A356" s="11"/>
      <c r="B356" s="2"/>
      <c r="G356" s="3"/>
      <c r="H356" s="5"/>
      <c r="I356" s="2"/>
      <c r="J356" s="2"/>
      <c r="K356" s="2"/>
      <c r="L356" s="2"/>
      <c r="M356" s="2"/>
      <c r="N356"/>
      <c r="O356" s="2"/>
      <c r="P356" s="2"/>
      <c r="Q356" s="2"/>
      <c r="R356" s="2"/>
      <c r="S356" s="2"/>
      <c r="T356" s="2"/>
      <c r="U356" s="2"/>
      <c r="V356" s="45"/>
      <c r="W356" s="45"/>
      <c r="X356" s="45"/>
      <c r="Y356" s="2"/>
      <c r="Z356" s="2"/>
    </row>
    <row r="357" spans="1:29" x14ac:dyDescent="0.25">
      <c r="A357" s="11"/>
      <c r="B357" s="2"/>
      <c r="G357" s="3"/>
      <c r="H357" s="5"/>
      <c r="I357" s="2"/>
      <c r="J357" s="2"/>
      <c r="K357" s="2"/>
      <c r="L357" s="2"/>
      <c r="M357" s="2"/>
      <c r="N357"/>
      <c r="O357" s="2"/>
      <c r="P357" s="2"/>
      <c r="Q357" s="2"/>
      <c r="R357" s="2"/>
      <c r="S357" s="2"/>
      <c r="T357" s="2"/>
      <c r="U357" s="2"/>
      <c r="V357" s="45"/>
      <c r="W357" s="45"/>
      <c r="X357" s="45"/>
      <c r="Y357" s="2"/>
      <c r="Z357" s="2"/>
    </row>
    <row r="358" spans="1:29" x14ac:dyDescent="0.25">
      <c r="A358" s="69" t="s">
        <v>332</v>
      </c>
      <c r="B358" s="2"/>
      <c r="G358" s="3"/>
      <c r="H358" s="5"/>
      <c r="I358" s="2"/>
      <c r="J358" s="2"/>
      <c r="K358" s="2"/>
      <c r="L358" s="2"/>
      <c r="M358" s="2"/>
      <c r="N358"/>
      <c r="O358" s="2"/>
      <c r="P358" s="2"/>
      <c r="Q358" s="2"/>
      <c r="R358" s="2"/>
      <c r="S358" s="2"/>
      <c r="T358" s="2"/>
      <c r="U358" s="2"/>
      <c r="V358" s="45"/>
      <c r="W358" s="45"/>
      <c r="X358" s="45"/>
      <c r="Y358" s="2"/>
      <c r="Z358" s="2"/>
    </row>
    <row r="359" spans="1:29" x14ac:dyDescent="0.25">
      <c r="B359" s="2"/>
      <c r="G359" s="3"/>
      <c r="H359" s="5"/>
      <c r="I359" s="2"/>
      <c r="J359" s="2"/>
      <c r="K359" s="2"/>
      <c r="L359" s="2"/>
      <c r="M359" s="2"/>
      <c r="N359"/>
      <c r="O359" s="2"/>
      <c r="P359" s="2"/>
      <c r="Q359" s="2"/>
      <c r="R359" s="2"/>
      <c r="S359" s="2"/>
      <c r="T359" s="2"/>
      <c r="U359" s="2"/>
      <c r="V359" s="45"/>
      <c r="W359" s="45"/>
      <c r="X359" s="45"/>
      <c r="Y359" s="2"/>
      <c r="Z359" s="2"/>
    </row>
    <row r="360" spans="1:29" x14ac:dyDescent="0.25">
      <c r="A360" s="11" t="s">
        <v>288</v>
      </c>
      <c r="B360" s="2"/>
      <c r="C360" s="68" t="s">
        <v>333</v>
      </c>
      <c r="G360" s="3"/>
      <c r="H360" s="5"/>
      <c r="I360" s="2"/>
      <c r="J360" s="2"/>
      <c r="K360" s="2"/>
      <c r="L360" s="2"/>
      <c r="M360" s="2"/>
      <c r="N360"/>
      <c r="O360" s="2"/>
      <c r="P360" s="2"/>
      <c r="Q360" s="2"/>
      <c r="R360" s="2"/>
      <c r="S360" s="2"/>
      <c r="T360" s="2"/>
      <c r="U360" s="2"/>
      <c r="V360" s="45"/>
      <c r="W360" s="45"/>
      <c r="X360" s="45"/>
      <c r="Y360" s="2"/>
      <c r="Z360" s="2"/>
    </row>
    <row r="361" spans="1:29" x14ac:dyDescent="0.25">
      <c r="B361" s="2"/>
      <c r="G361" s="3"/>
      <c r="H361" s="5"/>
      <c r="I361" s="2"/>
      <c r="J361" s="2"/>
      <c r="K361" s="2"/>
      <c r="L361" s="2"/>
      <c r="M361" s="2"/>
      <c r="N361"/>
      <c r="O361" s="2"/>
      <c r="P361" s="2"/>
      <c r="Q361" s="2"/>
      <c r="R361" s="2"/>
      <c r="S361" s="2"/>
      <c r="T361" s="2"/>
      <c r="U361" s="2"/>
      <c r="V361" s="45"/>
      <c r="W361" s="45"/>
      <c r="X361" s="45"/>
      <c r="Y361" s="2"/>
      <c r="Z361" s="2"/>
    </row>
    <row r="362" spans="1:29" x14ac:dyDescent="0.25">
      <c r="A362" s="11" t="s">
        <v>25</v>
      </c>
      <c r="B362" s="2" t="s">
        <v>1</v>
      </c>
      <c r="C362" t="s">
        <v>74</v>
      </c>
      <c r="D362" t="s">
        <v>129</v>
      </c>
      <c r="E362" t="s">
        <v>130</v>
      </c>
      <c r="F362" t="s">
        <v>266</v>
      </c>
      <c r="G362" s="3" t="s">
        <v>5</v>
      </c>
      <c r="H362" s="5" t="s">
        <v>28</v>
      </c>
      <c r="I362" s="2" t="s">
        <v>29</v>
      </c>
      <c r="J362" s="2" t="s">
        <v>30</v>
      </c>
      <c r="K362" s="2" t="s">
        <v>31</v>
      </c>
      <c r="L362" s="2" t="s">
        <v>102</v>
      </c>
      <c r="M362" s="2" t="s">
        <v>51</v>
      </c>
      <c r="N362" t="s">
        <v>57</v>
      </c>
      <c r="O362" s="2" t="s">
        <v>58</v>
      </c>
      <c r="P362" s="2" t="s">
        <v>6</v>
      </c>
      <c r="Q362" s="2" t="s">
        <v>202</v>
      </c>
      <c r="R362" s="2" t="s">
        <v>44</v>
      </c>
      <c r="S362" s="2" t="s">
        <v>8</v>
      </c>
      <c r="T362" s="2" t="s">
        <v>9</v>
      </c>
      <c r="U362" s="2" t="s">
        <v>203</v>
      </c>
      <c r="V362" s="45" t="s">
        <v>12</v>
      </c>
      <c r="W362" s="45" t="s">
        <v>11</v>
      </c>
      <c r="X362" s="45" t="s">
        <v>15</v>
      </c>
      <c r="Y362" s="2" t="s">
        <v>248</v>
      </c>
      <c r="Z362" s="2" t="s">
        <v>44</v>
      </c>
      <c r="AA362" t="s">
        <v>322</v>
      </c>
      <c r="AB362" t="s">
        <v>312</v>
      </c>
      <c r="AC362" s="45" t="s">
        <v>313</v>
      </c>
    </row>
    <row r="363" spans="1:29" x14ac:dyDescent="0.25">
      <c r="A363" s="11">
        <v>44732</v>
      </c>
      <c r="B363" s="2">
        <v>25</v>
      </c>
      <c r="C363" t="s">
        <v>89</v>
      </c>
      <c r="D363" t="s">
        <v>134</v>
      </c>
      <c r="E363" t="s">
        <v>132</v>
      </c>
      <c r="F363" t="s">
        <v>280</v>
      </c>
      <c r="G363" s="3">
        <v>44.933610166666661</v>
      </c>
      <c r="H363" s="5">
        <v>5.0468549209770112E-2</v>
      </c>
      <c r="I363" s="2">
        <v>4</v>
      </c>
      <c r="J363" s="2">
        <v>1</v>
      </c>
      <c r="K363" s="2">
        <v>0</v>
      </c>
      <c r="L363" s="2">
        <v>57</v>
      </c>
      <c r="M363" s="2">
        <v>55</v>
      </c>
      <c r="N363">
        <v>13</v>
      </c>
      <c r="O363" s="2">
        <v>35</v>
      </c>
      <c r="P363" s="2">
        <v>13</v>
      </c>
      <c r="Q363" s="2">
        <v>34</v>
      </c>
      <c r="R363" s="2">
        <v>39</v>
      </c>
      <c r="S363" s="2">
        <v>5</v>
      </c>
      <c r="T363" s="2">
        <v>0</v>
      </c>
      <c r="U363" s="2">
        <v>5</v>
      </c>
      <c r="V363" s="45">
        <v>6.3194444444444444E-3</v>
      </c>
      <c r="W363" s="45">
        <v>0.46153846153846156</v>
      </c>
      <c r="X363" s="45">
        <v>8.8304398148148153E-2</v>
      </c>
      <c r="Y363" s="2">
        <v>5</v>
      </c>
      <c r="Z363" s="2">
        <v>39</v>
      </c>
      <c r="AA363">
        <v>56</v>
      </c>
      <c r="AB363" t="str">
        <f>C363&amp;F363</f>
        <v>Aneurin BevanBlaenau Gwent</v>
      </c>
      <c r="AC363" t="str">
        <f>IFERROR(VLOOKUP(AB363,Control!X:Y,2,FALSE),"secondary")</f>
        <v>Primary</v>
      </c>
    </row>
    <row r="364" spans="1:29" x14ac:dyDescent="0.25">
      <c r="A364" s="11">
        <v>44732</v>
      </c>
      <c r="B364" s="2">
        <v>25</v>
      </c>
      <c r="C364" t="s">
        <v>89</v>
      </c>
      <c r="D364" t="s">
        <v>159</v>
      </c>
      <c r="E364" t="s">
        <v>150</v>
      </c>
      <c r="F364" t="s">
        <v>280</v>
      </c>
      <c r="G364" s="3">
        <v>0</v>
      </c>
      <c r="H364" s="5">
        <v>8.5555555555555565E-2</v>
      </c>
      <c r="I364" s="2">
        <v>0</v>
      </c>
      <c r="J364" s="2">
        <v>0</v>
      </c>
      <c r="K364" s="2">
        <v>0</v>
      </c>
      <c r="L364" s="2">
        <v>1</v>
      </c>
      <c r="M364" s="2">
        <v>1</v>
      </c>
      <c r="N364">
        <v>0</v>
      </c>
      <c r="O364" s="2">
        <v>0</v>
      </c>
      <c r="P364" s="2">
        <v>0</v>
      </c>
      <c r="Q364" s="2">
        <v>1</v>
      </c>
      <c r="R364" s="2">
        <v>1</v>
      </c>
      <c r="S364" s="2">
        <v>0</v>
      </c>
      <c r="T364" s="2">
        <v>0</v>
      </c>
      <c r="U364" s="2">
        <v>0</v>
      </c>
      <c r="V364" s="45" t="s">
        <v>77</v>
      </c>
      <c r="W364" s="45" t="s">
        <v>77</v>
      </c>
      <c r="X364" s="45">
        <v>2.2442129629629631E-2</v>
      </c>
      <c r="Y364" s="2">
        <v>0</v>
      </c>
      <c r="Z364" s="2">
        <v>1</v>
      </c>
      <c r="AA364">
        <v>1</v>
      </c>
      <c r="AB364" t="str">
        <f t="shared" ref="AB364:AB427" si="0">C364&amp;F364</f>
        <v>Aneurin BevanBlaenau Gwent</v>
      </c>
      <c r="AC364" t="str">
        <f>IFERROR(VLOOKUP(AB364,Control!X:Y,2,FALSE),"secondary")</f>
        <v>Primary</v>
      </c>
    </row>
    <row r="365" spans="1:29" x14ac:dyDescent="0.25">
      <c r="A365" s="11">
        <v>44732</v>
      </c>
      <c r="B365" s="2">
        <v>25</v>
      </c>
      <c r="C365" t="s">
        <v>89</v>
      </c>
      <c r="D365" t="s">
        <v>152</v>
      </c>
      <c r="E365" t="s">
        <v>132</v>
      </c>
      <c r="F365" t="s">
        <v>280</v>
      </c>
      <c r="G365" s="3">
        <v>0</v>
      </c>
      <c r="H365" s="5">
        <v>4.5754520171957677E-2</v>
      </c>
      <c r="I365" s="2">
        <v>0</v>
      </c>
      <c r="J365" s="2">
        <v>0</v>
      </c>
      <c r="K365" s="2">
        <v>0</v>
      </c>
      <c r="L365" s="2">
        <v>23</v>
      </c>
      <c r="M365" s="2">
        <v>23</v>
      </c>
      <c r="N365">
        <v>1</v>
      </c>
      <c r="O365" s="2">
        <v>11</v>
      </c>
      <c r="P365" s="2">
        <v>3</v>
      </c>
      <c r="Q365" s="2">
        <v>11</v>
      </c>
      <c r="R365" s="2">
        <v>14</v>
      </c>
      <c r="S365" s="2">
        <v>3</v>
      </c>
      <c r="T365" s="2">
        <v>1</v>
      </c>
      <c r="U365" s="2">
        <v>5</v>
      </c>
      <c r="V365" s="45">
        <v>5.1273148148148154E-3</v>
      </c>
      <c r="W365" s="45">
        <v>1</v>
      </c>
      <c r="X365" s="45">
        <v>0.13287037037037036</v>
      </c>
      <c r="Y365" s="2">
        <v>6</v>
      </c>
      <c r="Z365" s="2">
        <v>14</v>
      </c>
      <c r="AA365">
        <v>23</v>
      </c>
      <c r="AB365" t="str">
        <f t="shared" si="0"/>
        <v>Aneurin BevanBlaenau Gwent</v>
      </c>
      <c r="AC365" t="str">
        <f>IFERROR(VLOOKUP(AB365,Control!X:Y,2,FALSE),"secondary")</f>
        <v>Primary</v>
      </c>
    </row>
    <row r="366" spans="1:29" x14ac:dyDescent="0.25">
      <c r="A366" s="11">
        <v>44732</v>
      </c>
      <c r="B366" s="2">
        <v>25</v>
      </c>
      <c r="C366" t="s">
        <v>89</v>
      </c>
      <c r="D366" t="s">
        <v>172</v>
      </c>
      <c r="E366" t="s">
        <v>173</v>
      </c>
      <c r="F366" t="s">
        <v>280</v>
      </c>
      <c r="G366" s="3">
        <v>0</v>
      </c>
      <c r="H366" s="5">
        <v>1.1296298611111113E-2</v>
      </c>
      <c r="I366" s="2">
        <v>0</v>
      </c>
      <c r="J366" s="2">
        <v>0</v>
      </c>
      <c r="K366" s="2">
        <v>0</v>
      </c>
      <c r="L366" s="2">
        <v>1</v>
      </c>
      <c r="M366" s="2">
        <v>1</v>
      </c>
      <c r="N366">
        <v>0</v>
      </c>
      <c r="O366" s="2">
        <v>1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1</v>
      </c>
      <c r="V366" s="45" t="s">
        <v>77</v>
      </c>
      <c r="W366" s="45" t="s">
        <v>77</v>
      </c>
      <c r="X366" s="45" t="s">
        <v>77</v>
      </c>
      <c r="Y366" s="2">
        <v>1</v>
      </c>
      <c r="Z366" s="2">
        <v>0</v>
      </c>
      <c r="AA366">
        <v>1</v>
      </c>
      <c r="AB366" t="str">
        <f t="shared" si="0"/>
        <v>Aneurin BevanBlaenau Gwent</v>
      </c>
      <c r="AC366" t="str">
        <f>IFERROR(VLOOKUP(AB366,Control!X:Y,2,FALSE),"secondary")</f>
        <v>Primary</v>
      </c>
    </row>
    <row r="367" spans="1:29" x14ac:dyDescent="0.25">
      <c r="A367" s="11">
        <v>44732</v>
      </c>
      <c r="B367" s="2">
        <v>25</v>
      </c>
      <c r="C367" t="s">
        <v>89</v>
      </c>
      <c r="D367" t="s">
        <v>158</v>
      </c>
      <c r="E367" t="s">
        <v>132</v>
      </c>
      <c r="F367" t="s">
        <v>280</v>
      </c>
      <c r="G367" s="3">
        <v>0</v>
      </c>
      <c r="H367" s="5">
        <v>7.6041666666666662E-3</v>
      </c>
      <c r="I367" s="2">
        <v>0</v>
      </c>
      <c r="J367" s="2">
        <v>0</v>
      </c>
      <c r="K367" s="2">
        <v>0</v>
      </c>
      <c r="L367" s="2">
        <v>1</v>
      </c>
      <c r="M367" s="2">
        <v>1</v>
      </c>
      <c r="N367">
        <v>0</v>
      </c>
      <c r="O367" s="2">
        <v>1</v>
      </c>
      <c r="P367" s="2">
        <v>1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45">
        <v>6.0879629629629634E-3</v>
      </c>
      <c r="W367" s="45">
        <v>0</v>
      </c>
      <c r="X367" s="45" t="s">
        <v>77</v>
      </c>
      <c r="Y367" s="2">
        <v>0</v>
      </c>
      <c r="Z367" s="2">
        <v>0</v>
      </c>
      <c r="AA367">
        <v>1</v>
      </c>
      <c r="AB367" t="str">
        <f t="shared" si="0"/>
        <v>Aneurin BevanBlaenau Gwent</v>
      </c>
      <c r="AC367" t="str">
        <f>IFERROR(VLOOKUP(AB367,Control!X:Y,2,FALSE),"secondary")</f>
        <v>Primary</v>
      </c>
    </row>
    <row r="368" spans="1:29" x14ac:dyDescent="0.25">
      <c r="A368" s="11">
        <v>44732</v>
      </c>
      <c r="B368" s="2">
        <v>25</v>
      </c>
      <c r="C368" t="s">
        <v>89</v>
      </c>
      <c r="D368" t="s">
        <v>134</v>
      </c>
      <c r="E368" t="s">
        <v>132</v>
      </c>
      <c r="F368" t="s">
        <v>272</v>
      </c>
      <c r="G368" s="3">
        <v>124.02499116666671</v>
      </c>
      <c r="H368" s="5">
        <v>7.9463248191550942E-2</v>
      </c>
      <c r="I368" s="2">
        <v>11</v>
      </c>
      <c r="J368" s="2">
        <v>6</v>
      </c>
      <c r="K368" s="2">
        <v>0</v>
      </c>
      <c r="L368" s="2">
        <v>82</v>
      </c>
      <c r="M368" s="2">
        <v>81</v>
      </c>
      <c r="N368">
        <v>15</v>
      </c>
      <c r="O368" s="2">
        <v>38</v>
      </c>
      <c r="P368" s="2">
        <v>18</v>
      </c>
      <c r="Q368" s="2">
        <v>48</v>
      </c>
      <c r="R368" s="2">
        <v>54</v>
      </c>
      <c r="S368" s="2">
        <v>6</v>
      </c>
      <c r="T368" s="2">
        <v>2</v>
      </c>
      <c r="U368" s="2">
        <v>8</v>
      </c>
      <c r="V368" s="45">
        <v>5.3530092592592596E-3</v>
      </c>
      <c r="W368" s="45">
        <v>0.55555555555555558</v>
      </c>
      <c r="X368" s="45">
        <v>6.8061342592592583E-2</v>
      </c>
      <c r="Y368" s="2">
        <v>10</v>
      </c>
      <c r="Z368" s="2">
        <v>54</v>
      </c>
      <c r="AA368">
        <v>82</v>
      </c>
      <c r="AB368" t="str">
        <f t="shared" si="0"/>
        <v>Aneurin BevanCaerphilly</v>
      </c>
      <c r="AC368" t="str">
        <f>IFERROR(VLOOKUP(AB368,Control!X:Y,2,FALSE),"secondary")</f>
        <v>Primary</v>
      </c>
    </row>
    <row r="369" spans="1:29" x14ac:dyDescent="0.25">
      <c r="A369" s="11">
        <v>44732</v>
      </c>
      <c r="B369" s="2">
        <v>25</v>
      </c>
      <c r="C369" t="s">
        <v>89</v>
      </c>
      <c r="D369" t="s">
        <v>152</v>
      </c>
      <c r="E369" t="s">
        <v>132</v>
      </c>
      <c r="F369" t="s">
        <v>272</v>
      </c>
      <c r="G369" s="3">
        <v>0</v>
      </c>
      <c r="H369" s="5">
        <v>4.7685187499999997E-2</v>
      </c>
      <c r="I369" s="2">
        <v>0</v>
      </c>
      <c r="J369" s="2">
        <v>0</v>
      </c>
      <c r="K369" s="2">
        <v>0</v>
      </c>
      <c r="L369" s="2">
        <v>1</v>
      </c>
      <c r="M369" s="2">
        <v>1</v>
      </c>
      <c r="N369">
        <v>0</v>
      </c>
      <c r="O369" s="2">
        <v>0</v>
      </c>
      <c r="P369" s="2">
        <v>0</v>
      </c>
      <c r="Q369" s="2">
        <v>1</v>
      </c>
      <c r="R369" s="2">
        <v>1</v>
      </c>
      <c r="S369" s="2">
        <v>0</v>
      </c>
      <c r="T369" s="2">
        <v>0</v>
      </c>
      <c r="U369" s="2">
        <v>0</v>
      </c>
      <c r="V369" s="45" t="s">
        <v>77</v>
      </c>
      <c r="W369" s="45" t="s">
        <v>77</v>
      </c>
      <c r="X369" s="45">
        <v>0.16405092592592593</v>
      </c>
      <c r="Y369" s="2">
        <v>0</v>
      </c>
      <c r="Z369" s="2">
        <v>1</v>
      </c>
      <c r="AA369">
        <v>1</v>
      </c>
      <c r="AB369" t="str">
        <f t="shared" si="0"/>
        <v>Aneurin BevanCaerphilly</v>
      </c>
      <c r="AC369" t="str">
        <f>IFERROR(VLOOKUP(AB369,Control!X:Y,2,FALSE),"secondary")</f>
        <v>Primary</v>
      </c>
    </row>
    <row r="370" spans="1:29" x14ac:dyDescent="0.25">
      <c r="A370" s="11">
        <v>44732</v>
      </c>
      <c r="B370" s="2">
        <v>25</v>
      </c>
      <c r="C370" t="s">
        <v>89</v>
      </c>
      <c r="D370" t="s">
        <v>159</v>
      </c>
      <c r="E370" t="s">
        <v>150</v>
      </c>
      <c r="F370" t="s">
        <v>272</v>
      </c>
      <c r="G370" s="3">
        <v>0</v>
      </c>
      <c r="H370" s="5">
        <v>4.0053478687739459E-2</v>
      </c>
      <c r="I370" s="2">
        <v>0</v>
      </c>
      <c r="J370" s="2">
        <v>0</v>
      </c>
      <c r="K370" s="2">
        <v>0</v>
      </c>
      <c r="L370" s="2">
        <v>30</v>
      </c>
      <c r="M370" s="2">
        <v>30</v>
      </c>
      <c r="N370">
        <v>0</v>
      </c>
      <c r="O370" s="2">
        <v>16</v>
      </c>
      <c r="P370" s="2">
        <v>6</v>
      </c>
      <c r="Q370" s="2">
        <v>18</v>
      </c>
      <c r="R370" s="2">
        <v>21</v>
      </c>
      <c r="S370" s="2">
        <v>3</v>
      </c>
      <c r="T370" s="2">
        <v>1</v>
      </c>
      <c r="U370" s="2">
        <v>2</v>
      </c>
      <c r="V370" s="45">
        <v>4.9826388888888897E-3</v>
      </c>
      <c r="W370" s="45">
        <v>0.66666666666666663</v>
      </c>
      <c r="X370" s="45">
        <v>9.0358796296296298E-2</v>
      </c>
      <c r="Y370" s="2">
        <v>3</v>
      </c>
      <c r="Z370" s="2">
        <v>21</v>
      </c>
      <c r="AA370">
        <v>30</v>
      </c>
      <c r="AB370" t="str">
        <f t="shared" si="0"/>
        <v>Aneurin BevanCaerphilly</v>
      </c>
      <c r="AC370" t="str">
        <f>IFERROR(VLOOKUP(AB370,Control!X:Y,2,FALSE),"secondary")</f>
        <v>Primary</v>
      </c>
    </row>
    <row r="371" spans="1:29" x14ac:dyDescent="0.25">
      <c r="A371" s="11">
        <v>44732</v>
      </c>
      <c r="B371" s="2">
        <v>25</v>
      </c>
      <c r="C371" t="s">
        <v>89</v>
      </c>
      <c r="D371" t="s">
        <v>158</v>
      </c>
      <c r="E371" t="s">
        <v>132</v>
      </c>
      <c r="F371" t="s">
        <v>272</v>
      </c>
      <c r="G371" s="3">
        <v>0</v>
      </c>
      <c r="H371" s="5">
        <v>1.1925155092592595E-2</v>
      </c>
      <c r="I371" s="2">
        <v>0</v>
      </c>
      <c r="J371" s="2">
        <v>0</v>
      </c>
      <c r="K371" s="2">
        <v>0</v>
      </c>
      <c r="L371" s="2">
        <v>4</v>
      </c>
      <c r="M371" s="2">
        <v>4</v>
      </c>
      <c r="N371">
        <v>0</v>
      </c>
      <c r="O371" s="2">
        <v>4</v>
      </c>
      <c r="P371" s="2">
        <v>0</v>
      </c>
      <c r="Q371" s="2">
        <v>1</v>
      </c>
      <c r="R371" s="2">
        <v>2</v>
      </c>
      <c r="S371" s="2">
        <v>1</v>
      </c>
      <c r="T371" s="2">
        <v>0</v>
      </c>
      <c r="U371" s="2">
        <v>2</v>
      </c>
      <c r="V371" s="45" t="s">
        <v>77</v>
      </c>
      <c r="W371" s="45" t="s">
        <v>77</v>
      </c>
      <c r="X371" s="45">
        <v>0.14936921296296299</v>
      </c>
      <c r="Y371" s="2">
        <v>2</v>
      </c>
      <c r="Z371" s="2">
        <v>2</v>
      </c>
      <c r="AA371">
        <v>4</v>
      </c>
      <c r="AB371" t="str">
        <f t="shared" si="0"/>
        <v>Aneurin BevanCaerphilly</v>
      </c>
      <c r="AC371" t="str">
        <f>IFERROR(VLOOKUP(AB371,Control!X:Y,2,FALSE),"secondary")</f>
        <v>Primary</v>
      </c>
    </row>
    <row r="372" spans="1:29" x14ac:dyDescent="0.25">
      <c r="A372" s="11">
        <v>44732</v>
      </c>
      <c r="B372" s="2">
        <v>25</v>
      </c>
      <c r="C372" t="s">
        <v>89</v>
      </c>
      <c r="D372" t="s">
        <v>134</v>
      </c>
      <c r="E372" t="s">
        <v>132</v>
      </c>
      <c r="F372" t="s">
        <v>273</v>
      </c>
      <c r="G372" s="3">
        <v>1.2777833333333332E-2</v>
      </c>
      <c r="H372" s="5">
        <v>1.0949076388888888E-2</v>
      </c>
      <c r="I372" s="2">
        <v>0</v>
      </c>
      <c r="J372" s="2">
        <v>0</v>
      </c>
      <c r="K372" s="2">
        <v>0</v>
      </c>
      <c r="L372" s="2">
        <v>1</v>
      </c>
      <c r="M372" s="2">
        <v>1</v>
      </c>
      <c r="N372">
        <v>0</v>
      </c>
      <c r="O372" s="2">
        <v>1</v>
      </c>
      <c r="P372" s="2">
        <v>0</v>
      </c>
      <c r="Q372" s="2">
        <v>1</v>
      </c>
      <c r="R372" s="2">
        <v>1</v>
      </c>
      <c r="S372" s="2">
        <v>0</v>
      </c>
      <c r="T372" s="2">
        <v>0</v>
      </c>
      <c r="U372" s="2">
        <v>0</v>
      </c>
      <c r="V372" s="45" t="s">
        <v>77</v>
      </c>
      <c r="W372" s="45" t="s">
        <v>77</v>
      </c>
      <c r="X372" s="45">
        <v>2.1354166666666667E-2</v>
      </c>
      <c r="Y372" s="2">
        <v>0</v>
      </c>
      <c r="Z372" s="2">
        <v>1</v>
      </c>
      <c r="AA372">
        <v>1</v>
      </c>
      <c r="AB372" t="str">
        <f t="shared" si="0"/>
        <v>Aneurin BevanCardiff</v>
      </c>
      <c r="AC372" t="str">
        <f>IFERROR(VLOOKUP(AB372,Control!X:Y,2,FALSE),"secondary")</f>
        <v>secondary</v>
      </c>
    </row>
    <row r="373" spans="1:29" x14ac:dyDescent="0.25">
      <c r="A373" s="11">
        <v>44732</v>
      </c>
      <c r="B373" s="2">
        <v>25</v>
      </c>
      <c r="C373" t="s">
        <v>89</v>
      </c>
      <c r="D373" t="s">
        <v>152</v>
      </c>
      <c r="E373" t="s">
        <v>132</v>
      </c>
      <c r="F373" t="s">
        <v>281</v>
      </c>
      <c r="G373" s="3">
        <v>0</v>
      </c>
      <c r="H373" s="5">
        <v>2.5462965277777781E-2</v>
      </c>
      <c r="I373" s="2">
        <v>0</v>
      </c>
      <c r="J373" s="2">
        <v>0</v>
      </c>
      <c r="K373" s="2">
        <v>0</v>
      </c>
      <c r="L373" s="2">
        <v>1</v>
      </c>
      <c r="M373" s="2">
        <v>1</v>
      </c>
      <c r="N373">
        <v>0</v>
      </c>
      <c r="O373" s="2">
        <v>1</v>
      </c>
      <c r="P373" s="2">
        <v>0</v>
      </c>
      <c r="Q373" s="2">
        <v>1</v>
      </c>
      <c r="R373" s="2">
        <v>1</v>
      </c>
      <c r="S373" s="2">
        <v>0</v>
      </c>
      <c r="T373" s="2">
        <v>0</v>
      </c>
      <c r="U373" s="2">
        <v>0</v>
      </c>
      <c r="V373" s="45" t="s">
        <v>77</v>
      </c>
      <c r="W373" s="45" t="s">
        <v>77</v>
      </c>
      <c r="X373" s="45">
        <v>0.16181712962962966</v>
      </c>
      <c r="Y373" s="2">
        <v>0</v>
      </c>
      <c r="Z373" s="2">
        <v>1</v>
      </c>
      <c r="AA373">
        <v>1</v>
      </c>
      <c r="AB373" t="str">
        <f t="shared" si="0"/>
        <v>Aneurin BevanMerthyr Tydfil</v>
      </c>
      <c r="AC373" t="str">
        <f>IFERROR(VLOOKUP(AB373,Control!X:Y,2,FALSE),"secondary")</f>
        <v>secondary</v>
      </c>
    </row>
    <row r="374" spans="1:29" x14ac:dyDescent="0.25">
      <c r="A374" s="11">
        <v>44732</v>
      </c>
      <c r="B374" s="2">
        <v>25</v>
      </c>
      <c r="C374" t="s">
        <v>89</v>
      </c>
      <c r="D374" t="s">
        <v>159</v>
      </c>
      <c r="E374" t="s">
        <v>150</v>
      </c>
      <c r="F374" t="s">
        <v>281</v>
      </c>
      <c r="G374" s="3">
        <v>0</v>
      </c>
      <c r="H374" s="5" t="s">
        <v>77</v>
      </c>
      <c r="I374" s="2">
        <v>0</v>
      </c>
      <c r="J374" s="2">
        <v>0</v>
      </c>
      <c r="K374" s="2">
        <v>0</v>
      </c>
      <c r="L374" s="2">
        <v>1</v>
      </c>
      <c r="M374" s="2">
        <v>0</v>
      </c>
      <c r="N374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1</v>
      </c>
      <c r="V374" s="45" t="s">
        <v>77</v>
      </c>
      <c r="W374" s="45" t="s">
        <v>77</v>
      </c>
      <c r="X374" s="45" t="s">
        <v>77</v>
      </c>
      <c r="Y374" s="2">
        <v>1</v>
      </c>
      <c r="Z374" s="2">
        <v>0</v>
      </c>
      <c r="AA374">
        <v>0</v>
      </c>
      <c r="AB374" t="str">
        <f t="shared" si="0"/>
        <v>Aneurin BevanMerthyr Tydfil</v>
      </c>
      <c r="AC374" t="str">
        <f>IFERROR(VLOOKUP(AB374,Control!X:Y,2,FALSE),"secondary")</f>
        <v>secondary</v>
      </c>
    </row>
    <row r="375" spans="1:29" x14ac:dyDescent="0.25">
      <c r="A375" s="11">
        <v>44732</v>
      </c>
      <c r="B375" s="2">
        <v>25</v>
      </c>
      <c r="C375" t="s">
        <v>89</v>
      </c>
      <c r="D375" t="s">
        <v>134</v>
      </c>
      <c r="E375" t="s">
        <v>132</v>
      </c>
      <c r="F375" t="s">
        <v>279</v>
      </c>
      <c r="G375" s="3">
        <v>94.766386166666678</v>
      </c>
      <c r="H375" s="5">
        <v>8.166322409909911E-2</v>
      </c>
      <c r="I375" s="2">
        <v>10</v>
      </c>
      <c r="J375" s="2">
        <v>2</v>
      </c>
      <c r="K375" s="2">
        <v>0</v>
      </c>
      <c r="L375" s="2">
        <v>70</v>
      </c>
      <c r="M375" s="2">
        <v>67</v>
      </c>
      <c r="N375">
        <v>15</v>
      </c>
      <c r="O375" s="2">
        <v>38</v>
      </c>
      <c r="P375" s="2">
        <v>9</v>
      </c>
      <c r="Q375" s="2">
        <v>39</v>
      </c>
      <c r="R375" s="2">
        <v>48</v>
      </c>
      <c r="S375" s="2">
        <v>9</v>
      </c>
      <c r="T375" s="2">
        <v>1</v>
      </c>
      <c r="U375" s="2">
        <v>12</v>
      </c>
      <c r="V375" s="45">
        <v>1.2939814814814815E-2</v>
      </c>
      <c r="W375" s="45">
        <v>0.1111111111111111</v>
      </c>
      <c r="X375" s="45">
        <v>0.10296296296296295</v>
      </c>
      <c r="Y375" s="2">
        <v>13</v>
      </c>
      <c r="Z375" s="2">
        <v>48</v>
      </c>
      <c r="AA375">
        <v>70</v>
      </c>
      <c r="AB375" t="str">
        <f t="shared" si="0"/>
        <v>Aneurin BevanMonmouthshire</v>
      </c>
      <c r="AC375" t="str">
        <f>IFERROR(VLOOKUP(AB375,Control!X:Y,2,FALSE),"secondary")</f>
        <v>Primary</v>
      </c>
    </row>
    <row r="376" spans="1:29" x14ac:dyDescent="0.25">
      <c r="A376" s="11">
        <v>44732</v>
      </c>
      <c r="B376" s="2">
        <v>25</v>
      </c>
      <c r="C376" t="s">
        <v>89</v>
      </c>
      <c r="D376" t="s">
        <v>158</v>
      </c>
      <c r="E376" t="s">
        <v>132</v>
      </c>
      <c r="F376" t="s">
        <v>279</v>
      </c>
      <c r="G376" s="3">
        <v>0.28500000000000003</v>
      </c>
      <c r="H376" s="5">
        <v>4.0856480555555554E-2</v>
      </c>
      <c r="I376" s="2">
        <v>0</v>
      </c>
      <c r="J376" s="2">
        <v>0</v>
      </c>
      <c r="K376" s="2">
        <v>0</v>
      </c>
      <c r="L376" s="2">
        <v>11</v>
      </c>
      <c r="M376" s="2">
        <v>10</v>
      </c>
      <c r="N376">
        <v>0</v>
      </c>
      <c r="O376" s="2">
        <v>6</v>
      </c>
      <c r="P376" s="2">
        <v>1</v>
      </c>
      <c r="Q376" s="2">
        <v>8</v>
      </c>
      <c r="R376" s="2">
        <v>8</v>
      </c>
      <c r="S376" s="2">
        <v>0</v>
      </c>
      <c r="T376" s="2">
        <v>0</v>
      </c>
      <c r="U376" s="2">
        <v>2</v>
      </c>
      <c r="V376" s="45">
        <v>9.7569444444444448E-3</v>
      </c>
      <c r="W376" s="45">
        <v>0</v>
      </c>
      <c r="X376" s="45">
        <v>8.2540509259259265E-2</v>
      </c>
      <c r="Y376" s="2">
        <v>2</v>
      </c>
      <c r="Z376" s="2">
        <v>8</v>
      </c>
      <c r="AA376">
        <v>11</v>
      </c>
      <c r="AB376" t="str">
        <f t="shared" si="0"/>
        <v>Aneurin BevanMonmouthshire</v>
      </c>
      <c r="AC376" t="str">
        <f>IFERROR(VLOOKUP(AB376,Control!X:Y,2,FALSE),"secondary")</f>
        <v>Primary</v>
      </c>
    </row>
    <row r="377" spans="1:29" x14ac:dyDescent="0.25">
      <c r="A377" s="11">
        <v>44732</v>
      </c>
      <c r="B377" s="2">
        <v>25</v>
      </c>
      <c r="C377" t="s">
        <v>89</v>
      </c>
      <c r="D377" t="s">
        <v>152</v>
      </c>
      <c r="E377" t="s">
        <v>132</v>
      </c>
      <c r="F377" t="s">
        <v>279</v>
      </c>
      <c r="G377" s="3">
        <v>0</v>
      </c>
      <c r="H377" s="5">
        <v>5.0124416666666664E-2</v>
      </c>
      <c r="I377" s="2">
        <v>0</v>
      </c>
      <c r="J377" s="2">
        <v>0</v>
      </c>
      <c r="K377" s="2">
        <v>0</v>
      </c>
      <c r="L377" s="2">
        <v>8</v>
      </c>
      <c r="M377" s="2">
        <v>8</v>
      </c>
      <c r="N377">
        <v>0</v>
      </c>
      <c r="O377" s="2">
        <v>6</v>
      </c>
      <c r="P377" s="2">
        <v>1</v>
      </c>
      <c r="Q377" s="2">
        <v>4</v>
      </c>
      <c r="R377" s="2">
        <v>5</v>
      </c>
      <c r="S377" s="2">
        <v>1</v>
      </c>
      <c r="T377" s="2">
        <v>0</v>
      </c>
      <c r="U377" s="2">
        <v>2</v>
      </c>
      <c r="V377" s="45">
        <v>1.1909722222222221E-2</v>
      </c>
      <c r="W377" s="45">
        <v>0</v>
      </c>
      <c r="X377" s="45">
        <v>0.1176388888888889</v>
      </c>
      <c r="Y377" s="2">
        <v>2</v>
      </c>
      <c r="Z377" s="2">
        <v>5</v>
      </c>
      <c r="AA377">
        <v>8</v>
      </c>
      <c r="AB377" t="str">
        <f t="shared" si="0"/>
        <v>Aneurin BevanMonmouthshire</v>
      </c>
      <c r="AC377" t="str">
        <f>IFERROR(VLOOKUP(AB377,Control!X:Y,2,FALSE),"secondary")</f>
        <v>Primary</v>
      </c>
    </row>
    <row r="378" spans="1:29" x14ac:dyDescent="0.25">
      <c r="A378" s="11">
        <v>44732</v>
      </c>
      <c r="B378" s="2">
        <v>25</v>
      </c>
      <c r="C378" t="s">
        <v>89</v>
      </c>
      <c r="D378" t="s">
        <v>355</v>
      </c>
      <c r="E378" t="s">
        <v>153</v>
      </c>
      <c r="F378" t="s">
        <v>279</v>
      </c>
      <c r="G378" s="3">
        <v>0</v>
      </c>
      <c r="H378" s="5">
        <v>6.6087986111111113E-3</v>
      </c>
      <c r="I378" s="2">
        <v>0</v>
      </c>
      <c r="J378" s="2">
        <v>0</v>
      </c>
      <c r="K378" s="2">
        <v>0</v>
      </c>
      <c r="L378" s="2">
        <v>1</v>
      </c>
      <c r="M378" s="2">
        <v>1</v>
      </c>
      <c r="N378">
        <v>0</v>
      </c>
      <c r="O378" s="2">
        <v>1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1</v>
      </c>
      <c r="V378" s="45" t="s">
        <v>77</v>
      </c>
      <c r="W378" s="45" t="s">
        <v>77</v>
      </c>
      <c r="X378" s="45" t="s">
        <v>77</v>
      </c>
      <c r="Y378" s="2">
        <v>1</v>
      </c>
      <c r="Z378" s="2">
        <v>0</v>
      </c>
      <c r="AA378">
        <v>1</v>
      </c>
      <c r="AB378" t="str">
        <f t="shared" si="0"/>
        <v>Aneurin BevanMonmouthshire</v>
      </c>
      <c r="AC378" t="str">
        <f>IFERROR(VLOOKUP(AB378,Control!X:Y,2,FALSE),"secondary")</f>
        <v>Primary</v>
      </c>
    </row>
    <row r="379" spans="1:29" x14ac:dyDescent="0.25">
      <c r="A379" s="11">
        <v>44732</v>
      </c>
      <c r="B379" s="2">
        <v>25</v>
      </c>
      <c r="C379" t="s">
        <v>89</v>
      </c>
      <c r="D379" t="s">
        <v>159</v>
      </c>
      <c r="E379" t="s">
        <v>150</v>
      </c>
      <c r="F379" t="s">
        <v>279</v>
      </c>
      <c r="G379" s="3">
        <v>0</v>
      </c>
      <c r="H379" s="5">
        <v>4.7048611111111119E-3</v>
      </c>
      <c r="I379" s="2">
        <v>0</v>
      </c>
      <c r="J379" s="2">
        <v>0</v>
      </c>
      <c r="K379" s="2">
        <v>0</v>
      </c>
      <c r="L379" s="2">
        <v>2</v>
      </c>
      <c r="M379" s="2">
        <v>2</v>
      </c>
      <c r="N379">
        <v>0</v>
      </c>
      <c r="O379" s="2">
        <v>2</v>
      </c>
      <c r="P379" s="2">
        <v>0</v>
      </c>
      <c r="Q379" s="2">
        <v>1</v>
      </c>
      <c r="R379" s="2">
        <v>1</v>
      </c>
      <c r="S379" s="2">
        <v>0</v>
      </c>
      <c r="T379" s="2">
        <v>0</v>
      </c>
      <c r="U379" s="2">
        <v>1</v>
      </c>
      <c r="V379" s="45" t="s">
        <v>77</v>
      </c>
      <c r="W379" s="45" t="s">
        <v>77</v>
      </c>
      <c r="X379" s="45">
        <v>0.26400462962962967</v>
      </c>
      <c r="Y379" s="2">
        <v>1</v>
      </c>
      <c r="Z379" s="2">
        <v>1</v>
      </c>
      <c r="AA379">
        <v>2</v>
      </c>
      <c r="AB379" t="str">
        <f t="shared" si="0"/>
        <v>Aneurin BevanMonmouthshire</v>
      </c>
      <c r="AC379" t="str">
        <f>IFERROR(VLOOKUP(AB379,Control!X:Y,2,FALSE),"secondary")</f>
        <v>Primary</v>
      </c>
    </row>
    <row r="380" spans="1:29" x14ac:dyDescent="0.25">
      <c r="A380" s="11">
        <v>44732</v>
      </c>
      <c r="B380" s="2">
        <v>25</v>
      </c>
      <c r="C380" t="s">
        <v>89</v>
      </c>
      <c r="D380" t="s">
        <v>257</v>
      </c>
      <c r="E380" t="s">
        <v>153</v>
      </c>
      <c r="F380" t="s">
        <v>279</v>
      </c>
      <c r="G380" s="3">
        <v>0</v>
      </c>
      <c r="H380" s="5" t="s">
        <v>77</v>
      </c>
      <c r="I380" s="2">
        <v>0</v>
      </c>
      <c r="J380" s="2">
        <v>0</v>
      </c>
      <c r="K380" s="2">
        <v>0</v>
      </c>
      <c r="L380" s="2">
        <v>1</v>
      </c>
      <c r="M380" s="2">
        <v>0</v>
      </c>
      <c r="N380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1</v>
      </c>
      <c r="V380" s="45" t="s">
        <v>77</v>
      </c>
      <c r="W380" s="45" t="s">
        <v>77</v>
      </c>
      <c r="X380" s="45" t="s">
        <v>77</v>
      </c>
      <c r="Y380" s="2">
        <v>1</v>
      </c>
      <c r="Z380" s="2">
        <v>0</v>
      </c>
      <c r="AA380">
        <v>1</v>
      </c>
      <c r="AB380" t="str">
        <f t="shared" si="0"/>
        <v>Aneurin BevanMonmouthshire</v>
      </c>
      <c r="AC380" t="str">
        <f>IFERROR(VLOOKUP(AB380,Control!X:Y,2,FALSE),"secondary")</f>
        <v>Primary</v>
      </c>
    </row>
    <row r="381" spans="1:29" x14ac:dyDescent="0.25">
      <c r="A381" s="11">
        <v>44732</v>
      </c>
      <c r="B381" s="2">
        <v>25</v>
      </c>
      <c r="C381" t="s">
        <v>89</v>
      </c>
      <c r="D381" t="s">
        <v>134</v>
      </c>
      <c r="E381" t="s">
        <v>132</v>
      </c>
      <c r="F381" t="s">
        <v>271</v>
      </c>
      <c r="G381" s="3">
        <v>106.22166333333332</v>
      </c>
      <c r="H381" s="5">
        <v>5.8290128172892711E-2</v>
      </c>
      <c r="I381" s="2">
        <v>12</v>
      </c>
      <c r="J381" s="2">
        <v>2</v>
      </c>
      <c r="K381" s="2">
        <v>0</v>
      </c>
      <c r="L381" s="2">
        <v>115</v>
      </c>
      <c r="M381" s="2">
        <v>111</v>
      </c>
      <c r="N381">
        <v>20</v>
      </c>
      <c r="O381" s="2">
        <v>68</v>
      </c>
      <c r="P381" s="2">
        <v>27</v>
      </c>
      <c r="Q381" s="2">
        <v>57</v>
      </c>
      <c r="R381" s="2">
        <v>71</v>
      </c>
      <c r="S381" s="2">
        <v>14</v>
      </c>
      <c r="T381" s="2">
        <v>1</v>
      </c>
      <c r="U381" s="2">
        <v>16</v>
      </c>
      <c r="V381" s="45">
        <v>4.31712962962963E-3</v>
      </c>
      <c r="W381" s="45">
        <v>0.62962962962962965</v>
      </c>
      <c r="X381" s="45">
        <v>7.8547453703703696E-2</v>
      </c>
      <c r="Y381" s="2">
        <v>17</v>
      </c>
      <c r="Z381" s="2">
        <v>71</v>
      </c>
      <c r="AA381">
        <v>113</v>
      </c>
      <c r="AB381" t="str">
        <f t="shared" si="0"/>
        <v>Aneurin BevanNewport</v>
      </c>
      <c r="AC381" t="str">
        <f>IFERROR(VLOOKUP(AB381,Control!X:Y,2,FALSE),"secondary")</f>
        <v>Primary</v>
      </c>
    </row>
    <row r="382" spans="1:29" x14ac:dyDescent="0.25">
      <c r="A382" s="11">
        <v>44732</v>
      </c>
      <c r="B382" s="2">
        <v>25</v>
      </c>
      <c r="C382" t="s">
        <v>89</v>
      </c>
      <c r="D382" t="s">
        <v>158</v>
      </c>
      <c r="E382" t="s">
        <v>132</v>
      </c>
      <c r="F382" t="s">
        <v>271</v>
      </c>
      <c r="G382" s="3">
        <v>0</v>
      </c>
      <c r="H382" s="5">
        <v>2.4169908055555554E-2</v>
      </c>
      <c r="I382" s="2">
        <v>0</v>
      </c>
      <c r="J382" s="2">
        <v>0</v>
      </c>
      <c r="K382" s="2">
        <v>0</v>
      </c>
      <c r="L382" s="2">
        <v>26</v>
      </c>
      <c r="M382" s="2">
        <v>26</v>
      </c>
      <c r="N382">
        <v>1</v>
      </c>
      <c r="O382" s="2">
        <v>24</v>
      </c>
      <c r="P382" s="2">
        <v>7</v>
      </c>
      <c r="Q382" s="2">
        <v>15</v>
      </c>
      <c r="R382" s="2">
        <v>17</v>
      </c>
      <c r="S382" s="2">
        <v>2</v>
      </c>
      <c r="T382" s="2">
        <v>0</v>
      </c>
      <c r="U382" s="2">
        <v>2</v>
      </c>
      <c r="V382" s="45">
        <v>5.3356481481481484E-3</v>
      </c>
      <c r="W382" s="45">
        <v>0.5714285714285714</v>
      </c>
      <c r="X382" s="45">
        <v>6.7291666666666666E-2</v>
      </c>
      <c r="Y382" s="2">
        <v>2</v>
      </c>
      <c r="Z382" s="2">
        <v>17</v>
      </c>
      <c r="AA382">
        <v>26</v>
      </c>
      <c r="AB382" t="str">
        <f t="shared" si="0"/>
        <v>Aneurin BevanNewport</v>
      </c>
      <c r="AC382" t="str">
        <f>IFERROR(VLOOKUP(AB382,Control!X:Y,2,FALSE),"secondary")</f>
        <v>Primary</v>
      </c>
    </row>
    <row r="383" spans="1:29" x14ac:dyDescent="0.25">
      <c r="A383" s="11">
        <v>44732</v>
      </c>
      <c r="B383" s="2">
        <v>25</v>
      </c>
      <c r="C383" t="s">
        <v>89</v>
      </c>
      <c r="D383" t="s">
        <v>172</v>
      </c>
      <c r="E383" t="s">
        <v>173</v>
      </c>
      <c r="F383" t="s">
        <v>271</v>
      </c>
      <c r="G383" s="3">
        <v>0</v>
      </c>
      <c r="H383" s="5">
        <v>2.1261571759259263E-2</v>
      </c>
      <c r="I383" s="2">
        <v>0</v>
      </c>
      <c r="J383" s="2">
        <v>0</v>
      </c>
      <c r="K383" s="2">
        <v>0</v>
      </c>
      <c r="L383" s="2">
        <v>3</v>
      </c>
      <c r="M383" s="2">
        <v>3</v>
      </c>
      <c r="N383">
        <v>0</v>
      </c>
      <c r="O383" s="2">
        <v>2</v>
      </c>
      <c r="P383" s="2">
        <v>0</v>
      </c>
      <c r="Q383" s="2">
        <v>0</v>
      </c>
      <c r="R383" s="2">
        <v>1</v>
      </c>
      <c r="S383" s="2">
        <v>1</v>
      </c>
      <c r="T383" s="2">
        <v>0</v>
      </c>
      <c r="U383" s="2">
        <v>2</v>
      </c>
      <c r="V383" s="45" t="s">
        <v>77</v>
      </c>
      <c r="W383" s="45" t="s">
        <v>77</v>
      </c>
      <c r="X383" s="45">
        <v>0.43913194444444448</v>
      </c>
      <c r="Y383" s="2">
        <v>2</v>
      </c>
      <c r="Z383" s="2">
        <v>1</v>
      </c>
      <c r="AA383">
        <v>3</v>
      </c>
      <c r="AB383" t="str">
        <f t="shared" si="0"/>
        <v>Aneurin BevanNewport</v>
      </c>
      <c r="AC383" t="str">
        <f>IFERROR(VLOOKUP(AB383,Control!X:Y,2,FALSE),"secondary")</f>
        <v>Primary</v>
      </c>
    </row>
    <row r="384" spans="1:29" x14ac:dyDescent="0.25">
      <c r="A384" s="11">
        <v>44732</v>
      </c>
      <c r="B384" s="2">
        <v>25</v>
      </c>
      <c r="C384" t="s">
        <v>89</v>
      </c>
      <c r="D384" t="s">
        <v>159</v>
      </c>
      <c r="E384" t="s">
        <v>150</v>
      </c>
      <c r="F384" t="s">
        <v>271</v>
      </c>
      <c r="G384" s="3">
        <v>0</v>
      </c>
      <c r="H384" s="5">
        <v>1.8946756944444445E-2</v>
      </c>
      <c r="I384" s="2">
        <v>0</v>
      </c>
      <c r="J384" s="2">
        <v>0</v>
      </c>
      <c r="K384" s="2">
        <v>0</v>
      </c>
      <c r="L384" s="2">
        <v>1</v>
      </c>
      <c r="M384" s="2">
        <v>1</v>
      </c>
      <c r="N384">
        <v>0</v>
      </c>
      <c r="O384" s="2">
        <v>1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1</v>
      </c>
      <c r="V384" s="45" t="s">
        <v>77</v>
      </c>
      <c r="W384" s="45" t="s">
        <v>77</v>
      </c>
      <c r="X384" s="45" t="s">
        <v>77</v>
      </c>
      <c r="Y384" s="2">
        <v>1</v>
      </c>
      <c r="Z384" s="2">
        <v>0</v>
      </c>
      <c r="AA384">
        <v>1</v>
      </c>
      <c r="AB384" t="str">
        <f t="shared" si="0"/>
        <v>Aneurin BevanNewport</v>
      </c>
      <c r="AC384" t="str">
        <f>IFERROR(VLOOKUP(AB384,Control!X:Y,2,FALSE),"secondary")</f>
        <v>Primary</v>
      </c>
    </row>
    <row r="385" spans="1:29" x14ac:dyDescent="0.25">
      <c r="A385" s="11">
        <v>44732</v>
      </c>
      <c r="B385" s="2">
        <v>25</v>
      </c>
      <c r="C385" t="s">
        <v>89</v>
      </c>
      <c r="D385" t="s">
        <v>179</v>
      </c>
      <c r="E385" t="s">
        <v>170</v>
      </c>
      <c r="F385" t="s">
        <v>271</v>
      </c>
      <c r="G385" s="3">
        <v>0</v>
      </c>
      <c r="H385" s="5">
        <v>6.6319444444444455E-3</v>
      </c>
      <c r="I385" s="2">
        <v>0</v>
      </c>
      <c r="J385" s="2">
        <v>0</v>
      </c>
      <c r="K385" s="2">
        <v>0</v>
      </c>
      <c r="L385" s="2">
        <v>1</v>
      </c>
      <c r="M385" s="2">
        <v>1</v>
      </c>
      <c r="N385">
        <v>0</v>
      </c>
      <c r="O385" s="2">
        <v>1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1</v>
      </c>
      <c r="V385" s="45" t="s">
        <v>77</v>
      </c>
      <c r="W385" s="45" t="s">
        <v>77</v>
      </c>
      <c r="X385" s="45" t="s">
        <v>77</v>
      </c>
      <c r="Y385" s="2">
        <v>1</v>
      </c>
      <c r="Z385" s="2">
        <v>0</v>
      </c>
      <c r="AA385">
        <v>1</v>
      </c>
      <c r="AB385" t="str">
        <f t="shared" si="0"/>
        <v>Aneurin BevanNewport</v>
      </c>
      <c r="AC385" t="str">
        <f>IFERROR(VLOOKUP(AB385,Control!X:Y,2,FALSE),"secondary")</f>
        <v>Primary</v>
      </c>
    </row>
    <row r="386" spans="1:29" x14ac:dyDescent="0.25">
      <c r="A386" s="11">
        <v>44732</v>
      </c>
      <c r="B386" s="2">
        <v>25</v>
      </c>
      <c r="C386" t="s">
        <v>89</v>
      </c>
      <c r="D386" t="s">
        <v>134</v>
      </c>
      <c r="E386" t="s">
        <v>132</v>
      </c>
      <c r="F386" t="s">
        <v>94</v>
      </c>
      <c r="G386" s="3">
        <v>0.70361116666666668</v>
      </c>
      <c r="H386" s="5">
        <v>2.3975694444444445E-2</v>
      </c>
      <c r="I386" s="2">
        <v>0</v>
      </c>
      <c r="J386" s="2">
        <v>0</v>
      </c>
      <c r="K386" s="2">
        <v>0</v>
      </c>
      <c r="L386" s="2">
        <v>2</v>
      </c>
      <c r="M386" s="2">
        <v>2</v>
      </c>
      <c r="N386">
        <v>1</v>
      </c>
      <c r="O386" s="2">
        <v>2</v>
      </c>
      <c r="P386" s="2">
        <v>1</v>
      </c>
      <c r="Q386" s="2">
        <v>1</v>
      </c>
      <c r="R386" s="2">
        <v>1</v>
      </c>
      <c r="S386" s="2">
        <v>0</v>
      </c>
      <c r="T386" s="2">
        <v>0</v>
      </c>
      <c r="U386" s="2">
        <v>0</v>
      </c>
      <c r="V386" s="45">
        <v>1.1689814814814816E-3</v>
      </c>
      <c r="W386" s="45">
        <v>1</v>
      </c>
      <c r="X386" s="45">
        <v>0.23065972222222222</v>
      </c>
      <c r="Y386" s="2">
        <v>0</v>
      </c>
      <c r="Z386" s="2">
        <v>1</v>
      </c>
      <c r="AA386">
        <v>2</v>
      </c>
      <c r="AB386" t="str">
        <f t="shared" si="0"/>
        <v>Aneurin BevanPowys</v>
      </c>
      <c r="AC386" t="str">
        <f>IFERROR(VLOOKUP(AB386,Control!X:Y,2,FALSE),"secondary")</f>
        <v>secondary</v>
      </c>
    </row>
    <row r="387" spans="1:29" x14ac:dyDescent="0.25">
      <c r="A387" s="11">
        <v>44732</v>
      </c>
      <c r="B387" s="2">
        <v>25</v>
      </c>
      <c r="C387" t="s">
        <v>89</v>
      </c>
      <c r="D387" t="s">
        <v>152</v>
      </c>
      <c r="E387" t="s">
        <v>132</v>
      </c>
      <c r="F387" t="s">
        <v>94</v>
      </c>
      <c r="G387" s="3">
        <v>0</v>
      </c>
      <c r="H387" s="5">
        <v>3.3217555555555556E-2</v>
      </c>
      <c r="I387" s="2">
        <v>0</v>
      </c>
      <c r="J387" s="2">
        <v>0</v>
      </c>
      <c r="K387" s="2">
        <v>0</v>
      </c>
      <c r="L387" s="2">
        <v>1</v>
      </c>
      <c r="M387" s="2">
        <v>1</v>
      </c>
      <c r="N387">
        <v>0</v>
      </c>
      <c r="O387" s="2">
        <v>1</v>
      </c>
      <c r="P387" s="2">
        <v>0</v>
      </c>
      <c r="Q387" s="2">
        <v>1</v>
      </c>
      <c r="R387" s="2">
        <v>1</v>
      </c>
      <c r="S387" s="2">
        <v>0</v>
      </c>
      <c r="T387" s="2">
        <v>0</v>
      </c>
      <c r="U387" s="2">
        <v>0</v>
      </c>
      <c r="V387" s="45" t="s">
        <v>77</v>
      </c>
      <c r="W387" s="45" t="s">
        <v>77</v>
      </c>
      <c r="X387" s="45">
        <v>0.26726851851851852</v>
      </c>
      <c r="Y387" s="2">
        <v>0</v>
      </c>
      <c r="Z387" s="2">
        <v>1</v>
      </c>
      <c r="AA387">
        <v>1</v>
      </c>
      <c r="AB387" t="str">
        <f t="shared" si="0"/>
        <v>Aneurin BevanPowys</v>
      </c>
      <c r="AC387" t="str">
        <f>IFERROR(VLOOKUP(AB387,Control!X:Y,2,FALSE),"secondary")</f>
        <v>secondary</v>
      </c>
    </row>
    <row r="388" spans="1:29" x14ac:dyDescent="0.25">
      <c r="A388" s="11">
        <v>44732</v>
      </c>
      <c r="B388" s="2">
        <v>25</v>
      </c>
      <c r="C388" t="s">
        <v>89</v>
      </c>
      <c r="D388" t="s">
        <v>134</v>
      </c>
      <c r="E388" t="s">
        <v>132</v>
      </c>
      <c r="F388" t="s">
        <v>278</v>
      </c>
      <c r="G388" s="3">
        <v>64.991662833333365</v>
      </c>
      <c r="H388" s="5">
        <v>6.1093045559764317E-2</v>
      </c>
      <c r="I388" s="2">
        <v>3</v>
      </c>
      <c r="J388" s="2">
        <v>0</v>
      </c>
      <c r="K388" s="2">
        <v>0</v>
      </c>
      <c r="L388" s="2">
        <v>71</v>
      </c>
      <c r="M388" s="2">
        <v>69</v>
      </c>
      <c r="N388">
        <v>16</v>
      </c>
      <c r="O388" s="2">
        <v>42</v>
      </c>
      <c r="P388" s="2">
        <v>16</v>
      </c>
      <c r="Q388" s="2">
        <v>42</v>
      </c>
      <c r="R388" s="2">
        <v>51</v>
      </c>
      <c r="S388" s="2">
        <v>9</v>
      </c>
      <c r="T388" s="2">
        <v>2</v>
      </c>
      <c r="U388" s="2">
        <v>2</v>
      </c>
      <c r="V388" s="45">
        <v>5.2777777777777779E-3</v>
      </c>
      <c r="W388" s="45">
        <v>0.5625</v>
      </c>
      <c r="X388" s="45">
        <v>7.394097222222222E-2</v>
      </c>
      <c r="Y388" s="2">
        <v>4</v>
      </c>
      <c r="Z388" s="2">
        <v>51</v>
      </c>
      <c r="AA388">
        <v>70</v>
      </c>
      <c r="AB388" t="str">
        <f t="shared" si="0"/>
        <v>Aneurin BevanTorfaen</v>
      </c>
      <c r="AC388" t="str">
        <f>IFERROR(VLOOKUP(AB388,Control!X:Y,2,FALSE),"secondary")</f>
        <v>Primary</v>
      </c>
    </row>
    <row r="389" spans="1:29" x14ac:dyDescent="0.25">
      <c r="A389" s="11">
        <v>44732</v>
      </c>
      <c r="B389" s="2">
        <v>25</v>
      </c>
      <c r="C389" t="s">
        <v>89</v>
      </c>
      <c r="D389" t="s">
        <v>152</v>
      </c>
      <c r="E389" t="s">
        <v>132</v>
      </c>
      <c r="F389" t="s">
        <v>278</v>
      </c>
      <c r="G389" s="3">
        <v>0</v>
      </c>
      <c r="H389" s="5">
        <v>2.1790119598765437E-2</v>
      </c>
      <c r="I389" s="2">
        <v>0</v>
      </c>
      <c r="J389" s="2">
        <v>0</v>
      </c>
      <c r="K389" s="2">
        <v>0</v>
      </c>
      <c r="L389" s="2">
        <v>18</v>
      </c>
      <c r="M389" s="2">
        <v>17</v>
      </c>
      <c r="N389">
        <v>0</v>
      </c>
      <c r="O389" s="2">
        <v>14</v>
      </c>
      <c r="P389" s="2">
        <v>2</v>
      </c>
      <c r="Q389" s="2">
        <v>2</v>
      </c>
      <c r="R389" s="2">
        <v>2</v>
      </c>
      <c r="S389" s="2">
        <v>0</v>
      </c>
      <c r="T389" s="2">
        <v>0</v>
      </c>
      <c r="U389" s="2">
        <v>14</v>
      </c>
      <c r="V389" s="45">
        <v>8.4027777777777798E-3</v>
      </c>
      <c r="W389" s="45">
        <v>0</v>
      </c>
      <c r="X389" s="45">
        <v>0.10740162037037038</v>
      </c>
      <c r="Y389" s="2">
        <v>14</v>
      </c>
      <c r="Z389" s="2">
        <v>2</v>
      </c>
      <c r="AA389">
        <v>18</v>
      </c>
      <c r="AB389" t="str">
        <f t="shared" si="0"/>
        <v>Aneurin BevanTorfaen</v>
      </c>
      <c r="AC389" t="str">
        <f>IFERROR(VLOOKUP(AB389,Control!X:Y,2,FALSE),"secondary")</f>
        <v>Primary</v>
      </c>
    </row>
    <row r="390" spans="1:29" x14ac:dyDescent="0.25">
      <c r="A390" s="11">
        <v>44732</v>
      </c>
      <c r="B390" s="2">
        <v>25</v>
      </c>
      <c r="C390" t="s">
        <v>89</v>
      </c>
      <c r="D390" t="s">
        <v>158</v>
      </c>
      <c r="E390" t="s">
        <v>132</v>
      </c>
      <c r="F390" t="s">
        <v>278</v>
      </c>
      <c r="G390" s="3">
        <v>0</v>
      </c>
      <c r="H390" s="5">
        <v>2.0366507233796294E-2</v>
      </c>
      <c r="I390" s="2">
        <v>0</v>
      </c>
      <c r="J390" s="2">
        <v>0</v>
      </c>
      <c r="K390" s="2">
        <v>0</v>
      </c>
      <c r="L390" s="2">
        <v>29</v>
      </c>
      <c r="M390" s="2">
        <v>27</v>
      </c>
      <c r="N390">
        <v>0</v>
      </c>
      <c r="O390" s="2">
        <v>24</v>
      </c>
      <c r="P390" s="2">
        <v>2</v>
      </c>
      <c r="Q390" s="2">
        <v>9</v>
      </c>
      <c r="R390" s="2">
        <v>12</v>
      </c>
      <c r="S390" s="2">
        <v>3</v>
      </c>
      <c r="T390" s="2">
        <v>1</v>
      </c>
      <c r="U390" s="2">
        <v>14</v>
      </c>
      <c r="V390" s="45">
        <v>4.7627314814814815E-3</v>
      </c>
      <c r="W390" s="45">
        <v>0.5</v>
      </c>
      <c r="X390" s="45">
        <v>4.9994212962962969E-2</v>
      </c>
      <c r="Y390" s="2">
        <v>15</v>
      </c>
      <c r="Z390" s="2">
        <v>12</v>
      </c>
      <c r="AA390">
        <v>29</v>
      </c>
      <c r="AB390" t="str">
        <f t="shared" si="0"/>
        <v>Aneurin BevanTorfaen</v>
      </c>
      <c r="AC390" t="str">
        <f>IFERROR(VLOOKUP(AB390,Control!X:Y,2,FALSE),"secondary")</f>
        <v>Primary</v>
      </c>
    </row>
    <row r="391" spans="1:29" x14ac:dyDescent="0.25">
      <c r="A391" s="11">
        <v>44732</v>
      </c>
      <c r="B391" s="2">
        <v>25</v>
      </c>
      <c r="C391" t="s">
        <v>89</v>
      </c>
      <c r="D391" t="s">
        <v>159</v>
      </c>
      <c r="E391" t="s">
        <v>150</v>
      </c>
      <c r="F391" t="s">
        <v>278</v>
      </c>
      <c r="G391" s="3">
        <v>0</v>
      </c>
      <c r="H391" s="5">
        <v>1.6936728009259258E-2</v>
      </c>
      <c r="I391" s="2">
        <v>0</v>
      </c>
      <c r="J391" s="2">
        <v>0</v>
      </c>
      <c r="K391" s="2">
        <v>0</v>
      </c>
      <c r="L391" s="2">
        <v>8</v>
      </c>
      <c r="M391" s="2">
        <v>6</v>
      </c>
      <c r="N391">
        <v>0</v>
      </c>
      <c r="O391" s="2">
        <v>6</v>
      </c>
      <c r="P391" s="2">
        <v>0</v>
      </c>
      <c r="Q391" s="2">
        <v>1</v>
      </c>
      <c r="R391" s="2">
        <v>2</v>
      </c>
      <c r="S391" s="2">
        <v>1</v>
      </c>
      <c r="T391" s="2">
        <v>0</v>
      </c>
      <c r="U391" s="2">
        <v>6</v>
      </c>
      <c r="V391" s="45" t="s">
        <v>77</v>
      </c>
      <c r="W391" s="45" t="s">
        <v>77</v>
      </c>
      <c r="X391" s="45">
        <v>5.0347222222222225E-3</v>
      </c>
      <c r="Y391" s="2">
        <v>6</v>
      </c>
      <c r="Z391" s="2">
        <v>2</v>
      </c>
      <c r="AA391">
        <v>8</v>
      </c>
      <c r="AB391" t="str">
        <f t="shared" si="0"/>
        <v>Aneurin BevanTorfaen</v>
      </c>
      <c r="AC391" t="str">
        <f>IFERROR(VLOOKUP(AB391,Control!X:Y,2,FALSE),"secondary")</f>
        <v>Primary</v>
      </c>
    </row>
    <row r="392" spans="1:29" x14ac:dyDescent="0.25">
      <c r="A392" s="11">
        <v>44732</v>
      </c>
      <c r="B392" s="2">
        <v>25</v>
      </c>
      <c r="C392" t="s">
        <v>89</v>
      </c>
      <c r="D392" t="s">
        <v>179</v>
      </c>
      <c r="E392" t="s">
        <v>170</v>
      </c>
      <c r="F392" t="s">
        <v>278</v>
      </c>
      <c r="G392" s="3">
        <v>0</v>
      </c>
      <c r="H392" s="5">
        <v>1.3518520833333334E-2</v>
      </c>
      <c r="I392" s="2">
        <v>0</v>
      </c>
      <c r="J392" s="2">
        <v>0</v>
      </c>
      <c r="K392" s="2">
        <v>0</v>
      </c>
      <c r="L392" s="2">
        <v>1</v>
      </c>
      <c r="M392" s="2">
        <v>1</v>
      </c>
      <c r="N392">
        <v>0</v>
      </c>
      <c r="O392" s="2">
        <v>1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1</v>
      </c>
      <c r="V392" s="45" t="s">
        <v>77</v>
      </c>
      <c r="W392" s="45" t="s">
        <v>77</v>
      </c>
      <c r="X392" s="45" t="s">
        <v>77</v>
      </c>
      <c r="Y392" s="2">
        <v>1</v>
      </c>
      <c r="Z392" s="2">
        <v>0</v>
      </c>
      <c r="AA392">
        <v>1</v>
      </c>
      <c r="AB392" t="str">
        <f t="shared" si="0"/>
        <v>Aneurin BevanTorfaen</v>
      </c>
      <c r="AC392" t="str">
        <f>IFERROR(VLOOKUP(AB392,Control!X:Y,2,FALSE),"secondary")</f>
        <v>Primary</v>
      </c>
    </row>
    <row r="393" spans="1:29" x14ac:dyDescent="0.25">
      <c r="A393" s="11">
        <v>44732</v>
      </c>
      <c r="B393" s="2">
        <v>25</v>
      </c>
      <c r="C393" t="s">
        <v>89</v>
      </c>
      <c r="D393" t="s">
        <v>164</v>
      </c>
      <c r="E393" t="s">
        <v>150</v>
      </c>
      <c r="F393" t="s">
        <v>278</v>
      </c>
      <c r="G393" s="3">
        <v>0</v>
      </c>
      <c r="H393" s="5">
        <v>1.1712960648148148E-2</v>
      </c>
      <c r="I393" s="2">
        <v>0</v>
      </c>
      <c r="J393" s="2">
        <v>0</v>
      </c>
      <c r="K393" s="2">
        <v>0</v>
      </c>
      <c r="L393" s="2">
        <v>3</v>
      </c>
      <c r="M393" s="2">
        <v>3</v>
      </c>
      <c r="N393">
        <v>0</v>
      </c>
      <c r="O393" s="2">
        <v>3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3</v>
      </c>
      <c r="V393" s="45" t="s">
        <v>77</v>
      </c>
      <c r="W393" s="45" t="s">
        <v>77</v>
      </c>
      <c r="X393" s="45" t="s">
        <v>77</v>
      </c>
      <c r="Y393" s="2">
        <v>3</v>
      </c>
      <c r="Z393" s="2">
        <v>0</v>
      </c>
      <c r="AA393">
        <v>3</v>
      </c>
      <c r="AB393" t="str">
        <f t="shared" si="0"/>
        <v>Aneurin BevanTorfaen</v>
      </c>
      <c r="AC393" t="str">
        <f>IFERROR(VLOOKUP(AB393,Control!X:Y,2,FALSE),"secondary")</f>
        <v>Primary</v>
      </c>
    </row>
    <row r="394" spans="1:29" x14ac:dyDescent="0.25">
      <c r="A394" s="11">
        <v>44732</v>
      </c>
      <c r="B394" s="2">
        <v>25</v>
      </c>
      <c r="C394" t="s">
        <v>89</v>
      </c>
      <c r="D394" t="s">
        <v>172</v>
      </c>
      <c r="E394" t="s">
        <v>173</v>
      </c>
      <c r="F394" t="s">
        <v>278</v>
      </c>
      <c r="G394" s="3">
        <v>0</v>
      </c>
      <c r="H394" s="5">
        <v>9.6913564814814813E-3</v>
      </c>
      <c r="I394" s="2">
        <v>0</v>
      </c>
      <c r="J394" s="2">
        <v>0</v>
      </c>
      <c r="K394" s="2">
        <v>0</v>
      </c>
      <c r="L394" s="2">
        <v>3</v>
      </c>
      <c r="M394" s="2">
        <v>3</v>
      </c>
      <c r="N394">
        <v>0</v>
      </c>
      <c r="O394" s="2">
        <v>3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3</v>
      </c>
      <c r="V394" s="45" t="s">
        <v>77</v>
      </c>
      <c r="W394" s="45" t="s">
        <v>77</v>
      </c>
      <c r="X394" s="45" t="s">
        <v>77</v>
      </c>
      <c r="Y394" s="2">
        <v>3</v>
      </c>
      <c r="Z394" s="2">
        <v>0</v>
      </c>
      <c r="AA394">
        <v>3</v>
      </c>
      <c r="AB394" t="str">
        <f t="shared" si="0"/>
        <v>Aneurin BevanTorfaen</v>
      </c>
      <c r="AC394" t="str">
        <f>IFERROR(VLOOKUP(AB394,Control!X:Y,2,FALSE),"secondary")</f>
        <v>Primary</v>
      </c>
    </row>
    <row r="395" spans="1:29" x14ac:dyDescent="0.25">
      <c r="A395" s="11">
        <v>44732</v>
      </c>
      <c r="B395" s="2">
        <v>25</v>
      </c>
      <c r="C395" t="s">
        <v>89</v>
      </c>
      <c r="D395" t="s">
        <v>169</v>
      </c>
      <c r="E395" t="s">
        <v>170</v>
      </c>
      <c r="F395" t="s">
        <v>278</v>
      </c>
      <c r="G395" s="3">
        <v>0</v>
      </c>
      <c r="H395" s="5">
        <v>6.5509236111111115E-3</v>
      </c>
      <c r="I395" s="2">
        <v>0</v>
      </c>
      <c r="J395" s="2">
        <v>0</v>
      </c>
      <c r="K395" s="2">
        <v>0</v>
      </c>
      <c r="L395" s="2">
        <v>2</v>
      </c>
      <c r="M395" s="2">
        <v>1</v>
      </c>
      <c r="N395">
        <v>0</v>
      </c>
      <c r="O395" s="2">
        <v>1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2</v>
      </c>
      <c r="V395" s="45" t="s">
        <v>77</v>
      </c>
      <c r="W395" s="45" t="s">
        <v>77</v>
      </c>
      <c r="X395" s="45" t="s">
        <v>77</v>
      </c>
      <c r="Y395" s="2">
        <v>2</v>
      </c>
      <c r="Z395" s="2">
        <v>0</v>
      </c>
      <c r="AA395">
        <v>2</v>
      </c>
      <c r="AB395" t="str">
        <f t="shared" si="0"/>
        <v>Aneurin BevanTorfaen</v>
      </c>
      <c r="AC395" t="str">
        <f>IFERROR(VLOOKUP(AB395,Control!X:Y,2,FALSE),"secondary")</f>
        <v>Primary</v>
      </c>
    </row>
    <row r="396" spans="1:29" x14ac:dyDescent="0.25">
      <c r="A396" s="11">
        <v>44732</v>
      </c>
      <c r="B396" s="2">
        <v>25</v>
      </c>
      <c r="C396" t="s">
        <v>89</v>
      </c>
      <c r="D396" t="s">
        <v>134</v>
      </c>
      <c r="E396" t="s">
        <v>132</v>
      </c>
      <c r="F396" t="s">
        <v>283</v>
      </c>
      <c r="G396" s="3">
        <v>2.6661111666666666</v>
      </c>
      <c r="H396" s="5">
        <v>6.5960649305555549E-2</v>
      </c>
      <c r="I396" s="2">
        <v>0</v>
      </c>
      <c r="J396" s="2">
        <v>0</v>
      </c>
      <c r="K396" s="2">
        <v>0</v>
      </c>
      <c r="L396" s="2">
        <v>2</v>
      </c>
      <c r="M396" s="2">
        <v>2</v>
      </c>
      <c r="N396">
        <v>0</v>
      </c>
      <c r="O396" s="2">
        <v>1</v>
      </c>
      <c r="P396" s="2">
        <v>0</v>
      </c>
      <c r="Q396" s="2">
        <v>2</v>
      </c>
      <c r="R396" s="2">
        <v>2</v>
      </c>
      <c r="S396" s="2">
        <v>0</v>
      </c>
      <c r="T396" s="2">
        <v>0</v>
      </c>
      <c r="U396" s="2">
        <v>0</v>
      </c>
      <c r="V396" s="45" t="s">
        <v>77</v>
      </c>
      <c r="W396" s="45" t="s">
        <v>77</v>
      </c>
      <c r="X396" s="45">
        <v>0.22515046296296298</v>
      </c>
      <c r="Y396" s="2">
        <v>0</v>
      </c>
      <c r="Z396" s="2">
        <v>2</v>
      </c>
      <c r="AA396">
        <v>2</v>
      </c>
      <c r="AB396" t="str">
        <f t="shared" si="0"/>
        <v>Aneurin BevanVale Of Glamorgan</v>
      </c>
      <c r="AC396" t="str">
        <f>IFERROR(VLOOKUP(AB396,Control!X:Y,2,FALSE),"secondary")</f>
        <v>secondary</v>
      </c>
    </row>
    <row r="397" spans="1:29" x14ac:dyDescent="0.25">
      <c r="A397" s="11">
        <v>44732</v>
      </c>
      <c r="B397" s="2">
        <v>25</v>
      </c>
      <c r="C397" t="s">
        <v>87</v>
      </c>
      <c r="D397" t="s">
        <v>131</v>
      </c>
      <c r="E397" t="s">
        <v>132</v>
      </c>
      <c r="F397" t="s">
        <v>276</v>
      </c>
      <c r="G397" s="3">
        <v>274.89666133333327</v>
      </c>
      <c r="H397" s="5">
        <v>9.7373287261608626E-2</v>
      </c>
      <c r="I397" s="2">
        <v>26</v>
      </c>
      <c r="J397" s="2">
        <v>5</v>
      </c>
      <c r="K397" s="2">
        <v>0</v>
      </c>
      <c r="L397" s="2">
        <v>121</v>
      </c>
      <c r="M397" s="2">
        <v>120</v>
      </c>
      <c r="N397">
        <v>20</v>
      </c>
      <c r="O397" s="2">
        <v>53</v>
      </c>
      <c r="P397" s="2">
        <v>18</v>
      </c>
      <c r="Q397" s="2">
        <v>79</v>
      </c>
      <c r="R397" s="2">
        <v>95</v>
      </c>
      <c r="S397" s="2">
        <v>16</v>
      </c>
      <c r="T397" s="2">
        <v>2</v>
      </c>
      <c r="U397" s="2">
        <v>6</v>
      </c>
      <c r="V397" s="45">
        <v>5.2893518518518515E-3</v>
      </c>
      <c r="W397" s="45">
        <v>0.5</v>
      </c>
      <c r="X397" s="45">
        <v>8.2060185185185194E-2</v>
      </c>
      <c r="Y397" s="2">
        <v>8</v>
      </c>
      <c r="Z397" s="2">
        <v>95</v>
      </c>
      <c r="AA397">
        <v>121</v>
      </c>
      <c r="AB397" t="str">
        <f t="shared" si="0"/>
        <v>Betsi CadwaladrConwy</v>
      </c>
      <c r="AC397" t="str">
        <f>IFERROR(VLOOKUP(AB397,Control!X:Y,2,FALSE),"secondary")</f>
        <v>Primary</v>
      </c>
    </row>
    <row r="398" spans="1:29" x14ac:dyDescent="0.25">
      <c r="A398" s="11">
        <v>44732</v>
      </c>
      <c r="B398" s="2">
        <v>25</v>
      </c>
      <c r="C398" t="s">
        <v>87</v>
      </c>
      <c r="D398" t="s">
        <v>138</v>
      </c>
      <c r="E398" t="s">
        <v>132</v>
      </c>
      <c r="F398" t="s">
        <v>276</v>
      </c>
      <c r="G398" s="3">
        <v>40.494165499999994</v>
      </c>
      <c r="H398" s="5">
        <v>7.3632112911522621E-2</v>
      </c>
      <c r="I398" s="2">
        <v>5</v>
      </c>
      <c r="J398" s="2">
        <v>2</v>
      </c>
      <c r="K398" s="2">
        <v>0</v>
      </c>
      <c r="L398" s="2">
        <v>29</v>
      </c>
      <c r="M398" s="2">
        <v>27</v>
      </c>
      <c r="N398">
        <v>7</v>
      </c>
      <c r="O398" s="2">
        <v>15</v>
      </c>
      <c r="P398" s="2">
        <v>2</v>
      </c>
      <c r="Q398" s="2">
        <v>21</v>
      </c>
      <c r="R398" s="2">
        <v>22</v>
      </c>
      <c r="S398" s="2">
        <v>1</v>
      </c>
      <c r="T398" s="2">
        <v>1</v>
      </c>
      <c r="U398" s="2">
        <v>4</v>
      </c>
      <c r="V398" s="45">
        <v>7.563657407407407E-3</v>
      </c>
      <c r="W398" s="45">
        <v>0.5</v>
      </c>
      <c r="X398" s="45">
        <v>7.0214120370370378E-2</v>
      </c>
      <c r="Y398" s="2">
        <v>5</v>
      </c>
      <c r="Z398" s="2">
        <v>22</v>
      </c>
      <c r="AA398">
        <v>29</v>
      </c>
      <c r="AB398" t="str">
        <f t="shared" si="0"/>
        <v>Betsi CadwaladrConwy</v>
      </c>
      <c r="AC398" t="str">
        <f>IFERROR(VLOOKUP(AB398,Control!X:Y,2,FALSE),"secondary")</f>
        <v>Primary</v>
      </c>
    </row>
    <row r="399" spans="1:29" x14ac:dyDescent="0.25">
      <c r="A399" s="11">
        <v>44732</v>
      </c>
      <c r="B399" s="2">
        <v>25</v>
      </c>
      <c r="C399" t="s">
        <v>87</v>
      </c>
      <c r="D399" t="s">
        <v>139</v>
      </c>
      <c r="E399" t="s">
        <v>132</v>
      </c>
      <c r="F399" t="s">
        <v>285</v>
      </c>
      <c r="G399" s="3">
        <v>56.406943333333331</v>
      </c>
      <c r="H399" s="5">
        <v>0.19118233279914532</v>
      </c>
      <c r="I399" s="2">
        <v>5</v>
      </c>
      <c r="J399" s="2">
        <v>4</v>
      </c>
      <c r="K399" s="2">
        <v>2</v>
      </c>
      <c r="L399" s="2">
        <v>11</v>
      </c>
      <c r="M399" s="2">
        <v>11</v>
      </c>
      <c r="N399">
        <v>4</v>
      </c>
      <c r="O399" s="2">
        <v>7</v>
      </c>
      <c r="P399" s="2">
        <v>2</v>
      </c>
      <c r="Q399" s="2">
        <v>9</v>
      </c>
      <c r="R399" s="2">
        <v>9</v>
      </c>
      <c r="S399" s="2">
        <v>0</v>
      </c>
      <c r="T399" s="2">
        <v>0</v>
      </c>
      <c r="U399" s="2">
        <v>0</v>
      </c>
      <c r="V399" s="45">
        <v>1.0358796296296297E-3</v>
      </c>
      <c r="W399" s="45">
        <v>1</v>
      </c>
      <c r="X399" s="45">
        <v>7.4791666666666673E-2</v>
      </c>
      <c r="Y399" s="2">
        <v>0</v>
      </c>
      <c r="Z399" s="2">
        <v>9</v>
      </c>
      <c r="AA399">
        <v>11</v>
      </c>
      <c r="AB399" t="str">
        <f t="shared" si="0"/>
        <v>Betsi CadwaladrDenbighshire</v>
      </c>
      <c r="AC399" t="str">
        <f>IFERROR(VLOOKUP(AB399,Control!X:Y,2,FALSE),"secondary")</f>
        <v>Primary</v>
      </c>
    </row>
    <row r="400" spans="1:29" x14ac:dyDescent="0.25">
      <c r="A400" s="11">
        <v>44732</v>
      </c>
      <c r="B400" s="2">
        <v>25</v>
      </c>
      <c r="C400" t="s">
        <v>87</v>
      </c>
      <c r="D400" t="s">
        <v>131</v>
      </c>
      <c r="E400" t="s">
        <v>132</v>
      </c>
      <c r="F400" t="s">
        <v>285</v>
      </c>
      <c r="G400" s="3">
        <v>186.83054583333336</v>
      </c>
      <c r="H400" s="5">
        <v>7.5460162557870372E-2</v>
      </c>
      <c r="I400" s="2">
        <v>16</v>
      </c>
      <c r="J400" s="2">
        <v>3</v>
      </c>
      <c r="K400" s="2">
        <v>0</v>
      </c>
      <c r="L400" s="2">
        <v>110</v>
      </c>
      <c r="M400" s="2">
        <v>109</v>
      </c>
      <c r="N400">
        <v>13</v>
      </c>
      <c r="O400" s="2">
        <v>51</v>
      </c>
      <c r="P400" s="2">
        <v>18</v>
      </c>
      <c r="Q400" s="2">
        <v>76</v>
      </c>
      <c r="R400" s="2">
        <v>84</v>
      </c>
      <c r="S400" s="2">
        <v>8</v>
      </c>
      <c r="T400" s="2">
        <v>1</v>
      </c>
      <c r="U400" s="2">
        <v>7</v>
      </c>
      <c r="V400" s="45">
        <v>3.0150462962962965E-3</v>
      </c>
      <c r="W400" s="45">
        <v>0.66666666666666663</v>
      </c>
      <c r="X400" s="45">
        <v>4.5717592592592594E-2</v>
      </c>
      <c r="Y400" s="2">
        <v>8</v>
      </c>
      <c r="Z400" s="2">
        <v>84</v>
      </c>
      <c r="AA400">
        <v>109</v>
      </c>
      <c r="AB400" t="str">
        <f t="shared" si="0"/>
        <v>Betsi CadwaladrDenbighshire</v>
      </c>
      <c r="AC400" t="str">
        <f>IFERROR(VLOOKUP(AB400,Control!X:Y,2,FALSE),"secondary")</f>
        <v>Primary</v>
      </c>
    </row>
    <row r="401" spans="1:29" x14ac:dyDescent="0.25">
      <c r="A401" s="11">
        <v>44732</v>
      </c>
      <c r="B401" s="2">
        <v>25</v>
      </c>
      <c r="C401" t="s">
        <v>87</v>
      </c>
      <c r="D401" t="s">
        <v>139</v>
      </c>
      <c r="E401" t="s">
        <v>132</v>
      </c>
      <c r="F401" t="s">
        <v>282</v>
      </c>
      <c r="G401" s="3">
        <v>140.60749816666663</v>
      </c>
      <c r="H401" s="5">
        <v>0.11456307738095239</v>
      </c>
      <c r="I401" s="2">
        <v>14</v>
      </c>
      <c r="J401" s="2">
        <v>7</v>
      </c>
      <c r="K401" s="2">
        <v>1</v>
      </c>
      <c r="L401" s="2">
        <v>51</v>
      </c>
      <c r="M401" s="2">
        <v>51</v>
      </c>
      <c r="N401">
        <v>5</v>
      </c>
      <c r="O401" s="2">
        <v>19</v>
      </c>
      <c r="P401" s="2">
        <v>6</v>
      </c>
      <c r="Q401" s="2">
        <v>33</v>
      </c>
      <c r="R401" s="2">
        <v>38</v>
      </c>
      <c r="S401" s="2">
        <v>5</v>
      </c>
      <c r="T401" s="2">
        <v>1</v>
      </c>
      <c r="U401" s="2">
        <v>6</v>
      </c>
      <c r="V401" s="45">
        <v>1.0011574074074076E-2</v>
      </c>
      <c r="W401" s="45">
        <v>0.16666666666666666</v>
      </c>
      <c r="X401" s="45">
        <v>7.644675925925927E-2</v>
      </c>
      <c r="Y401" s="2">
        <v>7</v>
      </c>
      <c r="Z401" s="2">
        <v>38</v>
      </c>
      <c r="AA401">
        <v>51</v>
      </c>
      <c r="AB401" t="str">
        <f t="shared" si="0"/>
        <v>Betsi CadwaladrFlintshire</v>
      </c>
      <c r="AC401" t="str">
        <f>IFERROR(VLOOKUP(AB401,Control!X:Y,2,FALSE),"secondary")</f>
        <v>Primary</v>
      </c>
    </row>
    <row r="402" spans="1:29" x14ac:dyDescent="0.25">
      <c r="A402" s="11">
        <v>44732</v>
      </c>
      <c r="B402" s="2">
        <v>25</v>
      </c>
      <c r="C402" t="s">
        <v>87</v>
      </c>
      <c r="D402" t="s">
        <v>131</v>
      </c>
      <c r="E402" t="s">
        <v>132</v>
      </c>
      <c r="F402" t="s">
        <v>282</v>
      </c>
      <c r="G402" s="3">
        <v>77.364160999999996</v>
      </c>
      <c r="H402" s="5">
        <v>7.2958886188271607E-2</v>
      </c>
      <c r="I402" s="2">
        <v>6</v>
      </c>
      <c r="J402" s="2">
        <v>2</v>
      </c>
      <c r="K402" s="2">
        <v>0</v>
      </c>
      <c r="L402" s="2">
        <v>49</v>
      </c>
      <c r="M402" s="2">
        <v>49</v>
      </c>
      <c r="N402">
        <v>7</v>
      </c>
      <c r="O402" s="2">
        <v>30</v>
      </c>
      <c r="P402" s="2">
        <v>14</v>
      </c>
      <c r="Q402" s="2">
        <v>23</v>
      </c>
      <c r="R402" s="2">
        <v>28</v>
      </c>
      <c r="S402" s="2">
        <v>5</v>
      </c>
      <c r="T402" s="2">
        <v>3</v>
      </c>
      <c r="U402" s="2">
        <v>4</v>
      </c>
      <c r="V402" s="45">
        <v>1.0839120370370372E-2</v>
      </c>
      <c r="W402" s="45">
        <v>0.35714285714285715</v>
      </c>
      <c r="X402" s="45">
        <v>9.7598379629629625E-2</v>
      </c>
      <c r="Y402" s="2">
        <v>7</v>
      </c>
      <c r="Z402" s="2">
        <v>28</v>
      </c>
      <c r="AA402">
        <v>49</v>
      </c>
      <c r="AB402" t="str">
        <f t="shared" si="0"/>
        <v>Betsi CadwaladrFlintshire</v>
      </c>
      <c r="AC402" t="str">
        <f>IFERROR(VLOOKUP(AB402,Control!X:Y,2,FALSE),"secondary")</f>
        <v>Primary</v>
      </c>
    </row>
    <row r="403" spans="1:29" x14ac:dyDescent="0.25">
      <c r="A403" s="11">
        <v>44732</v>
      </c>
      <c r="B403" s="2">
        <v>25</v>
      </c>
      <c r="C403" t="s">
        <v>87</v>
      </c>
      <c r="D403" t="s">
        <v>138</v>
      </c>
      <c r="E403" t="s">
        <v>132</v>
      </c>
      <c r="F403" t="s">
        <v>287</v>
      </c>
      <c r="G403" s="3">
        <v>206.38138349999997</v>
      </c>
      <c r="H403" s="5">
        <v>7.5223479421977144E-2</v>
      </c>
      <c r="I403" s="2">
        <v>22</v>
      </c>
      <c r="J403" s="2">
        <v>15</v>
      </c>
      <c r="K403" s="2">
        <v>0</v>
      </c>
      <c r="L403" s="2">
        <v>117</v>
      </c>
      <c r="M403" s="2">
        <v>117</v>
      </c>
      <c r="N403">
        <v>28</v>
      </c>
      <c r="O403" s="2">
        <v>88</v>
      </c>
      <c r="P403" s="2">
        <v>17</v>
      </c>
      <c r="Q403" s="2">
        <v>72</v>
      </c>
      <c r="R403" s="2">
        <v>88</v>
      </c>
      <c r="S403" s="2">
        <v>16</v>
      </c>
      <c r="T403" s="2">
        <v>6</v>
      </c>
      <c r="U403" s="2">
        <v>6</v>
      </c>
      <c r="V403" s="45">
        <v>5.9722222222222225E-3</v>
      </c>
      <c r="W403" s="45">
        <v>0.47058823529411764</v>
      </c>
      <c r="X403" s="45">
        <v>3.3252314814814818E-2</v>
      </c>
      <c r="Y403" s="2">
        <v>12</v>
      </c>
      <c r="Z403" s="2">
        <v>88</v>
      </c>
      <c r="AA403">
        <v>117</v>
      </c>
      <c r="AB403" t="str">
        <f t="shared" si="0"/>
        <v>Betsi CadwaladrGwynedd</v>
      </c>
      <c r="AC403" t="str">
        <f>IFERROR(VLOOKUP(AB403,Control!X:Y,2,FALSE),"secondary")</f>
        <v>Primary</v>
      </c>
    </row>
    <row r="404" spans="1:29" x14ac:dyDescent="0.25">
      <c r="A404" s="11">
        <v>44732</v>
      </c>
      <c r="B404" s="2">
        <v>25</v>
      </c>
      <c r="C404" t="s">
        <v>87</v>
      </c>
      <c r="D404" t="s">
        <v>139</v>
      </c>
      <c r="E404" t="s">
        <v>132</v>
      </c>
      <c r="F404" t="s">
        <v>287</v>
      </c>
      <c r="G404" s="3">
        <v>0.66694449999999994</v>
      </c>
      <c r="H404" s="5">
        <v>3.8206020833333333E-2</v>
      </c>
      <c r="I404" s="2">
        <v>0</v>
      </c>
      <c r="J404" s="2">
        <v>0</v>
      </c>
      <c r="K404" s="2">
        <v>0</v>
      </c>
      <c r="L404" s="2">
        <v>2</v>
      </c>
      <c r="M404" s="2">
        <v>2</v>
      </c>
      <c r="N404">
        <v>1</v>
      </c>
      <c r="O404" s="2">
        <v>2</v>
      </c>
      <c r="P404" s="2">
        <v>1</v>
      </c>
      <c r="Q404" s="2">
        <v>0</v>
      </c>
      <c r="R404" s="2">
        <v>1</v>
      </c>
      <c r="S404" s="2">
        <v>1</v>
      </c>
      <c r="T404" s="2">
        <v>0</v>
      </c>
      <c r="U404" s="2">
        <v>0</v>
      </c>
      <c r="V404" s="45">
        <v>1.2199074074074074E-2</v>
      </c>
      <c r="W404" s="45">
        <v>0</v>
      </c>
      <c r="X404" s="45">
        <v>0.11475694444444445</v>
      </c>
      <c r="Y404" s="2">
        <v>0</v>
      </c>
      <c r="Z404" s="2">
        <v>1</v>
      </c>
      <c r="AA404">
        <v>2</v>
      </c>
      <c r="AB404" t="str">
        <f t="shared" si="0"/>
        <v>Betsi CadwaladrGwynedd</v>
      </c>
      <c r="AC404" t="str">
        <f>IFERROR(VLOOKUP(AB404,Control!X:Y,2,FALSE),"secondary")</f>
        <v>Primary</v>
      </c>
    </row>
    <row r="405" spans="1:29" x14ac:dyDescent="0.25">
      <c r="A405" s="11">
        <v>44732</v>
      </c>
      <c r="B405" s="2">
        <v>25</v>
      </c>
      <c r="C405" t="s">
        <v>87</v>
      </c>
      <c r="D405" t="s">
        <v>131</v>
      </c>
      <c r="E405" t="s">
        <v>132</v>
      </c>
      <c r="F405" t="s">
        <v>287</v>
      </c>
      <c r="G405" s="3">
        <v>6.3888833333333339E-2</v>
      </c>
      <c r="H405" s="5">
        <v>1.3568672453703703E-2</v>
      </c>
      <c r="I405" s="2">
        <v>0</v>
      </c>
      <c r="J405" s="2">
        <v>0</v>
      </c>
      <c r="K405" s="2">
        <v>0</v>
      </c>
      <c r="L405" s="2">
        <v>9</v>
      </c>
      <c r="M405" s="2">
        <v>7</v>
      </c>
      <c r="N405">
        <v>0</v>
      </c>
      <c r="O405" s="2">
        <v>7</v>
      </c>
      <c r="P405" s="2">
        <v>2</v>
      </c>
      <c r="Q405" s="2">
        <v>6</v>
      </c>
      <c r="R405" s="2">
        <v>6</v>
      </c>
      <c r="S405" s="2">
        <v>0</v>
      </c>
      <c r="T405" s="2">
        <v>0</v>
      </c>
      <c r="U405" s="2">
        <v>1</v>
      </c>
      <c r="V405" s="45">
        <v>5.7870370370370378E-4</v>
      </c>
      <c r="W405" s="45">
        <v>1</v>
      </c>
      <c r="X405" s="45">
        <v>3.0376157407407407E-2</v>
      </c>
      <c r="Y405" s="2">
        <v>1</v>
      </c>
      <c r="Z405" s="2">
        <v>6</v>
      </c>
      <c r="AA405">
        <v>9</v>
      </c>
      <c r="AB405" t="str">
        <f t="shared" si="0"/>
        <v>Betsi CadwaladrGwynedd</v>
      </c>
      <c r="AC405" t="str">
        <f>IFERROR(VLOOKUP(AB405,Control!X:Y,2,FALSE),"secondary")</f>
        <v>Primary</v>
      </c>
    </row>
    <row r="406" spans="1:29" x14ac:dyDescent="0.25">
      <c r="A406" s="11">
        <v>44732</v>
      </c>
      <c r="B406" s="2">
        <v>25</v>
      </c>
      <c r="C406" t="s">
        <v>87</v>
      </c>
      <c r="D406" t="s">
        <v>357</v>
      </c>
      <c r="E406" t="s">
        <v>150</v>
      </c>
      <c r="F406" t="s">
        <v>287</v>
      </c>
      <c r="G406" s="3">
        <v>0</v>
      </c>
      <c r="H406" s="5">
        <v>1.8854166666666665E-2</v>
      </c>
      <c r="I406" s="2">
        <v>0</v>
      </c>
      <c r="J406" s="2">
        <v>0</v>
      </c>
      <c r="K406" s="2">
        <v>0</v>
      </c>
      <c r="L406" s="2">
        <v>1</v>
      </c>
      <c r="M406" s="2">
        <v>1</v>
      </c>
      <c r="N406">
        <v>0</v>
      </c>
      <c r="O406" s="2">
        <v>1</v>
      </c>
      <c r="P406" s="2">
        <v>0</v>
      </c>
      <c r="Q406" s="2">
        <v>0</v>
      </c>
      <c r="R406" s="2">
        <v>1</v>
      </c>
      <c r="S406" s="2">
        <v>1</v>
      </c>
      <c r="T406" s="2">
        <v>0</v>
      </c>
      <c r="U406" s="2">
        <v>0</v>
      </c>
      <c r="V406" s="45" t="s">
        <v>77</v>
      </c>
      <c r="W406" s="45" t="s">
        <v>77</v>
      </c>
      <c r="X406" s="45">
        <v>5.3090277777777785E-2</v>
      </c>
      <c r="Y406" s="2">
        <v>0</v>
      </c>
      <c r="Z406" s="2">
        <v>1</v>
      </c>
      <c r="AA406">
        <v>1</v>
      </c>
      <c r="AB406" t="str">
        <f t="shared" si="0"/>
        <v>Betsi CadwaladrGwynedd</v>
      </c>
      <c r="AC406" t="str">
        <f>IFERROR(VLOOKUP(AB406,Control!X:Y,2,FALSE),"secondary")</f>
        <v>Primary</v>
      </c>
    </row>
    <row r="407" spans="1:29" x14ac:dyDescent="0.25">
      <c r="A407" s="11">
        <v>44732</v>
      </c>
      <c r="B407" s="2">
        <v>25</v>
      </c>
      <c r="C407" t="s">
        <v>87</v>
      </c>
      <c r="D407" t="s">
        <v>237</v>
      </c>
      <c r="E407" t="s">
        <v>238</v>
      </c>
      <c r="F407" t="s">
        <v>287</v>
      </c>
      <c r="G407" s="3">
        <v>0</v>
      </c>
      <c r="H407" s="5">
        <v>1.4618055555555556E-2</v>
      </c>
      <c r="I407" s="2">
        <v>0</v>
      </c>
      <c r="J407" s="2">
        <v>0</v>
      </c>
      <c r="K407" s="2">
        <v>0</v>
      </c>
      <c r="L407" s="2">
        <v>1</v>
      </c>
      <c r="M407" s="2">
        <v>1</v>
      </c>
      <c r="N407">
        <v>0</v>
      </c>
      <c r="O407" s="2">
        <v>1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1</v>
      </c>
      <c r="V407" s="45" t="s">
        <v>77</v>
      </c>
      <c r="W407" s="45" t="s">
        <v>77</v>
      </c>
      <c r="X407" s="45" t="s">
        <v>77</v>
      </c>
      <c r="Y407" s="2">
        <v>1</v>
      </c>
      <c r="Z407" s="2">
        <v>0</v>
      </c>
      <c r="AA407">
        <v>1</v>
      </c>
      <c r="AB407" t="str">
        <f t="shared" si="0"/>
        <v>Betsi CadwaladrGwynedd</v>
      </c>
      <c r="AC407" t="str">
        <f>IFERROR(VLOOKUP(AB407,Control!X:Y,2,FALSE),"secondary")</f>
        <v>Primary</v>
      </c>
    </row>
    <row r="408" spans="1:29" x14ac:dyDescent="0.25">
      <c r="A408" s="11">
        <v>44732</v>
      </c>
      <c r="B408" s="2">
        <v>25</v>
      </c>
      <c r="C408" t="s">
        <v>87</v>
      </c>
      <c r="D408" t="s">
        <v>177</v>
      </c>
      <c r="E408" t="s">
        <v>153</v>
      </c>
      <c r="F408" t="s">
        <v>287</v>
      </c>
      <c r="G408" s="3">
        <v>0</v>
      </c>
      <c r="H408" s="5">
        <v>5.138888888888889E-3</v>
      </c>
      <c r="I408" s="2">
        <v>0</v>
      </c>
      <c r="J408" s="2">
        <v>0</v>
      </c>
      <c r="K408" s="2">
        <v>0</v>
      </c>
      <c r="L408" s="2">
        <v>1</v>
      </c>
      <c r="M408" s="2">
        <v>1</v>
      </c>
      <c r="N408">
        <v>0</v>
      </c>
      <c r="O408" s="2">
        <v>1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1</v>
      </c>
      <c r="V408" s="45" t="s">
        <v>77</v>
      </c>
      <c r="W408" s="45" t="s">
        <v>77</v>
      </c>
      <c r="X408" s="45" t="s">
        <v>77</v>
      </c>
      <c r="Y408" s="2">
        <v>1</v>
      </c>
      <c r="Z408" s="2">
        <v>0</v>
      </c>
      <c r="AA408">
        <v>1</v>
      </c>
      <c r="AB408" t="str">
        <f t="shared" si="0"/>
        <v>Betsi CadwaladrGwynedd</v>
      </c>
      <c r="AC408" t="str">
        <f>IFERROR(VLOOKUP(AB408,Control!X:Y,2,FALSE),"secondary")</f>
        <v>Primary</v>
      </c>
    </row>
    <row r="409" spans="1:29" x14ac:dyDescent="0.25">
      <c r="A409" s="11">
        <v>44732</v>
      </c>
      <c r="B409" s="2">
        <v>25</v>
      </c>
      <c r="C409" t="s">
        <v>87</v>
      </c>
      <c r="D409" t="s">
        <v>138</v>
      </c>
      <c r="E409" t="s">
        <v>132</v>
      </c>
      <c r="F409" t="s">
        <v>284</v>
      </c>
      <c r="G409" s="3">
        <v>162.35777033333329</v>
      </c>
      <c r="H409" s="5">
        <v>7.7044155315170906E-2</v>
      </c>
      <c r="I409" s="2">
        <v>18</v>
      </c>
      <c r="J409" s="2">
        <v>13</v>
      </c>
      <c r="K409" s="2">
        <v>0</v>
      </c>
      <c r="L409" s="2">
        <v>97</v>
      </c>
      <c r="M409" s="2">
        <v>96</v>
      </c>
      <c r="N409">
        <v>20</v>
      </c>
      <c r="O409" s="2">
        <v>66</v>
      </c>
      <c r="P409" s="2">
        <v>16</v>
      </c>
      <c r="Q409" s="2">
        <v>59</v>
      </c>
      <c r="R409" s="2">
        <v>68</v>
      </c>
      <c r="S409" s="2">
        <v>9</v>
      </c>
      <c r="T409" s="2">
        <v>2</v>
      </c>
      <c r="U409" s="2">
        <v>11</v>
      </c>
      <c r="V409" s="45">
        <v>8.5879629629629639E-3</v>
      </c>
      <c r="W409" s="45">
        <v>0.375</v>
      </c>
      <c r="X409" s="45">
        <v>4.6805555555555559E-2</v>
      </c>
      <c r="Y409" s="2">
        <v>13</v>
      </c>
      <c r="Z409" s="2">
        <v>68</v>
      </c>
      <c r="AA409">
        <v>97</v>
      </c>
      <c r="AB409" t="str">
        <f t="shared" si="0"/>
        <v>Betsi CadwaladrIsle Of Anglesey</v>
      </c>
      <c r="AC409" t="str">
        <f>IFERROR(VLOOKUP(AB409,Control!X:Y,2,FALSE),"secondary")</f>
        <v>Primary</v>
      </c>
    </row>
    <row r="410" spans="1:29" x14ac:dyDescent="0.25">
      <c r="A410" s="11">
        <v>44732</v>
      </c>
      <c r="B410" s="2">
        <v>25</v>
      </c>
      <c r="C410" t="s">
        <v>87</v>
      </c>
      <c r="D410" t="s">
        <v>131</v>
      </c>
      <c r="E410" t="s">
        <v>132</v>
      </c>
      <c r="F410" t="s">
        <v>284</v>
      </c>
      <c r="G410" s="3">
        <v>0</v>
      </c>
      <c r="H410" s="5" t="s">
        <v>77</v>
      </c>
      <c r="I410" s="2">
        <v>0</v>
      </c>
      <c r="J410" s="2">
        <v>0</v>
      </c>
      <c r="K410" s="2">
        <v>0</v>
      </c>
      <c r="L410" s="2">
        <v>1</v>
      </c>
      <c r="M410" s="2">
        <v>1</v>
      </c>
      <c r="N410">
        <v>0</v>
      </c>
      <c r="O410" s="2">
        <v>1</v>
      </c>
      <c r="P410" s="2">
        <v>0</v>
      </c>
      <c r="Q410" s="2">
        <v>1</v>
      </c>
      <c r="R410" s="2">
        <v>1</v>
      </c>
      <c r="S410" s="2">
        <v>0</v>
      </c>
      <c r="T410" s="2">
        <v>0</v>
      </c>
      <c r="U410" s="2">
        <v>0</v>
      </c>
      <c r="V410" s="45" t="s">
        <v>77</v>
      </c>
      <c r="W410" s="45" t="s">
        <v>77</v>
      </c>
      <c r="X410" s="45">
        <v>5.2662037037037035E-3</v>
      </c>
      <c r="Y410" s="2">
        <v>0</v>
      </c>
      <c r="Z410" s="2">
        <v>1</v>
      </c>
      <c r="AA410">
        <v>1</v>
      </c>
      <c r="AB410" t="str">
        <f t="shared" si="0"/>
        <v>Betsi CadwaladrIsle Of Anglesey</v>
      </c>
      <c r="AC410" t="str">
        <f>IFERROR(VLOOKUP(AB410,Control!X:Y,2,FALSE),"secondary")</f>
        <v>Primary</v>
      </c>
    </row>
    <row r="411" spans="1:29" x14ac:dyDescent="0.25">
      <c r="A411" s="11">
        <v>44732</v>
      </c>
      <c r="B411" s="2">
        <v>25</v>
      </c>
      <c r="C411" t="s">
        <v>87</v>
      </c>
      <c r="D411" t="s">
        <v>139</v>
      </c>
      <c r="E411" t="s">
        <v>132</v>
      </c>
      <c r="F411" t="s">
        <v>82</v>
      </c>
      <c r="G411" s="3">
        <v>0</v>
      </c>
      <c r="H411" s="5">
        <v>4.652736111111111E-3</v>
      </c>
      <c r="I411" s="2">
        <v>0</v>
      </c>
      <c r="J411" s="2">
        <v>0</v>
      </c>
      <c r="K411" s="2">
        <v>0</v>
      </c>
      <c r="L411" s="2">
        <v>1</v>
      </c>
      <c r="M411" s="2">
        <v>1</v>
      </c>
      <c r="N411">
        <v>1</v>
      </c>
      <c r="O411" s="2">
        <v>1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1</v>
      </c>
      <c r="V411" s="45" t="s">
        <v>77</v>
      </c>
      <c r="W411" s="45" t="s">
        <v>77</v>
      </c>
      <c r="X411" s="45" t="s">
        <v>77</v>
      </c>
      <c r="Y411" s="2">
        <v>1</v>
      </c>
      <c r="Z411" s="2">
        <v>0</v>
      </c>
      <c r="AA411">
        <v>1</v>
      </c>
      <c r="AB411" t="str">
        <f t="shared" si="0"/>
        <v>Betsi CadwaladrOut of Area</v>
      </c>
      <c r="AC411" t="str">
        <f>IFERROR(VLOOKUP(AB411,Control!X:Y,2,FALSE),"secondary")</f>
        <v>secondary</v>
      </c>
    </row>
    <row r="412" spans="1:29" x14ac:dyDescent="0.25">
      <c r="A412" s="11">
        <v>44732</v>
      </c>
      <c r="B412" s="2">
        <v>25</v>
      </c>
      <c r="C412" t="s">
        <v>87</v>
      </c>
      <c r="D412" t="s">
        <v>131</v>
      </c>
      <c r="E412" t="s">
        <v>132</v>
      </c>
      <c r="F412" t="s">
        <v>82</v>
      </c>
      <c r="G412" s="3">
        <v>0</v>
      </c>
      <c r="H412" s="5" t="s">
        <v>77</v>
      </c>
      <c r="I412" s="2">
        <v>0</v>
      </c>
      <c r="J412" s="2">
        <v>0</v>
      </c>
      <c r="K412" s="2">
        <v>0</v>
      </c>
      <c r="L412" s="2">
        <v>2</v>
      </c>
      <c r="M412" s="2">
        <v>2</v>
      </c>
      <c r="N412">
        <v>2</v>
      </c>
      <c r="O412" s="2">
        <v>2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2</v>
      </c>
      <c r="V412" s="45" t="s">
        <v>77</v>
      </c>
      <c r="W412" s="45" t="s">
        <v>77</v>
      </c>
      <c r="X412" s="45" t="s">
        <v>77</v>
      </c>
      <c r="Y412" s="2">
        <v>2</v>
      </c>
      <c r="Z412" s="2">
        <v>0</v>
      </c>
      <c r="AA412">
        <v>2</v>
      </c>
      <c r="AB412" t="str">
        <f t="shared" si="0"/>
        <v>Betsi CadwaladrOut of Area</v>
      </c>
      <c r="AC412" t="str">
        <f>IFERROR(VLOOKUP(AB412,Control!X:Y,2,FALSE),"secondary")</f>
        <v>secondary</v>
      </c>
    </row>
    <row r="413" spans="1:29" x14ac:dyDescent="0.25">
      <c r="A413" s="11">
        <v>44732</v>
      </c>
      <c r="B413" s="2">
        <v>25</v>
      </c>
      <c r="C413" t="s">
        <v>87</v>
      </c>
      <c r="D413" t="s">
        <v>139</v>
      </c>
      <c r="E413" t="s">
        <v>132</v>
      </c>
      <c r="F413" t="s">
        <v>94</v>
      </c>
      <c r="G413" s="3">
        <v>0</v>
      </c>
      <c r="H413" s="5">
        <v>8.2060208333333343E-3</v>
      </c>
      <c r="I413" s="2">
        <v>0</v>
      </c>
      <c r="J413" s="2">
        <v>0</v>
      </c>
      <c r="K413" s="2">
        <v>0</v>
      </c>
      <c r="L413" s="2">
        <v>2</v>
      </c>
      <c r="M413" s="2">
        <v>2</v>
      </c>
      <c r="N413">
        <v>2</v>
      </c>
      <c r="O413" s="2">
        <v>2</v>
      </c>
      <c r="P413" s="2">
        <v>0</v>
      </c>
      <c r="Q413" s="2">
        <v>2</v>
      </c>
      <c r="R413" s="2">
        <v>2</v>
      </c>
      <c r="S413" s="2">
        <v>0</v>
      </c>
      <c r="T413" s="2">
        <v>0</v>
      </c>
      <c r="U413" s="2">
        <v>0</v>
      </c>
      <c r="V413" s="45" t="s">
        <v>77</v>
      </c>
      <c r="W413" s="45" t="s">
        <v>77</v>
      </c>
      <c r="X413" s="45">
        <v>3.4959490740740742E-2</v>
      </c>
      <c r="Y413" s="2">
        <v>0</v>
      </c>
      <c r="Z413" s="2">
        <v>2</v>
      </c>
      <c r="AA413">
        <v>2</v>
      </c>
      <c r="AB413" t="str">
        <f t="shared" si="0"/>
        <v>Betsi CadwaladrPowys</v>
      </c>
      <c r="AC413" t="str">
        <f>IFERROR(VLOOKUP(AB413,Control!X:Y,2,FALSE),"secondary")</f>
        <v>secondary</v>
      </c>
    </row>
    <row r="414" spans="1:29" x14ac:dyDescent="0.25">
      <c r="A414" s="11">
        <v>44732</v>
      </c>
      <c r="B414" s="2">
        <v>25</v>
      </c>
      <c r="C414" t="s">
        <v>87</v>
      </c>
      <c r="D414" t="s">
        <v>139</v>
      </c>
      <c r="E414" t="s">
        <v>132</v>
      </c>
      <c r="F414" t="s">
        <v>277</v>
      </c>
      <c r="G414" s="3">
        <v>386.38665749999967</v>
      </c>
      <c r="H414" s="5">
        <v>0.12191888237847213</v>
      </c>
      <c r="I414" s="2">
        <v>42</v>
      </c>
      <c r="J414" s="2">
        <v>21</v>
      </c>
      <c r="K414" s="2">
        <v>2</v>
      </c>
      <c r="L414" s="2">
        <v>119</v>
      </c>
      <c r="M414" s="2">
        <v>117</v>
      </c>
      <c r="N414">
        <v>13</v>
      </c>
      <c r="O414" s="2">
        <v>55</v>
      </c>
      <c r="P414" s="2">
        <v>25</v>
      </c>
      <c r="Q414" s="2">
        <v>74</v>
      </c>
      <c r="R414" s="2">
        <v>83</v>
      </c>
      <c r="S414" s="2">
        <v>9</v>
      </c>
      <c r="T414" s="2">
        <v>1</v>
      </c>
      <c r="U414" s="2">
        <v>10</v>
      </c>
      <c r="V414" s="45">
        <v>5.7407407407407416E-3</v>
      </c>
      <c r="W414" s="45">
        <v>0.48</v>
      </c>
      <c r="X414" s="45">
        <v>7.677083333333333E-2</v>
      </c>
      <c r="Y414" s="2">
        <v>11</v>
      </c>
      <c r="Z414" s="2">
        <v>83</v>
      </c>
      <c r="AA414">
        <v>119</v>
      </c>
      <c r="AB414" t="str">
        <f t="shared" si="0"/>
        <v>Betsi CadwaladrWrexham</v>
      </c>
      <c r="AC414" t="str">
        <f>IFERROR(VLOOKUP(AB414,Control!X:Y,2,FALSE),"secondary")</f>
        <v>Primary</v>
      </c>
    </row>
    <row r="415" spans="1:29" x14ac:dyDescent="0.25">
      <c r="A415" s="11">
        <v>44732</v>
      </c>
      <c r="B415" s="2">
        <v>25</v>
      </c>
      <c r="C415" t="s">
        <v>87</v>
      </c>
      <c r="D415" t="s">
        <v>131</v>
      </c>
      <c r="E415" t="s">
        <v>132</v>
      </c>
      <c r="F415" t="s">
        <v>277</v>
      </c>
      <c r="G415" s="3">
        <v>5.2988888333333337</v>
      </c>
      <c r="H415" s="5">
        <v>0.11733796180555557</v>
      </c>
      <c r="I415" s="2">
        <v>1</v>
      </c>
      <c r="J415" s="2">
        <v>0</v>
      </c>
      <c r="K415" s="2">
        <v>0</v>
      </c>
      <c r="L415" s="2">
        <v>3</v>
      </c>
      <c r="M415" s="2">
        <v>2</v>
      </c>
      <c r="N415">
        <v>0</v>
      </c>
      <c r="O415" s="2">
        <v>1</v>
      </c>
      <c r="P415" s="2">
        <v>0</v>
      </c>
      <c r="Q415" s="2">
        <v>1</v>
      </c>
      <c r="R415" s="2">
        <v>1</v>
      </c>
      <c r="S415" s="2">
        <v>0</v>
      </c>
      <c r="T415" s="2">
        <v>0</v>
      </c>
      <c r="U415" s="2">
        <v>2</v>
      </c>
      <c r="V415" s="45" t="s">
        <v>77</v>
      </c>
      <c r="W415" s="45" t="s">
        <v>77</v>
      </c>
      <c r="X415" s="45">
        <v>3.8796296296296301E-2</v>
      </c>
      <c r="Y415" s="2">
        <v>2</v>
      </c>
      <c r="Z415" s="2">
        <v>1</v>
      </c>
      <c r="AA415">
        <v>3</v>
      </c>
      <c r="AB415" t="str">
        <f t="shared" si="0"/>
        <v>Betsi CadwaladrWrexham</v>
      </c>
      <c r="AC415" t="str">
        <f>IFERROR(VLOOKUP(AB415,Control!X:Y,2,FALSE),"secondary")</f>
        <v>Primary</v>
      </c>
    </row>
    <row r="416" spans="1:29" x14ac:dyDescent="0.25">
      <c r="A416" s="11">
        <v>44732</v>
      </c>
      <c r="B416" s="2">
        <v>25</v>
      </c>
      <c r="C416" t="s">
        <v>90</v>
      </c>
      <c r="D416" t="s">
        <v>136</v>
      </c>
      <c r="E416" t="s">
        <v>132</v>
      </c>
      <c r="F416" t="s">
        <v>280</v>
      </c>
      <c r="G416" s="3">
        <v>0.63638899999999998</v>
      </c>
      <c r="H416" s="5">
        <v>1.4238419444444445E-2</v>
      </c>
      <c r="I416" s="2">
        <v>0</v>
      </c>
      <c r="J416" s="2">
        <v>0</v>
      </c>
      <c r="K416" s="2">
        <v>0</v>
      </c>
      <c r="L416" s="2">
        <v>5</v>
      </c>
      <c r="M416" s="2">
        <v>5</v>
      </c>
      <c r="N416">
        <v>2</v>
      </c>
      <c r="O416" s="2">
        <v>5</v>
      </c>
      <c r="P416" s="2">
        <v>3</v>
      </c>
      <c r="Q416" s="2">
        <v>2</v>
      </c>
      <c r="R416" s="2">
        <v>2</v>
      </c>
      <c r="S416" s="2">
        <v>0</v>
      </c>
      <c r="T416" s="2">
        <v>0</v>
      </c>
      <c r="U416" s="2">
        <v>0</v>
      </c>
      <c r="V416" s="45">
        <v>3.9351851851851857E-3</v>
      </c>
      <c r="W416" s="45">
        <v>0.66666666666666663</v>
      </c>
      <c r="X416" s="45">
        <v>1.1990740740740741E-2</v>
      </c>
      <c r="Y416" s="2">
        <v>0</v>
      </c>
      <c r="Z416" s="2">
        <v>2</v>
      </c>
      <c r="AA416">
        <v>5</v>
      </c>
      <c r="AB416" t="str">
        <f t="shared" si="0"/>
        <v>Cardiff And ValeBlaenau Gwent</v>
      </c>
      <c r="AC416" t="str">
        <f>IFERROR(VLOOKUP(AB416,Control!X:Y,2,FALSE),"secondary")</f>
        <v>secondary</v>
      </c>
    </row>
    <row r="417" spans="1:29" x14ac:dyDescent="0.25">
      <c r="A417" s="11">
        <v>44732</v>
      </c>
      <c r="B417" s="2">
        <v>25</v>
      </c>
      <c r="C417" t="s">
        <v>90</v>
      </c>
      <c r="D417" t="s">
        <v>136</v>
      </c>
      <c r="E417" t="s">
        <v>132</v>
      </c>
      <c r="F417" t="s">
        <v>269</v>
      </c>
      <c r="G417" s="3">
        <v>0</v>
      </c>
      <c r="H417" s="5">
        <v>5.1533576388888896E-3</v>
      </c>
      <c r="I417" s="2">
        <v>0</v>
      </c>
      <c r="J417" s="2">
        <v>0</v>
      </c>
      <c r="K417" s="2">
        <v>0</v>
      </c>
      <c r="L417" s="2">
        <v>4</v>
      </c>
      <c r="M417" s="2">
        <v>4</v>
      </c>
      <c r="N417">
        <v>4</v>
      </c>
      <c r="O417" s="2">
        <v>4</v>
      </c>
      <c r="P417" s="2">
        <v>1</v>
      </c>
      <c r="Q417" s="2">
        <v>3</v>
      </c>
      <c r="R417" s="2">
        <v>3</v>
      </c>
      <c r="S417" s="2">
        <v>0</v>
      </c>
      <c r="T417" s="2">
        <v>0</v>
      </c>
      <c r="U417" s="2">
        <v>0</v>
      </c>
      <c r="V417" s="45">
        <v>3.4490740740740745E-3</v>
      </c>
      <c r="W417" s="45">
        <v>1</v>
      </c>
      <c r="X417" s="45">
        <v>2.0856481481481483E-2</v>
      </c>
      <c r="Y417" s="2">
        <v>0</v>
      </c>
      <c r="Z417" s="2">
        <v>3</v>
      </c>
      <c r="AA417">
        <v>4</v>
      </c>
      <c r="AB417" t="str">
        <f t="shared" si="0"/>
        <v>Cardiff And ValeBridgend</v>
      </c>
      <c r="AC417" t="str">
        <f>IFERROR(VLOOKUP(AB417,Control!X:Y,2,FALSE),"secondary")</f>
        <v>secondary</v>
      </c>
    </row>
    <row r="418" spans="1:29" x14ac:dyDescent="0.25">
      <c r="A418" s="11">
        <v>44732</v>
      </c>
      <c r="B418" s="2">
        <v>25</v>
      </c>
      <c r="C418" t="s">
        <v>90</v>
      </c>
      <c r="D418" t="s">
        <v>136</v>
      </c>
      <c r="E418" t="s">
        <v>132</v>
      </c>
      <c r="F418" t="s">
        <v>272</v>
      </c>
      <c r="G418" s="3">
        <v>26.656110166666668</v>
      </c>
      <c r="H418" s="5">
        <v>0.10231577604166668</v>
      </c>
      <c r="I418" s="2">
        <v>2</v>
      </c>
      <c r="J418" s="2">
        <v>1</v>
      </c>
      <c r="K418" s="2">
        <v>0</v>
      </c>
      <c r="L418" s="2">
        <v>9</v>
      </c>
      <c r="M418" s="2">
        <v>9</v>
      </c>
      <c r="N418">
        <v>1</v>
      </c>
      <c r="O418" s="2">
        <v>4</v>
      </c>
      <c r="P418" s="2">
        <v>3</v>
      </c>
      <c r="Q418" s="2">
        <v>6</v>
      </c>
      <c r="R418" s="2">
        <v>6</v>
      </c>
      <c r="S418" s="2">
        <v>0</v>
      </c>
      <c r="T418" s="2">
        <v>0</v>
      </c>
      <c r="U418" s="2">
        <v>0</v>
      </c>
      <c r="V418" s="45">
        <v>7.5578703703703702E-3</v>
      </c>
      <c r="W418" s="45">
        <v>0.33333333333333331</v>
      </c>
      <c r="X418" s="45">
        <v>4.6163194444444444E-2</v>
      </c>
      <c r="Y418" s="2">
        <v>0</v>
      </c>
      <c r="Z418" s="2">
        <v>6</v>
      </c>
      <c r="AA418">
        <v>9</v>
      </c>
      <c r="AB418" t="str">
        <f t="shared" si="0"/>
        <v>Cardiff And ValeCaerphilly</v>
      </c>
      <c r="AC418" t="str">
        <f>IFERROR(VLOOKUP(AB418,Control!X:Y,2,FALSE),"secondary")</f>
        <v>secondary</v>
      </c>
    </row>
    <row r="419" spans="1:29" x14ac:dyDescent="0.25">
      <c r="A419" s="11">
        <v>44732</v>
      </c>
      <c r="B419" s="2">
        <v>25</v>
      </c>
      <c r="C419" t="s">
        <v>90</v>
      </c>
      <c r="D419" t="s">
        <v>136</v>
      </c>
      <c r="E419" t="s">
        <v>132</v>
      </c>
      <c r="F419" t="s">
        <v>273</v>
      </c>
      <c r="G419" s="3">
        <v>467.94192616666652</v>
      </c>
      <c r="H419" s="5">
        <v>9.1024609495464828E-2</v>
      </c>
      <c r="I419" s="2">
        <v>41</v>
      </c>
      <c r="J419" s="2">
        <v>19</v>
      </c>
      <c r="K419" s="2">
        <v>0</v>
      </c>
      <c r="L419" s="2">
        <v>255</v>
      </c>
      <c r="M419" s="2">
        <v>238</v>
      </c>
      <c r="N419">
        <v>53</v>
      </c>
      <c r="O419" s="2">
        <v>138</v>
      </c>
      <c r="P419" s="2">
        <v>72</v>
      </c>
      <c r="Q419" s="2">
        <v>136</v>
      </c>
      <c r="R419" s="2">
        <v>164</v>
      </c>
      <c r="S419" s="2">
        <v>28</v>
      </c>
      <c r="T419" s="2">
        <v>3</v>
      </c>
      <c r="U419" s="2">
        <v>16</v>
      </c>
      <c r="V419" s="45">
        <v>4.7048611111111119E-3</v>
      </c>
      <c r="W419" s="45">
        <v>0.63888888888888884</v>
      </c>
      <c r="X419" s="45">
        <v>0.11310185185185186</v>
      </c>
      <c r="Y419" s="2">
        <v>19</v>
      </c>
      <c r="Z419" s="2">
        <v>164</v>
      </c>
      <c r="AA419">
        <v>246</v>
      </c>
      <c r="AB419" t="str">
        <f t="shared" si="0"/>
        <v>Cardiff And ValeCardiff</v>
      </c>
      <c r="AC419" t="str">
        <f>IFERROR(VLOOKUP(AB419,Control!X:Y,2,FALSE),"secondary")</f>
        <v>Primary</v>
      </c>
    </row>
    <row r="420" spans="1:29" x14ac:dyDescent="0.25">
      <c r="A420" s="11">
        <v>44732</v>
      </c>
      <c r="B420" s="2">
        <v>25</v>
      </c>
      <c r="C420" t="s">
        <v>90</v>
      </c>
      <c r="D420" t="s">
        <v>155</v>
      </c>
      <c r="E420" t="s">
        <v>146</v>
      </c>
      <c r="F420" t="s">
        <v>273</v>
      </c>
      <c r="G420" s="3">
        <v>0</v>
      </c>
      <c r="H420" s="5">
        <v>4.9772966880341885E-2</v>
      </c>
      <c r="I420" s="2">
        <v>1</v>
      </c>
      <c r="J420" s="2">
        <v>1</v>
      </c>
      <c r="K420" s="2">
        <v>0</v>
      </c>
      <c r="L420" s="2">
        <v>14</v>
      </c>
      <c r="M420" s="2">
        <v>14</v>
      </c>
      <c r="N420">
        <v>0</v>
      </c>
      <c r="O420" s="2">
        <v>11</v>
      </c>
      <c r="P420" s="2">
        <v>1</v>
      </c>
      <c r="Q420" s="2">
        <v>9</v>
      </c>
      <c r="R420" s="2">
        <v>9</v>
      </c>
      <c r="S420" s="2">
        <v>0</v>
      </c>
      <c r="T420" s="2">
        <v>0</v>
      </c>
      <c r="U420" s="2">
        <v>4</v>
      </c>
      <c r="V420" s="45">
        <v>1.2175925925925927E-2</v>
      </c>
      <c r="W420" s="45">
        <v>0</v>
      </c>
      <c r="X420" s="45">
        <v>0.15590277777777778</v>
      </c>
      <c r="Y420" s="2">
        <v>4</v>
      </c>
      <c r="Z420" s="2">
        <v>9</v>
      </c>
      <c r="AA420">
        <v>14</v>
      </c>
      <c r="AB420" t="str">
        <f t="shared" si="0"/>
        <v>Cardiff And ValeCardiff</v>
      </c>
      <c r="AC420" t="str">
        <f>IFERROR(VLOOKUP(AB420,Control!X:Y,2,FALSE),"secondary")</f>
        <v>Primary</v>
      </c>
    </row>
    <row r="421" spans="1:29" x14ac:dyDescent="0.25">
      <c r="A421" s="11">
        <v>44732</v>
      </c>
      <c r="B421" s="2">
        <v>25</v>
      </c>
      <c r="C421" t="s">
        <v>90</v>
      </c>
      <c r="D421" t="s">
        <v>174</v>
      </c>
      <c r="E421" t="s">
        <v>153</v>
      </c>
      <c r="F421" t="s">
        <v>273</v>
      </c>
      <c r="G421" s="3">
        <v>0</v>
      </c>
      <c r="H421" s="5">
        <v>1.9791666666666666E-2</v>
      </c>
      <c r="I421" s="2">
        <v>0</v>
      </c>
      <c r="J421" s="2">
        <v>0</v>
      </c>
      <c r="K421" s="2">
        <v>0</v>
      </c>
      <c r="L421" s="2">
        <v>1</v>
      </c>
      <c r="M421" s="2">
        <v>1</v>
      </c>
      <c r="N421">
        <v>0</v>
      </c>
      <c r="O421" s="2">
        <v>1</v>
      </c>
      <c r="P421" s="2">
        <v>1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45">
        <v>4.9074074074074072E-3</v>
      </c>
      <c r="W421" s="45">
        <v>1</v>
      </c>
      <c r="X421" s="45" t="s">
        <v>77</v>
      </c>
      <c r="Y421" s="2">
        <v>0</v>
      </c>
      <c r="Z421" s="2">
        <v>0</v>
      </c>
      <c r="AA421">
        <v>1</v>
      </c>
      <c r="AB421" t="str">
        <f t="shared" si="0"/>
        <v>Cardiff And ValeCardiff</v>
      </c>
      <c r="AC421" t="str">
        <f>IFERROR(VLOOKUP(AB421,Control!X:Y,2,FALSE),"secondary")</f>
        <v>Primary</v>
      </c>
    </row>
    <row r="422" spans="1:29" x14ac:dyDescent="0.25">
      <c r="A422" s="11">
        <v>44732</v>
      </c>
      <c r="B422" s="2">
        <v>25</v>
      </c>
      <c r="C422" t="s">
        <v>90</v>
      </c>
      <c r="D422" t="s">
        <v>136</v>
      </c>
      <c r="E422" t="s">
        <v>132</v>
      </c>
      <c r="F422" t="s">
        <v>268</v>
      </c>
      <c r="G422" s="3">
        <v>2.0369435</v>
      </c>
      <c r="H422" s="5">
        <v>2.9247681327160491E-2</v>
      </c>
      <c r="I422" s="2">
        <v>0</v>
      </c>
      <c r="J422" s="2">
        <v>0</v>
      </c>
      <c r="K422" s="2">
        <v>0</v>
      </c>
      <c r="L422" s="2">
        <v>7</v>
      </c>
      <c r="M422" s="2">
        <v>7</v>
      </c>
      <c r="N422">
        <v>1</v>
      </c>
      <c r="O422" s="2">
        <v>6</v>
      </c>
      <c r="P422" s="2">
        <v>3</v>
      </c>
      <c r="Q422" s="2">
        <v>3</v>
      </c>
      <c r="R422" s="2">
        <v>4</v>
      </c>
      <c r="S422" s="2">
        <v>1</v>
      </c>
      <c r="T422" s="2">
        <v>0</v>
      </c>
      <c r="U422" s="2">
        <v>0</v>
      </c>
      <c r="V422" s="45">
        <v>1.7708333333333332E-3</v>
      </c>
      <c r="W422" s="45">
        <v>0.66666666666666663</v>
      </c>
      <c r="X422" s="45">
        <v>6.4160879629629616E-2</v>
      </c>
      <c r="Y422" s="2">
        <v>0</v>
      </c>
      <c r="Z422" s="2">
        <v>4</v>
      </c>
      <c r="AA422">
        <v>7</v>
      </c>
      <c r="AB422" t="str">
        <f t="shared" si="0"/>
        <v>Cardiff And ValeCarmarthenshire</v>
      </c>
      <c r="AC422" t="str">
        <f>IFERROR(VLOOKUP(AB422,Control!X:Y,2,FALSE),"secondary")</f>
        <v>secondary</v>
      </c>
    </row>
    <row r="423" spans="1:29" x14ac:dyDescent="0.25">
      <c r="A423" s="11">
        <v>44732</v>
      </c>
      <c r="B423" s="2">
        <v>25</v>
      </c>
      <c r="C423" t="s">
        <v>90</v>
      </c>
      <c r="D423" t="s">
        <v>136</v>
      </c>
      <c r="E423" t="s">
        <v>132</v>
      </c>
      <c r="F423" t="s">
        <v>286</v>
      </c>
      <c r="G423" s="3">
        <v>0</v>
      </c>
      <c r="H423" s="5">
        <v>1.1805555555555555E-2</v>
      </c>
      <c r="I423" s="2">
        <v>0</v>
      </c>
      <c r="J423" s="2">
        <v>0</v>
      </c>
      <c r="K423" s="2">
        <v>0</v>
      </c>
      <c r="L423" s="2">
        <v>2</v>
      </c>
      <c r="M423" s="2">
        <v>2</v>
      </c>
      <c r="N423">
        <v>0</v>
      </c>
      <c r="O423" s="2">
        <v>1</v>
      </c>
      <c r="P423" s="2">
        <v>1</v>
      </c>
      <c r="Q423" s="2">
        <v>1</v>
      </c>
      <c r="R423" s="2">
        <v>1</v>
      </c>
      <c r="S423" s="2">
        <v>0</v>
      </c>
      <c r="T423" s="2">
        <v>0</v>
      </c>
      <c r="U423" s="2">
        <v>0</v>
      </c>
      <c r="V423" s="45">
        <v>1.8969907407407408E-2</v>
      </c>
      <c r="W423" s="45">
        <v>0</v>
      </c>
      <c r="X423" s="45">
        <v>8.4502314814814822E-2</v>
      </c>
      <c r="Y423" s="2">
        <v>0</v>
      </c>
      <c r="Z423" s="2">
        <v>1</v>
      </c>
      <c r="AA423">
        <v>2</v>
      </c>
      <c r="AB423" t="str">
        <f t="shared" si="0"/>
        <v>Cardiff And ValeCeredigion</v>
      </c>
      <c r="AC423" t="str">
        <f>IFERROR(VLOOKUP(AB423,Control!X:Y,2,FALSE),"secondary")</f>
        <v>secondary</v>
      </c>
    </row>
    <row r="424" spans="1:29" x14ac:dyDescent="0.25">
      <c r="A424" s="11">
        <v>44732</v>
      </c>
      <c r="B424" s="2">
        <v>25</v>
      </c>
      <c r="C424" t="s">
        <v>90</v>
      </c>
      <c r="D424" t="s">
        <v>136</v>
      </c>
      <c r="E424" t="s">
        <v>132</v>
      </c>
      <c r="F424" t="s">
        <v>281</v>
      </c>
      <c r="G424" s="3">
        <v>4.0541654999999999</v>
      </c>
      <c r="H424" s="5">
        <v>3.3139140432098771E-2</v>
      </c>
      <c r="I424" s="2">
        <v>0</v>
      </c>
      <c r="J424" s="2">
        <v>0</v>
      </c>
      <c r="K424" s="2">
        <v>0</v>
      </c>
      <c r="L424" s="2">
        <v>9</v>
      </c>
      <c r="M424" s="2">
        <v>8</v>
      </c>
      <c r="N424">
        <v>0</v>
      </c>
      <c r="O424" s="2">
        <v>6</v>
      </c>
      <c r="P424" s="2">
        <v>2</v>
      </c>
      <c r="Q424" s="2">
        <v>6</v>
      </c>
      <c r="R424" s="2">
        <v>6</v>
      </c>
      <c r="S424" s="2">
        <v>0</v>
      </c>
      <c r="T424" s="2">
        <v>0</v>
      </c>
      <c r="U424" s="2">
        <v>1</v>
      </c>
      <c r="V424" s="45">
        <v>3.929398148148148E-3</v>
      </c>
      <c r="W424" s="45">
        <v>0.5</v>
      </c>
      <c r="X424" s="45">
        <v>0.12338541666666666</v>
      </c>
      <c r="Y424" s="2">
        <v>1</v>
      </c>
      <c r="Z424" s="2">
        <v>6</v>
      </c>
      <c r="AA424">
        <v>9</v>
      </c>
      <c r="AB424" t="str">
        <f t="shared" si="0"/>
        <v>Cardiff And ValeMerthyr Tydfil</v>
      </c>
      <c r="AC424" t="str">
        <f>IFERROR(VLOOKUP(AB424,Control!X:Y,2,FALSE),"secondary")</f>
        <v>secondary</v>
      </c>
    </row>
    <row r="425" spans="1:29" x14ac:dyDescent="0.25">
      <c r="A425" s="11">
        <v>44732</v>
      </c>
      <c r="B425" s="2">
        <v>25</v>
      </c>
      <c r="C425" t="s">
        <v>90</v>
      </c>
      <c r="D425" t="s">
        <v>136</v>
      </c>
      <c r="E425" t="s">
        <v>132</v>
      </c>
      <c r="F425" t="s">
        <v>279</v>
      </c>
      <c r="G425" s="3">
        <v>1.5463878333333334</v>
      </c>
      <c r="H425" s="5">
        <v>4.1508472222222224E-2</v>
      </c>
      <c r="I425" s="2">
        <v>0</v>
      </c>
      <c r="J425" s="2">
        <v>0</v>
      </c>
      <c r="K425" s="2">
        <v>0</v>
      </c>
      <c r="L425" s="2">
        <v>5</v>
      </c>
      <c r="M425" s="2">
        <v>5</v>
      </c>
      <c r="N425">
        <v>2</v>
      </c>
      <c r="O425" s="2">
        <v>4</v>
      </c>
      <c r="P425" s="2">
        <v>3</v>
      </c>
      <c r="Q425" s="2">
        <v>1</v>
      </c>
      <c r="R425" s="2">
        <v>1</v>
      </c>
      <c r="S425" s="2">
        <v>0</v>
      </c>
      <c r="T425" s="2">
        <v>0</v>
      </c>
      <c r="U425" s="2">
        <v>1</v>
      </c>
      <c r="V425" s="45">
        <v>8.8425925925925929E-3</v>
      </c>
      <c r="W425" s="45">
        <v>0.33333333333333331</v>
      </c>
      <c r="X425" s="45">
        <v>0.17037037037037039</v>
      </c>
      <c r="Y425" s="2">
        <v>1</v>
      </c>
      <c r="Z425" s="2">
        <v>1</v>
      </c>
      <c r="AA425">
        <v>5</v>
      </c>
      <c r="AB425" t="str">
        <f t="shared" si="0"/>
        <v>Cardiff And ValeMonmouthshire</v>
      </c>
      <c r="AC425" t="str">
        <f>IFERROR(VLOOKUP(AB425,Control!X:Y,2,FALSE),"secondary")</f>
        <v>secondary</v>
      </c>
    </row>
    <row r="426" spans="1:29" x14ac:dyDescent="0.25">
      <c r="A426" s="11">
        <v>44732</v>
      </c>
      <c r="B426" s="2">
        <v>25</v>
      </c>
      <c r="C426" t="s">
        <v>90</v>
      </c>
      <c r="D426" t="s">
        <v>163</v>
      </c>
      <c r="E426" t="s">
        <v>153</v>
      </c>
      <c r="F426" t="s">
        <v>279</v>
      </c>
      <c r="G426" s="3">
        <v>0</v>
      </c>
      <c r="H426" s="5">
        <v>6.5393541666666664E-3</v>
      </c>
      <c r="I426" s="2">
        <v>0</v>
      </c>
      <c r="J426" s="2">
        <v>0</v>
      </c>
      <c r="K426" s="2">
        <v>0</v>
      </c>
      <c r="L426" s="2">
        <v>1</v>
      </c>
      <c r="M426" s="2">
        <v>1</v>
      </c>
      <c r="N426">
        <v>0</v>
      </c>
      <c r="O426" s="2">
        <v>1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1</v>
      </c>
      <c r="V426" s="45" t="s">
        <v>77</v>
      </c>
      <c r="W426" s="45" t="s">
        <v>77</v>
      </c>
      <c r="X426" s="45" t="s">
        <v>77</v>
      </c>
      <c r="Y426" s="2">
        <v>1</v>
      </c>
      <c r="Z426" s="2">
        <v>0</v>
      </c>
      <c r="AA426">
        <v>1</v>
      </c>
      <c r="AB426" t="str">
        <f t="shared" si="0"/>
        <v>Cardiff And ValeMonmouthshire</v>
      </c>
      <c r="AC426" t="str">
        <f>IFERROR(VLOOKUP(AB426,Control!X:Y,2,FALSE),"secondary")</f>
        <v>secondary</v>
      </c>
    </row>
    <row r="427" spans="1:29" x14ac:dyDescent="0.25">
      <c r="A427" s="11">
        <v>44732</v>
      </c>
      <c r="B427" s="2">
        <v>25</v>
      </c>
      <c r="C427" t="s">
        <v>90</v>
      </c>
      <c r="D427" t="s">
        <v>136</v>
      </c>
      <c r="E427" t="s">
        <v>132</v>
      </c>
      <c r="F427" t="s">
        <v>275</v>
      </c>
      <c r="G427" s="3">
        <v>1.0241666666666667</v>
      </c>
      <c r="H427" s="5">
        <v>2.3429784722222222E-2</v>
      </c>
      <c r="I427" s="2">
        <v>0</v>
      </c>
      <c r="J427" s="2">
        <v>0</v>
      </c>
      <c r="K427" s="2">
        <v>0</v>
      </c>
      <c r="L427" s="2">
        <v>3</v>
      </c>
      <c r="M427" s="2">
        <v>3</v>
      </c>
      <c r="N427">
        <v>1</v>
      </c>
      <c r="O427" s="2">
        <v>2</v>
      </c>
      <c r="P427" s="2">
        <v>1</v>
      </c>
      <c r="Q427" s="2">
        <v>1</v>
      </c>
      <c r="R427" s="2">
        <v>2</v>
      </c>
      <c r="S427" s="2">
        <v>1</v>
      </c>
      <c r="T427" s="2">
        <v>0</v>
      </c>
      <c r="U427" s="2">
        <v>0</v>
      </c>
      <c r="V427" s="45">
        <v>7.3611111111111108E-3</v>
      </c>
      <c r="W427" s="45">
        <v>0</v>
      </c>
      <c r="X427" s="45">
        <v>5.5416666666666677E-2</v>
      </c>
      <c r="Y427" s="2">
        <v>0</v>
      </c>
      <c r="Z427" s="2">
        <v>2</v>
      </c>
      <c r="AA427">
        <v>3</v>
      </c>
      <c r="AB427" t="str">
        <f t="shared" si="0"/>
        <v>Cardiff And ValeNeath Port Talbot</v>
      </c>
      <c r="AC427" t="str">
        <f>IFERROR(VLOOKUP(AB427,Control!X:Y,2,FALSE),"secondary")</f>
        <v>secondary</v>
      </c>
    </row>
    <row r="428" spans="1:29" x14ac:dyDescent="0.25">
      <c r="A428" s="11">
        <v>44732</v>
      </c>
      <c r="B428" s="2">
        <v>25</v>
      </c>
      <c r="C428" t="s">
        <v>90</v>
      </c>
      <c r="D428" t="s">
        <v>136</v>
      </c>
      <c r="E428" t="s">
        <v>132</v>
      </c>
      <c r="F428" t="s">
        <v>271</v>
      </c>
      <c r="G428" s="3">
        <v>1.1694445</v>
      </c>
      <c r="H428" s="5">
        <v>2.6658951388888893E-2</v>
      </c>
      <c r="I428" s="2">
        <v>0</v>
      </c>
      <c r="J428" s="2">
        <v>0</v>
      </c>
      <c r="K428" s="2">
        <v>0</v>
      </c>
      <c r="L428" s="2">
        <v>3</v>
      </c>
      <c r="M428" s="2">
        <v>3</v>
      </c>
      <c r="N428">
        <v>0</v>
      </c>
      <c r="O428" s="2">
        <v>3</v>
      </c>
      <c r="P428" s="2">
        <v>2</v>
      </c>
      <c r="Q428" s="2">
        <v>1</v>
      </c>
      <c r="R428" s="2">
        <v>1</v>
      </c>
      <c r="S428" s="2">
        <v>0</v>
      </c>
      <c r="T428" s="2">
        <v>0</v>
      </c>
      <c r="U428" s="2">
        <v>0</v>
      </c>
      <c r="V428" s="45">
        <v>5.2025462962962971E-3</v>
      </c>
      <c r="W428" s="45">
        <v>0.5</v>
      </c>
      <c r="X428" s="45">
        <v>0.18218750000000003</v>
      </c>
      <c r="Y428" s="2">
        <v>0</v>
      </c>
      <c r="Z428" s="2">
        <v>1</v>
      </c>
      <c r="AA428">
        <v>3</v>
      </c>
      <c r="AB428" t="str">
        <f t="shared" ref="AB428:AB491" si="1">C428&amp;F428</f>
        <v>Cardiff And ValeNewport</v>
      </c>
      <c r="AC428" t="str">
        <f>IFERROR(VLOOKUP(AB428,Control!X:Y,2,FALSE),"secondary")</f>
        <v>secondary</v>
      </c>
    </row>
    <row r="429" spans="1:29" x14ac:dyDescent="0.25">
      <c r="A429" s="11">
        <v>44732</v>
      </c>
      <c r="B429" s="2">
        <v>25</v>
      </c>
      <c r="C429" t="s">
        <v>90</v>
      </c>
      <c r="D429" t="s">
        <v>136</v>
      </c>
      <c r="E429" t="s">
        <v>132</v>
      </c>
      <c r="F429" t="s">
        <v>270</v>
      </c>
      <c r="G429" s="3">
        <v>0.12583233333333332</v>
      </c>
      <c r="H429" s="5">
        <v>1.3175141203703705E-2</v>
      </c>
      <c r="I429" s="2">
        <v>0</v>
      </c>
      <c r="J429" s="2">
        <v>0</v>
      </c>
      <c r="K429" s="2">
        <v>0</v>
      </c>
      <c r="L429" s="2">
        <v>2</v>
      </c>
      <c r="M429" s="2">
        <v>2</v>
      </c>
      <c r="N429">
        <v>0</v>
      </c>
      <c r="O429" s="2">
        <v>2</v>
      </c>
      <c r="P429" s="2">
        <v>2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45">
        <v>1.3998842592592592E-2</v>
      </c>
      <c r="W429" s="45">
        <v>0</v>
      </c>
      <c r="X429" s="45" t="s">
        <v>77</v>
      </c>
      <c r="Y429" s="2">
        <v>0</v>
      </c>
      <c r="Z429" s="2">
        <v>0</v>
      </c>
      <c r="AA429">
        <v>2</v>
      </c>
      <c r="AB429" t="str">
        <f t="shared" si="1"/>
        <v>Cardiff And ValePembrokeshire</v>
      </c>
      <c r="AC429" t="str">
        <f>IFERROR(VLOOKUP(AB429,Control!X:Y,2,FALSE),"secondary")</f>
        <v>secondary</v>
      </c>
    </row>
    <row r="430" spans="1:29" x14ac:dyDescent="0.25">
      <c r="A430" s="11">
        <v>44732</v>
      </c>
      <c r="B430" s="2">
        <v>25</v>
      </c>
      <c r="C430" t="s">
        <v>90</v>
      </c>
      <c r="D430" t="s">
        <v>136</v>
      </c>
      <c r="E430" t="s">
        <v>132</v>
      </c>
      <c r="F430" t="s">
        <v>94</v>
      </c>
      <c r="G430" s="3">
        <v>0.12</v>
      </c>
      <c r="H430" s="5">
        <v>1.2777763888888891E-2</v>
      </c>
      <c r="I430" s="2">
        <v>0</v>
      </c>
      <c r="J430" s="2">
        <v>0</v>
      </c>
      <c r="K430" s="2">
        <v>0</v>
      </c>
      <c r="L430" s="2">
        <v>3</v>
      </c>
      <c r="M430" s="2">
        <v>3</v>
      </c>
      <c r="N430">
        <v>0</v>
      </c>
      <c r="O430" s="2">
        <v>3</v>
      </c>
      <c r="P430" s="2">
        <v>2</v>
      </c>
      <c r="Q430" s="2">
        <v>0</v>
      </c>
      <c r="R430" s="2">
        <v>0</v>
      </c>
      <c r="S430" s="2">
        <v>0</v>
      </c>
      <c r="T430" s="2">
        <v>0</v>
      </c>
      <c r="U430" s="2">
        <v>1</v>
      </c>
      <c r="V430" s="45">
        <v>6.7650462962962968E-3</v>
      </c>
      <c r="W430" s="45">
        <v>0.5</v>
      </c>
      <c r="X430" s="45" t="s">
        <v>77</v>
      </c>
      <c r="Y430" s="2">
        <v>1</v>
      </c>
      <c r="Z430" s="2">
        <v>0</v>
      </c>
      <c r="AA430">
        <v>3</v>
      </c>
      <c r="AB430" t="str">
        <f t="shared" si="1"/>
        <v>Cardiff And ValePowys</v>
      </c>
      <c r="AC430" t="str">
        <f>IFERROR(VLOOKUP(AB430,Control!X:Y,2,FALSE),"secondary")</f>
        <v>secondary</v>
      </c>
    </row>
    <row r="431" spans="1:29" x14ac:dyDescent="0.25">
      <c r="A431" s="11">
        <v>44732</v>
      </c>
      <c r="B431" s="2">
        <v>25</v>
      </c>
      <c r="C431" t="s">
        <v>90</v>
      </c>
      <c r="D431" t="s">
        <v>136</v>
      </c>
      <c r="E431" t="s">
        <v>132</v>
      </c>
      <c r="F431" t="s">
        <v>274</v>
      </c>
      <c r="G431" s="3">
        <v>3.8991658333333334</v>
      </c>
      <c r="H431" s="5">
        <v>2.9731474305555554E-2</v>
      </c>
      <c r="I431" s="2">
        <v>0</v>
      </c>
      <c r="J431" s="2">
        <v>0</v>
      </c>
      <c r="K431" s="2">
        <v>0</v>
      </c>
      <c r="L431" s="2">
        <v>8</v>
      </c>
      <c r="M431" s="2">
        <v>8</v>
      </c>
      <c r="N431">
        <v>1</v>
      </c>
      <c r="O431" s="2">
        <v>5</v>
      </c>
      <c r="P431" s="2">
        <v>3</v>
      </c>
      <c r="Q431" s="2">
        <v>4</v>
      </c>
      <c r="R431" s="2">
        <v>4</v>
      </c>
      <c r="S431" s="2">
        <v>0</v>
      </c>
      <c r="T431" s="2">
        <v>0</v>
      </c>
      <c r="U431" s="2">
        <v>1</v>
      </c>
      <c r="V431" s="45">
        <v>5.6712962962962958E-3</v>
      </c>
      <c r="W431" s="45">
        <v>0.33333333333333331</v>
      </c>
      <c r="X431" s="45">
        <v>5.5520833333333339E-2</v>
      </c>
      <c r="Y431" s="2">
        <v>1</v>
      </c>
      <c r="Z431" s="2">
        <v>4</v>
      </c>
      <c r="AA431">
        <v>8</v>
      </c>
      <c r="AB431" t="str">
        <f t="shared" si="1"/>
        <v>Cardiff And ValeRhondda Cynon Taff</v>
      </c>
      <c r="AC431" t="str">
        <f>IFERROR(VLOOKUP(AB431,Control!X:Y,2,FALSE),"secondary")</f>
        <v>secondary</v>
      </c>
    </row>
    <row r="432" spans="1:29" x14ac:dyDescent="0.25">
      <c r="A432" s="11">
        <v>44732</v>
      </c>
      <c r="B432" s="2">
        <v>25</v>
      </c>
      <c r="C432" t="s">
        <v>90</v>
      </c>
      <c r="D432" t="s">
        <v>136</v>
      </c>
      <c r="E432" t="s">
        <v>132</v>
      </c>
      <c r="F432" t="s">
        <v>267</v>
      </c>
      <c r="G432" s="3">
        <v>0</v>
      </c>
      <c r="H432" s="5">
        <v>8.5879236111111104E-3</v>
      </c>
      <c r="I432" s="2">
        <v>0</v>
      </c>
      <c r="J432" s="2">
        <v>0</v>
      </c>
      <c r="K432" s="2">
        <v>0</v>
      </c>
      <c r="L432" s="2">
        <v>1</v>
      </c>
      <c r="M432" s="2">
        <v>1</v>
      </c>
      <c r="N432">
        <v>0</v>
      </c>
      <c r="O432" s="2">
        <v>1</v>
      </c>
      <c r="P432" s="2">
        <v>0</v>
      </c>
      <c r="Q432" s="2">
        <v>1</v>
      </c>
      <c r="R432" s="2">
        <v>1</v>
      </c>
      <c r="S432" s="2">
        <v>0</v>
      </c>
      <c r="T432" s="2">
        <v>0</v>
      </c>
      <c r="U432" s="2">
        <v>0</v>
      </c>
      <c r="V432" s="45" t="s">
        <v>77</v>
      </c>
      <c r="W432" s="45" t="s">
        <v>77</v>
      </c>
      <c r="X432" s="45">
        <v>0.35944444444444446</v>
      </c>
      <c r="Y432" s="2">
        <v>0</v>
      </c>
      <c r="Z432" s="2">
        <v>1</v>
      </c>
      <c r="AA432">
        <v>1</v>
      </c>
      <c r="AB432" t="str">
        <f t="shared" si="1"/>
        <v>Cardiff And ValeSwansea</v>
      </c>
      <c r="AC432" t="str">
        <f>IFERROR(VLOOKUP(AB432,Control!X:Y,2,FALSE),"secondary")</f>
        <v>secondary</v>
      </c>
    </row>
    <row r="433" spans="1:29" x14ac:dyDescent="0.25">
      <c r="A433" s="11">
        <v>44732</v>
      </c>
      <c r="B433" s="2">
        <v>25</v>
      </c>
      <c r="C433" t="s">
        <v>90</v>
      </c>
      <c r="D433" t="s">
        <v>136</v>
      </c>
      <c r="E433" t="s">
        <v>132</v>
      </c>
      <c r="F433" t="s">
        <v>278</v>
      </c>
      <c r="G433" s="3">
        <v>2.7702780000000002</v>
      </c>
      <c r="H433" s="5">
        <v>2.6673275793650798E-2</v>
      </c>
      <c r="I433" s="2">
        <v>0</v>
      </c>
      <c r="J433" s="2">
        <v>0</v>
      </c>
      <c r="K433" s="2">
        <v>0</v>
      </c>
      <c r="L433" s="2">
        <v>7</v>
      </c>
      <c r="M433" s="2">
        <v>7</v>
      </c>
      <c r="N433">
        <v>1</v>
      </c>
      <c r="O433" s="2">
        <v>6</v>
      </c>
      <c r="P433" s="2">
        <v>1</v>
      </c>
      <c r="Q433" s="2">
        <v>6</v>
      </c>
      <c r="R433" s="2">
        <v>6</v>
      </c>
      <c r="S433" s="2">
        <v>0</v>
      </c>
      <c r="T433" s="2">
        <v>0</v>
      </c>
      <c r="U433" s="2">
        <v>0</v>
      </c>
      <c r="V433" s="45">
        <v>6.7129629629629635E-4</v>
      </c>
      <c r="W433" s="45">
        <v>1</v>
      </c>
      <c r="X433" s="45">
        <v>2.6469907407407407E-2</v>
      </c>
      <c r="Y433" s="2">
        <v>0</v>
      </c>
      <c r="Z433" s="2">
        <v>6</v>
      </c>
      <c r="AA433">
        <v>7</v>
      </c>
      <c r="AB433" t="str">
        <f t="shared" si="1"/>
        <v>Cardiff And ValeTorfaen</v>
      </c>
      <c r="AC433" t="str">
        <f>IFERROR(VLOOKUP(AB433,Control!X:Y,2,FALSE),"secondary")</f>
        <v>secondary</v>
      </c>
    </row>
    <row r="434" spans="1:29" x14ac:dyDescent="0.25">
      <c r="A434" s="11">
        <v>44732</v>
      </c>
      <c r="B434" s="2">
        <v>25</v>
      </c>
      <c r="C434" t="s">
        <v>90</v>
      </c>
      <c r="D434" t="s">
        <v>163</v>
      </c>
      <c r="E434" t="s">
        <v>153</v>
      </c>
      <c r="F434" t="s">
        <v>278</v>
      </c>
      <c r="G434" s="3">
        <v>0</v>
      </c>
      <c r="H434" s="5">
        <v>2.7824076388888893E-2</v>
      </c>
      <c r="I434" s="2">
        <v>0</v>
      </c>
      <c r="J434" s="2">
        <v>0</v>
      </c>
      <c r="K434" s="2">
        <v>0</v>
      </c>
      <c r="L434" s="2">
        <v>1</v>
      </c>
      <c r="M434" s="2">
        <v>1</v>
      </c>
      <c r="N434">
        <v>0</v>
      </c>
      <c r="O434" s="2">
        <v>1</v>
      </c>
      <c r="P434" s="2">
        <v>0</v>
      </c>
      <c r="Q434" s="2">
        <v>1</v>
      </c>
      <c r="R434" s="2">
        <v>1</v>
      </c>
      <c r="S434" s="2">
        <v>0</v>
      </c>
      <c r="T434" s="2">
        <v>0</v>
      </c>
      <c r="U434" s="2">
        <v>0</v>
      </c>
      <c r="V434" s="45" t="s">
        <v>77</v>
      </c>
      <c r="W434" s="45" t="s">
        <v>77</v>
      </c>
      <c r="X434" s="45">
        <v>0.18993055555555557</v>
      </c>
      <c r="Y434" s="2">
        <v>0</v>
      </c>
      <c r="Z434" s="2">
        <v>1</v>
      </c>
      <c r="AA434">
        <v>1</v>
      </c>
      <c r="AB434" t="str">
        <f t="shared" si="1"/>
        <v>Cardiff And ValeTorfaen</v>
      </c>
      <c r="AC434" t="str">
        <f>IFERROR(VLOOKUP(AB434,Control!X:Y,2,FALSE),"secondary")</f>
        <v>secondary</v>
      </c>
    </row>
    <row r="435" spans="1:29" x14ac:dyDescent="0.25">
      <c r="A435" s="11">
        <v>44732</v>
      </c>
      <c r="B435" s="2">
        <v>25</v>
      </c>
      <c r="C435" t="s">
        <v>90</v>
      </c>
      <c r="D435" t="s">
        <v>155</v>
      </c>
      <c r="E435" t="s">
        <v>146</v>
      </c>
      <c r="F435" t="s">
        <v>278</v>
      </c>
      <c r="G435" s="3">
        <v>0</v>
      </c>
      <c r="H435" s="5">
        <v>1.3275465277777778E-2</v>
      </c>
      <c r="I435" s="2">
        <v>0</v>
      </c>
      <c r="J435" s="2">
        <v>0</v>
      </c>
      <c r="K435" s="2">
        <v>0</v>
      </c>
      <c r="L435" s="2">
        <v>1</v>
      </c>
      <c r="M435" s="2">
        <v>1</v>
      </c>
      <c r="N435">
        <v>0</v>
      </c>
      <c r="O435" s="2">
        <v>1</v>
      </c>
      <c r="P435" s="2">
        <v>0</v>
      </c>
      <c r="Q435" s="2">
        <v>1</v>
      </c>
      <c r="R435" s="2">
        <v>1</v>
      </c>
      <c r="S435" s="2">
        <v>0</v>
      </c>
      <c r="T435" s="2">
        <v>0</v>
      </c>
      <c r="U435" s="2">
        <v>0</v>
      </c>
      <c r="V435" s="45" t="s">
        <v>77</v>
      </c>
      <c r="W435" s="45" t="s">
        <v>77</v>
      </c>
      <c r="X435" s="45">
        <v>7.1296296296296307E-3</v>
      </c>
      <c r="Y435" s="2">
        <v>0</v>
      </c>
      <c r="Z435" s="2">
        <v>1</v>
      </c>
      <c r="AA435">
        <v>1</v>
      </c>
      <c r="AB435" t="str">
        <f t="shared" si="1"/>
        <v>Cardiff And ValeTorfaen</v>
      </c>
      <c r="AC435" t="str">
        <f>IFERROR(VLOOKUP(AB435,Control!X:Y,2,FALSE),"secondary")</f>
        <v>secondary</v>
      </c>
    </row>
    <row r="436" spans="1:29" x14ac:dyDescent="0.25">
      <c r="A436" s="11">
        <v>44732</v>
      </c>
      <c r="B436" s="2">
        <v>25</v>
      </c>
      <c r="C436" t="s">
        <v>90</v>
      </c>
      <c r="D436" t="s">
        <v>136</v>
      </c>
      <c r="E436" t="s">
        <v>132</v>
      </c>
      <c r="F436" t="s">
        <v>283</v>
      </c>
      <c r="G436" s="3">
        <v>166.77805049999998</v>
      </c>
      <c r="H436" s="5">
        <v>9.1181233905228753E-2</v>
      </c>
      <c r="I436" s="2">
        <v>13</v>
      </c>
      <c r="J436" s="2">
        <v>9</v>
      </c>
      <c r="K436" s="2">
        <v>0</v>
      </c>
      <c r="L436" s="2">
        <v>81</v>
      </c>
      <c r="M436" s="2">
        <v>77</v>
      </c>
      <c r="N436">
        <v>17</v>
      </c>
      <c r="O436" s="2">
        <v>44</v>
      </c>
      <c r="P436" s="2">
        <v>24</v>
      </c>
      <c r="Q436" s="2">
        <v>46</v>
      </c>
      <c r="R436" s="2">
        <v>51</v>
      </c>
      <c r="S436" s="2">
        <v>5</v>
      </c>
      <c r="T436" s="2">
        <v>1</v>
      </c>
      <c r="U436" s="2">
        <v>5</v>
      </c>
      <c r="V436" s="45">
        <v>4.1319444444444442E-3</v>
      </c>
      <c r="W436" s="45">
        <v>0.70833333333333337</v>
      </c>
      <c r="X436" s="45">
        <v>9.9814814814814815E-2</v>
      </c>
      <c r="Y436" s="2">
        <v>6</v>
      </c>
      <c r="Z436" s="2">
        <v>51</v>
      </c>
      <c r="AA436">
        <v>77</v>
      </c>
      <c r="AB436" t="str">
        <f t="shared" si="1"/>
        <v>Cardiff And ValeVale Of Glamorgan</v>
      </c>
      <c r="AC436" t="str">
        <f>IFERROR(VLOOKUP(AB436,Control!X:Y,2,FALSE),"secondary")</f>
        <v>Primary</v>
      </c>
    </row>
    <row r="437" spans="1:29" x14ac:dyDescent="0.25">
      <c r="A437" s="11">
        <v>44732</v>
      </c>
      <c r="B437" s="2">
        <v>25</v>
      </c>
      <c r="C437" t="s">
        <v>90</v>
      </c>
      <c r="D437" t="s">
        <v>155</v>
      </c>
      <c r="E437" t="s">
        <v>146</v>
      </c>
      <c r="F437" t="s">
        <v>283</v>
      </c>
      <c r="G437" s="3">
        <v>0</v>
      </c>
      <c r="H437" s="5">
        <v>3.7876799382716049E-2</v>
      </c>
      <c r="I437" s="2">
        <v>0</v>
      </c>
      <c r="J437" s="2">
        <v>0</v>
      </c>
      <c r="K437" s="2">
        <v>0</v>
      </c>
      <c r="L437" s="2">
        <v>10</v>
      </c>
      <c r="M437" s="2">
        <v>10</v>
      </c>
      <c r="N437">
        <v>0</v>
      </c>
      <c r="O437" s="2">
        <v>7</v>
      </c>
      <c r="P437" s="2">
        <v>2</v>
      </c>
      <c r="Q437" s="2">
        <v>6</v>
      </c>
      <c r="R437" s="2">
        <v>7</v>
      </c>
      <c r="S437" s="2">
        <v>1</v>
      </c>
      <c r="T437" s="2">
        <v>0</v>
      </c>
      <c r="U437" s="2">
        <v>1</v>
      </c>
      <c r="V437" s="45">
        <v>3.5069444444444449E-3</v>
      </c>
      <c r="W437" s="45">
        <v>1</v>
      </c>
      <c r="X437" s="45">
        <v>0.11807870370370371</v>
      </c>
      <c r="Y437" s="2">
        <v>1</v>
      </c>
      <c r="Z437" s="2">
        <v>7</v>
      </c>
      <c r="AA437">
        <v>10</v>
      </c>
      <c r="AB437" t="str">
        <f t="shared" si="1"/>
        <v>Cardiff And ValeVale Of Glamorgan</v>
      </c>
      <c r="AC437" t="str">
        <f>IFERROR(VLOOKUP(AB437,Control!X:Y,2,FALSE),"secondary")</f>
        <v>Primary</v>
      </c>
    </row>
    <row r="438" spans="1:29" x14ac:dyDescent="0.25">
      <c r="A438" s="11">
        <v>44732</v>
      </c>
      <c r="B438" s="2">
        <v>25</v>
      </c>
      <c r="C438" t="s">
        <v>81</v>
      </c>
      <c r="D438" t="s">
        <v>135</v>
      </c>
      <c r="E438" t="s">
        <v>132</v>
      </c>
      <c r="F438" t="s">
        <v>280</v>
      </c>
      <c r="G438" s="3">
        <v>6.5663879999999999</v>
      </c>
      <c r="H438" s="5">
        <v>0.1016165</v>
      </c>
      <c r="I438" s="2">
        <v>1</v>
      </c>
      <c r="J438" s="2">
        <v>0</v>
      </c>
      <c r="K438" s="2">
        <v>0</v>
      </c>
      <c r="L438" s="2">
        <v>2</v>
      </c>
      <c r="M438" s="2">
        <v>2</v>
      </c>
      <c r="N438">
        <v>1</v>
      </c>
      <c r="O438" s="2">
        <v>1</v>
      </c>
      <c r="P438" s="2">
        <v>0</v>
      </c>
      <c r="Q438" s="2">
        <v>2</v>
      </c>
      <c r="R438" s="2">
        <v>2</v>
      </c>
      <c r="S438" s="2">
        <v>0</v>
      </c>
      <c r="T438" s="2">
        <v>0</v>
      </c>
      <c r="U438" s="2">
        <v>0</v>
      </c>
      <c r="V438" s="45" t="s">
        <v>77</v>
      </c>
      <c r="W438" s="45" t="s">
        <v>77</v>
      </c>
      <c r="X438" s="45">
        <v>4.2777777777777783E-2</v>
      </c>
      <c r="Y438" s="2">
        <v>0</v>
      </c>
      <c r="Z438" s="2">
        <v>2</v>
      </c>
      <c r="AA438">
        <v>2</v>
      </c>
      <c r="AB438" t="str">
        <f t="shared" si="1"/>
        <v>Cwm Taf MorgannwgBlaenau Gwent</v>
      </c>
      <c r="AC438" t="str">
        <f>IFERROR(VLOOKUP(AB438,Control!X:Y,2,FALSE),"secondary")</f>
        <v>secondary</v>
      </c>
    </row>
    <row r="439" spans="1:29" x14ac:dyDescent="0.25">
      <c r="A439" s="11">
        <v>44732</v>
      </c>
      <c r="B439" s="2">
        <v>25</v>
      </c>
      <c r="C439" t="s">
        <v>81</v>
      </c>
      <c r="D439" t="s">
        <v>140</v>
      </c>
      <c r="E439" t="s">
        <v>132</v>
      </c>
      <c r="F439" t="s">
        <v>269</v>
      </c>
      <c r="G439" s="3">
        <v>359.41027366666657</v>
      </c>
      <c r="H439" s="5">
        <v>0.17985364172640383</v>
      </c>
      <c r="I439" s="2">
        <v>30</v>
      </c>
      <c r="J439" s="2">
        <v>23</v>
      </c>
      <c r="K439" s="2">
        <v>6</v>
      </c>
      <c r="L439" s="2">
        <v>92</v>
      </c>
      <c r="M439" s="2">
        <v>90</v>
      </c>
      <c r="N439">
        <v>15</v>
      </c>
      <c r="O439" s="2">
        <v>40</v>
      </c>
      <c r="P439" s="2">
        <v>24</v>
      </c>
      <c r="Q439" s="2">
        <v>53</v>
      </c>
      <c r="R439" s="2">
        <v>64</v>
      </c>
      <c r="S439" s="2">
        <v>11</v>
      </c>
      <c r="T439" s="2">
        <v>1</v>
      </c>
      <c r="U439" s="2">
        <v>3</v>
      </c>
      <c r="V439" s="45">
        <v>6.5277777777777782E-3</v>
      </c>
      <c r="W439" s="45">
        <v>0.29166666666666669</v>
      </c>
      <c r="X439" s="45">
        <v>0.16243055555555558</v>
      </c>
      <c r="Y439" s="2">
        <v>4</v>
      </c>
      <c r="Z439" s="2">
        <v>64</v>
      </c>
      <c r="AA439">
        <v>90</v>
      </c>
      <c r="AB439" t="str">
        <f t="shared" si="1"/>
        <v>Cwm Taf MorgannwgBridgend</v>
      </c>
      <c r="AC439" t="str">
        <f>IFERROR(VLOOKUP(AB439,Control!X:Y,2,FALSE),"secondary")</f>
        <v>Primary</v>
      </c>
    </row>
    <row r="440" spans="1:29" x14ac:dyDescent="0.25">
      <c r="A440" s="11">
        <v>44732</v>
      </c>
      <c r="B440" s="2">
        <v>25</v>
      </c>
      <c r="C440" t="s">
        <v>81</v>
      </c>
      <c r="D440" t="s">
        <v>141</v>
      </c>
      <c r="E440" t="s">
        <v>132</v>
      </c>
      <c r="F440" t="s">
        <v>269</v>
      </c>
      <c r="G440" s="3">
        <v>24.209999999999997</v>
      </c>
      <c r="H440" s="5">
        <v>0.12088734548611113</v>
      </c>
      <c r="I440" s="2">
        <v>2</v>
      </c>
      <c r="J440" s="2">
        <v>2</v>
      </c>
      <c r="K440" s="2">
        <v>0</v>
      </c>
      <c r="L440" s="2">
        <v>10</v>
      </c>
      <c r="M440" s="2">
        <v>9</v>
      </c>
      <c r="N440">
        <v>0</v>
      </c>
      <c r="O440" s="2">
        <v>5</v>
      </c>
      <c r="P440" s="2">
        <v>1</v>
      </c>
      <c r="Q440" s="2">
        <v>9</v>
      </c>
      <c r="R440" s="2">
        <v>9</v>
      </c>
      <c r="S440" s="2">
        <v>0</v>
      </c>
      <c r="T440" s="2">
        <v>0</v>
      </c>
      <c r="U440" s="2">
        <v>0</v>
      </c>
      <c r="V440" s="45">
        <v>1.2962962962962964E-2</v>
      </c>
      <c r="W440" s="45">
        <v>0</v>
      </c>
      <c r="X440" s="45">
        <v>8.2152777777777783E-2</v>
      </c>
      <c r="Y440" s="2">
        <v>0</v>
      </c>
      <c r="Z440" s="2">
        <v>9</v>
      </c>
      <c r="AA440">
        <v>10</v>
      </c>
      <c r="AB440" t="str">
        <f t="shared" si="1"/>
        <v>Cwm Taf MorgannwgBridgend</v>
      </c>
      <c r="AC440" t="str">
        <f>IFERROR(VLOOKUP(AB440,Control!X:Y,2,FALSE),"secondary")</f>
        <v>Primary</v>
      </c>
    </row>
    <row r="441" spans="1:29" x14ac:dyDescent="0.25">
      <c r="A441" s="11">
        <v>44732</v>
      </c>
      <c r="B441" s="2">
        <v>25</v>
      </c>
      <c r="C441" t="s">
        <v>81</v>
      </c>
      <c r="D441" t="s">
        <v>135</v>
      </c>
      <c r="E441" t="s">
        <v>132</v>
      </c>
      <c r="F441" t="s">
        <v>269</v>
      </c>
      <c r="G441" s="3">
        <v>0</v>
      </c>
      <c r="H441" s="5" t="s">
        <v>77</v>
      </c>
      <c r="I441" s="2">
        <v>0</v>
      </c>
      <c r="J441" s="2">
        <v>0</v>
      </c>
      <c r="K441" s="2">
        <v>0</v>
      </c>
      <c r="L441" s="2">
        <v>1</v>
      </c>
      <c r="M441" s="2">
        <v>0</v>
      </c>
      <c r="N441">
        <v>0</v>
      </c>
      <c r="O441" s="2">
        <v>0</v>
      </c>
      <c r="P441" s="2">
        <v>1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45">
        <v>7.8703703703703705E-4</v>
      </c>
      <c r="W441" s="45">
        <v>1</v>
      </c>
      <c r="X441" s="45" t="s">
        <v>77</v>
      </c>
      <c r="Y441" s="2">
        <v>0</v>
      </c>
      <c r="Z441" s="2">
        <v>0</v>
      </c>
      <c r="AA441">
        <v>1</v>
      </c>
      <c r="AB441" t="str">
        <f t="shared" si="1"/>
        <v>Cwm Taf MorgannwgBridgend</v>
      </c>
      <c r="AC441" t="str">
        <f>IFERROR(VLOOKUP(AB441,Control!X:Y,2,FALSE),"secondary")</f>
        <v>Primary</v>
      </c>
    </row>
    <row r="442" spans="1:29" x14ac:dyDescent="0.25">
      <c r="A442" s="11">
        <v>44732</v>
      </c>
      <c r="B442" s="2">
        <v>25</v>
      </c>
      <c r="C442" t="s">
        <v>81</v>
      </c>
      <c r="D442" t="s">
        <v>135</v>
      </c>
      <c r="E442" t="s">
        <v>132</v>
      </c>
      <c r="F442" t="s">
        <v>272</v>
      </c>
      <c r="G442" s="3">
        <v>50.124165833333336</v>
      </c>
      <c r="H442" s="5">
        <v>8.7677330109126983E-2</v>
      </c>
      <c r="I442" s="2">
        <v>4</v>
      </c>
      <c r="J442" s="2">
        <v>3</v>
      </c>
      <c r="K442" s="2">
        <v>0</v>
      </c>
      <c r="L442" s="2">
        <v>24</v>
      </c>
      <c r="M442" s="2">
        <v>24</v>
      </c>
      <c r="N442">
        <v>3</v>
      </c>
      <c r="O442" s="2">
        <v>14</v>
      </c>
      <c r="P442" s="2">
        <v>9</v>
      </c>
      <c r="Q442" s="2">
        <v>12</v>
      </c>
      <c r="R442" s="2">
        <v>13</v>
      </c>
      <c r="S442" s="2">
        <v>1</v>
      </c>
      <c r="T442" s="2">
        <v>1</v>
      </c>
      <c r="U442" s="2">
        <v>1</v>
      </c>
      <c r="V442" s="45">
        <v>5.4166666666666669E-3</v>
      </c>
      <c r="W442" s="45">
        <v>0.55555555555555558</v>
      </c>
      <c r="X442" s="45">
        <v>5.1898148148148152E-2</v>
      </c>
      <c r="Y442" s="2">
        <v>2</v>
      </c>
      <c r="Z442" s="2">
        <v>13</v>
      </c>
      <c r="AA442">
        <v>24</v>
      </c>
      <c r="AB442" t="str">
        <f t="shared" si="1"/>
        <v>Cwm Taf MorgannwgCaerphilly</v>
      </c>
      <c r="AC442" t="str">
        <f>IFERROR(VLOOKUP(AB442,Control!X:Y,2,FALSE),"secondary")</f>
        <v>secondary</v>
      </c>
    </row>
    <row r="443" spans="1:29" x14ac:dyDescent="0.25">
      <c r="A443" s="11">
        <v>44732</v>
      </c>
      <c r="B443" s="2">
        <v>25</v>
      </c>
      <c r="C443" t="s">
        <v>81</v>
      </c>
      <c r="D443" t="s">
        <v>141</v>
      </c>
      <c r="E443" t="s">
        <v>132</v>
      </c>
      <c r="F443" t="s">
        <v>272</v>
      </c>
      <c r="G443" s="3">
        <v>0.59472216666666666</v>
      </c>
      <c r="H443" s="5">
        <v>3.5196756944444442E-2</v>
      </c>
      <c r="I443" s="2">
        <v>0</v>
      </c>
      <c r="J443" s="2">
        <v>0</v>
      </c>
      <c r="K443" s="2">
        <v>0</v>
      </c>
      <c r="L443" s="2">
        <v>1</v>
      </c>
      <c r="M443" s="2">
        <v>1</v>
      </c>
      <c r="N443">
        <v>0</v>
      </c>
      <c r="O443" s="2">
        <v>1</v>
      </c>
      <c r="P443" s="2">
        <v>1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45">
        <v>3.6805555555555554E-3</v>
      </c>
      <c r="W443" s="45">
        <v>1</v>
      </c>
      <c r="X443" s="45" t="s">
        <v>77</v>
      </c>
      <c r="Y443" s="2">
        <v>0</v>
      </c>
      <c r="Z443" s="2">
        <v>0</v>
      </c>
      <c r="AA443">
        <v>1</v>
      </c>
      <c r="AB443" t="str">
        <f t="shared" si="1"/>
        <v>Cwm Taf MorgannwgCaerphilly</v>
      </c>
      <c r="AC443" t="str">
        <f>IFERROR(VLOOKUP(AB443,Control!X:Y,2,FALSE),"secondary")</f>
        <v>secondary</v>
      </c>
    </row>
    <row r="444" spans="1:29" x14ac:dyDescent="0.25">
      <c r="A444" s="11">
        <v>44732</v>
      </c>
      <c r="B444" s="2">
        <v>25</v>
      </c>
      <c r="C444" t="s">
        <v>81</v>
      </c>
      <c r="D444" t="s">
        <v>141</v>
      </c>
      <c r="E444" t="s">
        <v>132</v>
      </c>
      <c r="F444" t="s">
        <v>273</v>
      </c>
      <c r="G444" s="3">
        <v>0.85916666666666663</v>
      </c>
      <c r="H444" s="5">
        <v>4.6215277777777779E-2</v>
      </c>
      <c r="I444" s="2">
        <v>0</v>
      </c>
      <c r="J444" s="2">
        <v>0</v>
      </c>
      <c r="K444" s="2">
        <v>0</v>
      </c>
      <c r="L444" s="2">
        <v>1</v>
      </c>
      <c r="M444" s="2">
        <v>1</v>
      </c>
      <c r="N444">
        <v>0</v>
      </c>
      <c r="O444" s="2">
        <v>0</v>
      </c>
      <c r="P444" s="2">
        <v>0</v>
      </c>
      <c r="Q444" s="2">
        <v>1</v>
      </c>
      <c r="R444" s="2">
        <v>1</v>
      </c>
      <c r="S444" s="2">
        <v>0</v>
      </c>
      <c r="T444" s="2">
        <v>0</v>
      </c>
      <c r="U444" s="2">
        <v>0</v>
      </c>
      <c r="V444" s="45" t="s">
        <v>77</v>
      </c>
      <c r="W444" s="45" t="s">
        <v>77</v>
      </c>
      <c r="X444" s="45">
        <v>0.28502314814814816</v>
      </c>
      <c r="Y444" s="2">
        <v>0</v>
      </c>
      <c r="Z444" s="2">
        <v>1</v>
      </c>
      <c r="AA444">
        <v>1</v>
      </c>
      <c r="AB444" t="str">
        <f t="shared" si="1"/>
        <v>Cwm Taf MorgannwgCardiff</v>
      </c>
      <c r="AC444" t="str">
        <f>IFERROR(VLOOKUP(AB444,Control!X:Y,2,FALSE),"secondary")</f>
        <v>secondary</v>
      </c>
    </row>
    <row r="445" spans="1:29" x14ac:dyDescent="0.25">
      <c r="A445" s="11">
        <v>44732</v>
      </c>
      <c r="B445" s="2">
        <v>25</v>
      </c>
      <c r="C445" t="s">
        <v>81</v>
      </c>
      <c r="D445" t="s">
        <v>140</v>
      </c>
      <c r="E445" t="s">
        <v>132</v>
      </c>
      <c r="F445" t="s">
        <v>273</v>
      </c>
      <c r="G445" s="3">
        <v>0</v>
      </c>
      <c r="H445" s="5" t="s">
        <v>77</v>
      </c>
      <c r="I445" s="2">
        <v>0</v>
      </c>
      <c r="J445" s="2">
        <v>0</v>
      </c>
      <c r="K445" s="2">
        <v>0</v>
      </c>
      <c r="L445" s="2">
        <v>1</v>
      </c>
      <c r="M445" s="2">
        <v>1</v>
      </c>
      <c r="N445">
        <v>1</v>
      </c>
      <c r="O445" s="2">
        <v>1</v>
      </c>
      <c r="P445" s="2">
        <v>0</v>
      </c>
      <c r="Q445" s="2">
        <v>1</v>
      </c>
      <c r="R445" s="2">
        <v>1</v>
      </c>
      <c r="S445" s="2">
        <v>0</v>
      </c>
      <c r="T445" s="2">
        <v>0</v>
      </c>
      <c r="U445" s="2">
        <v>0</v>
      </c>
      <c r="V445" s="45" t="s">
        <v>77</v>
      </c>
      <c r="W445" s="45" t="s">
        <v>77</v>
      </c>
      <c r="X445" s="45">
        <v>1.3888888888888889E-3</v>
      </c>
      <c r="Y445" s="2">
        <v>0</v>
      </c>
      <c r="Z445" s="2">
        <v>1</v>
      </c>
      <c r="AA445">
        <v>1</v>
      </c>
      <c r="AB445" t="str">
        <f t="shared" si="1"/>
        <v>Cwm Taf MorgannwgCardiff</v>
      </c>
      <c r="AC445" t="str">
        <f>IFERROR(VLOOKUP(AB445,Control!X:Y,2,FALSE),"secondary")</f>
        <v>secondary</v>
      </c>
    </row>
    <row r="446" spans="1:29" x14ac:dyDescent="0.25">
      <c r="A446" s="11">
        <v>44732</v>
      </c>
      <c r="B446" s="2">
        <v>25</v>
      </c>
      <c r="C446" t="s">
        <v>81</v>
      </c>
      <c r="D446" t="s">
        <v>135</v>
      </c>
      <c r="E446" t="s">
        <v>132</v>
      </c>
      <c r="F446" t="s">
        <v>281</v>
      </c>
      <c r="G446" s="3">
        <v>156.26277716666667</v>
      </c>
      <c r="H446" s="5">
        <v>0.15299325206855796</v>
      </c>
      <c r="I446" s="2">
        <v>14</v>
      </c>
      <c r="J446" s="2">
        <v>8</v>
      </c>
      <c r="K446" s="2">
        <v>3</v>
      </c>
      <c r="L446" s="2">
        <v>38</v>
      </c>
      <c r="M446" s="2">
        <v>37</v>
      </c>
      <c r="N446">
        <v>3</v>
      </c>
      <c r="O446" s="2">
        <v>15</v>
      </c>
      <c r="P446" s="2">
        <v>7</v>
      </c>
      <c r="Q446" s="2">
        <v>28</v>
      </c>
      <c r="R446" s="2">
        <v>30</v>
      </c>
      <c r="S446" s="2">
        <v>2</v>
      </c>
      <c r="T446" s="2">
        <v>0</v>
      </c>
      <c r="U446" s="2">
        <v>1</v>
      </c>
      <c r="V446" s="45">
        <v>6.8171296296296296E-3</v>
      </c>
      <c r="W446" s="45">
        <v>0.2857142857142857</v>
      </c>
      <c r="X446" s="45">
        <v>0.14275462962962962</v>
      </c>
      <c r="Y446" s="2">
        <v>1</v>
      </c>
      <c r="Z446" s="2">
        <v>30</v>
      </c>
      <c r="AA446">
        <v>38</v>
      </c>
      <c r="AB446" t="str">
        <f t="shared" si="1"/>
        <v>Cwm Taf MorgannwgMerthyr Tydfil</v>
      </c>
      <c r="AC446" t="str">
        <f>IFERROR(VLOOKUP(AB446,Control!X:Y,2,FALSE),"secondary")</f>
        <v>Primary</v>
      </c>
    </row>
    <row r="447" spans="1:29" x14ac:dyDescent="0.25">
      <c r="A447" s="11">
        <v>44732</v>
      </c>
      <c r="B447" s="2">
        <v>25</v>
      </c>
      <c r="C447" t="s">
        <v>81</v>
      </c>
      <c r="D447" t="s">
        <v>141</v>
      </c>
      <c r="E447" t="s">
        <v>132</v>
      </c>
      <c r="F447" t="s">
        <v>281</v>
      </c>
      <c r="G447" s="3">
        <v>2.3222221666666663</v>
      </c>
      <c r="H447" s="5">
        <v>5.8796295138888899E-2</v>
      </c>
      <c r="I447" s="2">
        <v>0</v>
      </c>
      <c r="J447" s="2">
        <v>0</v>
      </c>
      <c r="K447" s="2">
        <v>0</v>
      </c>
      <c r="L447" s="2">
        <v>2</v>
      </c>
      <c r="M447" s="2">
        <v>2</v>
      </c>
      <c r="N447">
        <v>0</v>
      </c>
      <c r="O447" s="2">
        <v>1</v>
      </c>
      <c r="P447" s="2">
        <v>0</v>
      </c>
      <c r="Q447" s="2">
        <v>2</v>
      </c>
      <c r="R447" s="2">
        <v>2</v>
      </c>
      <c r="S447" s="2">
        <v>0</v>
      </c>
      <c r="T447" s="2">
        <v>0</v>
      </c>
      <c r="U447" s="2">
        <v>0</v>
      </c>
      <c r="V447" s="45" t="s">
        <v>77</v>
      </c>
      <c r="W447" s="45" t="s">
        <v>77</v>
      </c>
      <c r="X447" s="45">
        <v>0.47973379629629626</v>
      </c>
      <c r="Y447" s="2">
        <v>0</v>
      </c>
      <c r="Z447" s="2">
        <v>2</v>
      </c>
      <c r="AA447">
        <v>2</v>
      </c>
      <c r="AB447" t="str">
        <f t="shared" si="1"/>
        <v>Cwm Taf MorgannwgMerthyr Tydfil</v>
      </c>
      <c r="AC447" t="str">
        <f>IFERROR(VLOOKUP(AB447,Control!X:Y,2,FALSE),"secondary")</f>
        <v>Primary</v>
      </c>
    </row>
    <row r="448" spans="1:29" x14ac:dyDescent="0.25">
      <c r="A448" s="11">
        <v>44732</v>
      </c>
      <c r="B448" s="2">
        <v>25</v>
      </c>
      <c r="C448" t="s">
        <v>81</v>
      </c>
      <c r="D448" t="s">
        <v>140</v>
      </c>
      <c r="E448" t="s">
        <v>132</v>
      </c>
      <c r="F448" t="s">
        <v>281</v>
      </c>
      <c r="G448" s="3">
        <v>0</v>
      </c>
      <c r="H448" s="5" t="s">
        <v>77</v>
      </c>
      <c r="I448" s="2">
        <v>0</v>
      </c>
      <c r="J448" s="2">
        <v>0</v>
      </c>
      <c r="K448" s="2">
        <v>0</v>
      </c>
      <c r="L448" s="2">
        <v>1</v>
      </c>
      <c r="M448" s="2">
        <v>1</v>
      </c>
      <c r="N448">
        <v>1</v>
      </c>
      <c r="O448" s="2">
        <v>1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1</v>
      </c>
      <c r="V448" s="45" t="s">
        <v>77</v>
      </c>
      <c r="W448" s="45" t="s">
        <v>77</v>
      </c>
      <c r="X448" s="45" t="s">
        <v>77</v>
      </c>
      <c r="Y448" s="2">
        <v>1</v>
      </c>
      <c r="Z448" s="2">
        <v>0</v>
      </c>
      <c r="AA448">
        <v>1</v>
      </c>
      <c r="AB448" t="str">
        <f t="shared" si="1"/>
        <v>Cwm Taf MorgannwgMerthyr Tydfil</v>
      </c>
      <c r="AC448" t="str">
        <f>IFERROR(VLOOKUP(AB448,Control!X:Y,2,FALSE),"secondary")</f>
        <v>Primary</v>
      </c>
    </row>
    <row r="449" spans="1:29" x14ac:dyDescent="0.25">
      <c r="A449" s="11">
        <v>44732</v>
      </c>
      <c r="B449" s="2">
        <v>25</v>
      </c>
      <c r="C449" t="s">
        <v>81</v>
      </c>
      <c r="D449" t="s">
        <v>140</v>
      </c>
      <c r="E449" t="s">
        <v>132</v>
      </c>
      <c r="F449" t="s">
        <v>275</v>
      </c>
      <c r="G449" s="3">
        <v>29.783609999999999</v>
      </c>
      <c r="H449" s="5">
        <v>0.25861341666666671</v>
      </c>
      <c r="I449" s="2">
        <v>2</v>
      </c>
      <c r="J449" s="2">
        <v>2</v>
      </c>
      <c r="K449" s="2">
        <v>1</v>
      </c>
      <c r="L449" s="2">
        <v>5</v>
      </c>
      <c r="M449" s="2">
        <v>5</v>
      </c>
      <c r="N449">
        <v>1</v>
      </c>
      <c r="O449" s="2">
        <v>2</v>
      </c>
      <c r="P449" s="2">
        <v>0</v>
      </c>
      <c r="Q449" s="2">
        <v>4</v>
      </c>
      <c r="R449" s="2">
        <v>5</v>
      </c>
      <c r="S449" s="2">
        <v>1</v>
      </c>
      <c r="T449" s="2">
        <v>0</v>
      </c>
      <c r="U449" s="2">
        <v>0</v>
      </c>
      <c r="V449" s="45" t="s">
        <v>77</v>
      </c>
      <c r="W449" s="45" t="s">
        <v>77</v>
      </c>
      <c r="X449" s="45">
        <v>2.0185185185185184E-2</v>
      </c>
      <c r="Y449" s="2">
        <v>0</v>
      </c>
      <c r="Z449" s="2">
        <v>5</v>
      </c>
      <c r="AA449">
        <v>5</v>
      </c>
      <c r="AB449" t="str">
        <f t="shared" si="1"/>
        <v>Cwm Taf MorgannwgNeath Port Talbot</v>
      </c>
      <c r="AC449" t="str">
        <f>IFERROR(VLOOKUP(AB449,Control!X:Y,2,FALSE),"secondary")</f>
        <v>secondary</v>
      </c>
    </row>
    <row r="450" spans="1:29" x14ac:dyDescent="0.25">
      <c r="A450" s="11">
        <v>44732</v>
      </c>
      <c r="B450" s="2">
        <v>25</v>
      </c>
      <c r="C450" t="s">
        <v>81</v>
      </c>
      <c r="D450" t="s">
        <v>135</v>
      </c>
      <c r="E450" t="s">
        <v>132</v>
      </c>
      <c r="F450" t="s">
        <v>94</v>
      </c>
      <c r="G450" s="3">
        <v>93.158330333333311</v>
      </c>
      <c r="H450" s="5">
        <v>0.14608077346743295</v>
      </c>
      <c r="I450" s="2">
        <v>7</v>
      </c>
      <c r="J450" s="2">
        <v>5</v>
      </c>
      <c r="K450" s="2">
        <v>2</v>
      </c>
      <c r="L450" s="2">
        <v>18</v>
      </c>
      <c r="M450" s="2">
        <v>18</v>
      </c>
      <c r="N450">
        <v>4</v>
      </c>
      <c r="O450" s="2">
        <v>9</v>
      </c>
      <c r="P450" s="2">
        <v>5</v>
      </c>
      <c r="Q450" s="2">
        <v>12</v>
      </c>
      <c r="R450" s="2">
        <v>13</v>
      </c>
      <c r="S450" s="2">
        <v>1</v>
      </c>
      <c r="T450" s="2">
        <v>0</v>
      </c>
      <c r="U450" s="2">
        <v>0</v>
      </c>
      <c r="V450" s="45">
        <v>7.8240740740740753E-3</v>
      </c>
      <c r="W450" s="45">
        <v>0.2</v>
      </c>
      <c r="X450" s="45">
        <v>9.7997685185185188E-2</v>
      </c>
      <c r="Y450" s="2">
        <v>0</v>
      </c>
      <c r="Z450" s="2">
        <v>13</v>
      </c>
      <c r="AA450">
        <v>18</v>
      </c>
      <c r="AB450" t="str">
        <f t="shared" si="1"/>
        <v>Cwm Taf MorgannwgPowys</v>
      </c>
      <c r="AC450" t="str">
        <f>IFERROR(VLOOKUP(AB450,Control!X:Y,2,FALSE),"secondary")</f>
        <v>secondary</v>
      </c>
    </row>
    <row r="451" spans="1:29" x14ac:dyDescent="0.25">
      <c r="A451" s="11">
        <v>44732</v>
      </c>
      <c r="B451" s="2">
        <v>25</v>
      </c>
      <c r="C451" t="s">
        <v>81</v>
      </c>
      <c r="D451" t="s">
        <v>141</v>
      </c>
      <c r="E451" t="s">
        <v>132</v>
      </c>
      <c r="F451" t="s">
        <v>274</v>
      </c>
      <c r="G451" s="3">
        <v>225.17332966666666</v>
      </c>
      <c r="H451" s="5">
        <v>6.9740620236823384E-2</v>
      </c>
      <c r="I451" s="2">
        <v>19</v>
      </c>
      <c r="J451" s="2">
        <v>9</v>
      </c>
      <c r="K451" s="2">
        <v>2</v>
      </c>
      <c r="L451" s="2">
        <v>150</v>
      </c>
      <c r="M451" s="2">
        <v>148</v>
      </c>
      <c r="N451">
        <v>61</v>
      </c>
      <c r="O451" s="2">
        <v>103</v>
      </c>
      <c r="P451" s="2">
        <v>49</v>
      </c>
      <c r="Q451" s="2">
        <v>84</v>
      </c>
      <c r="R451" s="2">
        <v>95</v>
      </c>
      <c r="S451" s="2">
        <v>11</v>
      </c>
      <c r="T451" s="2">
        <v>1</v>
      </c>
      <c r="U451" s="2">
        <v>5</v>
      </c>
      <c r="V451" s="45">
        <v>7.9398148148148145E-3</v>
      </c>
      <c r="W451" s="45">
        <v>0.32653061224489793</v>
      </c>
      <c r="X451" s="45">
        <v>0.15687500000000001</v>
      </c>
      <c r="Y451" s="2">
        <v>6</v>
      </c>
      <c r="Z451" s="2">
        <v>95</v>
      </c>
      <c r="AA451">
        <v>148</v>
      </c>
      <c r="AB451" t="str">
        <f t="shared" si="1"/>
        <v>Cwm Taf MorgannwgRhondda Cynon Taff</v>
      </c>
      <c r="AC451" t="str">
        <f>IFERROR(VLOOKUP(AB451,Control!X:Y,2,FALSE),"secondary")</f>
        <v>Primary</v>
      </c>
    </row>
    <row r="452" spans="1:29" x14ac:dyDescent="0.25">
      <c r="A452" s="11">
        <v>44732</v>
      </c>
      <c r="B452" s="2">
        <v>25</v>
      </c>
      <c r="C452" t="s">
        <v>81</v>
      </c>
      <c r="D452" t="s">
        <v>135</v>
      </c>
      <c r="E452" t="s">
        <v>132</v>
      </c>
      <c r="F452" t="s">
        <v>274</v>
      </c>
      <c r="G452" s="3">
        <v>164.30555449999997</v>
      </c>
      <c r="H452" s="5">
        <v>0.12278972446236555</v>
      </c>
      <c r="I452" s="2">
        <v>19</v>
      </c>
      <c r="J452" s="2">
        <v>9</v>
      </c>
      <c r="K452" s="2">
        <v>0</v>
      </c>
      <c r="L452" s="2">
        <v>56</v>
      </c>
      <c r="M452" s="2">
        <v>55</v>
      </c>
      <c r="N452">
        <v>13</v>
      </c>
      <c r="O452" s="2">
        <v>26</v>
      </c>
      <c r="P452" s="2">
        <v>7</v>
      </c>
      <c r="Q452" s="2">
        <v>34</v>
      </c>
      <c r="R452" s="2">
        <v>43</v>
      </c>
      <c r="S452" s="2">
        <v>9</v>
      </c>
      <c r="T452" s="2">
        <v>1</v>
      </c>
      <c r="U452" s="2">
        <v>5</v>
      </c>
      <c r="V452" s="45">
        <v>4.4328703703703709E-3</v>
      </c>
      <c r="W452" s="45">
        <v>0.5714285714285714</v>
      </c>
      <c r="X452" s="45">
        <v>0.16525462962962964</v>
      </c>
      <c r="Y452" s="2">
        <v>6</v>
      </c>
      <c r="Z452" s="2">
        <v>43</v>
      </c>
      <c r="AA452">
        <v>55</v>
      </c>
      <c r="AB452" t="str">
        <f t="shared" si="1"/>
        <v>Cwm Taf MorgannwgRhondda Cynon Taff</v>
      </c>
      <c r="AC452" t="str">
        <f>IFERROR(VLOOKUP(AB452,Control!X:Y,2,FALSE),"secondary")</f>
        <v>Primary</v>
      </c>
    </row>
    <row r="453" spans="1:29" x14ac:dyDescent="0.25">
      <c r="A453" s="11">
        <v>44732</v>
      </c>
      <c r="B453" s="2">
        <v>25</v>
      </c>
      <c r="C453" t="s">
        <v>81</v>
      </c>
      <c r="D453" t="s">
        <v>140</v>
      </c>
      <c r="E453" t="s">
        <v>132</v>
      </c>
      <c r="F453" t="s">
        <v>267</v>
      </c>
      <c r="G453" s="3">
        <v>0</v>
      </c>
      <c r="H453" s="5">
        <v>9.9420902777777789E-3</v>
      </c>
      <c r="I453" s="2">
        <v>0</v>
      </c>
      <c r="J453" s="2">
        <v>0</v>
      </c>
      <c r="K453" s="2">
        <v>0</v>
      </c>
      <c r="L453" s="2">
        <v>1</v>
      </c>
      <c r="M453" s="2">
        <v>1</v>
      </c>
      <c r="N453">
        <v>1</v>
      </c>
      <c r="O453" s="2">
        <v>1</v>
      </c>
      <c r="P453" s="2">
        <v>0</v>
      </c>
      <c r="Q453" s="2">
        <v>1</v>
      </c>
      <c r="R453" s="2">
        <v>1</v>
      </c>
      <c r="S453" s="2">
        <v>0</v>
      </c>
      <c r="T453" s="2">
        <v>0</v>
      </c>
      <c r="U453" s="2">
        <v>0</v>
      </c>
      <c r="V453" s="45" t="s">
        <v>77</v>
      </c>
      <c r="W453" s="45" t="s">
        <v>77</v>
      </c>
      <c r="X453" s="45">
        <v>0.27232638888888888</v>
      </c>
      <c r="Y453" s="2">
        <v>0</v>
      </c>
      <c r="Z453" s="2">
        <v>1</v>
      </c>
      <c r="AA453">
        <v>1</v>
      </c>
      <c r="AB453" t="str">
        <f t="shared" si="1"/>
        <v>Cwm Taf MorgannwgSwansea</v>
      </c>
      <c r="AC453" t="str">
        <f>IFERROR(VLOOKUP(AB453,Control!X:Y,2,FALSE),"secondary")</f>
        <v>secondary</v>
      </c>
    </row>
    <row r="454" spans="1:29" x14ac:dyDescent="0.25">
      <c r="A454" s="11">
        <v>44732</v>
      </c>
      <c r="B454" s="2">
        <v>25</v>
      </c>
      <c r="C454" t="s">
        <v>81</v>
      </c>
      <c r="D454" t="s">
        <v>140</v>
      </c>
      <c r="E454" t="s">
        <v>132</v>
      </c>
      <c r="F454" t="s">
        <v>283</v>
      </c>
      <c r="G454" s="3">
        <v>25.172776666666667</v>
      </c>
      <c r="H454" s="5">
        <v>0.15363569965277779</v>
      </c>
      <c r="I454" s="2">
        <v>1</v>
      </c>
      <c r="J454" s="2">
        <v>1</v>
      </c>
      <c r="K454" s="2">
        <v>1</v>
      </c>
      <c r="L454" s="2">
        <v>6</v>
      </c>
      <c r="M454" s="2">
        <v>6</v>
      </c>
      <c r="N454">
        <v>1</v>
      </c>
      <c r="O454" s="2">
        <v>1</v>
      </c>
      <c r="P454" s="2">
        <v>4</v>
      </c>
      <c r="Q454" s="2">
        <v>1</v>
      </c>
      <c r="R454" s="2">
        <v>2</v>
      </c>
      <c r="S454" s="2">
        <v>1</v>
      </c>
      <c r="T454" s="2">
        <v>0</v>
      </c>
      <c r="U454" s="2">
        <v>0</v>
      </c>
      <c r="V454" s="45">
        <v>1.1481481481481481E-2</v>
      </c>
      <c r="W454" s="45">
        <v>0.25</v>
      </c>
      <c r="X454" s="45">
        <v>3.0532407407407411E-2</v>
      </c>
      <c r="Y454" s="2">
        <v>0</v>
      </c>
      <c r="Z454" s="2">
        <v>2</v>
      </c>
      <c r="AA454">
        <v>6</v>
      </c>
      <c r="AB454" t="str">
        <f t="shared" si="1"/>
        <v>Cwm Taf MorgannwgVale Of Glamorgan</v>
      </c>
      <c r="AC454" t="str">
        <f>IFERROR(VLOOKUP(AB454,Control!X:Y,2,FALSE),"secondary")</f>
        <v>secondary</v>
      </c>
    </row>
    <row r="455" spans="1:29" x14ac:dyDescent="0.25">
      <c r="A455" s="11">
        <v>44732</v>
      </c>
      <c r="B455" s="2">
        <v>25</v>
      </c>
      <c r="C455" t="s">
        <v>76</v>
      </c>
      <c r="D455" t="s">
        <v>147</v>
      </c>
      <c r="E455" t="s">
        <v>132</v>
      </c>
      <c r="F455" t="s">
        <v>273</v>
      </c>
      <c r="G455" s="3">
        <v>0</v>
      </c>
      <c r="H455" s="5">
        <v>2.0833333333333333E-3</v>
      </c>
      <c r="I455" s="2">
        <v>0</v>
      </c>
      <c r="J455" s="2">
        <v>0</v>
      </c>
      <c r="K455" s="2">
        <v>0</v>
      </c>
      <c r="L455" s="2">
        <v>1</v>
      </c>
      <c r="M455" s="2">
        <v>1</v>
      </c>
      <c r="N455">
        <v>0</v>
      </c>
      <c r="O455" s="2">
        <v>1</v>
      </c>
      <c r="P455" s="2">
        <v>1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45">
        <v>1.6550925925925927E-2</v>
      </c>
      <c r="W455" s="45">
        <v>0</v>
      </c>
      <c r="X455" s="45" t="s">
        <v>77</v>
      </c>
      <c r="Y455" s="2">
        <v>0</v>
      </c>
      <c r="Z455" s="2">
        <v>0</v>
      </c>
      <c r="AA455">
        <v>1</v>
      </c>
      <c r="AB455" t="str">
        <f t="shared" si="1"/>
        <v>Hywel DdaCardiff</v>
      </c>
      <c r="AC455" t="str">
        <f>IFERROR(VLOOKUP(AB455,Control!X:Y,2,FALSE),"secondary")</f>
        <v>secondary</v>
      </c>
    </row>
    <row r="456" spans="1:29" x14ac:dyDescent="0.25">
      <c r="A456" s="11">
        <v>44732</v>
      </c>
      <c r="B456" s="2">
        <v>25</v>
      </c>
      <c r="C456" t="s">
        <v>76</v>
      </c>
      <c r="D456" t="s">
        <v>137</v>
      </c>
      <c r="E456" t="s">
        <v>132</v>
      </c>
      <c r="F456" t="s">
        <v>268</v>
      </c>
      <c r="G456" s="3">
        <v>151.33999583333329</v>
      </c>
      <c r="H456" s="5">
        <v>7.018847349643223E-2</v>
      </c>
      <c r="I456" s="2">
        <v>12</v>
      </c>
      <c r="J456" s="2">
        <v>7</v>
      </c>
      <c r="K456" s="2">
        <v>1</v>
      </c>
      <c r="L456" s="2">
        <v>106</v>
      </c>
      <c r="M456" s="2">
        <v>106</v>
      </c>
      <c r="N456">
        <v>23</v>
      </c>
      <c r="O456" s="2">
        <v>66</v>
      </c>
      <c r="P456" s="2">
        <v>17</v>
      </c>
      <c r="Q456" s="2">
        <v>63</v>
      </c>
      <c r="R456" s="2">
        <v>80</v>
      </c>
      <c r="S456" s="2">
        <v>17</v>
      </c>
      <c r="T456" s="2">
        <v>2</v>
      </c>
      <c r="U456" s="2">
        <v>7</v>
      </c>
      <c r="V456" s="45">
        <v>9.7916666666666673E-3</v>
      </c>
      <c r="W456" s="45">
        <v>0.23529411764705882</v>
      </c>
      <c r="X456" s="45">
        <v>6.0457175925925928E-2</v>
      </c>
      <c r="Y456" s="2">
        <v>9</v>
      </c>
      <c r="Z456" s="2">
        <v>80</v>
      </c>
      <c r="AA456">
        <v>106</v>
      </c>
      <c r="AB456" t="str">
        <f t="shared" si="1"/>
        <v>Hywel DdaCarmarthenshire</v>
      </c>
      <c r="AC456" t="str">
        <f>IFERROR(VLOOKUP(AB456,Control!X:Y,2,FALSE),"secondary")</f>
        <v>Primary</v>
      </c>
    </row>
    <row r="457" spans="1:29" x14ac:dyDescent="0.25">
      <c r="A457" s="11">
        <v>44732</v>
      </c>
      <c r="B457" s="2">
        <v>25</v>
      </c>
      <c r="C457" t="s">
        <v>76</v>
      </c>
      <c r="D457" t="s">
        <v>145</v>
      </c>
      <c r="E457" t="s">
        <v>146</v>
      </c>
      <c r="F457" t="s">
        <v>268</v>
      </c>
      <c r="G457" s="3">
        <v>120.23027416666666</v>
      </c>
      <c r="H457" s="5">
        <v>0.11888737530193237</v>
      </c>
      <c r="I457" s="2">
        <v>13</v>
      </c>
      <c r="J457" s="2">
        <v>4</v>
      </c>
      <c r="K457" s="2">
        <v>1</v>
      </c>
      <c r="L457" s="2">
        <v>42</v>
      </c>
      <c r="M457" s="2">
        <v>42</v>
      </c>
      <c r="N457">
        <v>8</v>
      </c>
      <c r="O457" s="2">
        <v>18</v>
      </c>
      <c r="P457" s="2">
        <v>7</v>
      </c>
      <c r="Q457" s="2">
        <v>29</v>
      </c>
      <c r="R457" s="2">
        <v>35</v>
      </c>
      <c r="S457" s="2">
        <v>6</v>
      </c>
      <c r="T457" s="2">
        <v>0</v>
      </c>
      <c r="U457" s="2">
        <v>0</v>
      </c>
      <c r="V457" s="45">
        <v>4.7916666666666672E-3</v>
      </c>
      <c r="W457" s="45">
        <v>0.5714285714285714</v>
      </c>
      <c r="X457" s="45">
        <v>6.068287037037038E-2</v>
      </c>
      <c r="Y457" s="2">
        <v>0</v>
      </c>
      <c r="Z457" s="2">
        <v>35</v>
      </c>
      <c r="AA457">
        <v>42</v>
      </c>
      <c r="AB457" t="str">
        <f t="shared" si="1"/>
        <v>Hywel DdaCarmarthenshire</v>
      </c>
      <c r="AC457" t="str">
        <f>IFERROR(VLOOKUP(AB457,Control!X:Y,2,FALSE),"secondary")</f>
        <v>Primary</v>
      </c>
    </row>
    <row r="458" spans="1:29" x14ac:dyDescent="0.25">
      <c r="A458" s="11">
        <v>44732</v>
      </c>
      <c r="B458" s="2">
        <v>25</v>
      </c>
      <c r="C458" t="s">
        <v>76</v>
      </c>
      <c r="D458" t="s">
        <v>137</v>
      </c>
      <c r="E458" t="s">
        <v>132</v>
      </c>
      <c r="F458" t="s">
        <v>286</v>
      </c>
      <c r="G458" s="3">
        <v>56.754998000000001</v>
      </c>
      <c r="H458" s="5">
        <v>8.1367490951178456E-2</v>
      </c>
      <c r="I458" s="2">
        <v>4</v>
      </c>
      <c r="J458" s="2">
        <v>1</v>
      </c>
      <c r="K458" s="2">
        <v>0</v>
      </c>
      <c r="L458" s="2">
        <v>26</v>
      </c>
      <c r="M458" s="2">
        <v>26</v>
      </c>
      <c r="N458">
        <v>5</v>
      </c>
      <c r="O458" s="2">
        <v>13</v>
      </c>
      <c r="P458" s="2">
        <v>4</v>
      </c>
      <c r="Q458" s="2">
        <v>12</v>
      </c>
      <c r="R458" s="2">
        <v>18</v>
      </c>
      <c r="S458" s="2">
        <v>6</v>
      </c>
      <c r="T458" s="2">
        <v>1</v>
      </c>
      <c r="U458" s="2">
        <v>3</v>
      </c>
      <c r="V458" s="45">
        <v>1.6626157407407409E-2</v>
      </c>
      <c r="W458" s="45">
        <v>0</v>
      </c>
      <c r="X458" s="45">
        <v>4.809027777777778E-2</v>
      </c>
      <c r="Y458" s="2">
        <v>4</v>
      </c>
      <c r="Z458" s="2">
        <v>18</v>
      </c>
      <c r="AA458">
        <v>26</v>
      </c>
      <c r="AB458" t="str">
        <f t="shared" si="1"/>
        <v>Hywel DdaCeredigion</v>
      </c>
      <c r="AC458" t="str">
        <f>IFERROR(VLOOKUP(AB458,Control!X:Y,2,FALSE),"secondary")</f>
        <v>Primary</v>
      </c>
    </row>
    <row r="459" spans="1:29" x14ac:dyDescent="0.25">
      <c r="A459" s="11">
        <v>44732</v>
      </c>
      <c r="B459" s="2">
        <v>25</v>
      </c>
      <c r="C459" t="s">
        <v>76</v>
      </c>
      <c r="D459" t="s">
        <v>147</v>
      </c>
      <c r="E459" t="s">
        <v>132</v>
      </c>
      <c r="F459" t="s">
        <v>286</v>
      </c>
      <c r="G459" s="3">
        <v>17.609165666666669</v>
      </c>
      <c r="H459" s="5">
        <v>2.7557042658730165E-2</v>
      </c>
      <c r="I459" s="2">
        <v>0</v>
      </c>
      <c r="J459" s="2">
        <v>0</v>
      </c>
      <c r="K459" s="2">
        <v>0</v>
      </c>
      <c r="L459" s="2">
        <v>41</v>
      </c>
      <c r="M459" s="2">
        <v>41</v>
      </c>
      <c r="N459">
        <v>9</v>
      </c>
      <c r="O459" s="2">
        <v>35</v>
      </c>
      <c r="P459" s="2">
        <v>2</v>
      </c>
      <c r="Q459" s="2">
        <v>30</v>
      </c>
      <c r="R459" s="2">
        <v>34</v>
      </c>
      <c r="S459" s="2">
        <v>4</v>
      </c>
      <c r="T459" s="2">
        <v>2</v>
      </c>
      <c r="U459" s="2">
        <v>3</v>
      </c>
      <c r="V459" s="45">
        <v>4.7743055555555559E-3</v>
      </c>
      <c r="W459" s="45">
        <v>0.5</v>
      </c>
      <c r="X459" s="45">
        <v>3.575231481481482E-2</v>
      </c>
      <c r="Y459" s="2">
        <v>5</v>
      </c>
      <c r="Z459" s="2">
        <v>34</v>
      </c>
      <c r="AA459">
        <v>41</v>
      </c>
      <c r="AB459" t="str">
        <f t="shared" si="1"/>
        <v>Hywel DdaCeredigion</v>
      </c>
      <c r="AC459" t="str">
        <f>IFERROR(VLOOKUP(AB459,Control!X:Y,2,FALSE),"secondary")</f>
        <v>Primary</v>
      </c>
    </row>
    <row r="460" spans="1:29" x14ac:dyDescent="0.25">
      <c r="A460" s="11">
        <v>44732</v>
      </c>
      <c r="B460" s="2">
        <v>25</v>
      </c>
      <c r="C460" t="s">
        <v>76</v>
      </c>
      <c r="D460" t="s">
        <v>144</v>
      </c>
      <c r="E460" t="s">
        <v>132</v>
      </c>
      <c r="F460" t="s">
        <v>286</v>
      </c>
      <c r="G460" s="3">
        <v>2.4738888333333335</v>
      </c>
      <c r="H460" s="5">
        <v>0.11349536805555557</v>
      </c>
      <c r="I460" s="2">
        <v>0</v>
      </c>
      <c r="J460" s="2">
        <v>0</v>
      </c>
      <c r="K460" s="2">
        <v>0</v>
      </c>
      <c r="L460" s="2">
        <v>1</v>
      </c>
      <c r="M460" s="2">
        <v>1</v>
      </c>
      <c r="N460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1</v>
      </c>
      <c r="V460" s="45" t="s">
        <v>77</v>
      </c>
      <c r="W460" s="45" t="s">
        <v>77</v>
      </c>
      <c r="X460" s="45" t="s">
        <v>77</v>
      </c>
      <c r="Y460" s="2">
        <v>1</v>
      </c>
      <c r="Z460" s="2">
        <v>0</v>
      </c>
      <c r="AA460">
        <v>1</v>
      </c>
      <c r="AB460" t="str">
        <f t="shared" si="1"/>
        <v>Hywel DdaCeredigion</v>
      </c>
      <c r="AC460" t="str">
        <f>IFERROR(VLOOKUP(AB460,Control!X:Y,2,FALSE),"secondary")</f>
        <v>Primary</v>
      </c>
    </row>
    <row r="461" spans="1:29" x14ac:dyDescent="0.25">
      <c r="A461" s="11">
        <v>44732</v>
      </c>
      <c r="B461" s="2">
        <v>25</v>
      </c>
      <c r="C461" t="s">
        <v>76</v>
      </c>
      <c r="D461" t="s">
        <v>175</v>
      </c>
      <c r="E461" t="s">
        <v>153</v>
      </c>
      <c r="F461" t="s">
        <v>286</v>
      </c>
      <c r="G461" s="3">
        <v>0</v>
      </c>
      <c r="H461" s="5">
        <v>7.4189791666666666E-3</v>
      </c>
      <c r="I461" s="2">
        <v>0</v>
      </c>
      <c r="J461" s="2">
        <v>0</v>
      </c>
      <c r="K461" s="2">
        <v>0</v>
      </c>
      <c r="L461" s="2">
        <v>1</v>
      </c>
      <c r="M461" s="2">
        <v>1</v>
      </c>
      <c r="N461">
        <v>0</v>
      </c>
      <c r="O461" s="2">
        <v>1</v>
      </c>
      <c r="P461" s="2">
        <v>0</v>
      </c>
      <c r="Q461" s="2">
        <v>0</v>
      </c>
      <c r="R461" s="2">
        <v>1</v>
      </c>
      <c r="S461" s="2">
        <v>1</v>
      </c>
      <c r="T461" s="2">
        <v>0</v>
      </c>
      <c r="U461" s="2">
        <v>0</v>
      </c>
      <c r="V461" s="45" t="s">
        <v>77</v>
      </c>
      <c r="W461" s="45" t="s">
        <v>77</v>
      </c>
      <c r="X461" s="45">
        <v>5.5555555555555558E-3</v>
      </c>
      <c r="Y461" s="2">
        <v>0</v>
      </c>
      <c r="Z461" s="2">
        <v>1</v>
      </c>
      <c r="AA461">
        <v>1</v>
      </c>
      <c r="AB461" t="str">
        <f t="shared" si="1"/>
        <v>Hywel DdaCeredigion</v>
      </c>
      <c r="AC461" t="str">
        <f>IFERROR(VLOOKUP(AB461,Control!X:Y,2,FALSE),"secondary")</f>
        <v>Primary</v>
      </c>
    </row>
    <row r="462" spans="1:29" x14ac:dyDescent="0.25">
      <c r="A462" s="11">
        <v>44732</v>
      </c>
      <c r="B462" s="2">
        <v>25</v>
      </c>
      <c r="C462" t="s">
        <v>76</v>
      </c>
      <c r="D462" t="s">
        <v>147</v>
      </c>
      <c r="E462" t="s">
        <v>132</v>
      </c>
      <c r="F462" t="s">
        <v>287</v>
      </c>
      <c r="G462" s="3">
        <v>8.4338888333333326</v>
      </c>
      <c r="H462" s="5">
        <v>3.4518848710317462E-2</v>
      </c>
      <c r="I462" s="2">
        <v>0</v>
      </c>
      <c r="J462" s="2">
        <v>0</v>
      </c>
      <c r="K462" s="2">
        <v>0</v>
      </c>
      <c r="L462" s="2">
        <v>14</v>
      </c>
      <c r="M462" s="2">
        <v>14</v>
      </c>
      <c r="N462">
        <v>3</v>
      </c>
      <c r="O462" s="2">
        <v>10</v>
      </c>
      <c r="P462" s="2">
        <v>3</v>
      </c>
      <c r="Q462" s="2">
        <v>6</v>
      </c>
      <c r="R462" s="2">
        <v>9</v>
      </c>
      <c r="S462" s="2">
        <v>3</v>
      </c>
      <c r="T462" s="2">
        <v>1</v>
      </c>
      <c r="U462" s="2">
        <v>1</v>
      </c>
      <c r="V462" s="45">
        <v>7.9861111111111122E-3</v>
      </c>
      <c r="W462" s="45">
        <v>0.33333333333333331</v>
      </c>
      <c r="X462" s="45">
        <v>4.4513888888888888E-2</v>
      </c>
      <c r="Y462" s="2">
        <v>2</v>
      </c>
      <c r="Z462" s="2">
        <v>9</v>
      </c>
      <c r="AA462">
        <v>14</v>
      </c>
      <c r="AB462" t="str">
        <f t="shared" si="1"/>
        <v>Hywel DdaGwynedd</v>
      </c>
      <c r="AC462" t="str">
        <f>IFERROR(VLOOKUP(AB462,Control!X:Y,2,FALSE),"secondary")</f>
        <v>secondary</v>
      </c>
    </row>
    <row r="463" spans="1:29" x14ac:dyDescent="0.25">
      <c r="A463" s="11">
        <v>44732</v>
      </c>
      <c r="B463" s="2">
        <v>25</v>
      </c>
      <c r="C463" t="s">
        <v>76</v>
      </c>
      <c r="D463" t="s">
        <v>144</v>
      </c>
      <c r="E463" t="s">
        <v>132</v>
      </c>
      <c r="F463" t="s">
        <v>270</v>
      </c>
      <c r="G463" s="3">
        <v>131.41777150000001</v>
      </c>
      <c r="H463" s="5">
        <v>5.0309295803782544E-2</v>
      </c>
      <c r="I463" s="2">
        <v>4</v>
      </c>
      <c r="J463" s="2">
        <v>3</v>
      </c>
      <c r="K463" s="2">
        <v>0</v>
      </c>
      <c r="L463" s="2">
        <v>128</v>
      </c>
      <c r="M463" s="2">
        <v>127</v>
      </c>
      <c r="N463">
        <v>34</v>
      </c>
      <c r="O463" s="2">
        <v>82</v>
      </c>
      <c r="P463" s="2">
        <v>20</v>
      </c>
      <c r="Q463" s="2">
        <v>77</v>
      </c>
      <c r="R463" s="2">
        <v>97</v>
      </c>
      <c r="S463" s="2">
        <v>20</v>
      </c>
      <c r="T463" s="2">
        <v>3</v>
      </c>
      <c r="U463" s="2">
        <v>8</v>
      </c>
      <c r="V463" s="45">
        <v>6.6782407407407415E-3</v>
      </c>
      <c r="W463" s="45">
        <v>0.45</v>
      </c>
      <c r="X463" s="45">
        <v>4.4513888888888888E-2</v>
      </c>
      <c r="Y463" s="2">
        <v>11</v>
      </c>
      <c r="Z463" s="2">
        <v>97</v>
      </c>
      <c r="AA463">
        <v>128</v>
      </c>
      <c r="AB463" t="str">
        <f t="shared" si="1"/>
        <v>Hywel DdaPembrokeshire</v>
      </c>
      <c r="AC463" t="str">
        <f>IFERROR(VLOOKUP(AB463,Control!X:Y,2,FALSE),"secondary")</f>
        <v>Primary</v>
      </c>
    </row>
    <row r="464" spans="1:29" x14ac:dyDescent="0.25">
      <c r="A464" s="11">
        <v>44732</v>
      </c>
      <c r="B464" s="2">
        <v>25</v>
      </c>
      <c r="C464" t="s">
        <v>76</v>
      </c>
      <c r="D464" t="s">
        <v>137</v>
      </c>
      <c r="E464" t="s">
        <v>132</v>
      </c>
      <c r="F464" t="s">
        <v>270</v>
      </c>
      <c r="G464" s="3">
        <v>12.058607999999996</v>
      </c>
      <c r="H464" s="5">
        <v>2.4429878136200713E-2</v>
      </c>
      <c r="I464" s="2">
        <v>0</v>
      </c>
      <c r="J464" s="2">
        <v>0</v>
      </c>
      <c r="K464" s="2">
        <v>0</v>
      </c>
      <c r="L464" s="2">
        <v>34</v>
      </c>
      <c r="M464" s="2">
        <v>34</v>
      </c>
      <c r="N464">
        <v>16</v>
      </c>
      <c r="O464" s="2">
        <v>31</v>
      </c>
      <c r="P464" s="2">
        <v>13</v>
      </c>
      <c r="Q464" s="2">
        <v>12</v>
      </c>
      <c r="R464" s="2">
        <v>12</v>
      </c>
      <c r="S464" s="2">
        <v>0</v>
      </c>
      <c r="T464" s="2">
        <v>0</v>
      </c>
      <c r="U464" s="2">
        <v>9</v>
      </c>
      <c r="V464" s="45">
        <v>1.0717592592592593E-2</v>
      </c>
      <c r="W464" s="45">
        <v>0.38461538461538464</v>
      </c>
      <c r="X464" s="45">
        <v>2.2233796296296297E-2</v>
      </c>
      <c r="Y464" s="2">
        <v>9</v>
      </c>
      <c r="Z464" s="2">
        <v>12</v>
      </c>
      <c r="AA464">
        <v>34</v>
      </c>
      <c r="AB464" t="str">
        <f t="shared" si="1"/>
        <v>Hywel DdaPembrokeshire</v>
      </c>
      <c r="AC464" t="str">
        <f>IFERROR(VLOOKUP(AB464,Control!X:Y,2,FALSE),"secondary")</f>
        <v>Primary</v>
      </c>
    </row>
    <row r="465" spans="1:29" x14ac:dyDescent="0.25">
      <c r="A465" s="11">
        <v>44732</v>
      </c>
      <c r="B465" s="2">
        <v>25</v>
      </c>
      <c r="C465" t="s">
        <v>76</v>
      </c>
      <c r="D465" t="s">
        <v>147</v>
      </c>
      <c r="E465" t="s">
        <v>132</v>
      </c>
      <c r="F465" t="s">
        <v>270</v>
      </c>
      <c r="G465" s="3">
        <v>0.3175</v>
      </c>
      <c r="H465" s="5">
        <v>2.3645833333333331E-2</v>
      </c>
      <c r="I465" s="2">
        <v>0</v>
      </c>
      <c r="J465" s="2">
        <v>0</v>
      </c>
      <c r="K465" s="2">
        <v>0</v>
      </c>
      <c r="L465" s="2">
        <v>1</v>
      </c>
      <c r="M465" s="2">
        <v>1</v>
      </c>
      <c r="N465">
        <v>0</v>
      </c>
      <c r="O465" s="2">
        <v>1</v>
      </c>
      <c r="P465" s="2">
        <v>0</v>
      </c>
      <c r="Q465" s="2">
        <v>0</v>
      </c>
      <c r="R465" s="2">
        <v>1</v>
      </c>
      <c r="S465" s="2">
        <v>1</v>
      </c>
      <c r="T465" s="2">
        <v>0</v>
      </c>
      <c r="U465" s="2">
        <v>0</v>
      </c>
      <c r="V465" s="45" t="s">
        <v>77</v>
      </c>
      <c r="W465" s="45" t="s">
        <v>77</v>
      </c>
      <c r="X465" s="45">
        <v>7.9583333333333339E-2</v>
      </c>
      <c r="Y465" s="2">
        <v>0</v>
      </c>
      <c r="Z465" s="2">
        <v>1</v>
      </c>
      <c r="AA465">
        <v>1</v>
      </c>
      <c r="AB465" t="str">
        <f t="shared" si="1"/>
        <v>Hywel DdaPembrokeshire</v>
      </c>
      <c r="AC465" t="str">
        <f>IFERROR(VLOOKUP(AB465,Control!X:Y,2,FALSE),"secondary")</f>
        <v>Primary</v>
      </c>
    </row>
    <row r="466" spans="1:29" x14ac:dyDescent="0.25">
      <c r="A466" s="11">
        <v>44732</v>
      </c>
      <c r="B466" s="2">
        <v>25</v>
      </c>
      <c r="C466" t="s">
        <v>76</v>
      </c>
      <c r="D466" t="s">
        <v>147</v>
      </c>
      <c r="E466" t="s">
        <v>132</v>
      </c>
      <c r="F466" t="s">
        <v>94</v>
      </c>
      <c r="G466" s="3">
        <v>3.0344431666666667</v>
      </c>
      <c r="H466" s="5">
        <v>1.9328699786324788E-2</v>
      </c>
      <c r="I466" s="2">
        <v>0</v>
      </c>
      <c r="J466" s="2">
        <v>0</v>
      </c>
      <c r="K466" s="2">
        <v>0</v>
      </c>
      <c r="L466" s="2">
        <v>15</v>
      </c>
      <c r="M466" s="2">
        <v>15</v>
      </c>
      <c r="N466">
        <v>4</v>
      </c>
      <c r="O466" s="2">
        <v>15</v>
      </c>
      <c r="P466" s="2">
        <v>2</v>
      </c>
      <c r="Q466" s="2">
        <v>11</v>
      </c>
      <c r="R466" s="2">
        <v>11</v>
      </c>
      <c r="S466" s="2">
        <v>0</v>
      </c>
      <c r="T466" s="2">
        <v>1</v>
      </c>
      <c r="U466" s="2">
        <v>1</v>
      </c>
      <c r="V466" s="45">
        <v>1.0729166666666666E-2</v>
      </c>
      <c r="W466" s="45">
        <v>0</v>
      </c>
      <c r="X466" s="45">
        <v>5.5393518518518522E-2</v>
      </c>
      <c r="Y466" s="2">
        <v>2</v>
      </c>
      <c r="Z466" s="2">
        <v>11</v>
      </c>
      <c r="AA466">
        <v>15</v>
      </c>
      <c r="AB466" t="str">
        <f t="shared" si="1"/>
        <v>Hywel DdaPowys</v>
      </c>
      <c r="AC466" t="str">
        <f>IFERROR(VLOOKUP(AB466,Control!X:Y,2,FALSE),"secondary")</f>
        <v>secondary</v>
      </c>
    </row>
    <row r="467" spans="1:29" x14ac:dyDescent="0.25">
      <c r="A467" s="11">
        <v>44732</v>
      </c>
      <c r="B467" s="2">
        <v>25</v>
      </c>
      <c r="C467" t="s">
        <v>76</v>
      </c>
      <c r="D467" t="s">
        <v>137</v>
      </c>
      <c r="E467" t="s">
        <v>132</v>
      </c>
      <c r="F467" t="s">
        <v>94</v>
      </c>
      <c r="G467" s="3">
        <v>2.0636109999999999</v>
      </c>
      <c r="H467" s="5">
        <v>5.3408562500000006E-2</v>
      </c>
      <c r="I467" s="2">
        <v>0</v>
      </c>
      <c r="J467" s="2">
        <v>0</v>
      </c>
      <c r="K467" s="2">
        <v>0</v>
      </c>
      <c r="L467" s="2">
        <v>1</v>
      </c>
      <c r="M467" s="2">
        <v>1</v>
      </c>
      <c r="N467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1</v>
      </c>
      <c r="V467" s="45" t="s">
        <v>77</v>
      </c>
      <c r="W467" s="45" t="s">
        <v>77</v>
      </c>
      <c r="X467" s="45" t="s">
        <v>77</v>
      </c>
      <c r="Y467" s="2">
        <v>1</v>
      </c>
      <c r="Z467" s="2">
        <v>0</v>
      </c>
      <c r="AA467">
        <v>1</v>
      </c>
      <c r="AB467" t="str">
        <f t="shared" si="1"/>
        <v>Hywel DdaPowys</v>
      </c>
      <c r="AC467" t="str">
        <f>IFERROR(VLOOKUP(AB467,Control!X:Y,2,FALSE),"secondary")</f>
        <v>secondary</v>
      </c>
    </row>
    <row r="468" spans="1:29" x14ac:dyDescent="0.25">
      <c r="A468" s="11">
        <v>44732</v>
      </c>
      <c r="B468" s="2">
        <v>25</v>
      </c>
      <c r="C468" t="s">
        <v>94</v>
      </c>
      <c r="D468" t="s">
        <v>240</v>
      </c>
      <c r="E468" t="s">
        <v>153</v>
      </c>
      <c r="F468" t="s">
        <v>279</v>
      </c>
      <c r="G468" s="3">
        <v>0</v>
      </c>
      <c r="H468" s="5">
        <v>8.7036666666666668E-3</v>
      </c>
      <c r="I468" s="2">
        <v>0</v>
      </c>
      <c r="J468" s="2">
        <v>0</v>
      </c>
      <c r="K468" s="2">
        <v>0</v>
      </c>
      <c r="L468" s="2">
        <v>1</v>
      </c>
      <c r="M468" s="2">
        <v>1</v>
      </c>
      <c r="N468">
        <v>0</v>
      </c>
      <c r="O468" s="2">
        <v>1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1</v>
      </c>
      <c r="V468" s="45" t="s">
        <v>77</v>
      </c>
      <c r="W468" s="45" t="s">
        <v>77</v>
      </c>
      <c r="X468" s="45" t="s">
        <v>77</v>
      </c>
      <c r="Y468" s="2">
        <v>1</v>
      </c>
      <c r="Z468" s="2">
        <v>0</v>
      </c>
      <c r="AA468">
        <v>1</v>
      </c>
      <c r="AB468" t="str">
        <f t="shared" si="1"/>
        <v>PowysMonmouthshire</v>
      </c>
      <c r="AC468" t="str">
        <f>IFERROR(VLOOKUP(AB468,Control!X:Y,2,FALSE),"secondary")</f>
        <v>secondary</v>
      </c>
    </row>
    <row r="469" spans="1:29" x14ac:dyDescent="0.25">
      <c r="A469" s="11">
        <v>44732</v>
      </c>
      <c r="B469" s="2">
        <v>25</v>
      </c>
      <c r="C469" t="s">
        <v>94</v>
      </c>
      <c r="D469" t="s">
        <v>228</v>
      </c>
      <c r="E469" t="s">
        <v>170</v>
      </c>
      <c r="F469" t="s">
        <v>94</v>
      </c>
      <c r="G469" s="3">
        <v>0</v>
      </c>
      <c r="H469" s="5">
        <v>4.6655090277777776E-2</v>
      </c>
      <c r="I469" s="2">
        <v>0</v>
      </c>
      <c r="J469" s="2">
        <v>0</v>
      </c>
      <c r="K469" s="2">
        <v>0</v>
      </c>
      <c r="L469" s="2">
        <v>1</v>
      </c>
      <c r="M469" s="2">
        <v>1</v>
      </c>
      <c r="N469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1</v>
      </c>
      <c r="U469" s="2">
        <v>0</v>
      </c>
      <c r="V469" s="45" t="s">
        <v>77</v>
      </c>
      <c r="W469" s="45" t="s">
        <v>77</v>
      </c>
      <c r="X469" s="45" t="s">
        <v>77</v>
      </c>
      <c r="Y469" s="2">
        <v>1</v>
      </c>
      <c r="Z469" s="2">
        <v>0</v>
      </c>
      <c r="AA469">
        <v>1</v>
      </c>
      <c r="AB469" t="str">
        <f t="shared" si="1"/>
        <v>PowysPowys</v>
      </c>
      <c r="AC469" t="str">
        <f>IFERROR(VLOOKUP(AB469,Control!X:Y,2,FALSE),"secondary")</f>
        <v>Primary</v>
      </c>
    </row>
    <row r="470" spans="1:29" x14ac:dyDescent="0.25">
      <c r="A470" s="11">
        <v>44732</v>
      </c>
      <c r="B470" s="2">
        <v>25</v>
      </c>
      <c r="C470" t="s">
        <v>94</v>
      </c>
      <c r="D470" t="s">
        <v>180</v>
      </c>
      <c r="E470" t="s">
        <v>153</v>
      </c>
      <c r="F470" t="s">
        <v>94</v>
      </c>
      <c r="G470" s="3">
        <v>0</v>
      </c>
      <c r="H470" s="5">
        <v>1.9351854166666668E-2</v>
      </c>
      <c r="I470" s="2">
        <v>0</v>
      </c>
      <c r="J470" s="2">
        <v>0</v>
      </c>
      <c r="K470" s="2">
        <v>0</v>
      </c>
      <c r="L470" s="2">
        <v>2</v>
      </c>
      <c r="M470" s="2">
        <v>2</v>
      </c>
      <c r="N470">
        <v>0</v>
      </c>
      <c r="O470" s="2">
        <v>2</v>
      </c>
      <c r="P470" s="2">
        <v>0</v>
      </c>
      <c r="Q470" s="2">
        <v>0</v>
      </c>
      <c r="R470" s="2">
        <v>1</v>
      </c>
      <c r="S470" s="2">
        <v>1</v>
      </c>
      <c r="T470" s="2">
        <v>0</v>
      </c>
      <c r="U470" s="2">
        <v>1</v>
      </c>
      <c r="V470" s="45" t="s">
        <v>77</v>
      </c>
      <c r="W470" s="45" t="s">
        <v>77</v>
      </c>
      <c r="X470" s="45">
        <v>0.27050925925925928</v>
      </c>
      <c r="Y470" s="2">
        <v>1</v>
      </c>
      <c r="Z470" s="2">
        <v>1</v>
      </c>
      <c r="AA470">
        <v>2</v>
      </c>
      <c r="AB470" t="str">
        <f t="shared" si="1"/>
        <v>PowysPowys</v>
      </c>
      <c r="AC470" t="str">
        <f>IFERROR(VLOOKUP(AB470,Control!X:Y,2,FALSE),"secondary")</f>
        <v>Primary</v>
      </c>
    </row>
    <row r="471" spans="1:29" x14ac:dyDescent="0.25">
      <c r="A471" s="11">
        <v>44732</v>
      </c>
      <c r="B471" s="2">
        <v>25</v>
      </c>
      <c r="C471" t="s">
        <v>80</v>
      </c>
      <c r="D471" t="s">
        <v>133</v>
      </c>
      <c r="E471" t="s">
        <v>132</v>
      </c>
      <c r="F471" t="s">
        <v>269</v>
      </c>
      <c r="G471" s="3">
        <v>5.3094444999999997</v>
      </c>
      <c r="H471" s="5">
        <v>4.6770833333333331E-2</v>
      </c>
      <c r="I471" s="2">
        <v>0</v>
      </c>
      <c r="J471" s="2">
        <v>0</v>
      </c>
      <c r="K471" s="2">
        <v>0</v>
      </c>
      <c r="L471" s="2">
        <v>5</v>
      </c>
      <c r="M471" s="2">
        <v>5</v>
      </c>
      <c r="N471">
        <v>1</v>
      </c>
      <c r="O471" s="2">
        <v>4</v>
      </c>
      <c r="P471" s="2">
        <v>2</v>
      </c>
      <c r="Q471" s="2">
        <v>3</v>
      </c>
      <c r="R471" s="2">
        <v>3</v>
      </c>
      <c r="S471" s="2">
        <v>0</v>
      </c>
      <c r="T471" s="2">
        <v>0</v>
      </c>
      <c r="U471" s="2">
        <v>0</v>
      </c>
      <c r="V471" s="45">
        <v>9.6990740740740752E-3</v>
      </c>
      <c r="W471" s="45">
        <v>0.5</v>
      </c>
      <c r="X471" s="45">
        <v>1.2627314814814815E-2</v>
      </c>
      <c r="Y471" s="2">
        <v>0</v>
      </c>
      <c r="Z471" s="2">
        <v>3</v>
      </c>
      <c r="AA471">
        <v>5</v>
      </c>
      <c r="AB471" t="str">
        <f t="shared" si="1"/>
        <v>Swansea BayBridgend</v>
      </c>
      <c r="AC471" t="str">
        <f>IFERROR(VLOOKUP(AB471,Control!X:Y,2,FALSE),"secondary")</f>
        <v>secondary</v>
      </c>
    </row>
    <row r="472" spans="1:29" x14ac:dyDescent="0.25">
      <c r="A472" s="11">
        <v>44732</v>
      </c>
      <c r="B472" s="2">
        <v>25</v>
      </c>
      <c r="C472" t="s">
        <v>80</v>
      </c>
      <c r="D472" t="s">
        <v>149</v>
      </c>
      <c r="E472" t="s">
        <v>150</v>
      </c>
      <c r="F472" t="s">
        <v>269</v>
      </c>
      <c r="G472" s="3">
        <v>0</v>
      </c>
      <c r="H472" s="5">
        <v>1.6655090277777777E-2</v>
      </c>
      <c r="I472" s="2">
        <v>0</v>
      </c>
      <c r="J472" s="2">
        <v>0</v>
      </c>
      <c r="K472" s="2">
        <v>0</v>
      </c>
      <c r="L472" s="2">
        <v>1</v>
      </c>
      <c r="M472" s="2">
        <v>1</v>
      </c>
      <c r="N472">
        <v>0</v>
      </c>
      <c r="O472" s="2">
        <v>1</v>
      </c>
      <c r="P472" s="2">
        <v>1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45">
        <v>1.2268518518518518E-3</v>
      </c>
      <c r="W472" s="45">
        <v>1</v>
      </c>
      <c r="X472" s="45" t="s">
        <v>77</v>
      </c>
      <c r="Y472" s="2">
        <v>0</v>
      </c>
      <c r="Z472" s="2">
        <v>0</v>
      </c>
      <c r="AA472">
        <v>1</v>
      </c>
      <c r="AB472" t="str">
        <f t="shared" si="1"/>
        <v>Swansea BayBridgend</v>
      </c>
      <c r="AC472" t="str">
        <f>IFERROR(VLOOKUP(AB472,Control!X:Y,2,FALSE),"secondary")</f>
        <v>secondary</v>
      </c>
    </row>
    <row r="473" spans="1:29" x14ac:dyDescent="0.25">
      <c r="A473" s="11">
        <v>44732</v>
      </c>
      <c r="B473" s="2">
        <v>25</v>
      </c>
      <c r="C473" t="s">
        <v>80</v>
      </c>
      <c r="D473" t="s">
        <v>133</v>
      </c>
      <c r="E473" t="s">
        <v>132</v>
      </c>
      <c r="F473" t="s">
        <v>268</v>
      </c>
      <c r="G473" s="3">
        <v>17.211944500000001</v>
      </c>
      <c r="H473" s="5">
        <v>7.9664352083333334E-2</v>
      </c>
      <c r="I473" s="2">
        <v>2</v>
      </c>
      <c r="J473" s="2">
        <v>1</v>
      </c>
      <c r="K473" s="2">
        <v>0</v>
      </c>
      <c r="L473" s="2">
        <v>10</v>
      </c>
      <c r="M473" s="2">
        <v>10</v>
      </c>
      <c r="N473">
        <v>4</v>
      </c>
      <c r="O473" s="2">
        <v>8</v>
      </c>
      <c r="P473" s="2">
        <v>4</v>
      </c>
      <c r="Q473" s="2">
        <v>3</v>
      </c>
      <c r="R473" s="2">
        <v>4</v>
      </c>
      <c r="S473" s="2">
        <v>1</v>
      </c>
      <c r="T473" s="2">
        <v>0</v>
      </c>
      <c r="U473" s="2">
        <v>2</v>
      </c>
      <c r="V473" s="45">
        <v>5.642361111111111E-3</v>
      </c>
      <c r="W473" s="45">
        <v>0.5</v>
      </c>
      <c r="X473" s="45">
        <v>5.8848379629629625E-2</v>
      </c>
      <c r="Y473" s="2">
        <v>2</v>
      </c>
      <c r="Z473" s="2">
        <v>4</v>
      </c>
      <c r="AA473">
        <v>10</v>
      </c>
      <c r="AB473" t="str">
        <f t="shared" si="1"/>
        <v>Swansea BayCarmarthenshire</v>
      </c>
      <c r="AC473" t="str">
        <f>IFERROR(VLOOKUP(AB473,Control!X:Y,2,FALSE),"secondary")</f>
        <v>secondary</v>
      </c>
    </row>
    <row r="474" spans="1:29" x14ac:dyDescent="0.25">
      <c r="A474" s="11">
        <v>44732</v>
      </c>
      <c r="B474" s="2">
        <v>25</v>
      </c>
      <c r="C474" t="s">
        <v>80</v>
      </c>
      <c r="D474" t="s">
        <v>149</v>
      </c>
      <c r="E474" t="s">
        <v>150</v>
      </c>
      <c r="F474" t="s">
        <v>268</v>
      </c>
      <c r="G474" s="3">
        <v>0</v>
      </c>
      <c r="H474" s="5">
        <v>1.2042822916666666E-2</v>
      </c>
      <c r="I474" s="2">
        <v>0</v>
      </c>
      <c r="J474" s="2">
        <v>0</v>
      </c>
      <c r="K474" s="2">
        <v>0</v>
      </c>
      <c r="L474" s="2">
        <v>2</v>
      </c>
      <c r="M474" s="2">
        <v>2</v>
      </c>
      <c r="N474">
        <v>1</v>
      </c>
      <c r="O474" s="2">
        <v>2</v>
      </c>
      <c r="P474" s="2">
        <v>1</v>
      </c>
      <c r="Q474" s="2">
        <v>0</v>
      </c>
      <c r="R474" s="2">
        <v>0</v>
      </c>
      <c r="S474" s="2">
        <v>0</v>
      </c>
      <c r="T474" s="2">
        <v>0</v>
      </c>
      <c r="U474" s="2">
        <v>1</v>
      </c>
      <c r="V474" s="45">
        <v>5.5439814814814813E-3</v>
      </c>
      <c r="W474" s="45">
        <v>1</v>
      </c>
      <c r="X474" s="45" t="s">
        <v>77</v>
      </c>
      <c r="Y474" s="2">
        <v>1</v>
      </c>
      <c r="Z474" s="2">
        <v>0</v>
      </c>
      <c r="AA474">
        <v>2</v>
      </c>
      <c r="AB474" t="str">
        <f t="shared" si="1"/>
        <v>Swansea BayCarmarthenshire</v>
      </c>
      <c r="AC474" t="str">
        <f>IFERROR(VLOOKUP(AB474,Control!X:Y,2,FALSE),"secondary")</f>
        <v>secondary</v>
      </c>
    </row>
    <row r="475" spans="1:29" x14ac:dyDescent="0.25">
      <c r="A475" s="11">
        <v>44732</v>
      </c>
      <c r="B475" s="2">
        <v>25</v>
      </c>
      <c r="C475" t="s">
        <v>80</v>
      </c>
      <c r="D475" t="s">
        <v>133</v>
      </c>
      <c r="E475" t="s">
        <v>132</v>
      </c>
      <c r="F475" t="s">
        <v>286</v>
      </c>
      <c r="G475" s="3">
        <v>0</v>
      </c>
      <c r="H475" s="5">
        <v>2.3894677083333336E-2</v>
      </c>
      <c r="I475" s="2">
        <v>0</v>
      </c>
      <c r="J475" s="2">
        <v>0</v>
      </c>
      <c r="K475" s="2">
        <v>0</v>
      </c>
      <c r="L475" s="2">
        <v>3</v>
      </c>
      <c r="M475" s="2">
        <v>3</v>
      </c>
      <c r="N475">
        <v>0</v>
      </c>
      <c r="O475" s="2">
        <v>3</v>
      </c>
      <c r="P475" s="2">
        <v>1</v>
      </c>
      <c r="Q475" s="2">
        <v>1</v>
      </c>
      <c r="R475" s="2">
        <v>2</v>
      </c>
      <c r="S475" s="2">
        <v>1</v>
      </c>
      <c r="T475" s="2">
        <v>0</v>
      </c>
      <c r="U475" s="2">
        <v>0</v>
      </c>
      <c r="V475" s="45">
        <v>1.3888888888888889E-4</v>
      </c>
      <c r="W475" s="45">
        <v>1</v>
      </c>
      <c r="X475" s="45">
        <v>1.2638888888888889E-2</v>
      </c>
      <c r="Y475" s="2">
        <v>0</v>
      </c>
      <c r="Z475" s="2">
        <v>2</v>
      </c>
      <c r="AA475">
        <v>3</v>
      </c>
      <c r="AB475" t="str">
        <f t="shared" si="1"/>
        <v>Swansea BayCeredigion</v>
      </c>
      <c r="AC475" t="str">
        <f>IFERROR(VLOOKUP(AB475,Control!X:Y,2,FALSE),"secondary")</f>
        <v>secondary</v>
      </c>
    </row>
    <row r="476" spans="1:29" x14ac:dyDescent="0.25">
      <c r="A476" s="11">
        <v>44732</v>
      </c>
      <c r="B476" s="2">
        <v>25</v>
      </c>
      <c r="C476" t="s">
        <v>80</v>
      </c>
      <c r="D476" t="s">
        <v>133</v>
      </c>
      <c r="E476" t="s">
        <v>132</v>
      </c>
      <c r="F476" t="s">
        <v>281</v>
      </c>
      <c r="G476" s="3">
        <v>0</v>
      </c>
      <c r="H476" s="5">
        <v>5.4394444444444444E-4</v>
      </c>
      <c r="I476" s="2">
        <v>0</v>
      </c>
      <c r="J476" s="2">
        <v>0</v>
      </c>
      <c r="K476" s="2">
        <v>0</v>
      </c>
      <c r="L476" s="2">
        <v>1</v>
      </c>
      <c r="M476" s="2">
        <v>1</v>
      </c>
      <c r="N476">
        <v>1</v>
      </c>
      <c r="O476" s="2">
        <v>1</v>
      </c>
      <c r="P476" s="2">
        <v>0</v>
      </c>
      <c r="Q476" s="2">
        <v>0</v>
      </c>
      <c r="R476" s="2">
        <v>1</v>
      </c>
      <c r="S476" s="2">
        <v>1</v>
      </c>
      <c r="T476" s="2">
        <v>0</v>
      </c>
      <c r="U476" s="2">
        <v>0</v>
      </c>
      <c r="V476" s="45" t="s">
        <v>77</v>
      </c>
      <c r="W476" s="45" t="s">
        <v>77</v>
      </c>
      <c r="X476" s="45">
        <v>2.7719907407407408E-2</v>
      </c>
      <c r="Y476" s="2">
        <v>0</v>
      </c>
      <c r="Z476" s="2">
        <v>1</v>
      </c>
      <c r="AA476">
        <v>1</v>
      </c>
      <c r="AB476" t="str">
        <f t="shared" si="1"/>
        <v>Swansea BayMerthyr Tydfil</v>
      </c>
      <c r="AC476" t="str">
        <f>IFERROR(VLOOKUP(AB476,Control!X:Y,2,FALSE),"secondary")</f>
        <v>secondary</v>
      </c>
    </row>
    <row r="477" spans="1:29" x14ac:dyDescent="0.25">
      <c r="A477" s="11">
        <v>44732</v>
      </c>
      <c r="B477" s="2">
        <v>25</v>
      </c>
      <c r="C477" t="s">
        <v>80</v>
      </c>
      <c r="D477" t="s">
        <v>133</v>
      </c>
      <c r="E477" t="s">
        <v>132</v>
      </c>
      <c r="F477" t="s">
        <v>275</v>
      </c>
      <c r="G477" s="3">
        <v>375.08721650000001</v>
      </c>
      <c r="H477" s="5">
        <v>0.19601934193121698</v>
      </c>
      <c r="I477" s="2">
        <v>35</v>
      </c>
      <c r="J477" s="2">
        <v>29</v>
      </c>
      <c r="K477" s="2">
        <v>7</v>
      </c>
      <c r="L477" s="2">
        <v>84</v>
      </c>
      <c r="M477" s="2">
        <v>84</v>
      </c>
      <c r="N477">
        <v>13</v>
      </c>
      <c r="O477" s="2">
        <v>34</v>
      </c>
      <c r="P477" s="2">
        <v>14</v>
      </c>
      <c r="Q477" s="2">
        <v>60</v>
      </c>
      <c r="R477" s="2">
        <v>68</v>
      </c>
      <c r="S477" s="2">
        <v>8</v>
      </c>
      <c r="T477" s="2">
        <v>0</v>
      </c>
      <c r="U477" s="2">
        <v>2</v>
      </c>
      <c r="V477" s="45">
        <v>5.3414351851851852E-3</v>
      </c>
      <c r="W477" s="45">
        <v>0.5714285714285714</v>
      </c>
      <c r="X477" s="45">
        <v>0.10886574074074074</v>
      </c>
      <c r="Y477" s="2">
        <v>2</v>
      </c>
      <c r="Z477" s="2">
        <v>68</v>
      </c>
      <c r="AA477">
        <v>84</v>
      </c>
      <c r="AB477" t="str">
        <f t="shared" si="1"/>
        <v>Swansea BayNeath Port Talbot</v>
      </c>
      <c r="AC477" t="str">
        <f>IFERROR(VLOOKUP(AB477,Control!X:Y,2,FALSE),"secondary")</f>
        <v>Primary</v>
      </c>
    </row>
    <row r="478" spans="1:29" x14ac:dyDescent="0.25">
      <c r="A478" s="11">
        <v>44732</v>
      </c>
      <c r="B478" s="2">
        <v>25</v>
      </c>
      <c r="C478" t="s">
        <v>80</v>
      </c>
      <c r="D478" t="s">
        <v>149</v>
      </c>
      <c r="E478" t="s">
        <v>150</v>
      </c>
      <c r="F478" t="s">
        <v>275</v>
      </c>
      <c r="G478" s="3">
        <v>1.8261111666666665</v>
      </c>
      <c r="H478" s="5">
        <v>3.2673611111111119E-2</v>
      </c>
      <c r="I478" s="2">
        <v>0</v>
      </c>
      <c r="J478" s="2">
        <v>0</v>
      </c>
      <c r="K478" s="2">
        <v>0</v>
      </c>
      <c r="L478" s="2">
        <v>7</v>
      </c>
      <c r="M478" s="2">
        <v>7</v>
      </c>
      <c r="N478">
        <v>1</v>
      </c>
      <c r="O478" s="2">
        <v>5</v>
      </c>
      <c r="P478" s="2">
        <v>1</v>
      </c>
      <c r="Q478" s="2">
        <v>5</v>
      </c>
      <c r="R478" s="2">
        <v>6</v>
      </c>
      <c r="S478" s="2">
        <v>1</v>
      </c>
      <c r="T478" s="2">
        <v>0</v>
      </c>
      <c r="U478" s="2">
        <v>0</v>
      </c>
      <c r="V478" s="45">
        <v>2.4421296296296296E-3</v>
      </c>
      <c r="W478" s="45">
        <v>1</v>
      </c>
      <c r="X478" s="45">
        <v>0.22498842592592594</v>
      </c>
      <c r="Y478" s="2">
        <v>0</v>
      </c>
      <c r="Z478" s="2">
        <v>6</v>
      </c>
      <c r="AA478">
        <v>7</v>
      </c>
      <c r="AB478" t="str">
        <f t="shared" si="1"/>
        <v>Swansea BayNeath Port Talbot</v>
      </c>
      <c r="AC478" t="str">
        <f>IFERROR(VLOOKUP(AB478,Control!X:Y,2,FALSE),"secondary")</f>
        <v>Primary</v>
      </c>
    </row>
    <row r="479" spans="1:29" x14ac:dyDescent="0.25">
      <c r="A479" s="11">
        <v>44732</v>
      </c>
      <c r="B479" s="2">
        <v>25</v>
      </c>
      <c r="C479" t="s">
        <v>80</v>
      </c>
      <c r="D479" t="s">
        <v>229</v>
      </c>
      <c r="E479" t="s">
        <v>150</v>
      </c>
      <c r="F479" t="s">
        <v>275</v>
      </c>
      <c r="G479" s="3">
        <v>0</v>
      </c>
      <c r="H479" s="5" t="s">
        <v>77</v>
      </c>
      <c r="I479" s="2">
        <v>0</v>
      </c>
      <c r="J479" s="2">
        <v>0</v>
      </c>
      <c r="K479" s="2">
        <v>0</v>
      </c>
      <c r="L479" s="2">
        <v>2</v>
      </c>
      <c r="M479" s="2">
        <v>2</v>
      </c>
      <c r="N479">
        <v>0</v>
      </c>
      <c r="O479" s="2">
        <v>2</v>
      </c>
      <c r="P479" s="2">
        <v>0</v>
      </c>
      <c r="Q479" s="2">
        <v>0</v>
      </c>
      <c r="R479" s="2">
        <v>2</v>
      </c>
      <c r="S479" s="2">
        <v>2</v>
      </c>
      <c r="T479" s="2">
        <v>0</v>
      </c>
      <c r="U479" s="2">
        <v>0</v>
      </c>
      <c r="V479" s="45" t="s">
        <v>77</v>
      </c>
      <c r="W479" s="45" t="s">
        <v>77</v>
      </c>
      <c r="X479" s="45">
        <v>8.7754629629629641E-2</v>
      </c>
      <c r="Y479" s="2">
        <v>0</v>
      </c>
      <c r="Z479" s="2">
        <v>2</v>
      </c>
      <c r="AA479">
        <v>2</v>
      </c>
      <c r="AB479" t="str">
        <f t="shared" si="1"/>
        <v>Swansea BayNeath Port Talbot</v>
      </c>
      <c r="AC479" t="str">
        <f>IFERROR(VLOOKUP(AB479,Control!X:Y,2,FALSE),"secondary")</f>
        <v>Primary</v>
      </c>
    </row>
    <row r="480" spans="1:29" x14ac:dyDescent="0.25">
      <c r="A480" s="11">
        <v>44732</v>
      </c>
      <c r="B480" s="2">
        <v>25</v>
      </c>
      <c r="C480" t="s">
        <v>80</v>
      </c>
      <c r="D480" t="s">
        <v>133</v>
      </c>
      <c r="E480" t="s">
        <v>132</v>
      </c>
      <c r="F480" t="s">
        <v>271</v>
      </c>
      <c r="G480" s="3">
        <v>0.51583333333333337</v>
      </c>
      <c r="H480" s="5">
        <v>3.1909722222222228E-2</v>
      </c>
      <c r="I480" s="2">
        <v>0</v>
      </c>
      <c r="J480" s="2">
        <v>0</v>
      </c>
      <c r="K480" s="2">
        <v>0</v>
      </c>
      <c r="L480" s="2">
        <v>1</v>
      </c>
      <c r="M480" s="2">
        <v>1</v>
      </c>
      <c r="N480">
        <v>0</v>
      </c>
      <c r="O480" s="2">
        <v>1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1</v>
      </c>
      <c r="V480" s="45" t="s">
        <v>77</v>
      </c>
      <c r="W480" s="45" t="s">
        <v>77</v>
      </c>
      <c r="X480" s="45" t="s">
        <v>77</v>
      </c>
      <c r="Y480" s="2">
        <v>1</v>
      </c>
      <c r="Z480" s="2">
        <v>0</v>
      </c>
      <c r="AA480">
        <v>1</v>
      </c>
      <c r="AB480" t="str">
        <f t="shared" si="1"/>
        <v>Swansea BayNewport</v>
      </c>
      <c r="AC480" t="str">
        <f>IFERROR(VLOOKUP(AB480,Control!X:Y,2,FALSE),"secondary")</f>
        <v>secondary</v>
      </c>
    </row>
    <row r="481" spans="1:29" x14ac:dyDescent="0.25">
      <c r="A481" s="11">
        <v>44732</v>
      </c>
      <c r="B481" s="2">
        <v>25</v>
      </c>
      <c r="C481" t="s">
        <v>80</v>
      </c>
      <c r="D481" t="s">
        <v>133</v>
      </c>
      <c r="E481" t="s">
        <v>132</v>
      </c>
      <c r="F481" t="s">
        <v>270</v>
      </c>
      <c r="G481" s="3">
        <v>0</v>
      </c>
      <c r="H481" s="5">
        <v>1.9598766203703703E-2</v>
      </c>
      <c r="I481" s="2">
        <v>0</v>
      </c>
      <c r="J481" s="2">
        <v>0</v>
      </c>
      <c r="K481" s="2">
        <v>0</v>
      </c>
      <c r="L481" s="2">
        <v>3</v>
      </c>
      <c r="M481" s="2">
        <v>3</v>
      </c>
      <c r="N481">
        <v>0</v>
      </c>
      <c r="O481" s="2">
        <v>3</v>
      </c>
      <c r="P481" s="2">
        <v>1</v>
      </c>
      <c r="Q481" s="2">
        <v>2</v>
      </c>
      <c r="R481" s="2">
        <v>2</v>
      </c>
      <c r="S481" s="2">
        <v>0</v>
      </c>
      <c r="T481" s="2">
        <v>0</v>
      </c>
      <c r="U481" s="2">
        <v>0</v>
      </c>
      <c r="V481" s="45">
        <v>5.4166666666666669E-3</v>
      </c>
      <c r="W481" s="45">
        <v>1</v>
      </c>
      <c r="X481" s="45">
        <v>1.9936342592592592E-2</v>
      </c>
      <c r="Y481" s="2">
        <v>0</v>
      </c>
      <c r="Z481" s="2">
        <v>2</v>
      </c>
      <c r="AA481">
        <v>3</v>
      </c>
      <c r="AB481" t="str">
        <f t="shared" si="1"/>
        <v>Swansea BayPembrokeshire</v>
      </c>
      <c r="AC481" t="str">
        <f>IFERROR(VLOOKUP(AB481,Control!X:Y,2,FALSE),"secondary")</f>
        <v>secondary</v>
      </c>
    </row>
    <row r="482" spans="1:29" x14ac:dyDescent="0.25">
      <c r="A482" s="11">
        <v>44732</v>
      </c>
      <c r="B482" s="2">
        <v>25</v>
      </c>
      <c r="C482" t="s">
        <v>80</v>
      </c>
      <c r="D482" t="s">
        <v>133</v>
      </c>
      <c r="E482" t="s">
        <v>132</v>
      </c>
      <c r="F482" t="s">
        <v>94</v>
      </c>
      <c r="G482" s="3">
        <v>36.359166833333333</v>
      </c>
      <c r="H482" s="5">
        <v>0.16184027847222221</v>
      </c>
      <c r="I482" s="2">
        <v>4</v>
      </c>
      <c r="J482" s="2">
        <v>2</v>
      </c>
      <c r="K482" s="2">
        <v>0</v>
      </c>
      <c r="L482" s="2">
        <v>11</v>
      </c>
      <c r="M482" s="2">
        <v>11</v>
      </c>
      <c r="N482">
        <v>3</v>
      </c>
      <c r="O482" s="2">
        <v>3</v>
      </c>
      <c r="P482" s="2">
        <v>1</v>
      </c>
      <c r="Q482" s="2">
        <v>7</v>
      </c>
      <c r="R482" s="2">
        <v>10</v>
      </c>
      <c r="S482" s="2">
        <v>3</v>
      </c>
      <c r="T482" s="2">
        <v>0</v>
      </c>
      <c r="U482" s="2">
        <v>0</v>
      </c>
      <c r="V482" s="45">
        <v>1.9050925925925926E-2</v>
      </c>
      <c r="W482" s="45">
        <v>0</v>
      </c>
      <c r="X482" s="45">
        <v>0.11876157407407409</v>
      </c>
      <c r="Y482" s="2">
        <v>0</v>
      </c>
      <c r="Z482" s="2">
        <v>10</v>
      </c>
      <c r="AA482">
        <v>11</v>
      </c>
      <c r="AB482" t="str">
        <f t="shared" si="1"/>
        <v>Swansea BayPowys</v>
      </c>
      <c r="AC482" t="str">
        <f>IFERROR(VLOOKUP(AB482,Control!X:Y,2,FALSE),"secondary")</f>
        <v>secondary</v>
      </c>
    </row>
    <row r="483" spans="1:29" x14ac:dyDescent="0.25">
      <c r="A483" s="11">
        <v>44732</v>
      </c>
      <c r="B483" s="2">
        <v>25</v>
      </c>
      <c r="C483" t="s">
        <v>80</v>
      </c>
      <c r="D483" t="s">
        <v>149</v>
      </c>
      <c r="E483" t="s">
        <v>150</v>
      </c>
      <c r="F483" t="s">
        <v>94</v>
      </c>
      <c r="G483" s="3">
        <v>0</v>
      </c>
      <c r="H483" s="5">
        <v>2.5428243055555556E-2</v>
      </c>
      <c r="I483" s="2">
        <v>0</v>
      </c>
      <c r="J483" s="2">
        <v>0</v>
      </c>
      <c r="K483" s="2">
        <v>0</v>
      </c>
      <c r="L483" s="2">
        <v>1</v>
      </c>
      <c r="M483" s="2">
        <v>1</v>
      </c>
      <c r="N483">
        <v>0</v>
      </c>
      <c r="O483" s="2">
        <v>1</v>
      </c>
      <c r="P483" s="2">
        <v>1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45">
        <v>1.5000000000000001E-2</v>
      </c>
      <c r="W483" s="45">
        <v>0</v>
      </c>
      <c r="X483" s="45" t="s">
        <v>77</v>
      </c>
      <c r="Y483" s="2">
        <v>0</v>
      </c>
      <c r="Z483" s="2">
        <v>0</v>
      </c>
      <c r="AA483">
        <v>1</v>
      </c>
      <c r="AB483" t="str">
        <f t="shared" si="1"/>
        <v>Swansea BayPowys</v>
      </c>
      <c r="AC483" t="str">
        <f>IFERROR(VLOOKUP(AB483,Control!X:Y,2,FALSE),"secondary")</f>
        <v>secondary</v>
      </c>
    </row>
    <row r="484" spans="1:29" x14ac:dyDescent="0.25">
      <c r="A484" s="11">
        <v>44732</v>
      </c>
      <c r="B484" s="2">
        <v>25</v>
      </c>
      <c r="C484" t="s">
        <v>80</v>
      </c>
      <c r="D484" t="s">
        <v>133</v>
      </c>
      <c r="E484" t="s">
        <v>132</v>
      </c>
      <c r="F484" t="s">
        <v>274</v>
      </c>
      <c r="G484" s="3">
        <v>0.65805550000000002</v>
      </c>
      <c r="H484" s="5">
        <v>3.7835645833333334E-2</v>
      </c>
      <c r="I484" s="2">
        <v>0</v>
      </c>
      <c r="J484" s="2">
        <v>0</v>
      </c>
      <c r="K484" s="2">
        <v>0</v>
      </c>
      <c r="L484" s="2">
        <v>1</v>
      </c>
      <c r="M484" s="2">
        <v>1</v>
      </c>
      <c r="N484">
        <v>0</v>
      </c>
      <c r="O484" s="2">
        <v>1</v>
      </c>
      <c r="P484" s="2">
        <v>0</v>
      </c>
      <c r="Q484" s="2">
        <v>1</v>
      </c>
      <c r="R484" s="2">
        <v>1</v>
      </c>
      <c r="S484" s="2">
        <v>0</v>
      </c>
      <c r="T484" s="2">
        <v>0</v>
      </c>
      <c r="U484" s="2">
        <v>0</v>
      </c>
      <c r="V484" s="45" t="s">
        <v>77</v>
      </c>
      <c r="W484" s="45" t="s">
        <v>77</v>
      </c>
      <c r="X484" s="45">
        <v>0.29724537037037041</v>
      </c>
      <c r="Y484" s="2">
        <v>0</v>
      </c>
      <c r="Z484" s="2">
        <v>1</v>
      </c>
      <c r="AA484">
        <v>1</v>
      </c>
      <c r="AB484" t="str">
        <f t="shared" si="1"/>
        <v>Swansea BayRhondda Cynon Taff</v>
      </c>
      <c r="AC484" t="str">
        <f>IFERROR(VLOOKUP(AB484,Control!X:Y,2,FALSE),"secondary")</f>
        <v>secondary</v>
      </c>
    </row>
    <row r="485" spans="1:29" x14ac:dyDescent="0.25">
      <c r="A485" s="11">
        <v>44732</v>
      </c>
      <c r="B485" s="2">
        <v>25</v>
      </c>
      <c r="C485" t="s">
        <v>80</v>
      </c>
      <c r="D485" t="s">
        <v>133</v>
      </c>
      <c r="E485" t="s">
        <v>132</v>
      </c>
      <c r="F485" t="s">
        <v>267</v>
      </c>
      <c r="G485" s="3">
        <v>489.43082750000002</v>
      </c>
      <c r="H485" s="5">
        <v>0.15540960411741533</v>
      </c>
      <c r="I485" s="2">
        <v>47</v>
      </c>
      <c r="J485" s="2">
        <v>32</v>
      </c>
      <c r="K485" s="2">
        <v>10</v>
      </c>
      <c r="L485" s="2">
        <v>152</v>
      </c>
      <c r="M485" s="2">
        <v>151</v>
      </c>
      <c r="N485">
        <v>38</v>
      </c>
      <c r="O485" s="2">
        <v>77</v>
      </c>
      <c r="P485" s="2">
        <v>38</v>
      </c>
      <c r="Q485" s="2">
        <v>87</v>
      </c>
      <c r="R485" s="2">
        <v>109</v>
      </c>
      <c r="S485" s="2">
        <v>22</v>
      </c>
      <c r="T485" s="2">
        <v>3</v>
      </c>
      <c r="U485" s="2">
        <v>2</v>
      </c>
      <c r="V485" s="45">
        <v>4.4502314814814812E-3</v>
      </c>
      <c r="W485" s="45">
        <v>0.57894736842105265</v>
      </c>
      <c r="X485" s="45">
        <v>0.11209490740740742</v>
      </c>
      <c r="Y485" s="2">
        <v>5</v>
      </c>
      <c r="Z485" s="2">
        <v>109</v>
      </c>
      <c r="AA485">
        <v>151</v>
      </c>
      <c r="AB485" t="str">
        <f t="shared" si="1"/>
        <v>Swansea BaySwansea</v>
      </c>
      <c r="AC485" t="str">
        <f>IFERROR(VLOOKUP(AB485,Control!X:Y,2,FALSE),"secondary")</f>
        <v>Primary</v>
      </c>
    </row>
    <row r="486" spans="1:29" x14ac:dyDescent="0.25">
      <c r="A486" s="11">
        <v>44732</v>
      </c>
      <c r="B486" s="2">
        <v>25</v>
      </c>
      <c r="C486" t="s">
        <v>80</v>
      </c>
      <c r="D486" t="s">
        <v>149</v>
      </c>
      <c r="E486" t="s">
        <v>150</v>
      </c>
      <c r="F486" t="s">
        <v>267</v>
      </c>
      <c r="G486" s="3">
        <v>3.3272213333333331</v>
      </c>
      <c r="H486" s="5">
        <v>3.1748325617283947E-2</v>
      </c>
      <c r="I486" s="2">
        <v>0</v>
      </c>
      <c r="J486" s="2">
        <v>0</v>
      </c>
      <c r="K486" s="2">
        <v>0</v>
      </c>
      <c r="L486" s="2">
        <v>22</v>
      </c>
      <c r="M486" s="2">
        <v>20</v>
      </c>
      <c r="N486">
        <v>1</v>
      </c>
      <c r="O486" s="2">
        <v>14</v>
      </c>
      <c r="P486" s="2">
        <v>1</v>
      </c>
      <c r="Q486" s="2">
        <v>11</v>
      </c>
      <c r="R486" s="2">
        <v>14</v>
      </c>
      <c r="S486" s="2">
        <v>3</v>
      </c>
      <c r="T486" s="2">
        <v>1</v>
      </c>
      <c r="U486" s="2">
        <v>6</v>
      </c>
      <c r="V486" s="45">
        <v>9.2129629629629645E-3</v>
      </c>
      <c r="W486" s="45">
        <v>0</v>
      </c>
      <c r="X486" s="45">
        <v>0.10408564814814815</v>
      </c>
      <c r="Y486" s="2">
        <v>7</v>
      </c>
      <c r="Z486" s="2">
        <v>14</v>
      </c>
      <c r="AA486">
        <v>22</v>
      </c>
      <c r="AB486" t="str">
        <f t="shared" si="1"/>
        <v>Swansea BaySwansea</v>
      </c>
      <c r="AC486" t="str">
        <f>IFERROR(VLOOKUP(AB486,Control!X:Y,2,FALSE),"secondary")</f>
        <v>Primary</v>
      </c>
    </row>
    <row r="487" spans="1:29" x14ac:dyDescent="0.25">
      <c r="A487" s="11">
        <v>44725</v>
      </c>
      <c r="B487" s="2">
        <v>24</v>
      </c>
      <c r="C487" t="s">
        <v>89</v>
      </c>
      <c r="D487" t="s">
        <v>134</v>
      </c>
      <c r="E487" t="s">
        <v>132</v>
      </c>
      <c r="F487" t="s">
        <v>280</v>
      </c>
      <c r="G487" s="3">
        <v>87.993330499999985</v>
      </c>
      <c r="H487" s="5">
        <v>8.2073745985243057E-2</v>
      </c>
      <c r="I487" s="2">
        <v>5</v>
      </c>
      <c r="J487" s="2">
        <v>1</v>
      </c>
      <c r="K487" s="2">
        <v>0</v>
      </c>
      <c r="L487" s="2">
        <v>57</v>
      </c>
      <c r="M487" s="2">
        <v>57</v>
      </c>
      <c r="N487">
        <v>8</v>
      </c>
      <c r="O487" s="2">
        <v>25</v>
      </c>
      <c r="P487" s="2">
        <v>10</v>
      </c>
      <c r="Q487" s="2">
        <v>28</v>
      </c>
      <c r="R487" s="2">
        <v>36</v>
      </c>
      <c r="S487" s="2">
        <v>8</v>
      </c>
      <c r="T487" s="2">
        <v>3</v>
      </c>
      <c r="U487" s="2">
        <v>8</v>
      </c>
      <c r="V487" s="45">
        <v>4.0335648148148153E-3</v>
      </c>
      <c r="W487" s="45">
        <v>0.7</v>
      </c>
      <c r="X487" s="45">
        <v>7.1076388888888883E-2</v>
      </c>
      <c r="Y487" s="2">
        <v>11</v>
      </c>
      <c r="Z487" s="2">
        <v>36</v>
      </c>
      <c r="AA487">
        <v>57</v>
      </c>
      <c r="AB487" t="str">
        <f t="shared" si="1"/>
        <v>Aneurin BevanBlaenau Gwent</v>
      </c>
      <c r="AC487" t="str">
        <f>IFERROR(VLOOKUP(AB487,Control!X:Y,2,FALSE),"secondary")</f>
        <v>Primary</v>
      </c>
    </row>
    <row r="488" spans="1:29" x14ac:dyDescent="0.25">
      <c r="A488" s="11">
        <v>44725</v>
      </c>
      <c r="B488" s="2">
        <v>24</v>
      </c>
      <c r="C488" t="s">
        <v>89</v>
      </c>
      <c r="D488" t="s">
        <v>152</v>
      </c>
      <c r="E488" t="s">
        <v>132</v>
      </c>
      <c r="F488" t="s">
        <v>280</v>
      </c>
      <c r="G488" s="3">
        <v>0</v>
      </c>
      <c r="H488" s="5">
        <v>3.7317608955938705E-2</v>
      </c>
      <c r="I488" s="2">
        <v>0</v>
      </c>
      <c r="J488" s="2">
        <v>0</v>
      </c>
      <c r="K488" s="2">
        <v>0</v>
      </c>
      <c r="L488" s="2">
        <v>29</v>
      </c>
      <c r="M488" s="2">
        <v>29</v>
      </c>
      <c r="N488">
        <v>0</v>
      </c>
      <c r="O488" s="2">
        <v>17</v>
      </c>
      <c r="P488" s="2">
        <v>3</v>
      </c>
      <c r="Q488" s="2">
        <v>17</v>
      </c>
      <c r="R488" s="2">
        <v>18</v>
      </c>
      <c r="S488" s="2">
        <v>1</v>
      </c>
      <c r="T488" s="2">
        <v>0</v>
      </c>
      <c r="U488" s="2">
        <v>8</v>
      </c>
      <c r="V488" s="45">
        <v>2.1990740740740742E-3</v>
      </c>
      <c r="W488" s="45">
        <v>1</v>
      </c>
      <c r="X488" s="45">
        <v>9.0376157407407426E-2</v>
      </c>
      <c r="Y488" s="2">
        <v>8</v>
      </c>
      <c r="Z488" s="2">
        <v>18</v>
      </c>
      <c r="AA488">
        <v>29</v>
      </c>
      <c r="AB488" t="str">
        <f t="shared" si="1"/>
        <v>Aneurin BevanBlaenau Gwent</v>
      </c>
      <c r="AC488" t="str">
        <f>IFERROR(VLOOKUP(AB488,Control!X:Y,2,FALSE),"secondary")</f>
        <v>Primary</v>
      </c>
    </row>
    <row r="489" spans="1:29" x14ac:dyDescent="0.25">
      <c r="A489" s="11">
        <v>44725</v>
      </c>
      <c r="B489" s="2">
        <v>24</v>
      </c>
      <c r="C489" t="s">
        <v>89</v>
      </c>
      <c r="D489" t="s">
        <v>158</v>
      </c>
      <c r="E489" t="s">
        <v>132</v>
      </c>
      <c r="F489" t="s">
        <v>280</v>
      </c>
      <c r="G489" s="3">
        <v>0</v>
      </c>
      <c r="H489" s="5">
        <v>2.1203704861111113E-2</v>
      </c>
      <c r="I489" s="2">
        <v>0</v>
      </c>
      <c r="J489" s="2">
        <v>0</v>
      </c>
      <c r="K489" s="2">
        <v>0</v>
      </c>
      <c r="L489" s="2">
        <v>2</v>
      </c>
      <c r="M489" s="2">
        <v>2</v>
      </c>
      <c r="N489">
        <v>0</v>
      </c>
      <c r="O489" s="2">
        <v>2</v>
      </c>
      <c r="P489" s="2">
        <v>0</v>
      </c>
      <c r="Q489" s="2">
        <v>1</v>
      </c>
      <c r="R489" s="2">
        <v>1</v>
      </c>
      <c r="S489" s="2">
        <v>0</v>
      </c>
      <c r="T489" s="2">
        <v>0</v>
      </c>
      <c r="U489" s="2">
        <v>1</v>
      </c>
      <c r="V489" s="45" t="s">
        <v>77</v>
      </c>
      <c r="W489" s="45" t="s">
        <v>77</v>
      </c>
      <c r="X489" s="45">
        <v>2.2037037037037039E-2</v>
      </c>
      <c r="Y489" s="2">
        <v>1</v>
      </c>
      <c r="Z489" s="2">
        <v>1</v>
      </c>
      <c r="AA489">
        <v>2</v>
      </c>
      <c r="AB489" t="str">
        <f t="shared" si="1"/>
        <v>Aneurin BevanBlaenau Gwent</v>
      </c>
      <c r="AC489" t="str">
        <f>IFERROR(VLOOKUP(AB489,Control!X:Y,2,FALSE),"secondary")</f>
        <v>Primary</v>
      </c>
    </row>
    <row r="490" spans="1:29" x14ac:dyDescent="0.25">
      <c r="A490" s="11">
        <v>44725</v>
      </c>
      <c r="B490" s="2">
        <v>24</v>
      </c>
      <c r="C490" t="s">
        <v>89</v>
      </c>
      <c r="D490" t="s">
        <v>159</v>
      </c>
      <c r="E490" t="s">
        <v>150</v>
      </c>
      <c r="F490" t="s">
        <v>280</v>
      </c>
      <c r="G490" s="3">
        <v>0</v>
      </c>
      <c r="H490" s="5">
        <v>1.7719909722222225E-2</v>
      </c>
      <c r="I490" s="2">
        <v>0</v>
      </c>
      <c r="J490" s="2">
        <v>0</v>
      </c>
      <c r="K490" s="2">
        <v>0</v>
      </c>
      <c r="L490" s="2">
        <v>1</v>
      </c>
      <c r="M490" s="2">
        <v>1</v>
      </c>
      <c r="N490">
        <v>0</v>
      </c>
      <c r="O490" s="2">
        <v>1</v>
      </c>
      <c r="P490" s="2">
        <v>0</v>
      </c>
      <c r="Q490" s="2">
        <v>1</v>
      </c>
      <c r="R490" s="2">
        <v>1</v>
      </c>
      <c r="S490" s="2">
        <v>0</v>
      </c>
      <c r="T490" s="2">
        <v>0</v>
      </c>
      <c r="U490" s="2">
        <v>0</v>
      </c>
      <c r="V490" s="45" t="s">
        <v>77</v>
      </c>
      <c r="W490" s="45" t="s">
        <v>77</v>
      </c>
      <c r="X490" s="45">
        <v>2.642361111111111E-2</v>
      </c>
      <c r="Y490" s="2">
        <v>0</v>
      </c>
      <c r="Z490" s="2">
        <v>1</v>
      </c>
      <c r="AA490">
        <v>1</v>
      </c>
      <c r="AB490" t="str">
        <f t="shared" si="1"/>
        <v>Aneurin BevanBlaenau Gwent</v>
      </c>
      <c r="AC490" t="str">
        <f>IFERROR(VLOOKUP(AB490,Control!X:Y,2,FALSE),"secondary")</f>
        <v>Primary</v>
      </c>
    </row>
    <row r="491" spans="1:29" x14ac:dyDescent="0.25">
      <c r="A491" s="11">
        <v>44725</v>
      </c>
      <c r="B491" s="2">
        <v>24</v>
      </c>
      <c r="C491" t="s">
        <v>89</v>
      </c>
      <c r="D491" t="s">
        <v>164</v>
      </c>
      <c r="E491" t="s">
        <v>150</v>
      </c>
      <c r="F491" t="s">
        <v>280</v>
      </c>
      <c r="G491" s="3">
        <v>0</v>
      </c>
      <c r="H491" s="5">
        <v>3.6111111111111114E-3</v>
      </c>
      <c r="I491" s="2">
        <v>0</v>
      </c>
      <c r="J491" s="2">
        <v>0</v>
      </c>
      <c r="K491" s="2">
        <v>0</v>
      </c>
      <c r="L491" s="2">
        <v>1</v>
      </c>
      <c r="M491" s="2">
        <v>1</v>
      </c>
      <c r="N491">
        <v>0</v>
      </c>
      <c r="O491" s="2">
        <v>1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1</v>
      </c>
      <c r="V491" s="45" t="s">
        <v>77</v>
      </c>
      <c r="W491" s="45" t="s">
        <v>77</v>
      </c>
      <c r="X491" s="45" t="s">
        <v>77</v>
      </c>
      <c r="Y491" s="2">
        <v>1</v>
      </c>
      <c r="Z491" s="2">
        <v>0</v>
      </c>
      <c r="AA491">
        <v>1</v>
      </c>
      <c r="AB491" t="str">
        <f t="shared" si="1"/>
        <v>Aneurin BevanBlaenau Gwent</v>
      </c>
      <c r="AC491" t="str">
        <f>IFERROR(VLOOKUP(AB491,Control!X:Y,2,FALSE),"secondary")</f>
        <v>Primary</v>
      </c>
    </row>
    <row r="492" spans="1:29" x14ac:dyDescent="0.25">
      <c r="A492" s="11">
        <v>44725</v>
      </c>
      <c r="B492" s="2">
        <v>24</v>
      </c>
      <c r="C492" t="s">
        <v>89</v>
      </c>
      <c r="D492" t="s">
        <v>134</v>
      </c>
      <c r="E492" t="s">
        <v>132</v>
      </c>
      <c r="F492" t="s">
        <v>269</v>
      </c>
      <c r="G492" s="3">
        <v>0.31777783333333331</v>
      </c>
      <c r="H492" s="5">
        <v>2.3657409722222224E-2</v>
      </c>
      <c r="I492" s="2">
        <v>0</v>
      </c>
      <c r="J492" s="2">
        <v>0</v>
      </c>
      <c r="K492" s="2">
        <v>0</v>
      </c>
      <c r="L492" s="2">
        <v>1</v>
      </c>
      <c r="M492" s="2">
        <v>1</v>
      </c>
      <c r="N492">
        <v>0</v>
      </c>
      <c r="O492" s="2">
        <v>1</v>
      </c>
      <c r="P492" s="2">
        <v>1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45">
        <v>3.0092592592592595E-4</v>
      </c>
      <c r="W492" s="45">
        <v>1</v>
      </c>
      <c r="X492" s="45" t="s">
        <v>77</v>
      </c>
      <c r="Y492" s="2">
        <v>0</v>
      </c>
      <c r="Z492" s="2">
        <v>0</v>
      </c>
      <c r="AA492">
        <v>1</v>
      </c>
      <c r="AB492" t="str">
        <f t="shared" ref="AB492:AB555" si="2">C492&amp;F492</f>
        <v>Aneurin BevanBridgend</v>
      </c>
      <c r="AC492" t="str">
        <f>IFERROR(VLOOKUP(AB492,Control!X:Y,2,FALSE),"secondary")</f>
        <v>secondary</v>
      </c>
    </row>
    <row r="493" spans="1:29" x14ac:dyDescent="0.25">
      <c r="A493" s="11">
        <v>44725</v>
      </c>
      <c r="B493" s="2">
        <v>24</v>
      </c>
      <c r="C493" t="s">
        <v>89</v>
      </c>
      <c r="D493" t="s">
        <v>134</v>
      </c>
      <c r="E493" t="s">
        <v>132</v>
      </c>
      <c r="F493" t="s">
        <v>272</v>
      </c>
      <c r="G493" s="3">
        <v>133.40277083333336</v>
      </c>
      <c r="H493" s="5">
        <v>6.4081944615209482E-2</v>
      </c>
      <c r="I493" s="2">
        <v>11</v>
      </c>
      <c r="J493" s="2">
        <v>2</v>
      </c>
      <c r="K493" s="2">
        <v>0</v>
      </c>
      <c r="L493" s="2">
        <v>109</v>
      </c>
      <c r="M493" s="2">
        <v>106</v>
      </c>
      <c r="N493">
        <v>16</v>
      </c>
      <c r="O493" s="2">
        <v>63</v>
      </c>
      <c r="P493" s="2">
        <v>31</v>
      </c>
      <c r="Q493" s="2">
        <v>55</v>
      </c>
      <c r="R493" s="2">
        <v>62</v>
      </c>
      <c r="S493" s="2">
        <v>7</v>
      </c>
      <c r="T493" s="2">
        <v>5</v>
      </c>
      <c r="U493" s="2">
        <v>11</v>
      </c>
      <c r="V493" s="45">
        <v>4.6759259259259263E-3</v>
      </c>
      <c r="W493" s="45">
        <v>0.54838709677419351</v>
      </c>
      <c r="X493" s="45">
        <v>5.7673611111111113E-2</v>
      </c>
      <c r="Y493" s="2">
        <v>16</v>
      </c>
      <c r="Z493" s="2">
        <v>62</v>
      </c>
      <c r="AA493">
        <v>107</v>
      </c>
      <c r="AB493" t="str">
        <f t="shared" si="2"/>
        <v>Aneurin BevanCaerphilly</v>
      </c>
      <c r="AC493" t="str">
        <f>IFERROR(VLOOKUP(AB493,Control!X:Y,2,FALSE),"secondary")</f>
        <v>Primary</v>
      </c>
    </row>
    <row r="494" spans="1:29" x14ac:dyDescent="0.25">
      <c r="A494" s="11">
        <v>44725</v>
      </c>
      <c r="B494" s="2">
        <v>24</v>
      </c>
      <c r="C494" t="s">
        <v>89</v>
      </c>
      <c r="D494" t="s">
        <v>159</v>
      </c>
      <c r="E494" t="s">
        <v>150</v>
      </c>
      <c r="F494" t="s">
        <v>272</v>
      </c>
      <c r="G494" s="3">
        <v>0</v>
      </c>
      <c r="H494" s="5">
        <v>3.2203371626984133E-2</v>
      </c>
      <c r="I494" s="2">
        <v>0</v>
      </c>
      <c r="J494" s="2">
        <v>0</v>
      </c>
      <c r="K494" s="2">
        <v>0</v>
      </c>
      <c r="L494" s="2">
        <v>38</v>
      </c>
      <c r="M494" s="2">
        <v>38</v>
      </c>
      <c r="N494">
        <v>0</v>
      </c>
      <c r="O494" s="2">
        <v>27</v>
      </c>
      <c r="P494" s="2">
        <v>4</v>
      </c>
      <c r="Q494" s="2">
        <v>27</v>
      </c>
      <c r="R494" s="2">
        <v>29</v>
      </c>
      <c r="S494" s="2">
        <v>2</v>
      </c>
      <c r="T494" s="2">
        <v>0</v>
      </c>
      <c r="U494" s="2">
        <v>5</v>
      </c>
      <c r="V494" s="45">
        <v>5.6249999999999998E-3</v>
      </c>
      <c r="W494" s="45">
        <v>0.5</v>
      </c>
      <c r="X494" s="45">
        <v>9.6377314814814818E-2</v>
      </c>
      <c r="Y494" s="2">
        <v>5</v>
      </c>
      <c r="Z494" s="2">
        <v>29</v>
      </c>
      <c r="AA494">
        <v>38</v>
      </c>
      <c r="AB494" t="str">
        <f t="shared" si="2"/>
        <v>Aneurin BevanCaerphilly</v>
      </c>
      <c r="AC494" t="str">
        <f>IFERROR(VLOOKUP(AB494,Control!X:Y,2,FALSE),"secondary")</f>
        <v>Primary</v>
      </c>
    </row>
    <row r="495" spans="1:29" x14ac:dyDescent="0.25">
      <c r="A495" s="11">
        <v>44725</v>
      </c>
      <c r="B495" s="2">
        <v>24</v>
      </c>
      <c r="C495" t="s">
        <v>89</v>
      </c>
      <c r="D495" t="s">
        <v>152</v>
      </c>
      <c r="E495" t="s">
        <v>132</v>
      </c>
      <c r="F495" t="s">
        <v>272</v>
      </c>
      <c r="G495" s="3">
        <v>0</v>
      </c>
      <c r="H495" s="5">
        <v>1.7226067129629628E-2</v>
      </c>
      <c r="I495" s="2">
        <v>0</v>
      </c>
      <c r="J495" s="2">
        <v>0</v>
      </c>
      <c r="K495" s="2">
        <v>0</v>
      </c>
      <c r="L495" s="2">
        <v>3</v>
      </c>
      <c r="M495" s="2">
        <v>3</v>
      </c>
      <c r="N495">
        <v>0</v>
      </c>
      <c r="O495" s="2">
        <v>3</v>
      </c>
      <c r="P495" s="2">
        <v>0</v>
      </c>
      <c r="Q495" s="2">
        <v>2</v>
      </c>
      <c r="R495" s="2">
        <v>2</v>
      </c>
      <c r="S495" s="2">
        <v>0</v>
      </c>
      <c r="T495" s="2">
        <v>0</v>
      </c>
      <c r="U495" s="2">
        <v>1</v>
      </c>
      <c r="V495" s="45" t="s">
        <v>77</v>
      </c>
      <c r="W495" s="45" t="s">
        <v>77</v>
      </c>
      <c r="X495" s="45">
        <v>0.13423611111111111</v>
      </c>
      <c r="Y495" s="2">
        <v>1</v>
      </c>
      <c r="Z495" s="2">
        <v>2</v>
      </c>
      <c r="AA495">
        <v>3</v>
      </c>
      <c r="AB495" t="str">
        <f t="shared" si="2"/>
        <v>Aneurin BevanCaerphilly</v>
      </c>
      <c r="AC495" t="str">
        <f>IFERROR(VLOOKUP(AB495,Control!X:Y,2,FALSE),"secondary")</f>
        <v>Primary</v>
      </c>
    </row>
    <row r="496" spans="1:29" x14ac:dyDescent="0.25">
      <c r="A496" s="11">
        <v>44725</v>
      </c>
      <c r="B496" s="2">
        <v>24</v>
      </c>
      <c r="C496" t="s">
        <v>89</v>
      </c>
      <c r="D496" t="s">
        <v>158</v>
      </c>
      <c r="E496" t="s">
        <v>132</v>
      </c>
      <c r="F496" t="s">
        <v>272</v>
      </c>
      <c r="G496" s="3">
        <v>0</v>
      </c>
      <c r="H496" s="5">
        <v>1.4937499999999999E-2</v>
      </c>
      <c r="I496" s="2">
        <v>0</v>
      </c>
      <c r="J496" s="2">
        <v>0</v>
      </c>
      <c r="K496" s="2">
        <v>0</v>
      </c>
      <c r="L496" s="2">
        <v>7</v>
      </c>
      <c r="M496" s="2">
        <v>7</v>
      </c>
      <c r="N496">
        <v>0</v>
      </c>
      <c r="O496" s="2">
        <v>7</v>
      </c>
      <c r="P496" s="2">
        <v>0</v>
      </c>
      <c r="Q496" s="2">
        <v>5</v>
      </c>
      <c r="R496" s="2">
        <v>5</v>
      </c>
      <c r="S496" s="2">
        <v>0</v>
      </c>
      <c r="T496" s="2">
        <v>0</v>
      </c>
      <c r="U496" s="2">
        <v>2</v>
      </c>
      <c r="V496" s="45" t="s">
        <v>77</v>
      </c>
      <c r="W496" s="45" t="s">
        <v>77</v>
      </c>
      <c r="X496" s="45">
        <v>5.5196759259259265E-2</v>
      </c>
      <c r="Y496" s="2">
        <v>2</v>
      </c>
      <c r="Z496" s="2">
        <v>5</v>
      </c>
      <c r="AA496">
        <v>7</v>
      </c>
      <c r="AB496" t="str">
        <f t="shared" si="2"/>
        <v>Aneurin BevanCaerphilly</v>
      </c>
      <c r="AC496" t="str">
        <f>IFERROR(VLOOKUP(AB496,Control!X:Y,2,FALSE),"secondary")</f>
        <v>Primary</v>
      </c>
    </row>
    <row r="497" spans="1:29" x14ac:dyDescent="0.25">
      <c r="A497" s="11">
        <v>44725</v>
      </c>
      <c r="B497" s="2">
        <v>24</v>
      </c>
      <c r="C497" t="s">
        <v>89</v>
      </c>
      <c r="D497" t="s">
        <v>257</v>
      </c>
      <c r="E497" t="s">
        <v>153</v>
      </c>
      <c r="F497" t="s">
        <v>272</v>
      </c>
      <c r="G497" s="3">
        <v>0</v>
      </c>
      <c r="H497" s="5" t="s">
        <v>77</v>
      </c>
      <c r="I497" s="2">
        <v>0</v>
      </c>
      <c r="J497" s="2">
        <v>0</v>
      </c>
      <c r="K497" s="2">
        <v>0</v>
      </c>
      <c r="L497" s="2">
        <v>1</v>
      </c>
      <c r="M497" s="2">
        <v>0</v>
      </c>
      <c r="N497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1</v>
      </c>
      <c r="V497" s="45" t="s">
        <v>77</v>
      </c>
      <c r="W497" s="45" t="s">
        <v>77</v>
      </c>
      <c r="X497" s="45" t="s">
        <v>77</v>
      </c>
      <c r="Y497" s="2">
        <v>1</v>
      </c>
      <c r="Z497" s="2">
        <v>0</v>
      </c>
      <c r="AA497">
        <v>1</v>
      </c>
      <c r="AB497" t="str">
        <f t="shared" si="2"/>
        <v>Aneurin BevanCaerphilly</v>
      </c>
      <c r="AC497" t="str">
        <f>IFERROR(VLOOKUP(AB497,Control!X:Y,2,FALSE),"secondary")</f>
        <v>Primary</v>
      </c>
    </row>
    <row r="498" spans="1:29" x14ac:dyDescent="0.25">
      <c r="A498" s="11">
        <v>44725</v>
      </c>
      <c r="B498" s="2">
        <v>24</v>
      </c>
      <c r="C498" t="s">
        <v>89</v>
      </c>
      <c r="D498" t="s">
        <v>134</v>
      </c>
      <c r="E498" t="s">
        <v>132</v>
      </c>
      <c r="F498" t="s">
        <v>279</v>
      </c>
      <c r="G498" s="3">
        <v>89.661661666666646</v>
      </c>
      <c r="H498" s="5">
        <v>7.8349679453262794E-2</v>
      </c>
      <c r="I498" s="2">
        <v>5</v>
      </c>
      <c r="J498" s="2">
        <v>3</v>
      </c>
      <c r="K498" s="2">
        <v>0</v>
      </c>
      <c r="L498" s="2">
        <v>66</v>
      </c>
      <c r="M498" s="2">
        <v>66</v>
      </c>
      <c r="N498">
        <v>6</v>
      </c>
      <c r="O498" s="2">
        <v>33</v>
      </c>
      <c r="P498" s="2">
        <v>11</v>
      </c>
      <c r="Q498" s="2">
        <v>42</v>
      </c>
      <c r="R498" s="2">
        <v>49</v>
      </c>
      <c r="S498" s="2">
        <v>7</v>
      </c>
      <c r="T498" s="2">
        <v>0</v>
      </c>
      <c r="U498" s="2">
        <v>6</v>
      </c>
      <c r="V498" s="45">
        <v>1.0671296296296297E-2</v>
      </c>
      <c r="W498" s="45">
        <v>0.18181818181818182</v>
      </c>
      <c r="X498" s="45">
        <v>7.0069444444444448E-2</v>
      </c>
      <c r="Y498" s="2">
        <v>6</v>
      </c>
      <c r="Z498" s="2">
        <v>49</v>
      </c>
      <c r="AA498">
        <v>66</v>
      </c>
      <c r="AB498" t="str">
        <f t="shared" si="2"/>
        <v>Aneurin BevanMonmouthshire</v>
      </c>
      <c r="AC498" t="str">
        <f>IFERROR(VLOOKUP(AB498,Control!X:Y,2,FALSE),"secondary")</f>
        <v>Primary</v>
      </c>
    </row>
    <row r="499" spans="1:29" x14ac:dyDescent="0.25">
      <c r="A499" s="11">
        <v>44725</v>
      </c>
      <c r="B499" s="2">
        <v>24</v>
      </c>
      <c r="C499" t="s">
        <v>89</v>
      </c>
      <c r="D499" t="s">
        <v>152</v>
      </c>
      <c r="E499" t="s">
        <v>132</v>
      </c>
      <c r="F499" t="s">
        <v>279</v>
      </c>
      <c r="G499" s="3">
        <v>0</v>
      </c>
      <c r="H499" s="5">
        <v>3.646675063131314E-2</v>
      </c>
      <c r="I499" s="2">
        <v>0</v>
      </c>
      <c r="J499" s="2">
        <v>0</v>
      </c>
      <c r="K499" s="2">
        <v>0</v>
      </c>
      <c r="L499" s="2">
        <v>11</v>
      </c>
      <c r="M499" s="2">
        <v>11</v>
      </c>
      <c r="N499">
        <v>0</v>
      </c>
      <c r="O499" s="2">
        <v>7</v>
      </c>
      <c r="P499" s="2">
        <v>2</v>
      </c>
      <c r="Q499" s="2">
        <v>7</v>
      </c>
      <c r="R499" s="2">
        <v>7</v>
      </c>
      <c r="S499" s="2">
        <v>0</v>
      </c>
      <c r="T499" s="2">
        <v>0</v>
      </c>
      <c r="U499" s="2">
        <v>2</v>
      </c>
      <c r="V499" s="45">
        <v>1.1996527777777778E-2</v>
      </c>
      <c r="W499" s="45">
        <v>0</v>
      </c>
      <c r="X499" s="45">
        <v>6.1203703703703712E-2</v>
      </c>
      <c r="Y499" s="2">
        <v>2</v>
      </c>
      <c r="Z499" s="2">
        <v>7</v>
      </c>
      <c r="AA499">
        <v>11</v>
      </c>
      <c r="AB499" t="str">
        <f t="shared" si="2"/>
        <v>Aneurin BevanMonmouthshire</v>
      </c>
      <c r="AC499" t="str">
        <f>IFERROR(VLOOKUP(AB499,Control!X:Y,2,FALSE),"secondary")</f>
        <v>Primary</v>
      </c>
    </row>
    <row r="500" spans="1:29" x14ac:dyDescent="0.25">
      <c r="A500" s="11">
        <v>44725</v>
      </c>
      <c r="B500" s="2">
        <v>24</v>
      </c>
      <c r="C500" t="s">
        <v>89</v>
      </c>
      <c r="D500" t="s">
        <v>158</v>
      </c>
      <c r="E500" t="s">
        <v>132</v>
      </c>
      <c r="F500" t="s">
        <v>279</v>
      </c>
      <c r="G500" s="3">
        <v>0</v>
      </c>
      <c r="H500" s="5">
        <v>2.3907076388888889E-2</v>
      </c>
      <c r="I500" s="2">
        <v>0</v>
      </c>
      <c r="J500" s="2">
        <v>0</v>
      </c>
      <c r="K500" s="2">
        <v>0</v>
      </c>
      <c r="L500" s="2">
        <v>7</v>
      </c>
      <c r="M500" s="2">
        <v>7</v>
      </c>
      <c r="N500">
        <v>0</v>
      </c>
      <c r="O500" s="2">
        <v>5</v>
      </c>
      <c r="P500" s="2">
        <v>1</v>
      </c>
      <c r="Q500" s="2">
        <v>4</v>
      </c>
      <c r="R500" s="2">
        <v>4</v>
      </c>
      <c r="S500" s="2">
        <v>0</v>
      </c>
      <c r="T500" s="2">
        <v>0</v>
      </c>
      <c r="U500" s="2">
        <v>2</v>
      </c>
      <c r="V500" s="45">
        <v>3.6921296296296294E-3</v>
      </c>
      <c r="W500" s="45">
        <v>1</v>
      </c>
      <c r="X500" s="45">
        <v>0.12352430555555556</v>
      </c>
      <c r="Y500" s="2">
        <v>2</v>
      </c>
      <c r="Z500" s="2">
        <v>4</v>
      </c>
      <c r="AA500">
        <v>7</v>
      </c>
      <c r="AB500" t="str">
        <f t="shared" si="2"/>
        <v>Aneurin BevanMonmouthshire</v>
      </c>
      <c r="AC500" t="str">
        <f>IFERROR(VLOOKUP(AB500,Control!X:Y,2,FALSE),"secondary")</f>
        <v>Primary</v>
      </c>
    </row>
    <row r="501" spans="1:29" x14ac:dyDescent="0.25">
      <c r="A501" s="11">
        <v>44725</v>
      </c>
      <c r="B501" s="2">
        <v>24</v>
      </c>
      <c r="C501" t="s">
        <v>89</v>
      </c>
      <c r="D501" t="s">
        <v>167</v>
      </c>
      <c r="E501" t="s">
        <v>153</v>
      </c>
      <c r="F501" t="s">
        <v>279</v>
      </c>
      <c r="G501" s="3">
        <v>0</v>
      </c>
      <c r="H501" s="5">
        <v>4.4791666666666669E-3</v>
      </c>
      <c r="I501" s="2">
        <v>0</v>
      </c>
      <c r="J501" s="2">
        <v>0</v>
      </c>
      <c r="K501" s="2">
        <v>0</v>
      </c>
      <c r="L501" s="2">
        <v>2</v>
      </c>
      <c r="M501" s="2">
        <v>2</v>
      </c>
      <c r="N501">
        <v>0</v>
      </c>
      <c r="O501" s="2">
        <v>2</v>
      </c>
      <c r="P501" s="2">
        <v>0</v>
      </c>
      <c r="Q501" s="2">
        <v>0</v>
      </c>
      <c r="R501" s="2">
        <v>2</v>
      </c>
      <c r="S501" s="2">
        <v>2</v>
      </c>
      <c r="T501" s="2">
        <v>0</v>
      </c>
      <c r="U501" s="2">
        <v>0</v>
      </c>
      <c r="V501" s="45" t="s">
        <v>77</v>
      </c>
      <c r="W501" s="45" t="s">
        <v>77</v>
      </c>
      <c r="X501" s="45">
        <v>0.11178819444444445</v>
      </c>
      <c r="Y501" s="2">
        <v>0</v>
      </c>
      <c r="Z501" s="2">
        <v>2</v>
      </c>
      <c r="AA501">
        <v>2</v>
      </c>
      <c r="AB501" t="str">
        <f t="shared" si="2"/>
        <v>Aneurin BevanMonmouthshire</v>
      </c>
      <c r="AC501" t="str">
        <f>IFERROR(VLOOKUP(AB501,Control!X:Y,2,FALSE),"secondary")</f>
        <v>Primary</v>
      </c>
    </row>
    <row r="502" spans="1:29" x14ac:dyDescent="0.25">
      <c r="A502" s="11">
        <v>44725</v>
      </c>
      <c r="B502" s="2">
        <v>24</v>
      </c>
      <c r="C502" t="s">
        <v>89</v>
      </c>
      <c r="D502" t="s">
        <v>164</v>
      </c>
      <c r="E502" t="s">
        <v>150</v>
      </c>
      <c r="F502" t="s">
        <v>279</v>
      </c>
      <c r="G502" s="3">
        <v>0</v>
      </c>
      <c r="H502" s="5">
        <v>4.6298611111111106E-5</v>
      </c>
      <c r="I502" s="2">
        <v>0</v>
      </c>
      <c r="J502" s="2">
        <v>0</v>
      </c>
      <c r="K502" s="2">
        <v>0</v>
      </c>
      <c r="L502" s="2">
        <v>1</v>
      </c>
      <c r="M502" s="2">
        <v>1</v>
      </c>
      <c r="N502">
        <v>0</v>
      </c>
      <c r="O502" s="2">
        <v>1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1</v>
      </c>
      <c r="V502" s="45" t="s">
        <v>77</v>
      </c>
      <c r="W502" s="45" t="s">
        <v>77</v>
      </c>
      <c r="X502" s="45" t="s">
        <v>77</v>
      </c>
      <c r="Y502" s="2">
        <v>1</v>
      </c>
      <c r="Z502" s="2">
        <v>0</v>
      </c>
      <c r="AA502">
        <v>1</v>
      </c>
      <c r="AB502" t="str">
        <f t="shared" si="2"/>
        <v>Aneurin BevanMonmouthshire</v>
      </c>
      <c r="AC502" t="str">
        <f>IFERROR(VLOOKUP(AB502,Control!X:Y,2,FALSE),"secondary")</f>
        <v>Primary</v>
      </c>
    </row>
    <row r="503" spans="1:29" x14ac:dyDescent="0.25">
      <c r="A503" s="11">
        <v>44725</v>
      </c>
      <c r="B503" s="2">
        <v>24</v>
      </c>
      <c r="C503" t="s">
        <v>89</v>
      </c>
      <c r="D503" t="s">
        <v>134</v>
      </c>
      <c r="E503" t="s">
        <v>132</v>
      </c>
      <c r="F503" t="s">
        <v>271</v>
      </c>
      <c r="G503" s="3">
        <v>115.41555116666665</v>
      </c>
      <c r="H503" s="5">
        <v>5.9039554080629282E-2</v>
      </c>
      <c r="I503" s="2">
        <v>7</v>
      </c>
      <c r="J503" s="2">
        <v>0</v>
      </c>
      <c r="K503" s="2">
        <v>0</v>
      </c>
      <c r="L503" s="2">
        <v>118</v>
      </c>
      <c r="M503" s="2">
        <v>113</v>
      </c>
      <c r="N503">
        <v>14</v>
      </c>
      <c r="O503" s="2">
        <v>69</v>
      </c>
      <c r="P503" s="2">
        <v>24</v>
      </c>
      <c r="Q503" s="2">
        <v>67</v>
      </c>
      <c r="R503" s="2">
        <v>73</v>
      </c>
      <c r="S503" s="2">
        <v>6</v>
      </c>
      <c r="T503" s="2">
        <v>6</v>
      </c>
      <c r="U503" s="2">
        <v>15</v>
      </c>
      <c r="V503" s="45">
        <v>4.2361111111111106E-3</v>
      </c>
      <c r="W503" s="45">
        <v>0.79166666666666663</v>
      </c>
      <c r="X503" s="45">
        <v>6.8032407407407416E-2</v>
      </c>
      <c r="Y503" s="2">
        <v>21</v>
      </c>
      <c r="Z503" s="2">
        <v>73</v>
      </c>
      <c r="AA503">
        <v>117</v>
      </c>
      <c r="AB503" t="str">
        <f t="shared" si="2"/>
        <v>Aneurin BevanNewport</v>
      </c>
      <c r="AC503" t="str">
        <f>IFERROR(VLOOKUP(AB503,Control!X:Y,2,FALSE),"secondary")</f>
        <v>Primary</v>
      </c>
    </row>
    <row r="504" spans="1:29" x14ac:dyDescent="0.25">
      <c r="A504" s="11">
        <v>44725</v>
      </c>
      <c r="B504" s="2">
        <v>24</v>
      </c>
      <c r="C504" t="s">
        <v>89</v>
      </c>
      <c r="D504" t="s">
        <v>158</v>
      </c>
      <c r="E504" t="s">
        <v>132</v>
      </c>
      <c r="F504" t="s">
        <v>271</v>
      </c>
      <c r="G504" s="3">
        <v>0</v>
      </c>
      <c r="H504" s="5">
        <v>4.3865095486111096E-2</v>
      </c>
      <c r="I504" s="2">
        <v>0</v>
      </c>
      <c r="J504" s="2">
        <v>0</v>
      </c>
      <c r="K504" s="2">
        <v>0</v>
      </c>
      <c r="L504" s="2">
        <v>34</v>
      </c>
      <c r="M504" s="2">
        <v>34</v>
      </c>
      <c r="N504">
        <v>0</v>
      </c>
      <c r="O504" s="2">
        <v>21</v>
      </c>
      <c r="P504" s="2">
        <v>4</v>
      </c>
      <c r="Q504" s="2">
        <v>19</v>
      </c>
      <c r="R504" s="2">
        <v>21</v>
      </c>
      <c r="S504" s="2">
        <v>2</v>
      </c>
      <c r="T504" s="2">
        <v>0</v>
      </c>
      <c r="U504" s="2">
        <v>9</v>
      </c>
      <c r="V504" s="45">
        <v>5.0057870370370369E-3</v>
      </c>
      <c r="W504" s="45">
        <v>0.5</v>
      </c>
      <c r="X504" s="45">
        <v>7.8657407407407412E-2</v>
      </c>
      <c r="Y504" s="2">
        <v>9</v>
      </c>
      <c r="Z504" s="2">
        <v>21</v>
      </c>
      <c r="AA504">
        <v>34</v>
      </c>
      <c r="AB504" t="str">
        <f t="shared" si="2"/>
        <v>Aneurin BevanNewport</v>
      </c>
      <c r="AC504" t="str">
        <f>IFERROR(VLOOKUP(AB504,Control!X:Y,2,FALSE),"secondary")</f>
        <v>Primary</v>
      </c>
    </row>
    <row r="505" spans="1:29" x14ac:dyDescent="0.25">
      <c r="A505" s="11">
        <v>44725</v>
      </c>
      <c r="B505" s="2">
        <v>24</v>
      </c>
      <c r="C505" t="s">
        <v>89</v>
      </c>
      <c r="D505" t="s">
        <v>172</v>
      </c>
      <c r="E505" t="s">
        <v>173</v>
      </c>
      <c r="F505" t="s">
        <v>271</v>
      </c>
      <c r="G505" s="3">
        <v>0</v>
      </c>
      <c r="H505" s="5">
        <v>2.9629652777777783E-3</v>
      </c>
      <c r="I505" s="2">
        <v>0</v>
      </c>
      <c r="J505" s="2">
        <v>0</v>
      </c>
      <c r="K505" s="2">
        <v>0</v>
      </c>
      <c r="L505" s="2">
        <v>1</v>
      </c>
      <c r="M505" s="2">
        <v>1</v>
      </c>
      <c r="N505">
        <v>0</v>
      </c>
      <c r="O505" s="2">
        <v>1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1</v>
      </c>
      <c r="V505" s="45" t="s">
        <v>77</v>
      </c>
      <c r="W505" s="45" t="s">
        <v>77</v>
      </c>
      <c r="X505" s="45" t="s">
        <v>77</v>
      </c>
      <c r="Y505" s="2">
        <v>1</v>
      </c>
      <c r="Z505" s="2">
        <v>0</v>
      </c>
      <c r="AA505">
        <v>1</v>
      </c>
      <c r="AB505" t="str">
        <f t="shared" si="2"/>
        <v>Aneurin BevanNewport</v>
      </c>
      <c r="AC505" t="str">
        <f>IFERROR(VLOOKUP(AB505,Control!X:Y,2,FALSE),"secondary")</f>
        <v>Primary</v>
      </c>
    </row>
    <row r="506" spans="1:29" x14ac:dyDescent="0.25">
      <c r="A506" s="11">
        <v>44725</v>
      </c>
      <c r="B506" s="2">
        <v>24</v>
      </c>
      <c r="C506" t="s">
        <v>89</v>
      </c>
      <c r="D506" t="s">
        <v>152</v>
      </c>
      <c r="E506" t="s">
        <v>132</v>
      </c>
      <c r="F506" t="s">
        <v>271</v>
      </c>
      <c r="G506" s="3">
        <v>0</v>
      </c>
      <c r="H506" s="5" t="s">
        <v>77</v>
      </c>
      <c r="I506" s="2">
        <v>0</v>
      </c>
      <c r="J506" s="2">
        <v>0</v>
      </c>
      <c r="K506" s="2">
        <v>0</v>
      </c>
      <c r="L506" s="2">
        <v>1</v>
      </c>
      <c r="M506" s="2">
        <v>1</v>
      </c>
      <c r="N506">
        <v>0</v>
      </c>
      <c r="O506" s="2">
        <v>0</v>
      </c>
      <c r="P506" s="2">
        <v>0</v>
      </c>
      <c r="Q506" s="2">
        <v>1</v>
      </c>
      <c r="R506" s="2">
        <v>1</v>
      </c>
      <c r="S506" s="2">
        <v>0</v>
      </c>
      <c r="T506" s="2">
        <v>0</v>
      </c>
      <c r="U506" s="2">
        <v>0</v>
      </c>
      <c r="V506" s="45" t="s">
        <v>77</v>
      </c>
      <c r="W506" s="45" t="s">
        <v>77</v>
      </c>
      <c r="X506" s="45">
        <v>0.11894675925925927</v>
      </c>
      <c r="Y506" s="2">
        <v>0</v>
      </c>
      <c r="Z506" s="2">
        <v>1</v>
      </c>
      <c r="AA506">
        <v>1</v>
      </c>
      <c r="AB506" t="str">
        <f t="shared" si="2"/>
        <v>Aneurin BevanNewport</v>
      </c>
      <c r="AC506" t="str">
        <f>IFERROR(VLOOKUP(AB506,Control!X:Y,2,FALSE),"secondary")</f>
        <v>Primary</v>
      </c>
    </row>
    <row r="507" spans="1:29" x14ac:dyDescent="0.25">
      <c r="A507" s="11">
        <v>44725</v>
      </c>
      <c r="B507" s="2">
        <v>24</v>
      </c>
      <c r="C507" t="s">
        <v>89</v>
      </c>
      <c r="D507" t="s">
        <v>134</v>
      </c>
      <c r="E507" t="s">
        <v>132</v>
      </c>
      <c r="F507" t="s">
        <v>82</v>
      </c>
      <c r="G507" s="3">
        <v>0</v>
      </c>
      <c r="H507" s="5">
        <v>8.7384236111111117E-3</v>
      </c>
      <c r="I507" s="2">
        <v>0</v>
      </c>
      <c r="J507" s="2">
        <v>0</v>
      </c>
      <c r="K507" s="2">
        <v>0</v>
      </c>
      <c r="L507" s="2">
        <v>1</v>
      </c>
      <c r="M507" s="2">
        <v>1</v>
      </c>
      <c r="N507">
        <v>1</v>
      </c>
      <c r="O507" s="2">
        <v>1</v>
      </c>
      <c r="P507" s="2">
        <v>1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45">
        <v>2.9224537037037038E-2</v>
      </c>
      <c r="W507" s="45" t="s">
        <v>77</v>
      </c>
      <c r="X507" s="45" t="s">
        <v>77</v>
      </c>
      <c r="Y507" s="2">
        <v>0</v>
      </c>
      <c r="Z507" s="2">
        <v>0</v>
      </c>
      <c r="AA507">
        <v>1</v>
      </c>
      <c r="AB507" t="str">
        <f t="shared" si="2"/>
        <v>Aneurin BevanOut of Area</v>
      </c>
      <c r="AC507" t="str">
        <f>IFERROR(VLOOKUP(AB507,Control!X:Y,2,FALSE),"secondary")</f>
        <v>secondary</v>
      </c>
    </row>
    <row r="508" spans="1:29" x14ac:dyDescent="0.25">
      <c r="A508" s="11">
        <v>44725</v>
      </c>
      <c r="B508" s="2">
        <v>24</v>
      </c>
      <c r="C508" t="s">
        <v>89</v>
      </c>
      <c r="D508" t="s">
        <v>134</v>
      </c>
      <c r="E508" t="s">
        <v>132</v>
      </c>
      <c r="F508" t="s">
        <v>94</v>
      </c>
      <c r="G508" s="3">
        <v>6.6322221666666668</v>
      </c>
      <c r="H508" s="5">
        <v>0.10253086342592592</v>
      </c>
      <c r="I508" s="2">
        <v>1</v>
      </c>
      <c r="J508" s="2">
        <v>0</v>
      </c>
      <c r="K508" s="2">
        <v>0</v>
      </c>
      <c r="L508" s="2">
        <v>2</v>
      </c>
      <c r="M508" s="2">
        <v>2</v>
      </c>
      <c r="N508">
        <v>0</v>
      </c>
      <c r="O508" s="2">
        <v>1</v>
      </c>
      <c r="P508" s="2">
        <v>0</v>
      </c>
      <c r="Q508" s="2">
        <v>2</v>
      </c>
      <c r="R508" s="2">
        <v>2</v>
      </c>
      <c r="S508" s="2">
        <v>0</v>
      </c>
      <c r="T508" s="2">
        <v>0</v>
      </c>
      <c r="U508" s="2">
        <v>0</v>
      </c>
      <c r="V508" s="45" t="s">
        <v>77</v>
      </c>
      <c r="W508" s="45" t="s">
        <v>77</v>
      </c>
      <c r="X508" s="45">
        <v>9.6400462962962966E-2</v>
      </c>
      <c r="Y508" s="2">
        <v>0</v>
      </c>
      <c r="Z508" s="2">
        <v>2</v>
      </c>
      <c r="AA508">
        <v>2</v>
      </c>
      <c r="AB508" t="str">
        <f t="shared" si="2"/>
        <v>Aneurin BevanPowys</v>
      </c>
      <c r="AC508" t="str">
        <f>IFERROR(VLOOKUP(AB508,Control!X:Y,2,FALSE),"secondary")</f>
        <v>secondary</v>
      </c>
    </row>
    <row r="509" spans="1:29" x14ac:dyDescent="0.25">
      <c r="A509" s="11">
        <v>44725</v>
      </c>
      <c r="B509" s="2">
        <v>24</v>
      </c>
      <c r="C509" t="s">
        <v>89</v>
      </c>
      <c r="D509" t="s">
        <v>134</v>
      </c>
      <c r="E509" t="s">
        <v>132</v>
      </c>
      <c r="F509" t="s">
        <v>274</v>
      </c>
      <c r="G509" s="3">
        <v>1.9666666666666666</v>
      </c>
      <c r="H509" s="5">
        <v>9.2361111111111116E-2</v>
      </c>
      <c r="I509" s="2">
        <v>0</v>
      </c>
      <c r="J509" s="2">
        <v>0</v>
      </c>
      <c r="K509" s="2">
        <v>0</v>
      </c>
      <c r="L509" s="2">
        <v>1</v>
      </c>
      <c r="M509" s="2">
        <v>1</v>
      </c>
      <c r="N509">
        <v>0</v>
      </c>
      <c r="O509" s="2">
        <v>0</v>
      </c>
      <c r="P509" s="2">
        <v>0</v>
      </c>
      <c r="Q509" s="2">
        <v>0</v>
      </c>
      <c r="R509" s="2">
        <v>1</v>
      </c>
      <c r="S509" s="2">
        <v>1</v>
      </c>
      <c r="T509" s="2">
        <v>0</v>
      </c>
      <c r="U509" s="2">
        <v>0</v>
      </c>
      <c r="V509" s="45" t="s">
        <v>77</v>
      </c>
      <c r="W509" s="45" t="s">
        <v>77</v>
      </c>
      <c r="X509" s="45">
        <v>0.10285879629629631</v>
      </c>
      <c r="Y509" s="2">
        <v>0</v>
      </c>
      <c r="Z509" s="2">
        <v>1</v>
      </c>
      <c r="AA509">
        <v>1</v>
      </c>
      <c r="AB509" t="str">
        <f t="shared" si="2"/>
        <v>Aneurin BevanRhondda Cynon Taff</v>
      </c>
      <c r="AC509" t="str">
        <f>IFERROR(VLOOKUP(AB509,Control!X:Y,2,FALSE),"secondary")</f>
        <v>secondary</v>
      </c>
    </row>
    <row r="510" spans="1:29" x14ac:dyDescent="0.25">
      <c r="A510" s="11">
        <v>44725</v>
      </c>
      <c r="B510" s="2">
        <v>24</v>
      </c>
      <c r="C510" t="s">
        <v>89</v>
      </c>
      <c r="D510" t="s">
        <v>134</v>
      </c>
      <c r="E510" t="s">
        <v>132</v>
      </c>
      <c r="F510" t="s">
        <v>278</v>
      </c>
      <c r="G510" s="3">
        <v>79.147215333333321</v>
      </c>
      <c r="H510" s="5">
        <v>7.3585108867521398E-2</v>
      </c>
      <c r="I510" s="2">
        <v>6</v>
      </c>
      <c r="J510" s="2">
        <v>3</v>
      </c>
      <c r="K510" s="2">
        <v>0</v>
      </c>
      <c r="L510" s="2">
        <v>65</v>
      </c>
      <c r="M510" s="2">
        <v>63</v>
      </c>
      <c r="N510">
        <v>4</v>
      </c>
      <c r="O510" s="2">
        <v>30</v>
      </c>
      <c r="P510" s="2">
        <v>17</v>
      </c>
      <c r="Q510" s="2">
        <v>39</v>
      </c>
      <c r="R510" s="2">
        <v>47</v>
      </c>
      <c r="S510" s="2">
        <v>8</v>
      </c>
      <c r="T510" s="2">
        <v>0</v>
      </c>
      <c r="U510" s="2">
        <v>1</v>
      </c>
      <c r="V510" s="45">
        <v>5.7291666666666671E-3</v>
      </c>
      <c r="W510" s="45">
        <v>0.47058823529411764</v>
      </c>
      <c r="X510" s="45">
        <v>4.6556712962962966E-2</v>
      </c>
      <c r="Y510" s="2">
        <v>1</v>
      </c>
      <c r="Z510" s="2">
        <v>47</v>
      </c>
      <c r="AA510">
        <v>64</v>
      </c>
      <c r="AB510" t="str">
        <f t="shared" si="2"/>
        <v>Aneurin BevanTorfaen</v>
      </c>
      <c r="AC510" t="str">
        <f>IFERROR(VLOOKUP(AB510,Control!X:Y,2,FALSE),"secondary")</f>
        <v>Primary</v>
      </c>
    </row>
    <row r="511" spans="1:29" x14ac:dyDescent="0.25">
      <c r="A511" s="11">
        <v>44725</v>
      </c>
      <c r="B511" s="2">
        <v>24</v>
      </c>
      <c r="C511" t="s">
        <v>89</v>
      </c>
      <c r="D511" t="s">
        <v>152</v>
      </c>
      <c r="E511" t="s">
        <v>132</v>
      </c>
      <c r="F511" t="s">
        <v>278</v>
      </c>
      <c r="G511" s="3">
        <v>0</v>
      </c>
      <c r="H511" s="5">
        <v>1.8885026094276097E-2</v>
      </c>
      <c r="I511" s="2">
        <v>0</v>
      </c>
      <c r="J511" s="2">
        <v>0</v>
      </c>
      <c r="K511" s="2">
        <v>0</v>
      </c>
      <c r="L511" s="2">
        <v>34</v>
      </c>
      <c r="M511" s="2">
        <v>33</v>
      </c>
      <c r="N511">
        <v>0</v>
      </c>
      <c r="O511" s="2">
        <v>27</v>
      </c>
      <c r="P511" s="2">
        <v>0</v>
      </c>
      <c r="Q511" s="2">
        <v>6</v>
      </c>
      <c r="R511" s="2">
        <v>6</v>
      </c>
      <c r="S511" s="2">
        <v>0</v>
      </c>
      <c r="T511" s="2">
        <v>1</v>
      </c>
      <c r="U511" s="2">
        <v>27</v>
      </c>
      <c r="V511" s="45" t="s">
        <v>77</v>
      </c>
      <c r="W511" s="45" t="s">
        <v>77</v>
      </c>
      <c r="X511" s="45">
        <v>0.12584490740740742</v>
      </c>
      <c r="Y511" s="2">
        <v>28</v>
      </c>
      <c r="Z511" s="2">
        <v>6</v>
      </c>
      <c r="AA511">
        <v>34</v>
      </c>
      <c r="AB511" t="str">
        <f t="shared" si="2"/>
        <v>Aneurin BevanTorfaen</v>
      </c>
      <c r="AC511" t="str">
        <f>IFERROR(VLOOKUP(AB511,Control!X:Y,2,FALSE),"secondary")</f>
        <v>Primary</v>
      </c>
    </row>
    <row r="512" spans="1:29" x14ac:dyDescent="0.25">
      <c r="A512" s="11">
        <v>44725</v>
      </c>
      <c r="B512" s="2">
        <v>24</v>
      </c>
      <c r="C512" t="s">
        <v>89</v>
      </c>
      <c r="D512" t="s">
        <v>158</v>
      </c>
      <c r="E512" t="s">
        <v>132</v>
      </c>
      <c r="F512" t="s">
        <v>278</v>
      </c>
      <c r="G512" s="3">
        <v>0</v>
      </c>
      <c r="H512" s="5">
        <v>1.2673991898148147E-2</v>
      </c>
      <c r="I512" s="2">
        <v>0</v>
      </c>
      <c r="J512" s="2">
        <v>0</v>
      </c>
      <c r="K512" s="2">
        <v>0</v>
      </c>
      <c r="L512" s="2">
        <v>34</v>
      </c>
      <c r="M512" s="2">
        <v>33</v>
      </c>
      <c r="N512">
        <v>0</v>
      </c>
      <c r="O512" s="2">
        <v>33</v>
      </c>
      <c r="P512" s="2">
        <v>2</v>
      </c>
      <c r="Q512" s="2">
        <v>10</v>
      </c>
      <c r="R512" s="2">
        <v>10</v>
      </c>
      <c r="S512" s="2">
        <v>0</v>
      </c>
      <c r="T512" s="2">
        <v>0</v>
      </c>
      <c r="U512" s="2">
        <v>22</v>
      </c>
      <c r="V512" s="45">
        <v>4.1898148148148146E-3</v>
      </c>
      <c r="W512" s="45">
        <v>0.5</v>
      </c>
      <c r="X512" s="45">
        <v>7.061921296296296E-2</v>
      </c>
      <c r="Y512" s="2">
        <v>22</v>
      </c>
      <c r="Z512" s="2">
        <v>10</v>
      </c>
      <c r="AA512">
        <v>34</v>
      </c>
      <c r="AB512" t="str">
        <f t="shared" si="2"/>
        <v>Aneurin BevanTorfaen</v>
      </c>
      <c r="AC512" t="str">
        <f>IFERROR(VLOOKUP(AB512,Control!X:Y,2,FALSE),"secondary")</f>
        <v>Primary</v>
      </c>
    </row>
    <row r="513" spans="1:29" x14ac:dyDescent="0.25">
      <c r="A513" s="11">
        <v>44725</v>
      </c>
      <c r="B513" s="2">
        <v>24</v>
      </c>
      <c r="C513" t="s">
        <v>89</v>
      </c>
      <c r="D513" t="s">
        <v>159</v>
      </c>
      <c r="E513" t="s">
        <v>150</v>
      </c>
      <c r="F513" t="s">
        <v>278</v>
      </c>
      <c r="G513" s="3">
        <v>0</v>
      </c>
      <c r="H513" s="5">
        <v>1.1342592592592592E-2</v>
      </c>
      <c r="I513" s="2">
        <v>0</v>
      </c>
      <c r="J513" s="2">
        <v>0</v>
      </c>
      <c r="K513" s="2">
        <v>0</v>
      </c>
      <c r="L513" s="2">
        <v>3</v>
      </c>
      <c r="M513" s="2">
        <v>3</v>
      </c>
      <c r="N513">
        <v>0</v>
      </c>
      <c r="O513" s="2">
        <v>3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3</v>
      </c>
      <c r="V513" s="45" t="s">
        <v>77</v>
      </c>
      <c r="W513" s="45" t="s">
        <v>77</v>
      </c>
      <c r="X513" s="45" t="s">
        <v>77</v>
      </c>
      <c r="Y513" s="2">
        <v>3</v>
      </c>
      <c r="Z513" s="2">
        <v>0</v>
      </c>
      <c r="AA513">
        <v>3</v>
      </c>
      <c r="AB513" t="str">
        <f t="shared" si="2"/>
        <v>Aneurin BevanTorfaen</v>
      </c>
      <c r="AC513" t="str">
        <f>IFERROR(VLOOKUP(AB513,Control!X:Y,2,FALSE),"secondary")</f>
        <v>Primary</v>
      </c>
    </row>
    <row r="514" spans="1:29" x14ac:dyDescent="0.25">
      <c r="A514" s="11">
        <v>44725</v>
      </c>
      <c r="B514" s="2">
        <v>24</v>
      </c>
      <c r="C514" t="s">
        <v>89</v>
      </c>
      <c r="D514" t="s">
        <v>164</v>
      </c>
      <c r="E514" t="s">
        <v>150</v>
      </c>
      <c r="F514" t="s">
        <v>278</v>
      </c>
      <c r="G514" s="3">
        <v>0</v>
      </c>
      <c r="H514" s="5">
        <v>1.0104166666666666E-2</v>
      </c>
      <c r="I514" s="2">
        <v>0</v>
      </c>
      <c r="J514" s="2">
        <v>0</v>
      </c>
      <c r="K514" s="2">
        <v>0</v>
      </c>
      <c r="L514" s="2">
        <v>4</v>
      </c>
      <c r="M514" s="2">
        <v>3</v>
      </c>
      <c r="N514">
        <v>0</v>
      </c>
      <c r="O514" s="2">
        <v>3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4</v>
      </c>
      <c r="V514" s="45" t="s">
        <v>77</v>
      </c>
      <c r="W514" s="45" t="s">
        <v>77</v>
      </c>
      <c r="X514" s="45" t="s">
        <v>77</v>
      </c>
      <c r="Y514" s="2">
        <v>4</v>
      </c>
      <c r="Z514" s="2">
        <v>0</v>
      </c>
      <c r="AA514">
        <v>4</v>
      </c>
      <c r="AB514" t="str">
        <f t="shared" si="2"/>
        <v>Aneurin BevanTorfaen</v>
      </c>
      <c r="AC514" t="str">
        <f>IFERROR(VLOOKUP(AB514,Control!X:Y,2,FALSE),"secondary")</f>
        <v>Primary</v>
      </c>
    </row>
    <row r="515" spans="1:29" x14ac:dyDescent="0.25">
      <c r="A515" s="11">
        <v>44725</v>
      </c>
      <c r="B515" s="2">
        <v>24</v>
      </c>
      <c r="C515" t="s">
        <v>89</v>
      </c>
      <c r="D515" t="s">
        <v>169</v>
      </c>
      <c r="E515" t="s">
        <v>170</v>
      </c>
      <c r="F515" t="s">
        <v>278</v>
      </c>
      <c r="G515" s="3">
        <v>0</v>
      </c>
      <c r="H515" s="5">
        <v>9.872684027777778E-3</v>
      </c>
      <c r="I515" s="2">
        <v>0</v>
      </c>
      <c r="J515" s="2">
        <v>0</v>
      </c>
      <c r="K515" s="2">
        <v>0</v>
      </c>
      <c r="L515" s="2">
        <v>2</v>
      </c>
      <c r="M515" s="2">
        <v>2</v>
      </c>
      <c r="N515">
        <v>0</v>
      </c>
      <c r="O515" s="2">
        <v>2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2</v>
      </c>
      <c r="V515" s="45" t="s">
        <v>77</v>
      </c>
      <c r="W515" s="45" t="s">
        <v>77</v>
      </c>
      <c r="X515" s="45" t="s">
        <v>77</v>
      </c>
      <c r="Y515" s="2">
        <v>2</v>
      </c>
      <c r="Z515" s="2">
        <v>0</v>
      </c>
      <c r="AA515">
        <v>2</v>
      </c>
      <c r="AB515" t="str">
        <f t="shared" si="2"/>
        <v>Aneurin BevanTorfaen</v>
      </c>
      <c r="AC515" t="str">
        <f>IFERROR(VLOOKUP(AB515,Control!X:Y,2,FALSE),"secondary")</f>
        <v>Primary</v>
      </c>
    </row>
    <row r="516" spans="1:29" x14ac:dyDescent="0.25">
      <c r="A516" s="11">
        <v>44725</v>
      </c>
      <c r="B516" s="2">
        <v>24</v>
      </c>
      <c r="C516" t="s">
        <v>89</v>
      </c>
      <c r="D516" t="s">
        <v>352</v>
      </c>
      <c r="E516" t="s">
        <v>153</v>
      </c>
      <c r="F516" t="s">
        <v>278</v>
      </c>
      <c r="G516" s="3">
        <v>0</v>
      </c>
      <c r="H516" s="5">
        <v>6.6435208333333337E-3</v>
      </c>
      <c r="I516" s="2">
        <v>0</v>
      </c>
      <c r="J516" s="2">
        <v>0</v>
      </c>
      <c r="K516" s="2">
        <v>0</v>
      </c>
      <c r="L516" s="2">
        <v>1</v>
      </c>
      <c r="M516" s="2">
        <v>1</v>
      </c>
      <c r="N516">
        <v>0</v>
      </c>
      <c r="O516" s="2">
        <v>1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1</v>
      </c>
      <c r="V516" s="45" t="s">
        <v>77</v>
      </c>
      <c r="W516" s="45" t="s">
        <v>77</v>
      </c>
      <c r="X516" s="45" t="s">
        <v>77</v>
      </c>
      <c r="Y516" s="2">
        <v>1</v>
      </c>
      <c r="Z516" s="2">
        <v>0</v>
      </c>
      <c r="AA516">
        <v>1</v>
      </c>
      <c r="AB516" t="str">
        <f t="shared" si="2"/>
        <v>Aneurin BevanTorfaen</v>
      </c>
      <c r="AC516" t="str">
        <f>IFERROR(VLOOKUP(AB516,Control!X:Y,2,FALSE),"secondary")</f>
        <v>Primary</v>
      </c>
    </row>
    <row r="517" spans="1:29" x14ac:dyDescent="0.25">
      <c r="A517" s="11">
        <v>44725</v>
      </c>
      <c r="B517" s="2">
        <v>24</v>
      </c>
      <c r="C517" t="s">
        <v>89</v>
      </c>
      <c r="D517" t="s">
        <v>172</v>
      </c>
      <c r="E517" t="s">
        <v>173</v>
      </c>
      <c r="F517" t="s">
        <v>278</v>
      </c>
      <c r="G517" s="3">
        <v>0</v>
      </c>
      <c r="H517" s="5">
        <v>3.8888888888888888E-3</v>
      </c>
      <c r="I517" s="2">
        <v>0</v>
      </c>
      <c r="J517" s="2">
        <v>0</v>
      </c>
      <c r="K517" s="2">
        <v>0</v>
      </c>
      <c r="L517" s="2">
        <v>2</v>
      </c>
      <c r="M517" s="2">
        <v>2</v>
      </c>
      <c r="N517">
        <v>0</v>
      </c>
      <c r="O517" s="2">
        <v>2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2</v>
      </c>
      <c r="V517" s="45" t="s">
        <v>77</v>
      </c>
      <c r="W517" s="45" t="s">
        <v>77</v>
      </c>
      <c r="X517" s="45" t="s">
        <v>77</v>
      </c>
      <c r="Y517" s="2">
        <v>2</v>
      </c>
      <c r="Z517" s="2">
        <v>0</v>
      </c>
      <c r="AA517">
        <v>2</v>
      </c>
      <c r="AB517" t="str">
        <f t="shared" si="2"/>
        <v>Aneurin BevanTorfaen</v>
      </c>
      <c r="AC517" t="str">
        <f>IFERROR(VLOOKUP(AB517,Control!X:Y,2,FALSE),"secondary")</f>
        <v>Primary</v>
      </c>
    </row>
    <row r="518" spans="1:29" x14ac:dyDescent="0.25">
      <c r="A518" s="11">
        <v>44725</v>
      </c>
      <c r="B518" s="2">
        <v>24</v>
      </c>
      <c r="C518" t="s">
        <v>87</v>
      </c>
      <c r="D518" t="s">
        <v>131</v>
      </c>
      <c r="E518" t="s">
        <v>132</v>
      </c>
      <c r="F518" t="s">
        <v>276</v>
      </c>
      <c r="G518" s="3">
        <v>282.74915950000002</v>
      </c>
      <c r="H518" s="5">
        <v>0.10126263104325701</v>
      </c>
      <c r="I518" s="2">
        <v>20</v>
      </c>
      <c r="J518" s="2">
        <v>12</v>
      </c>
      <c r="K518" s="2">
        <v>0</v>
      </c>
      <c r="L518" s="2">
        <v>114</v>
      </c>
      <c r="M518" s="2">
        <v>112</v>
      </c>
      <c r="N518">
        <v>16</v>
      </c>
      <c r="O518" s="2">
        <v>49</v>
      </c>
      <c r="P518" s="2">
        <v>19</v>
      </c>
      <c r="Q518" s="2">
        <v>73</v>
      </c>
      <c r="R518" s="2">
        <v>81</v>
      </c>
      <c r="S518" s="2">
        <v>8</v>
      </c>
      <c r="T518" s="2">
        <v>3</v>
      </c>
      <c r="U518" s="2">
        <v>11</v>
      </c>
      <c r="V518" s="45">
        <v>5.9490740740740745E-3</v>
      </c>
      <c r="W518" s="45">
        <v>0.42105263157894735</v>
      </c>
      <c r="X518" s="45">
        <v>6.9675925925925919E-2</v>
      </c>
      <c r="Y518" s="2">
        <v>14</v>
      </c>
      <c r="Z518" s="2">
        <v>81</v>
      </c>
      <c r="AA518">
        <v>113</v>
      </c>
      <c r="AB518" t="str">
        <f t="shared" si="2"/>
        <v>Betsi CadwaladrConwy</v>
      </c>
      <c r="AC518" t="str">
        <f>IFERROR(VLOOKUP(AB518,Control!X:Y,2,FALSE),"secondary")</f>
        <v>Primary</v>
      </c>
    </row>
    <row r="519" spans="1:29" x14ac:dyDescent="0.25">
      <c r="A519" s="11">
        <v>44725</v>
      </c>
      <c r="B519" s="2">
        <v>24</v>
      </c>
      <c r="C519" t="s">
        <v>87</v>
      </c>
      <c r="D519" t="s">
        <v>138</v>
      </c>
      <c r="E519" t="s">
        <v>132</v>
      </c>
      <c r="F519" t="s">
        <v>276</v>
      </c>
      <c r="G519" s="3">
        <v>72.39555416666667</v>
      </c>
      <c r="H519" s="5">
        <v>7.1533675517429188E-2</v>
      </c>
      <c r="I519" s="2">
        <v>5</v>
      </c>
      <c r="J519" s="2">
        <v>0</v>
      </c>
      <c r="K519" s="2">
        <v>0</v>
      </c>
      <c r="L519" s="2">
        <v>50</v>
      </c>
      <c r="M519" s="2">
        <v>49</v>
      </c>
      <c r="N519">
        <v>10</v>
      </c>
      <c r="O519" s="2">
        <v>28</v>
      </c>
      <c r="P519" s="2">
        <v>5</v>
      </c>
      <c r="Q519" s="2">
        <v>28</v>
      </c>
      <c r="R519" s="2">
        <v>38</v>
      </c>
      <c r="S519" s="2">
        <v>10</v>
      </c>
      <c r="T519" s="2">
        <v>0</v>
      </c>
      <c r="U519" s="2">
        <v>7</v>
      </c>
      <c r="V519" s="45">
        <v>2.7893518518518519E-3</v>
      </c>
      <c r="W519" s="45">
        <v>0.6</v>
      </c>
      <c r="X519" s="45">
        <v>6.0787037037037035E-2</v>
      </c>
      <c r="Y519" s="2">
        <v>7</v>
      </c>
      <c r="Z519" s="2">
        <v>38</v>
      </c>
      <c r="AA519">
        <v>49</v>
      </c>
      <c r="AB519" t="str">
        <f t="shared" si="2"/>
        <v>Betsi CadwaladrConwy</v>
      </c>
      <c r="AC519" t="str">
        <f>IFERROR(VLOOKUP(AB519,Control!X:Y,2,FALSE),"secondary")</f>
        <v>Primary</v>
      </c>
    </row>
    <row r="520" spans="1:29" x14ac:dyDescent="0.25">
      <c r="A520" s="11">
        <v>44725</v>
      </c>
      <c r="B520" s="2">
        <v>24</v>
      </c>
      <c r="C520" t="s">
        <v>87</v>
      </c>
      <c r="D520" t="s">
        <v>131</v>
      </c>
      <c r="E520" t="s">
        <v>132</v>
      </c>
      <c r="F520" t="s">
        <v>285</v>
      </c>
      <c r="G520" s="3">
        <v>177.96305166666667</v>
      </c>
      <c r="H520" s="5">
        <v>7.7022019832332339E-2</v>
      </c>
      <c r="I520" s="2">
        <v>11</v>
      </c>
      <c r="J520" s="2">
        <v>3</v>
      </c>
      <c r="K520" s="2">
        <v>0</v>
      </c>
      <c r="L520" s="2">
        <v>98</v>
      </c>
      <c r="M520" s="2">
        <v>97</v>
      </c>
      <c r="N520">
        <v>14</v>
      </c>
      <c r="O520" s="2">
        <v>44</v>
      </c>
      <c r="P520" s="2">
        <v>16</v>
      </c>
      <c r="Q520" s="2">
        <v>64</v>
      </c>
      <c r="R520" s="2">
        <v>75</v>
      </c>
      <c r="S520" s="2">
        <v>11</v>
      </c>
      <c r="T520" s="2">
        <v>2</v>
      </c>
      <c r="U520" s="2">
        <v>5</v>
      </c>
      <c r="V520" s="45">
        <v>3.0844907407407405E-3</v>
      </c>
      <c r="W520" s="45">
        <v>0.8125</v>
      </c>
      <c r="X520" s="45">
        <v>5.7592592592592598E-2</v>
      </c>
      <c r="Y520" s="2">
        <v>7</v>
      </c>
      <c r="Z520" s="2">
        <v>75</v>
      </c>
      <c r="AA520">
        <v>98</v>
      </c>
      <c r="AB520" t="str">
        <f t="shared" si="2"/>
        <v>Betsi CadwaladrDenbighshire</v>
      </c>
      <c r="AC520" t="str">
        <f>IFERROR(VLOOKUP(AB520,Control!X:Y,2,FALSE),"secondary")</f>
        <v>Primary</v>
      </c>
    </row>
    <row r="521" spans="1:29" x14ac:dyDescent="0.25">
      <c r="A521" s="11">
        <v>44725</v>
      </c>
      <c r="B521" s="2">
        <v>24</v>
      </c>
      <c r="C521" t="s">
        <v>87</v>
      </c>
      <c r="D521" t="s">
        <v>139</v>
      </c>
      <c r="E521" t="s">
        <v>132</v>
      </c>
      <c r="F521" t="s">
        <v>285</v>
      </c>
      <c r="G521" s="3">
        <v>19.161942333333332</v>
      </c>
      <c r="H521" s="5">
        <v>8.2873515151515156E-2</v>
      </c>
      <c r="I521" s="2">
        <v>1</v>
      </c>
      <c r="J521" s="2">
        <v>1</v>
      </c>
      <c r="K521" s="2">
        <v>0</v>
      </c>
      <c r="L521" s="2">
        <v>13</v>
      </c>
      <c r="M521" s="2">
        <v>12</v>
      </c>
      <c r="N521">
        <v>3</v>
      </c>
      <c r="O521" s="2">
        <v>6</v>
      </c>
      <c r="P521" s="2">
        <v>2</v>
      </c>
      <c r="Q521" s="2">
        <v>8</v>
      </c>
      <c r="R521" s="2">
        <v>11</v>
      </c>
      <c r="S521" s="2">
        <v>3</v>
      </c>
      <c r="T521" s="2">
        <v>0</v>
      </c>
      <c r="U521" s="2">
        <v>0</v>
      </c>
      <c r="V521" s="45">
        <v>1.1168981481481483E-2</v>
      </c>
      <c r="W521" s="45">
        <v>0</v>
      </c>
      <c r="X521" s="45">
        <v>5.4722222222222221E-2</v>
      </c>
      <c r="Y521" s="2">
        <v>0</v>
      </c>
      <c r="Z521" s="2">
        <v>11</v>
      </c>
      <c r="AA521">
        <v>13</v>
      </c>
      <c r="AB521" t="str">
        <f t="shared" si="2"/>
        <v>Betsi CadwaladrDenbighshire</v>
      </c>
      <c r="AC521" t="str">
        <f>IFERROR(VLOOKUP(AB521,Control!X:Y,2,FALSE),"secondary")</f>
        <v>Primary</v>
      </c>
    </row>
    <row r="522" spans="1:29" x14ac:dyDescent="0.25">
      <c r="A522" s="11">
        <v>44725</v>
      </c>
      <c r="B522" s="2">
        <v>24</v>
      </c>
      <c r="C522" t="s">
        <v>87</v>
      </c>
      <c r="D522" t="s">
        <v>139</v>
      </c>
      <c r="E522" t="s">
        <v>132</v>
      </c>
      <c r="F522" t="s">
        <v>282</v>
      </c>
      <c r="G522" s="3">
        <v>116.12555116666663</v>
      </c>
      <c r="H522" s="5">
        <v>0.10328480769230766</v>
      </c>
      <c r="I522" s="2">
        <v>9</v>
      </c>
      <c r="J522" s="2">
        <v>7</v>
      </c>
      <c r="K522" s="2">
        <v>0</v>
      </c>
      <c r="L522" s="2">
        <v>48</v>
      </c>
      <c r="M522" s="2">
        <v>48</v>
      </c>
      <c r="N522">
        <v>6</v>
      </c>
      <c r="O522" s="2">
        <v>23</v>
      </c>
      <c r="P522" s="2">
        <v>5</v>
      </c>
      <c r="Q522" s="2">
        <v>35</v>
      </c>
      <c r="R522" s="2">
        <v>37</v>
      </c>
      <c r="S522" s="2">
        <v>2</v>
      </c>
      <c r="T522" s="2">
        <v>0</v>
      </c>
      <c r="U522" s="2">
        <v>6</v>
      </c>
      <c r="V522" s="45">
        <v>5.7407407407407416E-3</v>
      </c>
      <c r="W522" s="45">
        <v>0.4</v>
      </c>
      <c r="X522" s="45">
        <v>6.2928240740740743E-2</v>
      </c>
      <c r="Y522" s="2">
        <v>6</v>
      </c>
      <c r="Z522" s="2">
        <v>37</v>
      </c>
      <c r="AA522">
        <v>48</v>
      </c>
      <c r="AB522" t="str">
        <f t="shared" si="2"/>
        <v>Betsi CadwaladrFlintshire</v>
      </c>
      <c r="AC522" t="str">
        <f>IFERROR(VLOOKUP(AB522,Control!X:Y,2,FALSE),"secondary")</f>
        <v>Primary</v>
      </c>
    </row>
    <row r="523" spans="1:29" x14ac:dyDescent="0.25">
      <c r="A523" s="11">
        <v>44725</v>
      </c>
      <c r="B523" s="2">
        <v>24</v>
      </c>
      <c r="C523" t="s">
        <v>87</v>
      </c>
      <c r="D523" t="s">
        <v>131</v>
      </c>
      <c r="E523" t="s">
        <v>132</v>
      </c>
      <c r="F523" t="s">
        <v>282</v>
      </c>
      <c r="G523" s="3">
        <v>76.441388000000003</v>
      </c>
      <c r="H523" s="5">
        <v>7.8597319296690324E-2</v>
      </c>
      <c r="I523" s="2">
        <v>6</v>
      </c>
      <c r="J523" s="2">
        <v>3</v>
      </c>
      <c r="K523" s="2">
        <v>0</v>
      </c>
      <c r="L523" s="2">
        <v>43</v>
      </c>
      <c r="M523" s="2">
        <v>42</v>
      </c>
      <c r="N523">
        <v>9</v>
      </c>
      <c r="O523" s="2">
        <v>21</v>
      </c>
      <c r="P523" s="2">
        <v>5</v>
      </c>
      <c r="Q523" s="2">
        <v>31</v>
      </c>
      <c r="R523" s="2">
        <v>32</v>
      </c>
      <c r="S523" s="2">
        <v>1</v>
      </c>
      <c r="T523" s="2">
        <v>1</v>
      </c>
      <c r="U523" s="2">
        <v>5</v>
      </c>
      <c r="V523" s="45">
        <v>8.6689814814814806E-3</v>
      </c>
      <c r="W523" s="45">
        <v>0.2</v>
      </c>
      <c r="X523" s="45">
        <v>8.7870370370370376E-2</v>
      </c>
      <c r="Y523" s="2">
        <v>6</v>
      </c>
      <c r="Z523" s="2">
        <v>32</v>
      </c>
      <c r="AA523">
        <v>43</v>
      </c>
      <c r="AB523" t="str">
        <f t="shared" si="2"/>
        <v>Betsi CadwaladrFlintshire</v>
      </c>
      <c r="AC523" t="str">
        <f>IFERROR(VLOOKUP(AB523,Control!X:Y,2,FALSE),"secondary")</f>
        <v>Primary</v>
      </c>
    </row>
    <row r="524" spans="1:29" x14ac:dyDescent="0.25">
      <c r="A524" s="11">
        <v>44725</v>
      </c>
      <c r="B524" s="2">
        <v>24</v>
      </c>
      <c r="C524" t="s">
        <v>87</v>
      </c>
      <c r="D524" t="s">
        <v>226</v>
      </c>
      <c r="E524" t="s">
        <v>153</v>
      </c>
      <c r="F524" t="s">
        <v>282</v>
      </c>
      <c r="G524" s="3">
        <v>0</v>
      </c>
      <c r="H524" s="5">
        <v>1.68518125E-2</v>
      </c>
      <c r="I524" s="2">
        <v>0</v>
      </c>
      <c r="J524" s="2">
        <v>0</v>
      </c>
      <c r="K524" s="2">
        <v>0</v>
      </c>
      <c r="L524" s="2">
        <v>1</v>
      </c>
      <c r="M524" s="2">
        <v>1</v>
      </c>
      <c r="N524">
        <v>0</v>
      </c>
      <c r="O524" s="2">
        <v>1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1</v>
      </c>
      <c r="V524" s="45" t="s">
        <v>77</v>
      </c>
      <c r="W524" s="45" t="s">
        <v>77</v>
      </c>
      <c r="X524" s="45" t="s">
        <v>77</v>
      </c>
      <c r="Y524" s="2">
        <v>1</v>
      </c>
      <c r="Z524" s="2">
        <v>0</v>
      </c>
      <c r="AA524">
        <v>1</v>
      </c>
      <c r="AB524" t="str">
        <f t="shared" si="2"/>
        <v>Betsi CadwaladrFlintshire</v>
      </c>
      <c r="AC524" t="str">
        <f>IFERROR(VLOOKUP(AB524,Control!X:Y,2,FALSE),"secondary")</f>
        <v>Primary</v>
      </c>
    </row>
    <row r="525" spans="1:29" x14ac:dyDescent="0.25">
      <c r="A525" s="11">
        <v>44725</v>
      </c>
      <c r="B525" s="2">
        <v>24</v>
      </c>
      <c r="C525" t="s">
        <v>87</v>
      </c>
      <c r="D525" t="s">
        <v>138</v>
      </c>
      <c r="E525" t="s">
        <v>132</v>
      </c>
      <c r="F525" t="s">
        <v>287</v>
      </c>
      <c r="G525" s="3">
        <v>221.42471866666671</v>
      </c>
      <c r="H525" s="5">
        <v>6.8660640614216714E-2</v>
      </c>
      <c r="I525" s="2">
        <v>18</v>
      </c>
      <c r="J525" s="2">
        <v>5</v>
      </c>
      <c r="K525" s="2">
        <v>0</v>
      </c>
      <c r="L525" s="2">
        <v>143</v>
      </c>
      <c r="M525" s="2">
        <v>142</v>
      </c>
      <c r="N525">
        <v>21</v>
      </c>
      <c r="O525" s="2">
        <v>85</v>
      </c>
      <c r="P525" s="2">
        <v>25</v>
      </c>
      <c r="Q525" s="2">
        <v>80</v>
      </c>
      <c r="R525" s="2">
        <v>104</v>
      </c>
      <c r="S525" s="2">
        <v>24</v>
      </c>
      <c r="T525" s="2">
        <v>5</v>
      </c>
      <c r="U525" s="2">
        <v>9</v>
      </c>
      <c r="V525" s="45">
        <v>8.0555555555555554E-3</v>
      </c>
      <c r="W525" s="45">
        <v>0.36</v>
      </c>
      <c r="X525" s="45">
        <v>4.3344907407407408E-2</v>
      </c>
      <c r="Y525" s="2">
        <v>14</v>
      </c>
      <c r="Z525" s="2">
        <v>104</v>
      </c>
      <c r="AA525">
        <v>142</v>
      </c>
      <c r="AB525" t="str">
        <f t="shared" si="2"/>
        <v>Betsi CadwaladrGwynedd</v>
      </c>
      <c r="AC525" t="str">
        <f>IFERROR(VLOOKUP(AB525,Control!X:Y,2,FALSE),"secondary")</f>
        <v>Primary</v>
      </c>
    </row>
    <row r="526" spans="1:29" x14ac:dyDescent="0.25">
      <c r="A526" s="11">
        <v>44725</v>
      </c>
      <c r="B526" s="2">
        <v>24</v>
      </c>
      <c r="C526" t="s">
        <v>87</v>
      </c>
      <c r="D526" t="s">
        <v>131</v>
      </c>
      <c r="E526" t="s">
        <v>132</v>
      </c>
      <c r="F526" t="s">
        <v>287</v>
      </c>
      <c r="G526" s="3">
        <v>1.3419445000000001</v>
      </c>
      <c r="H526" s="5">
        <v>4.2378472222222227E-2</v>
      </c>
      <c r="I526" s="2">
        <v>0</v>
      </c>
      <c r="J526" s="2">
        <v>0</v>
      </c>
      <c r="K526" s="2">
        <v>0</v>
      </c>
      <c r="L526" s="2">
        <v>2</v>
      </c>
      <c r="M526" s="2">
        <v>2</v>
      </c>
      <c r="N526">
        <v>0</v>
      </c>
      <c r="O526" s="2">
        <v>1</v>
      </c>
      <c r="P526" s="2">
        <v>0</v>
      </c>
      <c r="Q526" s="2">
        <v>1</v>
      </c>
      <c r="R526" s="2">
        <v>1</v>
      </c>
      <c r="S526" s="2">
        <v>0</v>
      </c>
      <c r="T526" s="2">
        <v>0</v>
      </c>
      <c r="U526" s="2">
        <v>1</v>
      </c>
      <c r="V526" s="45" t="s">
        <v>77</v>
      </c>
      <c r="W526" s="45" t="s">
        <v>77</v>
      </c>
      <c r="X526" s="45">
        <v>8.262731481481482E-2</v>
      </c>
      <c r="Y526" s="2">
        <v>1</v>
      </c>
      <c r="Z526" s="2">
        <v>1</v>
      </c>
      <c r="AA526">
        <v>2</v>
      </c>
      <c r="AB526" t="str">
        <f t="shared" si="2"/>
        <v>Betsi CadwaladrGwynedd</v>
      </c>
      <c r="AC526" t="str">
        <f>IFERROR(VLOOKUP(AB526,Control!X:Y,2,FALSE),"secondary")</f>
        <v>Primary</v>
      </c>
    </row>
    <row r="527" spans="1:29" x14ac:dyDescent="0.25">
      <c r="A527" s="11">
        <v>44725</v>
      </c>
      <c r="B527" s="2">
        <v>24</v>
      </c>
      <c r="C527" t="s">
        <v>87</v>
      </c>
      <c r="D527" t="s">
        <v>139</v>
      </c>
      <c r="E527" t="s">
        <v>132</v>
      </c>
      <c r="F527" t="s">
        <v>287</v>
      </c>
      <c r="G527" s="3">
        <v>6.0277833333333336E-2</v>
      </c>
      <c r="H527" s="5">
        <v>1.2928243055555556E-2</v>
      </c>
      <c r="I527" s="2">
        <v>0</v>
      </c>
      <c r="J527" s="2">
        <v>0</v>
      </c>
      <c r="K527" s="2">
        <v>0</v>
      </c>
      <c r="L527" s="2">
        <v>1</v>
      </c>
      <c r="M527" s="2">
        <v>1</v>
      </c>
      <c r="N527">
        <v>0</v>
      </c>
      <c r="O527" s="2">
        <v>1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1</v>
      </c>
      <c r="V527" s="45" t="s">
        <v>77</v>
      </c>
      <c r="W527" s="45" t="s">
        <v>77</v>
      </c>
      <c r="X527" s="45" t="s">
        <v>77</v>
      </c>
      <c r="Y527" s="2">
        <v>1</v>
      </c>
      <c r="Z527" s="2">
        <v>0</v>
      </c>
      <c r="AA527">
        <v>1</v>
      </c>
      <c r="AB527" t="str">
        <f t="shared" si="2"/>
        <v>Betsi CadwaladrGwynedd</v>
      </c>
      <c r="AC527" t="str">
        <f>IFERROR(VLOOKUP(AB527,Control!X:Y,2,FALSE),"secondary")</f>
        <v>Primary</v>
      </c>
    </row>
    <row r="528" spans="1:29" x14ac:dyDescent="0.25">
      <c r="A528" s="11">
        <v>44725</v>
      </c>
      <c r="B528" s="2">
        <v>24</v>
      </c>
      <c r="C528" t="s">
        <v>87</v>
      </c>
      <c r="D528" t="s">
        <v>225</v>
      </c>
      <c r="E528" t="s">
        <v>150</v>
      </c>
      <c r="F528" t="s">
        <v>287</v>
      </c>
      <c r="G528" s="3">
        <v>0</v>
      </c>
      <c r="H528" s="5">
        <v>8.8078680555555549E-3</v>
      </c>
      <c r="I528" s="2">
        <v>0</v>
      </c>
      <c r="J528" s="2">
        <v>0</v>
      </c>
      <c r="K528" s="2">
        <v>0</v>
      </c>
      <c r="L528" s="2">
        <v>1</v>
      </c>
      <c r="M528" s="2">
        <v>1</v>
      </c>
      <c r="N528">
        <v>0</v>
      </c>
      <c r="O528" s="2">
        <v>1</v>
      </c>
      <c r="P528" s="2">
        <v>0</v>
      </c>
      <c r="Q528" s="2">
        <v>0</v>
      </c>
      <c r="R528" s="2">
        <v>1</v>
      </c>
      <c r="S528" s="2">
        <v>1</v>
      </c>
      <c r="T528" s="2">
        <v>0</v>
      </c>
      <c r="U528" s="2">
        <v>0</v>
      </c>
      <c r="V528" s="45" t="s">
        <v>77</v>
      </c>
      <c r="W528" s="45" t="s">
        <v>77</v>
      </c>
      <c r="X528" s="45">
        <v>1.1863425925925925E-2</v>
      </c>
      <c r="Y528" s="2">
        <v>0</v>
      </c>
      <c r="Z528" s="2">
        <v>1</v>
      </c>
      <c r="AA528">
        <v>1</v>
      </c>
      <c r="AB528" t="str">
        <f t="shared" si="2"/>
        <v>Betsi CadwaladrGwynedd</v>
      </c>
      <c r="AC528" t="str">
        <f>IFERROR(VLOOKUP(AB528,Control!X:Y,2,FALSE),"secondary")</f>
        <v>Primary</v>
      </c>
    </row>
    <row r="529" spans="1:29" x14ac:dyDescent="0.25">
      <c r="A529" s="11">
        <v>44725</v>
      </c>
      <c r="B529" s="2">
        <v>24</v>
      </c>
      <c r="C529" t="s">
        <v>87</v>
      </c>
      <c r="D529" t="s">
        <v>138</v>
      </c>
      <c r="E529" t="s">
        <v>132</v>
      </c>
      <c r="F529" t="s">
        <v>284</v>
      </c>
      <c r="G529" s="3">
        <v>123.51833016666664</v>
      </c>
      <c r="H529" s="5">
        <v>7.6446014512108251E-2</v>
      </c>
      <c r="I529" s="2">
        <v>10</v>
      </c>
      <c r="J529" s="2">
        <v>3</v>
      </c>
      <c r="K529" s="2">
        <v>0</v>
      </c>
      <c r="L529" s="2">
        <v>74</v>
      </c>
      <c r="M529" s="2">
        <v>74</v>
      </c>
      <c r="N529">
        <v>9</v>
      </c>
      <c r="O529" s="2">
        <v>39</v>
      </c>
      <c r="P529" s="2">
        <v>14</v>
      </c>
      <c r="Q529" s="2">
        <v>38</v>
      </c>
      <c r="R529" s="2">
        <v>52</v>
      </c>
      <c r="S529" s="2">
        <v>14</v>
      </c>
      <c r="T529" s="2">
        <v>3</v>
      </c>
      <c r="U529" s="2">
        <v>5</v>
      </c>
      <c r="V529" s="45">
        <v>1.0283564814814815E-2</v>
      </c>
      <c r="W529" s="45">
        <v>0.2857142857142857</v>
      </c>
      <c r="X529" s="45">
        <v>4.4265046296296302E-2</v>
      </c>
      <c r="Y529" s="2">
        <v>8</v>
      </c>
      <c r="Z529" s="2">
        <v>52</v>
      </c>
      <c r="AA529">
        <v>74</v>
      </c>
      <c r="AB529" t="str">
        <f t="shared" si="2"/>
        <v>Betsi CadwaladrIsle Of Anglesey</v>
      </c>
      <c r="AC529" t="str">
        <f>IFERROR(VLOOKUP(AB529,Control!X:Y,2,FALSE),"secondary")</f>
        <v>Primary</v>
      </c>
    </row>
    <row r="530" spans="1:29" x14ac:dyDescent="0.25">
      <c r="A530" s="11">
        <v>44725</v>
      </c>
      <c r="B530" s="2">
        <v>24</v>
      </c>
      <c r="C530" t="s">
        <v>87</v>
      </c>
      <c r="D530" t="s">
        <v>138</v>
      </c>
      <c r="E530" t="s">
        <v>132</v>
      </c>
      <c r="F530" t="s">
        <v>82</v>
      </c>
      <c r="G530" s="3">
        <v>0</v>
      </c>
      <c r="H530" s="5">
        <v>9.2013888888888892E-3</v>
      </c>
      <c r="I530" s="2">
        <v>0</v>
      </c>
      <c r="J530" s="2">
        <v>0</v>
      </c>
      <c r="K530" s="2">
        <v>0</v>
      </c>
      <c r="L530" s="2">
        <v>1</v>
      </c>
      <c r="M530" s="2">
        <v>1</v>
      </c>
      <c r="N530">
        <v>1</v>
      </c>
      <c r="O530" s="2">
        <v>1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1</v>
      </c>
      <c r="V530" s="45" t="s">
        <v>77</v>
      </c>
      <c r="W530" s="45" t="s">
        <v>77</v>
      </c>
      <c r="X530" s="45" t="s">
        <v>77</v>
      </c>
      <c r="Y530" s="2">
        <v>1</v>
      </c>
      <c r="Z530" s="2">
        <v>0</v>
      </c>
      <c r="AA530">
        <v>1</v>
      </c>
      <c r="AB530" t="str">
        <f t="shared" si="2"/>
        <v>Betsi CadwaladrOut of Area</v>
      </c>
      <c r="AC530" t="str">
        <f>IFERROR(VLOOKUP(AB530,Control!X:Y,2,FALSE),"secondary")</f>
        <v>secondary</v>
      </c>
    </row>
    <row r="531" spans="1:29" x14ac:dyDescent="0.25">
      <c r="A531" s="11">
        <v>44725</v>
      </c>
      <c r="B531" s="2">
        <v>24</v>
      </c>
      <c r="C531" t="s">
        <v>87</v>
      </c>
      <c r="D531" t="s">
        <v>131</v>
      </c>
      <c r="E531" t="s">
        <v>132</v>
      </c>
      <c r="F531" t="s">
        <v>82</v>
      </c>
      <c r="G531" s="3">
        <v>0</v>
      </c>
      <c r="H531" s="5">
        <v>5.4108819444444447E-3</v>
      </c>
      <c r="I531" s="2">
        <v>0</v>
      </c>
      <c r="J531" s="2">
        <v>0</v>
      </c>
      <c r="K531" s="2">
        <v>0</v>
      </c>
      <c r="L531" s="2">
        <v>2</v>
      </c>
      <c r="M531" s="2">
        <v>2</v>
      </c>
      <c r="N531">
        <v>2</v>
      </c>
      <c r="O531" s="2">
        <v>2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2</v>
      </c>
      <c r="V531" s="45" t="s">
        <v>77</v>
      </c>
      <c r="W531" s="45" t="s">
        <v>77</v>
      </c>
      <c r="X531" s="45" t="s">
        <v>77</v>
      </c>
      <c r="Y531" s="2">
        <v>2</v>
      </c>
      <c r="Z531" s="2">
        <v>0</v>
      </c>
      <c r="AA531">
        <v>2</v>
      </c>
      <c r="AB531" t="str">
        <f t="shared" si="2"/>
        <v>Betsi CadwaladrOut of Area</v>
      </c>
      <c r="AC531" t="str">
        <f>IFERROR(VLOOKUP(AB531,Control!X:Y,2,FALSE),"secondary")</f>
        <v>secondary</v>
      </c>
    </row>
    <row r="532" spans="1:29" x14ac:dyDescent="0.25">
      <c r="A532" s="11">
        <v>44725</v>
      </c>
      <c r="B532" s="2">
        <v>24</v>
      </c>
      <c r="C532" t="s">
        <v>87</v>
      </c>
      <c r="D532" t="s">
        <v>139</v>
      </c>
      <c r="E532" t="s">
        <v>132</v>
      </c>
      <c r="F532" t="s">
        <v>277</v>
      </c>
      <c r="G532" s="3">
        <v>270.74610483333339</v>
      </c>
      <c r="H532" s="5">
        <v>9.1769764036643012E-2</v>
      </c>
      <c r="I532" s="2">
        <v>25</v>
      </c>
      <c r="J532" s="2">
        <v>11</v>
      </c>
      <c r="K532" s="2">
        <v>1</v>
      </c>
      <c r="L532" s="2">
        <v>122</v>
      </c>
      <c r="M532" s="2">
        <v>122</v>
      </c>
      <c r="N532">
        <v>23</v>
      </c>
      <c r="O532" s="2">
        <v>72</v>
      </c>
      <c r="P532" s="2">
        <v>24</v>
      </c>
      <c r="Q532" s="2">
        <v>84</v>
      </c>
      <c r="R532" s="2">
        <v>95</v>
      </c>
      <c r="S532" s="2">
        <v>11</v>
      </c>
      <c r="T532" s="2">
        <v>1</v>
      </c>
      <c r="U532" s="2">
        <v>2</v>
      </c>
      <c r="V532" s="45">
        <v>5.7002314814814823E-3</v>
      </c>
      <c r="W532" s="45">
        <v>0.5</v>
      </c>
      <c r="X532" s="45">
        <v>8.0972222222222223E-2</v>
      </c>
      <c r="Y532" s="2">
        <v>3</v>
      </c>
      <c r="Z532" s="2">
        <v>95</v>
      </c>
      <c r="AA532">
        <v>122</v>
      </c>
      <c r="AB532" t="str">
        <f t="shared" si="2"/>
        <v>Betsi CadwaladrWrexham</v>
      </c>
      <c r="AC532" t="str">
        <f>IFERROR(VLOOKUP(AB532,Control!X:Y,2,FALSE),"secondary")</f>
        <v>Primary</v>
      </c>
    </row>
    <row r="533" spans="1:29" x14ac:dyDescent="0.25">
      <c r="A533" s="11">
        <v>44725</v>
      </c>
      <c r="B533" s="2">
        <v>24</v>
      </c>
      <c r="C533" t="s">
        <v>87</v>
      </c>
      <c r="D533" t="s">
        <v>131</v>
      </c>
      <c r="E533" t="s">
        <v>132</v>
      </c>
      <c r="F533" t="s">
        <v>277</v>
      </c>
      <c r="G533" s="3">
        <v>1.5152766666666664</v>
      </c>
      <c r="H533" s="5">
        <v>2.4853004166666665E-2</v>
      </c>
      <c r="I533" s="2">
        <v>0</v>
      </c>
      <c r="J533" s="2">
        <v>0</v>
      </c>
      <c r="K533" s="2">
        <v>0</v>
      </c>
      <c r="L533" s="2">
        <v>8</v>
      </c>
      <c r="M533" s="2">
        <v>8</v>
      </c>
      <c r="N533">
        <v>4</v>
      </c>
      <c r="O533" s="2">
        <v>8</v>
      </c>
      <c r="P533" s="2">
        <v>2</v>
      </c>
      <c r="Q533" s="2">
        <v>5</v>
      </c>
      <c r="R533" s="2">
        <v>5</v>
      </c>
      <c r="S533" s="2">
        <v>0</v>
      </c>
      <c r="T533" s="2">
        <v>0</v>
      </c>
      <c r="U533" s="2">
        <v>1</v>
      </c>
      <c r="V533" s="45">
        <v>5.7928240740740744E-3</v>
      </c>
      <c r="W533" s="45">
        <v>0.5</v>
      </c>
      <c r="X533" s="45">
        <v>6.5046296296296297E-2</v>
      </c>
      <c r="Y533" s="2">
        <v>1</v>
      </c>
      <c r="Z533" s="2">
        <v>5</v>
      </c>
      <c r="AA533">
        <v>8</v>
      </c>
      <c r="AB533" t="str">
        <f t="shared" si="2"/>
        <v>Betsi CadwaladrWrexham</v>
      </c>
      <c r="AC533" t="str">
        <f>IFERROR(VLOOKUP(AB533,Control!X:Y,2,FALSE),"secondary")</f>
        <v>Primary</v>
      </c>
    </row>
    <row r="534" spans="1:29" x14ac:dyDescent="0.25">
      <c r="A534" s="11">
        <v>44725</v>
      </c>
      <c r="B534" s="2">
        <v>24</v>
      </c>
      <c r="C534" t="s">
        <v>90</v>
      </c>
      <c r="D534" t="s">
        <v>136</v>
      </c>
      <c r="E534" t="s">
        <v>132</v>
      </c>
      <c r="F534" t="s">
        <v>280</v>
      </c>
      <c r="G534" s="3">
        <v>0.28249999999999997</v>
      </c>
      <c r="H534" s="5">
        <v>1.4936343749999999E-2</v>
      </c>
      <c r="I534" s="2">
        <v>0</v>
      </c>
      <c r="J534" s="2">
        <v>0</v>
      </c>
      <c r="K534" s="2">
        <v>0</v>
      </c>
      <c r="L534" s="2">
        <v>1</v>
      </c>
      <c r="M534" s="2">
        <v>1</v>
      </c>
      <c r="N534">
        <v>1</v>
      </c>
      <c r="O534" s="2">
        <v>1</v>
      </c>
      <c r="P534" s="2">
        <v>1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45">
        <v>4.6643518518518518E-3</v>
      </c>
      <c r="W534" s="45">
        <v>1</v>
      </c>
      <c r="X534" s="45" t="s">
        <v>77</v>
      </c>
      <c r="Y534" s="2">
        <v>0</v>
      </c>
      <c r="Z534" s="2">
        <v>0</v>
      </c>
      <c r="AA534">
        <v>1</v>
      </c>
      <c r="AB534" t="str">
        <f t="shared" si="2"/>
        <v>Cardiff And ValeBlaenau Gwent</v>
      </c>
      <c r="AC534" t="str">
        <f>IFERROR(VLOOKUP(AB534,Control!X:Y,2,FALSE),"secondary")</f>
        <v>secondary</v>
      </c>
    </row>
    <row r="535" spans="1:29" x14ac:dyDescent="0.25">
      <c r="A535" s="11">
        <v>44725</v>
      </c>
      <c r="B535" s="2">
        <v>24</v>
      </c>
      <c r="C535" t="s">
        <v>90</v>
      </c>
      <c r="D535" t="s">
        <v>136</v>
      </c>
      <c r="E535" t="s">
        <v>132</v>
      </c>
      <c r="F535" t="s">
        <v>269</v>
      </c>
      <c r="G535" s="3">
        <v>6.3333333333333325E-2</v>
      </c>
      <c r="H535" s="5">
        <v>9.3634270833333338E-3</v>
      </c>
      <c r="I535" s="2">
        <v>0</v>
      </c>
      <c r="J535" s="2">
        <v>0</v>
      </c>
      <c r="K535" s="2">
        <v>0</v>
      </c>
      <c r="L535" s="2">
        <v>3</v>
      </c>
      <c r="M535" s="2">
        <v>2</v>
      </c>
      <c r="N535">
        <v>2</v>
      </c>
      <c r="O535" s="2">
        <v>2</v>
      </c>
      <c r="P535" s="2">
        <v>2</v>
      </c>
      <c r="Q535" s="2">
        <v>1</v>
      </c>
      <c r="R535" s="2">
        <v>1</v>
      </c>
      <c r="S535" s="2">
        <v>0</v>
      </c>
      <c r="T535" s="2">
        <v>0</v>
      </c>
      <c r="U535" s="2">
        <v>0</v>
      </c>
      <c r="V535" s="45">
        <v>3.9699074074074072E-3</v>
      </c>
      <c r="W535" s="45">
        <v>1</v>
      </c>
      <c r="X535" s="45">
        <v>0.33760416666666665</v>
      </c>
      <c r="Y535" s="2">
        <v>0</v>
      </c>
      <c r="Z535" s="2">
        <v>1</v>
      </c>
      <c r="AA535">
        <v>3</v>
      </c>
      <c r="AB535" t="str">
        <f t="shared" si="2"/>
        <v>Cardiff And ValeBridgend</v>
      </c>
      <c r="AC535" t="str">
        <f>IFERROR(VLOOKUP(AB535,Control!X:Y,2,FALSE),"secondary")</f>
        <v>secondary</v>
      </c>
    </row>
    <row r="536" spans="1:29" x14ac:dyDescent="0.25">
      <c r="A536" s="11">
        <v>44725</v>
      </c>
      <c r="B536" s="2">
        <v>24</v>
      </c>
      <c r="C536" t="s">
        <v>90</v>
      </c>
      <c r="D536" t="s">
        <v>136</v>
      </c>
      <c r="E536" t="s">
        <v>132</v>
      </c>
      <c r="F536" t="s">
        <v>272</v>
      </c>
      <c r="G536" s="3">
        <v>3.6319444999999999</v>
      </c>
      <c r="H536" s="5">
        <v>2.1005158119658127E-2</v>
      </c>
      <c r="I536" s="2">
        <v>0</v>
      </c>
      <c r="J536" s="2">
        <v>0</v>
      </c>
      <c r="K536" s="2">
        <v>0</v>
      </c>
      <c r="L536" s="2">
        <v>14</v>
      </c>
      <c r="M536" s="2">
        <v>14</v>
      </c>
      <c r="N536">
        <v>4</v>
      </c>
      <c r="O536" s="2">
        <v>12</v>
      </c>
      <c r="P536" s="2">
        <v>7</v>
      </c>
      <c r="Q536" s="2">
        <v>5</v>
      </c>
      <c r="R536" s="2">
        <v>6</v>
      </c>
      <c r="S536" s="2">
        <v>1</v>
      </c>
      <c r="T536" s="2">
        <v>1</v>
      </c>
      <c r="U536" s="2">
        <v>0</v>
      </c>
      <c r="V536" s="45">
        <v>8.7384259259259273E-3</v>
      </c>
      <c r="W536" s="45">
        <v>0.14285714285714285</v>
      </c>
      <c r="X536" s="45">
        <v>3.7679398148148156E-2</v>
      </c>
      <c r="Y536" s="2">
        <v>1</v>
      </c>
      <c r="Z536" s="2">
        <v>6</v>
      </c>
      <c r="AA536">
        <v>14</v>
      </c>
      <c r="AB536" t="str">
        <f t="shared" si="2"/>
        <v>Cardiff And ValeCaerphilly</v>
      </c>
      <c r="AC536" t="str">
        <f>IFERROR(VLOOKUP(AB536,Control!X:Y,2,FALSE),"secondary")</f>
        <v>secondary</v>
      </c>
    </row>
    <row r="537" spans="1:29" x14ac:dyDescent="0.25">
      <c r="A537" s="11">
        <v>44725</v>
      </c>
      <c r="B537" s="2">
        <v>24</v>
      </c>
      <c r="C537" t="s">
        <v>90</v>
      </c>
      <c r="D537" t="s">
        <v>136</v>
      </c>
      <c r="E537" t="s">
        <v>132</v>
      </c>
      <c r="F537" t="s">
        <v>273</v>
      </c>
      <c r="G537" s="3">
        <v>476.45415349999996</v>
      </c>
      <c r="H537" s="5">
        <v>8.3274431738683125E-2</v>
      </c>
      <c r="I537" s="2">
        <v>47</v>
      </c>
      <c r="J537" s="2">
        <v>19</v>
      </c>
      <c r="K537" s="2">
        <v>0</v>
      </c>
      <c r="L537" s="2">
        <v>256</v>
      </c>
      <c r="M537" s="2">
        <v>255</v>
      </c>
      <c r="N537">
        <v>53</v>
      </c>
      <c r="O537" s="2">
        <v>154</v>
      </c>
      <c r="P537" s="2">
        <v>78</v>
      </c>
      <c r="Q537" s="2">
        <v>123</v>
      </c>
      <c r="R537" s="2">
        <v>154</v>
      </c>
      <c r="S537" s="2">
        <v>31</v>
      </c>
      <c r="T537" s="2">
        <v>10</v>
      </c>
      <c r="U537" s="2">
        <v>14</v>
      </c>
      <c r="V537" s="45">
        <v>4.890046296296296E-3</v>
      </c>
      <c r="W537" s="45">
        <v>0.61538461538461542</v>
      </c>
      <c r="X537" s="45">
        <v>8.4704861111111113E-2</v>
      </c>
      <c r="Y537" s="2">
        <v>24</v>
      </c>
      <c r="Z537" s="2">
        <v>154</v>
      </c>
      <c r="AA537">
        <v>256</v>
      </c>
      <c r="AB537" t="str">
        <f t="shared" si="2"/>
        <v>Cardiff And ValeCardiff</v>
      </c>
      <c r="AC537" t="str">
        <f>IFERROR(VLOOKUP(AB537,Control!X:Y,2,FALSE),"secondary")</f>
        <v>Primary</v>
      </c>
    </row>
    <row r="538" spans="1:29" x14ac:dyDescent="0.25">
      <c r="A538" s="11">
        <v>44725</v>
      </c>
      <c r="B538" s="2">
        <v>24</v>
      </c>
      <c r="C538" t="s">
        <v>90</v>
      </c>
      <c r="D538" t="s">
        <v>155</v>
      </c>
      <c r="E538" t="s">
        <v>146</v>
      </c>
      <c r="F538" t="s">
        <v>273</v>
      </c>
      <c r="G538" s="3">
        <v>0</v>
      </c>
      <c r="H538" s="5">
        <v>5.7568386679292941E-2</v>
      </c>
      <c r="I538" s="2">
        <v>1</v>
      </c>
      <c r="J538" s="2">
        <v>0</v>
      </c>
      <c r="K538" s="2">
        <v>0</v>
      </c>
      <c r="L538" s="2">
        <v>24</v>
      </c>
      <c r="M538" s="2">
        <v>23</v>
      </c>
      <c r="N538">
        <v>0</v>
      </c>
      <c r="O538" s="2">
        <v>15</v>
      </c>
      <c r="P538" s="2">
        <v>4</v>
      </c>
      <c r="Q538" s="2">
        <v>13</v>
      </c>
      <c r="R538" s="2">
        <v>14</v>
      </c>
      <c r="S538" s="2">
        <v>1</v>
      </c>
      <c r="T538" s="2">
        <v>2</v>
      </c>
      <c r="U538" s="2">
        <v>4</v>
      </c>
      <c r="V538" s="45">
        <v>4.1435185185185186E-3</v>
      </c>
      <c r="W538" s="45">
        <v>0.75</v>
      </c>
      <c r="X538" s="45">
        <v>0.13764467592592591</v>
      </c>
      <c r="Y538" s="2">
        <v>6</v>
      </c>
      <c r="Z538" s="2">
        <v>14</v>
      </c>
      <c r="AA538">
        <v>24</v>
      </c>
      <c r="AB538" t="str">
        <f t="shared" si="2"/>
        <v>Cardiff And ValeCardiff</v>
      </c>
      <c r="AC538" t="str">
        <f>IFERROR(VLOOKUP(AB538,Control!X:Y,2,FALSE),"secondary")</f>
        <v>Primary</v>
      </c>
    </row>
    <row r="539" spans="1:29" x14ac:dyDescent="0.25">
      <c r="A539" s="11">
        <v>44725</v>
      </c>
      <c r="B539" s="2">
        <v>24</v>
      </c>
      <c r="C539" t="s">
        <v>90</v>
      </c>
      <c r="D539" t="s">
        <v>174</v>
      </c>
      <c r="E539" t="s">
        <v>153</v>
      </c>
      <c r="F539" t="s">
        <v>273</v>
      </c>
      <c r="G539" s="3">
        <v>0</v>
      </c>
      <c r="H539" s="5" t="s">
        <v>77</v>
      </c>
      <c r="I539" s="2">
        <v>0</v>
      </c>
      <c r="J539" s="2">
        <v>0</v>
      </c>
      <c r="K539" s="2">
        <v>0</v>
      </c>
      <c r="L539" s="2">
        <v>1</v>
      </c>
      <c r="M539" s="2">
        <v>1</v>
      </c>
      <c r="N539">
        <v>0</v>
      </c>
      <c r="O539" s="2">
        <v>1</v>
      </c>
      <c r="P539" s="2">
        <v>1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45">
        <v>4.3981481481481484E-3</v>
      </c>
      <c r="W539" s="45">
        <v>1</v>
      </c>
      <c r="X539" s="45" t="s">
        <v>77</v>
      </c>
      <c r="Y539" s="2">
        <v>0</v>
      </c>
      <c r="Z539" s="2">
        <v>0</v>
      </c>
      <c r="AA539">
        <v>1</v>
      </c>
      <c r="AB539" t="str">
        <f t="shared" si="2"/>
        <v>Cardiff And ValeCardiff</v>
      </c>
      <c r="AC539" t="str">
        <f>IFERROR(VLOOKUP(AB539,Control!X:Y,2,FALSE),"secondary")</f>
        <v>Primary</v>
      </c>
    </row>
    <row r="540" spans="1:29" x14ac:dyDescent="0.25">
      <c r="A540" s="11">
        <v>44725</v>
      </c>
      <c r="B540" s="2">
        <v>24</v>
      </c>
      <c r="C540" t="s">
        <v>90</v>
      </c>
      <c r="D540" t="s">
        <v>136</v>
      </c>
      <c r="E540" t="s">
        <v>132</v>
      </c>
      <c r="F540" t="s">
        <v>268</v>
      </c>
      <c r="G540" s="3">
        <v>0.43722216666666663</v>
      </c>
      <c r="H540" s="5">
        <v>1.8549381944444446E-2</v>
      </c>
      <c r="I540" s="2">
        <v>0</v>
      </c>
      <c r="J540" s="2">
        <v>0</v>
      </c>
      <c r="K540" s="2">
        <v>0</v>
      </c>
      <c r="L540" s="2">
        <v>3</v>
      </c>
      <c r="M540" s="2">
        <v>3</v>
      </c>
      <c r="N540">
        <v>0</v>
      </c>
      <c r="O540" s="2">
        <v>3</v>
      </c>
      <c r="P540" s="2">
        <v>1</v>
      </c>
      <c r="Q540" s="2">
        <v>2</v>
      </c>
      <c r="R540" s="2">
        <v>2</v>
      </c>
      <c r="S540" s="2">
        <v>0</v>
      </c>
      <c r="T540" s="2">
        <v>0</v>
      </c>
      <c r="U540" s="2">
        <v>0</v>
      </c>
      <c r="V540" s="45">
        <v>9.9421296296296306E-3</v>
      </c>
      <c r="W540" s="45">
        <v>0</v>
      </c>
      <c r="X540" s="45">
        <v>5.3084490740740738E-2</v>
      </c>
      <c r="Y540" s="2">
        <v>0</v>
      </c>
      <c r="Z540" s="2">
        <v>2</v>
      </c>
      <c r="AA540">
        <v>3</v>
      </c>
      <c r="AB540" t="str">
        <f t="shared" si="2"/>
        <v>Cardiff And ValeCarmarthenshire</v>
      </c>
      <c r="AC540" t="str">
        <f>IFERROR(VLOOKUP(AB540,Control!X:Y,2,FALSE),"secondary")</f>
        <v>secondary</v>
      </c>
    </row>
    <row r="541" spans="1:29" x14ac:dyDescent="0.25">
      <c r="A541" s="11">
        <v>44725</v>
      </c>
      <c r="B541" s="2">
        <v>24</v>
      </c>
      <c r="C541" t="s">
        <v>90</v>
      </c>
      <c r="D541" t="s">
        <v>136</v>
      </c>
      <c r="E541" t="s">
        <v>132</v>
      </c>
      <c r="F541" t="s">
        <v>286</v>
      </c>
      <c r="G541" s="3">
        <v>0</v>
      </c>
      <c r="H541" s="5" t="s">
        <v>77</v>
      </c>
      <c r="I541" s="2">
        <v>0</v>
      </c>
      <c r="J541" s="2">
        <v>0</v>
      </c>
      <c r="K541" s="2">
        <v>0</v>
      </c>
      <c r="L541" s="2">
        <v>1</v>
      </c>
      <c r="M541" s="2">
        <v>1</v>
      </c>
      <c r="N541">
        <v>1</v>
      </c>
      <c r="O541" s="2">
        <v>1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1</v>
      </c>
      <c r="V541" s="45" t="s">
        <v>77</v>
      </c>
      <c r="W541" s="45" t="s">
        <v>77</v>
      </c>
      <c r="X541" s="45" t="s">
        <v>77</v>
      </c>
      <c r="Y541" s="2">
        <v>1</v>
      </c>
      <c r="Z541" s="2">
        <v>0</v>
      </c>
      <c r="AA541">
        <v>1</v>
      </c>
      <c r="AB541" t="str">
        <f t="shared" si="2"/>
        <v>Cardiff And ValeCeredigion</v>
      </c>
      <c r="AC541" t="str">
        <f>IFERROR(VLOOKUP(AB541,Control!X:Y,2,FALSE),"secondary")</f>
        <v>secondary</v>
      </c>
    </row>
    <row r="542" spans="1:29" x14ac:dyDescent="0.25">
      <c r="A542" s="11">
        <v>44725</v>
      </c>
      <c r="B542" s="2">
        <v>24</v>
      </c>
      <c r="C542" t="s">
        <v>90</v>
      </c>
      <c r="D542" t="s">
        <v>136</v>
      </c>
      <c r="E542" t="s">
        <v>132</v>
      </c>
      <c r="F542" t="s">
        <v>281</v>
      </c>
      <c r="G542" s="3">
        <v>0.47333333333333338</v>
      </c>
      <c r="H542" s="5">
        <v>2.1918981944444447E-2</v>
      </c>
      <c r="I542" s="2">
        <v>0</v>
      </c>
      <c r="J542" s="2">
        <v>0</v>
      </c>
      <c r="K542" s="2">
        <v>0</v>
      </c>
      <c r="L542" s="2">
        <v>5</v>
      </c>
      <c r="M542" s="2">
        <v>5</v>
      </c>
      <c r="N542">
        <v>2</v>
      </c>
      <c r="O542" s="2">
        <v>4</v>
      </c>
      <c r="P542" s="2">
        <v>3</v>
      </c>
      <c r="Q542" s="2">
        <v>1</v>
      </c>
      <c r="R542" s="2">
        <v>1</v>
      </c>
      <c r="S542" s="2">
        <v>0</v>
      </c>
      <c r="T542" s="2">
        <v>0</v>
      </c>
      <c r="U542" s="2">
        <v>1</v>
      </c>
      <c r="V542" s="45">
        <v>1.7361111111111112E-4</v>
      </c>
      <c r="W542" s="45">
        <v>1</v>
      </c>
      <c r="X542" s="45">
        <v>9.8946759259259248E-2</v>
      </c>
      <c r="Y542" s="2">
        <v>1</v>
      </c>
      <c r="Z542" s="2">
        <v>1</v>
      </c>
      <c r="AA542">
        <v>5</v>
      </c>
      <c r="AB542" t="str">
        <f t="shared" si="2"/>
        <v>Cardiff And ValeMerthyr Tydfil</v>
      </c>
      <c r="AC542" t="str">
        <f>IFERROR(VLOOKUP(AB542,Control!X:Y,2,FALSE),"secondary")</f>
        <v>secondary</v>
      </c>
    </row>
    <row r="543" spans="1:29" x14ac:dyDescent="0.25">
      <c r="A543" s="11">
        <v>44725</v>
      </c>
      <c r="B543" s="2">
        <v>24</v>
      </c>
      <c r="C543" t="s">
        <v>90</v>
      </c>
      <c r="D543" t="s">
        <v>136</v>
      </c>
      <c r="E543" t="s">
        <v>132</v>
      </c>
      <c r="F543" t="s">
        <v>275</v>
      </c>
      <c r="G543" s="3">
        <v>0.20666666666666667</v>
      </c>
      <c r="H543" s="5">
        <v>1.9027777777777779E-2</v>
      </c>
      <c r="I543" s="2">
        <v>0</v>
      </c>
      <c r="J543" s="2">
        <v>0</v>
      </c>
      <c r="K543" s="2">
        <v>0</v>
      </c>
      <c r="L543" s="2">
        <v>1</v>
      </c>
      <c r="M543" s="2">
        <v>1</v>
      </c>
      <c r="N543">
        <v>0</v>
      </c>
      <c r="O543" s="2">
        <v>1</v>
      </c>
      <c r="P543" s="2">
        <v>0</v>
      </c>
      <c r="Q543" s="2">
        <v>0</v>
      </c>
      <c r="R543" s="2">
        <v>1</v>
      </c>
      <c r="S543" s="2">
        <v>1</v>
      </c>
      <c r="T543" s="2">
        <v>0</v>
      </c>
      <c r="U543" s="2">
        <v>0</v>
      </c>
      <c r="V543" s="45" t="s">
        <v>77</v>
      </c>
      <c r="W543" s="45" t="s">
        <v>77</v>
      </c>
      <c r="X543" s="45">
        <v>1.0717592592592593E-2</v>
      </c>
      <c r="Y543" s="2">
        <v>0</v>
      </c>
      <c r="Z543" s="2">
        <v>1</v>
      </c>
      <c r="AA543">
        <v>1</v>
      </c>
      <c r="AB543" t="str">
        <f t="shared" si="2"/>
        <v>Cardiff And ValeNeath Port Talbot</v>
      </c>
      <c r="AC543" t="str">
        <f>IFERROR(VLOOKUP(AB543,Control!X:Y,2,FALSE),"secondary")</f>
        <v>secondary</v>
      </c>
    </row>
    <row r="544" spans="1:29" x14ac:dyDescent="0.25">
      <c r="A544" s="11">
        <v>44725</v>
      </c>
      <c r="B544" s="2">
        <v>24</v>
      </c>
      <c r="C544" t="s">
        <v>90</v>
      </c>
      <c r="D544" t="s">
        <v>136</v>
      </c>
      <c r="E544" t="s">
        <v>132</v>
      </c>
      <c r="F544" t="s">
        <v>271</v>
      </c>
      <c r="G544" s="3">
        <v>5.920555499999999</v>
      </c>
      <c r="H544" s="5">
        <v>9.264660416666666E-2</v>
      </c>
      <c r="I544" s="2">
        <v>1</v>
      </c>
      <c r="J544" s="2">
        <v>0</v>
      </c>
      <c r="K544" s="2">
        <v>0</v>
      </c>
      <c r="L544" s="2">
        <v>3</v>
      </c>
      <c r="M544" s="2">
        <v>3</v>
      </c>
      <c r="N544">
        <v>0</v>
      </c>
      <c r="O544" s="2">
        <v>2</v>
      </c>
      <c r="P544" s="2">
        <v>2</v>
      </c>
      <c r="Q544" s="2">
        <v>1</v>
      </c>
      <c r="R544" s="2">
        <v>1</v>
      </c>
      <c r="S544" s="2">
        <v>0</v>
      </c>
      <c r="T544" s="2">
        <v>0</v>
      </c>
      <c r="U544" s="2">
        <v>0</v>
      </c>
      <c r="V544" s="45">
        <v>5.5787037037037038E-3</v>
      </c>
      <c r="W544" s="45">
        <v>0.5</v>
      </c>
      <c r="X544" s="45">
        <v>0.30254629629629631</v>
      </c>
      <c r="Y544" s="2">
        <v>0</v>
      </c>
      <c r="Z544" s="2">
        <v>1</v>
      </c>
      <c r="AA544">
        <v>3</v>
      </c>
      <c r="AB544" t="str">
        <f t="shared" si="2"/>
        <v>Cardiff And ValeNewport</v>
      </c>
      <c r="AC544" t="str">
        <f>IFERROR(VLOOKUP(AB544,Control!X:Y,2,FALSE),"secondary")</f>
        <v>secondary</v>
      </c>
    </row>
    <row r="545" spans="1:29" x14ac:dyDescent="0.25">
      <c r="A545" s="11">
        <v>44725</v>
      </c>
      <c r="B545" s="2">
        <v>24</v>
      </c>
      <c r="C545" t="s">
        <v>90</v>
      </c>
      <c r="D545" t="s">
        <v>136</v>
      </c>
      <c r="E545" t="s">
        <v>132</v>
      </c>
      <c r="F545" t="s">
        <v>270</v>
      </c>
      <c r="G545" s="3">
        <v>1.9202778333333332</v>
      </c>
      <c r="H545" s="5">
        <v>9.0428243055555552E-2</v>
      </c>
      <c r="I545" s="2">
        <v>0</v>
      </c>
      <c r="J545" s="2">
        <v>0</v>
      </c>
      <c r="K545" s="2">
        <v>0</v>
      </c>
      <c r="L545" s="2">
        <v>1</v>
      </c>
      <c r="M545" s="2">
        <v>1</v>
      </c>
      <c r="N545">
        <v>0</v>
      </c>
      <c r="O545" s="2">
        <v>0</v>
      </c>
      <c r="P545" s="2">
        <v>0</v>
      </c>
      <c r="Q545" s="2">
        <v>1</v>
      </c>
      <c r="R545" s="2">
        <v>1</v>
      </c>
      <c r="S545" s="2">
        <v>0</v>
      </c>
      <c r="T545" s="2">
        <v>0</v>
      </c>
      <c r="U545" s="2">
        <v>0</v>
      </c>
      <c r="V545" s="45" t="s">
        <v>77</v>
      </c>
      <c r="W545" s="45" t="s">
        <v>77</v>
      </c>
      <c r="X545" s="45">
        <v>0.16335648148148149</v>
      </c>
      <c r="Y545" s="2">
        <v>0</v>
      </c>
      <c r="Z545" s="2">
        <v>1</v>
      </c>
      <c r="AA545">
        <v>1</v>
      </c>
      <c r="AB545" t="str">
        <f t="shared" si="2"/>
        <v>Cardiff And ValePembrokeshire</v>
      </c>
      <c r="AC545" t="str">
        <f>IFERROR(VLOOKUP(AB545,Control!X:Y,2,FALSE),"secondary")</f>
        <v>secondary</v>
      </c>
    </row>
    <row r="546" spans="1:29" x14ac:dyDescent="0.25">
      <c r="A546" s="11">
        <v>44725</v>
      </c>
      <c r="B546" s="2">
        <v>24</v>
      </c>
      <c r="C546" t="s">
        <v>90</v>
      </c>
      <c r="D546" t="s">
        <v>136</v>
      </c>
      <c r="E546" t="s">
        <v>132</v>
      </c>
      <c r="F546" t="s">
        <v>94</v>
      </c>
      <c r="G546" s="3">
        <v>0</v>
      </c>
      <c r="H546" s="5">
        <v>5.3055555555555564E-2</v>
      </c>
      <c r="I546" s="2">
        <v>0</v>
      </c>
      <c r="J546" s="2">
        <v>0</v>
      </c>
      <c r="K546" s="2">
        <v>0</v>
      </c>
      <c r="L546" s="2">
        <v>1</v>
      </c>
      <c r="M546" s="2">
        <v>1</v>
      </c>
      <c r="N546">
        <v>0</v>
      </c>
      <c r="O546" s="2">
        <v>0</v>
      </c>
      <c r="P546" s="2">
        <v>0</v>
      </c>
      <c r="Q546" s="2">
        <v>1</v>
      </c>
      <c r="R546" s="2">
        <v>1</v>
      </c>
      <c r="S546" s="2">
        <v>0</v>
      </c>
      <c r="T546" s="2">
        <v>0</v>
      </c>
      <c r="U546" s="2">
        <v>0</v>
      </c>
      <c r="V546" s="45" t="s">
        <v>77</v>
      </c>
      <c r="W546" s="45" t="s">
        <v>77</v>
      </c>
      <c r="X546" s="45">
        <v>1.8275462962962962E-2</v>
      </c>
      <c r="Y546" s="2">
        <v>0</v>
      </c>
      <c r="Z546" s="2">
        <v>1</v>
      </c>
      <c r="AA546">
        <v>1</v>
      </c>
      <c r="AB546" t="str">
        <f t="shared" si="2"/>
        <v>Cardiff And ValePowys</v>
      </c>
      <c r="AC546" t="str">
        <f>IFERROR(VLOOKUP(AB546,Control!X:Y,2,FALSE),"secondary")</f>
        <v>secondary</v>
      </c>
    </row>
    <row r="547" spans="1:29" x14ac:dyDescent="0.25">
      <c r="A547" s="11">
        <v>44725</v>
      </c>
      <c r="B547" s="2">
        <v>24</v>
      </c>
      <c r="C547" t="s">
        <v>90</v>
      </c>
      <c r="D547" t="s">
        <v>136</v>
      </c>
      <c r="E547" t="s">
        <v>132</v>
      </c>
      <c r="F547" t="s">
        <v>274</v>
      </c>
      <c r="G547" s="3">
        <v>3.8558331666666668</v>
      </c>
      <c r="H547" s="5">
        <v>3.0263631172839509E-2</v>
      </c>
      <c r="I547" s="2">
        <v>0</v>
      </c>
      <c r="J547" s="2">
        <v>0</v>
      </c>
      <c r="K547" s="2">
        <v>0</v>
      </c>
      <c r="L547" s="2">
        <v>8</v>
      </c>
      <c r="M547" s="2">
        <v>8</v>
      </c>
      <c r="N547">
        <v>1</v>
      </c>
      <c r="O547" s="2">
        <v>7</v>
      </c>
      <c r="P547" s="2">
        <v>1</v>
      </c>
      <c r="Q547" s="2">
        <v>5</v>
      </c>
      <c r="R547" s="2">
        <v>7</v>
      </c>
      <c r="S547" s="2">
        <v>2</v>
      </c>
      <c r="T547" s="2">
        <v>0</v>
      </c>
      <c r="U547" s="2">
        <v>0</v>
      </c>
      <c r="V547" s="45">
        <v>5.6597222222222231E-3</v>
      </c>
      <c r="W547" s="45">
        <v>0</v>
      </c>
      <c r="X547" s="45">
        <v>3.1516203703703706E-2</v>
      </c>
      <c r="Y547" s="2">
        <v>0</v>
      </c>
      <c r="Z547" s="2">
        <v>7</v>
      </c>
      <c r="AA547">
        <v>8</v>
      </c>
      <c r="AB547" t="str">
        <f t="shared" si="2"/>
        <v>Cardiff And ValeRhondda Cynon Taff</v>
      </c>
      <c r="AC547" t="str">
        <f>IFERROR(VLOOKUP(AB547,Control!X:Y,2,FALSE),"secondary")</f>
        <v>secondary</v>
      </c>
    </row>
    <row r="548" spans="1:29" x14ac:dyDescent="0.25">
      <c r="A548" s="11">
        <v>44725</v>
      </c>
      <c r="B548" s="2">
        <v>24</v>
      </c>
      <c r="C548" t="s">
        <v>90</v>
      </c>
      <c r="D548" t="s">
        <v>136</v>
      </c>
      <c r="E548" t="s">
        <v>132</v>
      </c>
      <c r="F548" t="s">
        <v>267</v>
      </c>
      <c r="G548" s="3">
        <v>1.2638888333333334</v>
      </c>
      <c r="H548" s="5">
        <v>2.0222800347222222E-2</v>
      </c>
      <c r="I548" s="2">
        <v>0</v>
      </c>
      <c r="J548" s="2">
        <v>0</v>
      </c>
      <c r="K548" s="2">
        <v>0</v>
      </c>
      <c r="L548" s="2">
        <v>4</v>
      </c>
      <c r="M548" s="2">
        <v>4</v>
      </c>
      <c r="N548">
        <v>3</v>
      </c>
      <c r="O548" s="2">
        <v>3</v>
      </c>
      <c r="P548" s="2">
        <v>0</v>
      </c>
      <c r="Q548" s="2">
        <v>4</v>
      </c>
      <c r="R548" s="2">
        <v>4</v>
      </c>
      <c r="S548" s="2">
        <v>0</v>
      </c>
      <c r="T548" s="2">
        <v>0</v>
      </c>
      <c r="U548" s="2">
        <v>0</v>
      </c>
      <c r="V548" s="45" t="s">
        <v>77</v>
      </c>
      <c r="W548" s="45" t="s">
        <v>77</v>
      </c>
      <c r="X548" s="45">
        <v>0.11807870370370371</v>
      </c>
      <c r="Y548" s="2">
        <v>0</v>
      </c>
      <c r="Z548" s="2">
        <v>4</v>
      </c>
      <c r="AA548">
        <v>4</v>
      </c>
      <c r="AB548" t="str">
        <f t="shared" si="2"/>
        <v>Cardiff And ValeSwansea</v>
      </c>
      <c r="AC548" t="str">
        <f>IFERROR(VLOOKUP(AB548,Control!X:Y,2,FALSE),"secondary")</f>
        <v>secondary</v>
      </c>
    </row>
    <row r="549" spans="1:29" x14ac:dyDescent="0.25">
      <c r="A549" s="11">
        <v>44725</v>
      </c>
      <c r="B549" s="2">
        <v>24</v>
      </c>
      <c r="C549" t="s">
        <v>90</v>
      </c>
      <c r="D549" t="s">
        <v>174</v>
      </c>
      <c r="E549" t="s">
        <v>153</v>
      </c>
      <c r="F549" t="s">
        <v>267</v>
      </c>
      <c r="G549" s="3">
        <v>0</v>
      </c>
      <c r="H549" s="5">
        <v>1.0578701388888889E-2</v>
      </c>
      <c r="I549" s="2">
        <v>0</v>
      </c>
      <c r="J549" s="2">
        <v>0</v>
      </c>
      <c r="K549" s="2">
        <v>0</v>
      </c>
      <c r="L549" s="2">
        <v>1</v>
      </c>
      <c r="M549" s="2">
        <v>1</v>
      </c>
      <c r="N549">
        <v>0</v>
      </c>
      <c r="O549" s="2">
        <v>1</v>
      </c>
      <c r="P549" s="2">
        <v>0</v>
      </c>
      <c r="Q549" s="2">
        <v>1</v>
      </c>
      <c r="R549" s="2">
        <v>1</v>
      </c>
      <c r="S549" s="2">
        <v>0</v>
      </c>
      <c r="T549" s="2">
        <v>0</v>
      </c>
      <c r="U549" s="2">
        <v>0</v>
      </c>
      <c r="V549" s="45" t="s">
        <v>77</v>
      </c>
      <c r="W549" s="45" t="s">
        <v>77</v>
      </c>
      <c r="X549" s="45">
        <v>6.6597222222222224E-2</v>
      </c>
      <c r="Y549" s="2">
        <v>0</v>
      </c>
      <c r="Z549" s="2">
        <v>1</v>
      </c>
      <c r="AA549">
        <v>1</v>
      </c>
      <c r="AB549" t="str">
        <f t="shared" si="2"/>
        <v>Cardiff And ValeSwansea</v>
      </c>
      <c r="AC549" t="str">
        <f>IFERROR(VLOOKUP(AB549,Control!X:Y,2,FALSE),"secondary")</f>
        <v>secondary</v>
      </c>
    </row>
    <row r="550" spans="1:29" x14ac:dyDescent="0.25">
      <c r="A550" s="11">
        <v>44725</v>
      </c>
      <c r="B550" s="2">
        <v>24</v>
      </c>
      <c r="C550" t="s">
        <v>90</v>
      </c>
      <c r="D550" t="s">
        <v>136</v>
      </c>
      <c r="E550" t="s">
        <v>132</v>
      </c>
      <c r="F550" t="s">
        <v>278</v>
      </c>
      <c r="G550" s="3">
        <v>1.4872211666666666</v>
      </c>
      <c r="H550" s="5">
        <v>2.525925138888889E-2</v>
      </c>
      <c r="I550" s="2">
        <v>0</v>
      </c>
      <c r="J550" s="2">
        <v>0</v>
      </c>
      <c r="K550" s="2">
        <v>0</v>
      </c>
      <c r="L550" s="2">
        <v>5</v>
      </c>
      <c r="M550" s="2">
        <v>5</v>
      </c>
      <c r="N550">
        <v>1</v>
      </c>
      <c r="O550" s="2">
        <v>4</v>
      </c>
      <c r="P550" s="2">
        <v>1</v>
      </c>
      <c r="Q550" s="2">
        <v>2</v>
      </c>
      <c r="R550" s="2">
        <v>2</v>
      </c>
      <c r="S550" s="2">
        <v>0</v>
      </c>
      <c r="T550" s="2">
        <v>0</v>
      </c>
      <c r="U550" s="2">
        <v>2</v>
      </c>
      <c r="V550" s="45">
        <v>4.0625000000000001E-3</v>
      </c>
      <c r="W550" s="45">
        <v>1</v>
      </c>
      <c r="X550" s="45">
        <v>0.11214699074074075</v>
      </c>
      <c r="Y550" s="2">
        <v>2</v>
      </c>
      <c r="Z550" s="2">
        <v>2</v>
      </c>
      <c r="AA550">
        <v>5</v>
      </c>
      <c r="AB550" t="str">
        <f t="shared" si="2"/>
        <v>Cardiff And ValeTorfaen</v>
      </c>
      <c r="AC550" t="str">
        <f>IFERROR(VLOOKUP(AB550,Control!X:Y,2,FALSE),"secondary")</f>
        <v>secondary</v>
      </c>
    </row>
    <row r="551" spans="1:29" x14ac:dyDescent="0.25">
      <c r="A551" s="11">
        <v>44725</v>
      </c>
      <c r="B551" s="2">
        <v>24</v>
      </c>
      <c r="C551" t="s">
        <v>90</v>
      </c>
      <c r="D551" t="s">
        <v>155</v>
      </c>
      <c r="E551" t="s">
        <v>146</v>
      </c>
      <c r="F551" t="s">
        <v>278</v>
      </c>
      <c r="G551" s="3">
        <v>0</v>
      </c>
      <c r="H551" s="5">
        <v>2.0582548611111109E-2</v>
      </c>
      <c r="I551" s="2">
        <v>0</v>
      </c>
      <c r="J551" s="2">
        <v>0</v>
      </c>
      <c r="K551" s="2">
        <v>0</v>
      </c>
      <c r="L551" s="2">
        <v>3</v>
      </c>
      <c r="M551" s="2">
        <v>3</v>
      </c>
      <c r="N551">
        <v>0</v>
      </c>
      <c r="O551" s="2">
        <v>3</v>
      </c>
      <c r="P551" s="2">
        <v>0</v>
      </c>
      <c r="Q551" s="2">
        <v>3</v>
      </c>
      <c r="R551" s="2">
        <v>3</v>
      </c>
      <c r="S551" s="2">
        <v>0</v>
      </c>
      <c r="T551" s="2">
        <v>0</v>
      </c>
      <c r="U551" s="2">
        <v>0</v>
      </c>
      <c r="V551" s="45" t="s">
        <v>77</v>
      </c>
      <c r="W551" s="45" t="s">
        <v>77</v>
      </c>
      <c r="X551" s="45">
        <v>8.1018518518518531E-2</v>
      </c>
      <c r="Y551" s="2">
        <v>0</v>
      </c>
      <c r="Z551" s="2">
        <v>3</v>
      </c>
      <c r="AA551">
        <v>3</v>
      </c>
      <c r="AB551" t="str">
        <f t="shared" si="2"/>
        <v>Cardiff And ValeTorfaen</v>
      </c>
      <c r="AC551" t="str">
        <f>IFERROR(VLOOKUP(AB551,Control!X:Y,2,FALSE),"secondary")</f>
        <v>secondary</v>
      </c>
    </row>
    <row r="552" spans="1:29" x14ac:dyDescent="0.25">
      <c r="A552" s="11">
        <v>44725</v>
      </c>
      <c r="B552" s="2">
        <v>24</v>
      </c>
      <c r="C552" t="s">
        <v>90</v>
      </c>
      <c r="D552" t="s">
        <v>163</v>
      </c>
      <c r="E552" t="s">
        <v>153</v>
      </c>
      <c r="F552" t="s">
        <v>278</v>
      </c>
      <c r="G552" s="3">
        <v>0</v>
      </c>
      <c r="H552" s="5">
        <v>6.8171319444444451E-3</v>
      </c>
      <c r="I552" s="2">
        <v>0</v>
      </c>
      <c r="J552" s="2">
        <v>0</v>
      </c>
      <c r="K552" s="2">
        <v>0</v>
      </c>
      <c r="L552" s="2">
        <v>1</v>
      </c>
      <c r="M552" s="2">
        <v>1</v>
      </c>
      <c r="N552">
        <v>0</v>
      </c>
      <c r="O552" s="2">
        <v>1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1</v>
      </c>
      <c r="V552" s="45" t="s">
        <v>77</v>
      </c>
      <c r="W552" s="45" t="s">
        <v>77</v>
      </c>
      <c r="X552" s="45" t="s">
        <v>77</v>
      </c>
      <c r="Y552" s="2">
        <v>1</v>
      </c>
      <c r="Z552" s="2">
        <v>0</v>
      </c>
      <c r="AA552">
        <v>1</v>
      </c>
      <c r="AB552" t="str">
        <f t="shared" si="2"/>
        <v>Cardiff And ValeTorfaen</v>
      </c>
      <c r="AC552" t="str">
        <f>IFERROR(VLOOKUP(AB552,Control!X:Y,2,FALSE),"secondary")</f>
        <v>secondary</v>
      </c>
    </row>
    <row r="553" spans="1:29" x14ac:dyDescent="0.25">
      <c r="A553" s="11">
        <v>44725</v>
      </c>
      <c r="B553" s="2">
        <v>24</v>
      </c>
      <c r="C553" t="s">
        <v>90</v>
      </c>
      <c r="D553" t="s">
        <v>136</v>
      </c>
      <c r="E553" t="s">
        <v>132</v>
      </c>
      <c r="F553" t="s">
        <v>283</v>
      </c>
      <c r="G553" s="3">
        <v>183.49416116666669</v>
      </c>
      <c r="H553" s="5">
        <v>9.7004263030586776E-2</v>
      </c>
      <c r="I553" s="2">
        <v>19</v>
      </c>
      <c r="J553" s="2">
        <v>11</v>
      </c>
      <c r="K553" s="2">
        <v>0</v>
      </c>
      <c r="L553" s="2">
        <v>84</v>
      </c>
      <c r="M553" s="2">
        <v>82</v>
      </c>
      <c r="N553">
        <v>9</v>
      </c>
      <c r="O553" s="2">
        <v>43</v>
      </c>
      <c r="P553" s="2">
        <v>20</v>
      </c>
      <c r="Q553" s="2">
        <v>49</v>
      </c>
      <c r="R553" s="2">
        <v>56</v>
      </c>
      <c r="S553" s="2">
        <v>7</v>
      </c>
      <c r="T553" s="2">
        <v>1</v>
      </c>
      <c r="U553" s="2">
        <v>7</v>
      </c>
      <c r="V553" s="45">
        <v>4.8032407407407407E-3</v>
      </c>
      <c r="W553" s="45">
        <v>0.75</v>
      </c>
      <c r="X553" s="45">
        <v>0.10073495370370371</v>
      </c>
      <c r="Y553" s="2">
        <v>8</v>
      </c>
      <c r="Z553" s="2">
        <v>56</v>
      </c>
      <c r="AA553">
        <v>84</v>
      </c>
      <c r="AB553" t="str">
        <f t="shared" si="2"/>
        <v>Cardiff And ValeVale Of Glamorgan</v>
      </c>
      <c r="AC553" t="str">
        <f>IFERROR(VLOOKUP(AB553,Control!X:Y,2,FALSE),"secondary")</f>
        <v>Primary</v>
      </c>
    </row>
    <row r="554" spans="1:29" x14ac:dyDescent="0.25">
      <c r="A554" s="11">
        <v>44725</v>
      </c>
      <c r="B554" s="2">
        <v>24</v>
      </c>
      <c r="C554" t="s">
        <v>90</v>
      </c>
      <c r="D554" t="s">
        <v>155</v>
      </c>
      <c r="E554" t="s">
        <v>146</v>
      </c>
      <c r="F554" t="s">
        <v>283</v>
      </c>
      <c r="G554" s="3">
        <v>0</v>
      </c>
      <c r="H554" s="5">
        <v>3.4586640376984126E-2</v>
      </c>
      <c r="I554" s="2">
        <v>0</v>
      </c>
      <c r="J554" s="2">
        <v>0</v>
      </c>
      <c r="K554" s="2">
        <v>0</v>
      </c>
      <c r="L554" s="2">
        <v>15</v>
      </c>
      <c r="M554" s="2">
        <v>15</v>
      </c>
      <c r="N554">
        <v>0</v>
      </c>
      <c r="O554" s="2">
        <v>11</v>
      </c>
      <c r="P554" s="2">
        <v>3</v>
      </c>
      <c r="Q554" s="2">
        <v>8</v>
      </c>
      <c r="R554" s="2">
        <v>10</v>
      </c>
      <c r="S554" s="2">
        <v>2</v>
      </c>
      <c r="T554" s="2">
        <v>0</v>
      </c>
      <c r="U554" s="2">
        <v>2</v>
      </c>
      <c r="V554" s="45">
        <v>7.2569444444444443E-3</v>
      </c>
      <c r="W554" s="45">
        <v>0.33333333333333331</v>
      </c>
      <c r="X554" s="45">
        <v>5.9687499999999998E-2</v>
      </c>
      <c r="Y554" s="2">
        <v>2</v>
      </c>
      <c r="Z554" s="2">
        <v>10</v>
      </c>
      <c r="AA554">
        <v>15</v>
      </c>
      <c r="AB554" t="str">
        <f t="shared" si="2"/>
        <v>Cardiff And ValeVale Of Glamorgan</v>
      </c>
      <c r="AC554" t="str">
        <f>IFERROR(VLOOKUP(AB554,Control!X:Y,2,FALSE),"secondary")</f>
        <v>Primary</v>
      </c>
    </row>
    <row r="555" spans="1:29" x14ac:dyDescent="0.25">
      <c r="A555" s="11">
        <v>44725</v>
      </c>
      <c r="B555" s="2">
        <v>24</v>
      </c>
      <c r="C555" t="s">
        <v>81</v>
      </c>
      <c r="D555" t="s">
        <v>135</v>
      </c>
      <c r="E555" t="s">
        <v>132</v>
      </c>
      <c r="F555" t="s">
        <v>280</v>
      </c>
      <c r="G555" s="3">
        <v>0.76583333333333337</v>
      </c>
      <c r="H555" s="5">
        <v>2.2181713541666669E-2</v>
      </c>
      <c r="I555" s="2">
        <v>0</v>
      </c>
      <c r="J555" s="2">
        <v>0</v>
      </c>
      <c r="K555" s="2">
        <v>0</v>
      </c>
      <c r="L555" s="2">
        <v>4</v>
      </c>
      <c r="M555" s="2">
        <v>4</v>
      </c>
      <c r="N555">
        <v>1</v>
      </c>
      <c r="O555" s="2">
        <v>3</v>
      </c>
      <c r="P555" s="2">
        <v>3</v>
      </c>
      <c r="Q555" s="2">
        <v>1</v>
      </c>
      <c r="R555" s="2">
        <v>1</v>
      </c>
      <c r="S555" s="2">
        <v>0</v>
      </c>
      <c r="T555" s="2">
        <v>0</v>
      </c>
      <c r="U555" s="2">
        <v>0</v>
      </c>
      <c r="V555" s="45">
        <v>4.5601851851851853E-3</v>
      </c>
      <c r="W555" s="45">
        <v>1</v>
      </c>
      <c r="X555" s="45">
        <v>0.11591435185185185</v>
      </c>
      <c r="Y555" s="2">
        <v>0</v>
      </c>
      <c r="Z555" s="2">
        <v>1</v>
      </c>
      <c r="AA555">
        <v>4</v>
      </c>
      <c r="AB555" t="str">
        <f t="shared" si="2"/>
        <v>Cwm Taf MorgannwgBlaenau Gwent</v>
      </c>
      <c r="AC555" t="str">
        <f>IFERROR(VLOOKUP(AB555,Control!X:Y,2,FALSE),"secondary")</f>
        <v>secondary</v>
      </c>
    </row>
    <row r="556" spans="1:29" x14ac:dyDescent="0.25">
      <c r="A556" s="11">
        <v>44725</v>
      </c>
      <c r="B556" s="2">
        <v>24</v>
      </c>
      <c r="C556" t="s">
        <v>81</v>
      </c>
      <c r="D556" t="s">
        <v>140</v>
      </c>
      <c r="E556" t="s">
        <v>132</v>
      </c>
      <c r="F556" t="s">
        <v>269</v>
      </c>
      <c r="G556" s="3">
        <v>323.32860366666671</v>
      </c>
      <c r="H556" s="5">
        <v>0.13318277577039936</v>
      </c>
      <c r="I556" s="2">
        <v>26</v>
      </c>
      <c r="J556" s="2">
        <v>16</v>
      </c>
      <c r="K556" s="2">
        <v>9</v>
      </c>
      <c r="L556" s="2">
        <v>121</v>
      </c>
      <c r="M556" s="2">
        <v>117</v>
      </c>
      <c r="N556">
        <v>23</v>
      </c>
      <c r="O556" s="2">
        <v>67</v>
      </c>
      <c r="P556" s="2">
        <v>38</v>
      </c>
      <c r="Q556" s="2">
        <v>57</v>
      </c>
      <c r="R556" s="2">
        <v>74</v>
      </c>
      <c r="S556" s="2">
        <v>17</v>
      </c>
      <c r="T556" s="2">
        <v>2</v>
      </c>
      <c r="U556" s="2">
        <v>7</v>
      </c>
      <c r="V556" s="45">
        <v>6.4293981481481485E-3</v>
      </c>
      <c r="W556" s="45">
        <v>0.39473684210526316</v>
      </c>
      <c r="X556" s="45">
        <v>8.8315972222222233E-2</v>
      </c>
      <c r="Y556" s="2">
        <v>9</v>
      </c>
      <c r="Z556" s="2">
        <v>74</v>
      </c>
      <c r="AA556">
        <v>119</v>
      </c>
      <c r="AB556" t="str">
        <f t="shared" ref="AB556:AB619" si="3">C556&amp;F556</f>
        <v>Cwm Taf MorgannwgBridgend</v>
      </c>
      <c r="AC556" t="str">
        <f>IFERROR(VLOOKUP(AB556,Control!X:Y,2,FALSE),"secondary")</f>
        <v>Primary</v>
      </c>
    </row>
    <row r="557" spans="1:29" x14ac:dyDescent="0.25">
      <c r="A557" s="11">
        <v>44725</v>
      </c>
      <c r="B557" s="2">
        <v>24</v>
      </c>
      <c r="C557" t="s">
        <v>81</v>
      </c>
      <c r="D557" t="s">
        <v>141</v>
      </c>
      <c r="E557" t="s">
        <v>132</v>
      </c>
      <c r="F557" t="s">
        <v>269</v>
      </c>
      <c r="G557" s="3">
        <v>7.894166666666667</v>
      </c>
      <c r="H557" s="5">
        <v>5.5892851190476191E-2</v>
      </c>
      <c r="I557" s="2">
        <v>1</v>
      </c>
      <c r="J557" s="2">
        <v>0</v>
      </c>
      <c r="K557" s="2">
        <v>0</v>
      </c>
      <c r="L557" s="2">
        <v>8</v>
      </c>
      <c r="M557" s="2">
        <v>8</v>
      </c>
      <c r="N557">
        <v>3</v>
      </c>
      <c r="O557" s="2">
        <v>5</v>
      </c>
      <c r="P557" s="2">
        <v>2</v>
      </c>
      <c r="Q557" s="2">
        <v>3</v>
      </c>
      <c r="R557" s="2">
        <v>3</v>
      </c>
      <c r="S557" s="2">
        <v>0</v>
      </c>
      <c r="T557" s="2">
        <v>0</v>
      </c>
      <c r="U557" s="2">
        <v>3</v>
      </c>
      <c r="V557" s="45">
        <v>1.6498842592592593E-2</v>
      </c>
      <c r="W557" s="45">
        <v>0</v>
      </c>
      <c r="X557" s="45">
        <v>0.21964120370370374</v>
      </c>
      <c r="Y557" s="2">
        <v>3</v>
      </c>
      <c r="Z557" s="2">
        <v>3</v>
      </c>
      <c r="AA557">
        <v>8</v>
      </c>
      <c r="AB557" t="str">
        <f t="shared" si="3"/>
        <v>Cwm Taf MorgannwgBridgend</v>
      </c>
      <c r="AC557" t="str">
        <f>IFERROR(VLOOKUP(AB557,Control!X:Y,2,FALSE),"secondary")</f>
        <v>Primary</v>
      </c>
    </row>
    <row r="558" spans="1:29" x14ac:dyDescent="0.25">
      <c r="A558" s="11">
        <v>44725</v>
      </c>
      <c r="B558" s="2">
        <v>24</v>
      </c>
      <c r="C558" t="s">
        <v>81</v>
      </c>
      <c r="D558" t="s">
        <v>135</v>
      </c>
      <c r="E558" t="s">
        <v>132</v>
      </c>
      <c r="F558" t="s">
        <v>272</v>
      </c>
      <c r="G558" s="3">
        <v>71.546941166666656</v>
      </c>
      <c r="H558" s="5">
        <v>0.10308050802951389</v>
      </c>
      <c r="I558" s="2">
        <v>6</v>
      </c>
      <c r="J558" s="2">
        <v>3</v>
      </c>
      <c r="K558" s="2">
        <v>1</v>
      </c>
      <c r="L558" s="2">
        <v>25</v>
      </c>
      <c r="M558" s="2">
        <v>24</v>
      </c>
      <c r="N558">
        <v>6</v>
      </c>
      <c r="O558" s="2">
        <v>14</v>
      </c>
      <c r="P558" s="2">
        <v>7</v>
      </c>
      <c r="Q558" s="2">
        <v>12</v>
      </c>
      <c r="R558" s="2">
        <v>14</v>
      </c>
      <c r="S558" s="2">
        <v>2</v>
      </c>
      <c r="T558" s="2">
        <v>2</v>
      </c>
      <c r="U558" s="2">
        <v>2</v>
      </c>
      <c r="V558" s="45">
        <v>8.0324074074074082E-3</v>
      </c>
      <c r="W558" s="45">
        <v>0.42857142857142855</v>
      </c>
      <c r="X558" s="45">
        <v>9.2511574074074079E-2</v>
      </c>
      <c r="Y558" s="2">
        <v>4</v>
      </c>
      <c r="Z558" s="2">
        <v>14</v>
      </c>
      <c r="AA558">
        <v>24</v>
      </c>
      <c r="AB558" t="str">
        <f t="shared" si="3"/>
        <v>Cwm Taf MorgannwgCaerphilly</v>
      </c>
      <c r="AC558" t="str">
        <f>IFERROR(VLOOKUP(AB558,Control!X:Y,2,FALSE),"secondary")</f>
        <v>secondary</v>
      </c>
    </row>
    <row r="559" spans="1:29" x14ac:dyDescent="0.25">
      <c r="A559" s="11">
        <v>44725</v>
      </c>
      <c r="B559" s="2">
        <v>24</v>
      </c>
      <c r="C559" t="s">
        <v>81</v>
      </c>
      <c r="D559" t="s">
        <v>141</v>
      </c>
      <c r="E559" t="s">
        <v>132</v>
      </c>
      <c r="F559" t="s">
        <v>272</v>
      </c>
      <c r="G559" s="3">
        <v>0</v>
      </c>
      <c r="H559" s="5">
        <v>6.0416666666666665E-3</v>
      </c>
      <c r="I559" s="2">
        <v>0</v>
      </c>
      <c r="J559" s="2">
        <v>0</v>
      </c>
      <c r="K559" s="2">
        <v>0</v>
      </c>
      <c r="L559" s="2">
        <v>1</v>
      </c>
      <c r="M559" s="2">
        <v>1</v>
      </c>
      <c r="N559">
        <v>1</v>
      </c>
      <c r="O559" s="2">
        <v>1</v>
      </c>
      <c r="P559" s="2">
        <v>0</v>
      </c>
      <c r="Q559" s="2">
        <v>1</v>
      </c>
      <c r="R559" s="2">
        <v>1</v>
      </c>
      <c r="S559" s="2">
        <v>0</v>
      </c>
      <c r="T559" s="2">
        <v>0</v>
      </c>
      <c r="U559" s="2">
        <v>0</v>
      </c>
      <c r="V559" s="45" t="s">
        <v>77</v>
      </c>
      <c r="W559" s="45" t="s">
        <v>77</v>
      </c>
      <c r="X559" s="45">
        <v>0.1413425925925926</v>
      </c>
      <c r="Y559" s="2">
        <v>0</v>
      </c>
      <c r="Z559" s="2">
        <v>1</v>
      </c>
      <c r="AA559">
        <v>1</v>
      </c>
      <c r="AB559" t="str">
        <f t="shared" si="3"/>
        <v>Cwm Taf MorgannwgCaerphilly</v>
      </c>
      <c r="AC559" t="str">
        <f>IFERROR(VLOOKUP(AB559,Control!X:Y,2,FALSE),"secondary")</f>
        <v>secondary</v>
      </c>
    </row>
    <row r="560" spans="1:29" x14ac:dyDescent="0.25">
      <c r="A560" s="11">
        <v>44725</v>
      </c>
      <c r="B560" s="2">
        <v>24</v>
      </c>
      <c r="C560" t="s">
        <v>81</v>
      </c>
      <c r="D560" t="s">
        <v>140</v>
      </c>
      <c r="E560" t="s">
        <v>132</v>
      </c>
      <c r="F560" t="s">
        <v>273</v>
      </c>
      <c r="G560" s="3">
        <v>0.15583333333333332</v>
      </c>
      <c r="H560" s="5">
        <v>1.6909722222222225E-2</v>
      </c>
      <c r="I560" s="2">
        <v>0</v>
      </c>
      <c r="J560" s="2">
        <v>0</v>
      </c>
      <c r="K560" s="2">
        <v>0</v>
      </c>
      <c r="L560" s="2">
        <v>1</v>
      </c>
      <c r="M560" s="2">
        <v>1</v>
      </c>
      <c r="N560">
        <v>0</v>
      </c>
      <c r="O560" s="2">
        <v>1</v>
      </c>
      <c r="P560" s="2">
        <v>0</v>
      </c>
      <c r="Q560" s="2">
        <v>0</v>
      </c>
      <c r="R560" s="2">
        <v>1</v>
      </c>
      <c r="S560" s="2">
        <v>1</v>
      </c>
      <c r="T560" s="2">
        <v>0</v>
      </c>
      <c r="U560" s="2">
        <v>0</v>
      </c>
      <c r="V560" s="45" t="s">
        <v>77</v>
      </c>
      <c r="W560" s="45" t="s">
        <v>77</v>
      </c>
      <c r="X560" s="45">
        <v>0.72894675925925934</v>
      </c>
      <c r="Y560" s="2">
        <v>0</v>
      </c>
      <c r="Z560" s="2">
        <v>1</v>
      </c>
      <c r="AA560">
        <v>1</v>
      </c>
      <c r="AB560" t="str">
        <f t="shared" si="3"/>
        <v>Cwm Taf MorgannwgCardiff</v>
      </c>
      <c r="AC560" t="str">
        <f>IFERROR(VLOOKUP(AB560,Control!X:Y,2,FALSE),"secondary")</f>
        <v>secondary</v>
      </c>
    </row>
    <row r="561" spans="1:29" x14ac:dyDescent="0.25">
      <c r="A561" s="11">
        <v>44725</v>
      </c>
      <c r="B561" s="2">
        <v>24</v>
      </c>
      <c r="C561" t="s">
        <v>81</v>
      </c>
      <c r="D561" t="s">
        <v>135</v>
      </c>
      <c r="E561" t="s">
        <v>132</v>
      </c>
      <c r="F561" t="s">
        <v>273</v>
      </c>
      <c r="G561" s="3">
        <v>0</v>
      </c>
      <c r="H561" s="5">
        <v>7.3148125000000001E-3</v>
      </c>
      <c r="I561" s="2">
        <v>0</v>
      </c>
      <c r="J561" s="2">
        <v>0</v>
      </c>
      <c r="K561" s="2">
        <v>0</v>
      </c>
      <c r="L561" s="2">
        <v>1</v>
      </c>
      <c r="M561" s="2">
        <v>1</v>
      </c>
      <c r="N561">
        <v>1</v>
      </c>
      <c r="O561" s="2">
        <v>1</v>
      </c>
      <c r="P561" s="2">
        <v>0</v>
      </c>
      <c r="Q561" s="2">
        <v>1</v>
      </c>
      <c r="R561" s="2">
        <v>1</v>
      </c>
      <c r="S561" s="2">
        <v>0</v>
      </c>
      <c r="T561" s="2">
        <v>0</v>
      </c>
      <c r="U561" s="2">
        <v>0</v>
      </c>
      <c r="V561" s="45" t="s">
        <v>77</v>
      </c>
      <c r="W561" s="45" t="s">
        <v>77</v>
      </c>
      <c r="X561" s="45">
        <v>0.15502314814814813</v>
      </c>
      <c r="Y561" s="2">
        <v>0</v>
      </c>
      <c r="Z561" s="2">
        <v>1</v>
      </c>
      <c r="AA561">
        <v>1</v>
      </c>
      <c r="AB561" t="str">
        <f t="shared" si="3"/>
        <v>Cwm Taf MorgannwgCardiff</v>
      </c>
      <c r="AC561" t="str">
        <f>IFERROR(VLOOKUP(AB561,Control!X:Y,2,FALSE),"secondary")</f>
        <v>secondary</v>
      </c>
    </row>
    <row r="562" spans="1:29" x14ac:dyDescent="0.25">
      <c r="A562" s="11">
        <v>44725</v>
      </c>
      <c r="B562" s="2">
        <v>24</v>
      </c>
      <c r="C562" t="s">
        <v>81</v>
      </c>
      <c r="D562" t="s">
        <v>141</v>
      </c>
      <c r="E562" t="s">
        <v>132</v>
      </c>
      <c r="F562" t="s">
        <v>273</v>
      </c>
      <c r="G562" s="3">
        <v>0</v>
      </c>
      <c r="H562" s="5">
        <v>2.5000000000000001E-3</v>
      </c>
      <c r="I562" s="2">
        <v>0</v>
      </c>
      <c r="J562" s="2">
        <v>0</v>
      </c>
      <c r="K562" s="2">
        <v>0</v>
      </c>
      <c r="L562" s="2">
        <v>1</v>
      </c>
      <c r="M562" s="2">
        <v>1</v>
      </c>
      <c r="N562">
        <v>1</v>
      </c>
      <c r="O562" s="2">
        <v>1</v>
      </c>
      <c r="P562" s="2">
        <v>0</v>
      </c>
      <c r="Q562" s="2">
        <v>1</v>
      </c>
      <c r="R562" s="2">
        <v>1</v>
      </c>
      <c r="S562" s="2">
        <v>0</v>
      </c>
      <c r="T562" s="2">
        <v>0</v>
      </c>
      <c r="U562" s="2">
        <v>0</v>
      </c>
      <c r="V562" s="45" t="s">
        <v>77</v>
      </c>
      <c r="W562" s="45" t="s">
        <v>77</v>
      </c>
      <c r="X562" s="45">
        <v>0.19519675925925925</v>
      </c>
      <c r="Y562" s="2">
        <v>0</v>
      </c>
      <c r="Z562" s="2">
        <v>1</v>
      </c>
      <c r="AA562">
        <v>1</v>
      </c>
      <c r="AB562" t="str">
        <f t="shared" si="3"/>
        <v>Cwm Taf MorgannwgCardiff</v>
      </c>
      <c r="AC562" t="str">
        <f>IFERROR(VLOOKUP(AB562,Control!X:Y,2,FALSE),"secondary")</f>
        <v>secondary</v>
      </c>
    </row>
    <row r="563" spans="1:29" x14ac:dyDescent="0.25">
      <c r="A563" s="11">
        <v>44725</v>
      </c>
      <c r="B563" s="2">
        <v>24</v>
      </c>
      <c r="C563" t="s">
        <v>81</v>
      </c>
      <c r="D563" t="s">
        <v>135</v>
      </c>
      <c r="E563" t="s">
        <v>132</v>
      </c>
      <c r="F563" t="s">
        <v>281</v>
      </c>
      <c r="G563" s="3">
        <v>124.55610800000001</v>
      </c>
      <c r="H563" s="5">
        <v>0.10639917322530866</v>
      </c>
      <c r="I563" s="2">
        <v>12</v>
      </c>
      <c r="J563" s="2">
        <v>8</v>
      </c>
      <c r="K563" s="2">
        <v>0</v>
      </c>
      <c r="L563" s="2">
        <v>49</v>
      </c>
      <c r="M563" s="2">
        <v>47</v>
      </c>
      <c r="N563">
        <v>11</v>
      </c>
      <c r="O563" s="2">
        <v>24</v>
      </c>
      <c r="P563" s="2">
        <v>11</v>
      </c>
      <c r="Q563" s="2">
        <v>25</v>
      </c>
      <c r="R563" s="2">
        <v>32</v>
      </c>
      <c r="S563" s="2">
        <v>7</v>
      </c>
      <c r="T563" s="2">
        <v>0</v>
      </c>
      <c r="U563" s="2">
        <v>6</v>
      </c>
      <c r="V563" s="45">
        <v>8.0787037037037043E-3</v>
      </c>
      <c r="W563" s="45">
        <v>0.18181818181818182</v>
      </c>
      <c r="X563" s="45">
        <v>6.0642361111111105E-2</v>
      </c>
      <c r="Y563" s="2">
        <v>6</v>
      </c>
      <c r="Z563" s="2">
        <v>32</v>
      </c>
      <c r="AA563">
        <v>48</v>
      </c>
      <c r="AB563" t="str">
        <f t="shared" si="3"/>
        <v>Cwm Taf MorgannwgMerthyr Tydfil</v>
      </c>
      <c r="AC563" t="str">
        <f>IFERROR(VLOOKUP(AB563,Control!X:Y,2,FALSE),"secondary")</f>
        <v>Primary</v>
      </c>
    </row>
    <row r="564" spans="1:29" x14ac:dyDescent="0.25">
      <c r="A564" s="11">
        <v>44725</v>
      </c>
      <c r="B564" s="2">
        <v>24</v>
      </c>
      <c r="C564" t="s">
        <v>81</v>
      </c>
      <c r="D564" t="s">
        <v>141</v>
      </c>
      <c r="E564" t="s">
        <v>132</v>
      </c>
      <c r="F564" t="s">
        <v>281</v>
      </c>
      <c r="G564" s="3">
        <v>0.57361099999999998</v>
      </c>
      <c r="H564" s="5">
        <v>1.5966434027777778E-2</v>
      </c>
      <c r="I564" s="2">
        <v>0</v>
      </c>
      <c r="J564" s="2">
        <v>0</v>
      </c>
      <c r="K564" s="2">
        <v>0</v>
      </c>
      <c r="L564" s="2">
        <v>4</v>
      </c>
      <c r="M564" s="2">
        <v>4</v>
      </c>
      <c r="N564">
        <v>2</v>
      </c>
      <c r="O564" s="2">
        <v>4</v>
      </c>
      <c r="P564" s="2">
        <v>0</v>
      </c>
      <c r="Q564" s="2">
        <v>2</v>
      </c>
      <c r="R564" s="2">
        <v>2</v>
      </c>
      <c r="S564" s="2">
        <v>0</v>
      </c>
      <c r="T564" s="2">
        <v>1</v>
      </c>
      <c r="U564" s="2">
        <v>1</v>
      </c>
      <c r="V564" s="45" t="s">
        <v>77</v>
      </c>
      <c r="W564" s="45" t="s">
        <v>77</v>
      </c>
      <c r="X564" s="45">
        <v>4.7586805555555563E-2</v>
      </c>
      <c r="Y564" s="2">
        <v>2</v>
      </c>
      <c r="Z564" s="2">
        <v>2</v>
      </c>
      <c r="AA564">
        <v>4</v>
      </c>
      <c r="AB564" t="str">
        <f t="shared" si="3"/>
        <v>Cwm Taf MorgannwgMerthyr Tydfil</v>
      </c>
      <c r="AC564" t="str">
        <f>IFERROR(VLOOKUP(AB564,Control!X:Y,2,FALSE),"secondary")</f>
        <v>Primary</v>
      </c>
    </row>
    <row r="565" spans="1:29" x14ac:dyDescent="0.25">
      <c r="A565" s="11">
        <v>44725</v>
      </c>
      <c r="B565" s="2">
        <v>24</v>
      </c>
      <c r="C565" t="s">
        <v>81</v>
      </c>
      <c r="D565" t="s">
        <v>140</v>
      </c>
      <c r="E565" t="s">
        <v>132</v>
      </c>
      <c r="F565" t="s">
        <v>275</v>
      </c>
      <c r="G565" s="3">
        <v>8.041385833333333</v>
      </c>
      <c r="H565" s="5">
        <v>5.7587614087301592E-2</v>
      </c>
      <c r="I565" s="2">
        <v>0</v>
      </c>
      <c r="J565" s="2">
        <v>0</v>
      </c>
      <c r="K565" s="2">
        <v>0</v>
      </c>
      <c r="L565" s="2">
        <v>7</v>
      </c>
      <c r="M565" s="2">
        <v>7</v>
      </c>
      <c r="N565">
        <v>3</v>
      </c>
      <c r="O565" s="2">
        <v>5</v>
      </c>
      <c r="P565" s="2">
        <v>1</v>
      </c>
      <c r="Q565" s="2">
        <v>4</v>
      </c>
      <c r="R565" s="2">
        <v>6</v>
      </c>
      <c r="S565" s="2">
        <v>2</v>
      </c>
      <c r="T565" s="2">
        <v>0</v>
      </c>
      <c r="U565" s="2">
        <v>0</v>
      </c>
      <c r="V565" s="45">
        <v>3.5532407407407405E-3</v>
      </c>
      <c r="W565" s="45">
        <v>1</v>
      </c>
      <c r="X565" s="45">
        <v>4.1857638888888889E-2</v>
      </c>
      <c r="Y565" s="2">
        <v>0</v>
      </c>
      <c r="Z565" s="2">
        <v>6</v>
      </c>
      <c r="AA565">
        <v>7</v>
      </c>
      <c r="AB565" t="str">
        <f t="shared" si="3"/>
        <v>Cwm Taf MorgannwgNeath Port Talbot</v>
      </c>
      <c r="AC565" t="str">
        <f>IFERROR(VLOOKUP(AB565,Control!X:Y,2,FALSE),"secondary")</f>
        <v>secondary</v>
      </c>
    </row>
    <row r="566" spans="1:29" x14ac:dyDescent="0.25">
      <c r="A566" s="11">
        <v>44725</v>
      </c>
      <c r="B566" s="2">
        <v>24</v>
      </c>
      <c r="C566" t="s">
        <v>81</v>
      </c>
      <c r="D566" t="s">
        <v>135</v>
      </c>
      <c r="E566" t="s">
        <v>132</v>
      </c>
      <c r="F566" t="s">
        <v>94</v>
      </c>
      <c r="G566" s="3">
        <v>89.341104500000014</v>
      </c>
      <c r="H566" s="5">
        <v>0.11896275081699348</v>
      </c>
      <c r="I566" s="2">
        <v>7</v>
      </c>
      <c r="J566" s="2">
        <v>4</v>
      </c>
      <c r="K566" s="2">
        <v>1</v>
      </c>
      <c r="L566" s="2">
        <v>23</v>
      </c>
      <c r="M566" s="2">
        <v>23</v>
      </c>
      <c r="N566">
        <v>3</v>
      </c>
      <c r="O566" s="2">
        <v>11</v>
      </c>
      <c r="P566" s="2">
        <v>1</v>
      </c>
      <c r="Q566" s="2">
        <v>17</v>
      </c>
      <c r="R566" s="2">
        <v>21</v>
      </c>
      <c r="S566" s="2">
        <v>4</v>
      </c>
      <c r="T566" s="2">
        <v>0</v>
      </c>
      <c r="U566" s="2">
        <v>1</v>
      </c>
      <c r="V566" s="45">
        <v>1.681712962962963E-2</v>
      </c>
      <c r="W566" s="45">
        <v>0</v>
      </c>
      <c r="X566" s="45">
        <v>3.771990740740741E-2</v>
      </c>
      <c r="Y566" s="2">
        <v>1</v>
      </c>
      <c r="Z566" s="2">
        <v>21</v>
      </c>
      <c r="AA566">
        <v>23</v>
      </c>
      <c r="AB566" t="str">
        <f t="shared" si="3"/>
        <v>Cwm Taf MorgannwgPowys</v>
      </c>
      <c r="AC566" t="str">
        <f>IFERROR(VLOOKUP(AB566,Control!X:Y,2,FALSE),"secondary")</f>
        <v>secondary</v>
      </c>
    </row>
    <row r="567" spans="1:29" x14ac:dyDescent="0.25">
      <c r="A567" s="11">
        <v>44725</v>
      </c>
      <c r="B567" s="2">
        <v>24</v>
      </c>
      <c r="C567" t="s">
        <v>81</v>
      </c>
      <c r="D567" t="s">
        <v>141</v>
      </c>
      <c r="E567" t="s">
        <v>132</v>
      </c>
      <c r="F567" t="s">
        <v>274</v>
      </c>
      <c r="G567" s="3">
        <v>196.56916233333331</v>
      </c>
      <c r="H567" s="5">
        <v>5.8585575252525265E-2</v>
      </c>
      <c r="I567" s="2">
        <v>16</v>
      </c>
      <c r="J567" s="2">
        <v>6</v>
      </c>
      <c r="K567" s="2">
        <v>2</v>
      </c>
      <c r="L567" s="2">
        <v>157</v>
      </c>
      <c r="M567" s="2">
        <v>155</v>
      </c>
      <c r="N567">
        <v>71</v>
      </c>
      <c r="O567" s="2">
        <v>122</v>
      </c>
      <c r="P567" s="2">
        <v>40</v>
      </c>
      <c r="Q567" s="2">
        <v>95</v>
      </c>
      <c r="R567" s="2">
        <v>109</v>
      </c>
      <c r="S567" s="2">
        <v>14</v>
      </c>
      <c r="T567" s="2">
        <v>1</v>
      </c>
      <c r="U567" s="2">
        <v>7</v>
      </c>
      <c r="V567" s="45">
        <v>8.2754629629629636E-3</v>
      </c>
      <c r="W567" s="45">
        <v>0.35</v>
      </c>
      <c r="X567" s="45">
        <v>8.0642361111111116E-2</v>
      </c>
      <c r="Y567" s="2">
        <v>8</v>
      </c>
      <c r="Z567" s="2">
        <v>109</v>
      </c>
      <c r="AA567">
        <v>156</v>
      </c>
      <c r="AB567" t="str">
        <f t="shared" si="3"/>
        <v>Cwm Taf MorgannwgRhondda Cynon Taff</v>
      </c>
      <c r="AC567" t="str">
        <f>IFERROR(VLOOKUP(AB567,Control!X:Y,2,FALSE),"secondary")</f>
        <v>Primary</v>
      </c>
    </row>
    <row r="568" spans="1:29" x14ac:dyDescent="0.25">
      <c r="A568" s="11">
        <v>44725</v>
      </c>
      <c r="B568" s="2">
        <v>24</v>
      </c>
      <c r="C568" t="s">
        <v>81</v>
      </c>
      <c r="D568" t="s">
        <v>135</v>
      </c>
      <c r="E568" t="s">
        <v>132</v>
      </c>
      <c r="F568" t="s">
        <v>274</v>
      </c>
      <c r="G568" s="3">
        <v>124.9205498333334</v>
      </c>
      <c r="H568" s="5">
        <v>8.7476675476782784E-2</v>
      </c>
      <c r="I568" s="2">
        <v>10</v>
      </c>
      <c r="J568" s="2">
        <v>3</v>
      </c>
      <c r="K568" s="2">
        <v>0</v>
      </c>
      <c r="L568" s="2">
        <v>53</v>
      </c>
      <c r="M568" s="2">
        <v>52</v>
      </c>
      <c r="N568">
        <v>7</v>
      </c>
      <c r="O568" s="2">
        <v>26</v>
      </c>
      <c r="P568" s="2">
        <v>10</v>
      </c>
      <c r="Q568" s="2">
        <v>28</v>
      </c>
      <c r="R568" s="2">
        <v>37</v>
      </c>
      <c r="S568" s="2">
        <v>9</v>
      </c>
      <c r="T568" s="2">
        <v>3</v>
      </c>
      <c r="U568" s="2">
        <v>3</v>
      </c>
      <c r="V568" s="45">
        <v>5.8738425925925928E-3</v>
      </c>
      <c r="W568" s="45">
        <v>0.5</v>
      </c>
      <c r="X568" s="45">
        <v>5.3784722222222227E-2</v>
      </c>
      <c r="Y568" s="2">
        <v>6</v>
      </c>
      <c r="Z568" s="2">
        <v>37</v>
      </c>
      <c r="AA568">
        <v>53</v>
      </c>
      <c r="AB568" t="str">
        <f t="shared" si="3"/>
        <v>Cwm Taf MorgannwgRhondda Cynon Taff</v>
      </c>
      <c r="AC568" t="str">
        <f>IFERROR(VLOOKUP(AB568,Control!X:Y,2,FALSE),"secondary")</f>
        <v>Primary</v>
      </c>
    </row>
    <row r="569" spans="1:29" x14ac:dyDescent="0.25">
      <c r="A569" s="11">
        <v>44725</v>
      </c>
      <c r="B569" s="2">
        <v>24</v>
      </c>
      <c r="C569" t="s">
        <v>81</v>
      </c>
      <c r="D569" t="s">
        <v>140</v>
      </c>
      <c r="E569" t="s">
        <v>132</v>
      </c>
      <c r="F569" t="s">
        <v>274</v>
      </c>
      <c r="G569" s="3">
        <v>0</v>
      </c>
      <c r="H569" s="5">
        <v>0.16681713194444445</v>
      </c>
      <c r="I569" s="2">
        <v>1</v>
      </c>
      <c r="J569" s="2">
        <v>0</v>
      </c>
      <c r="K569" s="2">
        <v>0</v>
      </c>
      <c r="L569" s="2">
        <v>1</v>
      </c>
      <c r="M569" s="2">
        <v>1</v>
      </c>
      <c r="N569">
        <v>0</v>
      </c>
      <c r="O569" s="2">
        <v>0</v>
      </c>
      <c r="P569" s="2">
        <v>1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45">
        <v>2.0081018518518519E-2</v>
      </c>
      <c r="W569" s="45">
        <v>0</v>
      </c>
      <c r="X569" s="45" t="s">
        <v>77</v>
      </c>
      <c r="Y569" s="2">
        <v>0</v>
      </c>
      <c r="Z569" s="2">
        <v>0</v>
      </c>
      <c r="AA569">
        <v>1</v>
      </c>
      <c r="AB569" t="str">
        <f t="shared" si="3"/>
        <v>Cwm Taf MorgannwgRhondda Cynon Taff</v>
      </c>
      <c r="AC569" t="str">
        <f>IFERROR(VLOOKUP(AB569,Control!X:Y,2,FALSE),"secondary")</f>
        <v>Primary</v>
      </c>
    </row>
    <row r="570" spans="1:29" x14ac:dyDescent="0.25">
      <c r="A570" s="11">
        <v>44725</v>
      </c>
      <c r="B570" s="2">
        <v>24</v>
      </c>
      <c r="C570" t="s">
        <v>81</v>
      </c>
      <c r="D570" t="s">
        <v>140</v>
      </c>
      <c r="E570" t="s">
        <v>132</v>
      </c>
      <c r="F570" t="s">
        <v>283</v>
      </c>
      <c r="G570" s="3">
        <v>60.77194466666667</v>
      </c>
      <c r="H570" s="5">
        <v>0.15020511882716051</v>
      </c>
      <c r="I570" s="2">
        <v>3</v>
      </c>
      <c r="J570" s="2">
        <v>2</v>
      </c>
      <c r="K570" s="2">
        <v>2</v>
      </c>
      <c r="L570" s="2">
        <v>14</v>
      </c>
      <c r="M570" s="2">
        <v>14</v>
      </c>
      <c r="N570">
        <v>3</v>
      </c>
      <c r="O570" s="2">
        <v>7</v>
      </c>
      <c r="P570" s="2">
        <v>5</v>
      </c>
      <c r="Q570" s="2">
        <v>7</v>
      </c>
      <c r="R570" s="2">
        <v>8</v>
      </c>
      <c r="S570" s="2">
        <v>1</v>
      </c>
      <c r="T570" s="2">
        <v>0</v>
      </c>
      <c r="U570" s="2">
        <v>1</v>
      </c>
      <c r="V570" s="45">
        <v>8.9814814814814826E-3</v>
      </c>
      <c r="W570" s="45">
        <v>0</v>
      </c>
      <c r="X570" s="45">
        <v>8.3472222222222225E-2</v>
      </c>
      <c r="Y570" s="2">
        <v>1</v>
      </c>
      <c r="Z570" s="2">
        <v>8</v>
      </c>
      <c r="AA570">
        <v>14</v>
      </c>
      <c r="AB570" t="str">
        <f t="shared" si="3"/>
        <v>Cwm Taf MorgannwgVale Of Glamorgan</v>
      </c>
      <c r="AC570" t="str">
        <f>IFERROR(VLOOKUP(AB570,Control!X:Y,2,FALSE),"secondary")</f>
        <v>secondary</v>
      </c>
    </row>
    <row r="571" spans="1:29" x14ac:dyDescent="0.25">
      <c r="A571" s="11">
        <v>44725</v>
      </c>
      <c r="B571" s="2">
        <v>24</v>
      </c>
      <c r="C571" t="s">
        <v>76</v>
      </c>
      <c r="D571" t="s">
        <v>137</v>
      </c>
      <c r="E571" t="s">
        <v>132</v>
      </c>
      <c r="F571" t="s">
        <v>268</v>
      </c>
      <c r="G571" s="3">
        <v>386.44776949999982</v>
      </c>
      <c r="H571" s="5">
        <v>0.13707749888676846</v>
      </c>
      <c r="I571" s="2">
        <v>34</v>
      </c>
      <c r="J571" s="2">
        <v>16</v>
      </c>
      <c r="K571" s="2">
        <v>3</v>
      </c>
      <c r="L571" s="2">
        <v>107</v>
      </c>
      <c r="M571" s="2">
        <v>106</v>
      </c>
      <c r="N571">
        <v>13</v>
      </c>
      <c r="O571" s="2">
        <v>43</v>
      </c>
      <c r="P571" s="2">
        <v>17</v>
      </c>
      <c r="Q571" s="2">
        <v>62</v>
      </c>
      <c r="R571" s="2">
        <v>75</v>
      </c>
      <c r="S571" s="2">
        <v>13</v>
      </c>
      <c r="T571" s="2">
        <v>6</v>
      </c>
      <c r="U571" s="2">
        <v>9</v>
      </c>
      <c r="V571" s="45">
        <v>5.0578703703703706E-3</v>
      </c>
      <c r="W571" s="45">
        <v>0.58823529411764708</v>
      </c>
      <c r="X571" s="45">
        <v>9.2627314814814815E-2</v>
      </c>
      <c r="Y571" s="2">
        <v>15</v>
      </c>
      <c r="Z571" s="2">
        <v>75</v>
      </c>
      <c r="AA571">
        <v>106</v>
      </c>
      <c r="AB571" t="str">
        <f t="shared" si="3"/>
        <v>Hywel DdaCarmarthenshire</v>
      </c>
      <c r="AC571" t="str">
        <f>IFERROR(VLOOKUP(AB571,Control!X:Y,2,FALSE),"secondary")</f>
        <v>Primary</v>
      </c>
    </row>
    <row r="572" spans="1:29" x14ac:dyDescent="0.25">
      <c r="A572" s="11">
        <v>44725</v>
      </c>
      <c r="B572" s="2">
        <v>24</v>
      </c>
      <c r="C572" t="s">
        <v>76</v>
      </c>
      <c r="D572" t="s">
        <v>145</v>
      </c>
      <c r="E572" t="s">
        <v>146</v>
      </c>
      <c r="F572" t="s">
        <v>268</v>
      </c>
      <c r="G572" s="3">
        <v>139.71305466666666</v>
      </c>
      <c r="H572" s="5">
        <v>0.1032946882840502</v>
      </c>
      <c r="I572" s="2">
        <v>11</v>
      </c>
      <c r="J572" s="2">
        <v>8</v>
      </c>
      <c r="K572" s="2">
        <v>2</v>
      </c>
      <c r="L572" s="2">
        <v>59</v>
      </c>
      <c r="M572" s="2">
        <v>58</v>
      </c>
      <c r="N572">
        <v>12</v>
      </c>
      <c r="O572" s="2">
        <v>32</v>
      </c>
      <c r="P572" s="2">
        <v>12</v>
      </c>
      <c r="Q572" s="2">
        <v>34</v>
      </c>
      <c r="R572" s="2">
        <v>40</v>
      </c>
      <c r="S572" s="2">
        <v>6</v>
      </c>
      <c r="T572" s="2">
        <v>0</v>
      </c>
      <c r="U572" s="2">
        <v>7</v>
      </c>
      <c r="V572" s="45">
        <v>9.6006944444444447E-3</v>
      </c>
      <c r="W572" s="45">
        <v>0.33333333333333331</v>
      </c>
      <c r="X572" s="45">
        <v>7.7777777777777779E-2</v>
      </c>
      <c r="Y572" s="2">
        <v>7</v>
      </c>
      <c r="Z572" s="2">
        <v>40</v>
      </c>
      <c r="AA572">
        <v>59</v>
      </c>
      <c r="AB572" t="str">
        <f t="shared" si="3"/>
        <v>Hywel DdaCarmarthenshire</v>
      </c>
      <c r="AC572" t="str">
        <f>IFERROR(VLOOKUP(AB572,Control!X:Y,2,FALSE),"secondary")</f>
        <v>Primary</v>
      </c>
    </row>
    <row r="573" spans="1:29" x14ac:dyDescent="0.25">
      <c r="A573" s="11">
        <v>44725</v>
      </c>
      <c r="B573" s="2">
        <v>24</v>
      </c>
      <c r="C573" t="s">
        <v>76</v>
      </c>
      <c r="D573" t="s">
        <v>147</v>
      </c>
      <c r="E573" t="s">
        <v>132</v>
      </c>
      <c r="F573" t="s">
        <v>268</v>
      </c>
      <c r="G573" s="3">
        <v>0.30111116666666665</v>
      </c>
      <c r="H573" s="5">
        <v>2.2962965277777778E-2</v>
      </c>
      <c r="I573" s="2">
        <v>0</v>
      </c>
      <c r="J573" s="2">
        <v>0</v>
      </c>
      <c r="K573" s="2">
        <v>0</v>
      </c>
      <c r="L573" s="2">
        <v>1</v>
      </c>
      <c r="M573" s="2">
        <v>1</v>
      </c>
      <c r="N573">
        <v>0</v>
      </c>
      <c r="O573" s="2">
        <v>1</v>
      </c>
      <c r="P573" s="2">
        <v>0</v>
      </c>
      <c r="Q573" s="2">
        <v>0</v>
      </c>
      <c r="R573" s="2">
        <v>1</v>
      </c>
      <c r="S573" s="2">
        <v>1</v>
      </c>
      <c r="T573" s="2">
        <v>0</v>
      </c>
      <c r="U573" s="2">
        <v>0</v>
      </c>
      <c r="V573" s="45" t="s">
        <v>77</v>
      </c>
      <c r="W573" s="45" t="s">
        <v>77</v>
      </c>
      <c r="X573" s="45">
        <v>0.1660763888888889</v>
      </c>
      <c r="Y573" s="2">
        <v>0</v>
      </c>
      <c r="Z573" s="2">
        <v>1</v>
      </c>
      <c r="AA573">
        <v>1</v>
      </c>
      <c r="AB573" t="str">
        <f t="shared" si="3"/>
        <v>Hywel DdaCarmarthenshire</v>
      </c>
      <c r="AC573" t="str">
        <f>IFERROR(VLOOKUP(AB573,Control!X:Y,2,FALSE),"secondary")</f>
        <v>Primary</v>
      </c>
    </row>
    <row r="574" spans="1:29" x14ac:dyDescent="0.25">
      <c r="A574" s="11">
        <v>44725</v>
      </c>
      <c r="B574" s="2">
        <v>24</v>
      </c>
      <c r="C574" t="s">
        <v>76</v>
      </c>
      <c r="D574" t="s">
        <v>144</v>
      </c>
      <c r="E574" t="s">
        <v>132</v>
      </c>
      <c r="F574" t="s">
        <v>268</v>
      </c>
      <c r="G574" s="3">
        <v>6.0555499999999998E-2</v>
      </c>
      <c r="H574" s="5">
        <v>1.2939812500000002E-2</v>
      </c>
      <c r="I574" s="2">
        <v>0</v>
      </c>
      <c r="J574" s="2">
        <v>0</v>
      </c>
      <c r="K574" s="2">
        <v>0</v>
      </c>
      <c r="L574" s="2">
        <v>1</v>
      </c>
      <c r="M574" s="2">
        <v>1</v>
      </c>
      <c r="N574">
        <v>0</v>
      </c>
      <c r="O574" s="2">
        <v>1</v>
      </c>
      <c r="P574" s="2">
        <v>0</v>
      </c>
      <c r="Q574" s="2">
        <v>1</v>
      </c>
      <c r="R574" s="2">
        <v>1</v>
      </c>
      <c r="S574" s="2">
        <v>0</v>
      </c>
      <c r="T574" s="2">
        <v>0</v>
      </c>
      <c r="U574" s="2">
        <v>0</v>
      </c>
      <c r="V574" s="45" t="s">
        <v>77</v>
      </c>
      <c r="W574" s="45" t="s">
        <v>77</v>
      </c>
      <c r="X574" s="45">
        <v>3.3148148148148149E-2</v>
      </c>
      <c r="Y574" s="2">
        <v>0</v>
      </c>
      <c r="Z574" s="2">
        <v>1</v>
      </c>
      <c r="AA574">
        <v>1</v>
      </c>
      <c r="AB574" t="str">
        <f t="shared" si="3"/>
        <v>Hywel DdaCarmarthenshire</v>
      </c>
      <c r="AC574" t="str">
        <f>IFERROR(VLOOKUP(AB574,Control!X:Y,2,FALSE),"secondary")</f>
        <v>Primary</v>
      </c>
    </row>
    <row r="575" spans="1:29" x14ac:dyDescent="0.25">
      <c r="A575" s="11">
        <v>44725</v>
      </c>
      <c r="B575" s="2">
        <v>24</v>
      </c>
      <c r="C575" t="s">
        <v>76</v>
      </c>
      <c r="D575" t="s">
        <v>353</v>
      </c>
      <c r="E575" t="s">
        <v>170</v>
      </c>
      <c r="F575" t="s">
        <v>268</v>
      </c>
      <c r="G575" s="3">
        <v>0</v>
      </c>
      <c r="H575" s="5">
        <v>6.6782430555555553E-3</v>
      </c>
      <c r="I575" s="2">
        <v>0</v>
      </c>
      <c r="J575" s="2">
        <v>0</v>
      </c>
      <c r="K575" s="2">
        <v>0</v>
      </c>
      <c r="L575" s="2">
        <v>1</v>
      </c>
      <c r="M575" s="2">
        <v>1</v>
      </c>
      <c r="N575">
        <v>0</v>
      </c>
      <c r="O575" s="2">
        <v>1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1</v>
      </c>
      <c r="V575" s="45" t="s">
        <v>77</v>
      </c>
      <c r="W575" s="45" t="s">
        <v>77</v>
      </c>
      <c r="X575" s="45" t="s">
        <v>77</v>
      </c>
      <c r="Y575" s="2">
        <v>1</v>
      </c>
      <c r="Z575" s="2">
        <v>0</v>
      </c>
      <c r="AA575">
        <v>1</v>
      </c>
      <c r="AB575" t="str">
        <f t="shared" si="3"/>
        <v>Hywel DdaCarmarthenshire</v>
      </c>
      <c r="AC575" t="str">
        <f>IFERROR(VLOOKUP(AB575,Control!X:Y,2,FALSE),"secondary")</f>
        <v>Primary</v>
      </c>
    </row>
    <row r="576" spans="1:29" x14ac:dyDescent="0.25">
      <c r="A576" s="11">
        <v>44725</v>
      </c>
      <c r="B576" s="2">
        <v>24</v>
      </c>
      <c r="C576" t="s">
        <v>76</v>
      </c>
      <c r="D576" t="s">
        <v>137</v>
      </c>
      <c r="E576" t="s">
        <v>132</v>
      </c>
      <c r="F576" t="s">
        <v>286</v>
      </c>
      <c r="G576" s="3">
        <v>96.736387833333325</v>
      </c>
      <c r="H576" s="5">
        <v>0.17813994791666662</v>
      </c>
      <c r="I576" s="2">
        <v>6</v>
      </c>
      <c r="J576" s="2">
        <v>3</v>
      </c>
      <c r="K576" s="2">
        <v>2</v>
      </c>
      <c r="L576" s="2">
        <v>17</v>
      </c>
      <c r="M576" s="2">
        <v>17</v>
      </c>
      <c r="N576">
        <v>5</v>
      </c>
      <c r="O576" s="2">
        <v>7</v>
      </c>
      <c r="P576" s="2">
        <v>1</v>
      </c>
      <c r="Q576" s="2">
        <v>10</v>
      </c>
      <c r="R576" s="2">
        <v>14</v>
      </c>
      <c r="S576" s="2">
        <v>4</v>
      </c>
      <c r="T576" s="2">
        <v>1</v>
      </c>
      <c r="U576" s="2">
        <v>1</v>
      </c>
      <c r="V576" s="45">
        <v>5.0694444444444441E-3</v>
      </c>
      <c r="W576" s="45">
        <v>1</v>
      </c>
      <c r="X576" s="45">
        <v>5.1059027777777787E-2</v>
      </c>
      <c r="Y576" s="2">
        <v>2</v>
      </c>
      <c r="Z576" s="2">
        <v>14</v>
      </c>
      <c r="AA576">
        <v>17</v>
      </c>
      <c r="AB576" t="str">
        <f t="shared" si="3"/>
        <v>Hywel DdaCeredigion</v>
      </c>
      <c r="AC576" t="str">
        <f>IFERROR(VLOOKUP(AB576,Control!X:Y,2,FALSE),"secondary")</f>
        <v>Primary</v>
      </c>
    </row>
    <row r="577" spans="1:29" x14ac:dyDescent="0.25">
      <c r="A577" s="11">
        <v>44725</v>
      </c>
      <c r="B577" s="2">
        <v>24</v>
      </c>
      <c r="C577" t="s">
        <v>76</v>
      </c>
      <c r="D577" t="s">
        <v>147</v>
      </c>
      <c r="E577" t="s">
        <v>132</v>
      </c>
      <c r="F577" t="s">
        <v>286</v>
      </c>
      <c r="G577" s="3">
        <v>37.868606499999984</v>
      </c>
      <c r="H577" s="5">
        <v>4.336480930555555E-2</v>
      </c>
      <c r="I577" s="2">
        <v>3</v>
      </c>
      <c r="J577" s="2">
        <v>1</v>
      </c>
      <c r="K577" s="2">
        <v>0</v>
      </c>
      <c r="L577" s="2">
        <v>43</v>
      </c>
      <c r="M577" s="2">
        <v>43</v>
      </c>
      <c r="N577">
        <v>12</v>
      </c>
      <c r="O577" s="2">
        <v>35</v>
      </c>
      <c r="P577" s="2">
        <v>4</v>
      </c>
      <c r="Q577" s="2">
        <v>26</v>
      </c>
      <c r="R577" s="2">
        <v>37</v>
      </c>
      <c r="S577" s="2">
        <v>11</v>
      </c>
      <c r="T577" s="2">
        <v>1</v>
      </c>
      <c r="U577" s="2">
        <v>1</v>
      </c>
      <c r="V577" s="45">
        <v>5.138888888888889E-3</v>
      </c>
      <c r="W577" s="45">
        <v>0.5</v>
      </c>
      <c r="X577" s="45">
        <v>2.7268518518518518E-2</v>
      </c>
      <c r="Y577" s="2">
        <v>2</v>
      </c>
      <c r="Z577" s="2">
        <v>37</v>
      </c>
      <c r="AA577">
        <v>43</v>
      </c>
      <c r="AB577" t="str">
        <f t="shared" si="3"/>
        <v>Hywel DdaCeredigion</v>
      </c>
      <c r="AC577" t="str">
        <f>IFERROR(VLOOKUP(AB577,Control!X:Y,2,FALSE),"secondary")</f>
        <v>Primary</v>
      </c>
    </row>
    <row r="578" spans="1:29" x14ac:dyDescent="0.25">
      <c r="A578" s="11">
        <v>44725</v>
      </c>
      <c r="B578" s="2">
        <v>24</v>
      </c>
      <c r="C578" t="s">
        <v>76</v>
      </c>
      <c r="D578" t="s">
        <v>175</v>
      </c>
      <c r="E578" t="s">
        <v>153</v>
      </c>
      <c r="F578" t="s">
        <v>286</v>
      </c>
      <c r="G578" s="3">
        <v>0</v>
      </c>
      <c r="H578" s="5">
        <v>8.4722222222222213E-3</v>
      </c>
      <c r="I578" s="2">
        <v>0</v>
      </c>
      <c r="J578" s="2">
        <v>0</v>
      </c>
      <c r="K578" s="2">
        <v>0</v>
      </c>
      <c r="L578" s="2">
        <v>1</v>
      </c>
      <c r="M578" s="2">
        <v>1</v>
      </c>
      <c r="N578">
        <v>0</v>
      </c>
      <c r="O578" s="2">
        <v>1</v>
      </c>
      <c r="P578" s="2">
        <v>0</v>
      </c>
      <c r="Q578" s="2">
        <v>0</v>
      </c>
      <c r="R578" s="2">
        <v>1</v>
      </c>
      <c r="S578" s="2">
        <v>1</v>
      </c>
      <c r="T578" s="2">
        <v>0</v>
      </c>
      <c r="U578" s="2">
        <v>0</v>
      </c>
      <c r="V578" s="45" t="s">
        <v>77</v>
      </c>
      <c r="W578" s="45" t="s">
        <v>77</v>
      </c>
      <c r="X578" s="45">
        <v>0.12807870370370372</v>
      </c>
      <c r="Y578" s="2">
        <v>0</v>
      </c>
      <c r="Z578" s="2">
        <v>1</v>
      </c>
      <c r="AA578">
        <v>1</v>
      </c>
      <c r="AB578" t="str">
        <f t="shared" si="3"/>
        <v>Hywel DdaCeredigion</v>
      </c>
      <c r="AC578" t="str">
        <f>IFERROR(VLOOKUP(AB578,Control!X:Y,2,FALSE),"secondary")</f>
        <v>Primary</v>
      </c>
    </row>
    <row r="579" spans="1:29" x14ac:dyDescent="0.25">
      <c r="A579" s="11">
        <v>44725</v>
      </c>
      <c r="B579" s="2">
        <v>24</v>
      </c>
      <c r="C579" t="s">
        <v>76</v>
      </c>
      <c r="D579" t="s">
        <v>144</v>
      </c>
      <c r="E579" t="s">
        <v>132</v>
      </c>
      <c r="F579" t="s">
        <v>286</v>
      </c>
      <c r="G579" s="3">
        <v>0</v>
      </c>
      <c r="H579" s="5">
        <v>3.8425902777777781E-3</v>
      </c>
      <c r="I579" s="2">
        <v>0</v>
      </c>
      <c r="J579" s="2">
        <v>0</v>
      </c>
      <c r="K579" s="2">
        <v>0</v>
      </c>
      <c r="L579" s="2">
        <v>1</v>
      </c>
      <c r="M579" s="2">
        <v>1</v>
      </c>
      <c r="N579">
        <v>1</v>
      </c>
      <c r="O579" s="2">
        <v>1</v>
      </c>
      <c r="P579" s="2">
        <v>1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45">
        <v>1.9016203703703705E-2</v>
      </c>
      <c r="W579" s="45">
        <v>0</v>
      </c>
      <c r="X579" s="45" t="s">
        <v>77</v>
      </c>
      <c r="Y579" s="2">
        <v>0</v>
      </c>
      <c r="Z579" s="2">
        <v>0</v>
      </c>
      <c r="AA579">
        <v>1</v>
      </c>
      <c r="AB579" t="str">
        <f t="shared" si="3"/>
        <v>Hywel DdaCeredigion</v>
      </c>
      <c r="AC579" t="str">
        <f>IFERROR(VLOOKUP(AB579,Control!X:Y,2,FALSE),"secondary")</f>
        <v>Primary</v>
      </c>
    </row>
    <row r="580" spans="1:29" x14ac:dyDescent="0.25">
      <c r="A580" s="11">
        <v>44725</v>
      </c>
      <c r="B580" s="2">
        <v>24</v>
      </c>
      <c r="C580" t="s">
        <v>76</v>
      </c>
      <c r="D580" t="s">
        <v>147</v>
      </c>
      <c r="E580" t="s">
        <v>132</v>
      </c>
      <c r="F580" t="s">
        <v>287</v>
      </c>
      <c r="G580" s="3">
        <v>18.079721333333335</v>
      </c>
      <c r="H580" s="5">
        <v>5.7896407118055555E-2</v>
      </c>
      <c r="I580" s="2">
        <v>1</v>
      </c>
      <c r="J580" s="2">
        <v>1</v>
      </c>
      <c r="K580" s="2">
        <v>0</v>
      </c>
      <c r="L580" s="2">
        <v>15</v>
      </c>
      <c r="M580" s="2">
        <v>15</v>
      </c>
      <c r="N580">
        <v>0</v>
      </c>
      <c r="O580" s="2">
        <v>9</v>
      </c>
      <c r="P580" s="2">
        <v>3</v>
      </c>
      <c r="Q580" s="2">
        <v>5</v>
      </c>
      <c r="R580" s="2">
        <v>8</v>
      </c>
      <c r="S580" s="2">
        <v>3</v>
      </c>
      <c r="T580" s="2">
        <v>1</v>
      </c>
      <c r="U580" s="2">
        <v>3</v>
      </c>
      <c r="V580" s="45">
        <v>2.0995370370370373E-2</v>
      </c>
      <c r="W580" s="45">
        <v>0</v>
      </c>
      <c r="X580" s="45">
        <v>3.0283564814814815E-2</v>
      </c>
      <c r="Y580" s="2">
        <v>4</v>
      </c>
      <c r="Z580" s="2">
        <v>8</v>
      </c>
      <c r="AA580">
        <v>15</v>
      </c>
      <c r="AB580" t="str">
        <f t="shared" si="3"/>
        <v>Hywel DdaGwynedd</v>
      </c>
      <c r="AC580" t="str">
        <f>IFERROR(VLOOKUP(AB580,Control!X:Y,2,FALSE),"secondary")</f>
        <v>secondary</v>
      </c>
    </row>
    <row r="581" spans="1:29" x14ac:dyDescent="0.25">
      <c r="A581" s="11">
        <v>44725</v>
      </c>
      <c r="B581" s="2">
        <v>24</v>
      </c>
      <c r="C581" t="s">
        <v>76</v>
      </c>
      <c r="D581" t="s">
        <v>137</v>
      </c>
      <c r="E581" t="s">
        <v>132</v>
      </c>
      <c r="F581" t="s">
        <v>275</v>
      </c>
      <c r="G581" s="3">
        <v>0</v>
      </c>
      <c r="H581" s="5" t="s">
        <v>77</v>
      </c>
      <c r="I581" s="2">
        <v>0</v>
      </c>
      <c r="J581" s="2">
        <v>0</v>
      </c>
      <c r="K581" s="2">
        <v>0</v>
      </c>
      <c r="L581" s="2">
        <v>1</v>
      </c>
      <c r="M581" s="2">
        <v>0</v>
      </c>
      <c r="N581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1</v>
      </c>
      <c r="V581" s="45" t="s">
        <v>77</v>
      </c>
      <c r="W581" s="45" t="s">
        <v>77</v>
      </c>
      <c r="X581" s="45" t="s">
        <v>77</v>
      </c>
      <c r="Y581" s="2">
        <v>1</v>
      </c>
      <c r="Z581" s="2">
        <v>0</v>
      </c>
      <c r="AA581">
        <v>1</v>
      </c>
      <c r="AB581" t="str">
        <f t="shared" si="3"/>
        <v>Hywel DdaNeath Port Talbot</v>
      </c>
      <c r="AC581" t="str">
        <f>IFERROR(VLOOKUP(AB581,Control!X:Y,2,FALSE),"secondary")</f>
        <v>secondary</v>
      </c>
    </row>
    <row r="582" spans="1:29" x14ac:dyDescent="0.25">
      <c r="A582" s="11">
        <v>44725</v>
      </c>
      <c r="B582" s="2">
        <v>24</v>
      </c>
      <c r="C582" t="s">
        <v>76</v>
      </c>
      <c r="D582" t="s">
        <v>144</v>
      </c>
      <c r="E582" t="s">
        <v>132</v>
      </c>
      <c r="F582" t="s">
        <v>270</v>
      </c>
      <c r="G582" s="3">
        <v>104.47277000000001</v>
      </c>
      <c r="H582" s="5">
        <v>4.1706661713643789E-2</v>
      </c>
      <c r="I582" s="2">
        <v>5</v>
      </c>
      <c r="J582" s="2">
        <v>1</v>
      </c>
      <c r="K582" s="2">
        <v>0</v>
      </c>
      <c r="L582" s="2">
        <v>131</v>
      </c>
      <c r="M582" s="2">
        <v>131</v>
      </c>
      <c r="N582">
        <v>38</v>
      </c>
      <c r="O582" s="2">
        <v>95</v>
      </c>
      <c r="P582" s="2">
        <v>9</v>
      </c>
      <c r="Q582" s="2">
        <v>84</v>
      </c>
      <c r="R582" s="2">
        <v>104</v>
      </c>
      <c r="S582" s="2">
        <v>20</v>
      </c>
      <c r="T582" s="2">
        <v>4</v>
      </c>
      <c r="U582" s="2">
        <v>14</v>
      </c>
      <c r="V582" s="45">
        <v>4.2361111111111106E-3</v>
      </c>
      <c r="W582" s="45">
        <v>0.55555555555555558</v>
      </c>
      <c r="X582" s="45">
        <v>3.8078703703703705E-2</v>
      </c>
      <c r="Y582" s="2">
        <v>18</v>
      </c>
      <c r="Z582" s="2">
        <v>104</v>
      </c>
      <c r="AA582">
        <v>131</v>
      </c>
      <c r="AB582" t="str">
        <f t="shared" si="3"/>
        <v>Hywel DdaPembrokeshire</v>
      </c>
      <c r="AC582" t="str">
        <f>IFERROR(VLOOKUP(AB582,Control!X:Y,2,FALSE),"secondary")</f>
        <v>Primary</v>
      </c>
    </row>
    <row r="583" spans="1:29" x14ac:dyDescent="0.25">
      <c r="A583" s="11">
        <v>44725</v>
      </c>
      <c r="B583" s="2">
        <v>24</v>
      </c>
      <c r="C583" t="s">
        <v>76</v>
      </c>
      <c r="D583" t="s">
        <v>137</v>
      </c>
      <c r="E583" t="s">
        <v>132</v>
      </c>
      <c r="F583" t="s">
        <v>270</v>
      </c>
      <c r="G583" s="3">
        <v>27.61527666666667</v>
      </c>
      <c r="H583" s="5">
        <v>5.7813462673611121E-2</v>
      </c>
      <c r="I583" s="2">
        <v>1</v>
      </c>
      <c r="J583" s="2">
        <v>1</v>
      </c>
      <c r="K583" s="2">
        <v>0</v>
      </c>
      <c r="L583" s="2">
        <v>24</v>
      </c>
      <c r="M583" s="2">
        <v>23</v>
      </c>
      <c r="N583">
        <v>7</v>
      </c>
      <c r="O583" s="2">
        <v>18</v>
      </c>
      <c r="P583" s="2">
        <v>5</v>
      </c>
      <c r="Q583" s="2">
        <v>10</v>
      </c>
      <c r="R583" s="2">
        <v>14</v>
      </c>
      <c r="S583" s="2">
        <v>4</v>
      </c>
      <c r="T583" s="2">
        <v>2</v>
      </c>
      <c r="U583" s="2">
        <v>3</v>
      </c>
      <c r="V583" s="45">
        <v>5.3125000000000004E-3</v>
      </c>
      <c r="W583" s="45">
        <v>0.6</v>
      </c>
      <c r="X583" s="45">
        <v>5.7378472222222227E-2</v>
      </c>
      <c r="Y583" s="2">
        <v>5</v>
      </c>
      <c r="Z583" s="2">
        <v>14</v>
      </c>
      <c r="AA583">
        <v>24</v>
      </c>
      <c r="AB583" t="str">
        <f t="shared" si="3"/>
        <v>Hywel DdaPembrokeshire</v>
      </c>
      <c r="AC583" t="str">
        <f>IFERROR(VLOOKUP(AB583,Control!X:Y,2,FALSE),"secondary")</f>
        <v>Primary</v>
      </c>
    </row>
    <row r="584" spans="1:29" x14ac:dyDescent="0.25">
      <c r="A584" s="11">
        <v>44725</v>
      </c>
      <c r="B584" s="2">
        <v>24</v>
      </c>
      <c r="C584" t="s">
        <v>76</v>
      </c>
      <c r="D584" t="s">
        <v>145</v>
      </c>
      <c r="E584" t="s">
        <v>146</v>
      </c>
      <c r="F584" t="s">
        <v>270</v>
      </c>
      <c r="G584" s="3">
        <v>0</v>
      </c>
      <c r="H584" s="5">
        <v>2.5578680555555558E-3</v>
      </c>
      <c r="I584" s="2">
        <v>0</v>
      </c>
      <c r="J584" s="2">
        <v>0</v>
      </c>
      <c r="K584" s="2">
        <v>0</v>
      </c>
      <c r="L584" s="2">
        <v>1</v>
      </c>
      <c r="M584" s="2">
        <v>1</v>
      </c>
      <c r="N584">
        <v>1</v>
      </c>
      <c r="O584" s="2">
        <v>1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1</v>
      </c>
      <c r="V584" s="45" t="s">
        <v>77</v>
      </c>
      <c r="W584" s="45" t="s">
        <v>77</v>
      </c>
      <c r="X584" s="45" t="s">
        <v>77</v>
      </c>
      <c r="Y584" s="2">
        <v>1</v>
      </c>
      <c r="Z584" s="2">
        <v>0</v>
      </c>
      <c r="AA584">
        <v>1</v>
      </c>
      <c r="AB584" t="str">
        <f t="shared" si="3"/>
        <v>Hywel DdaPembrokeshire</v>
      </c>
      <c r="AC584" t="str">
        <f>IFERROR(VLOOKUP(AB584,Control!X:Y,2,FALSE),"secondary")</f>
        <v>Primary</v>
      </c>
    </row>
    <row r="585" spans="1:29" x14ac:dyDescent="0.25">
      <c r="A585" s="11">
        <v>44725</v>
      </c>
      <c r="B585" s="2">
        <v>24</v>
      </c>
      <c r="C585" t="s">
        <v>76</v>
      </c>
      <c r="D585" t="s">
        <v>147</v>
      </c>
      <c r="E585" t="s">
        <v>132</v>
      </c>
      <c r="F585" t="s">
        <v>94</v>
      </c>
      <c r="G585" s="3">
        <v>8.620831166666667</v>
      </c>
      <c r="H585" s="5">
        <v>3.0515042013888889E-2</v>
      </c>
      <c r="I585" s="2">
        <v>0</v>
      </c>
      <c r="J585" s="2">
        <v>0</v>
      </c>
      <c r="K585" s="2">
        <v>0</v>
      </c>
      <c r="L585" s="2">
        <v>20</v>
      </c>
      <c r="M585" s="2">
        <v>20</v>
      </c>
      <c r="N585">
        <v>3</v>
      </c>
      <c r="O585" s="2">
        <v>16</v>
      </c>
      <c r="P585" s="2">
        <v>1</v>
      </c>
      <c r="Q585" s="2">
        <v>11</v>
      </c>
      <c r="R585" s="2">
        <v>16</v>
      </c>
      <c r="S585" s="2">
        <v>5</v>
      </c>
      <c r="T585" s="2">
        <v>0</v>
      </c>
      <c r="U585" s="2">
        <v>3</v>
      </c>
      <c r="V585" s="45">
        <v>2.0324074074074074E-2</v>
      </c>
      <c r="W585" s="45">
        <v>0</v>
      </c>
      <c r="X585" s="45">
        <v>3.9936342592592593E-2</v>
      </c>
      <c r="Y585" s="2">
        <v>3</v>
      </c>
      <c r="Z585" s="2">
        <v>16</v>
      </c>
      <c r="AA585">
        <v>20</v>
      </c>
      <c r="AB585" t="str">
        <f t="shared" si="3"/>
        <v>Hywel DdaPowys</v>
      </c>
      <c r="AC585" t="str">
        <f>IFERROR(VLOOKUP(AB585,Control!X:Y,2,FALSE),"secondary")</f>
        <v>secondary</v>
      </c>
    </row>
    <row r="586" spans="1:29" x14ac:dyDescent="0.25">
      <c r="A586" s="11">
        <v>44725</v>
      </c>
      <c r="B586" s="2">
        <v>24</v>
      </c>
      <c r="C586" t="s">
        <v>94</v>
      </c>
      <c r="D586" t="s">
        <v>240</v>
      </c>
      <c r="E586" t="s">
        <v>153</v>
      </c>
      <c r="F586" t="s">
        <v>94</v>
      </c>
      <c r="G586" s="3">
        <v>0</v>
      </c>
      <c r="H586" s="5">
        <v>1.9837965277777779E-2</v>
      </c>
      <c r="I586" s="2">
        <v>0</v>
      </c>
      <c r="J586" s="2">
        <v>0</v>
      </c>
      <c r="K586" s="2">
        <v>0</v>
      </c>
      <c r="L586" s="2">
        <v>1</v>
      </c>
      <c r="M586" s="2">
        <v>1</v>
      </c>
      <c r="N586">
        <v>0</v>
      </c>
      <c r="O586" s="2">
        <v>1</v>
      </c>
      <c r="P586" s="2">
        <v>0</v>
      </c>
      <c r="Q586" s="2">
        <v>1</v>
      </c>
      <c r="R586" s="2">
        <v>1</v>
      </c>
      <c r="S586" s="2">
        <v>0</v>
      </c>
      <c r="T586" s="2">
        <v>0</v>
      </c>
      <c r="U586" s="2">
        <v>0</v>
      </c>
      <c r="V586" s="45" t="s">
        <v>77</v>
      </c>
      <c r="W586" s="45" t="s">
        <v>77</v>
      </c>
      <c r="X586" s="45">
        <v>3.8402777777777779E-2</v>
      </c>
      <c r="Y586" s="2">
        <v>0</v>
      </c>
      <c r="Z586" s="2">
        <v>1</v>
      </c>
      <c r="AA586">
        <v>1</v>
      </c>
      <c r="AB586" t="str">
        <f t="shared" si="3"/>
        <v>PowysPowys</v>
      </c>
      <c r="AC586" t="str">
        <f>IFERROR(VLOOKUP(AB586,Control!X:Y,2,FALSE),"secondary")</f>
        <v>Primary</v>
      </c>
    </row>
    <row r="587" spans="1:29" x14ac:dyDescent="0.25">
      <c r="A587" s="11">
        <v>44725</v>
      </c>
      <c r="B587" s="2">
        <v>24</v>
      </c>
      <c r="C587" t="s">
        <v>94</v>
      </c>
      <c r="D587" t="s">
        <v>236</v>
      </c>
      <c r="E587" t="s">
        <v>170</v>
      </c>
      <c r="F587" t="s">
        <v>94</v>
      </c>
      <c r="G587" s="3">
        <v>0</v>
      </c>
      <c r="H587" s="5" t="s">
        <v>77</v>
      </c>
      <c r="I587" s="2">
        <v>0</v>
      </c>
      <c r="J587" s="2">
        <v>0</v>
      </c>
      <c r="K587" s="2">
        <v>0</v>
      </c>
      <c r="L587" s="2">
        <v>1</v>
      </c>
      <c r="M587" s="2">
        <v>1</v>
      </c>
      <c r="N587">
        <v>0</v>
      </c>
      <c r="O587" s="2">
        <v>1</v>
      </c>
      <c r="P587" s="2">
        <v>0</v>
      </c>
      <c r="Q587" s="2">
        <v>1</v>
      </c>
      <c r="R587" s="2">
        <v>1</v>
      </c>
      <c r="S587" s="2">
        <v>0</v>
      </c>
      <c r="T587" s="2">
        <v>0</v>
      </c>
      <c r="U587" s="2">
        <v>0</v>
      </c>
      <c r="V587" s="45" t="s">
        <v>77</v>
      </c>
      <c r="W587" s="45" t="s">
        <v>77</v>
      </c>
      <c r="X587" s="45">
        <v>1.429398148148148E-2</v>
      </c>
      <c r="Y587" s="2">
        <v>0</v>
      </c>
      <c r="Z587" s="2">
        <v>1</v>
      </c>
      <c r="AA587">
        <v>1</v>
      </c>
      <c r="AB587" t="str">
        <f t="shared" si="3"/>
        <v>PowysPowys</v>
      </c>
      <c r="AC587" t="str">
        <f>IFERROR(VLOOKUP(AB587,Control!X:Y,2,FALSE),"secondary")</f>
        <v>Primary</v>
      </c>
    </row>
    <row r="588" spans="1:29" x14ac:dyDescent="0.25">
      <c r="A588" s="11">
        <v>44725</v>
      </c>
      <c r="B588" s="2">
        <v>24</v>
      </c>
      <c r="C588" t="s">
        <v>94</v>
      </c>
      <c r="D588" t="s">
        <v>342</v>
      </c>
      <c r="E588" t="s">
        <v>170</v>
      </c>
      <c r="F588" t="s">
        <v>94</v>
      </c>
      <c r="G588" s="3">
        <v>0</v>
      </c>
      <c r="H588" s="5" t="s">
        <v>77</v>
      </c>
      <c r="I588" s="2">
        <v>0</v>
      </c>
      <c r="J588" s="2">
        <v>0</v>
      </c>
      <c r="K588" s="2">
        <v>0</v>
      </c>
      <c r="L588" s="2">
        <v>1</v>
      </c>
      <c r="M588" s="2">
        <v>0</v>
      </c>
      <c r="N588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1</v>
      </c>
      <c r="V588" s="45" t="s">
        <v>77</v>
      </c>
      <c r="W588" s="45" t="s">
        <v>77</v>
      </c>
      <c r="X588" s="45" t="s">
        <v>77</v>
      </c>
      <c r="Y588" s="2">
        <v>1</v>
      </c>
      <c r="Z588" s="2">
        <v>0</v>
      </c>
      <c r="AA588">
        <v>0</v>
      </c>
      <c r="AB588" t="str">
        <f t="shared" si="3"/>
        <v>PowysPowys</v>
      </c>
      <c r="AC588" t="str">
        <f>IFERROR(VLOOKUP(AB588,Control!X:Y,2,FALSE),"secondary")</f>
        <v>Primary</v>
      </c>
    </row>
    <row r="589" spans="1:29" x14ac:dyDescent="0.25">
      <c r="A589" s="11">
        <v>44725</v>
      </c>
      <c r="B589" s="2">
        <v>24</v>
      </c>
      <c r="C589" t="s">
        <v>80</v>
      </c>
      <c r="D589" t="s">
        <v>133</v>
      </c>
      <c r="E589" t="s">
        <v>132</v>
      </c>
      <c r="F589" t="s">
        <v>269</v>
      </c>
      <c r="G589" s="3">
        <v>0.49944450000000001</v>
      </c>
      <c r="H589" s="5">
        <v>2.0821760416666665E-2</v>
      </c>
      <c r="I589" s="2">
        <v>0</v>
      </c>
      <c r="J589" s="2">
        <v>0</v>
      </c>
      <c r="K589" s="2">
        <v>0</v>
      </c>
      <c r="L589" s="2">
        <v>3</v>
      </c>
      <c r="M589" s="2">
        <v>2</v>
      </c>
      <c r="N589">
        <v>0</v>
      </c>
      <c r="O589" s="2">
        <v>2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3</v>
      </c>
      <c r="V589" s="45" t="s">
        <v>77</v>
      </c>
      <c r="W589" s="45" t="s">
        <v>77</v>
      </c>
      <c r="X589" s="45" t="s">
        <v>77</v>
      </c>
      <c r="Y589" s="2">
        <v>3</v>
      </c>
      <c r="Z589" s="2">
        <v>0</v>
      </c>
      <c r="AA589">
        <v>2</v>
      </c>
      <c r="AB589" t="str">
        <f t="shared" si="3"/>
        <v>Swansea BayBridgend</v>
      </c>
      <c r="AC589" t="str">
        <f>IFERROR(VLOOKUP(AB589,Control!X:Y,2,FALSE),"secondary")</f>
        <v>secondary</v>
      </c>
    </row>
    <row r="590" spans="1:29" x14ac:dyDescent="0.25">
      <c r="A590" s="11">
        <v>44725</v>
      </c>
      <c r="B590" s="2">
        <v>24</v>
      </c>
      <c r="C590" t="s">
        <v>80</v>
      </c>
      <c r="D590" t="s">
        <v>133</v>
      </c>
      <c r="E590" t="s">
        <v>132</v>
      </c>
      <c r="F590" t="s">
        <v>273</v>
      </c>
      <c r="G590" s="3">
        <v>0.61222133333333328</v>
      </c>
      <c r="H590" s="5">
        <v>1.9172434027777779E-2</v>
      </c>
      <c r="I590" s="2">
        <v>0</v>
      </c>
      <c r="J590" s="2">
        <v>0</v>
      </c>
      <c r="K590" s="2">
        <v>0</v>
      </c>
      <c r="L590" s="2">
        <v>3</v>
      </c>
      <c r="M590" s="2">
        <v>2</v>
      </c>
      <c r="N590">
        <v>1</v>
      </c>
      <c r="O590" s="2">
        <v>2</v>
      </c>
      <c r="P590" s="2">
        <v>0</v>
      </c>
      <c r="Q590" s="2">
        <v>3</v>
      </c>
      <c r="R590" s="2">
        <v>3</v>
      </c>
      <c r="S590" s="2">
        <v>0</v>
      </c>
      <c r="T590" s="2">
        <v>0</v>
      </c>
      <c r="U590" s="2">
        <v>0</v>
      </c>
      <c r="V590" s="45" t="s">
        <v>77</v>
      </c>
      <c r="W590" s="45" t="s">
        <v>77</v>
      </c>
      <c r="X590" s="45">
        <v>5.708333333333334E-2</v>
      </c>
      <c r="Y590" s="2">
        <v>0</v>
      </c>
      <c r="Z590" s="2">
        <v>3</v>
      </c>
      <c r="AA590">
        <v>3</v>
      </c>
      <c r="AB590" t="str">
        <f t="shared" si="3"/>
        <v>Swansea BayCardiff</v>
      </c>
      <c r="AC590" t="str">
        <f>IFERROR(VLOOKUP(AB590,Control!X:Y,2,FALSE),"secondary")</f>
        <v>secondary</v>
      </c>
    </row>
    <row r="591" spans="1:29" x14ac:dyDescent="0.25">
      <c r="A591" s="11">
        <v>44725</v>
      </c>
      <c r="B591" s="2">
        <v>24</v>
      </c>
      <c r="C591" t="s">
        <v>80</v>
      </c>
      <c r="D591" t="s">
        <v>133</v>
      </c>
      <c r="E591" t="s">
        <v>132</v>
      </c>
      <c r="F591" t="s">
        <v>268</v>
      </c>
      <c r="G591" s="3">
        <v>13.918333333333333</v>
      </c>
      <c r="H591" s="5">
        <v>6.2464222222222227E-2</v>
      </c>
      <c r="I591" s="2">
        <v>1</v>
      </c>
      <c r="J591" s="2">
        <v>0</v>
      </c>
      <c r="K591" s="2">
        <v>0</v>
      </c>
      <c r="L591" s="2">
        <v>13</v>
      </c>
      <c r="M591" s="2">
        <v>13</v>
      </c>
      <c r="N591">
        <v>7</v>
      </c>
      <c r="O591" s="2">
        <v>10</v>
      </c>
      <c r="P591" s="2">
        <v>3</v>
      </c>
      <c r="Q591" s="2">
        <v>5</v>
      </c>
      <c r="R591" s="2">
        <v>8</v>
      </c>
      <c r="S591" s="2">
        <v>3</v>
      </c>
      <c r="T591" s="2">
        <v>0</v>
      </c>
      <c r="U591" s="2">
        <v>2</v>
      </c>
      <c r="V591" s="45">
        <v>2.4537037037037036E-3</v>
      </c>
      <c r="W591" s="45">
        <v>1</v>
      </c>
      <c r="X591" s="45">
        <v>0.10832175925925927</v>
      </c>
      <c r="Y591" s="2">
        <v>2</v>
      </c>
      <c r="Z591" s="2">
        <v>8</v>
      </c>
      <c r="AA591">
        <v>13</v>
      </c>
      <c r="AB591" t="str">
        <f t="shared" si="3"/>
        <v>Swansea BayCarmarthenshire</v>
      </c>
      <c r="AC591" t="str">
        <f>IFERROR(VLOOKUP(AB591,Control!X:Y,2,FALSE),"secondary")</f>
        <v>secondary</v>
      </c>
    </row>
    <row r="592" spans="1:29" x14ac:dyDescent="0.25">
      <c r="A592" s="11">
        <v>44725</v>
      </c>
      <c r="B592" s="2">
        <v>24</v>
      </c>
      <c r="C592" t="s">
        <v>80</v>
      </c>
      <c r="D592" t="s">
        <v>133</v>
      </c>
      <c r="E592" t="s">
        <v>132</v>
      </c>
      <c r="F592" t="s">
        <v>286</v>
      </c>
      <c r="G592" s="3">
        <v>0.74138783333333336</v>
      </c>
      <c r="H592" s="5">
        <v>2.606672916666667E-2</v>
      </c>
      <c r="I592" s="2">
        <v>0</v>
      </c>
      <c r="J592" s="2">
        <v>0</v>
      </c>
      <c r="K592" s="2">
        <v>0</v>
      </c>
      <c r="L592" s="2">
        <v>6</v>
      </c>
      <c r="M592" s="2">
        <v>6</v>
      </c>
      <c r="N592">
        <v>0</v>
      </c>
      <c r="O592" s="2">
        <v>5</v>
      </c>
      <c r="P592" s="2">
        <v>2</v>
      </c>
      <c r="Q592" s="2">
        <v>2</v>
      </c>
      <c r="R592" s="2">
        <v>3</v>
      </c>
      <c r="S592" s="2">
        <v>1</v>
      </c>
      <c r="T592" s="2">
        <v>0</v>
      </c>
      <c r="U592" s="2">
        <v>1</v>
      </c>
      <c r="V592" s="45">
        <v>4.1087962962962964E-4</v>
      </c>
      <c r="W592" s="45">
        <v>1</v>
      </c>
      <c r="X592" s="45">
        <v>3.1643518518518522E-2</v>
      </c>
      <c r="Y592" s="2">
        <v>1</v>
      </c>
      <c r="Z592" s="2">
        <v>3</v>
      </c>
      <c r="AA592">
        <v>6</v>
      </c>
      <c r="AB592" t="str">
        <f t="shared" si="3"/>
        <v>Swansea BayCeredigion</v>
      </c>
      <c r="AC592" t="str">
        <f>IFERROR(VLOOKUP(AB592,Control!X:Y,2,FALSE),"secondary")</f>
        <v>secondary</v>
      </c>
    </row>
    <row r="593" spans="1:29" x14ac:dyDescent="0.25">
      <c r="A593" s="11">
        <v>44725</v>
      </c>
      <c r="B593" s="2">
        <v>24</v>
      </c>
      <c r="C593" t="s">
        <v>80</v>
      </c>
      <c r="D593" t="s">
        <v>133</v>
      </c>
      <c r="E593" t="s">
        <v>132</v>
      </c>
      <c r="F593" t="s">
        <v>275</v>
      </c>
      <c r="G593" s="3">
        <v>327.03166483333342</v>
      </c>
      <c r="H593" s="5">
        <v>0.1588457706043957</v>
      </c>
      <c r="I593" s="2">
        <v>27</v>
      </c>
      <c r="J593" s="2">
        <v>22</v>
      </c>
      <c r="K593" s="2">
        <v>7</v>
      </c>
      <c r="L593" s="2">
        <v>95</v>
      </c>
      <c r="M593" s="2">
        <v>95</v>
      </c>
      <c r="N593">
        <v>26</v>
      </c>
      <c r="O593" s="2">
        <v>47</v>
      </c>
      <c r="P593" s="2">
        <v>17</v>
      </c>
      <c r="Q593" s="2">
        <v>62</v>
      </c>
      <c r="R593" s="2">
        <v>74</v>
      </c>
      <c r="S593" s="2">
        <v>12</v>
      </c>
      <c r="T593" s="2">
        <v>0</v>
      </c>
      <c r="U593" s="2">
        <v>4</v>
      </c>
      <c r="V593" s="45">
        <v>5.092592592592593E-3</v>
      </c>
      <c r="W593" s="45">
        <v>0.52941176470588236</v>
      </c>
      <c r="X593" s="45">
        <v>0.10587962962962963</v>
      </c>
      <c r="Y593" s="2">
        <v>4</v>
      </c>
      <c r="Z593" s="2">
        <v>74</v>
      </c>
      <c r="AA593">
        <v>95</v>
      </c>
      <c r="AB593" t="str">
        <f t="shared" si="3"/>
        <v>Swansea BayNeath Port Talbot</v>
      </c>
      <c r="AC593" t="str">
        <f>IFERROR(VLOOKUP(AB593,Control!X:Y,2,FALSE),"secondary")</f>
        <v>Primary</v>
      </c>
    </row>
    <row r="594" spans="1:29" x14ac:dyDescent="0.25">
      <c r="A594" s="11">
        <v>44725</v>
      </c>
      <c r="B594" s="2">
        <v>24</v>
      </c>
      <c r="C594" t="s">
        <v>80</v>
      </c>
      <c r="D594" t="s">
        <v>149</v>
      </c>
      <c r="E594" t="s">
        <v>150</v>
      </c>
      <c r="F594" t="s">
        <v>275</v>
      </c>
      <c r="G594" s="3">
        <v>1.5724999999999998</v>
      </c>
      <c r="H594" s="5">
        <v>4.9464273809523805E-2</v>
      </c>
      <c r="I594" s="2">
        <v>0</v>
      </c>
      <c r="J594" s="2">
        <v>0</v>
      </c>
      <c r="K594" s="2">
        <v>0</v>
      </c>
      <c r="L594" s="2">
        <v>9</v>
      </c>
      <c r="M594" s="2">
        <v>8</v>
      </c>
      <c r="N594">
        <v>0</v>
      </c>
      <c r="O594" s="2">
        <v>3</v>
      </c>
      <c r="P594" s="2">
        <v>0</v>
      </c>
      <c r="Q594" s="2">
        <v>6</v>
      </c>
      <c r="R594" s="2">
        <v>7</v>
      </c>
      <c r="S594" s="2">
        <v>1</v>
      </c>
      <c r="T594" s="2">
        <v>0</v>
      </c>
      <c r="U594" s="2">
        <v>2</v>
      </c>
      <c r="V594" s="45" t="s">
        <v>77</v>
      </c>
      <c r="W594" s="45" t="s">
        <v>77</v>
      </c>
      <c r="X594" s="45">
        <v>0.16872685185185185</v>
      </c>
      <c r="Y594" s="2">
        <v>2</v>
      </c>
      <c r="Z594" s="2">
        <v>7</v>
      </c>
      <c r="AA594">
        <v>9</v>
      </c>
      <c r="AB594" t="str">
        <f t="shared" si="3"/>
        <v>Swansea BayNeath Port Talbot</v>
      </c>
      <c r="AC594" t="str">
        <f>IFERROR(VLOOKUP(AB594,Control!X:Y,2,FALSE),"secondary")</f>
        <v>Primary</v>
      </c>
    </row>
    <row r="595" spans="1:29" x14ac:dyDescent="0.25">
      <c r="A595" s="11">
        <v>44725</v>
      </c>
      <c r="B595" s="2">
        <v>24</v>
      </c>
      <c r="C595" t="s">
        <v>80</v>
      </c>
      <c r="D595" t="s">
        <v>229</v>
      </c>
      <c r="E595" t="s">
        <v>150</v>
      </c>
      <c r="F595" t="s">
        <v>275</v>
      </c>
      <c r="G595" s="3">
        <v>0</v>
      </c>
      <c r="H595" s="5" t="s">
        <v>77</v>
      </c>
      <c r="I595" s="2">
        <v>0</v>
      </c>
      <c r="J595" s="2">
        <v>0</v>
      </c>
      <c r="K595" s="2">
        <v>0</v>
      </c>
      <c r="L595" s="2">
        <v>1</v>
      </c>
      <c r="M595" s="2">
        <v>1</v>
      </c>
      <c r="N595">
        <v>0</v>
      </c>
      <c r="O595" s="2">
        <v>1</v>
      </c>
      <c r="P595" s="2">
        <v>0</v>
      </c>
      <c r="Q595" s="2">
        <v>1</v>
      </c>
      <c r="R595" s="2">
        <v>1</v>
      </c>
      <c r="S595" s="2">
        <v>0</v>
      </c>
      <c r="T595" s="2">
        <v>0</v>
      </c>
      <c r="U595" s="2">
        <v>0</v>
      </c>
      <c r="V595" s="45" t="s">
        <v>77</v>
      </c>
      <c r="W595" s="45" t="s">
        <v>77</v>
      </c>
      <c r="X595" s="45">
        <v>0.30600694444444443</v>
      </c>
      <c r="Y595" s="2">
        <v>0</v>
      </c>
      <c r="Z595" s="2">
        <v>1</v>
      </c>
      <c r="AA595">
        <v>1</v>
      </c>
      <c r="AB595" t="str">
        <f t="shared" si="3"/>
        <v>Swansea BayNeath Port Talbot</v>
      </c>
      <c r="AC595" t="str">
        <f>IFERROR(VLOOKUP(AB595,Control!X:Y,2,FALSE),"secondary")</f>
        <v>Primary</v>
      </c>
    </row>
    <row r="596" spans="1:29" x14ac:dyDescent="0.25">
      <c r="A596" s="11">
        <v>44725</v>
      </c>
      <c r="B596" s="2">
        <v>24</v>
      </c>
      <c r="C596" t="s">
        <v>80</v>
      </c>
      <c r="D596" t="s">
        <v>149</v>
      </c>
      <c r="E596" t="s">
        <v>150</v>
      </c>
      <c r="F596" t="s">
        <v>270</v>
      </c>
      <c r="G596" s="3">
        <v>0</v>
      </c>
      <c r="H596" s="5">
        <v>1.8043944444444446E-2</v>
      </c>
      <c r="I596" s="2">
        <v>0</v>
      </c>
      <c r="J596" s="2">
        <v>0</v>
      </c>
      <c r="K596" s="2">
        <v>0</v>
      </c>
      <c r="L596" s="2">
        <v>1</v>
      </c>
      <c r="M596" s="2">
        <v>1</v>
      </c>
      <c r="N596">
        <v>0</v>
      </c>
      <c r="O596" s="2">
        <v>1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1</v>
      </c>
      <c r="V596" s="45" t="s">
        <v>77</v>
      </c>
      <c r="W596" s="45" t="s">
        <v>77</v>
      </c>
      <c r="X596" s="45" t="s">
        <v>77</v>
      </c>
      <c r="Y596" s="2">
        <v>1</v>
      </c>
      <c r="Z596" s="2">
        <v>0</v>
      </c>
      <c r="AA596">
        <v>1</v>
      </c>
      <c r="AB596" t="str">
        <f t="shared" si="3"/>
        <v>Swansea BayPembrokeshire</v>
      </c>
      <c r="AC596" t="str">
        <f>IFERROR(VLOOKUP(AB596,Control!X:Y,2,FALSE),"secondary")</f>
        <v>secondary</v>
      </c>
    </row>
    <row r="597" spans="1:29" x14ac:dyDescent="0.25">
      <c r="A597" s="11">
        <v>44725</v>
      </c>
      <c r="B597" s="2">
        <v>24</v>
      </c>
      <c r="C597" t="s">
        <v>80</v>
      </c>
      <c r="D597" t="s">
        <v>133</v>
      </c>
      <c r="E597" t="s">
        <v>132</v>
      </c>
      <c r="F597" t="s">
        <v>270</v>
      </c>
      <c r="G597" s="3">
        <v>0</v>
      </c>
      <c r="H597" s="5">
        <v>1.1435187500000001E-2</v>
      </c>
      <c r="I597" s="2">
        <v>0</v>
      </c>
      <c r="J597" s="2">
        <v>0</v>
      </c>
      <c r="K597" s="2">
        <v>0</v>
      </c>
      <c r="L597" s="2">
        <v>1</v>
      </c>
      <c r="M597" s="2">
        <v>1</v>
      </c>
      <c r="N597">
        <v>0</v>
      </c>
      <c r="O597" s="2">
        <v>1</v>
      </c>
      <c r="P597" s="2">
        <v>0</v>
      </c>
      <c r="Q597" s="2">
        <v>1</v>
      </c>
      <c r="R597" s="2">
        <v>1</v>
      </c>
      <c r="S597" s="2">
        <v>0</v>
      </c>
      <c r="T597" s="2">
        <v>0</v>
      </c>
      <c r="U597" s="2">
        <v>0</v>
      </c>
      <c r="V597" s="45" t="s">
        <v>77</v>
      </c>
      <c r="W597" s="45" t="s">
        <v>77</v>
      </c>
      <c r="X597" s="45">
        <v>2.7638888888888886E-2</v>
      </c>
      <c r="Y597" s="2">
        <v>0</v>
      </c>
      <c r="Z597" s="2">
        <v>1</v>
      </c>
      <c r="AA597">
        <v>1</v>
      </c>
      <c r="AB597" t="str">
        <f t="shared" si="3"/>
        <v>Swansea BayPembrokeshire</v>
      </c>
      <c r="AC597" t="str">
        <f>IFERROR(VLOOKUP(AB597,Control!X:Y,2,FALSE),"secondary")</f>
        <v>secondary</v>
      </c>
    </row>
    <row r="598" spans="1:29" x14ac:dyDescent="0.25">
      <c r="A598" s="11">
        <v>44725</v>
      </c>
      <c r="B598" s="2">
        <v>24</v>
      </c>
      <c r="C598" t="s">
        <v>80</v>
      </c>
      <c r="D598" t="s">
        <v>133</v>
      </c>
      <c r="E598" t="s">
        <v>132</v>
      </c>
      <c r="F598" t="s">
        <v>94</v>
      </c>
      <c r="G598" s="3">
        <v>33.55416533333333</v>
      </c>
      <c r="H598" s="5">
        <v>0.12700520370370375</v>
      </c>
      <c r="I598" s="2">
        <v>3</v>
      </c>
      <c r="J598" s="2">
        <v>2</v>
      </c>
      <c r="K598" s="2">
        <v>0</v>
      </c>
      <c r="L598" s="2">
        <v>10</v>
      </c>
      <c r="M598" s="2">
        <v>10</v>
      </c>
      <c r="N598">
        <v>2</v>
      </c>
      <c r="O598" s="2">
        <v>4</v>
      </c>
      <c r="P598" s="2">
        <v>2</v>
      </c>
      <c r="Q598" s="2">
        <v>4</v>
      </c>
      <c r="R598" s="2">
        <v>5</v>
      </c>
      <c r="S598" s="2">
        <v>1</v>
      </c>
      <c r="T598" s="2">
        <v>1</v>
      </c>
      <c r="U598" s="2">
        <v>2</v>
      </c>
      <c r="V598" s="45">
        <v>3.0671296296296302E-3</v>
      </c>
      <c r="W598" s="45">
        <v>1</v>
      </c>
      <c r="X598" s="45">
        <v>2.7997685185185188E-2</v>
      </c>
      <c r="Y598" s="2">
        <v>3</v>
      </c>
      <c r="Z598" s="2">
        <v>5</v>
      </c>
      <c r="AA598">
        <v>10</v>
      </c>
      <c r="AB598" t="str">
        <f t="shared" si="3"/>
        <v>Swansea BayPowys</v>
      </c>
      <c r="AC598" t="str">
        <f>IFERROR(VLOOKUP(AB598,Control!X:Y,2,FALSE),"secondary")</f>
        <v>secondary</v>
      </c>
    </row>
    <row r="599" spans="1:29" x14ac:dyDescent="0.25">
      <c r="A599" s="11">
        <v>44725</v>
      </c>
      <c r="B599" s="2">
        <v>24</v>
      </c>
      <c r="C599" t="s">
        <v>80</v>
      </c>
      <c r="D599" t="s">
        <v>133</v>
      </c>
      <c r="E599" t="s">
        <v>132</v>
      </c>
      <c r="F599" t="s">
        <v>274</v>
      </c>
      <c r="G599" s="3">
        <v>1.0436111666666665</v>
      </c>
      <c r="H599" s="5">
        <v>5.3900465277777782E-2</v>
      </c>
      <c r="I599" s="2">
        <v>0</v>
      </c>
      <c r="J599" s="2">
        <v>0</v>
      </c>
      <c r="K599" s="2">
        <v>0</v>
      </c>
      <c r="L599" s="2">
        <v>1</v>
      </c>
      <c r="M599" s="2">
        <v>1</v>
      </c>
      <c r="N599">
        <v>0</v>
      </c>
      <c r="O599" s="2">
        <v>0</v>
      </c>
      <c r="P599" s="2">
        <v>1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45">
        <v>5.2083333333333333E-4</v>
      </c>
      <c r="W599" s="45">
        <v>1</v>
      </c>
      <c r="X599" s="45" t="s">
        <v>77</v>
      </c>
      <c r="Y599" s="2">
        <v>0</v>
      </c>
      <c r="Z599" s="2">
        <v>0</v>
      </c>
      <c r="AA599">
        <v>1</v>
      </c>
      <c r="AB599" t="str">
        <f t="shared" si="3"/>
        <v>Swansea BayRhondda Cynon Taff</v>
      </c>
      <c r="AC599" t="str">
        <f>IFERROR(VLOOKUP(AB599,Control!X:Y,2,FALSE),"secondary")</f>
        <v>secondary</v>
      </c>
    </row>
    <row r="600" spans="1:29" x14ac:dyDescent="0.25">
      <c r="A600" s="11">
        <v>44725</v>
      </c>
      <c r="B600" s="2">
        <v>24</v>
      </c>
      <c r="C600" t="s">
        <v>80</v>
      </c>
      <c r="D600" t="s">
        <v>133</v>
      </c>
      <c r="E600" t="s">
        <v>132</v>
      </c>
      <c r="F600" t="s">
        <v>267</v>
      </c>
      <c r="G600" s="3">
        <v>423.8758223333333</v>
      </c>
      <c r="H600" s="5">
        <v>0.11043732748744509</v>
      </c>
      <c r="I600" s="2">
        <v>34</v>
      </c>
      <c r="J600" s="2">
        <v>27</v>
      </c>
      <c r="K600" s="2">
        <v>7</v>
      </c>
      <c r="L600" s="2">
        <v>187</v>
      </c>
      <c r="M600" s="2">
        <v>186</v>
      </c>
      <c r="N600">
        <v>55</v>
      </c>
      <c r="O600" s="2">
        <v>113</v>
      </c>
      <c r="P600" s="2">
        <v>55</v>
      </c>
      <c r="Q600" s="2">
        <v>103</v>
      </c>
      <c r="R600" s="2">
        <v>121</v>
      </c>
      <c r="S600" s="2">
        <v>18</v>
      </c>
      <c r="T600" s="2">
        <v>7</v>
      </c>
      <c r="U600" s="2">
        <v>4</v>
      </c>
      <c r="V600" s="45">
        <v>4.5023148148148149E-3</v>
      </c>
      <c r="W600" s="45">
        <v>0.63636363636363635</v>
      </c>
      <c r="X600" s="45">
        <v>8.8969907407407414E-2</v>
      </c>
      <c r="Y600" s="2">
        <v>11</v>
      </c>
      <c r="Z600" s="2">
        <v>121</v>
      </c>
      <c r="AA600">
        <v>187</v>
      </c>
      <c r="AB600" t="str">
        <f t="shared" si="3"/>
        <v>Swansea BaySwansea</v>
      </c>
      <c r="AC600" t="str">
        <f>IFERROR(VLOOKUP(AB600,Control!X:Y,2,FALSE),"secondary")</f>
        <v>Primary</v>
      </c>
    </row>
    <row r="601" spans="1:29" x14ac:dyDescent="0.25">
      <c r="A601" s="11">
        <v>44725</v>
      </c>
      <c r="B601" s="2">
        <v>24</v>
      </c>
      <c r="C601" t="s">
        <v>80</v>
      </c>
      <c r="D601" t="s">
        <v>149</v>
      </c>
      <c r="E601" t="s">
        <v>150</v>
      </c>
      <c r="F601" t="s">
        <v>267</v>
      </c>
      <c r="G601" s="3">
        <v>12.215277666666665</v>
      </c>
      <c r="H601" s="5">
        <v>7.245756157407407E-2</v>
      </c>
      <c r="I601" s="2">
        <v>2</v>
      </c>
      <c r="J601" s="2">
        <v>0</v>
      </c>
      <c r="K601" s="2">
        <v>0</v>
      </c>
      <c r="L601" s="2">
        <v>15</v>
      </c>
      <c r="M601" s="2">
        <v>15</v>
      </c>
      <c r="N601">
        <v>1</v>
      </c>
      <c r="O601" s="2">
        <v>6</v>
      </c>
      <c r="P601" s="2">
        <v>1</v>
      </c>
      <c r="Q601" s="2">
        <v>10</v>
      </c>
      <c r="R601" s="2">
        <v>12</v>
      </c>
      <c r="S601" s="2">
        <v>2</v>
      </c>
      <c r="T601" s="2">
        <v>0</v>
      </c>
      <c r="U601" s="2">
        <v>2</v>
      </c>
      <c r="V601" s="45">
        <v>9.5486111111111119E-3</v>
      </c>
      <c r="W601" s="45">
        <v>0</v>
      </c>
      <c r="X601" s="45">
        <v>0.20153935185185187</v>
      </c>
      <c r="Y601" s="2">
        <v>2</v>
      </c>
      <c r="Z601" s="2">
        <v>12</v>
      </c>
      <c r="AA601">
        <v>15</v>
      </c>
      <c r="AB601" t="str">
        <f t="shared" si="3"/>
        <v>Swansea BaySwansea</v>
      </c>
      <c r="AC601" t="str">
        <f>IFERROR(VLOOKUP(AB601,Control!X:Y,2,FALSE),"secondary")</f>
        <v>Primary</v>
      </c>
    </row>
    <row r="602" spans="1:29" x14ac:dyDescent="0.25">
      <c r="A602" s="11">
        <v>44725</v>
      </c>
      <c r="B602" s="2">
        <v>24</v>
      </c>
      <c r="C602" t="s">
        <v>80</v>
      </c>
      <c r="D602" t="s">
        <v>218</v>
      </c>
      <c r="E602" t="s">
        <v>153</v>
      </c>
      <c r="F602" t="s">
        <v>267</v>
      </c>
      <c r="G602" s="3">
        <v>0</v>
      </c>
      <c r="H602" s="5" t="s">
        <v>77</v>
      </c>
      <c r="I602" s="2">
        <v>0</v>
      </c>
      <c r="J602" s="2">
        <v>0</v>
      </c>
      <c r="K602" s="2">
        <v>0</v>
      </c>
      <c r="L602" s="2">
        <v>1</v>
      </c>
      <c r="M602" s="2">
        <v>1</v>
      </c>
      <c r="N602">
        <v>0</v>
      </c>
      <c r="O602" s="2">
        <v>1</v>
      </c>
      <c r="P602" s="2">
        <v>0</v>
      </c>
      <c r="Q602" s="2">
        <v>0</v>
      </c>
      <c r="R602" s="2">
        <v>1</v>
      </c>
      <c r="S602" s="2">
        <v>1</v>
      </c>
      <c r="T602" s="2">
        <v>0</v>
      </c>
      <c r="U602" s="2">
        <v>0</v>
      </c>
      <c r="V602" s="45" t="s">
        <v>77</v>
      </c>
      <c r="W602" s="45" t="s">
        <v>77</v>
      </c>
      <c r="X602" s="45">
        <v>0.12395833333333334</v>
      </c>
      <c r="Y602" s="2">
        <v>0</v>
      </c>
      <c r="Z602" s="2">
        <v>1</v>
      </c>
      <c r="AA602">
        <v>1</v>
      </c>
      <c r="AB602" t="str">
        <f t="shared" si="3"/>
        <v>Swansea BaySwansea</v>
      </c>
      <c r="AC602" t="str">
        <f>IFERROR(VLOOKUP(AB602,Control!X:Y,2,FALSE),"secondary")</f>
        <v>Primary</v>
      </c>
    </row>
    <row r="603" spans="1:29" x14ac:dyDescent="0.25">
      <c r="A603" s="11">
        <v>44725</v>
      </c>
      <c r="B603" s="2">
        <v>24</v>
      </c>
      <c r="C603" t="s">
        <v>80</v>
      </c>
      <c r="D603" t="s">
        <v>133</v>
      </c>
      <c r="E603" t="s">
        <v>132</v>
      </c>
      <c r="F603" t="s">
        <v>278</v>
      </c>
      <c r="G603" s="3">
        <v>0.10472216666666667</v>
      </c>
      <c r="H603" s="5">
        <v>1.4780090277777777E-2</v>
      </c>
      <c r="I603" s="2">
        <v>0</v>
      </c>
      <c r="J603" s="2">
        <v>0</v>
      </c>
      <c r="K603" s="2">
        <v>0</v>
      </c>
      <c r="L603" s="2">
        <v>1</v>
      </c>
      <c r="M603" s="2">
        <v>1</v>
      </c>
      <c r="N603">
        <v>0</v>
      </c>
      <c r="O603" s="2">
        <v>1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1</v>
      </c>
      <c r="V603" s="45" t="s">
        <v>77</v>
      </c>
      <c r="W603" s="45" t="s">
        <v>77</v>
      </c>
      <c r="X603" s="45" t="s">
        <v>77</v>
      </c>
      <c r="Y603" s="2">
        <v>1</v>
      </c>
      <c r="Z603" s="2">
        <v>0</v>
      </c>
      <c r="AA603">
        <v>1</v>
      </c>
      <c r="AB603" t="str">
        <f t="shared" si="3"/>
        <v>Swansea BayTorfaen</v>
      </c>
      <c r="AC603" t="str">
        <f>IFERROR(VLOOKUP(AB603,Control!X:Y,2,FALSE),"secondary")</f>
        <v>secondary</v>
      </c>
    </row>
    <row r="604" spans="1:29" x14ac:dyDescent="0.25">
      <c r="A604" s="11">
        <v>44718</v>
      </c>
      <c r="B604" s="2">
        <v>23</v>
      </c>
      <c r="C604" t="s">
        <v>89</v>
      </c>
      <c r="D604" t="s">
        <v>134</v>
      </c>
      <c r="E604" t="s">
        <v>132</v>
      </c>
      <c r="F604" t="s">
        <v>280</v>
      </c>
      <c r="G604" s="3">
        <v>55.03166499999999</v>
      </c>
      <c r="H604" s="5">
        <v>7.0278430162473787E-2</v>
      </c>
      <c r="I604" s="2">
        <v>7</v>
      </c>
      <c r="J604" s="2">
        <v>2</v>
      </c>
      <c r="K604" s="2">
        <v>0</v>
      </c>
      <c r="L604" s="2">
        <v>43</v>
      </c>
      <c r="M604" s="2">
        <v>43</v>
      </c>
      <c r="N604">
        <v>7</v>
      </c>
      <c r="O604" s="2">
        <v>29</v>
      </c>
      <c r="P604" s="2">
        <v>4</v>
      </c>
      <c r="Q604" s="2">
        <v>34</v>
      </c>
      <c r="R604" s="2">
        <v>37</v>
      </c>
      <c r="S604" s="2">
        <v>3</v>
      </c>
      <c r="T604" s="2">
        <v>0</v>
      </c>
      <c r="U604" s="2">
        <v>2</v>
      </c>
      <c r="V604" s="45">
        <v>6.9675925925925929E-3</v>
      </c>
      <c r="W604" s="45">
        <v>0.25</v>
      </c>
      <c r="X604" s="45">
        <v>6.2106481481481485E-2</v>
      </c>
      <c r="Y604" s="2">
        <v>2</v>
      </c>
      <c r="Z604" s="2">
        <v>37</v>
      </c>
      <c r="AA604">
        <v>43</v>
      </c>
      <c r="AB604" t="str">
        <f t="shared" si="3"/>
        <v>Aneurin BevanBlaenau Gwent</v>
      </c>
      <c r="AC604" t="str">
        <f>IFERROR(VLOOKUP(AB604,Control!X:Y,2,FALSE),"secondary")</f>
        <v>Primary</v>
      </c>
    </row>
    <row r="605" spans="1:29" x14ac:dyDescent="0.25">
      <c r="A605" s="11">
        <v>44718</v>
      </c>
      <c r="B605" s="2">
        <v>23</v>
      </c>
      <c r="C605" t="s">
        <v>89</v>
      </c>
      <c r="D605" t="s">
        <v>152</v>
      </c>
      <c r="E605" t="s">
        <v>132</v>
      </c>
      <c r="F605" t="s">
        <v>280</v>
      </c>
      <c r="G605" s="3">
        <v>0</v>
      </c>
      <c r="H605" s="5">
        <v>3.6685177314814819E-2</v>
      </c>
      <c r="I605" s="2">
        <v>0</v>
      </c>
      <c r="J605" s="2">
        <v>0</v>
      </c>
      <c r="K605" s="2">
        <v>0</v>
      </c>
      <c r="L605" s="2">
        <v>15</v>
      </c>
      <c r="M605" s="2">
        <v>15</v>
      </c>
      <c r="N605">
        <v>0</v>
      </c>
      <c r="O605" s="2">
        <v>9</v>
      </c>
      <c r="P605" s="2">
        <v>2</v>
      </c>
      <c r="Q605" s="2">
        <v>6</v>
      </c>
      <c r="R605" s="2">
        <v>9</v>
      </c>
      <c r="S605" s="2">
        <v>3</v>
      </c>
      <c r="T605" s="2">
        <v>1</v>
      </c>
      <c r="U605" s="2">
        <v>3</v>
      </c>
      <c r="V605" s="45">
        <v>6.3310185185185188E-3</v>
      </c>
      <c r="W605" s="45">
        <v>0.5</v>
      </c>
      <c r="X605" s="45">
        <v>5.9745370370370372E-2</v>
      </c>
      <c r="Y605" s="2">
        <v>4</v>
      </c>
      <c r="Z605" s="2">
        <v>9</v>
      </c>
      <c r="AA605">
        <v>15</v>
      </c>
      <c r="AB605" t="str">
        <f t="shared" si="3"/>
        <v>Aneurin BevanBlaenau Gwent</v>
      </c>
      <c r="AC605" t="str">
        <f>IFERROR(VLOOKUP(AB605,Control!X:Y,2,FALSE),"secondary")</f>
        <v>Primary</v>
      </c>
    </row>
    <row r="606" spans="1:29" x14ac:dyDescent="0.25">
      <c r="A606" s="11">
        <v>44718</v>
      </c>
      <c r="B606" s="2">
        <v>23</v>
      </c>
      <c r="C606" t="s">
        <v>89</v>
      </c>
      <c r="D606" t="s">
        <v>158</v>
      </c>
      <c r="E606" t="s">
        <v>132</v>
      </c>
      <c r="F606" t="s">
        <v>280</v>
      </c>
      <c r="G606" s="3">
        <v>0</v>
      </c>
      <c r="H606" s="5">
        <v>3.5833333333333335E-2</v>
      </c>
      <c r="I606" s="2">
        <v>0</v>
      </c>
      <c r="J606" s="2">
        <v>0</v>
      </c>
      <c r="K606" s="2">
        <v>0</v>
      </c>
      <c r="L606" s="2">
        <v>1</v>
      </c>
      <c r="M606" s="2">
        <v>1</v>
      </c>
      <c r="N606">
        <v>0</v>
      </c>
      <c r="O606" s="2">
        <v>1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1</v>
      </c>
      <c r="V606" s="45" t="s">
        <v>77</v>
      </c>
      <c r="W606" s="45" t="s">
        <v>77</v>
      </c>
      <c r="X606" s="45" t="s">
        <v>77</v>
      </c>
      <c r="Y606" s="2">
        <v>1</v>
      </c>
      <c r="Z606" s="2">
        <v>0</v>
      </c>
      <c r="AA606">
        <v>1</v>
      </c>
      <c r="AB606" t="str">
        <f t="shared" si="3"/>
        <v>Aneurin BevanBlaenau Gwent</v>
      </c>
      <c r="AC606" t="str">
        <f>IFERROR(VLOOKUP(AB606,Control!X:Y,2,FALSE),"secondary")</f>
        <v>Primary</v>
      </c>
    </row>
    <row r="607" spans="1:29" x14ac:dyDescent="0.25">
      <c r="A607" s="11">
        <v>44718</v>
      </c>
      <c r="B607" s="2">
        <v>23</v>
      </c>
      <c r="C607" t="s">
        <v>89</v>
      </c>
      <c r="D607" t="s">
        <v>167</v>
      </c>
      <c r="E607" t="s">
        <v>153</v>
      </c>
      <c r="F607" t="s">
        <v>280</v>
      </c>
      <c r="G607" s="3">
        <v>0</v>
      </c>
      <c r="H607" s="5" t="s">
        <v>77</v>
      </c>
      <c r="I607" s="2">
        <v>0</v>
      </c>
      <c r="J607" s="2">
        <v>0</v>
      </c>
      <c r="K607" s="2">
        <v>0</v>
      </c>
      <c r="L607" s="2">
        <v>1</v>
      </c>
      <c r="M607" s="2">
        <v>0</v>
      </c>
      <c r="N607">
        <v>0</v>
      </c>
      <c r="O607" s="2">
        <v>0</v>
      </c>
      <c r="P607" s="2">
        <v>0</v>
      </c>
      <c r="Q607" s="2">
        <v>0</v>
      </c>
      <c r="R607" s="2">
        <v>1</v>
      </c>
      <c r="S607" s="2">
        <v>1</v>
      </c>
      <c r="T607" s="2">
        <v>0</v>
      </c>
      <c r="U607" s="2">
        <v>0</v>
      </c>
      <c r="V607" s="45" t="s">
        <v>77</v>
      </c>
      <c r="W607" s="45" t="s">
        <v>77</v>
      </c>
      <c r="X607" s="45" t="s">
        <v>77</v>
      </c>
      <c r="Y607" s="2">
        <v>0</v>
      </c>
      <c r="Z607" s="2">
        <v>1</v>
      </c>
      <c r="AA607">
        <v>0</v>
      </c>
      <c r="AB607" t="str">
        <f t="shared" si="3"/>
        <v>Aneurin BevanBlaenau Gwent</v>
      </c>
      <c r="AC607" t="str">
        <f>IFERROR(VLOOKUP(AB607,Control!X:Y,2,FALSE),"secondary")</f>
        <v>Primary</v>
      </c>
    </row>
    <row r="608" spans="1:29" x14ac:dyDescent="0.25">
      <c r="A608" s="11">
        <v>44718</v>
      </c>
      <c r="B608" s="2">
        <v>23</v>
      </c>
      <c r="C608" t="s">
        <v>89</v>
      </c>
      <c r="D608" t="s">
        <v>134</v>
      </c>
      <c r="E608" t="s">
        <v>132</v>
      </c>
      <c r="F608" t="s">
        <v>272</v>
      </c>
      <c r="G608" s="3">
        <v>103.08638199999997</v>
      </c>
      <c r="H608" s="5">
        <v>7.9713614489489479E-2</v>
      </c>
      <c r="I608" s="2">
        <v>10</v>
      </c>
      <c r="J608" s="2">
        <v>8</v>
      </c>
      <c r="K608" s="2">
        <v>0</v>
      </c>
      <c r="L608" s="2">
        <v>73</v>
      </c>
      <c r="M608" s="2">
        <v>71</v>
      </c>
      <c r="N608">
        <v>11</v>
      </c>
      <c r="O608" s="2">
        <v>38</v>
      </c>
      <c r="P608" s="2">
        <v>8</v>
      </c>
      <c r="Q608" s="2">
        <v>50</v>
      </c>
      <c r="R608" s="2">
        <v>55</v>
      </c>
      <c r="S608" s="2">
        <v>5</v>
      </c>
      <c r="T608" s="2">
        <v>2</v>
      </c>
      <c r="U608" s="2">
        <v>8</v>
      </c>
      <c r="V608" s="45">
        <v>6.4699074074074077E-3</v>
      </c>
      <c r="W608" s="45">
        <v>0.375</v>
      </c>
      <c r="X608" s="45">
        <v>5.4583333333333331E-2</v>
      </c>
      <c r="Y608" s="2">
        <v>10</v>
      </c>
      <c r="Z608" s="2">
        <v>55</v>
      </c>
      <c r="AA608">
        <v>73</v>
      </c>
      <c r="AB608" t="str">
        <f t="shared" si="3"/>
        <v>Aneurin BevanCaerphilly</v>
      </c>
      <c r="AC608" t="str">
        <f>IFERROR(VLOOKUP(AB608,Control!X:Y,2,FALSE),"secondary")</f>
        <v>Primary</v>
      </c>
    </row>
    <row r="609" spans="1:29" x14ac:dyDescent="0.25">
      <c r="A609" s="11">
        <v>44718</v>
      </c>
      <c r="B609" s="2">
        <v>23</v>
      </c>
      <c r="C609" t="s">
        <v>89</v>
      </c>
      <c r="D609" t="s">
        <v>159</v>
      </c>
      <c r="E609" t="s">
        <v>150</v>
      </c>
      <c r="F609" t="s">
        <v>272</v>
      </c>
      <c r="G609" s="3">
        <v>0</v>
      </c>
      <c r="H609" s="5">
        <v>3.7161895412457915E-2</v>
      </c>
      <c r="I609" s="2">
        <v>0</v>
      </c>
      <c r="J609" s="2">
        <v>0</v>
      </c>
      <c r="K609" s="2">
        <v>0</v>
      </c>
      <c r="L609" s="2">
        <v>34</v>
      </c>
      <c r="M609" s="2">
        <v>34</v>
      </c>
      <c r="N609">
        <v>0</v>
      </c>
      <c r="O609" s="2">
        <v>24</v>
      </c>
      <c r="P609" s="2">
        <v>7</v>
      </c>
      <c r="Q609" s="2">
        <v>17</v>
      </c>
      <c r="R609" s="2">
        <v>22</v>
      </c>
      <c r="S609" s="2">
        <v>5</v>
      </c>
      <c r="T609" s="2">
        <v>0</v>
      </c>
      <c r="U609" s="2">
        <v>5</v>
      </c>
      <c r="V609" s="45">
        <v>6.9444444444444449E-3</v>
      </c>
      <c r="W609" s="45">
        <v>0.2857142857142857</v>
      </c>
      <c r="X609" s="45">
        <v>9.1932870370370373E-2</v>
      </c>
      <c r="Y609" s="2">
        <v>5</v>
      </c>
      <c r="Z609" s="2">
        <v>22</v>
      </c>
      <c r="AA609">
        <v>34</v>
      </c>
      <c r="AB609" t="str">
        <f t="shared" si="3"/>
        <v>Aneurin BevanCaerphilly</v>
      </c>
      <c r="AC609" t="str">
        <f>IFERROR(VLOOKUP(AB609,Control!X:Y,2,FALSE),"secondary")</f>
        <v>Primary</v>
      </c>
    </row>
    <row r="610" spans="1:29" x14ac:dyDescent="0.25">
      <c r="A610" s="11">
        <v>44718</v>
      </c>
      <c r="B610" s="2">
        <v>23</v>
      </c>
      <c r="C610" t="s">
        <v>89</v>
      </c>
      <c r="D610" t="s">
        <v>158</v>
      </c>
      <c r="E610" t="s">
        <v>132</v>
      </c>
      <c r="F610" t="s">
        <v>272</v>
      </c>
      <c r="G610" s="3">
        <v>0</v>
      </c>
      <c r="H610" s="5">
        <v>9.872684027777778E-3</v>
      </c>
      <c r="I610" s="2">
        <v>0</v>
      </c>
      <c r="J610" s="2">
        <v>0</v>
      </c>
      <c r="K610" s="2">
        <v>0</v>
      </c>
      <c r="L610" s="2">
        <v>3</v>
      </c>
      <c r="M610" s="2">
        <v>3</v>
      </c>
      <c r="N610">
        <v>0</v>
      </c>
      <c r="O610" s="2">
        <v>3</v>
      </c>
      <c r="P610" s="2">
        <v>0</v>
      </c>
      <c r="Q610" s="2">
        <v>2</v>
      </c>
      <c r="R610" s="2">
        <v>3</v>
      </c>
      <c r="S610" s="2">
        <v>1</v>
      </c>
      <c r="T610" s="2">
        <v>0</v>
      </c>
      <c r="U610" s="2">
        <v>0</v>
      </c>
      <c r="V610" s="45" t="s">
        <v>77</v>
      </c>
      <c r="W610" s="45" t="s">
        <v>77</v>
      </c>
      <c r="X610" s="45">
        <v>7.3738425925925929E-2</v>
      </c>
      <c r="Y610" s="2">
        <v>0</v>
      </c>
      <c r="Z610" s="2">
        <v>3</v>
      </c>
      <c r="AA610">
        <v>3</v>
      </c>
      <c r="AB610" t="str">
        <f t="shared" si="3"/>
        <v>Aneurin BevanCaerphilly</v>
      </c>
      <c r="AC610" t="str">
        <f>IFERROR(VLOOKUP(AB610,Control!X:Y,2,FALSE),"secondary")</f>
        <v>Primary</v>
      </c>
    </row>
    <row r="611" spans="1:29" x14ac:dyDescent="0.25">
      <c r="A611" s="11">
        <v>44718</v>
      </c>
      <c r="B611" s="2">
        <v>23</v>
      </c>
      <c r="C611" t="s">
        <v>89</v>
      </c>
      <c r="D611" t="s">
        <v>257</v>
      </c>
      <c r="E611" t="s">
        <v>153</v>
      </c>
      <c r="F611" t="s">
        <v>272</v>
      </c>
      <c r="G611" s="3">
        <v>0</v>
      </c>
      <c r="H611" s="5">
        <v>4.8032430555555554E-3</v>
      </c>
      <c r="I611" s="2">
        <v>0</v>
      </c>
      <c r="J611" s="2">
        <v>0</v>
      </c>
      <c r="K611" s="2">
        <v>0</v>
      </c>
      <c r="L611" s="2">
        <v>1</v>
      </c>
      <c r="M611" s="2">
        <v>1</v>
      </c>
      <c r="N611">
        <v>0</v>
      </c>
      <c r="O611" s="2">
        <v>1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1</v>
      </c>
      <c r="V611" s="45" t="s">
        <v>77</v>
      </c>
      <c r="W611" s="45" t="s">
        <v>77</v>
      </c>
      <c r="X611" s="45" t="s">
        <v>77</v>
      </c>
      <c r="Y611" s="2">
        <v>1</v>
      </c>
      <c r="Z611" s="2">
        <v>0</v>
      </c>
      <c r="AA611">
        <v>1</v>
      </c>
      <c r="AB611" t="str">
        <f t="shared" si="3"/>
        <v>Aneurin BevanCaerphilly</v>
      </c>
      <c r="AC611" t="str">
        <f>IFERROR(VLOOKUP(AB611,Control!X:Y,2,FALSE),"secondary")</f>
        <v>Primary</v>
      </c>
    </row>
    <row r="612" spans="1:29" x14ac:dyDescent="0.25">
      <c r="A612" s="11">
        <v>44718</v>
      </c>
      <c r="B612" s="2">
        <v>23</v>
      </c>
      <c r="C612" t="s">
        <v>89</v>
      </c>
      <c r="D612" t="s">
        <v>134</v>
      </c>
      <c r="E612" t="s">
        <v>132</v>
      </c>
      <c r="F612" t="s">
        <v>273</v>
      </c>
      <c r="G612" s="3">
        <v>0</v>
      </c>
      <c r="H612" s="5">
        <v>0.10716435416666666</v>
      </c>
      <c r="I612" s="2">
        <v>0</v>
      </c>
      <c r="J612" s="2">
        <v>0</v>
      </c>
      <c r="K612" s="2">
        <v>0</v>
      </c>
      <c r="L612" s="2">
        <v>2</v>
      </c>
      <c r="M612" s="2">
        <v>2</v>
      </c>
      <c r="N612">
        <v>0</v>
      </c>
      <c r="O612" s="2">
        <v>0</v>
      </c>
      <c r="P612" s="2">
        <v>0</v>
      </c>
      <c r="Q612" s="2">
        <v>2</v>
      </c>
      <c r="R612" s="2">
        <v>2</v>
      </c>
      <c r="S612" s="2">
        <v>0</v>
      </c>
      <c r="T612" s="2">
        <v>0</v>
      </c>
      <c r="U612" s="2">
        <v>0</v>
      </c>
      <c r="V612" s="45" t="s">
        <v>77</v>
      </c>
      <c r="W612" s="45" t="s">
        <v>77</v>
      </c>
      <c r="X612" s="45">
        <v>0.22181134259259258</v>
      </c>
      <c r="Y612" s="2">
        <v>0</v>
      </c>
      <c r="Z612" s="2">
        <v>2</v>
      </c>
      <c r="AA612">
        <v>2</v>
      </c>
      <c r="AB612" t="str">
        <f t="shared" si="3"/>
        <v>Aneurin BevanCardiff</v>
      </c>
      <c r="AC612" t="str">
        <f>IFERROR(VLOOKUP(AB612,Control!X:Y,2,FALSE),"secondary")</f>
        <v>secondary</v>
      </c>
    </row>
    <row r="613" spans="1:29" x14ac:dyDescent="0.25">
      <c r="A613" s="11">
        <v>44718</v>
      </c>
      <c r="B613" s="2">
        <v>23</v>
      </c>
      <c r="C613" t="s">
        <v>89</v>
      </c>
      <c r="D613" t="s">
        <v>134</v>
      </c>
      <c r="E613" t="s">
        <v>132</v>
      </c>
      <c r="F613" t="s">
        <v>279</v>
      </c>
      <c r="G613" s="3">
        <v>134.73833216666665</v>
      </c>
      <c r="H613" s="5">
        <v>8.0577086321059421E-2</v>
      </c>
      <c r="I613" s="2">
        <v>12</v>
      </c>
      <c r="J613" s="2">
        <v>5</v>
      </c>
      <c r="K613" s="2">
        <v>0</v>
      </c>
      <c r="L613" s="2">
        <v>71</v>
      </c>
      <c r="M613" s="2">
        <v>70</v>
      </c>
      <c r="N613">
        <v>10</v>
      </c>
      <c r="O613" s="2">
        <v>40</v>
      </c>
      <c r="P613" s="2">
        <v>11</v>
      </c>
      <c r="Q613" s="2">
        <v>36</v>
      </c>
      <c r="R613" s="2">
        <v>43</v>
      </c>
      <c r="S613" s="2">
        <v>7</v>
      </c>
      <c r="T613" s="2">
        <v>2</v>
      </c>
      <c r="U613" s="2">
        <v>15</v>
      </c>
      <c r="V613" s="45">
        <v>1.0335648148148148E-2</v>
      </c>
      <c r="W613" s="45">
        <v>0.18181818181818182</v>
      </c>
      <c r="X613" s="45">
        <v>5.5081018518518515E-2</v>
      </c>
      <c r="Y613" s="2">
        <v>17</v>
      </c>
      <c r="Z613" s="2">
        <v>43</v>
      </c>
      <c r="AA613">
        <v>71</v>
      </c>
      <c r="AB613" t="str">
        <f t="shared" si="3"/>
        <v>Aneurin BevanMonmouthshire</v>
      </c>
      <c r="AC613" t="str">
        <f>IFERROR(VLOOKUP(AB613,Control!X:Y,2,FALSE),"secondary")</f>
        <v>Primary</v>
      </c>
    </row>
    <row r="614" spans="1:29" x14ac:dyDescent="0.25">
      <c r="A614" s="11">
        <v>44718</v>
      </c>
      <c r="B614" s="2">
        <v>23</v>
      </c>
      <c r="C614" t="s">
        <v>89</v>
      </c>
      <c r="D614" t="s">
        <v>152</v>
      </c>
      <c r="E614" t="s">
        <v>132</v>
      </c>
      <c r="F614" t="s">
        <v>279</v>
      </c>
      <c r="G614" s="3">
        <v>0</v>
      </c>
      <c r="H614" s="5">
        <v>4.3192129166666676E-2</v>
      </c>
      <c r="I614" s="2">
        <v>0</v>
      </c>
      <c r="J614" s="2">
        <v>0</v>
      </c>
      <c r="K614" s="2">
        <v>0</v>
      </c>
      <c r="L614" s="2">
        <v>11</v>
      </c>
      <c r="M614" s="2">
        <v>11</v>
      </c>
      <c r="N614">
        <v>0</v>
      </c>
      <c r="O614" s="2">
        <v>8</v>
      </c>
      <c r="P614" s="2">
        <v>0</v>
      </c>
      <c r="Q614" s="2">
        <v>7</v>
      </c>
      <c r="R614" s="2">
        <v>8</v>
      </c>
      <c r="S614" s="2">
        <v>1</v>
      </c>
      <c r="T614" s="2">
        <v>1</v>
      </c>
      <c r="U614" s="2">
        <v>2</v>
      </c>
      <c r="V614" s="45" t="s">
        <v>77</v>
      </c>
      <c r="W614" s="45" t="s">
        <v>77</v>
      </c>
      <c r="X614" s="45">
        <v>6.4189814814814825E-2</v>
      </c>
      <c r="Y614" s="2">
        <v>3</v>
      </c>
      <c r="Z614" s="2">
        <v>8</v>
      </c>
      <c r="AA614">
        <v>11</v>
      </c>
      <c r="AB614" t="str">
        <f t="shared" si="3"/>
        <v>Aneurin BevanMonmouthshire</v>
      </c>
      <c r="AC614" t="str">
        <f>IFERROR(VLOOKUP(AB614,Control!X:Y,2,FALSE),"secondary")</f>
        <v>Primary</v>
      </c>
    </row>
    <row r="615" spans="1:29" x14ac:dyDescent="0.25">
      <c r="A615" s="11">
        <v>44718</v>
      </c>
      <c r="B615" s="2">
        <v>23</v>
      </c>
      <c r="C615" t="s">
        <v>89</v>
      </c>
      <c r="D615" t="s">
        <v>158</v>
      </c>
      <c r="E615" t="s">
        <v>132</v>
      </c>
      <c r="F615" t="s">
        <v>279</v>
      </c>
      <c r="G615" s="3">
        <v>0</v>
      </c>
      <c r="H615" s="5">
        <v>3.1269672222222218E-2</v>
      </c>
      <c r="I615" s="2">
        <v>0</v>
      </c>
      <c r="J615" s="2">
        <v>0</v>
      </c>
      <c r="K615" s="2">
        <v>0</v>
      </c>
      <c r="L615" s="2">
        <v>10</v>
      </c>
      <c r="M615" s="2">
        <v>10</v>
      </c>
      <c r="N615">
        <v>0</v>
      </c>
      <c r="O615" s="2">
        <v>8</v>
      </c>
      <c r="P615" s="2">
        <v>0</v>
      </c>
      <c r="Q615" s="2">
        <v>8</v>
      </c>
      <c r="R615" s="2">
        <v>9</v>
      </c>
      <c r="S615" s="2">
        <v>1</v>
      </c>
      <c r="T615" s="2">
        <v>0</v>
      </c>
      <c r="U615" s="2">
        <v>1</v>
      </c>
      <c r="V615" s="45" t="s">
        <v>77</v>
      </c>
      <c r="W615" s="45" t="s">
        <v>77</v>
      </c>
      <c r="X615" s="45">
        <v>2.8344907407407412E-2</v>
      </c>
      <c r="Y615" s="2">
        <v>1</v>
      </c>
      <c r="Z615" s="2">
        <v>9</v>
      </c>
      <c r="AA615">
        <v>10</v>
      </c>
      <c r="AB615" t="str">
        <f t="shared" si="3"/>
        <v>Aneurin BevanMonmouthshire</v>
      </c>
      <c r="AC615" t="str">
        <f>IFERROR(VLOOKUP(AB615,Control!X:Y,2,FALSE),"secondary")</f>
        <v>Primary</v>
      </c>
    </row>
    <row r="616" spans="1:29" x14ac:dyDescent="0.25">
      <c r="A616" s="11">
        <v>44718</v>
      </c>
      <c r="B616" s="2">
        <v>23</v>
      </c>
      <c r="C616" t="s">
        <v>89</v>
      </c>
      <c r="D616" t="s">
        <v>164</v>
      </c>
      <c r="E616" t="s">
        <v>150</v>
      </c>
      <c r="F616" t="s">
        <v>279</v>
      </c>
      <c r="G616" s="3">
        <v>0</v>
      </c>
      <c r="H616" s="5">
        <v>8.4606458333333339E-3</v>
      </c>
      <c r="I616" s="2">
        <v>0</v>
      </c>
      <c r="J616" s="2">
        <v>0</v>
      </c>
      <c r="K616" s="2">
        <v>0</v>
      </c>
      <c r="L616" s="2">
        <v>1</v>
      </c>
      <c r="M616" s="2">
        <v>1</v>
      </c>
      <c r="N616">
        <v>0</v>
      </c>
      <c r="O616" s="2">
        <v>1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1</v>
      </c>
      <c r="V616" s="45" t="s">
        <v>77</v>
      </c>
      <c r="W616" s="45" t="s">
        <v>77</v>
      </c>
      <c r="X616" s="45" t="s">
        <v>77</v>
      </c>
      <c r="Y616" s="2">
        <v>1</v>
      </c>
      <c r="Z616" s="2">
        <v>0</v>
      </c>
      <c r="AA616">
        <v>1</v>
      </c>
      <c r="AB616" t="str">
        <f t="shared" si="3"/>
        <v>Aneurin BevanMonmouthshire</v>
      </c>
      <c r="AC616" t="str">
        <f>IFERROR(VLOOKUP(AB616,Control!X:Y,2,FALSE),"secondary")</f>
        <v>Primary</v>
      </c>
    </row>
    <row r="617" spans="1:29" x14ac:dyDescent="0.25">
      <c r="A617" s="11">
        <v>44718</v>
      </c>
      <c r="B617" s="2">
        <v>23</v>
      </c>
      <c r="C617" t="s">
        <v>89</v>
      </c>
      <c r="D617" t="s">
        <v>169</v>
      </c>
      <c r="E617" t="s">
        <v>170</v>
      </c>
      <c r="F617" t="s">
        <v>279</v>
      </c>
      <c r="G617" s="3">
        <v>0</v>
      </c>
      <c r="H617" s="5" t="s">
        <v>77</v>
      </c>
      <c r="I617" s="2">
        <v>0</v>
      </c>
      <c r="J617" s="2">
        <v>0</v>
      </c>
      <c r="K617" s="2">
        <v>0</v>
      </c>
      <c r="L617" s="2">
        <v>1</v>
      </c>
      <c r="M617" s="2">
        <v>1</v>
      </c>
      <c r="N617">
        <v>0</v>
      </c>
      <c r="O617" s="2">
        <v>1</v>
      </c>
      <c r="P617" s="2">
        <v>0</v>
      </c>
      <c r="Q617" s="2">
        <v>0</v>
      </c>
      <c r="R617" s="2">
        <v>1</v>
      </c>
      <c r="S617" s="2">
        <v>1</v>
      </c>
      <c r="T617" s="2">
        <v>0</v>
      </c>
      <c r="U617" s="2">
        <v>0</v>
      </c>
      <c r="V617" s="45" t="s">
        <v>77</v>
      </c>
      <c r="W617" s="45" t="s">
        <v>77</v>
      </c>
      <c r="X617" s="45">
        <v>0.18229166666666669</v>
      </c>
      <c r="Y617" s="2">
        <v>0</v>
      </c>
      <c r="Z617" s="2">
        <v>1</v>
      </c>
      <c r="AA617">
        <v>1</v>
      </c>
      <c r="AB617" t="str">
        <f t="shared" si="3"/>
        <v>Aneurin BevanMonmouthshire</v>
      </c>
      <c r="AC617" t="str">
        <f>IFERROR(VLOOKUP(AB617,Control!X:Y,2,FALSE),"secondary")</f>
        <v>Primary</v>
      </c>
    </row>
    <row r="618" spans="1:29" x14ac:dyDescent="0.25">
      <c r="A618" s="11">
        <v>44718</v>
      </c>
      <c r="B618" s="2">
        <v>23</v>
      </c>
      <c r="C618" t="s">
        <v>89</v>
      </c>
      <c r="D618" t="s">
        <v>134</v>
      </c>
      <c r="E618" t="s">
        <v>132</v>
      </c>
      <c r="F618" t="s">
        <v>271</v>
      </c>
      <c r="G618" s="3">
        <v>213.20415949999986</v>
      </c>
      <c r="H618" s="5">
        <v>7.5770554083885208E-2</v>
      </c>
      <c r="I618" s="2">
        <v>19</v>
      </c>
      <c r="J618" s="2">
        <v>8</v>
      </c>
      <c r="K618" s="2">
        <v>0</v>
      </c>
      <c r="L618" s="2">
        <v>151</v>
      </c>
      <c r="M618" s="2">
        <v>148</v>
      </c>
      <c r="N618">
        <v>19</v>
      </c>
      <c r="O618" s="2">
        <v>83</v>
      </c>
      <c r="P618" s="2">
        <v>35</v>
      </c>
      <c r="Q618" s="2">
        <v>76</v>
      </c>
      <c r="R618" s="2">
        <v>92</v>
      </c>
      <c r="S618" s="2">
        <v>16</v>
      </c>
      <c r="T618" s="2">
        <v>3</v>
      </c>
      <c r="U618" s="2">
        <v>21</v>
      </c>
      <c r="V618" s="45">
        <v>3.3101851851851851E-3</v>
      </c>
      <c r="W618" s="45">
        <v>0.74285714285714288</v>
      </c>
      <c r="X618" s="45">
        <v>5.3472222222222227E-2</v>
      </c>
      <c r="Y618" s="2">
        <v>24</v>
      </c>
      <c r="Z618" s="2">
        <v>92</v>
      </c>
      <c r="AA618">
        <v>150</v>
      </c>
      <c r="AB618" t="str">
        <f t="shared" si="3"/>
        <v>Aneurin BevanNewport</v>
      </c>
      <c r="AC618" t="str">
        <f>IFERROR(VLOOKUP(AB618,Control!X:Y,2,FALSE),"secondary")</f>
        <v>Primary</v>
      </c>
    </row>
    <row r="619" spans="1:29" x14ac:dyDescent="0.25">
      <c r="A619" s="11">
        <v>44718</v>
      </c>
      <c r="B619" s="2">
        <v>23</v>
      </c>
      <c r="C619" t="s">
        <v>89</v>
      </c>
      <c r="D619" t="s">
        <v>158</v>
      </c>
      <c r="E619" t="s">
        <v>132</v>
      </c>
      <c r="F619" t="s">
        <v>271</v>
      </c>
      <c r="G619" s="3">
        <v>0</v>
      </c>
      <c r="H619" s="5">
        <v>4.4836032986111114E-2</v>
      </c>
      <c r="I619" s="2">
        <v>0</v>
      </c>
      <c r="J619" s="2">
        <v>0</v>
      </c>
      <c r="K619" s="2">
        <v>0</v>
      </c>
      <c r="L619" s="2">
        <v>37</v>
      </c>
      <c r="M619" s="2">
        <v>37</v>
      </c>
      <c r="N619">
        <v>1</v>
      </c>
      <c r="O619" s="2">
        <v>20</v>
      </c>
      <c r="P619" s="2">
        <v>3</v>
      </c>
      <c r="Q619" s="2">
        <v>18</v>
      </c>
      <c r="R619" s="2">
        <v>21</v>
      </c>
      <c r="S619" s="2">
        <v>3</v>
      </c>
      <c r="T619" s="2">
        <v>1</v>
      </c>
      <c r="U619" s="2">
        <v>12</v>
      </c>
      <c r="V619" s="45">
        <v>3.0671296296296302E-3</v>
      </c>
      <c r="W619" s="45">
        <v>0.66666666666666663</v>
      </c>
      <c r="X619" s="45">
        <v>4.7060185185185184E-2</v>
      </c>
      <c r="Y619" s="2">
        <v>13</v>
      </c>
      <c r="Z619" s="2">
        <v>21</v>
      </c>
      <c r="AA619">
        <v>37</v>
      </c>
      <c r="AB619" t="str">
        <f t="shared" si="3"/>
        <v>Aneurin BevanNewport</v>
      </c>
      <c r="AC619" t="str">
        <f>IFERROR(VLOOKUP(AB619,Control!X:Y,2,FALSE),"secondary")</f>
        <v>Primary</v>
      </c>
    </row>
    <row r="620" spans="1:29" x14ac:dyDescent="0.25">
      <c r="A620" s="11">
        <v>44718</v>
      </c>
      <c r="B620" s="2">
        <v>23</v>
      </c>
      <c r="C620" t="s">
        <v>89</v>
      </c>
      <c r="D620" t="s">
        <v>172</v>
      </c>
      <c r="E620" t="s">
        <v>173</v>
      </c>
      <c r="F620" t="s">
        <v>271</v>
      </c>
      <c r="G620" s="3">
        <v>0</v>
      </c>
      <c r="H620" s="5">
        <v>6.9907430555555556E-3</v>
      </c>
      <c r="I620" s="2">
        <v>0</v>
      </c>
      <c r="J620" s="2">
        <v>0</v>
      </c>
      <c r="K620" s="2">
        <v>0</v>
      </c>
      <c r="L620" s="2">
        <v>1</v>
      </c>
      <c r="M620" s="2">
        <v>1</v>
      </c>
      <c r="N620">
        <v>0</v>
      </c>
      <c r="O620" s="2">
        <v>1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1</v>
      </c>
      <c r="V620" s="45" t="s">
        <v>77</v>
      </c>
      <c r="W620" s="45" t="s">
        <v>77</v>
      </c>
      <c r="X620" s="45" t="s">
        <v>77</v>
      </c>
      <c r="Y620" s="2">
        <v>1</v>
      </c>
      <c r="Z620" s="2">
        <v>0</v>
      </c>
      <c r="AA620">
        <v>1</v>
      </c>
      <c r="AB620" t="str">
        <f t="shared" ref="AB620:AB683" si="4">C620&amp;F620</f>
        <v>Aneurin BevanNewport</v>
      </c>
      <c r="AC620" t="str">
        <f>IFERROR(VLOOKUP(AB620,Control!X:Y,2,FALSE),"secondary")</f>
        <v>Primary</v>
      </c>
    </row>
    <row r="621" spans="1:29" x14ac:dyDescent="0.25">
      <c r="A621" s="11">
        <v>44718</v>
      </c>
      <c r="B621" s="2">
        <v>23</v>
      </c>
      <c r="C621" t="s">
        <v>89</v>
      </c>
      <c r="D621" t="s">
        <v>159</v>
      </c>
      <c r="E621" t="s">
        <v>150</v>
      </c>
      <c r="F621" t="s">
        <v>271</v>
      </c>
      <c r="G621" s="3">
        <v>0</v>
      </c>
      <c r="H621" s="5" t="s">
        <v>77</v>
      </c>
      <c r="I621" s="2">
        <v>0</v>
      </c>
      <c r="J621" s="2">
        <v>0</v>
      </c>
      <c r="K621" s="2">
        <v>0</v>
      </c>
      <c r="L621" s="2">
        <v>1</v>
      </c>
      <c r="M621" s="2">
        <v>1</v>
      </c>
      <c r="N621">
        <v>0</v>
      </c>
      <c r="O621" s="2">
        <v>0</v>
      </c>
      <c r="P621" s="2">
        <v>0</v>
      </c>
      <c r="Q621" s="2">
        <v>0</v>
      </c>
      <c r="R621" s="2">
        <v>1</v>
      </c>
      <c r="S621" s="2">
        <v>1</v>
      </c>
      <c r="T621" s="2">
        <v>0</v>
      </c>
      <c r="U621" s="2">
        <v>0</v>
      </c>
      <c r="V621" s="45" t="s">
        <v>77</v>
      </c>
      <c r="W621" s="45" t="s">
        <v>77</v>
      </c>
      <c r="X621" s="45">
        <v>9.2581018518518521E-2</v>
      </c>
      <c r="Y621" s="2">
        <v>0</v>
      </c>
      <c r="Z621" s="2">
        <v>1</v>
      </c>
      <c r="AA621">
        <v>1</v>
      </c>
      <c r="AB621" t="str">
        <f t="shared" si="4"/>
        <v>Aneurin BevanNewport</v>
      </c>
      <c r="AC621" t="str">
        <f>IFERROR(VLOOKUP(AB621,Control!X:Y,2,FALSE),"secondary")</f>
        <v>Primary</v>
      </c>
    </row>
    <row r="622" spans="1:29" x14ac:dyDescent="0.25">
      <c r="A622" s="11">
        <v>44718</v>
      </c>
      <c r="B622" s="2">
        <v>23</v>
      </c>
      <c r="C622" t="s">
        <v>89</v>
      </c>
      <c r="D622" t="s">
        <v>134</v>
      </c>
      <c r="E622" t="s">
        <v>132</v>
      </c>
      <c r="F622" t="s">
        <v>94</v>
      </c>
      <c r="G622" s="3">
        <v>0.71527783333333339</v>
      </c>
      <c r="H622" s="5">
        <v>4.0219909722222225E-2</v>
      </c>
      <c r="I622" s="2">
        <v>0</v>
      </c>
      <c r="J622" s="2">
        <v>0</v>
      </c>
      <c r="K622" s="2">
        <v>0</v>
      </c>
      <c r="L622" s="2">
        <v>1</v>
      </c>
      <c r="M622" s="2">
        <v>1</v>
      </c>
      <c r="N622">
        <v>0</v>
      </c>
      <c r="O622" s="2">
        <v>1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1</v>
      </c>
      <c r="V622" s="45" t="s">
        <v>77</v>
      </c>
      <c r="W622" s="45" t="s">
        <v>77</v>
      </c>
      <c r="X622" s="45" t="s">
        <v>77</v>
      </c>
      <c r="Y622" s="2">
        <v>1</v>
      </c>
      <c r="Z622" s="2">
        <v>0</v>
      </c>
      <c r="AA622">
        <v>1</v>
      </c>
      <c r="AB622" t="str">
        <f t="shared" si="4"/>
        <v>Aneurin BevanPowys</v>
      </c>
      <c r="AC622" t="str">
        <f>IFERROR(VLOOKUP(AB622,Control!X:Y,2,FALSE),"secondary")</f>
        <v>secondary</v>
      </c>
    </row>
    <row r="623" spans="1:29" x14ac:dyDescent="0.25">
      <c r="A623" s="11">
        <v>44718</v>
      </c>
      <c r="B623" s="2">
        <v>23</v>
      </c>
      <c r="C623" t="s">
        <v>89</v>
      </c>
      <c r="D623" t="s">
        <v>152</v>
      </c>
      <c r="E623" t="s">
        <v>132</v>
      </c>
      <c r="F623" t="s">
        <v>94</v>
      </c>
      <c r="G623" s="3">
        <v>0</v>
      </c>
      <c r="H623" s="5">
        <v>6.1487267361111111E-2</v>
      </c>
      <c r="I623" s="2">
        <v>0</v>
      </c>
      <c r="J623" s="2">
        <v>0</v>
      </c>
      <c r="K623" s="2">
        <v>0</v>
      </c>
      <c r="L623" s="2">
        <v>1</v>
      </c>
      <c r="M623" s="2">
        <v>1</v>
      </c>
      <c r="N623">
        <v>0</v>
      </c>
      <c r="O623" s="2">
        <v>1</v>
      </c>
      <c r="P623" s="2">
        <v>1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45">
        <v>1.2152777777777778E-2</v>
      </c>
      <c r="W623" s="45">
        <v>0</v>
      </c>
      <c r="X623" s="45" t="s">
        <v>77</v>
      </c>
      <c r="Y623" s="2">
        <v>0</v>
      </c>
      <c r="Z623" s="2">
        <v>0</v>
      </c>
      <c r="AA623">
        <v>1</v>
      </c>
      <c r="AB623" t="str">
        <f t="shared" si="4"/>
        <v>Aneurin BevanPowys</v>
      </c>
      <c r="AC623" t="str">
        <f>IFERROR(VLOOKUP(AB623,Control!X:Y,2,FALSE),"secondary")</f>
        <v>secondary</v>
      </c>
    </row>
    <row r="624" spans="1:29" x14ac:dyDescent="0.25">
      <c r="A624" s="11">
        <v>44718</v>
      </c>
      <c r="B624" s="2">
        <v>23</v>
      </c>
      <c r="C624" t="s">
        <v>89</v>
      </c>
      <c r="D624" t="s">
        <v>134</v>
      </c>
      <c r="E624" t="s">
        <v>132</v>
      </c>
      <c r="F624" t="s">
        <v>278</v>
      </c>
      <c r="G624" s="3">
        <v>133.26971800000001</v>
      </c>
      <c r="H624" s="5">
        <v>7.7738545687134564E-2</v>
      </c>
      <c r="I624" s="2">
        <v>12</v>
      </c>
      <c r="J624" s="2">
        <v>7</v>
      </c>
      <c r="K624" s="2">
        <v>0</v>
      </c>
      <c r="L624" s="2">
        <v>81</v>
      </c>
      <c r="M624" s="2">
        <v>81</v>
      </c>
      <c r="N624">
        <v>11</v>
      </c>
      <c r="O624" s="2">
        <v>43</v>
      </c>
      <c r="P624" s="2">
        <v>13</v>
      </c>
      <c r="Q624" s="2">
        <v>53</v>
      </c>
      <c r="R624" s="2">
        <v>61</v>
      </c>
      <c r="S624" s="2">
        <v>8</v>
      </c>
      <c r="T624" s="2">
        <v>2</v>
      </c>
      <c r="U624" s="2">
        <v>5</v>
      </c>
      <c r="V624" s="45">
        <v>3.6111111111111114E-3</v>
      </c>
      <c r="W624" s="45">
        <v>0.53846153846153844</v>
      </c>
      <c r="X624" s="45">
        <v>3.7048611111111115E-2</v>
      </c>
      <c r="Y624" s="2">
        <v>7</v>
      </c>
      <c r="Z624" s="2">
        <v>61</v>
      </c>
      <c r="AA624">
        <v>81</v>
      </c>
      <c r="AB624" t="str">
        <f t="shared" si="4"/>
        <v>Aneurin BevanTorfaen</v>
      </c>
      <c r="AC624" t="str">
        <f>IFERROR(VLOOKUP(AB624,Control!X:Y,2,FALSE),"secondary")</f>
        <v>Primary</v>
      </c>
    </row>
    <row r="625" spans="1:29" x14ac:dyDescent="0.25">
      <c r="A625" s="11">
        <v>44718</v>
      </c>
      <c r="B625" s="2">
        <v>23</v>
      </c>
      <c r="C625" t="s">
        <v>89</v>
      </c>
      <c r="D625" t="s">
        <v>158</v>
      </c>
      <c r="E625" t="s">
        <v>132</v>
      </c>
      <c r="F625" t="s">
        <v>278</v>
      </c>
      <c r="G625" s="3">
        <v>0</v>
      </c>
      <c r="H625" s="5">
        <v>2.7561872061965809E-2</v>
      </c>
      <c r="I625" s="2">
        <v>0</v>
      </c>
      <c r="J625" s="2">
        <v>0</v>
      </c>
      <c r="K625" s="2">
        <v>0</v>
      </c>
      <c r="L625" s="2">
        <v>27</v>
      </c>
      <c r="M625" s="2">
        <v>27</v>
      </c>
      <c r="N625">
        <v>0</v>
      </c>
      <c r="O625" s="2">
        <v>22</v>
      </c>
      <c r="P625" s="2">
        <v>0</v>
      </c>
      <c r="Q625" s="2">
        <v>8</v>
      </c>
      <c r="R625" s="2">
        <v>11</v>
      </c>
      <c r="S625" s="2">
        <v>3</v>
      </c>
      <c r="T625" s="2">
        <v>0</v>
      </c>
      <c r="U625" s="2">
        <v>16</v>
      </c>
      <c r="V625" s="45" t="s">
        <v>77</v>
      </c>
      <c r="W625" s="45" t="s">
        <v>77</v>
      </c>
      <c r="X625" s="45">
        <v>0.12136574074074076</v>
      </c>
      <c r="Y625" s="2">
        <v>16</v>
      </c>
      <c r="Z625" s="2">
        <v>11</v>
      </c>
      <c r="AA625">
        <v>27</v>
      </c>
      <c r="AB625" t="str">
        <f t="shared" si="4"/>
        <v>Aneurin BevanTorfaen</v>
      </c>
      <c r="AC625" t="str">
        <f>IFERROR(VLOOKUP(AB625,Control!X:Y,2,FALSE),"secondary")</f>
        <v>Primary</v>
      </c>
    </row>
    <row r="626" spans="1:29" x14ac:dyDescent="0.25">
      <c r="A626" s="11">
        <v>44718</v>
      </c>
      <c r="B626" s="2">
        <v>23</v>
      </c>
      <c r="C626" t="s">
        <v>89</v>
      </c>
      <c r="D626" t="s">
        <v>152</v>
      </c>
      <c r="E626" t="s">
        <v>132</v>
      </c>
      <c r="F626" t="s">
        <v>278</v>
      </c>
      <c r="G626" s="3">
        <v>0</v>
      </c>
      <c r="H626" s="5">
        <v>2.6418501021241835E-2</v>
      </c>
      <c r="I626" s="2">
        <v>0</v>
      </c>
      <c r="J626" s="2">
        <v>0</v>
      </c>
      <c r="K626" s="2">
        <v>0</v>
      </c>
      <c r="L626" s="2">
        <v>36</v>
      </c>
      <c r="M626" s="2">
        <v>34</v>
      </c>
      <c r="N626">
        <v>0</v>
      </c>
      <c r="O626" s="2">
        <v>29</v>
      </c>
      <c r="P626" s="2">
        <v>2</v>
      </c>
      <c r="Q626" s="2">
        <v>5</v>
      </c>
      <c r="R626" s="2">
        <v>7</v>
      </c>
      <c r="S626" s="2">
        <v>2</v>
      </c>
      <c r="T626" s="2">
        <v>1</v>
      </c>
      <c r="U626" s="2">
        <v>26</v>
      </c>
      <c r="V626" s="45">
        <v>1.2164351851851852E-2</v>
      </c>
      <c r="W626" s="45">
        <v>0</v>
      </c>
      <c r="X626" s="45">
        <v>8.3865740740740741E-2</v>
      </c>
      <c r="Y626" s="2">
        <v>27</v>
      </c>
      <c r="Z626" s="2">
        <v>7</v>
      </c>
      <c r="AA626">
        <v>36</v>
      </c>
      <c r="AB626" t="str">
        <f t="shared" si="4"/>
        <v>Aneurin BevanTorfaen</v>
      </c>
      <c r="AC626" t="str">
        <f>IFERROR(VLOOKUP(AB626,Control!X:Y,2,FALSE),"secondary")</f>
        <v>Primary</v>
      </c>
    </row>
    <row r="627" spans="1:29" x14ac:dyDescent="0.25">
      <c r="A627" s="11">
        <v>44718</v>
      </c>
      <c r="B627" s="2">
        <v>23</v>
      </c>
      <c r="C627" t="s">
        <v>89</v>
      </c>
      <c r="D627" t="s">
        <v>164</v>
      </c>
      <c r="E627" t="s">
        <v>150</v>
      </c>
      <c r="F627" t="s">
        <v>278</v>
      </c>
      <c r="G627" s="3">
        <v>0</v>
      </c>
      <c r="H627" s="5">
        <v>2.4733798611111111E-2</v>
      </c>
      <c r="I627" s="2">
        <v>0</v>
      </c>
      <c r="J627" s="2">
        <v>0</v>
      </c>
      <c r="K627" s="2">
        <v>0</v>
      </c>
      <c r="L627" s="2">
        <v>3</v>
      </c>
      <c r="M627" s="2">
        <v>3</v>
      </c>
      <c r="N627">
        <v>0</v>
      </c>
      <c r="O627" s="2">
        <v>3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3</v>
      </c>
      <c r="V627" s="45" t="s">
        <v>77</v>
      </c>
      <c r="W627" s="45" t="s">
        <v>77</v>
      </c>
      <c r="X627" s="45" t="s">
        <v>77</v>
      </c>
      <c r="Y627" s="2">
        <v>3</v>
      </c>
      <c r="Z627" s="2">
        <v>0</v>
      </c>
      <c r="AA627">
        <v>3</v>
      </c>
      <c r="AB627" t="str">
        <f t="shared" si="4"/>
        <v>Aneurin BevanTorfaen</v>
      </c>
      <c r="AC627" t="str">
        <f>IFERROR(VLOOKUP(AB627,Control!X:Y,2,FALSE),"secondary")</f>
        <v>Primary</v>
      </c>
    </row>
    <row r="628" spans="1:29" x14ac:dyDescent="0.25">
      <c r="A628" s="11">
        <v>44718</v>
      </c>
      <c r="B628" s="2">
        <v>23</v>
      </c>
      <c r="C628" t="s">
        <v>89</v>
      </c>
      <c r="D628" t="s">
        <v>159</v>
      </c>
      <c r="E628" t="s">
        <v>150</v>
      </c>
      <c r="F628" t="s">
        <v>278</v>
      </c>
      <c r="G628" s="3">
        <v>0</v>
      </c>
      <c r="H628" s="5">
        <v>1.8819430555555555E-2</v>
      </c>
      <c r="I628" s="2">
        <v>0</v>
      </c>
      <c r="J628" s="2">
        <v>0</v>
      </c>
      <c r="K628" s="2">
        <v>0</v>
      </c>
      <c r="L628" s="2">
        <v>3</v>
      </c>
      <c r="M628" s="2">
        <v>3</v>
      </c>
      <c r="N628">
        <v>0</v>
      </c>
      <c r="O628" s="2">
        <v>3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3</v>
      </c>
      <c r="V628" s="45" t="s">
        <v>77</v>
      </c>
      <c r="W628" s="45" t="s">
        <v>77</v>
      </c>
      <c r="X628" s="45" t="s">
        <v>77</v>
      </c>
      <c r="Y628" s="2">
        <v>3</v>
      </c>
      <c r="Z628" s="2">
        <v>0</v>
      </c>
      <c r="AA628">
        <v>3</v>
      </c>
      <c r="AB628" t="str">
        <f t="shared" si="4"/>
        <v>Aneurin BevanTorfaen</v>
      </c>
      <c r="AC628" t="str">
        <f>IFERROR(VLOOKUP(AB628,Control!X:Y,2,FALSE),"secondary")</f>
        <v>Primary</v>
      </c>
    </row>
    <row r="629" spans="1:29" x14ac:dyDescent="0.25">
      <c r="A629" s="11">
        <v>44718</v>
      </c>
      <c r="B629" s="2">
        <v>23</v>
      </c>
      <c r="C629" t="s">
        <v>89</v>
      </c>
      <c r="D629" t="s">
        <v>179</v>
      </c>
      <c r="E629" t="s">
        <v>170</v>
      </c>
      <c r="F629" t="s">
        <v>278</v>
      </c>
      <c r="G629" s="3">
        <v>0</v>
      </c>
      <c r="H629" s="5">
        <v>9.2766215277777786E-3</v>
      </c>
      <c r="I629" s="2">
        <v>0</v>
      </c>
      <c r="J629" s="2">
        <v>0</v>
      </c>
      <c r="K629" s="2">
        <v>0</v>
      </c>
      <c r="L629" s="2">
        <v>2</v>
      </c>
      <c r="M629" s="2">
        <v>2</v>
      </c>
      <c r="N629">
        <v>0</v>
      </c>
      <c r="O629" s="2">
        <v>2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2</v>
      </c>
      <c r="V629" s="45" t="s">
        <v>77</v>
      </c>
      <c r="W629" s="45" t="s">
        <v>77</v>
      </c>
      <c r="X629" s="45" t="s">
        <v>77</v>
      </c>
      <c r="Y629" s="2">
        <v>2</v>
      </c>
      <c r="Z629" s="2">
        <v>0</v>
      </c>
      <c r="AA629">
        <v>2</v>
      </c>
      <c r="AB629" t="str">
        <f t="shared" si="4"/>
        <v>Aneurin BevanTorfaen</v>
      </c>
      <c r="AC629" t="str">
        <f>IFERROR(VLOOKUP(AB629,Control!X:Y,2,FALSE),"secondary")</f>
        <v>Primary</v>
      </c>
    </row>
    <row r="630" spans="1:29" x14ac:dyDescent="0.25">
      <c r="A630" s="11">
        <v>44718</v>
      </c>
      <c r="B630" s="2">
        <v>23</v>
      </c>
      <c r="C630" t="s">
        <v>89</v>
      </c>
      <c r="D630" t="s">
        <v>172</v>
      </c>
      <c r="E630" t="s">
        <v>173</v>
      </c>
      <c r="F630" t="s">
        <v>278</v>
      </c>
      <c r="G630" s="3">
        <v>0</v>
      </c>
      <c r="H630" s="5">
        <v>7.7141006944444444E-3</v>
      </c>
      <c r="I630" s="2">
        <v>0</v>
      </c>
      <c r="J630" s="2">
        <v>0</v>
      </c>
      <c r="K630" s="2">
        <v>0</v>
      </c>
      <c r="L630" s="2">
        <v>2</v>
      </c>
      <c r="M630" s="2">
        <v>2</v>
      </c>
      <c r="N630">
        <v>0</v>
      </c>
      <c r="O630" s="2">
        <v>2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2</v>
      </c>
      <c r="V630" s="45" t="s">
        <v>77</v>
      </c>
      <c r="W630" s="45" t="s">
        <v>77</v>
      </c>
      <c r="X630" s="45" t="s">
        <v>77</v>
      </c>
      <c r="Y630" s="2">
        <v>2</v>
      </c>
      <c r="Z630" s="2">
        <v>0</v>
      </c>
      <c r="AA630">
        <v>2</v>
      </c>
      <c r="AB630" t="str">
        <f t="shared" si="4"/>
        <v>Aneurin BevanTorfaen</v>
      </c>
      <c r="AC630" t="str">
        <f>IFERROR(VLOOKUP(AB630,Control!X:Y,2,FALSE),"secondary")</f>
        <v>Primary</v>
      </c>
    </row>
    <row r="631" spans="1:29" x14ac:dyDescent="0.25">
      <c r="A631" s="11">
        <v>44718</v>
      </c>
      <c r="B631" s="2">
        <v>23</v>
      </c>
      <c r="C631" t="s">
        <v>89</v>
      </c>
      <c r="D631" t="s">
        <v>169</v>
      </c>
      <c r="E631" t="s">
        <v>170</v>
      </c>
      <c r="F631" t="s">
        <v>278</v>
      </c>
      <c r="G631" s="3">
        <v>0</v>
      </c>
      <c r="H631" s="5">
        <v>7.3263888888888901E-3</v>
      </c>
      <c r="I631" s="2">
        <v>0</v>
      </c>
      <c r="J631" s="2">
        <v>0</v>
      </c>
      <c r="K631" s="2">
        <v>0</v>
      </c>
      <c r="L631" s="2">
        <v>1</v>
      </c>
      <c r="M631" s="2">
        <v>1</v>
      </c>
      <c r="N631">
        <v>0</v>
      </c>
      <c r="O631" s="2">
        <v>1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1</v>
      </c>
      <c r="V631" s="45" t="s">
        <v>77</v>
      </c>
      <c r="W631" s="45" t="s">
        <v>77</v>
      </c>
      <c r="X631" s="45" t="s">
        <v>77</v>
      </c>
      <c r="Y631" s="2">
        <v>1</v>
      </c>
      <c r="Z631" s="2">
        <v>0</v>
      </c>
      <c r="AA631">
        <v>1</v>
      </c>
      <c r="AB631" t="str">
        <f t="shared" si="4"/>
        <v>Aneurin BevanTorfaen</v>
      </c>
      <c r="AC631" t="str">
        <f>IFERROR(VLOOKUP(AB631,Control!X:Y,2,FALSE),"secondary")</f>
        <v>Primary</v>
      </c>
    </row>
    <row r="632" spans="1:29" x14ac:dyDescent="0.25">
      <c r="A632" s="11">
        <v>44718</v>
      </c>
      <c r="B632" s="2">
        <v>23</v>
      </c>
      <c r="C632" t="s">
        <v>87</v>
      </c>
      <c r="D632" t="s">
        <v>131</v>
      </c>
      <c r="E632" t="s">
        <v>132</v>
      </c>
      <c r="F632" t="s">
        <v>276</v>
      </c>
      <c r="G632" s="3">
        <v>326.8830481666667</v>
      </c>
      <c r="H632" s="5">
        <v>0.10032322866077999</v>
      </c>
      <c r="I632" s="2">
        <v>30</v>
      </c>
      <c r="J632" s="2">
        <v>14</v>
      </c>
      <c r="K632" s="2">
        <v>0</v>
      </c>
      <c r="L632" s="2">
        <v>125</v>
      </c>
      <c r="M632" s="2">
        <v>125</v>
      </c>
      <c r="N632">
        <v>22</v>
      </c>
      <c r="O632" s="2">
        <v>52</v>
      </c>
      <c r="P632" s="2">
        <v>15</v>
      </c>
      <c r="Q632" s="2">
        <v>82</v>
      </c>
      <c r="R632" s="2">
        <v>102</v>
      </c>
      <c r="S632" s="2">
        <v>20</v>
      </c>
      <c r="T632" s="2">
        <v>4</v>
      </c>
      <c r="U632" s="2">
        <v>4</v>
      </c>
      <c r="V632" s="45">
        <v>5.4513888888888884E-3</v>
      </c>
      <c r="W632" s="45">
        <v>0.6</v>
      </c>
      <c r="X632" s="45">
        <v>7.633101851851852E-2</v>
      </c>
      <c r="Y632" s="2">
        <v>8</v>
      </c>
      <c r="Z632" s="2">
        <v>102</v>
      </c>
      <c r="AA632">
        <v>125</v>
      </c>
      <c r="AB632" t="str">
        <f t="shared" si="4"/>
        <v>Betsi CadwaladrConwy</v>
      </c>
      <c r="AC632" t="str">
        <f>IFERROR(VLOOKUP(AB632,Control!X:Y,2,FALSE),"secondary")</f>
        <v>Primary</v>
      </c>
    </row>
    <row r="633" spans="1:29" x14ac:dyDescent="0.25">
      <c r="A633" s="11">
        <v>44718</v>
      </c>
      <c r="B633" s="2">
        <v>23</v>
      </c>
      <c r="C633" t="s">
        <v>87</v>
      </c>
      <c r="D633" t="s">
        <v>138</v>
      </c>
      <c r="E633" t="s">
        <v>132</v>
      </c>
      <c r="F633" t="s">
        <v>276</v>
      </c>
      <c r="G633" s="3">
        <v>121.25638899999998</v>
      </c>
      <c r="H633" s="5">
        <v>0.1272090324612403</v>
      </c>
      <c r="I633" s="2">
        <v>14</v>
      </c>
      <c r="J633" s="2">
        <v>7</v>
      </c>
      <c r="K633" s="2">
        <v>0</v>
      </c>
      <c r="L633" s="2">
        <v>36</v>
      </c>
      <c r="M633" s="2">
        <v>36</v>
      </c>
      <c r="N633">
        <v>8</v>
      </c>
      <c r="O633" s="2">
        <v>17</v>
      </c>
      <c r="P633" s="2">
        <v>4</v>
      </c>
      <c r="Q633" s="2">
        <v>27</v>
      </c>
      <c r="R633" s="2">
        <v>29</v>
      </c>
      <c r="S633" s="2">
        <v>2</v>
      </c>
      <c r="T633" s="2">
        <v>0</v>
      </c>
      <c r="U633" s="2">
        <v>3</v>
      </c>
      <c r="V633" s="45">
        <v>1.0115740740740741E-2</v>
      </c>
      <c r="W633" s="45">
        <v>0</v>
      </c>
      <c r="X633" s="45">
        <v>6.475694444444445E-2</v>
      </c>
      <c r="Y633" s="2">
        <v>3</v>
      </c>
      <c r="Z633" s="2">
        <v>29</v>
      </c>
      <c r="AA633">
        <v>36</v>
      </c>
      <c r="AB633" t="str">
        <f t="shared" si="4"/>
        <v>Betsi CadwaladrConwy</v>
      </c>
      <c r="AC633" t="str">
        <f>IFERROR(VLOOKUP(AB633,Control!X:Y,2,FALSE),"secondary")</f>
        <v>Primary</v>
      </c>
    </row>
    <row r="634" spans="1:29" x14ac:dyDescent="0.25">
      <c r="A634" s="11">
        <v>44718</v>
      </c>
      <c r="B634" s="2">
        <v>23</v>
      </c>
      <c r="C634" t="s">
        <v>87</v>
      </c>
      <c r="D634" t="s">
        <v>139</v>
      </c>
      <c r="E634" t="s">
        <v>132</v>
      </c>
      <c r="F634" t="s">
        <v>276</v>
      </c>
      <c r="G634" s="3">
        <v>1.4877778333333334</v>
      </c>
      <c r="H634" s="5">
        <v>7.2407409722222232E-2</v>
      </c>
      <c r="I634" s="2">
        <v>0</v>
      </c>
      <c r="J634" s="2">
        <v>0</v>
      </c>
      <c r="K634" s="2">
        <v>0</v>
      </c>
      <c r="L634" s="2">
        <v>1</v>
      </c>
      <c r="M634" s="2">
        <v>1</v>
      </c>
      <c r="N634">
        <v>0</v>
      </c>
      <c r="O634" s="2">
        <v>0</v>
      </c>
      <c r="P634" s="2">
        <v>0</v>
      </c>
      <c r="Q634" s="2">
        <v>1</v>
      </c>
      <c r="R634" s="2">
        <v>1</v>
      </c>
      <c r="S634" s="2">
        <v>0</v>
      </c>
      <c r="T634" s="2">
        <v>0</v>
      </c>
      <c r="U634" s="2">
        <v>0</v>
      </c>
      <c r="V634" s="45" t="s">
        <v>77</v>
      </c>
      <c r="W634" s="45" t="s">
        <v>77</v>
      </c>
      <c r="X634" s="45">
        <v>7.3182870370370384E-2</v>
      </c>
      <c r="Y634" s="2">
        <v>0</v>
      </c>
      <c r="Z634" s="2">
        <v>1</v>
      </c>
      <c r="AA634">
        <v>1</v>
      </c>
      <c r="AB634" t="str">
        <f t="shared" si="4"/>
        <v>Betsi CadwaladrConwy</v>
      </c>
      <c r="AC634" t="str">
        <f>IFERROR(VLOOKUP(AB634,Control!X:Y,2,FALSE),"secondary")</f>
        <v>Primary</v>
      </c>
    </row>
    <row r="635" spans="1:29" x14ac:dyDescent="0.25">
      <c r="A635" s="11">
        <v>44718</v>
      </c>
      <c r="B635" s="2">
        <v>23</v>
      </c>
      <c r="C635" t="s">
        <v>87</v>
      </c>
      <c r="D635" t="s">
        <v>131</v>
      </c>
      <c r="E635" t="s">
        <v>132</v>
      </c>
      <c r="F635" t="s">
        <v>285</v>
      </c>
      <c r="G635" s="3">
        <v>215.95971833333348</v>
      </c>
      <c r="H635" s="5">
        <v>8.6906654142925005E-2</v>
      </c>
      <c r="I635" s="2">
        <v>22</v>
      </c>
      <c r="J635" s="2">
        <v>6</v>
      </c>
      <c r="K635" s="2">
        <v>0</v>
      </c>
      <c r="L635" s="2">
        <v>105</v>
      </c>
      <c r="M635" s="2">
        <v>102</v>
      </c>
      <c r="N635">
        <v>12</v>
      </c>
      <c r="O635" s="2">
        <v>44</v>
      </c>
      <c r="P635" s="2">
        <v>25</v>
      </c>
      <c r="Q635" s="2">
        <v>67</v>
      </c>
      <c r="R635" s="2">
        <v>71</v>
      </c>
      <c r="S635" s="2">
        <v>4</v>
      </c>
      <c r="T635" s="2">
        <v>1</v>
      </c>
      <c r="U635" s="2">
        <v>8</v>
      </c>
      <c r="V635" s="45">
        <v>6.6087962962962975E-3</v>
      </c>
      <c r="W635" s="45">
        <v>0.4</v>
      </c>
      <c r="X635" s="45">
        <v>9.1018518518518512E-2</v>
      </c>
      <c r="Y635" s="2">
        <v>9</v>
      </c>
      <c r="Z635" s="2">
        <v>71</v>
      </c>
      <c r="AA635">
        <v>105</v>
      </c>
      <c r="AB635" t="str">
        <f t="shared" si="4"/>
        <v>Betsi CadwaladrDenbighshire</v>
      </c>
      <c r="AC635" t="str">
        <f>IFERROR(VLOOKUP(AB635,Control!X:Y,2,FALSE),"secondary")</f>
        <v>Primary</v>
      </c>
    </row>
    <row r="636" spans="1:29" x14ac:dyDescent="0.25">
      <c r="A636" s="11">
        <v>44718</v>
      </c>
      <c r="B636" s="2">
        <v>23</v>
      </c>
      <c r="C636" t="s">
        <v>87</v>
      </c>
      <c r="D636" t="s">
        <v>139</v>
      </c>
      <c r="E636" t="s">
        <v>132</v>
      </c>
      <c r="F636" t="s">
        <v>285</v>
      </c>
      <c r="G636" s="3">
        <v>48.612221333333331</v>
      </c>
      <c r="H636" s="5">
        <v>0.13697771744791665</v>
      </c>
      <c r="I636" s="2">
        <v>5</v>
      </c>
      <c r="J636" s="2">
        <v>2</v>
      </c>
      <c r="K636" s="2">
        <v>0</v>
      </c>
      <c r="L636" s="2">
        <v>14</v>
      </c>
      <c r="M636" s="2">
        <v>13</v>
      </c>
      <c r="N636">
        <v>2</v>
      </c>
      <c r="O636" s="2">
        <v>5</v>
      </c>
      <c r="P636" s="2">
        <v>2</v>
      </c>
      <c r="Q636" s="2">
        <v>10</v>
      </c>
      <c r="R636" s="2">
        <v>10</v>
      </c>
      <c r="S636" s="2">
        <v>0</v>
      </c>
      <c r="T636" s="2">
        <v>1</v>
      </c>
      <c r="U636" s="2">
        <v>1</v>
      </c>
      <c r="V636" s="45">
        <v>8.0034722222222208E-3</v>
      </c>
      <c r="W636" s="45">
        <v>0.5</v>
      </c>
      <c r="X636" s="45">
        <v>0.1520775462962963</v>
      </c>
      <c r="Y636" s="2">
        <v>2</v>
      </c>
      <c r="Z636" s="2">
        <v>10</v>
      </c>
      <c r="AA636">
        <v>14</v>
      </c>
      <c r="AB636" t="str">
        <f t="shared" si="4"/>
        <v>Betsi CadwaladrDenbighshire</v>
      </c>
      <c r="AC636" t="str">
        <f>IFERROR(VLOOKUP(AB636,Control!X:Y,2,FALSE),"secondary")</f>
        <v>Primary</v>
      </c>
    </row>
    <row r="637" spans="1:29" x14ac:dyDescent="0.25">
      <c r="A637" s="11">
        <v>44718</v>
      </c>
      <c r="B637" s="2">
        <v>23</v>
      </c>
      <c r="C637" t="s">
        <v>87</v>
      </c>
      <c r="D637" t="s">
        <v>138</v>
      </c>
      <c r="E637" t="s">
        <v>132</v>
      </c>
      <c r="F637" t="s">
        <v>285</v>
      </c>
      <c r="G637" s="3">
        <v>0</v>
      </c>
      <c r="H637" s="5">
        <v>5.138888888888889E-3</v>
      </c>
      <c r="I637" s="2">
        <v>0</v>
      </c>
      <c r="J637" s="2">
        <v>0</v>
      </c>
      <c r="K637" s="2">
        <v>0</v>
      </c>
      <c r="L637" s="2">
        <v>1</v>
      </c>
      <c r="M637" s="2">
        <v>1</v>
      </c>
      <c r="N637">
        <v>1</v>
      </c>
      <c r="O637" s="2">
        <v>1</v>
      </c>
      <c r="P637" s="2">
        <v>0</v>
      </c>
      <c r="Q637" s="2">
        <v>0</v>
      </c>
      <c r="R637" s="2">
        <v>0</v>
      </c>
      <c r="S637" s="2">
        <v>0</v>
      </c>
      <c r="T637" s="2">
        <v>1</v>
      </c>
      <c r="U637" s="2">
        <v>0</v>
      </c>
      <c r="V637" s="45" t="s">
        <v>77</v>
      </c>
      <c r="W637" s="45" t="s">
        <v>77</v>
      </c>
      <c r="X637" s="45" t="s">
        <v>77</v>
      </c>
      <c r="Y637" s="2">
        <v>1</v>
      </c>
      <c r="Z637" s="2">
        <v>0</v>
      </c>
      <c r="AA637">
        <v>1</v>
      </c>
      <c r="AB637" t="str">
        <f t="shared" si="4"/>
        <v>Betsi CadwaladrDenbighshire</v>
      </c>
      <c r="AC637" t="str">
        <f>IFERROR(VLOOKUP(AB637,Control!X:Y,2,FALSE),"secondary")</f>
        <v>Primary</v>
      </c>
    </row>
    <row r="638" spans="1:29" x14ac:dyDescent="0.25">
      <c r="A638" s="11">
        <v>44718</v>
      </c>
      <c r="B638" s="2">
        <v>23</v>
      </c>
      <c r="C638" t="s">
        <v>87</v>
      </c>
      <c r="D638" t="s">
        <v>139</v>
      </c>
      <c r="E638" t="s">
        <v>132</v>
      </c>
      <c r="F638" t="s">
        <v>282</v>
      </c>
      <c r="G638" s="3">
        <v>135.6108298333333</v>
      </c>
      <c r="H638" s="5">
        <v>0.10408716359289619</v>
      </c>
      <c r="I638" s="2">
        <v>14</v>
      </c>
      <c r="J638" s="2">
        <v>5</v>
      </c>
      <c r="K638" s="2">
        <v>2</v>
      </c>
      <c r="L638" s="2">
        <v>53</v>
      </c>
      <c r="M638" s="2">
        <v>53</v>
      </c>
      <c r="N638">
        <v>7</v>
      </c>
      <c r="O638" s="2">
        <v>28</v>
      </c>
      <c r="P638" s="2">
        <v>8</v>
      </c>
      <c r="Q638" s="2">
        <v>38</v>
      </c>
      <c r="R638" s="2">
        <v>42</v>
      </c>
      <c r="S638" s="2">
        <v>4</v>
      </c>
      <c r="T638" s="2">
        <v>0</v>
      </c>
      <c r="U638" s="2">
        <v>3</v>
      </c>
      <c r="V638" s="45">
        <v>7.766203703703704E-3</v>
      </c>
      <c r="W638" s="45">
        <v>0.25</v>
      </c>
      <c r="X638" s="45">
        <v>8.5410879629629635E-2</v>
      </c>
      <c r="Y638" s="2">
        <v>3</v>
      </c>
      <c r="Z638" s="2">
        <v>42</v>
      </c>
      <c r="AA638">
        <v>53</v>
      </c>
      <c r="AB638" t="str">
        <f t="shared" si="4"/>
        <v>Betsi CadwaladrFlintshire</v>
      </c>
      <c r="AC638" t="str">
        <f>IFERROR(VLOOKUP(AB638,Control!X:Y,2,FALSE),"secondary")</f>
        <v>Primary</v>
      </c>
    </row>
    <row r="639" spans="1:29" x14ac:dyDescent="0.25">
      <c r="A639" s="11">
        <v>44718</v>
      </c>
      <c r="B639" s="2">
        <v>23</v>
      </c>
      <c r="C639" t="s">
        <v>87</v>
      </c>
      <c r="D639" t="s">
        <v>131</v>
      </c>
      <c r="E639" t="s">
        <v>132</v>
      </c>
      <c r="F639" t="s">
        <v>282</v>
      </c>
      <c r="G639" s="3">
        <v>118.07749799999998</v>
      </c>
      <c r="H639" s="5">
        <v>9.2071757870370363E-2</v>
      </c>
      <c r="I639" s="2">
        <v>14</v>
      </c>
      <c r="J639" s="2">
        <v>1</v>
      </c>
      <c r="K639" s="2">
        <v>0</v>
      </c>
      <c r="L639" s="2">
        <v>49</v>
      </c>
      <c r="M639" s="2">
        <v>48</v>
      </c>
      <c r="N639">
        <v>4</v>
      </c>
      <c r="O639" s="2">
        <v>19</v>
      </c>
      <c r="P639" s="2">
        <v>12</v>
      </c>
      <c r="Q639" s="2">
        <v>33</v>
      </c>
      <c r="R639" s="2">
        <v>35</v>
      </c>
      <c r="S639" s="2">
        <v>2</v>
      </c>
      <c r="T639" s="2">
        <v>0</v>
      </c>
      <c r="U639" s="2">
        <v>2</v>
      </c>
      <c r="V639" s="45">
        <v>8.3912037037037028E-3</v>
      </c>
      <c r="W639" s="45">
        <v>0.25</v>
      </c>
      <c r="X639" s="45">
        <v>7.9965277777777788E-2</v>
      </c>
      <c r="Y639" s="2">
        <v>2</v>
      </c>
      <c r="Z639" s="2">
        <v>35</v>
      </c>
      <c r="AA639">
        <v>49</v>
      </c>
      <c r="AB639" t="str">
        <f t="shared" si="4"/>
        <v>Betsi CadwaladrFlintshire</v>
      </c>
      <c r="AC639" t="str">
        <f>IFERROR(VLOOKUP(AB639,Control!X:Y,2,FALSE),"secondary")</f>
        <v>Primary</v>
      </c>
    </row>
    <row r="640" spans="1:29" x14ac:dyDescent="0.25">
      <c r="A640" s="11">
        <v>44718</v>
      </c>
      <c r="B640" s="2">
        <v>23</v>
      </c>
      <c r="C640" t="s">
        <v>87</v>
      </c>
      <c r="D640" t="s">
        <v>138</v>
      </c>
      <c r="E640" t="s">
        <v>132</v>
      </c>
      <c r="F640" t="s">
        <v>287</v>
      </c>
      <c r="G640" s="3">
        <v>308.51138200000025</v>
      </c>
      <c r="H640" s="5">
        <v>0.10040989866979656</v>
      </c>
      <c r="I640" s="2">
        <v>33</v>
      </c>
      <c r="J640" s="2">
        <v>18</v>
      </c>
      <c r="K640" s="2">
        <v>0</v>
      </c>
      <c r="L640" s="2">
        <v>121</v>
      </c>
      <c r="M640" s="2">
        <v>119</v>
      </c>
      <c r="N640">
        <v>25</v>
      </c>
      <c r="O640" s="2">
        <v>60</v>
      </c>
      <c r="P640" s="2">
        <v>21</v>
      </c>
      <c r="Q640" s="2">
        <v>75</v>
      </c>
      <c r="R640" s="2">
        <v>91</v>
      </c>
      <c r="S640" s="2">
        <v>16</v>
      </c>
      <c r="T640" s="2">
        <v>3</v>
      </c>
      <c r="U640" s="2">
        <v>6</v>
      </c>
      <c r="V640" s="45">
        <v>9.3287037037037036E-3</v>
      </c>
      <c r="W640" s="45">
        <v>0.23809523809523808</v>
      </c>
      <c r="X640" s="45">
        <v>6.8946759259259263E-2</v>
      </c>
      <c r="Y640" s="2">
        <v>9</v>
      </c>
      <c r="Z640" s="2">
        <v>91</v>
      </c>
      <c r="AA640">
        <v>120</v>
      </c>
      <c r="AB640" t="str">
        <f t="shared" si="4"/>
        <v>Betsi CadwaladrGwynedd</v>
      </c>
      <c r="AC640" t="str">
        <f>IFERROR(VLOOKUP(AB640,Control!X:Y,2,FALSE),"secondary")</f>
        <v>Primary</v>
      </c>
    </row>
    <row r="641" spans="1:29" x14ac:dyDescent="0.25">
      <c r="A641" s="11">
        <v>44718</v>
      </c>
      <c r="B641" s="2">
        <v>23</v>
      </c>
      <c r="C641" t="s">
        <v>87</v>
      </c>
      <c r="D641" t="s">
        <v>131</v>
      </c>
      <c r="E641" t="s">
        <v>132</v>
      </c>
      <c r="F641" t="s">
        <v>287</v>
      </c>
      <c r="G641" s="3">
        <v>3.4211111666666665</v>
      </c>
      <c r="H641" s="5">
        <v>4.8027770833333337E-2</v>
      </c>
      <c r="I641" s="2">
        <v>0</v>
      </c>
      <c r="J641" s="2">
        <v>0</v>
      </c>
      <c r="K641" s="2">
        <v>0</v>
      </c>
      <c r="L641" s="2">
        <v>5</v>
      </c>
      <c r="M641" s="2">
        <v>5</v>
      </c>
      <c r="N641">
        <v>0</v>
      </c>
      <c r="O641" s="2">
        <v>3</v>
      </c>
      <c r="P641" s="2">
        <v>2</v>
      </c>
      <c r="Q641" s="2">
        <v>2</v>
      </c>
      <c r="R641" s="2">
        <v>3</v>
      </c>
      <c r="S641" s="2">
        <v>1</v>
      </c>
      <c r="T641" s="2">
        <v>0</v>
      </c>
      <c r="U641" s="2">
        <v>0</v>
      </c>
      <c r="V641" s="45">
        <v>5.3240740740740744E-4</v>
      </c>
      <c r="W641" s="45">
        <v>1</v>
      </c>
      <c r="X641" s="45">
        <v>9.8379629629629633E-3</v>
      </c>
      <c r="Y641" s="2">
        <v>0</v>
      </c>
      <c r="Z641" s="2">
        <v>3</v>
      </c>
      <c r="AA641">
        <v>5</v>
      </c>
      <c r="AB641" t="str">
        <f t="shared" si="4"/>
        <v>Betsi CadwaladrGwynedd</v>
      </c>
      <c r="AC641" t="str">
        <f>IFERROR(VLOOKUP(AB641,Control!X:Y,2,FALSE),"secondary")</f>
        <v>Primary</v>
      </c>
    </row>
    <row r="642" spans="1:29" x14ac:dyDescent="0.25">
      <c r="A642" s="11">
        <v>44718</v>
      </c>
      <c r="B642" s="2">
        <v>23</v>
      </c>
      <c r="C642" t="s">
        <v>87</v>
      </c>
      <c r="D642" t="s">
        <v>225</v>
      </c>
      <c r="E642" t="s">
        <v>150</v>
      </c>
      <c r="F642" t="s">
        <v>287</v>
      </c>
      <c r="G642" s="3">
        <v>0</v>
      </c>
      <c r="H642" s="5">
        <v>0.15192129861111112</v>
      </c>
      <c r="I642" s="2">
        <v>0</v>
      </c>
      <c r="J642" s="2">
        <v>0</v>
      </c>
      <c r="K642" s="2">
        <v>0</v>
      </c>
      <c r="L642" s="2">
        <v>1</v>
      </c>
      <c r="M642" s="2">
        <v>1</v>
      </c>
      <c r="N642">
        <v>0</v>
      </c>
      <c r="O642" s="2">
        <v>0</v>
      </c>
      <c r="P642" s="2">
        <v>0</v>
      </c>
      <c r="Q642" s="2">
        <v>1</v>
      </c>
      <c r="R642" s="2">
        <v>1</v>
      </c>
      <c r="S642" s="2">
        <v>0</v>
      </c>
      <c r="T642" s="2">
        <v>0</v>
      </c>
      <c r="U642" s="2">
        <v>0</v>
      </c>
      <c r="V642" s="45" t="s">
        <v>77</v>
      </c>
      <c r="W642" s="45" t="s">
        <v>77</v>
      </c>
      <c r="X642" s="45">
        <v>6.5057870370370377E-2</v>
      </c>
      <c r="Y642" s="2">
        <v>0</v>
      </c>
      <c r="Z642" s="2">
        <v>1</v>
      </c>
      <c r="AA642">
        <v>1</v>
      </c>
      <c r="AB642" t="str">
        <f t="shared" si="4"/>
        <v>Betsi CadwaladrGwynedd</v>
      </c>
      <c r="AC642" t="str">
        <f>IFERROR(VLOOKUP(AB642,Control!X:Y,2,FALSE),"secondary")</f>
        <v>Primary</v>
      </c>
    </row>
    <row r="643" spans="1:29" x14ac:dyDescent="0.25">
      <c r="A643" s="11">
        <v>44718</v>
      </c>
      <c r="B643" s="2">
        <v>23</v>
      </c>
      <c r="C643" t="s">
        <v>87</v>
      </c>
      <c r="D643" t="s">
        <v>139</v>
      </c>
      <c r="E643" t="s">
        <v>132</v>
      </c>
      <c r="F643" t="s">
        <v>287</v>
      </c>
      <c r="G643" s="3">
        <v>0</v>
      </c>
      <c r="H643" s="5">
        <v>4.3506944444444445E-2</v>
      </c>
      <c r="I643" s="2">
        <v>0</v>
      </c>
      <c r="J643" s="2">
        <v>0</v>
      </c>
      <c r="K643" s="2">
        <v>0</v>
      </c>
      <c r="L643" s="2">
        <v>1</v>
      </c>
      <c r="M643" s="2">
        <v>1</v>
      </c>
      <c r="N643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1</v>
      </c>
      <c r="V643" s="45" t="s">
        <v>77</v>
      </c>
      <c r="W643" s="45" t="s">
        <v>77</v>
      </c>
      <c r="X643" s="45" t="s">
        <v>77</v>
      </c>
      <c r="Y643" s="2">
        <v>1</v>
      </c>
      <c r="Z643" s="2">
        <v>0</v>
      </c>
      <c r="AA643">
        <v>1</v>
      </c>
      <c r="AB643" t="str">
        <f t="shared" si="4"/>
        <v>Betsi CadwaladrGwynedd</v>
      </c>
      <c r="AC643" t="str">
        <f>IFERROR(VLOOKUP(AB643,Control!X:Y,2,FALSE),"secondary")</f>
        <v>Primary</v>
      </c>
    </row>
    <row r="644" spans="1:29" x14ac:dyDescent="0.25">
      <c r="A644" s="11">
        <v>44718</v>
      </c>
      <c r="B644" s="2">
        <v>23</v>
      </c>
      <c r="C644" t="s">
        <v>87</v>
      </c>
      <c r="D644" t="s">
        <v>138</v>
      </c>
      <c r="E644" t="s">
        <v>132</v>
      </c>
      <c r="F644" t="s">
        <v>284</v>
      </c>
      <c r="G644" s="3">
        <v>155.54222050000001</v>
      </c>
      <c r="H644" s="5">
        <v>9.0072158607681738E-2</v>
      </c>
      <c r="I644" s="2">
        <v>14</v>
      </c>
      <c r="J644" s="2">
        <v>6</v>
      </c>
      <c r="K644" s="2">
        <v>0</v>
      </c>
      <c r="L644" s="2">
        <v>73</v>
      </c>
      <c r="M644" s="2">
        <v>73</v>
      </c>
      <c r="N644">
        <v>12</v>
      </c>
      <c r="O644" s="2">
        <v>41</v>
      </c>
      <c r="P644" s="2">
        <v>13</v>
      </c>
      <c r="Q644" s="2">
        <v>41</v>
      </c>
      <c r="R644" s="2">
        <v>53</v>
      </c>
      <c r="S644" s="2">
        <v>12</v>
      </c>
      <c r="T644" s="2">
        <v>2</v>
      </c>
      <c r="U644" s="2">
        <v>5</v>
      </c>
      <c r="V644" s="45">
        <v>1.0011574074074074E-2</v>
      </c>
      <c r="W644" s="45">
        <v>0.46153846153846156</v>
      </c>
      <c r="X644" s="45">
        <v>6.5069444444444444E-2</v>
      </c>
      <c r="Y644" s="2">
        <v>7</v>
      </c>
      <c r="Z644" s="2">
        <v>53</v>
      </c>
      <c r="AA644">
        <v>73</v>
      </c>
      <c r="AB644" t="str">
        <f t="shared" si="4"/>
        <v>Betsi CadwaladrIsle Of Anglesey</v>
      </c>
      <c r="AC644" t="str">
        <f>IFERROR(VLOOKUP(AB644,Control!X:Y,2,FALSE),"secondary")</f>
        <v>Primary</v>
      </c>
    </row>
    <row r="645" spans="1:29" x14ac:dyDescent="0.25">
      <c r="A645" s="11">
        <v>44718</v>
      </c>
      <c r="B645" s="2">
        <v>23</v>
      </c>
      <c r="C645" t="s">
        <v>87</v>
      </c>
      <c r="D645" t="s">
        <v>131</v>
      </c>
      <c r="E645" t="s">
        <v>132</v>
      </c>
      <c r="F645" t="s">
        <v>284</v>
      </c>
      <c r="G645" s="3">
        <v>1.3724999999999998</v>
      </c>
      <c r="H645" s="5">
        <v>6.760416666666666E-2</v>
      </c>
      <c r="I645" s="2">
        <v>0</v>
      </c>
      <c r="J645" s="2">
        <v>0</v>
      </c>
      <c r="K645" s="2">
        <v>0</v>
      </c>
      <c r="L645" s="2">
        <v>1</v>
      </c>
      <c r="M645" s="2">
        <v>1</v>
      </c>
      <c r="N645">
        <v>0</v>
      </c>
      <c r="O645" s="2">
        <v>0</v>
      </c>
      <c r="P645" s="2">
        <v>0</v>
      </c>
      <c r="Q645" s="2">
        <v>1</v>
      </c>
      <c r="R645" s="2">
        <v>1</v>
      </c>
      <c r="S645" s="2">
        <v>0</v>
      </c>
      <c r="T645" s="2">
        <v>0</v>
      </c>
      <c r="U645" s="2">
        <v>0</v>
      </c>
      <c r="V645" s="45" t="s">
        <v>77</v>
      </c>
      <c r="W645" s="45" t="s">
        <v>77</v>
      </c>
      <c r="X645" s="45">
        <v>0.16627314814814817</v>
      </c>
      <c r="Y645" s="2">
        <v>0</v>
      </c>
      <c r="Z645" s="2">
        <v>1</v>
      </c>
      <c r="AA645">
        <v>1</v>
      </c>
      <c r="AB645" t="str">
        <f t="shared" si="4"/>
        <v>Betsi CadwaladrIsle Of Anglesey</v>
      </c>
      <c r="AC645" t="str">
        <f>IFERROR(VLOOKUP(AB645,Control!X:Y,2,FALSE),"secondary")</f>
        <v>Primary</v>
      </c>
    </row>
    <row r="646" spans="1:29" x14ac:dyDescent="0.25">
      <c r="A646" s="11">
        <v>44718</v>
      </c>
      <c r="B646" s="2">
        <v>23</v>
      </c>
      <c r="C646" t="s">
        <v>87</v>
      </c>
      <c r="D646" t="s">
        <v>139</v>
      </c>
      <c r="E646" t="s">
        <v>132</v>
      </c>
      <c r="F646" t="s">
        <v>82</v>
      </c>
      <c r="G646" s="3">
        <v>0.14499899999999999</v>
      </c>
      <c r="H646" s="5">
        <v>1.645829166666667E-2</v>
      </c>
      <c r="I646" s="2">
        <v>0</v>
      </c>
      <c r="J646" s="2">
        <v>0</v>
      </c>
      <c r="K646" s="2">
        <v>0</v>
      </c>
      <c r="L646" s="2">
        <v>1</v>
      </c>
      <c r="M646" s="2">
        <v>1</v>
      </c>
      <c r="N646">
        <v>0</v>
      </c>
      <c r="O646" s="2">
        <v>1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1</v>
      </c>
      <c r="V646" s="45" t="s">
        <v>77</v>
      </c>
      <c r="W646" s="45" t="s">
        <v>77</v>
      </c>
      <c r="X646" s="45" t="s">
        <v>77</v>
      </c>
      <c r="Y646" s="2">
        <v>1</v>
      </c>
      <c r="Z646" s="2">
        <v>0</v>
      </c>
      <c r="AA646">
        <v>1</v>
      </c>
      <c r="AB646" t="str">
        <f t="shared" si="4"/>
        <v>Betsi CadwaladrOut of Area</v>
      </c>
      <c r="AC646" t="str">
        <f>IFERROR(VLOOKUP(AB646,Control!X:Y,2,FALSE),"secondary")</f>
        <v>secondary</v>
      </c>
    </row>
    <row r="647" spans="1:29" x14ac:dyDescent="0.25">
      <c r="A647" s="11">
        <v>44718</v>
      </c>
      <c r="B647" s="2">
        <v>23</v>
      </c>
      <c r="C647" t="s">
        <v>87</v>
      </c>
      <c r="D647" t="s">
        <v>139</v>
      </c>
      <c r="E647" t="s">
        <v>132</v>
      </c>
      <c r="F647" t="s">
        <v>277</v>
      </c>
      <c r="G647" s="3">
        <v>206.02138566666665</v>
      </c>
      <c r="H647" s="5">
        <v>6.820234177927928E-2</v>
      </c>
      <c r="I647" s="2">
        <v>13</v>
      </c>
      <c r="J647" s="2">
        <v>7</v>
      </c>
      <c r="K647" s="2">
        <v>0</v>
      </c>
      <c r="L647" s="2">
        <v>127</v>
      </c>
      <c r="M647" s="2">
        <v>127</v>
      </c>
      <c r="N647">
        <v>22</v>
      </c>
      <c r="O647" s="2">
        <v>74</v>
      </c>
      <c r="P647" s="2">
        <v>24</v>
      </c>
      <c r="Q647" s="2">
        <v>85</v>
      </c>
      <c r="R647" s="2">
        <v>92</v>
      </c>
      <c r="S647" s="2">
        <v>7</v>
      </c>
      <c r="T647" s="2">
        <v>4</v>
      </c>
      <c r="U647" s="2">
        <v>7</v>
      </c>
      <c r="V647" s="45">
        <v>5.9664351851851857E-3</v>
      </c>
      <c r="W647" s="45">
        <v>0.41666666666666669</v>
      </c>
      <c r="X647" s="45">
        <v>6.7511574074074071E-2</v>
      </c>
      <c r="Y647" s="2">
        <v>11</v>
      </c>
      <c r="Z647" s="2">
        <v>92</v>
      </c>
      <c r="AA647">
        <v>127</v>
      </c>
      <c r="AB647" t="str">
        <f t="shared" si="4"/>
        <v>Betsi CadwaladrWrexham</v>
      </c>
      <c r="AC647" t="str">
        <f>IFERROR(VLOOKUP(AB647,Control!X:Y,2,FALSE),"secondary")</f>
        <v>Primary</v>
      </c>
    </row>
    <row r="648" spans="1:29" x14ac:dyDescent="0.25">
      <c r="A648" s="11">
        <v>44718</v>
      </c>
      <c r="B648" s="2">
        <v>23</v>
      </c>
      <c r="C648" t="s">
        <v>87</v>
      </c>
      <c r="D648" t="s">
        <v>131</v>
      </c>
      <c r="E648" t="s">
        <v>132</v>
      </c>
      <c r="F648" t="s">
        <v>277</v>
      </c>
      <c r="G648" s="3">
        <v>5.3638888333333332</v>
      </c>
      <c r="H648" s="5">
        <v>5.1801697916666674E-2</v>
      </c>
      <c r="I648" s="2">
        <v>1</v>
      </c>
      <c r="J648" s="2">
        <v>0</v>
      </c>
      <c r="K648" s="2">
        <v>0</v>
      </c>
      <c r="L648" s="2">
        <v>6</v>
      </c>
      <c r="M648" s="2">
        <v>6</v>
      </c>
      <c r="N648">
        <v>2</v>
      </c>
      <c r="O648" s="2">
        <v>5</v>
      </c>
      <c r="P648" s="2">
        <v>0</v>
      </c>
      <c r="Q648" s="2">
        <v>6</v>
      </c>
      <c r="R648" s="2">
        <v>6</v>
      </c>
      <c r="S648" s="2">
        <v>0</v>
      </c>
      <c r="T648" s="2">
        <v>0</v>
      </c>
      <c r="U648" s="2">
        <v>0</v>
      </c>
      <c r="V648" s="45" t="s">
        <v>77</v>
      </c>
      <c r="W648" s="45" t="s">
        <v>77</v>
      </c>
      <c r="X648" s="45">
        <v>0.10770254629629628</v>
      </c>
      <c r="Y648" s="2">
        <v>0</v>
      </c>
      <c r="Z648" s="2">
        <v>6</v>
      </c>
      <c r="AA648">
        <v>6</v>
      </c>
      <c r="AB648" t="str">
        <f t="shared" si="4"/>
        <v>Betsi CadwaladrWrexham</v>
      </c>
      <c r="AC648" t="str">
        <f>IFERROR(VLOOKUP(AB648,Control!X:Y,2,FALSE),"secondary")</f>
        <v>Primary</v>
      </c>
    </row>
    <row r="649" spans="1:29" x14ac:dyDescent="0.25">
      <c r="A649" s="11">
        <v>44718</v>
      </c>
      <c r="B649" s="2">
        <v>23</v>
      </c>
      <c r="C649" t="s">
        <v>87</v>
      </c>
      <c r="D649" t="s">
        <v>344</v>
      </c>
      <c r="E649" t="s">
        <v>345</v>
      </c>
      <c r="F649" t="s">
        <v>277</v>
      </c>
      <c r="G649" s="3">
        <v>0</v>
      </c>
      <c r="H649" s="5">
        <v>3.8541666666666668E-3</v>
      </c>
      <c r="I649" s="2">
        <v>0</v>
      </c>
      <c r="J649" s="2">
        <v>0</v>
      </c>
      <c r="K649" s="2">
        <v>0</v>
      </c>
      <c r="L649" s="2">
        <v>1</v>
      </c>
      <c r="M649" s="2">
        <v>1</v>
      </c>
      <c r="N649">
        <v>0</v>
      </c>
      <c r="O649" s="2">
        <v>1</v>
      </c>
      <c r="P649" s="2">
        <v>0</v>
      </c>
      <c r="Q649" s="2">
        <v>1</v>
      </c>
      <c r="R649" s="2">
        <v>1</v>
      </c>
      <c r="S649" s="2">
        <v>0</v>
      </c>
      <c r="T649" s="2">
        <v>0</v>
      </c>
      <c r="U649" s="2">
        <v>0</v>
      </c>
      <c r="V649" s="45" t="s">
        <v>77</v>
      </c>
      <c r="W649" s="45" t="s">
        <v>77</v>
      </c>
      <c r="X649" s="45">
        <v>0.84493055555555563</v>
      </c>
      <c r="Y649" s="2">
        <v>0</v>
      </c>
      <c r="Z649" s="2">
        <v>1</v>
      </c>
      <c r="AA649">
        <v>1</v>
      </c>
      <c r="AB649" t="str">
        <f t="shared" si="4"/>
        <v>Betsi CadwaladrWrexham</v>
      </c>
      <c r="AC649" t="str">
        <f>IFERROR(VLOOKUP(AB649,Control!X:Y,2,FALSE),"secondary")</f>
        <v>Primary</v>
      </c>
    </row>
    <row r="650" spans="1:29" x14ac:dyDescent="0.25">
      <c r="A650" s="11">
        <v>44718</v>
      </c>
      <c r="B650" s="2">
        <v>23</v>
      </c>
      <c r="C650" t="s">
        <v>90</v>
      </c>
      <c r="D650" t="s">
        <v>136</v>
      </c>
      <c r="E650" t="s">
        <v>132</v>
      </c>
      <c r="F650" t="s">
        <v>269</v>
      </c>
      <c r="G650" s="3">
        <v>0.19166666666666665</v>
      </c>
      <c r="H650" s="5">
        <v>1.8402777777777778E-2</v>
      </c>
      <c r="I650" s="2">
        <v>0</v>
      </c>
      <c r="J650" s="2">
        <v>0</v>
      </c>
      <c r="K650" s="2">
        <v>0</v>
      </c>
      <c r="L650" s="2">
        <v>2</v>
      </c>
      <c r="M650" s="2">
        <v>2</v>
      </c>
      <c r="N650">
        <v>1</v>
      </c>
      <c r="O650" s="2">
        <v>2</v>
      </c>
      <c r="P650" s="2">
        <v>0</v>
      </c>
      <c r="Q650" s="2">
        <v>1</v>
      </c>
      <c r="R650" s="2">
        <v>1</v>
      </c>
      <c r="S650" s="2">
        <v>0</v>
      </c>
      <c r="T650" s="2">
        <v>0</v>
      </c>
      <c r="U650" s="2">
        <v>1</v>
      </c>
      <c r="V650" s="45" t="s">
        <v>77</v>
      </c>
      <c r="W650" s="45" t="s">
        <v>77</v>
      </c>
      <c r="X650" s="45">
        <v>3.5763888888888894E-3</v>
      </c>
      <c r="Y650" s="2">
        <v>1</v>
      </c>
      <c r="Z650" s="2">
        <v>1</v>
      </c>
      <c r="AA650">
        <v>2</v>
      </c>
      <c r="AB650" t="str">
        <f t="shared" si="4"/>
        <v>Cardiff And ValeBridgend</v>
      </c>
      <c r="AC650" t="str">
        <f>IFERROR(VLOOKUP(AB650,Control!X:Y,2,FALSE),"secondary")</f>
        <v>secondary</v>
      </c>
    </row>
    <row r="651" spans="1:29" x14ac:dyDescent="0.25">
      <c r="A651" s="11">
        <v>44718</v>
      </c>
      <c r="B651" s="2">
        <v>23</v>
      </c>
      <c r="C651" t="s">
        <v>90</v>
      </c>
      <c r="D651" t="s">
        <v>174</v>
      </c>
      <c r="E651" t="s">
        <v>153</v>
      </c>
      <c r="F651" t="s">
        <v>269</v>
      </c>
      <c r="G651" s="3">
        <v>0</v>
      </c>
      <c r="H651" s="5">
        <v>1.0069444444444445E-2</v>
      </c>
      <c r="I651" s="2">
        <v>0</v>
      </c>
      <c r="J651" s="2">
        <v>0</v>
      </c>
      <c r="K651" s="2">
        <v>0</v>
      </c>
      <c r="L651" s="2">
        <v>2</v>
      </c>
      <c r="M651" s="2">
        <v>2</v>
      </c>
      <c r="N651">
        <v>0</v>
      </c>
      <c r="O651" s="2">
        <v>2</v>
      </c>
      <c r="P651" s="2">
        <v>0</v>
      </c>
      <c r="Q651" s="2">
        <v>2</v>
      </c>
      <c r="R651" s="2">
        <v>2</v>
      </c>
      <c r="S651" s="2">
        <v>0</v>
      </c>
      <c r="T651" s="2">
        <v>0</v>
      </c>
      <c r="U651" s="2">
        <v>0</v>
      </c>
      <c r="V651" s="45" t="s">
        <v>77</v>
      </c>
      <c r="W651" s="45" t="s">
        <v>77</v>
      </c>
      <c r="X651" s="45">
        <v>0.24115162037037038</v>
      </c>
      <c r="Y651" s="2">
        <v>0</v>
      </c>
      <c r="Z651" s="2">
        <v>2</v>
      </c>
      <c r="AA651">
        <v>2</v>
      </c>
      <c r="AB651" t="str">
        <f t="shared" si="4"/>
        <v>Cardiff And ValeBridgend</v>
      </c>
      <c r="AC651" t="str">
        <f>IFERROR(VLOOKUP(AB651,Control!X:Y,2,FALSE),"secondary")</f>
        <v>secondary</v>
      </c>
    </row>
    <row r="652" spans="1:29" x14ac:dyDescent="0.25">
      <c r="A652" s="11">
        <v>44718</v>
      </c>
      <c r="B652" s="2">
        <v>23</v>
      </c>
      <c r="C652" t="s">
        <v>90</v>
      </c>
      <c r="D652" t="s">
        <v>136</v>
      </c>
      <c r="E652" t="s">
        <v>132</v>
      </c>
      <c r="F652" t="s">
        <v>272</v>
      </c>
      <c r="G652" s="3">
        <v>6.7280556666666662</v>
      </c>
      <c r="H652" s="5">
        <v>3.8155093055555561E-2</v>
      </c>
      <c r="I652" s="2">
        <v>1</v>
      </c>
      <c r="J652" s="2">
        <v>0</v>
      </c>
      <c r="K652" s="2">
        <v>0</v>
      </c>
      <c r="L652" s="2">
        <v>10</v>
      </c>
      <c r="M652" s="2">
        <v>10</v>
      </c>
      <c r="N652">
        <v>2</v>
      </c>
      <c r="O652" s="2">
        <v>9</v>
      </c>
      <c r="P652" s="2">
        <v>4</v>
      </c>
      <c r="Q652" s="2">
        <v>3</v>
      </c>
      <c r="R652" s="2">
        <v>6</v>
      </c>
      <c r="S652" s="2">
        <v>3</v>
      </c>
      <c r="T652" s="2">
        <v>0</v>
      </c>
      <c r="U652" s="2">
        <v>0</v>
      </c>
      <c r="V652" s="45">
        <v>6.278935185185186E-3</v>
      </c>
      <c r="W652" s="45">
        <v>0.5</v>
      </c>
      <c r="X652" s="45">
        <v>1.5167824074074073E-2</v>
      </c>
      <c r="Y652" s="2">
        <v>0</v>
      </c>
      <c r="Z652" s="2">
        <v>6</v>
      </c>
      <c r="AA652">
        <v>10</v>
      </c>
      <c r="AB652" t="str">
        <f t="shared" si="4"/>
        <v>Cardiff And ValeCaerphilly</v>
      </c>
      <c r="AC652" t="str">
        <f>IFERROR(VLOOKUP(AB652,Control!X:Y,2,FALSE),"secondary")</f>
        <v>secondary</v>
      </c>
    </row>
    <row r="653" spans="1:29" x14ac:dyDescent="0.25">
      <c r="A653" s="11">
        <v>44718</v>
      </c>
      <c r="B653" s="2">
        <v>23</v>
      </c>
      <c r="C653" t="s">
        <v>90</v>
      </c>
      <c r="D653" t="s">
        <v>136</v>
      </c>
      <c r="E653" t="s">
        <v>132</v>
      </c>
      <c r="F653" t="s">
        <v>273</v>
      </c>
      <c r="G653" s="3">
        <v>326.23721000000006</v>
      </c>
      <c r="H653" s="5">
        <v>5.8804162594924062E-2</v>
      </c>
      <c r="I653" s="2">
        <v>13</v>
      </c>
      <c r="J653" s="2">
        <v>2</v>
      </c>
      <c r="K653" s="2">
        <v>0</v>
      </c>
      <c r="L653" s="2">
        <v>280</v>
      </c>
      <c r="M653" s="2">
        <v>276</v>
      </c>
      <c r="N653">
        <v>52</v>
      </c>
      <c r="O653" s="2">
        <v>174</v>
      </c>
      <c r="P653" s="2">
        <v>67</v>
      </c>
      <c r="Q653" s="2">
        <v>150</v>
      </c>
      <c r="R653" s="2">
        <v>186</v>
      </c>
      <c r="S653" s="2">
        <v>36</v>
      </c>
      <c r="T653" s="2">
        <v>7</v>
      </c>
      <c r="U653" s="2">
        <v>20</v>
      </c>
      <c r="V653" s="45">
        <v>4.5601851851851853E-3</v>
      </c>
      <c r="W653" s="45">
        <v>0.61194029850746268</v>
      </c>
      <c r="X653" s="45">
        <v>6.787615740740742E-2</v>
      </c>
      <c r="Y653" s="2">
        <v>27</v>
      </c>
      <c r="Z653" s="2">
        <v>186</v>
      </c>
      <c r="AA653">
        <v>279</v>
      </c>
      <c r="AB653" t="str">
        <f t="shared" si="4"/>
        <v>Cardiff And ValeCardiff</v>
      </c>
      <c r="AC653" t="str">
        <f>IFERROR(VLOOKUP(AB653,Control!X:Y,2,FALSE),"secondary")</f>
        <v>Primary</v>
      </c>
    </row>
    <row r="654" spans="1:29" x14ac:dyDescent="0.25">
      <c r="A654" s="11">
        <v>44718</v>
      </c>
      <c r="B654" s="2">
        <v>23</v>
      </c>
      <c r="C654" t="s">
        <v>90</v>
      </c>
      <c r="D654" t="s">
        <v>155</v>
      </c>
      <c r="E654" t="s">
        <v>146</v>
      </c>
      <c r="F654" t="s">
        <v>273</v>
      </c>
      <c r="G654" s="3">
        <v>0</v>
      </c>
      <c r="H654" s="5">
        <v>3.0822477430555554E-2</v>
      </c>
      <c r="I654" s="2">
        <v>0</v>
      </c>
      <c r="J654" s="2">
        <v>0</v>
      </c>
      <c r="K654" s="2">
        <v>0</v>
      </c>
      <c r="L654" s="2">
        <v>16</v>
      </c>
      <c r="M654" s="2">
        <v>15</v>
      </c>
      <c r="N654">
        <v>0</v>
      </c>
      <c r="O654" s="2">
        <v>12</v>
      </c>
      <c r="P654" s="2">
        <v>4</v>
      </c>
      <c r="Q654" s="2">
        <v>5</v>
      </c>
      <c r="R654" s="2">
        <v>6</v>
      </c>
      <c r="S654" s="2">
        <v>1</v>
      </c>
      <c r="T654" s="2">
        <v>0</v>
      </c>
      <c r="U654" s="2">
        <v>6</v>
      </c>
      <c r="V654" s="45">
        <v>2.8819444444444448E-3</v>
      </c>
      <c r="W654" s="45">
        <v>1</v>
      </c>
      <c r="X654" s="45">
        <v>7.5439814814814807E-2</v>
      </c>
      <c r="Y654" s="2">
        <v>6</v>
      </c>
      <c r="Z654" s="2">
        <v>6</v>
      </c>
      <c r="AA654">
        <v>16</v>
      </c>
      <c r="AB654" t="str">
        <f t="shared" si="4"/>
        <v>Cardiff And ValeCardiff</v>
      </c>
      <c r="AC654" t="str">
        <f>IFERROR(VLOOKUP(AB654,Control!X:Y,2,FALSE),"secondary")</f>
        <v>Primary</v>
      </c>
    </row>
    <row r="655" spans="1:29" x14ac:dyDescent="0.25">
      <c r="A655" s="11">
        <v>44718</v>
      </c>
      <c r="B655" s="2">
        <v>23</v>
      </c>
      <c r="C655" t="s">
        <v>90</v>
      </c>
      <c r="D655" t="s">
        <v>136</v>
      </c>
      <c r="E655" t="s">
        <v>132</v>
      </c>
      <c r="F655" t="s">
        <v>268</v>
      </c>
      <c r="G655" s="3">
        <v>0</v>
      </c>
      <c r="H655" s="5">
        <v>4.0972222222222222E-2</v>
      </c>
      <c r="I655" s="2">
        <v>0</v>
      </c>
      <c r="J655" s="2">
        <v>0</v>
      </c>
      <c r="K655" s="2">
        <v>0</v>
      </c>
      <c r="L655" s="2">
        <v>1</v>
      </c>
      <c r="M655" s="2">
        <v>1</v>
      </c>
      <c r="N655">
        <v>0</v>
      </c>
      <c r="O655" s="2">
        <v>1</v>
      </c>
      <c r="P655" s="2">
        <v>0</v>
      </c>
      <c r="Q655" s="2">
        <v>1</v>
      </c>
      <c r="R655" s="2">
        <v>1</v>
      </c>
      <c r="S655" s="2">
        <v>0</v>
      </c>
      <c r="T655" s="2">
        <v>0</v>
      </c>
      <c r="U655" s="2">
        <v>0</v>
      </c>
      <c r="V655" s="45" t="s">
        <v>77</v>
      </c>
      <c r="W655" s="45" t="s">
        <v>77</v>
      </c>
      <c r="X655" s="45">
        <v>3.4178240740740745E-2</v>
      </c>
      <c r="Y655" s="2">
        <v>0</v>
      </c>
      <c r="Z655" s="2">
        <v>1</v>
      </c>
      <c r="AA655">
        <v>1</v>
      </c>
      <c r="AB655" t="str">
        <f t="shared" si="4"/>
        <v>Cardiff And ValeCarmarthenshire</v>
      </c>
      <c r="AC655" t="str">
        <f>IFERROR(VLOOKUP(AB655,Control!X:Y,2,FALSE),"secondary")</f>
        <v>secondary</v>
      </c>
    </row>
    <row r="656" spans="1:29" x14ac:dyDescent="0.25">
      <c r="A656" s="11">
        <v>44718</v>
      </c>
      <c r="B656" s="2">
        <v>23</v>
      </c>
      <c r="C656" t="s">
        <v>90</v>
      </c>
      <c r="D656" t="s">
        <v>136</v>
      </c>
      <c r="E656" t="s">
        <v>132</v>
      </c>
      <c r="F656" t="s">
        <v>286</v>
      </c>
      <c r="G656" s="3">
        <v>0.27250000000000002</v>
      </c>
      <c r="H656" s="5">
        <v>2.207754513888889E-2</v>
      </c>
      <c r="I656" s="2">
        <v>0</v>
      </c>
      <c r="J656" s="2">
        <v>0</v>
      </c>
      <c r="K656" s="2">
        <v>0</v>
      </c>
      <c r="L656" s="2">
        <v>2</v>
      </c>
      <c r="M656" s="2">
        <v>2</v>
      </c>
      <c r="N656">
        <v>0</v>
      </c>
      <c r="O656" s="2">
        <v>2</v>
      </c>
      <c r="P656" s="2">
        <v>0</v>
      </c>
      <c r="Q656" s="2">
        <v>2</v>
      </c>
      <c r="R656" s="2">
        <v>2</v>
      </c>
      <c r="S656" s="2">
        <v>0</v>
      </c>
      <c r="T656" s="2">
        <v>0</v>
      </c>
      <c r="U656" s="2">
        <v>0</v>
      </c>
      <c r="V656" s="45" t="s">
        <v>77</v>
      </c>
      <c r="W656" s="45" t="s">
        <v>77</v>
      </c>
      <c r="X656" s="45">
        <v>5.7951388888888893E-2</v>
      </c>
      <c r="Y656" s="2">
        <v>0</v>
      </c>
      <c r="Z656" s="2">
        <v>2</v>
      </c>
      <c r="AA656">
        <v>2</v>
      </c>
      <c r="AB656" t="str">
        <f t="shared" si="4"/>
        <v>Cardiff And ValeCeredigion</v>
      </c>
      <c r="AC656" t="str">
        <f>IFERROR(VLOOKUP(AB656,Control!X:Y,2,FALSE),"secondary")</f>
        <v>secondary</v>
      </c>
    </row>
    <row r="657" spans="1:29" x14ac:dyDescent="0.25">
      <c r="A657" s="11">
        <v>44718</v>
      </c>
      <c r="B657" s="2">
        <v>23</v>
      </c>
      <c r="C657" t="s">
        <v>90</v>
      </c>
      <c r="D657" t="s">
        <v>136</v>
      </c>
      <c r="E657" t="s">
        <v>132</v>
      </c>
      <c r="F657" t="s">
        <v>281</v>
      </c>
      <c r="G657" s="3">
        <v>0.86277783333333335</v>
      </c>
      <c r="H657" s="5">
        <v>2.2399692129629629E-2</v>
      </c>
      <c r="I657" s="2">
        <v>0</v>
      </c>
      <c r="J657" s="2">
        <v>0</v>
      </c>
      <c r="K657" s="2">
        <v>0</v>
      </c>
      <c r="L657" s="2">
        <v>3</v>
      </c>
      <c r="M657" s="2">
        <v>3</v>
      </c>
      <c r="N657">
        <v>0</v>
      </c>
      <c r="O657" s="2">
        <v>3</v>
      </c>
      <c r="P657" s="2">
        <v>0</v>
      </c>
      <c r="Q657" s="2">
        <v>2</v>
      </c>
      <c r="R657" s="2">
        <v>3</v>
      </c>
      <c r="S657" s="2">
        <v>1</v>
      </c>
      <c r="T657" s="2">
        <v>0</v>
      </c>
      <c r="U657" s="2">
        <v>0</v>
      </c>
      <c r="V657" s="45" t="s">
        <v>77</v>
      </c>
      <c r="W657" s="45" t="s">
        <v>77</v>
      </c>
      <c r="X657" s="45">
        <v>4.1226851851851855E-2</v>
      </c>
      <c r="Y657" s="2">
        <v>0</v>
      </c>
      <c r="Z657" s="2">
        <v>3</v>
      </c>
      <c r="AA657">
        <v>3</v>
      </c>
      <c r="AB657" t="str">
        <f t="shared" si="4"/>
        <v>Cardiff And ValeMerthyr Tydfil</v>
      </c>
      <c r="AC657" t="str">
        <f>IFERROR(VLOOKUP(AB657,Control!X:Y,2,FALSE),"secondary")</f>
        <v>secondary</v>
      </c>
    </row>
    <row r="658" spans="1:29" x14ac:dyDescent="0.25">
      <c r="A658" s="11">
        <v>44718</v>
      </c>
      <c r="B658" s="2">
        <v>23</v>
      </c>
      <c r="C658" t="s">
        <v>90</v>
      </c>
      <c r="D658" t="s">
        <v>136</v>
      </c>
      <c r="E658" t="s">
        <v>132</v>
      </c>
      <c r="F658" t="s">
        <v>279</v>
      </c>
      <c r="G658" s="3">
        <v>3.2094444999999996</v>
      </c>
      <c r="H658" s="5">
        <v>5.4992284722222222E-2</v>
      </c>
      <c r="I658" s="2">
        <v>0</v>
      </c>
      <c r="J658" s="2">
        <v>0</v>
      </c>
      <c r="K658" s="2">
        <v>0</v>
      </c>
      <c r="L658" s="2">
        <v>3</v>
      </c>
      <c r="M658" s="2">
        <v>3</v>
      </c>
      <c r="N658">
        <v>0</v>
      </c>
      <c r="O658" s="2">
        <v>2</v>
      </c>
      <c r="P658" s="2">
        <v>0</v>
      </c>
      <c r="Q658" s="2">
        <v>3</v>
      </c>
      <c r="R658" s="2">
        <v>3</v>
      </c>
      <c r="S658" s="2">
        <v>0</v>
      </c>
      <c r="T658" s="2">
        <v>0</v>
      </c>
      <c r="U658" s="2">
        <v>0</v>
      </c>
      <c r="V658" s="45" t="s">
        <v>77</v>
      </c>
      <c r="W658" s="45" t="s">
        <v>77</v>
      </c>
      <c r="X658" s="45">
        <v>8.0787037037037043E-3</v>
      </c>
      <c r="Y658" s="2">
        <v>0</v>
      </c>
      <c r="Z658" s="2">
        <v>3</v>
      </c>
      <c r="AA658">
        <v>3</v>
      </c>
      <c r="AB658" t="str">
        <f t="shared" si="4"/>
        <v>Cardiff And ValeMonmouthshire</v>
      </c>
      <c r="AC658" t="str">
        <f>IFERROR(VLOOKUP(AB658,Control!X:Y,2,FALSE),"secondary")</f>
        <v>secondary</v>
      </c>
    </row>
    <row r="659" spans="1:29" x14ac:dyDescent="0.25">
      <c r="A659" s="11">
        <v>44718</v>
      </c>
      <c r="B659" s="2">
        <v>23</v>
      </c>
      <c r="C659" t="s">
        <v>90</v>
      </c>
      <c r="D659" t="s">
        <v>136</v>
      </c>
      <c r="E659" t="s">
        <v>132</v>
      </c>
      <c r="F659" t="s">
        <v>275</v>
      </c>
      <c r="G659" s="3">
        <v>0</v>
      </c>
      <c r="H659" s="5">
        <v>5.7754652777777778E-3</v>
      </c>
      <c r="I659" s="2">
        <v>0</v>
      </c>
      <c r="J659" s="2">
        <v>0</v>
      </c>
      <c r="K659" s="2">
        <v>0</v>
      </c>
      <c r="L659" s="2">
        <v>1</v>
      </c>
      <c r="M659" s="2">
        <v>1</v>
      </c>
      <c r="N659">
        <v>1</v>
      </c>
      <c r="O659" s="2">
        <v>1</v>
      </c>
      <c r="P659" s="2">
        <v>0</v>
      </c>
      <c r="Q659" s="2">
        <v>1</v>
      </c>
      <c r="R659" s="2">
        <v>1</v>
      </c>
      <c r="S659" s="2">
        <v>0</v>
      </c>
      <c r="T659" s="2">
        <v>0</v>
      </c>
      <c r="U659" s="2">
        <v>0</v>
      </c>
      <c r="V659" s="45" t="s">
        <v>77</v>
      </c>
      <c r="W659" s="45" t="s">
        <v>77</v>
      </c>
      <c r="X659" s="45">
        <v>0.13954861111111111</v>
      </c>
      <c r="Y659" s="2">
        <v>0</v>
      </c>
      <c r="Z659" s="2">
        <v>1</v>
      </c>
      <c r="AA659">
        <v>1</v>
      </c>
      <c r="AB659" t="str">
        <f t="shared" si="4"/>
        <v>Cardiff And ValeNeath Port Talbot</v>
      </c>
      <c r="AC659" t="str">
        <f>IFERROR(VLOOKUP(AB659,Control!X:Y,2,FALSE),"secondary")</f>
        <v>secondary</v>
      </c>
    </row>
    <row r="660" spans="1:29" x14ac:dyDescent="0.25">
      <c r="A660" s="11">
        <v>44718</v>
      </c>
      <c r="B660" s="2">
        <v>23</v>
      </c>
      <c r="C660" t="s">
        <v>90</v>
      </c>
      <c r="D660" t="s">
        <v>136</v>
      </c>
      <c r="E660" t="s">
        <v>132</v>
      </c>
      <c r="F660" t="s">
        <v>271</v>
      </c>
      <c r="G660" s="3">
        <v>1.4033333333333333</v>
      </c>
      <c r="H660" s="5">
        <v>2.9907407407407407E-2</v>
      </c>
      <c r="I660" s="2">
        <v>0</v>
      </c>
      <c r="J660" s="2">
        <v>0</v>
      </c>
      <c r="K660" s="2">
        <v>0</v>
      </c>
      <c r="L660" s="2">
        <v>3</v>
      </c>
      <c r="M660" s="2">
        <v>3</v>
      </c>
      <c r="N660">
        <v>0</v>
      </c>
      <c r="O660" s="2">
        <v>3</v>
      </c>
      <c r="P660" s="2">
        <v>2</v>
      </c>
      <c r="Q660" s="2">
        <v>1</v>
      </c>
      <c r="R660" s="2">
        <v>1</v>
      </c>
      <c r="S660" s="2">
        <v>0</v>
      </c>
      <c r="T660" s="2">
        <v>0</v>
      </c>
      <c r="U660" s="2">
        <v>0</v>
      </c>
      <c r="V660" s="45">
        <v>1.8692129629629631E-3</v>
      </c>
      <c r="W660" s="45">
        <v>1</v>
      </c>
      <c r="X660" s="45">
        <v>0.2088888888888889</v>
      </c>
      <c r="Y660" s="2">
        <v>0</v>
      </c>
      <c r="Z660" s="2">
        <v>1</v>
      </c>
      <c r="AA660">
        <v>3</v>
      </c>
      <c r="AB660" t="str">
        <f t="shared" si="4"/>
        <v>Cardiff And ValeNewport</v>
      </c>
      <c r="AC660" t="str">
        <f>IFERROR(VLOOKUP(AB660,Control!X:Y,2,FALSE),"secondary")</f>
        <v>secondary</v>
      </c>
    </row>
    <row r="661" spans="1:29" x14ac:dyDescent="0.25">
      <c r="A661" s="11">
        <v>44718</v>
      </c>
      <c r="B661" s="2">
        <v>23</v>
      </c>
      <c r="C661" t="s">
        <v>90</v>
      </c>
      <c r="D661" t="s">
        <v>136</v>
      </c>
      <c r="E661" t="s">
        <v>132</v>
      </c>
      <c r="F661" t="s">
        <v>274</v>
      </c>
      <c r="G661" s="3">
        <v>5.0699981666666671</v>
      </c>
      <c r="H661" s="5">
        <v>3.4429003858024693E-2</v>
      </c>
      <c r="I661" s="2">
        <v>0</v>
      </c>
      <c r="J661" s="2">
        <v>0</v>
      </c>
      <c r="K661" s="2">
        <v>0</v>
      </c>
      <c r="L661" s="2">
        <v>10</v>
      </c>
      <c r="M661" s="2">
        <v>10</v>
      </c>
      <c r="N661">
        <v>1</v>
      </c>
      <c r="O661" s="2">
        <v>7</v>
      </c>
      <c r="P661" s="2">
        <v>3</v>
      </c>
      <c r="Q661" s="2">
        <v>5</v>
      </c>
      <c r="R661" s="2">
        <v>6</v>
      </c>
      <c r="S661" s="2">
        <v>1</v>
      </c>
      <c r="T661" s="2">
        <v>0</v>
      </c>
      <c r="U661" s="2">
        <v>1</v>
      </c>
      <c r="V661" s="45">
        <v>3.1250000000000001E-4</v>
      </c>
      <c r="W661" s="45">
        <v>0.66666666666666663</v>
      </c>
      <c r="X661" s="45">
        <v>2.3402777777777779E-2</v>
      </c>
      <c r="Y661" s="2">
        <v>1</v>
      </c>
      <c r="Z661" s="2">
        <v>6</v>
      </c>
      <c r="AA661">
        <v>10</v>
      </c>
      <c r="AB661" t="str">
        <f t="shared" si="4"/>
        <v>Cardiff And ValeRhondda Cynon Taff</v>
      </c>
      <c r="AC661" t="str">
        <f>IFERROR(VLOOKUP(AB661,Control!X:Y,2,FALSE),"secondary")</f>
        <v>secondary</v>
      </c>
    </row>
    <row r="662" spans="1:29" x14ac:dyDescent="0.25">
      <c r="A662" s="11">
        <v>44718</v>
      </c>
      <c r="B662" s="2">
        <v>23</v>
      </c>
      <c r="C662" t="s">
        <v>90</v>
      </c>
      <c r="D662" t="s">
        <v>174</v>
      </c>
      <c r="E662" t="s">
        <v>153</v>
      </c>
      <c r="F662" t="s">
        <v>274</v>
      </c>
      <c r="G662" s="3">
        <v>0</v>
      </c>
      <c r="H662" s="5">
        <v>1.6203701388888891E-2</v>
      </c>
      <c r="I662" s="2">
        <v>0</v>
      </c>
      <c r="J662" s="2">
        <v>0</v>
      </c>
      <c r="K662" s="2">
        <v>0</v>
      </c>
      <c r="L662" s="2">
        <v>1</v>
      </c>
      <c r="M662" s="2">
        <v>1</v>
      </c>
      <c r="N662">
        <v>0</v>
      </c>
      <c r="O662" s="2">
        <v>1</v>
      </c>
      <c r="P662" s="2">
        <v>0</v>
      </c>
      <c r="Q662" s="2">
        <v>1</v>
      </c>
      <c r="R662" s="2">
        <v>1</v>
      </c>
      <c r="S662" s="2">
        <v>0</v>
      </c>
      <c r="T662" s="2">
        <v>0</v>
      </c>
      <c r="U662" s="2">
        <v>0</v>
      </c>
      <c r="V662" s="45" t="s">
        <v>77</v>
      </c>
      <c r="W662" s="45" t="s">
        <v>77</v>
      </c>
      <c r="X662" s="45">
        <v>7.4710648148148151E-2</v>
      </c>
      <c r="Y662" s="2">
        <v>0</v>
      </c>
      <c r="Z662" s="2">
        <v>1</v>
      </c>
      <c r="AA662">
        <v>1</v>
      </c>
      <c r="AB662" t="str">
        <f t="shared" si="4"/>
        <v>Cardiff And ValeRhondda Cynon Taff</v>
      </c>
      <c r="AC662" t="str">
        <f>IFERROR(VLOOKUP(AB662,Control!X:Y,2,FALSE),"secondary")</f>
        <v>secondary</v>
      </c>
    </row>
    <row r="663" spans="1:29" x14ac:dyDescent="0.25">
      <c r="A663" s="11">
        <v>44718</v>
      </c>
      <c r="B663" s="2">
        <v>23</v>
      </c>
      <c r="C663" t="s">
        <v>90</v>
      </c>
      <c r="D663" t="s">
        <v>136</v>
      </c>
      <c r="E663" t="s">
        <v>132</v>
      </c>
      <c r="F663" t="s">
        <v>267</v>
      </c>
      <c r="G663" s="3">
        <v>1.7180555</v>
      </c>
      <c r="H663" s="5">
        <v>2.4824459490740743E-2</v>
      </c>
      <c r="I663" s="2">
        <v>0</v>
      </c>
      <c r="J663" s="2">
        <v>0</v>
      </c>
      <c r="K663" s="2">
        <v>0</v>
      </c>
      <c r="L663" s="2">
        <v>6</v>
      </c>
      <c r="M663" s="2">
        <v>6</v>
      </c>
      <c r="N663">
        <v>0</v>
      </c>
      <c r="O663" s="2">
        <v>6</v>
      </c>
      <c r="P663" s="2">
        <v>1</v>
      </c>
      <c r="Q663" s="2">
        <v>3</v>
      </c>
      <c r="R663" s="2">
        <v>4</v>
      </c>
      <c r="S663" s="2">
        <v>1</v>
      </c>
      <c r="T663" s="2">
        <v>0</v>
      </c>
      <c r="U663" s="2">
        <v>1</v>
      </c>
      <c r="V663" s="45">
        <v>1.9444444444444444E-3</v>
      </c>
      <c r="W663" s="45">
        <v>1</v>
      </c>
      <c r="X663" s="45">
        <v>7.1984953703703711E-2</v>
      </c>
      <c r="Y663" s="2">
        <v>1</v>
      </c>
      <c r="Z663" s="2">
        <v>4</v>
      </c>
      <c r="AA663">
        <v>6</v>
      </c>
      <c r="AB663" t="str">
        <f t="shared" si="4"/>
        <v>Cardiff And ValeSwansea</v>
      </c>
      <c r="AC663" t="str">
        <f>IFERROR(VLOOKUP(AB663,Control!X:Y,2,FALSE),"secondary")</f>
        <v>secondary</v>
      </c>
    </row>
    <row r="664" spans="1:29" x14ac:dyDescent="0.25">
      <c r="A664" s="11">
        <v>44718</v>
      </c>
      <c r="B664" s="2">
        <v>23</v>
      </c>
      <c r="C664" t="s">
        <v>90</v>
      </c>
      <c r="D664" t="s">
        <v>136</v>
      </c>
      <c r="E664" t="s">
        <v>132</v>
      </c>
      <c r="F664" t="s">
        <v>278</v>
      </c>
      <c r="G664" s="3">
        <v>0.73777783333333324</v>
      </c>
      <c r="H664" s="5">
        <v>1.7387152777777779E-2</v>
      </c>
      <c r="I664" s="2">
        <v>0</v>
      </c>
      <c r="J664" s="2">
        <v>0</v>
      </c>
      <c r="K664" s="2">
        <v>0</v>
      </c>
      <c r="L664" s="2">
        <v>5</v>
      </c>
      <c r="M664" s="2">
        <v>4</v>
      </c>
      <c r="N664">
        <v>1</v>
      </c>
      <c r="O664" s="2">
        <v>4</v>
      </c>
      <c r="P664" s="2">
        <v>0</v>
      </c>
      <c r="Q664" s="2">
        <v>4</v>
      </c>
      <c r="R664" s="2">
        <v>4</v>
      </c>
      <c r="S664" s="2">
        <v>0</v>
      </c>
      <c r="T664" s="2">
        <v>0</v>
      </c>
      <c r="U664" s="2">
        <v>1</v>
      </c>
      <c r="V664" s="45" t="s">
        <v>77</v>
      </c>
      <c r="W664" s="45" t="s">
        <v>77</v>
      </c>
      <c r="X664" s="45">
        <v>2.7031250000000003E-2</v>
      </c>
      <c r="Y664" s="2">
        <v>1</v>
      </c>
      <c r="Z664" s="2">
        <v>4</v>
      </c>
      <c r="AA664">
        <v>5</v>
      </c>
      <c r="AB664" t="str">
        <f t="shared" si="4"/>
        <v>Cardiff And ValeTorfaen</v>
      </c>
      <c r="AC664" t="str">
        <f>IFERROR(VLOOKUP(AB664,Control!X:Y,2,FALSE),"secondary")</f>
        <v>secondary</v>
      </c>
    </row>
    <row r="665" spans="1:29" x14ac:dyDescent="0.25">
      <c r="A665" s="11">
        <v>44718</v>
      </c>
      <c r="B665" s="2">
        <v>23</v>
      </c>
      <c r="C665" t="s">
        <v>90</v>
      </c>
      <c r="D665" t="s">
        <v>174</v>
      </c>
      <c r="E665" t="s">
        <v>153</v>
      </c>
      <c r="F665" t="s">
        <v>278</v>
      </c>
      <c r="G665" s="3">
        <v>0</v>
      </c>
      <c r="H665" s="5">
        <v>9.4444444444444445E-3</v>
      </c>
      <c r="I665" s="2">
        <v>0</v>
      </c>
      <c r="J665" s="2">
        <v>0</v>
      </c>
      <c r="K665" s="2">
        <v>0</v>
      </c>
      <c r="L665" s="2">
        <v>1</v>
      </c>
      <c r="M665" s="2">
        <v>1</v>
      </c>
      <c r="N665">
        <v>0</v>
      </c>
      <c r="O665" s="2">
        <v>1</v>
      </c>
      <c r="P665" s="2">
        <v>0</v>
      </c>
      <c r="Q665" s="2">
        <v>1</v>
      </c>
      <c r="R665" s="2">
        <v>1</v>
      </c>
      <c r="S665" s="2">
        <v>0</v>
      </c>
      <c r="T665" s="2">
        <v>0</v>
      </c>
      <c r="U665" s="2">
        <v>0</v>
      </c>
      <c r="V665" s="45" t="s">
        <v>77</v>
      </c>
      <c r="W665" s="45" t="s">
        <v>77</v>
      </c>
      <c r="X665" s="45">
        <v>3.6226851851851854E-3</v>
      </c>
      <c r="Y665" s="2">
        <v>0</v>
      </c>
      <c r="Z665" s="2">
        <v>1</v>
      </c>
      <c r="AA665">
        <v>1</v>
      </c>
      <c r="AB665" t="str">
        <f t="shared" si="4"/>
        <v>Cardiff And ValeTorfaen</v>
      </c>
      <c r="AC665" t="str">
        <f>IFERROR(VLOOKUP(AB665,Control!X:Y,2,FALSE),"secondary")</f>
        <v>secondary</v>
      </c>
    </row>
    <row r="666" spans="1:29" x14ac:dyDescent="0.25">
      <c r="A666" s="11">
        <v>44718</v>
      </c>
      <c r="B666" s="2">
        <v>23</v>
      </c>
      <c r="C666" t="s">
        <v>90</v>
      </c>
      <c r="D666" t="s">
        <v>163</v>
      </c>
      <c r="E666" t="s">
        <v>153</v>
      </c>
      <c r="F666" t="s">
        <v>278</v>
      </c>
      <c r="G666" s="3">
        <v>0</v>
      </c>
      <c r="H666" s="5" t="s">
        <v>77</v>
      </c>
      <c r="I666" s="2">
        <v>0</v>
      </c>
      <c r="J666" s="2">
        <v>0</v>
      </c>
      <c r="K666" s="2">
        <v>0</v>
      </c>
      <c r="L666" s="2">
        <v>1</v>
      </c>
      <c r="M666" s="2">
        <v>0</v>
      </c>
      <c r="N666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1</v>
      </c>
      <c r="V666" s="45" t="s">
        <v>77</v>
      </c>
      <c r="W666" s="45" t="s">
        <v>77</v>
      </c>
      <c r="X666" s="45" t="s">
        <v>77</v>
      </c>
      <c r="Y666" s="2">
        <v>1</v>
      </c>
      <c r="Z666" s="2">
        <v>0</v>
      </c>
      <c r="AA666">
        <v>1</v>
      </c>
      <c r="AB666" t="str">
        <f t="shared" si="4"/>
        <v>Cardiff And ValeTorfaen</v>
      </c>
      <c r="AC666" t="str">
        <f>IFERROR(VLOOKUP(AB666,Control!X:Y,2,FALSE),"secondary")</f>
        <v>secondary</v>
      </c>
    </row>
    <row r="667" spans="1:29" x14ac:dyDescent="0.25">
      <c r="A667" s="11">
        <v>44718</v>
      </c>
      <c r="B667" s="2">
        <v>23</v>
      </c>
      <c r="C667" t="s">
        <v>90</v>
      </c>
      <c r="D667" t="s">
        <v>136</v>
      </c>
      <c r="E667" t="s">
        <v>132</v>
      </c>
      <c r="F667" t="s">
        <v>283</v>
      </c>
      <c r="G667" s="3">
        <v>81.510273166666664</v>
      </c>
      <c r="H667" s="5">
        <v>5.3121919831223621E-2</v>
      </c>
      <c r="I667" s="2">
        <v>5</v>
      </c>
      <c r="J667" s="2">
        <v>0</v>
      </c>
      <c r="K667" s="2">
        <v>0</v>
      </c>
      <c r="L667" s="2">
        <v>81</v>
      </c>
      <c r="M667" s="2">
        <v>78</v>
      </c>
      <c r="N667">
        <v>17</v>
      </c>
      <c r="O667" s="2">
        <v>47</v>
      </c>
      <c r="P667" s="2">
        <v>20</v>
      </c>
      <c r="Q667" s="2">
        <v>40</v>
      </c>
      <c r="R667" s="2">
        <v>52</v>
      </c>
      <c r="S667" s="2">
        <v>12</v>
      </c>
      <c r="T667" s="2">
        <v>2</v>
      </c>
      <c r="U667" s="2">
        <v>7</v>
      </c>
      <c r="V667" s="45">
        <v>6.4756944444444445E-3</v>
      </c>
      <c r="W667" s="45">
        <v>0.45</v>
      </c>
      <c r="X667" s="45">
        <v>9.3478009259259268E-2</v>
      </c>
      <c r="Y667" s="2">
        <v>9</v>
      </c>
      <c r="Z667" s="2">
        <v>52</v>
      </c>
      <c r="AA667">
        <v>80</v>
      </c>
      <c r="AB667" t="str">
        <f t="shared" si="4"/>
        <v>Cardiff And ValeVale Of Glamorgan</v>
      </c>
      <c r="AC667" t="str">
        <f>IFERROR(VLOOKUP(AB667,Control!X:Y,2,FALSE),"secondary")</f>
        <v>Primary</v>
      </c>
    </row>
    <row r="668" spans="1:29" x14ac:dyDescent="0.25">
      <c r="A668" s="11">
        <v>44718</v>
      </c>
      <c r="B668" s="2">
        <v>23</v>
      </c>
      <c r="C668" t="s">
        <v>90</v>
      </c>
      <c r="D668" t="s">
        <v>155</v>
      </c>
      <c r="E668" t="s">
        <v>146</v>
      </c>
      <c r="F668" t="s">
        <v>283</v>
      </c>
      <c r="G668" s="3">
        <v>0</v>
      </c>
      <c r="H668" s="5">
        <v>2.1015625347222223E-2</v>
      </c>
      <c r="I668" s="2">
        <v>0</v>
      </c>
      <c r="J668" s="2">
        <v>0</v>
      </c>
      <c r="K668" s="2">
        <v>0</v>
      </c>
      <c r="L668" s="2">
        <v>23</v>
      </c>
      <c r="M668" s="2">
        <v>22</v>
      </c>
      <c r="N668">
        <v>0</v>
      </c>
      <c r="O668" s="2">
        <v>21</v>
      </c>
      <c r="P668" s="2">
        <v>5</v>
      </c>
      <c r="Q668" s="2">
        <v>12</v>
      </c>
      <c r="R668" s="2">
        <v>15</v>
      </c>
      <c r="S668" s="2">
        <v>3</v>
      </c>
      <c r="T668" s="2">
        <v>0</v>
      </c>
      <c r="U668" s="2">
        <v>3</v>
      </c>
      <c r="V668" s="45">
        <v>4.4444444444444444E-3</v>
      </c>
      <c r="W668" s="45">
        <v>0.6</v>
      </c>
      <c r="X668" s="45">
        <v>9.3854166666666655E-2</v>
      </c>
      <c r="Y668" s="2">
        <v>3</v>
      </c>
      <c r="Z668" s="2">
        <v>15</v>
      </c>
      <c r="AA668">
        <v>22</v>
      </c>
      <c r="AB668" t="str">
        <f t="shared" si="4"/>
        <v>Cardiff And ValeVale Of Glamorgan</v>
      </c>
      <c r="AC668" t="str">
        <f>IFERROR(VLOOKUP(AB668,Control!X:Y,2,FALSE),"secondary")</f>
        <v>Primary</v>
      </c>
    </row>
    <row r="669" spans="1:29" x14ac:dyDescent="0.25">
      <c r="A669" s="11">
        <v>44718</v>
      </c>
      <c r="B669" s="2">
        <v>23</v>
      </c>
      <c r="C669" t="s">
        <v>81</v>
      </c>
      <c r="D669" t="s">
        <v>135</v>
      </c>
      <c r="E669" t="s">
        <v>132</v>
      </c>
      <c r="F669" t="s">
        <v>280</v>
      </c>
      <c r="G669" s="3">
        <v>0.72944449999999994</v>
      </c>
      <c r="H669" s="5">
        <v>1.5295138888888891E-2</v>
      </c>
      <c r="I669" s="2">
        <v>0</v>
      </c>
      <c r="J669" s="2">
        <v>0</v>
      </c>
      <c r="K669" s="2">
        <v>0</v>
      </c>
      <c r="L669" s="2">
        <v>4</v>
      </c>
      <c r="M669" s="2">
        <v>4</v>
      </c>
      <c r="N669">
        <v>3</v>
      </c>
      <c r="O669" s="2">
        <v>4</v>
      </c>
      <c r="P669" s="2">
        <v>1</v>
      </c>
      <c r="Q669" s="2">
        <v>2</v>
      </c>
      <c r="R669" s="2">
        <v>3</v>
      </c>
      <c r="S669" s="2">
        <v>1</v>
      </c>
      <c r="T669" s="2">
        <v>0</v>
      </c>
      <c r="U669" s="2">
        <v>0</v>
      </c>
      <c r="V669" s="45">
        <v>1.0439814814814815E-2</v>
      </c>
      <c r="W669" s="45">
        <v>0</v>
      </c>
      <c r="X669" s="45">
        <v>3.4375000000000005E-3</v>
      </c>
      <c r="Y669" s="2">
        <v>0</v>
      </c>
      <c r="Z669" s="2">
        <v>3</v>
      </c>
      <c r="AA669">
        <v>4</v>
      </c>
      <c r="AB669" t="str">
        <f t="shared" si="4"/>
        <v>Cwm Taf MorgannwgBlaenau Gwent</v>
      </c>
      <c r="AC669" t="str">
        <f>IFERROR(VLOOKUP(AB669,Control!X:Y,2,FALSE),"secondary")</f>
        <v>secondary</v>
      </c>
    </row>
    <row r="670" spans="1:29" x14ac:dyDescent="0.25">
      <c r="A670" s="11">
        <v>44718</v>
      </c>
      <c r="B670" s="2">
        <v>23</v>
      </c>
      <c r="C670" t="s">
        <v>81</v>
      </c>
      <c r="D670" t="s">
        <v>140</v>
      </c>
      <c r="E670" t="s">
        <v>132</v>
      </c>
      <c r="F670" t="s">
        <v>269</v>
      </c>
      <c r="G670" s="3">
        <v>399.78499699999992</v>
      </c>
      <c r="H670" s="5">
        <v>0.17014321376811592</v>
      </c>
      <c r="I670" s="2">
        <v>40</v>
      </c>
      <c r="J670" s="2">
        <v>32</v>
      </c>
      <c r="K670" s="2">
        <v>10</v>
      </c>
      <c r="L670" s="2">
        <v>105</v>
      </c>
      <c r="M670" s="2">
        <v>103</v>
      </c>
      <c r="N670">
        <v>24</v>
      </c>
      <c r="O670" s="2">
        <v>51</v>
      </c>
      <c r="P670" s="2">
        <v>20</v>
      </c>
      <c r="Q670" s="2">
        <v>66</v>
      </c>
      <c r="R670" s="2">
        <v>79</v>
      </c>
      <c r="S670" s="2">
        <v>13</v>
      </c>
      <c r="T670" s="2">
        <v>4</v>
      </c>
      <c r="U670" s="2">
        <v>2</v>
      </c>
      <c r="V670" s="45">
        <v>5.5902777777777782E-3</v>
      </c>
      <c r="W670" s="45">
        <v>0.5</v>
      </c>
      <c r="X670" s="45">
        <v>7.6851851851851852E-2</v>
      </c>
      <c r="Y670" s="2">
        <v>6</v>
      </c>
      <c r="Z670" s="2">
        <v>79</v>
      </c>
      <c r="AA670">
        <v>104</v>
      </c>
      <c r="AB670" t="str">
        <f t="shared" si="4"/>
        <v>Cwm Taf MorgannwgBridgend</v>
      </c>
      <c r="AC670" t="str">
        <f>IFERROR(VLOOKUP(AB670,Control!X:Y,2,FALSE),"secondary")</f>
        <v>Primary</v>
      </c>
    </row>
    <row r="671" spans="1:29" x14ac:dyDescent="0.25">
      <c r="A671" s="11">
        <v>44718</v>
      </c>
      <c r="B671" s="2">
        <v>23</v>
      </c>
      <c r="C671" t="s">
        <v>81</v>
      </c>
      <c r="D671" t="s">
        <v>141</v>
      </c>
      <c r="E671" t="s">
        <v>132</v>
      </c>
      <c r="F671" t="s">
        <v>269</v>
      </c>
      <c r="G671" s="3">
        <v>9.0183333333333309</v>
      </c>
      <c r="H671" s="5">
        <v>0.13567129629629629</v>
      </c>
      <c r="I671" s="2">
        <v>2</v>
      </c>
      <c r="J671" s="2">
        <v>0</v>
      </c>
      <c r="K671" s="2">
        <v>0</v>
      </c>
      <c r="L671" s="2">
        <v>2</v>
      </c>
      <c r="M671" s="2">
        <v>2</v>
      </c>
      <c r="N671">
        <v>0</v>
      </c>
      <c r="O671" s="2">
        <v>1</v>
      </c>
      <c r="P671" s="2">
        <v>0</v>
      </c>
      <c r="Q671" s="2">
        <v>2</v>
      </c>
      <c r="R671" s="2">
        <v>2</v>
      </c>
      <c r="S671" s="2">
        <v>0</v>
      </c>
      <c r="T671" s="2">
        <v>0</v>
      </c>
      <c r="U671" s="2">
        <v>0</v>
      </c>
      <c r="V671" s="45" t="s">
        <v>77</v>
      </c>
      <c r="W671" s="45" t="s">
        <v>77</v>
      </c>
      <c r="X671" s="45">
        <v>0.12562500000000001</v>
      </c>
      <c r="Y671" s="2">
        <v>0</v>
      </c>
      <c r="Z671" s="2">
        <v>2</v>
      </c>
      <c r="AA671">
        <v>2</v>
      </c>
      <c r="AB671" t="str">
        <f t="shared" si="4"/>
        <v>Cwm Taf MorgannwgBridgend</v>
      </c>
      <c r="AC671" t="str">
        <f>IFERROR(VLOOKUP(AB671,Control!X:Y,2,FALSE),"secondary")</f>
        <v>Primary</v>
      </c>
    </row>
    <row r="672" spans="1:29" x14ac:dyDescent="0.25">
      <c r="A672" s="11">
        <v>44718</v>
      </c>
      <c r="B672" s="2">
        <v>23</v>
      </c>
      <c r="C672" t="s">
        <v>81</v>
      </c>
      <c r="D672" t="s">
        <v>135</v>
      </c>
      <c r="E672" t="s">
        <v>132</v>
      </c>
      <c r="F672" t="s">
        <v>272</v>
      </c>
      <c r="G672" s="3">
        <v>56.64555433333333</v>
      </c>
      <c r="H672" s="5">
        <v>0.10663151234567901</v>
      </c>
      <c r="I672" s="2">
        <v>5</v>
      </c>
      <c r="J672" s="2">
        <v>2</v>
      </c>
      <c r="K672" s="2">
        <v>2</v>
      </c>
      <c r="L672" s="2">
        <v>22</v>
      </c>
      <c r="M672" s="2">
        <v>22</v>
      </c>
      <c r="N672">
        <v>7</v>
      </c>
      <c r="O672" s="2">
        <v>15</v>
      </c>
      <c r="P672" s="2">
        <v>8</v>
      </c>
      <c r="Q672" s="2">
        <v>11</v>
      </c>
      <c r="R672" s="2">
        <v>12</v>
      </c>
      <c r="S672" s="2">
        <v>1</v>
      </c>
      <c r="T672" s="2">
        <v>1</v>
      </c>
      <c r="U672" s="2">
        <v>1</v>
      </c>
      <c r="V672" s="45">
        <v>6.0011574074074082E-3</v>
      </c>
      <c r="W672" s="45">
        <v>0.5</v>
      </c>
      <c r="X672" s="45">
        <v>7.3373842592592595E-2</v>
      </c>
      <c r="Y672" s="2">
        <v>2</v>
      </c>
      <c r="Z672" s="2">
        <v>12</v>
      </c>
      <c r="AA672">
        <v>22</v>
      </c>
      <c r="AB672" t="str">
        <f t="shared" si="4"/>
        <v>Cwm Taf MorgannwgCaerphilly</v>
      </c>
      <c r="AC672" t="str">
        <f>IFERROR(VLOOKUP(AB672,Control!X:Y,2,FALSE),"secondary")</f>
        <v>secondary</v>
      </c>
    </row>
    <row r="673" spans="1:29" x14ac:dyDescent="0.25">
      <c r="A673" s="11">
        <v>44718</v>
      </c>
      <c r="B673" s="2">
        <v>23</v>
      </c>
      <c r="C673" t="s">
        <v>81</v>
      </c>
      <c r="D673" t="s">
        <v>141</v>
      </c>
      <c r="E673" t="s">
        <v>132</v>
      </c>
      <c r="F673" t="s">
        <v>273</v>
      </c>
      <c r="G673" s="3">
        <v>2.4883333333333333</v>
      </c>
      <c r="H673" s="5">
        <v>5.9016184027777779E-2</v>
      </c>
      <c r="I673" s="2">
        <v>0</v>
      </c>
      <c r="J673" s="2">
        <v>0</v>
      </c>
      <c r="K673" s="2">
        <v>0</v>
      </c>
      <c r="L673" s="2">
        <v>3</v>
      </c>
      <c r="M673" s="2">
        <v>3</v>
      </c>
      <c r="N673">
        <v>2</v>
      </c>
      <c r="O673" s="2">
        <v>2</v>
      </c>
      <c r="P673" s="2">
        <v>1</v>
      </c>
      <c r="Q673" s="2">
        <v>2</v>
      </c>
      <c r="R673" s="2">
        <v>2</v>
      </c>
      <c r="S673" s="2">
        <v>0</v>
      </c>
      <c r="T673" s="2">
        <v>0</v>
      </c>
      <c r="U673" s="2">
        <v>0</v>
      </c>
      <c r="V673" s="45">
        <v>4.2824074074074075E-3</v>
      </c>
      <c r="W673" s="45">
        <v>1</v>
      </c>
      <c r="X673" s="45">
        <v>5.7447916666666675E-2</v>
      </c>
      <c r="Y673" s="2">
        <v>0</v>
      </c>
      <c r="Z673" s="2">
        <v>2</v>
      </c>
      <c r="AA673">
        <v>3</v>
      </c>
      <c r="AB673" t="str">
        <f t="shared" si="4"/>
        <v>Cwm Taf MorgannwgCardiff</v>
      </c>
      <c r="AC673" t="str">
        <f>IFERROR(VLOOKUP(AB673,Control!X:Y,2,FALSE),"secondary")</f>
        <v>secondary</v>
      </c>
    </row>
    <row r="674" spans="1:29" x14ac:dyDescent="0.25">
      <c r="A674" s="11">
        <v>44718</v>
      </c>
      <c r="B674" s="2">
        <v>23</v>
      </c>
      <c r="C674" t="s">
        <v>81</v>
      </c>
      <c r="D674" t="s">
        <v>135</v>
      </c>
      <c r="E674" t="s">
        <v>132</v>
      </c>
      <c r="F674" t="s">
        <v>281</v>
      </c>
      <c r="G674" s="3">
        <v>127.61027233333336</v>
      </c>
      <c r="H674" s="5">
        <v>9.7225709215167558E-2</v>
      </c>
      <c r="I674" s="2">
        <v>11</v>
      </c>
      <c r="J674" s="2">
        <v>8</v>
      </c>
      <c r="K674" s="2">
        <v>0</v>
      </c>
      <c r="L674" s="2">
        <v>52</v>
      </c>
      <c r="M674" s="2">
        <v>52</v>
      </c>
      <c r="N674">
        <v>7</v>
      </c>
      <c r="O674" s="2">
        <v>29</v>
      </c>
      <c r="P674" s="2">
        <v>9</v>
      </c>
      <c r="Q674" s="2">
        <v>32</v>
      </c>
      <c r="R674" s="2">
        <v>41</v>
      </c>
      <c r="S674" s="2">
        <v>9</v>
      </c>
      <c r="T674" s="2">
        <v>1</v>
      </c>
      <c r="U674" s="2">
        <v>1</v>
      </c>
      <c r="V674" s="45">
        <v>4.178240740740741E-3</v>
      </c>
      <c r="W674" s="45">
        <v>0.55555555555555558</v>
      </c>
      <c r="X674" s="45">
        <v>6.4201388888888891E-2</v>
      </c>
      <c r="Y674" s="2">
        <v>2</v>
      </c>
      <c r="Z674" s="2">
        <v>41</v>
      </c>
      <c r="AA674">
        <v>52</v>
      </c>
      <c r="AB674" t="str">
        <f t="shared" si="4"/>
        <v>Cwm Taf MorgannwgMerthyr Tydfil</v>
      </c>
      <c r="AC674" t="str">
        <f>IFERROR(VLOOKUP(AB674,Control!X:Y,2,FALSE),"secondary")</f>
        <v>Primary</v>
      </c>
    </row>
    <row r="675" spans="1:29" x14ac:dyDescent="0.25">
      <c r="A675" s="11">
        <v>44718</v>
      </c>
      <c r="B675" s="2">
        <v>23</v>
      </c>
      <c r="C675" t="s">
        <v>81</v>
      </c>
      <c r="D675" t="s">
        <v>141</v>
      </c>
      <c r="E675" t="s">
        <v>132</v>
      </c>
      <c r="F675" t="s">
        <v>281</v>
      </c>
      <c r="G675" s="3">
        <v>14.1275</v>
      </c>
      <c r="H675" s="5">
        <v>8.2961515624999996E-2</v>
      </c>
      <c r="I675" s="2">
        <v>1</v>
      </c>
      <c r="J675" s="2">
        <v>1</v>
      </c>
      <c r="K675" s="2">
        <v>0</v>
      </c>
      <c r="L675" s="2">
        <v>6</v>
      </c>
      <c r="M675" s="2">
        <v>6</v>
      </c>
      <c r="N675">
        <v>2</v>
      </c>
      <c r="O675" s="2">
        <v>5</v>
      </c>
      <c r="P675" s="2">
        <v>1</v>
      </c>
      <c r="Q675" s="2">
        <v>3</v>
      </c>
      <c r="R675" s="2">
        <v>4</v>
      </c>
      <c r="S675" s="2">
        <v>1</v>
      </c>
      <c r="T675" s="2">
        <v>0</v>
      </c>
      <c r="U675" s="2">
        <v>1</v>
      </c>
      <c r="V675" s="45">
        <v>2.3611111111111111E-3</v>
      </c>
      <c r="W675" s="45">
        <v>1</v>
      </c>
      <c r="X675" s="45">
        <v>9.7135416666666669E-2</v>
      </c>
      <c r="Y675" s="2">
        <v>1</v>
      </c>
      <c r="Z675" s="2">
        <v>4</v>
      </c>
      <c r="AA675">
        <v>6</v>
      </c>
      <c r="AB675" t="str">
        <f t="shared" si="4"/>
        <v>Cwm Taf MorgannwgMerthyr Tydfil</v>
      </c>
      <c r="AC675" t="str">
        <f>IFERROR(VLOOKUP(AB675,Control!X:Y,2,FALSE),"secondary")</f>
        <v>Primary</v>
      </c>
    </row>
    <row r="676" spans="1:29" x14ac:dyDescent="0.25">
      <c r="A676" s="11">
        <v>44718</v>
      </c>
      <c r="B676" s="2">
        <v>23</v>
      </c>
      <c r="C676" t="s">
        <v>81</v>
      </c>
      <c r="D676" t="s">
        <v>140</v>
      </c>
      <c r="E676" t="s">
        <v>132</v>
      </c>
      <c r="F676" t="s">
        <v>275</v>
      </c>
      <c r="G676" s="3">
        <v>42.144721333333337</v>
      </c>
      <c r="H676" s="5">
        <v>0.15675250462962964</v>
      </c>
      <c r="I676" s="2">
        <v>3</v>
      </c>
      <c r="J676" s="2">
        <v>2</v>
      </c>
      <c r="K676" s="2">
        <v>0</v>
      </c>
      <c r="L676" s="2">
        <v>9</v>
      </c>
      <c r="M676" s="2">
        <v>9</v>
      </c>
      <c r="N676">
        <v>0</v>
      </c>
      <c r="O676" s="2">
        <v>4</v>
      </c>
      <c r="P676" s="2">
        <v>2</v>
      </c>
      <c r="Q676" s="2">
        <v>5</v>
      </c>
      <c r="R676" s="2">
        <v>6</v>
      </c>
      <c r="S676" s="2">
        <v>1</v>
      </c>
      <c r="T676" s="2">
        <v>1</v>
      </c>
      <c r="U676" s="2">
        <v>0</v>
      </c>
      <c r="V676" s="45">
        <v>8.8541666666666664E-3</v>
      </c>
      <c r="W676" s="45">
        <v>0</v>
      </c>
      <c r="X676" s="45">
        <v>3.0896990740740742E-2</v>
      </c>
      <c r="Y676" s="2">
        <v>1</v>
      </c>
      <c r="Z676" s="2">
        <v>6</v>
      </c>
      <c r="AA676">
        <v>9</v>
      </c>
      <c r="AB676" t="str">
        <f t="shared" si="4"/>
        <v>Cwm Taf MorgannwgNeath Port Talbot</v>
      </c>
      <c r="AC676" t="str">
        <f>IFERROR(VLOOKUP(AB676,Control!X:Y,2,FALSE),"secondary")</f>
        <v>secondary</v>
      </c>
    </row>
    <row r="677" spans="1:29" x14ac:dyDescent="0.25">
      <c r="A677" s="11">
        <v>44718</v>
      </c>
      <c r="B677" s="2">
        <v>23</v>
      </c>
      <c r="C677" t="s">
        <v>81</v>
      </c>
      <c r="D677" t="s">
        <v>135</v>
      </c>
      <c r="E677" t="s">
        <v>132</v>
      </c>
      <c r="F677" t="s">
        <v>94</v>
      </c>
      <c r="G677" s="3">
        <v>82.715276999999986</v>
      </c>
      <c r="H677" s="5">
        <v>0.15378568547453703</v>
      </c>
      <c r="I677" s="2">
        <v>4</v>
      </c>
      <c r="J677" s="2">
        <v>4</v>
      </c>
      <c r="K677" s="2">
        <v>1</v>
      </c>
      <c r="L677" s="2">
        <v>15</v>
      </c>
      <c r="M677" s="2">
        <v>15</v>
      </c>
      <c r="N677">
        <v>1</v>
      </c>
      <c r="O677" s="2">
        <v>6</v>
      </c>
      <c r="P677" s="2">
        <v>1</v>
      </c>
      <c r="Q677" s="2">
        <v>8</v>
      </c>
      <c r="R677" s="2">
        <v>13</v>
      </c>
      <c r="S677" s="2">
        <v>5</v>
      </c>
      <c r="T677" s="2">
        <v>0</v>
      </c>
      <c r="U677" s="2">
        <v>1</v>
      </c>
      <c r="V677" s="45">
        <v>2.6620370370370374E-3</v>
      </c>
      <c r="W677" s="45">
        <v>1</v>
      </c>
      <c r="X677" s="45">
        <v>5.3460648148148153E-2</v>
      </c>
      <c r="Y677" s="2">
        <v>1</v>
      </c>
      <c r="Z677" s="2">
        <v>13</v>
      </c>
      <c r="AA677">
        <v>15</v>
      </c>
      <c r="AB677" t="str">
        <f t="shared" si="4"/>
        <v>Cwm Taf MorgannwgPowys</v>
      </c>
      <c r="AC677" t="str">
        <f>IFERROR(VLOOKUP(AB677,Control!X:Y,2,FALSE),"secondary")</f>
        <v>secondary</v>
      </c>
    </row>
    <row r="678" spans="1:29" x14ac:dyDescent="0.25">
      <c r="A678" s="11">
        <v>44718</v>
      </c>
      <c r="B678" s="2">
        <v>23</v>
      </c>
      <c r="C678" t="s">
        <v>81</v>
      </c>
      <c r="D678" t="s">
        <v>141</v>
      </c>
      <c r="E678" t="s">
        <v>132</v>
      </c>
      <c r="F678" t="s">
        <v>274</v>
      </c>
      <c r="G678" s="3">
        <v>357.04971266666684</v>
      </c>
      <c r="H678" s="5">
        <v>9.5368374459876434E-2</v>
      </c>
      <c r="I678" s="2">
        <v>31</v>
      </c>
      <c r="J678" s="2">
        <v>16</v>
      </c>
      <c r="K678" s="2">
        <v>6</v>
      </c>
      <c r="L678" s="2">
        <v>155</v>
      </c>
      <c r="M678" s="2">
        <v>155</v>
      </c>
      <c r="N678">
        <v>60</v>
      </c>
      <c r="O678" s="2">
        <v>103</v>
      </c>
      <c r="P678" s="2">
        <v>30</v>
      </c>
      <c r="Q678" s="2">
        <v>91</v>
      </c>
      <c r="R678" s="2">
        <v>108</v>
      </c>
      <c r="S678" s="2">
        <v>17</v>
      </c>
      <c r="T678" s="2">
        <v>3</v>
      </c>
      <c r="U678" s="2">
        <v>14</v>
      </c>
      <c r="V678" s="45">
        <v>7.6851851851851855E-3</v>
      </c>
      <c r="W678" s="45">
        <v>0.36666666666666664</v>
      </c>
      <c r="X678" s="45">
        <v>6.7054398148148148E-2</v>
      </c>
      <c r="Y678" s="2">
        <v>17</v>
      </c>
      <c r="Z678" s="2">
        <v>108</v>
      </c>
      <c r="AA678">
        <v>155</v>
      </c>
      <c r="AB678" t="str">
        <f t="shared" si="4"/>
        <v>Cwm Taf MorgannwgRhondda Cynon Taff</v>
      </c>
      <c r="AC678" t="str">
        <f>IFERROR(VLOOKUP(AB678,Control!X:Y,2,FALSE),"secondary")</f>
        <v>Primary</v>
      </c>
    </row>
    <row r="679" spans="1:29" x14ac:dyDescent="0.25">
      <c r="A679" s="11">
        <v>44718</v>
      </c>
      <c r="B679" s="2">
        <v>23</v>
      </c>
      <c r="C679" t="s">
        <v>81</v>
      </c>
      <c r="D679" t="s">
        <v>135</v>
      </c>
      <c r="E679" t="s">
        <v>132</v>
      </c>
      <c r="F679" t="s">
        <v>274</v>
      </c>
      <c r="G679" s="3">
        <v>124.39805316666664</v>
      </c>
      <c r="H679" s="5">
        <v>0.10645957155257937</v>
      </c>
      <c r="I679" s="2">
        <v>13</v>
      </c>
      <c r="J679" s="2">
        <v>7</v>
      </c>
      <c r="K679" s="2">
        <v>0</v>
      </c>
      <c r="L679" s="2">
        <v>56</v>
      </c>
      <c r="M679" s="2">
        <v>56</v>
      </c>
      <c r="N679">
        <v>17</v>
      </c>
      <c r="O679" s="2">
        <v>35</v>
      </c>
      <c r="P679" s="2">
        <v>8</v>
      </c>
      <c r="Q679" s="2">
        <v>34</v>
      </c>
      <c r="R679" s="2">
        <v>42</v>
      </c>
      <c r="S679" s="2">
        <v>8</v>
      </c>
      <c r="T679" s="2">
        <v>0</v>
      </c>
      <c r="U679" s="2">
        <v>6</v>
      </c>
      <c r="V679" s="45">
        <v>5.8101851851851856E-3</v>
      </c>
      <c r="W679" s="45">
        <v>0.5</v>
      </c>
      <c r="X679" s="45">
        <v>5.5248842592592599E-2</v>
      </c>
      <c r="Y679" s="2">
        <v>6</v>
      </c>
      <c r="Z679" s="2">
        <v>42</v>
      </c>
      <c r="AA679">
        <v>56</v>
      </c>
      <c r="AB679" t="str">
        <f t="shared" si="4"/>
        <v>Cwm Taf MorgannwgRhondda Cynon Taff</v>
      </c>
      <c r="AC679" t="str">
        <f>IFERROR(VLOOKUP(AB679,Control!X:Y,2,FALSE),"secondary")</f>
        <v>Primary</v>
      </c>
    </row>
    <row r="680" spans="1:29" x14ac:dyDescent="0.25">
      <c r="A680" s="11">
        <v>44718</v>
      </c>
      <c r="B680" s="2">
        <v>23</v>
      </c>
      <c r="C680" t="s">
        <v>81</v>
      </c>
      <c r="D680" t="s">
        <v>140</v>
      </c>
      <c r="E680" t="s">
        <v>132</v>
      </c>
      <c r="F680" t="s">
        <v>274</v>
      </c>
      <c r="G680" s="3">
        <v>6.9744434999999996</v>
      </c>
      <c r="H680" s="5">
        <v>0.15571757291666669</v>
      </c>
      <c r="I680" s="2">
        <v>1</v>
      </c>
      <c r="J680" s="2">
        <v>1</v>
      </c>
      <c r="K680" s="2">
        <v>0</v>
      </c>
      <c r="L680" s="2">
        <v>1</v>
      </c>
      <c r="M680" s="2">
        <v>1</v>
      </c>
      <c r="N680">
        <v>0</v>
      </c>
      <c r="O680" s="2">
        <v>1</v>
      </c>
      <c r="P680" s="2">
        <v>0</v>
      </c>
      <c r="Q680" s="2">
        <v>1</v>
      </c>
      <c r="R680" s="2">
        <v>1</v>
      </c>
      <c r="S680" s="2">
        <v>0</v>
      </c>
      <c r="T680" s="2">
        <v>0</v>
      </c>
      <c r="U680" s="2">
        <v>0</v>
      </c>
      <c r="V680" s="45" t="s">
        <v>77</v>
      </c>
      <c r="W680" s="45" t="s">
        <v>77</v>
      </c>
      <c r="X680" s="45">
        <v>2.9664351851851855E-2</v>
      </c>
      <c r="Y680" s="2">
        <v>0</v>
      </c>
      <c r="Z680" s="2">
        <v>1</v>
      </c>
      <c r="AA680">
        <v>1</v>
      </c>
      <c r="AB680" t="str">
        <f t="shared" si="4"/>
        <v>Cwm Taf MorgannwgRhondda Cynon Taff</v>
      </c>
      <c r="AC680" t="str">
        <f>IFERROR(VLOOKUP(AB680,Control!X:Y,2,FALSE),"secondary")</f>
        <v>Primary</v>
      </c>
    </row>
    <row r="681" spans="1:29" x14ac:dyDescent="0.25">
      <c r="A681" s="11">
        <v>44718</v>
      </c>
      <c r="B681" s="2">
        <v>23</v>
      </c>
      <c r="C681" t="s">
        <v>81</v>
      </c>
      <c r="D681" t="s">
        <v>140</v>
      </c>
      <c r="E681" t="s">
        <v>132</v>
      </c>
      <c r="F681" t="s">
        <v>283</v>
      </c>
      <c r="G681" s="3">
        <v>41.48472116666666</v>
      </c>
      <c r="H681" s="5">
        <v>0.19795138472222221</v>
      </c>
      <c r="I681" s="2">
        <v>3</v>
      </c>
      <c r="J681" s="2">
        <v>2</v>
      </c>
      <c r="K681" s="2">
        <v>2</v>
      </c>
      <c r="L681" s="2">
        <v>8</v>
      </c>
      <c r="M681" s="2">
        <v>8</v>
      </c>
      <c r="N681">
        <v>0</v>
      </c>
      <c r="O681" s="2">
        <v>1</v>
      </c>
      <c r="P681" s="2">
        <v>0</v>
      </c>
      <c r="Q681" s="2">
        <v>7</v>
      </c>
      <c r="R681" s="2">
        <v>8</v>
      </c>
      <c r="S681" s="2">
        <v>1</v>
      </c>
      <c r="T681" s="2">
        <v>0</v>
      </c>
      <c r="U681" s="2">
        <v>0</v>
      </c>
      <c r="V681" s="45" t="s">
        <v>77</v>
      </c>
      <c r="W681" s="45" t="s">
        <v>77</v>
      </c>
      <c r="X681" s="45">
        <v>6.9780092592592588E-2</v>
      </c>
      <c r="Y681" s="2">
        <v>0</v>
      </c>
      <c r="Z681" s="2">
        <v>8</v>
      </c>
      <c r="AA681">
        <v>8</v>
      </c>
      <c r="AB681" t="str">
        <f t="shared" si="4"/>
        <v>Cwm Taf MorgannwgVale Of Glamorgan</v>
      </c>
      <c r="AC681" t="str">
        <f>IFERROR(VLOOKUP(AB681,Control!X:Y,2,FALSE),"secondary")</f>
        <v>secondary</v>
      </c>
    </row>
    <row r="682" spans="1:29" x14ac:dyDescent="0.25">
      <c r="A682" s="11">
        <v>44718</v>
      </c>
      <c r="B682" s="2">
        <v>23</v>
      </c>
      <c r="C682" t="s">
        <v>76</v>
      </c>
      <c r="D682" t="s">
        <v>137</v>
      </c>
      <c r="E682" t="s">
        <v>132</v>
      </c>
      <c r="F682" t="s">
        <v>268</v>
      </c>
      <c r="G682" s="3">
        <v>537.4483224999999</v>
      </c>
      <c r="H682" s="5">
        <v>0.16678750310800308</v>
      </c>
      <c r="I682" s="2">
        <v>49</v>
      </c>
      <c r="J682" s="2">
        <v>34</v>
      </c>
      <c r="K682" s="2">
        <v>4</v>
      </c>
      <c r="L682" s="2">
        <v>120</v>
      </c>
      <c r="M682" s="2">
        <v>119</v>
      </c>
      <c r="N682">
        <v>16</v>
      </c>
      <c r="O682" s="2">
        <v>42</v>
      </c>
      <c r="P682" s="2">
        <v>25</v>
      </c>
      <c r="Q682" s="2">
        <v>70</v>
      </c>
      <c r="R682" s="2">
        <v>88</v>
      </c>
      <c r="S682" s="2">
        <v>18</v>
      </c>
      <c r="T682" s="2">
        <v>3</v>
      </c>
      <c r="U682" s="2">
        <v>4</v>
      </c>
      <c r="V682" s="45">
        <v>9.5949074074074079E-3</v>
      </c>
      <c r="W682" s="45">
        <v>0.32</v>
      </c>
      <c r="X682" s="45">
        <v>9.9050925925925931E-2</v>
      </c>
      <c r="Y682" s="2">
        <v>7</v>
      </c>
      <c r="Z682" s="2">
        <v>88</v>
      </c>
      <c r="AA682">
        <v>119</v>
      </c>
      <c r="AB682" t="str">
        <f t="shared" si="4"/>
        <v>Hywel DdaCarmarthenshire</v>
      </c>
      <c r="AC682" t="str">
        <f>IFERROR(VLOOKUP(AB682,Control!X:Y,2,FALSE),"secondary")</f>
        <v>Primary</v>
      </c>
    </row>
    <row r="683" spans="1:29" x14ac:dyDescent="0.25">
      <c r="A683" s="11">
        <v>44718</v>
      </c>
      <c r="B683" s="2">
        <v>23</v>
      </c>
      <c r="C683" t="s">
        <v>76</v>
      </c>
      <c r="D683" t="s">
        <v>145</v>
      </c>
      <c r="E683" t="s">
        <v>146</v>
      </c>
      <c r="F683" t="s">
        <v>268</v>
      </c>
      <c r="G683" s="3">
        <v>135.651386</v>
      </c>
      <c r="H683" s="5">
        <v>0.10114676411290327</v>
      </c>
      <c r="I683" s="2">
        <v>11</v>
      </c>
      <c r="J683" s="2">
        <v>5</v>
      </c>
      <c r="K683" s="2">
        <v>0</v>
      </c>
      <c r="L683" s="2">
        <v>59</v>
      </c>
      <c r="M683" s="2">
        <v>59</v>
      </c>
      <c r="N683">
        <v>9</v>
      </c>
      <c r="O683" s="2">
        <v>24</v>
      </c>
      <c r="P683" s="2">
        <v>16</v>
      </c>
      <c r="Q683" s="2">
        <v>38</v>
      </c>
      <c r="R683" s="2">
        <v>41</v>
      </c>
      <c r="S683" s="2">
        <v>3</v>
      </c>
      <c r="T683" s="2">
        <v>0</v>
      </c>
      <c r="U683" s="2">
        <v>2</v>
      </c>
      <c r="V683" s="45">
        <v>4.7453703703703703E-3</v>
      </c>
      <c r="W683" s="45">
        <v>0.5625</v>
      </c>
      <c r="X683" s="45">
        <v>8.8402777777777775E-2</v>
      </c>
      <c r="Y683" s="2">
        <v>2</v>
      </c>
      <c r="Z683" s="2">
        <v>41</v>
      </c>
      <c r="AA683">
        <v>59</v>
      </c>
      <c r="AB683" t="str">
        <f t="shared" si="4"/>
        <v>Hywel DdaCarmarthenshire</v>
      </c>
      <c r="AC683" t="str">
        <f>IFERROR(VLOOKUP(AB683,Control!X:Y,2,FALSE),"secondary")</f>
        <v>Primary</v>
      </c>
    </row>
    <row r="684" spans="1:29" x14ac:dyDescent="0.25">
      <c r="A684" s="11">
        <v>44718</v>
      </c>
      <c r="B684" s="2">
        <v>23</v>
      </c>
      <c r="C684" t="s">
        <v>76</v>
      </c>
      <c r="D684" t="s">
        <v>144</v>
      </c>
      <c r="E684" t="s">
        <v>132</v>
      </c>
      <c r="F684" t="s">
        <v>268</v>
      </c>
      <c r="G684" s="3">
        <v>1.8925000000000001</v>
      </c>
      <c r="H684" s="5">
        <v>6.5182281250000002E-2</v>
      </c>
      <c r="I684" s="2">
        <v>0</v>
      </c>
      <c r="J684" s="2">
        <v>0</v>
      </c>
      <c r="K684" s="2">
        <v>0</v>
      </c>
      <c r="L684" s="2">
        <v>3</v>
      </c>
      <c r="M684" s="2">
        <v>3</v>
      </c>
      <c r="N684">
        <v>1</v>
      </c>
      <c r="O684" s="2">
        <v>2</v>
      </c>
      <c r="P684" s="2">
        <v>0</v>
      </c>
      <c r="Q684" s="2">
        <v>3</v>
      </c>
      <c r="R684" s="2">
        <v>3</v>
      </c>
      <c r="S684" s="2">
        <v>0</v>
      </c>
      <c r="T684" s="2">
        <v>0</v>
      </c>
      <c r="U684" s="2">
        <v>0</v>
      </c>
      <c r="V684" s="45" t="s">
        <v>77</v>
      </c>
      <c r="W684" s="45" t="s">
        <v>77</v>
      </c>
      <c r="X684" s="45">
        <v>8.4305555555555564E-2</v>
      </c>
      <c r="Y684" s="2">
        <v>0</v>
      </c>
      <c r="Z684" s="2">
        <v>3</v>
      </c>
      <c r="AA684">
        <v>3</v>
      </c>
      <c r="AB684" t="str">
        <f t="shared" ref="AB684:AB747" si="5">C684&amp;F684</f>
        <v>Hywel DdaCarmarthenshire</v>
      </c>
      <c r="AC684" t="str">
        <f>IFERROR(VLOOKUP(AB684,Control!X:Y,2,FALSE),"secondary")</f>
        <v>Primary</v>
      </c>
    </row>
    <row r="685" spans="1:29" x14ac:dyDescent="0.25">
      <c r="A685" s="11">
        <v>44718</v>
      </c>
      <c r="B685" s="2">
        <v>23</v>
      </c>
      <c r="C685" t="s">
        <v>76</v>
      </c>
      <c r="D685" t="s">
        <v>137</v>
      </c>
      <c r="E685" t="s">
        <v>132</v>
      </c>
      <c r="F685" t="s">
        <v>286</v>
      </c>
      <c r="G685" s="3">
        <v>68.469717666666668</v>
      </c>
      <c r="H685" s="5">
        <v>0.12397175166666667</v>
      </c>
      <c r="I685" s="2">
        <v>4</v>
      </c>
      <c r="J685" s="2">
        <v>4</v>
      </c>
      <c r="K685" s="2">
        <v>1</v>
      </c>
      <c r="L685" s="2">
        <v>20</v>
      </c>
      <c r="M685" s="2">
        <v>20</v>
      </c>
      <c r="N685">
        <v>3</v>
      </c>
      <c r="O685" s="2">
        <v>9</v>
      </c>
      <c r="P685" s="2">
        <v>2</v>
      </c>
      <c r="Q685" s="2">
        <v>8</v>
      </c>
      <c r="R685" s="2">
        <v>16</v>
      </c>
      <c r="S685" s="2">
        <v>8</v>
      </c>
      <c r="T685" s="2">
        <v>0</v>
      </c>
      <c r="U685" s="2">
        <v>2</v>
      </c>
      <c r="V685" s="45">
        <v>2.931712962962963E-2</v>
      </c>
      <c r="W685" s="45">
        <v>0</v>
      </c>
      <c r="X685" s="45">
        <v>6.430555555555556E-2</v>
      </c>
      <c r="Y685" s="2">
        <v>2</v>
      </c>
      <c r="Z685" s="2">
        <v>16</v>
      </c>
      <c r="AA685">
        <v>20</v>
      </c>
      <c r="AB685" t="str">
        <f t="shared" si="5"/>
        <v>Hywel DdaCeredigion</v>
      </c>
      <c r="AC685" t="str">
        <f>IFERROR(VLOOKUP(AB685,Control!X:Y,2,FALSE),"secondary")</f>
        <v>Primary</v>
      </c>
    </row>
    <row r="686" spans="1:29" x14ac:dyDescent="0.25">
      <c r="A686" s="11">
        <v>44718</v>
      </c>
      <c r="B686" s="2">
        <v>23</v>
      </c>
      <c r="C686" t="s">
        <v>76</v>
      </c>
      <c r="D686" t="s">
        <v>147</v>
      </c>
      <c r="E686" t="s">
        <v>132</v>
      </c>
      <c r="F686" t="s">
        <v>286</v>
      </c>
      <c r="G686" s="3">
        <v>77.483886333333317</v>
      </c>
      <c r="H686" s="5">
        <v>7.1095957702020207E-2</v>
      </c>
      <c r="I686" s="2">
        <v>4</v>
      </c>
      <c r="J686" s="2">
        <v>0</v>
      </c>
      <c r="K686" s="2">
        <v>0</v>
      </c>
      <c r="L686" s="2">
        <v>50</v>
      </c>
      <c r="M686" s="2">
        <v>50</v>
      </c>
      <c r="N686">
        <v>4</v>
      </c>
      <c r="O686" s="2">
        <v>26</v>
      </c>
      <c r="P686" s="2">
        <v>4</v>
      </c>
      <c r="Q686" s="2">
        <v>32</v>
      </c>
      <c r="R686" s="2">
        <v>40</v>
      </c>
      <c r="S686" s="2">
        <v>8</v>
      </c>
      <c r="T686" s="2">
        <v>1</v>
      </c>
      <c r="U686" s="2">
        <v>5</v>
      </c>
      <c r="V686" s="45">
        <v>5.0520833333333329E-3</v>
      </c>
      <c r="W686" s="45">
        <v>0.5</v>
      </c>
      <c r="X686" s="45">
        <v>4.4716435185185185E-2</v>
      </c>
      <c r="Y686" s="2">
        <v>6</v>
      </c>
      <c r="Z686" s="2">
        <v>40</v>
      </c>
      <c r="AA686">
        <v>50</v>
      </c>
      <c r="AB686" t="str">
        <f t="shared" si="5"/>
        <v>Hywel DdaCeredigion</v>
      </c>
      <c r="AC686" t="str">
        <f>IFERROR(VLOOKUP(AB686,Control!X:Y,2,FALSE),"secondary")</f>
        <v>Primary</v>
      </c>
    </row>
    <row r="687" spans="1:29" x14ac:dyDescent="0.25">
      <c r="A687" s="11">
        <v>44718</v>
      </c>
      <c r="B687" s="2">
        <v>23</v>
      </c>
      <c r="C687" t="s">
        <v>76</v>
      </c>
      <c r="D687" t="s">
        <v>137</v>
      </c>
      <c r="E687" t="s">
        <v>132</v>
      </c>
      <c r="F687" t="s">
        <v>285</v>
      </c>
      <c r="G687" s="3">
        <v>0.49972216666666663</v>
      </c>
      <c r="H687" s="5">
        <v>4.1660878472222225E-2</v>
      </c>
      <c r="I687" s="2">
        <v>0</v>
      </c>
      <c r="J687" s="2">
        <v>0</v>
      </c>
      <c r="K687" s="2">
        <v>0</v>
      </c>
      <c r="L687" s="2">
        <v>1</v>
      </c>
      <c r="M687" s="2">
        <v>1</v>
      </c>
      <c r="N687">
        <v>0</v>
      </c>
      <c r="O687" s="2">
        <v>1</v>
      </c>
      <c r="P687" s="2">
        <v>0</v>
      </c>
      <c r="Q687" s="2">
        <v>1</v>
      </c>
      <c r="R687" s="2">
        <v>1</v>
      </c>
      <c r="S687" s="2">
        <v>0</v>
      </c>
      <c r="T687" s="2">
        <v>0</v>
      </c>
      <c r="U687" s="2">
        <v>0</v>
      </c>
      <c r="V687" s="45" t="s">
        <v>77</v>
      </c>
      <c r="W687" s="45" t="s">
        <v>77</v>
      </c>
      <c r="X687" s="45">
        <v>9.5451388888888891E-2</v>
      </c>
      <c r="Y687" s="2">
        <v>0</v>
      </c>
      <c r="Z687" s="2">
        <v>1</v>
      </c>
      <c r="AA687">
        <v>1</v>
      </c>
      <c r="AB687" t="str">
        <f t="shared" si="5"/>
        <v>Hywel DdaDenbighshire</v>
      </c>
      <c r="AC687" t="str">
        <f>IFERROR(VLOOKUP(AB687,Control!X:Y,2,FALSE),"secondary")</f>
        <v>secondary</v>
      </c>
    </row>
    <row r="688" spans="1:29" x14ac:dyDescent="0.25">
      <c r="A688" s="11">
        <v>44718</v>
      </c>
      <c r="B688" s="2">
        <v>23</v>
      </c>
      <c r="C688" t="s">
        <v>76</v>
      </c>
      <c r="D688" t="s">
        <v>147</v>
      </c>
      <c r="E688" t="s">
        <v>132</v>
      </c>
      <c r="F688" t="s">
        <v>287</v>
      </c>
      <c r="G688" s="3">
        <v>26.874722333333334</v>
      </c>
      <c r="H688" s="5">
        <v>9.0274471230158748E-2</v>
      </c>
      <c r="I688" s="2">
        <v>1</v>
      </c>
      <c r="J688" s="2">
        <v>0</v>
      </c>
      <c r="K688" s="2">
        <v>0</v>
      </c>
      <c r="L688" s="2">
        <v>12</v>
      </c>
      <c r="M688" s="2">
        <v>12</v>
      </c>
      <c r="N688">
        <v>1</v>
      </c>
      <c r="O688" s="2">
        <v>4</v>
      </c>
      <c r="P688" s="2">
        <v>3</v>
      </c>
      <c r="Q688" s="2">
        <v>7</v>
      </c>
      <c r="R688" s="2">
        <v>7</v>
      </c>
      <c r="S688" s="2">
        <v>0</v>
      </c>
      <c r="T688" s="2">
        <v>1</v>
      </c>
      <c r="U688" s="2">
        <v>1</v>
      </c>
      <c r="V688" s="45">
        <v>1.4537037037037038E-2</v>
      </c>
      <c r="W688" s="45">
        <v>0.33333333333333331</v>
      </c>
      <c r="X688" s="45">
        <v>2.1099537037037038E-2</v>
      </c>
      <c r="Y688" s="2">
        <v>2</v>
      </c>
      <c r="Z688" s="2">
        <v>7</v>
      </c>
      <c r="AA688">
        <v>12</v>
      </c>
      <c r="AB688" t="str">
        <f t="shared" si="5"/>
        <v>Hywel DdaGwynedd</v>
      </c>
      <c r="AC688" t="str">
        <f>IFERROR(VLOOKUP(AB688,Control!X:Y,2,FALSE),"secondary")</f>
        <v>secondary</v>
      </c>
    </row>
    <row r="689" spans="1:29" x14ac:dyDescent="0.25">
      <c r="A689" s="11">
        <v>44718</v>
      </c>
      <c r="B689" s="2">
        <v>23</v>
      </c>
      <c r="C689" t="s">
        <v>76</v>
      </c>
      <c r="D689" t="s">
        <v>137</v>
      </c>
      <c r="E689" t="s">
        <v>132</v>
      </c>
      <c r="F689" t="s">
        <v>275</v>
      </c>
      <c r="G689" s="3">
        <v>3.472499</v>
      </c>
      <c r="H689" s="5">
        <v>0.15510412500000001</v>
      </c>
      <c r="I689" s="2">
        <v>0</v>
      </c>
      <c r="J689" s="2">
        <v>0</v>
      </c>
      <c r="K689" s="2">
        <v>0</v>
      </c>
      <c r="L689" s="2">
        <v>1</v>
      </c>
      <c r="M689" s="2">
        <v>1</v>
      </c>
      <c r="N689">
        <v>0</v>
      </c>
      <c r="O689" s="2">
        <v>0</v>
      </c>
      <c r="P689" s="2">
        <v>0</v>
      </c>
      <c r="Q689" s="2">
        <v>1</v>
      </c>
      <c r="R689" s="2">
        <v>1</v>
      </c>
      <c r="S689" s="2">
        <v>0</v>
      </c>
      <c r="T689" s="2">
        <v>0</v>
      </c>
      <c r="U689" s="2">
        <v>0</v>
      </c>
      <c r="V689" s="45" t="s">
        <v>77</v>
      </c>
      <c r="W689" s="45" t="s">
        <v>77</v>
      </c>
      <c r="X689" s="45">
        <v>7.6249999999999998E-2</v>
      </c>
      <c r="Y689" s="2">
        <v>0</v>
      </c>
      <c r="Z689" s="2">
        <v>1</v>
      </c>
      <c r="AA689">
        <v>1</v>
      </c>
      <c r="AB689" t="str">
        <f t="shared" si="5"/>
        <v>Hywel DdaNeath Port Talbot</v>
      </c>
      <c r="AC689" t="str">
        <f>IFERROR(VLOOKUP(AB689,Control!X:Y,2,FALSE),"secondary")</f>
        <v>secondary</v>
      </c>
    </row>
    <row r="690" spans="1:29" x14ac:dyDescent="0.25">
      <c r="A690" s="11">
        <v>44718</v>
      </c>
      <c r="B690" s="2">
        <v>23</v>
      </c>
      <c r="C690" t="s">
        <v>76</v>
      </c>
      <c r="D690" t="s">
        <v>144</v>
      </c>
      <c r="E690" t="s">
        <v>132</v>
      </c>
      <c r="F690" t="s">
        <v>270</v>
      </c>
      <c r="G690" s="3">
        <v>230.70388266666671</v>
      </c>
      <c r="H690" s="5">
        <v>7.6464312266964984E-2</v>
      </c>
      <c r="I690" s="2">
        <v>19</v>
      </c>
      <c r="J690" s="2">
        <v>5</v>
      </c>
      <c r="K690" s="2">
        <v>0</v>
      </c>
      <c r="L690" s="2">
        <v>131</v>
      </c>
      <c r="M690" s="2">
        <v>130</v>
      </c>
      <c r="N690">
        <v>18</v>
      </c>
      <c r="O690" s="2">
        <v>63</v>
      </c>
      <c r="P690" s="2">
        <v>22</v>
      </c>
      <c r="Q690" s="2">
        <v>76</v>
      </c>
      <c r="R690" s="2">
        <v>100</v>
      </c>
      <c r="S690" s="2">
        <v>24</v>
      </c>
      <c r="T690" s="2">
        <v>2</v>
      </c>
      <c r="U690" s="2">
        <v>7</v>
      </c>
      <c r="V690" s="45">
        <v>5.7812499999999999E-3</v>
      </c>
      <c r="W690" s="45">
        <v>0.45454545454545453</v>
      </c>
      <c r="X690" s="45">
        <v>6.0104166666666667E-2</v>
      </c>
      <c r="Y690" s="2">
        <v>9</v>
      </c>
      <c r="Z690" s="2">
        <v>100</v>
      </c>
      <c r="AA690">
        <v>130</v>
      </c>
      <c r="AB690" t="str">
        <f t="shared" si="5"/>
        <v>Hywel DdaPembrokeshire</v>
      </c>
      <c r="AC690" t="str">
        <f>IFERROR(VLOOKUP(AB690,Control!X:Y,2,FALSE),"secondary")</f>
        <v>Primary</v>
      </c>
    </row>
    <row r="691" spans="1:29" x14ac:dyDescent="0.25">
      <c r="A691" s="11">
        <v>44718</v>
      </c>
      <c r="B691" s="2">
        <v>23</v>
      </c>
      <c r="C691" t="s">
        <v>76</v>
      </c>
      <c r="D691" t="s">
        <v>137</v>
      </c>
      <c r="E691" t="s">
        <v>132</v>
      </c>
      <c r="F691" t="s">
        <v>270</v>
      </c>
      <c r="G691" s="3">
        <v>38.681388833333337</v>
      </c>
      <c r="H691" s="5">
        <v>5.6134257965686267E-2</v>
      </c>
      <c r="I691" s="2">
        <v>2</v>
      </c>
      <c r="J691" s="2">
        <v>2</v>
      </c>
      <c r="K691" s="2">
        <v>0</v>
      </c>
      <c r="L691" s="2">
        <v>29</v>
      </c>
      <c r="M691" s="2">
        <v>29</v>
      </c>
      <c r="N691">
        <v>12</v>
      </c>
      <c r="O691" s="2">
        <v>22</v>
      </c>
      <c r="P691" s="2">
        <v>8</v>
      </c>
      <c r="Q691" s="2">
        <v>11</v>
      </c>
      <c r="R691" s="2">
        <v>13</v>
      </c>
      <c r="S691" s="2">
        <v>2</v>
      </c>
      <c r="T691" s="2">
        <v>1</v>
      </c>
      <c r="U691" s="2">
        <v>7</v>
      </c>
      <c r="V691" s="45">
        <v>9.9305555555555571E-3</v>
      </c>
      <c r="W691" s="45">
        <v>0.375</v>
      </c>
      <c r="X691" s="45">
        <v>1.4756944444444446E-2</v>
      </c>
      <c r="Y691" s="2">
        <v>8</v>
      </c>
      <c r="Z691" s="2">
        <v>13</v>
      </c>
      <c r="AA691">
        <v>29</v>
      </c>
      <c r="AB691" t="str">
        <f t="shared" si="5"/>
        <v>Hywel DdaPembrokeshire</v>
      </c>
      <c r="AC691" t="str">
        <f>IFERROR(VLOOKUP(AB691,Control!X:Y,2,FALSE),"secondary")</f>
        <v>Primary</v>
      </c>
    </row>
    <row r="692" spans="1:29" x14ac:dyDescent="0.25">
      <c r="A692" s="11">
        <v>44718</v>
      </c>
      <c r="B692" s="2">
        <v>23</v>
      </c>
      <c r="C692" t="s">
        <v>76</v>
      </c>
      <c r="D692" t="s">
        <v>147</v>
      </c>
      <c r="E692" t="s">
        <v>132</v>
      </c>
      <c r="F692" t="s">
        <v>270</v>
      </c>
      <c r="G692" s="3">
        <v>2.1111166666666667E-2</v>
      </c>
      <c r="H692" s="5">
        <v>1.1296298611111113E-2</v>
      </c>
      <c r="I692" s="2">
        <v>0</v>
      </c>
      <c r="J692" s="2">
        <v>0</v>
      </c>
      <c r="K692" s="2">
        <v>0</v>
      </c>
      <c r="L692" s="2">
        <v>1</v>
      </c>
      <c r="M692" s="2">
        <v>1</v>
      </c>
      <c r="N692">
        <v>0</v>
      </c>
      <c r="O692" s="2">
        <v>1</v>
      </c>
      <c r="P692" s="2">
        <v>0</v>
      </c>
      <c r="Q692" s="2">
        <v>0</v>
      </c>
      <c r="R692" s="2">
        <v>1</v>
      </c>
      <c r="S692" s="2">
        <v>1</v>
      </c>
      <c r="T692" s="2">
        <v>0</v>
      </c>
      <c r="U692" s="2">
        <v>0</v>
      </c>
      <c r="V692" s="45" t="s">
        <v>77</v>
      </c>
      <c r="W692" s="45" t="s">
        <v>77</v>
      </c>
      <c r="X692" s="45">
        <v>0.19400462962962964</v>
      </c>
      <c r="Y692" s="2">
        <v>0</v>
      </c>
      <c r="Z692" s="2">
        <v>1</v>
      </c>
      <c r="AA692">
        <v>1</v>
      </c>
      <c r="AB692" t="str">
        <f t="shared" si="5"/>
        <v>Hywel DdaPembrokeshire</v>
      </c>
      <c r="AC692" t="str">
        <f>IFERROR(VLOOKUP(AB692,Control!X:Y,2,FALSE),"secondary")</f>
        <v>Primary</v>
      </c>
    </row>
    <row r="693" spans="1:29" x14ac:dyDescent="0.25">
      <c r="A693" s="11">
        <v>44718</v>
      </c>
      <c r="B693" s="2">
        <v>23</v>
      </c>
      <c r="C693" t="s">
        <v>76</v>
      </c>
      <c r="D693" t="s">
        <v>175</v>
      </c>
      <c r="E693" t="s">
        <v>153</v>
      </c>
      <c r="F693" t="s">
        <v>270</v>
      </c>
      <c r="G693" s="3">
        <v>0</v>
      </c>
      <c r="H693" s="5">
        <v>1.4201388888888888E-2</v>
      </c>
      <c r="I693" s="2">
        <v>0</v>
      </c>
      <c r="J693" s="2">
        <v>0</v>
      </c>
      <c r="K693" s="2">
        <v>0</v>
      </c>
      <c r="L693" s="2">
        <v>1</v>
      </c>
      <c r="M693" s="2">
        <v>1</v>
      </c>
      <c r="N693">
        <v>0</v>
      </c>
      <c r="O693" s="2">
        <v>1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1</v>
      </c>
      <c r="V693" s="45" t="s">
        <v>77</v>
      </c>
      <c r="W693" s="45" t="s">
        <v>77</v>
      </c>
      <c r="X693" s="45" t="s">
        <v>77</v>
      </c>
      <c r="Y693" s="2">
        <v>1</v>
      </c>
      <c r="Z693" s="2">
        <v>0</v>
      </c>
      <c r="AA693">
        <v>1</v>
      </c>
      <c r="AB693" t="str">
        <f t="shared" si="5"/>
        <v>Hywel DdaPembrokeshire</v>
      </c>
      <c r="AC693" t="str">
        <f>IFERROR(VLOOKUP(AB693,Control!X:Y,2,FALSE),"secondary")</f>
        <v>Primary</v>
      </c>
    </row>
    <row r="694" spans="1:29" x14ac:dyDescent="0.25">
      <c r="A694" s="11">
        <v>44718</v>
      </c>
      <c r="B694" s="2">
        <v>23</v>
      </c>
      <c r="C694" t="s">
        <v>76</v>
      </c>
      <c r="D694" t="s">
        <v>147</v>
      </c>
      <c r="E694" t="s">
        <v>132</v>
      </c>
      <c r="F694" t="s">
        <v>94</v>
      </c>
      <c r="G694" s="3">
        <v>29.024720333333338</v>
      </c>
      <c r="H694" s="5">
        <v>6.0325999999999998E-2</v>
      </c>
      <c r="I694" s="2">
        <v>1</v>
      </c>
      <c r="J694" s="2">
        <v>0</v>
      </c>
      <c r="K694" s="2">
        <v>0</v>
      </c>
      <c r="L694" s="2">
        <v>22</v>
      </c>
      <c r="M694" s="2">
        <v>21</v>
      </c>
      <c r="N694">
        <v>2</v>
      </c>
      <c r="O694" s="2">
        <v>12</v>
      </c>
      <c r="P694" s="2">
        <v>5</v>
      </c>
      <c r="Q694" s="2">
        <v>12</v>
      </c>
      <c r="R694" s="2">
        <v>17</v>
      </c>
      <c r="S694" s="2">
        <v>5</v>
      </c>
      <c r="T694" s="2">
        <v>0</v>
      </c>
      <c r="U694" s="2">
        <v>0</v>
      </c>
      <c r="V694" s="45">
        <v>8.4259259259259253E-3</v>
      </c>
      <c r="W694" s="45">
        <v>0.2</v>
      </c>
      <c r="X694" s="45">
        <v>5.7372685185185179E-2</v>
      </c>
      <c r="Y694" s="2">
        <v>0</v>
      </c>
      <c r="Z694" s="2">
        <v>17</v>
      </c>
      <c r="AA694">
        <v>22</v>
      </c>
      <c r="AB694" t="str">
        <f t="shared" si="5"/>
        <v>Hywel DdaPowys</v>
      </c>
      <c r="AC694" t="str">
        <f>IFERROR(VLOOKUP(AB694,Control!X:Y,2,FALSE),"secondary")</f>
        <v>secondary</v>
      </c>
    </row>
    <row r="695" spans="1:29" x14ac:dyDescent="0.25">
      <c r="A695" s="11">
        <v>44718</v>
      </c>
      <c r="B695" s="2">
        <v>23</v>
      </c>
      <c r="C695" t="s">
        <v>94</v>
      </c>
      <c r="D695" t="s">
        <v>240</v>
      </c>
      <c r="E695" t="s">
        <v>153</v>
      </c>
      <c r="F695" t="s">
        <v>94</v>
      </c>
      <c r="G695" s="3">
        <v>0</v>
      </c>
      <c r="H695" s="5">
        <v>3.1817131944444445E-2</v>
      </c>
      <c r="I695" s="2">
        <v>0</v>
      </c>
      <c r="J695" s="2">
        <v>0</v>
      </c>
      <c r="K695" s="2">
        <v>0</v>
      </c>
      <c r="L695" s="2">
        <v>1</v>
      </c>
      <c r="M695" s="2">
        <v>1</v>
      </c>
      <c r="N695">
        <v>0</v>
      </c>
      <c r="O695" s="2">
        <v>1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1</v>
      </c>
      <c r="V695" s="45" t="s">
        <v>77</v>
      </c>
      <c r="W695" s="45" t="s">
        <v>77</v>
      </c>
      <c r="X695" s="45" t="s">
        <v>77</v>
      </c>
      <c r="Y695" s="2">
        <v>1</v>
      </c>
      <c r="Z695" s="2">
        <v>0</v>
      </c>
      <c r="AA695">
        <v>1</v>
      </c>
      <c r="AB695" t="str">
        <f t="shared" si="5"/>
        <v>PowysPowys</v>
      </c>
      <c r="AC695" t="str">
        <f>IFERROR(VLOOKUP(AB695,Control!X:Y,2,FALSE),"secondary")</f>
        <v>Primary</v>
      </c>
    </row>
    <row r="696" spans="1:29" x14ac:dyDescent="0.25">
      <c r="A696" s="11">
        <v>44718</v>
      </c>
      <c r="B696" s="2">
        <v>23</v>
      </c>
      <c r="C696" t="s">
        <v>94</v>
      </c>
      <c r="D696" t="s">
        <v>180</v>
      </c>
      <c r="E696" t="s">
        <v>153</v>
      </c>
      <c r="F696" t="s">
        <v>94</v>
      </c>
      <c r="G696" s="3">
        <v>0</v>
      </c>
      <c r="H696" s="5">
        <v>2.063657638888889E-2</v>
      </c>
      <c r="I696" s="2">
        <v>0</v>
      </c>
      <c r="J696" s="2">
        <v>0</v>
      </c>
      <c r="K696" s="2">
        <v>0</v>
      </c>
      <c r="L696" s="2">
        <v>1</v>
      </c>
      <c r="M696" s="2">
        <v>1</v>
      </c>
      <c r="N696">
        <v>0</v>
      </c>
      <c r="O696" s="2">
        <v>1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1</v>
      </c>
      <c r="V696" s="45" t="s">
        <v>77</v>
      </c>
      <c r="W696" s="45" t="s">
        <v>77</v>
      </c>
      <c r="X696" s="45" t="s">
        <v>77</v>
      </c>
      <c r="Y696" s="2">
        <v>1</v>
      </c>
      <c r="Z696" s="2">
        <v>0</v>
      </c>
      <c r="AA696">
        <v>1</v>
      </c>
      <c r="AB696" t="str">
        <f t="shared" si="5"/>
        <v>PowysPowys</v>
      </c>
      <c r="AC696" t="str">
        <f>IFERROR(VLOOKUP(AB696,Control!X:Y,2,FALSE),"secondary")</f>
        <v>Primary</v>
      </c>
    </row>
    <row r="697" spans="1:29" x14ac:dyDescent="0.25">
      <c r="A697" s="11">
        <v>44718</v>
      </c>
      <c r="B697" s="2">
        <v>23</v>
      </c>
      <c r="C697" t="s">
        <v>80</v>
      </c>
      <c r="D697" t="s">
        <v>133</v>
      </c>
      <c r="E697" t="s">
        <v>132</v>
      </c>
      <c r="F697" t="s">
        <v>269</v>
      </c>
      <c r="G697" s="3">
        <v>0.69444449999999991</v>
      </c>
      <c r="H697" s="5">
        <v>4.4453124999999996E-2</v>
      </c>
      <c r="I697" s="2">
        <v>0</v>
      </c>
      <c r="J697" s="2">
        <v>0</v>
      </c>
      <c r="K697" s="2">
        <v>0</v>
      </c>
      <c r="L697" s="2">
        <v>3</v>
      </c>
      <c r="M697" s="2">
        <v>3</v>
      </c>
      <c r="N697">
        <v>0</v>
      </c>
      <c r="O697" s="2">
        <v>1</v>
      </c>
      <c r="P697" s="2">
        <v>2</v>
      </c>
      <c r="Q697" s="2">
        <v>1</v>
      </c>
      <c r="R697" s="2">
        <v>1</v>
      </c>
      <c r="S697" s="2">
        <v>0</v>
      </c>
      <c r="T697" s="2">
        <v>0</v>
      </c>
      <c r="U697" s="2">
        <v>0</v>
      </c>
      <c r="V697" s="45">
        <v>3.1886574074074074E-3</v>
      </c>
      <c r="W697" s="45">
        <v>0.5</v>
      </c>
      <c r="X697" s="45">
        <v>3.6585648148148145E-2</v>
      </c>
      <c r="Y697" s="2">
        <v>0</v>
      </c>
      <c r="Z697" s="2">
        <v>1</v>
      </c>
      <c r="AA697">
        <v>3</v>
      </c>
      <c r="AB697" t="str">
        <f t="shared" si="5"/>
        <v>Swansea BayBridgend</v>
      </c>
      <c r="AC697" t="str">
        <f>IFERROR(VLOOKUP(AB697,Control!X:Y,2,FALSE),"secondary")</f>
        <v>secondary</v>
      </c>
    </row>
    <row r="698" spans="1:29" x14ac:dyDescent="0.25">
      <c r="A698" s="11">
        <v>44718</v>
      </c>
      <c r="B698" s="2">
        <v>23</v>
      </c>
      <c r="C698" t="s">
        <v>80</v>
      </c>
      <c r="D698" t="s">
        <v>149</v>
      </c>
      <c r="E698" t="s">
        <v>150</v>
      </c>
      <c r="F698" t="s">
        <v>269</v>
      </c>
      <c r="G698" s="3">
        <v>0</v>
      </c>
      <c r="H698" s="5">
        <v>3.0439791666666666E-3</v>
      </c>
      <c r="I698" s="2">
        <v>0</v>
      </c>
      <c r="J698" s="2">
        <v>0</v>
      </c>
      <c r="K698" s="2">
        <v>0</v>
      </c>
      <c r="L698" s="2">
        <v>1</v>
      </c>
      <c r="M698" s="2">
        <v>1</v>
      </c>
      <c r="N698">
        <v>0</v>
      </c>
      <c r="O698" s="2">
        <v>1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1</v>
      </c>
      <c r="V698" s="45" t="s">
        <v>77</v>
      </c>
      <c r="W698" s="45" t="s">
        <v>77</v>
      </c>
      <c r="X698" s="45" t="s">
        <v>77</v>
      </c>
      <c r="Y698" s="2">
        <v>1</v>
      </c>
      <c r="Z698" s="2">
        <v>0</v>
      </c>
      <c r="AA698">
        <v>1</v>
      </c>
      <c r="AB698" t="str">
        <f t="shared" si="5"/>
        <v>Swansea BayBridgend</v>
      </c>
      <c r="AC698" t="str">
        <f>IFERROR(VLOOKUP(AB698,Control!X:Y,2,FALSE),"secondary")</f>
        <v>secondary</v>
      </c>
    </row>
    <row r="699" spans="1:29" x14ac:dyDescent="0.25">
      <c r="A699" s="11">
        <v>44718</v>
      </c>
      <c r="B699" s="2">
        <v>23</v>
      </c>
      <c r="C699" t="s">
        <v>80</v>
      </c>
      <c r="D699" t="s">
        <v>133</v>
      </c>
      <c r="E699" t="s">
        <v>132</v>
      </c>
      <c r="F699" t="s">
        <v>272</v>
      </c>
      <c r="G699" s="3">
        <v>0</v>
      </c>
      <c r="H699" s="5">
        <v>4.8842569444444445E-3</v>
      </c>
      <c r="I699" s="2">
        <v>0</v>
      </c>
      <c r="J699" s="2">
        <v>0</v>
      </c>
      <c r="K699" s="2">
        <v>0</v>
      </c>
      <c r="L699" s="2">
        <v>1</v>
      </c>
      <c r="M699" s="2">
        <v>1</v>
      </c>
      <c r="N699">
        <v>0</v>
      </c>
      <c r="O699" s="2">
        <v>1</v>
      </c>
      <c r="P699" s="2">
        <v>0</v>
      </c>
      <c r="Q699" s="2">
        <v>1</v>
      </c>
      <c r="R699" s="2">
        <v>1</v>
      </c>
      <c r="S699" s="2">
        <v>0</v>
      </c>
      <c r="T699" s="2">
        <v>0</v>
      </c>
      <c r="U699" s="2">
        <v>0</v>
      </c>
      <c r="V699" s="45" t="s">
        <v>77</v>
      </c>
      <c r="W699" s="45" t="s">
        <v>77</v>
      </c>
      <c r="X699" s="45">
        <v>1.923611111111111E-2</v>
      </c>
      <c r="Y699" s="2">
        <v>0</v>
      </c>
      <c r="Z699" s="2">
        <v>1</v>
      </c>
      <c r="AA699">
        <v>1</v>
      </c>
      <c r="AB699" t="str">
        <f t="shared" si="5"/>
        <v>Swansea BayCaerphilly</v>
      </c>
      <c r="AC699" t="str">
        <f>IFERROR(VLOOKUP(AB699,Control!X:Y,2,FALSE),"secondary")</f>
        <v>secondary</v>
      </c>
    </row>
    <row r="700" spans="1:29" x14ac:dyDescent="0.25">
      <c r="A700" s="11">
        <v>44718</v>
      </c>
      <c r="B700" s="2">
        <v>23</v>
      </c>
      <c r="C700" t="s">
        <v>80</v>
      </c>
      <c r="D700" t="s">
        <v>133</v>
      </c>
      <c r="E700" t="s">
        <v>132</v>
      </c>
      <c r="F700" t="s">
        <v>273</v>
      </c>
      <c r="G700" s="3">
        <v>5.0833333333333328E-2</v>
      </c>
      <c r="H700" s="5">
        <v>1.146990625E-2</v>
      </c>
      <c r="I700" s="2">
        <v>0</v>
      </c>
      <c r="J700" s="2">
        <v>0</v>
      </c>
      <c r="K700" s="2">
        <v>0</v>
      </c>
      <c r="L700" s="2">
        <v>2</v>
      </c>
      <c r="M700" s="2">
        <v>2</v>
      </c>
      <c r="N700">
        <v>1</v>
      </c>
      <c r="O700" s="2">
        <v>2</v>
      </c>
      <c r="P700" s="2">
        <v>0</v>
      </c>
      <c r="Q700" s="2">
        <v>2</v>
      </c>
      <c r="R700" s="2">
        <v>2</v>
      </c>
      <c r="S700" s="2">
        <v>0</v>
      </c>
      <c r="T700" s="2">
        <v>0</v>
      </c>
      <c r="U700" s="2">
        <v>0</v>
      </c>
      <c r="V700" s="45" t="s">
        <v>77</v>
      </c>
      <c r="W700" s="45" t="s">
        <v>77</v>
      </c>
      <c r="X700" s="45">
        <v>7.825810185185185E-2</v>
      </c>
      <c r="Y700" s="2">
        <v>0</v>
      </c>
      <c r="Z700" s="2">
        <v>2</v>
      </c>
      <c r="AA700">
        <v>2</v>
      </c>
      <c r="AB700" t="str">
        <f t="shared" si="5"/>
        <v>Swansea BayCardiff</v>
      </c>
      <c r="AC700" t="str">
        <f>IFERROR(VLOOKUP(AB700,Control!X:Y,2,FALSE),"secondary")</f>
        <v>secondary</v>
      </c>
    </row>
    <row r="701" spans="1:29" x14ac:dyDescent="0.25">
      <c r="A701" s="11">
        <v>44718</v>
      </c>
      <c r="B701" s="2">
        <v>23</v>
      </c>
      <c r="C701" t="s">
        <v>80</v>
      </c>
      <c r="D701" t="s">
        <v>133</v>
      </c>
      <c r="E701" t="s">
        <v>132</v>
      </c>
      <c r="F701" t="s">
        <v>268</v>
      </c>
      <c r="G701" s="3">
        <v>7.6852776666666669</v>
      </c>
      <c r="H701" s="5">
        <v>4.0618683080808085E-2</v>
      </c>
      <c r="I701" s="2">
        <v>1</v>
      </c>
      <c r="J701" s="2">
        <v>0</v>
      </c>
      <c r="K701" s="2">
        <v>0</v>
      </c>
      <c r="L701" s="2">
        <v>13</v>
      </c>
      <c r="M701" s="2">
        <v>13</v>
      </c>
      <c r="N701">
        <v>4</v>
      </c>
      <c r="O701" s="2">
        <v>10</v>
      </c>
      <c r="P701" s="2">
        <v>3</v>
      </c>
      <c r="Q701" s="2">
        <v>7</v>
      </c>
      <c r="R701" s="2">
        <v>8</v>
      </c>
      <c r="S701" s="2">
        <v>1</v>
      </c>
      <c r="T701" s="2">
        <v>0</v>
      </c>
      <c r="U701" s="2">
        <v>2</v>
      </c>
      <c r="V701" s="45">
        <v>6.2500000000000003E-3</v>
      </c>
      <c r="W701" s="45">
        <v>0.33333333333333331</v>
      </c>
      <c r="X701" s="45">
        <v>5.6689814814814811E-2</v>
      </c>
      <c r="Y701" s="2">
        <v>2</v>
      </c>
      <c r="Z701" s="2">
        <v>8</v>
      </c>
      <c r="AA701">
        <v>13</v>
      </c>
      <c r="AB701" t="str">
        <f t="shared" si="5"/>
        <v>Swansea BayCarmarthenshire</v>
      </c>
      <c r="AC701" t="str">
        <f>IFERROR(VLOOKUP(AB701,Control!X:Y,2,FALSE),"secondary")</f>
        <v>secondary</v>
      </c>
    </row>
    <row r="702" spans="1:29" x14ac:dyDescent="0.25">
      <c r="A702" s="11">
        <v>44718</v>
      </c>
      <c r="B702" s="2">
        <v>23</v>
      </c>
      <c r="C702" t="s">
        <v>80</v>
      </c>
      <c r="D702" t="s">
        <v>149</v>
      </c>
      <c r="E702" t="s">
        <v>150</v>
      </c>
      <c r="F702" t="s">
        <v>268</v>
      </c>
      <c r="G702" s="3">
        <v>0</v>
      </c>
      <c r="H702" s="5">
        <v>1.9097222222222224E-2</v>
      </c>
      <c r="I702" s="2">
        <v>0</v>
      </c>
      <c r="J702" s="2">
        <v>0</v>
      </c>
      <c r="K702" s="2">
        <v>0</v>
      </c>
      <c r="L702" s="2">
        <v>1</v>
      </c>
      <c r="M702" s="2">
        <v>1</v>
      </c>
      <c r="N702">
        <v>0</v>
      </c>
      <c r="O702" s="2">
        <v>1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1</v>
      </c>
      <c r="V702" s="45" t="s">
        <v>77</v>
      </c>
      <c r="W702" s="45" t="s">
        <v>77</v>
      </c>
      <c r="X702" s="45" t="s">
        <v>77</v>
      </c>
      <c r="Y702" s="2">
        <v>1</v>
      </c>
      <c r="Z702" s="2">
        <v>0</v>
      </c>
      <c r="AA702">
        <v>1</v>
      </c>
      <c r="AB702" t="str">
        <f t="shared" si="5"/>
        <v>Swansea BayCarmarthenshire</v>
      </c>
      <c r="AC702" t="str">
        <f>IFERROR(VLOOKUP(AB702,Control!X:Y,2,FALSE),"secondary")</f>
        <v>secondary</v>
      </c>
    </row>
    <row r="703" spans="1:29" x14ac:dyDescent="0.25">
      <c r="A703" s="11">
        <v>44718</v>
      </c>
      <c r="B703" s="2">
        <v>23</v>
      </c>
      <c r="C703" t="s">
        <v>80</v>
      </c>
      <c r="D703" t="s">
        <v>133</v>
      </c>
      <c r="E703" t="s">
        <v>132</v>
      </c>
      <c r="F703" t="s">
        <v>281</v>
      </c>
      <c r="G703" s="3">
        <v>0.10416666666666667</v>
      </c>
      <c r="H703" s="5">
        <v>1.4756944444444446E-2</v>
      </c>
      <c r="I703" s="2">
        <v>0</v>
      </c>
      <c r="J703" s="2">
        <v>0</v>
      </c>
      <c r="K703" s="2">
        <v>0</v>
      </c>
      <c r="L703" s="2">
        <v>1</v>
      </c>
      <c r="M703" s="2">
        <v>1</v>
      </c>
      <c r="N703">
        <v>0</v>
      </c>
      <c r="O703" s="2">
        <v>1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1</v>
      </c>
      <c r="V703" s="45" t="s">
        <v>77</v>
      </c>
      <c r="W703" s="45" t="s">
        <v>77</v>
      </c>
      <c r="X703" s="45" t="s">
        <v>77</v>
      </c>
      <c r="Y703" s="2">
        <v>1</v>
      </c>
      <c r="Z703" s="2">
        <v>0</v>
      </c>
      <c r="AA703">
        <v>1</v>
      </c>
      <c r="AB703" t="str">
        <f t="shared" si="5"/>
        <v>Swansea BayMerthyr Tydfil</v>
      </c>
      <c r="AC703" t="str">
        <f>IFERROR(VLOOKUP(AB703,Control!X:Y,2,FALSE),"secondary")</f>
        <v>secondary</v>
      </c>
    </row>
    <row r="704" spans="1:29" x14ac:dyDescent="0.25">
      <c r="A704" s="11">
        <v>44718</v>
      </c>
      <c r="B704" s="2">
        <v>23</v>
      </c>
      <c r="C704" t="s">
        <v>80</v>
      </c>
      <c r="D704" t="s">
        <v>149</v>
      </c>
      <c r="E704" t="s">
        <v>150</v>
      </c>
      <c r="F704" t="s">
        <v>281</v>
      </c>
      <c r="G704" s="3">
        <v>0</v>
      </c>
      <c r="H704" s="5">
        <v>3.7228010416666665E-2</v>
      </c>
      <c r="I704" s="2">
        <v>0</v>
      </c>
      <c r="J704" s="2">
        <v>0</v>
      </c>
      <c r="K704" s="2">
        <v>0</v>
      </c>
      <c r="L704" s="2">
        <v>2</v>
      </c>
      <c r="M704" s="2">
        <v>2</v>
      </c>
      <c r="N704">
        <v>0</v>
      </c>
      <c r="O704" s="2">
        <v>2</v>
      </c>
      <c r="P704" s="2">
        <v>2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45">
        <v>1.8576388888888889E-3</v>
      </c>
      <c r="W704" s="45">
        <v>1</v>
      </c>
      <c r="X704" s="45" t="s">
        <v>77</v>
      </c>
      <c r="Y704" s="2">
        <v>0</v>
      </c>
      <c r="Z704" s="2">
        <v>0</v>
      </c>
      <c r="AA704">
        <v>2</v>
      </c>
      <c r="AB704" t="str">
        <f t="shared" si="5"/>
        <v>Swansea BayMerthyr Tydfil</v>
      </c>
      <c r="AC704" t="str">
        <f>IFERROR(VLOOKUP(AB704,Control!X:Y,2,FALSE),"secondary")</f>
        <v>secondary</v>
      </c>
    </row>
    <row r="705" spans="1:29" x14ac:dyDescent="0.25">
      <c r="A705" s="11">
        <v>44718</v>
      </c>
      <c r="B705" s="2">
        <v>23</v>
      </c>
      <c r="C705" t="s">
        <v>80</v>
      </c>
      <c r="D705" t="s">
        <v>133</v>
      </c>
      <c r="E705" t="s">
        <v>132</v>
      </c>
      <c r="F705" t="s">
        <v>275</v>
      </c>
      <c r="G705" s="3">
        <v>232.03110666666672</v>
      </c>
      <c r="H705" s="5">
        <v>9.8745683143939431E-2</v>
      </c>
      <c r="I705" s="2">
        <v>24</v>
      </c>
      <c r="J705" s="2">
        <v>16</v>
      </c>
      <c r="K705" s="2">
        <v>2</v>
      </c>
      <c r="L705" s="2">
        <v>121</v>
      </c>
      <c r="M705" s="2">
        <v>120</v>
      </c>
      <c r="N705">
        <v>35</v>
      </c>
      <c r="O705" s="2">
        <v>80</v>
      </c>
      <c r="P705" s="2">
        <v>24</v>
      </c>
      <c r="Q705" s="2">
        <v>78</v>
      </c>
      <c r="R705" s="2">
        <v>91</v>
      </c>
      <c r="S705" s="2">
        <v>13</v>
      </c>
      <c r="T705" s="2">
        <v>2</v>
      </c>
      <c r="U705" s="2">
        <v>4</v>
      </c>
      <c r="V705" s="45">
        <v>5.9027777777777776E-3</v>
      </c>
      <c r="W705" s="45">
        <v>0.45833333333333331</v>
      </c>
      <c r="X705" s="45">
        <v>6.6168981481481481E-2</v>
      </c>
      <c r="Y705" s="2">
        <v>6</v>
      </c>
      <c r="Z705" s="2">
        <v>91</v>
      </c>
      <c r="AA705">
        <v>121</v>
      </c>
      <c r="AB705" t="str">
        <f t="shared" si="5"/>
        <v>Swansea BayNeath Port Talbot</v>
      </c>
      <c r="AC705" t="str">
        <f>IFERROR(VLOOKUP(AB705,Control!X:Y,2,FALSE),"secondary")</f>
        <v>Primary</v>
      </c>
    </row>
    <row r="706" spans="1:29" x14ac:dyDescent="0.25">
      <c r="A706" s="11">
        <v>44718</v>
      </c>
      <c r="B706" s="2">
        <v>23</v>
      </c>
      <c r="C706" t="s">
        <v>80</v>
      </c>
      <c r="D706" t="s">
        <v>149</v>
      </c>
      <c r="E706" t="s">
        <v>150</v>
      </c>
      <c r="F706" t="s">
        <v>275</v>
      </c>
      <c r="G706" s="3">
        <v>1.2044445000000001</v>
      </c>
      <c r="H706" s="5">
        <v>1.9004629166666665E-2</v>
      </c>
      <c r="I706" s="2">
        <v>0</v>
      </c>
      <c r="J706" s="2">
        <v>0</v>
      </c>
      <c r="K706" s="2">
        <v>0</v>
      </c>
      <c r="L706" s="2">
        <v>10</v>
      </c>
      <c r="M706" s="2">
        <v>10</v>
      </c>
      <c r="N706">
        <v>0</v>
      </c>
      <c r="O706" s="2">
        <v>10</v>
      </c>
      <c r="P706" s="2">
        <v>3</v>
      </c>
      <c r="Q706" s="2">
        <v>5</v>
      </c>
      <c r="R706" s="2">
        <v>7</v>
      </c>
      <c r="S706" s="2">
        <v>2</v>
      </c>
      <c r="T706" s="2">
        <v>0</v>
      </c>
      <c r="U706" s="2">
        <v>0</v>
      </c>
      <c r="V706" s="45">
        <v>6.0185185185185185E-3</v>
      </c>
      <c r="W706" s="45">
        <v>0.33333333333333331</v>
      </c>
      <c r="X706" s="45">
        <v>5.8402777777777776E-2</v>
      </c>
      <c r="Y706" s="2">
        <v>0</v>
      </c>
      <c r="Z706" s="2">
        <v>7</v>
      </c>
      <c r="AA706">
        <v>10</v>
      </c>
      <c r="AB706" t="str">
        <f t="shared" si="5"/>
        <v>Swansea BayNeath Port Talbot</v>
      </c>
      <c r="AC706" t="str">
        <f>IFERROR(VLOOKUP(AB706,Control!X:Y,2,FALSE),"secondary")</f>
        <v>Primary</v>
      </c>
    </row>
    <row r="707" spans="1:29" x14ac:dyDescent="0.25">
      <c r="A707" s="11">
        <v>44718</v>
      </c>
      <c r="B707" s="2">
        <v>23</v>
      </c>
      <c r="C707" t="s">
        <v>80</v>
      </c>
      <c r="D707" t="s">
        <v>229</v>
      </c>
      <c r="E707" t="s">
        <v>150</v>
      </c>
      <c r="F707" t="s">
        <v>275</v>
      </c>
      <c r="G707" s="3">
        <v>0</v>
      </c>
      <c r="H707" s="5" t="s">
        <v>77</v>
      </c>
      <c r="I707" s="2">
        <v>0</v>
      </c>
      <c r="J707" s="2">
        <v>0</v>
      </c>
      <c r="K707" s="2">
        <v>0</v>
      </c>
      <c r="L707" s="2">
        <v>1</v>
      </c>
      <c r="M707" s="2">
        <v>1</v>
      </c>
      <c r="N707">
        <v>0</v>
      </c>
      <c r="O707" s="2">
        <v>1</v>
      </c>
      <c r="P707" s="2">
        <v>0</v>
      </c>
      <c r="Q707" s="2">
        <v>0</v>
      </c>
      <c r="R707" s="2">
        <v>1</v>
      </c>
      <c r="S707" s="2">
        <v>1</v>
      </c>
      <c r="T707" s="2">
        <v>0</v>
      </c>
      <c r="U707" s="2">
        <v>0</v>
      </c>
      <c r="V707" s="45" t="s">
        <v>77</v>
      </c>
      <c r="W707" s="45" t="s">
        <v>77</v>
      </c>
      <c r="X707" s="45">
        <v>0.26261574074074079</v>
      </c>
      <c r="Y707" s="2">
        <v>0</v>
      </c>
      <c r="Z707" s="2">
        <v>1</v>
      </c>
      <c r="AA707">
        <v>1</v>
      </c>
      <c r="AB707" t="str">
        <f t="shared" si="5"/>
        <v>Swansea BayNeath Port Talbot</v>
      </c>
      <c r="AC707" t="str">
        <f>IFERROR(VLOOKUP(AB707,Control!X:Y,2,FALSE),"secondary")</f>
        <v>Primary</v>
      </c>
    </row>
    <row r="708" spans="1:29" x14ac:dyDescent="0.25">
      <c r="A708" s="11">
        <v>44718</v>
      </c>
      <c r="B708" s="2">
        <v>23</v>
      </c>
      <c r="C708" t="s">
        <v>80</v>
      </c>
      <c r="D708" t="s">
        <v>133</v>
      </c>
      <c r="E708" t="s">
        <v>132</v>
      </c>
      <c r="F708" t="s">
        <v>270</v>
      </c>
      <c r="G708" s="3">
        <v>2.4811109999999998</v>
      </c>
      <c r="H708" s="5">
        <v>3.4828702777777776E-2</v>
      </c>
      <c r="I708" s="2">
        <v>0</v>
      </c>
      <c r="J708" s="2">
        <v>0</v>
      </c>
      <c r="K708" s="2">
        <v>0</v>
      </c>
      <c r="L708" s="2">
        <v>5</v>
      </c>
      <c r="M708" s="2">
        <v>5</v>
      </c>
      <c r="N708">
        <v>1</v>
      </c>
      <c r="O708" s="2">
        <v>4</v>
      </c>
      <c r="P708" s="2">
        <v>0</v>
      </c>
      <c r="Q708" s="2">
        <v>5</v>
      </c>
      <c r="R708" s="2">
        <v>5</v>
      </c>
      <c r="S708" s="2">
        <v>0</v>
      </c>
      <c r="T708" s="2">
        <v>0</v>
      </c>
      <c r="U708" s="2">
        <v>0</v>
      </c>
      <c r="V708" s="45" t="s">
        <v>77</v>
      </c>
      <c r="W708" s="45" t="s">
        <v>77</v>
      </c>
      <c r="X708" s="45">
        <v>1.8298611111111113E-2</v>
      </c>
      <c r="Y708" s="2">
        <v>0</v>
      </c>
      <c r="Z708" s="2">
        <v>5</v>
      </c>
      <c r="AA708">
        <v>5</v>
      </c>
      <c r="AB708" t="str">
        <f t="shared" si="5"/>
        <v>Swansea BayPembrokeshire</v>
      </c>
      <c r="AC708" t="str">
        <f>IFERROR(VLOOKUP(AB708,Control!X:Y,2,FALSE),"secondary")</f>
        <v>secondary</v>
      </c>
    </row>
    <row r="709" spans="1:29" x14ac:dyDescent="0.25">
      <c r="A709" s="11">
        <v>44718</v>
      </c>
      <c r="B709" s="2">
        <v>23</v>
      </c>
      <c r="C709" t="s">
        <v>80</v>
      </c>
      <c r="D709" t="s">
        <v>133</v>
      </c>
      <c r="E709" t="s">
        <v>132</v>
      </c>
      <c r="F709" t="s">
        <v>94</v>
      </c>
      <c r="G709" s="3">
        <v>16.2355555</v>
      </c>
      <c r="H709" s="5">
        <v>7.7261573611111134E-2</v>
      </c>
      <c r="I709" s="2">
        <v>1</v>
      </c>
      <c r="J709" s="2">
        <v>0</v>
      </c>
      <c r="K709" s="2">
        <v>0</v>
      </c>
      <c r="L709" s="2">
        <v>11</v>
      </c>
      <c r="M709" s="2">
        <v>11</v>
      </c>
      <c r="N709">
        <v>2</v>
      </c>
      <c r="O709" s="2">
        <v>4</v>
      </c>
      <c r="P709" s="2">
        <v>3</v>
      </c>
      <c r="Q709" s="2">
        <v>6</v>
      </c>
      <c r="R709" s="2">
        <v>7</v>
      </c>
      <c r="S709" s="2">
        <v>1</v>
      </c>
      <c r="T709" s="2">
        <v>1</v>
      </c>
      <c r="U709" s="2">
        <v>0</v>
      </c>
      <c r="V709" s="45">
        <v>2.2106481481481482E-3</v>
      </c>
      <c r="W709" s="45">
        <v>0.66666666666666663</v>
      </c>
      <c r="X709" s="45">
        <v>4.4791666666666667E-2</v>
      </c>
      <c r="Y709" s="2">
        <v>1</v>
      </c>
      <c r="Z709" s="2">
        <v>7</v>
      </c>
      <c r="AA709">
        <v>11</v>
      </c>
      <c r="AB709" t="str">
        <f t="shared" si="5"/>
        <v>Swansea BayPowys</v>
      </c>
      <c r="AC709" t="str">
        <f>IFERROR(VLOOKUP(AB709,Control!X:Y,2,FALSE),"secondary")</f>
        <v>secondary</v>
      </c>
    </row>
    <row r="710" spans="1:29" x14ac:dyDescent="0.25">
      <c r="A710" s="11">
        <v>44718</v>
      </c>
      <c r="B710" s="2">
        <v>23</v>
      </c>
      <c r="C710" t="s">
        <v>80</v>
      </c>
      <c r="D710" t="s">
        <v>149</v>
      </c>
      <c r="E710" t="s">
        <v>150</v>
      </c>
      <c r="F710" t="s">
        <v>94</v>
      </c>
      <c r="G710" s="3">
        <v>0</v>
      </c>
      <c r="H710" s="5">
        <v>2.3750000000000004E-2</v>
      </c>
      <c r="I710" s="2">
        <v>0</v>
      </c>
      <c r="J710" s="2">
        <v>0</v>
      </c>
      <c r="K710" s="2">
        <v>0</v>
      </c>
      <c r="L710" s="2">
        <v>1</v>
      </c>
      <c r="M710" s="2">
        <v>1</v>
      </c>
      <c r="N710">
        <v>0</v>
      </c>
      <c r="O710" s="2">
        <v>1</v>
      </c>
      <c r="P710" s="2">
        <v>0</v>
      </c>
      <c r="Q710" s="2">
        <v>1</v>
      </c>
      <c r="R710" s="2">
        <v>1</v>
      </c>
      <c r="S710" s="2">
        <v>0</v>
      </c>
      <c r="T710" s="2">
        <v>0</v>
      </c>
      <c r="U710" s="2">
        <v>0</v>
      </c>
      <c r="V710" s="45" t="s">
        <v>77</v>
      </c>
      <c r="W710" s="45" t="s">
        <v>77</v>
      </c>
      <c r="X710" s="45">
        <v>2.2858796296296297E-2</v>
      </c>
      <c r="Y710" s="2">
        <v>0</v>
      </c>
      <c r="Z710" s="2">
        <v>1</v>
      </c>
      <c r="AA710">
        <v>1</v>
      </c>
      <c r="AB710" t="str">
        <f t="shared" si="5"/>
        <v>Swansea BayPowys</v>
      </c>
      <c r="AC710" t="str">
        <f>IFERROR(VLOOKUP(AB710,Control!X:Y,2,FALSE),"secondary")</f>
        <v>secondary</v>
      </c>
    </row>
    <row r="711" spans="1:29" x14ac:dyDescent="0.25">
      <c r="A711" s="11">
        <v>44718</v>
      </c>
      <c r="B711" s="2">
        <v>23</v>
      </c>
      <c r="C711" t="s">
        <v>80</v>
      </c>
      <c r="D711" t="s">
        <v>133</v>
      </c>
      <c r="E711" t="s">
        <v>132</v>
      </c>
      <c r="F711" t="s">
        <v>267</v>
      </c>
      <c r="G711" s="3">
        <v>306.78638050000001</v>
      </c>
      <c r="H711" s="5">
        <v>0.10357654979314417</v>
      </c>
      <c r="I711" s="2">
        <v>30</v>
      </c>
      <c r="J711" s="2">
        <v>19</v>
      </c>
      <c r="K711" s="2">
        <v>2</v>
      </c>
      <c r="L711" s="2">
        <v>157</v>
      </c>
      <c r="M711" s="2">
        <v>153</v>
      </c>
      <c r="N711">
        <v>44</v>
      </c>
      <c r="O711" s="2">
        <v>91</v>
      </c>
      <c r="P711" s="2">
        <v>40</v>
      </c>
      <c r="Q711" s="2">
        <v>92</v>
      </c>
      <c r="R711" s="2">
        <v>112</v>
      </c>
      <c r="S711" s="2">
        <v>20</v>
      </c>
      <c r="T711" s="2">
        <v>1</v>
      </c>
      <c r="U711" s="2">
        <v>4</v>
      </c>
      <c r="V711" s="45">
        <v>4.2245370370370379E-3</v>
      </c>
      <c r="W711" s="45">
        <v>0.7</v>
      </c>
      <c r="X711" s="45">
        <v>6.5659722222222217E-2</v>
      </c>
      <c r="Y711" s="2">
        <v>5</v>
      </c>
      <c r="Z711" s="2">
        <v>112</v>
      </c>
      <c r="AA711">
        <v>156</v>
      </c>
      <c r="AB711" t="str">
        <f t="shared" si="5"/>
        <v>Swansea BaySwansea</v>
      </c>
      <c r="AC711" t="str">
        <f>IFERROR(VLOOKUP(AB711,Control!X:Y,2,FALSE),"secondary")</f>
        <v>Primary</v>
      </c>
    </row>
    <row r="712" spans="1:29" x14ac:dyDescent="0.25">
      <c r="A712" s="11">
        <v>44718</v>
      </c>
      <c r="B712" s="2">
        <v>23</v>
      </c>
      <c r="C712" t="s">
        <v>80</v>
      </c>
      <c r="D712" t="s">
        <v>149</v>
      </c>
      <c r="E712" t="s">
        <v>150</v>
      </c>
      <c r="F712" t="s">
        <v>267</v>
      </c>
      <c r="G712" s="3">
        <v>2.8255554999999997</v>
      </c>
      <c r="H712" s="5">
        <v>3.1243908625730999E-2</v>
      </c>
      <c r="I712" s="2">
        <v>0</v>
      </c>
      <c r="J712" s="2">
        <v>0</v>
      </c>
      <c r="K712" s="2">
        <v>0</v>
      </c>
      <c r="L712" s="2">
        <v>20</v>
      </c>
      <c r="M712" s="2">
        <v>20</v>
      </c>
      <c r="N712">
        <v>0</v>
      </c>
      <c r="O712" s="2">
        <v>16</v>
      </c>
      <c r="P712" s="2">
        <v>1</v>
      </c>
      <c r="Q712" s="2">
        <v>13</v>
      </c>
      <c r="R712" s="2">
        <v>15</v>
      </c>
      <c r="S712" s="2">
        <v>2</v>
      </c>
      <c r="T712" s="2">
        <v>0</v>
      </c>
      <c r="U712" s="2">
        <v>4</v>
      </c>
      <c r="V712" s="45">
        <v>6.8171296296296296E-3</v>
      </c>
      <c r="W712" s="45">
        <v>0</v>
      </c>
      <c r="X712" s="45">
        <v>9.8738425925925938E-2</v>
      </c>
      <c r="Y712" s="2">
        <v>4</v>
      </c>
      <c r="Z712" s="2">
        <v>15</v>
      </c>
      <c r="AA712">
        <v>20</v>
      </c>
      <c r="AB712" t="str">
        <f t="shared" si="5"/>
        <v>Swansea BaySwansea</v>
      </c>
      <c r="AC712" t="str">
        <f>IFERROR(VLOOKUP(AB712,Control!X:Y,2,FALSE),"secondary")</f>
        <v>Primary</v>
      </c>
    </row>
    <row r="713" spans="1:29" x14ac:dyDescent="0.25">
      <c r="A713" s="11">
        <v>44718</v>
      </c>
      <c r="B713" s="2">
        <v>23</v>
      </c>
      <c r="C713" t="s">
        <v>80</v>
      </c>
      <c r="D713" t="s">
        <v>218</v>
      </c>
      <c r="E713" t="s">
        <v>153</v>
      </c>
      <c r="F713" t="s">
        <v>267</v>
      </c>
      <c r="G713" s="3">
        <v>0</v>
      </c>
      <c r="H713" s="5">
        <v>1.1307868055555555E-2</v>
      </c>
      <c r="I713" s="2">
        <v>0</v>
      </c>
      <c r="J713" s="2">
        <v>0</v>
      </c>
      <c r="K713" s="2">
        <v>0</v>
      </c>
      <c r="L713" s="2">
        <v>1</v>
      </c>
      <c r="M713" s="2">
        <v>1</v>
      </c>
      <c r="N713">
        <v>0</v>
      </c>
      <c r="O713" s="2">
        <v>1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1</v>
      </c>
      <c r="V713" s="45" t="s">
        <v>77</v>
      </c>
      <c r="W713" s="45" t="s">
        <v>77</v>
      </c>
      <c r="X713" s="45" t="s">
        <v>77</v>
      </c>
      <c r="Y713" s="2">
        <v>1</v>
      </c>
      <c r="Z713" s="2">
        <v>0</v>
      </c>
      <c r="AA713">
        <v>1</v>
      </c>
      <c r="AB713" t="str">
        <f t="shared" si="5"/>
        <v>Swansea BaySwansea</v>
      </c>
      <c r="AC713" t="str">
        <f>IFERROR(VLOOKUP(AB713,Control!X:Y,2,FALSE),"secondary")</f>
        <v>Primary</v>
      </c>
    </row>
    <row r="714" spans="1:29" x14ac:dyDescent="0.25">
      <c r="A714" s="11">
        <v>44718</v>
      </c>
      <c r="B714" s="2">
        <v>23</v>
      </c>
      <c r="C714" t="s">
        <v>80</v>
      </c>
      <c r="D714" t="s">
        <v>133</v>
      </c>
      <c r="E714" t="s">
        <v>132</v>
      </c>
      <c r="F714" t="s">
        <v>278</v>
      </c>
      <c r="G714" s="3">
        <v>0.01</v>
      </c>
      <c r="H714" s="5">
        <v>1.0833333333333334E-2</v>
      </c>
      <c r="I714" s="2">
        <v>0</v>
      </c>
      <c r="J714" s="2">
        <v>0</v>
      </c>
      <c r="K714" s="2">
        <v>0</v>
      </c>
      <c r="L714" s="2">
        <v>1</v>
      </c>
      <c r="M714" s="2">
        <v>1</v>
      </c>
      <c r="N714">
        <v>0</v>
      </c>
      <c r="O714" s="2">
        <v>1</v>
      </c>
      <c r="P714" s="2">
        <v>0</v>
      </c>
      <c r="Q714" s="2">
        <v>1</v>
      </c>
      <c r="R714" s="2">
        <v>1</v>
      </c>
      <c r="S714" s="2">
        <v>0</v>
      </c>
      <c r="T714" s="2">
        <v>0</v>
      </c>
      <c r="U714" s="2">
        <v>0</v>
      </c>
      <c r="V714" s="45" t="s">
        <v>77</v>
      </c>
      <c r="W714" s="45" t="s">
        <v>77</v>
      </c>
      <c r="X714" s="45">
        <v>5.1631944444444446E-2</v>
      </c>
      <c r="Y714" s="2">
        <v>0</v>
      </c>
      <c r="Z714" s="2">
        <v>1</v>
      </c>
      <c r="AA714">
        <v>1</v>
      </c>
      <c r="AB714" t="str">
        <f t="shared" si="5"/>
        <v>Swansea BayTorfaen</v>
      </c>
      <c r="AC714" t="str">
        <f>IFERROR(VLOOKUP(AB714,Control!X:Y,2,FALSE),"secondary")</f>
        <v>secondary</v>
      </c>
    </row>
    <row r="715" spans="1:29" x14ac:dyDescent="0.25">
      <c r="A715" s="11">
        <v>44711</v>
      </c>
      <c r="B715" s="2">
        <v>22</v>
      </c>
      <c r="C715" t="s">
        <v>89</v>
      </c>
      <c r="D715" t="s">
        <v>134</v>
      </c>
      <c r="E715" t="s">
        <v>132</v>
      </c>
      <c r="F715" t="s">
        <v>280</v>
      </c>
      <c r="G715" s="3">
        <v>68.841387833333343</v>
      </c>
      <c r="H715" s="5">
        <v>9.004542621527778E-2</v>
      </c>
      <c r="I715" s="2">
        <v>6</v>
      </c>
      <c r="J715" s="2">
        <v>3</v>
      </c>
      <c r="K715" s="2">
        <v>1</v>
      </c>
      <c r="L715" s="2">
        <v>37</v>
      </c>
      <c r="M715" s="2">
        <v>35</v>
      </c>
      <c r="N715">
        <v>3</v>
      </c>
      <c r="O715" s="2">
        <v>17</v>
      </c>
      <c r="P715" s="2">
        <v>7</v>
      </c>
      <c r="Q715" s="2">
        <v>20</v>
      </c>
      <c r="R715" s="2">
        <v>25</v>
      </c>
      <c r="S715" s="2">
        <v>5</v>
      </c>
      <c r="T715" s="2">
        <v>1</v>
      </c>
      <c r="U715" s="2">
        <v>4</v>
      </c>
      <c r="V715" s="45">
        <v>5.0000000000000001E-3</v>
      </c>
      <c r="W715" s="45">
        <v>0.7142857142857143</v>
      </c>
      <c r="X715" s="45">
        <v>3.7685185185185183E-2</v>
      </c>
      <c r="Y715" s="2">
        <v>5</v>
      </c>
      <c r="Z715" s="2">
        <v>25</v>
      </c>
      <c r="AA715">
        <v>37</v>
      </c>
      <c r="AB715" t="str">
        <f t="shared" si="5"/>
        <v>Aneurin BevanBlaenau Gwent</v>
      </c>
      <c r="AC715" t="str">
        <f>IFERROR(VLOOKUP(AB715,Control!X:Y,2,FALSE),"secondary")</f>
        <v>Primary</v>
      </c>
    </row>
    <row r="716" spans="1:29" x14ac:dyDescent="0.25">
      <c r="A716" s="11">
        <v>44711</v>
      </c>
      <c r="B716" s="2">
        <v>22</v>
      </c>
      <c r="C716" t="s">
        <v>89</v>
      </c>
      <c r="D716" t="s">
        <v>159</v>
      </c>
      <c r="E716" t="s">
        <v>150</v>
      </c>
      <c r="F716" t="s">
        <v>280</v>
      </c>
      <c r="G716" s="3">
        <v>0</v>
      </c>
      <c r="H716" s="5">
        <v>7.849536805555557E-2</v>
      </c>
      <c r="I716" s="2">
        <v>0</v>
      </c>
      <c r="J716" s="2">
        <v>0</v>
      </c>
      <c r="K716" s="2">
        <v>0</v>
      </c>
      <c r="L716" s="2">
        <v>1</v>
      </c>
      <c r="M716" s="2">
        <v>1</v>
      </c>
      <c r="N716">
        <v>0</v>
      </c>
      <c r="O716" s="2">
        <v>0</v>
      </c>
      <c r="P716" s="2">
        <v>0</v>
      </c>
      <c r="Q716" s="2">
        <v>1</v>
      </c>
      <c r="R716" s="2">
        <v>1</v>
      </c>
      <c r="S716" s="2">
        <v>0</v>
      </c>
      <c r="T716" s="2">
        <v>0</v>
      </c>
      <c r="U716" s="2">
        <v>0</v>
      </c>
      <c r="V716" s="45" t="s">
        <v>77</v>
      </c>
      <c r="W716" s="45" t="s">
        <v>77</v>
      </c>
      <c r="X716" s="45">
        <v>2.4363425925925927E-2</v>
      </c>
      <c r="Y716" s="2">
        <v>0</v>
      </c>
      <c r="Z716" s="2">
        <v>1</v>
      </c>
      <c r="AA716">
        <v>1</v>
      </c>
      <c r="AB716" t="str">
        <f t="shared" si="5"/>
        <v>Aneurin BevanBlaenau Gwent</v>
      </c>
      <c r="AC716" t="str">
        <f>IFERROR(VLOOKUP(AB716,Control!X:Y,2,FALSE),"secondary")</f>
        <v>Primary</v>
      </c>
    </row>
    <row r="717" spans="1:29" x14ac:dyDescent="0.25">
      <c r="A717" s="11">
        <v>44711</v>
      </c>
      <c r="B717" s="2">
        <v>22</v>
      </c>
      <c r="C717" t="s">
        <v>89</v>
      </c>
      <c r="D717" t="s">
        <v>152</v>
      </c>
      <c r="E717" t="s">
        <v>132</v>
      </c>
      <c r="F717" t="s">
        <v>280</v>
      </c>
      <c r="G717" s="3">
        <v>0</v>
      </c>
      <c r="H717" s="5">
        <v>3.1154188271604932E-2</v>
      </c>
      <c r="I717" s="2">
        <v>0</v>
      </c>
      <c r="J717" s="2">
        <v>0</v>
      </c>
      <c r="K717" s="2">
        <v>0</v>
      </c>
      <c r="L717" s="2">
        <v>18</v>
      </c>
      <c r="M717" s="2">
        <v>18</v>
      </c>
      <c r="N717">
        <v>0</v>
      </c>
      <c r="O717" s="2">
        <v>14</v>
      </c>
      <c r="P717" s="2">
        <v>3</v>
      </c>
      <c r="Q717" s="2">
        <v>10</v>
      </c>
      <c r="R717" s="2">
        <v>10</v>
      </c>
      <c r="S717" s="2">
        <v>0</v>
      </c>
      <c r="T717" s="2">
        <v>0</v>
      </c>
      <c r="U717" s="2">
        <v>5</v>
      </c>
      <c r="V717" s="45">
        <v>3.9004629629629628E-3</v>
      </c>
      <c r="W717" s="45">
        <v>0.66666666666666663</v>
      </c>
      <c r="X717" s="45">
        <v>6.8790509259259267E-2</v>
      </c>
      <c r="Y717" s="2">
        <v>5</v>
      </c>
      <c r="Z717" s="2">
        <v>10</v>
      </c>
      <c r="AA717">
        <v>18</v>
      </c>
      <c r="AB717" t="str">
        <f t="shared" si="5"/>
        <v>Aneurin BevanBlaenau Gwent</v>
      </c>
      <c r="AC717" t="str">
        <f>IFERROR(VLOOKUP(AB717,Control!X:Y,2,FALSE),"secondary")</f>
        <v>Primary</v>
      </c>
    </row>
    <row r="718" spans="1:29" x14ac:dyDescent="0.25">
      <c r="A718" s="11">
        <v>44711</v>
      </c>
      <c r="B718" s="2">
        <v>22</v>
      </c>
      <c r="C718" t="s">
        <v>89</v>
      </c>
      <c r="D718" t="s">
        <v>134</v>
      </c>
      <c r="E718" t="s">
        <v>132</v>
      </c>
      <c r="F718" t="s">
        <v>269</v>
      </c>
      <c r="G718" s="3">
        <v>0</v>
      </c>
      <c r="H718" s="5">
        <v>2.0833333333333333E-3</v>
      </c>
      <c r="I718" s="2">
        <v>0</v>
      </c>
      <c r="J718" s="2">
        <v>0</v>
      </c>
      <c r="K718" s="2">
        <v>0</v>
      </c>
      <c r="L718" s="2">
        <v>1</v>
      </c>
      <c r="M718" s="2">
        <v>1</v>
      </c>
      <c r="N718">
        <v>0</v>
      </c>
      <c r="O718" s="2">
        <v>1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1</v>
      </c>
      <c r="V718" s="45" t="s">
        <v>77</v>
      </c>
      <c r="W718" s="45" t="s">
        <v>77</v>
      </c>
      <c r="X718" s="45" t="s">
        <v>77</v>
      </c>
      <c r="Y718" s="2">
        <v>1</v>
      </c>
      <c r="Z718" s="2">
        <v>0</v>
      </c>
      <c r="AA718">
        <v>1</v>
      </c>
      <c r="AB718" t="str">
        <f t="shared" si="5"/>
        <v>Aneurin BevanBridgend</v>
      </c>
      <c r="AC718" t="str">
        <f>IFERROR(VLOOKUP(AB718,Control!X:Y,2,FALSE),"secondary")</f>
        <v>secondary</v>
      </c>
    </row>
    <row r="719" spans="1:29" x14ac:dyDescent="0.25">
      <c r="A719" s="11">
        <v>44711</v>
      </c>
      <c r="B719" s="2">
        <v>22</v>
      </c>
      <c r="C719" t="s">
        <v>89</v>
      </c>
      <c r="D719" t="s">
        <v>134</v>
      </c>
      <c r="E719" t="s">
        <v>132</v>
      </c>
      <c r="F719" t="s">
        <v>272</v>
      </c>
      <c r="G719" s="3">
        <v>109.40277483333332</v>
      </c>
      <c r="H719" s="5">
        <v>5.6713511772486763E-2</v>
      </c>
      <c r="I719" s="2">
        <v>6</v>
      </c>
      <c r="J719" s="2">
        <v>2</v>
      </c>
      <c r="K719" s="2">
        <v>0</v>
      </c>
      <c r="L719" s="2">
        <v>103</v>
      </c>
      <c r="M719" s="2">
        <v>100</v>
      </c>
      <c r="N719">
        <v>21</v>
      </c>
      <c r="O719" s="2">
        <v>60</v>
      </c>
      <c r="P719" s="2">
        <v>25</v>
      </c>
      <c r="Q719" s="2">
        <v>51</v>
      </c>
      <c r="R719" s="2">
        <v>63</v>
      </c>
      <c r="S719" s="2">
        <v>12</v>
      </c>
      <c r="T719" s="2">
        <v>0</v>
      </c>
      <c r="U719" s="2">
        <v>15</v>
      </c>
      <c r="V719" s="45">
        <v>4.6759259259259263E-3</v>
      </c>
      <c r="W719" s="45">
        <v>0.64</v>
      </c>
      <c r="X719" s="45">
        <v>3.2754629629629627E-2</v>
      </c>
      <c r="Y719" s="2">
        <v>15</v>
      </c>
      <c r="Z719" s="2">
        <v>63</v>
      </c>
      <c r="AA719">
        <v>102</v>
      </c>
      <c r="AB719" t="str">
        <f t="shared" si="5"/>
        <v>Aneurin BevanCaerphilly</v>
      </c>
      <c r="AC719" t="str">
        <f>IFERROR(VLOOKUP(AB719,Control!X:Y,2,FALSE),"secondary")</f>
        <v>Primary</v>
      </c>
    </row>
    <row r="720" spans="1:29" x14ac:dyDescent="0.25">
      <c r="A720" s="11">
        <v>44711</v>
      </c>
      <c r="B720" s="2">
        <v>22</v>
      </c>
      <c r="C720" t="s">
        <v>89</v>
      </c>
      <c r="D720" t="s">
        <v>159</v>
      </c>
      <c r="E720" t="s">
        <v>150</v>
      </c>
      <c r="F720" t="s">
        <v>272</v>
      </c>
      <c r="G720" s="3">
        <v>0</v>
      </c>
      <c r="H720" s="5">
        <v>3.1766864087301581E-2</v>
      </c>
      <c r="I720" s="2">
        <v>0</v>
      </c>
      <c r="J720" s="2">
        <v>0</v>
      </c>
      <c r="K720" s="2">
        <v>0</v>
      </c>
      <c r="L720" s="2">
        <v>34</v>
      </c>
      <c r="M720" s="2">
        <v>33</v>
      </c>
      <c r="N720">
        <v>0</v>
      </c>
      <c r="O720" s="2">
        <v>24</v>
      </c>
      <c r="P720" s="2">
        <v>6</v>
      </c>
      <c r="Q720" s="2">
        <v>18</v>
      </c>
      <c r="R720" s="2">
        <v>23</v>
      </c>
      <c r="S720" s="2">
        <v>5</v>
      </c>
      <c r="T720" s="2">
        <v>1</v>
      </c>
      <c r="U720" s="2">
        <v>4</v>
      </c>
      <c r="V720" s="45">
        <v>3.7673611111111111E-3</v>
      </c>
      <c r="W720" s="45">
        <v>0.83333333333333337</v>
      </c>
      <c r="X720" s="45">
        <v>6.056712962962963E-2</v>
      </c>
      <c r="Y720" s="2">
        <v>5</v>
      </c>
      <c r="Z720" s="2">
        <v>23</v>
      </c>
      <c r="AA720">
        <v>34</v>
      </c>
      <c r="AB720" t="str">
        <f t="shared" si="5"/>
        <v>Aneurin BevanCaerphilly</v>
      </c>
      <c r="AC720" t="str">
        <f>IFERROR(VLOOKUP(AB720,Control!X:Y,2,FALSE),"secondary")</f>
        <v>Primary</v>
      </c>
    </row>
    <row r="721" spans="1:29" x14ac:dyDescent="0.25">
      <c r="A721" s="11">
        <v>44711</v>
      </c>
      <c r="B721" s="2">
        <v>22</v>
      </c>
      <c r="C721" t="s">
        <v>89</v>
      </c>
      <c r="D721" t="s">
        <v>158</v>
      </c>
      <c r="E721" t="s">
        <v>132</v>
      </c>
      <c r="F721" t="s">
        <v>272</v>
      </c>
      <c r="G721" s="3">
        <v>0</v>
      </c>
      <c r="H721" s="5">
        <v>2.0625000000000001E-2</v>
      </c>
      <c r="I721" s="2">
        <v>0</v>
      </c>
      <c r="J721" s="2">
        <v>0</v>
      </c>
      <c r="K721" s="2">
        <v>0</v>
      </c>
      <c r="L721" s="2">
        <v>4</v>
      </c>
      <c r="M721" s="2">
        <v>4</v>
      </c>
      <c r="N721">
        <v>0</v>
      </c>
      <c r="O721" s="2">
        <v>3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4</v>
      </c>
      <c r="V721" s="45" t="s">
        <v>77</v>
      </c>
      <c r="W721" s="45" t="s">
        <v>77</v>
      </c>
      <c r="X721" s="45" t="s">
        <v>77</v>
      </c>
      <c r="Y721" s="2">
        <v>4</v>
      </c>
      <c r="Z721" s="2">
        <v>0</v>
      </c>
      <c r="AA721">
        <v>4</v>
      </c>
      <c r="AB721" t="str">
        <f t="shared" si="5"/>
        <v>Aneurin BevanCaerphilly</v>
      </c>
      <c r="AC721" t="str">
        <f>IFERROR(VLOOKUP(AB721,Control!X:Y,2,FALSE),"secondary")</f>
        <v>Primary</v>
      </c>
    </row>
    <row r="722" spans="1:29" x14ac:dyDescent="0.25">
      <c r="A722" s="11">
        <v>44711</v>
      </c>
      <c r="B722" s="2">
        <v>22</v>
      </c>
      <c r="C722" t="s">
        <v>89</v>
      </c>
      <c r="D722" t="s">
        <v>134</v>
      </c>
      <c r="E722" t="s">
        <v>132</v>
      </c>
      <c r="F722" t="s">
        <v>273</v>
      </c>
      <c r="G722" s="3">
        <v>1.0658333333333334</v>
      </c>
      <c r="H722" s="5">
        <v>3.2621527777777777E-2</v>
      </c>
      <c r="I722" s="2">
        <v>0</v>
      </c>
      <c r="J722" s="2">
        <v>0</v>
      </c>
      <c r="K722" s="2">
        <v>0</v>
      </c>
      <c r="L722" s="2">
        <v>1</v>
      </c>
      <c r="M722" s="2">
        <v>1</v>
      </c>
      <c r="N722">
        <v>0</v>
      </c>
      <c r="O722" s="2">
        <v>1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1</v>
      </c>
      <c r="V722" s="45" t="s">
        <v>77</v>
      </c>
      <c r="W722" s="45" t="s">
        <v>77</v>
      </c>
      <c r="X722" s="45" t="s">
        <v>77</v>
      </c>
      <c r="Y722" s="2">
        <v>1</v>
      </c>
      <c r="Z722" s="2">
        <v>0</v>
      </c>
      <c r="AA722">
        <v>1</v>
      </c>
      <c r="AB722" t="str">
        <f t="shared" si="5"/>
        <v>Aneurin BevanCardiff</v>
      </c>
      <c r="AC722" t="str">
        <f>IFERROR(VLOOKUP(AB722,Control!X:Y,2,FALSE),"secondary")</f>
        <v>secondary</v>
      </c>
    </row>
    <row r="723" spans="1:29" x14ac:dyDescent="0.25">
      <c r="A723" s="11">
        <v>44711</v>
      </c>
      <c r="B723" s="2">
        <v>22</v>
      </c>
      <c r="C723" t="s">
        <v>89</v>
      </c>
      <c r="D723" t="s">
        <v>158</v>
      </c>
      <c r="E723" t="s">
        <v>132</v>
      </c>
      <c r="F723" t="s">
        <v>273</v>
      </c>
      <c r="G723" s="3">
        <v>0</v>
      </c>
      <c r="H723" s="5" t="s">
        <v>77</v>
      </c>
      <c r="I723" s="2">
        <v>0</v>
      </c>
      <c r="J723" s="2">
        <v>0</v>
      </c>
      <c r="K723" s="2">
        <v>0</v>
      </c>
      <c r="L723" s="2">
        <v>1</v>
      </c>
      <c r="M723" s="2">
        <v>0</v>
      </c>
      <c r="N723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1</v>
      </c>
      <c r="V723" s="45" t="s">
        <v>77</v>
      </c>
      <c r="W723" s="45" t="s">
        <v>77</v>
      </c>
      <c r="X723" s="45" t="s">
        <v>77</v>
      </c>
      <c r="Y723" s="2">
        <v>1</v>
      </c>
      <c r="Z723" s="2">
        <v>0</v>
      </c>
      <c r="AA723">
        <v>0</v>
      </c>
      <c r="AB723" t="str">
        <f t="shared" si="5"/>
        <v>Aneurin BevanCardiff</v>
      </c>
      <c r="AC723" t="str">
        <f>IFERROR(VLOOKUP(AB723,Control!X:Y,2,FALSE),"secondary")</f>
        <v>secondary</v>
      </c>
    </row>
    <row r="724" spans="1:29" x14ac:dyDescent="0.25">
      <c r="A724" s="11">
        <v>44711</v>
      </c>
      <c r="B724" s="2">
        <v>22</v>
      </c>
      <c r="C724" t="s">
        <v>89</v>
      </c>
      <c r="D724" t="s">
        <v>134</v>
      </c>
      <c r="E724" t="s">
        <v>132</v>
      </c>
      <c r="F724" t="s">
        <v>281</v>
      </c>
      <c r="G724" s="3">
        <v>0.77805449999999998</v>
      </c>
      <c r="H724" s="5">
        <v>2.1222979166666666E-2</v>
      </c>
      <c r="I724" s="2">
        <v>0</v>
      </c>
      <c r="J724" s="2">
        <v>0</v>
      </c>
      <c r="K724" s="2">
        <v>0</v>
      </c>
      <c r="L724" s="2">
        <v>2</v>
      </c>
      <c r="M724" s="2">
        <v>2</v>
      </c>
      <c r="N724">
        <v>0</v>
      </c>
      <c r="O724" s="2">
        <v>2</v>
      </c>
      <c r="P724" s="2">
        <v>0</v>
      </c>
      <c r="Q724" s="2">
        <v>1</v>
      </c>
      <c r="R724" s="2">
        <v>2</v>
      </c>
      <c r="S724" s="2">
        <v>1</v>
      </c>
      <c r="T724" s="2">
        <v>0</v>
      </c>
      <c r="U724" s="2">
        <v>0</v>
      </c>
      <c r="V724" s="45" t="s">
        <v>77</v>
      </c>
      <c r="W724" s="45" t="s">
        <v>77</v>
      </c>
      <c r="X724" s="45">
        <v>3.3836805555555557E-2</v>
      </c>
      <c r="Y724" s="2">
        <v>0</v>
      </c>
      <c r="Z724" s="2">
        <v>2</v>
      </c>
      <c r="AA724">
        <v>2</v>
      </c>
      <c r="AB724" t="str">
        <f t="shared" si="5"/>
        <v>Aneurin BevanMerthyr Tydfil</v>
      </c>
      <c r="AC724" t="str">
        <f>IFERROR(VLOOKUP(AB724,Control!X:Y,2,FALSE),"secondary")</f>
        <v>secondary</v>
      </c>
    </row>
    <row r="725" spans="1:29" x14ac:dyDescent="0.25">
      <c r="A725" s="11">
        <v>44711</v>
      </c>
      <c r="B725" s="2">
        <v>22</v>
      </c>
      <c r="C725" t="s">
        <v>89</v>
      </c>
      <c r="D725" t="s">
        <v>134</v>
      </c>
      <c r="E725" t="s">
        <v>132</v>
      </c>
      <c r="F725" t="s">
        <v>279</v>
      </c>
      <c r="G725" s="3">
        <v>106.29388116666668</v>
      </c>
      <c r="H725" s="5">
        <v>6.6678509313725487E-2</v>
      </c>
      <c r="I725" s="2">
        <v>7</v>
      </c>
      <c r="J725" s="2">
        <v>2</v>
      </c>
      <c r="K725" s="2">
        <v>0</v>
      </c>
      <c r="L725" s="2">
        <v>83</v>
      </c>
      <c r="M725" s="2">
        <v>82</v>
      </c>
      <c r="N725">
        <v>10</v>
      </c>
      <c r="O725" s="2">
        <v>45</v>
      </c>
      <c r="P725" s="2">
        <v>13</v>
      </c>
      <c r="Q725" s="2">
        <v>50</v>
      </c>
      <c r="R725" s="2">
        <v>55</v>
      </c>
      <c r="S725" s="2">
        <v>5</v>
      </c>
      <c r="T725" s="2">
        <v>2</v>
      </c>
      <c r="U725" s="2">
        <v>13</v>
      </c>
      <c r="V725" s="45">
        <v>8.564814814814815E-3</v>
      </c>
      <c r="W725" s="45">
        <v>0.38461538461538464</v>
      </c>
      <c r="X725" s="45">
        <v>3.048611111111111E-2</v>
      </c>
      <c r="Y725" s="2">
        <v>15</v>
      </c>
      <c r="Z725" s="2">
        <v>55</v>
      </c>
      <c r="AA725">
        <v>83</v>
      </c>
      <c r="AB725" t="str">
        <f t="shared" si="5"/>
        <v>Aneurin BevanMonmouthshire</v>
      </c>
      <c r="AC725" t="str">
        <f>IFERROR(VLOOKUP(AB725,Control!X:Y,2,FALSE),"secondary")</f>
        <v>Primary</v>
      </c>
    </row>
    <row r="726" spans="1:29" x14ac:dyDescent="0.25">
      <c r="A726" s="11">
        <v>44711</v>
      </c>
      <c r="B726" s="2">
        <v>22</v>
      </c>
      <c r="C726" t="s">
        <v>89</v>
      </c>
      <c r="D726" t="s">
        <v>158</v>
      </c>
      <c r="E726" t="s">
        <v>132</v>
      </c>
      <c r="F726" t="s">
        <v>279</v>
      </c>
      <c r="G726" s="3">
        <v>0</v>
      </c>
      <c r="H726" s="5">
        <v>4.4662247474747473E-2</v>
      </c>
      <c r="I726" s="2">
        <v>0</v>
      </c>
      <c r="J726" s="2">
        <v>0</v>
      </c>
      <c r="K726" s="2">
        <v>0</v>
      </c>
      <c r="L726" s="2">
        <v>13</v>
      </c>
      <c r="M726" s="2">
        <v>12</v>
      </c>
      <c r="N726">
        <v>0</v>
      </c>
      <c r="O726" s="2">
        <v>8</v>
      </c>
      <c r="P726" s="2">
        <v>0</v>
      </c>
      <c r="Q726" s="2">
        <v>7</v>
      </c>
      <c r="R726" s="2">
        <v>8</v>
      </c>
      <c r="S726" s="2">
        <v>1</v>
      </c>
      <c r="T726" s="2">
        <v>0</v>
      </c>
      <c r="U726" s="2">
        <v>5</v>
      </c>
      <c r="V726" s="45" t="s">
        <v>77</v>
      </c>
      <c r="W726" s="45" t="s">
        <v>77</v>
      </c>
      <c r="X726" s="45">
        <v>5.6261574074074075E-2</v>
      </c>
      <c r="Y726" s="2">
        <v>5</v>
      </c>
      <c r="Z726" s="2">
        <v>8</v>
      </c>
      <c r="AA726">
        <v>13</v>
      </c>
      <c r="AB726" t="str">
        <f t="shared" si="5"/>
        <v>Aneurin BevanMonmouthshire</v>
      </c>
      <c r="AC726" t="str">
        <f>IFERROR(VLOOKUP(AB726,Control!X:Y,2,FALSE),"secondary")</f>
        <v>Primary</v>
      </c>
    </row>
    <row r="727" spans="1:29" x14ac:dyDescent="0.25">
      <c r="A727" s="11">
        <v>44711</v>
      </c>
      <c r="B727" s="2">
        <v>22</v>
      </c>
      <c r="C727" t="s">
        <v>89</v>
      </c>
      <c r="D727" t="s">
        <v>152</v>
      </c>
      <c r="E727" t="s">
        <v>132</v>
      </c>
      <c r="F727" t="s">
        <v>279</v>
      </c>
      <c r="G727" s="3">
        <v>0</v>
      </c>
      <c r="H727" s="5">
        <v>3.5546286111111117E-2</v>
      </c>
      <c r="I727" s="2">
        <v>0</v>
      </c>
      <c r="J727" s="2">
        <v>0</v>
      </c>
      <c r="K727" s="2">
        <v>0</v>
      </c>
      <c r="L727" s="2">
        <v>5</v>
      </c>
      <c r="M727" s="2">
        <v>5</v>
      </c>
      <c r="N727">
        <v>0</v>
      </c>
      <c r="O727" s="2">
        <v>4</v>
      </c>
      <c r="P727" s="2">
        <v>0</v>
      </c>
      <c r="Q727" s="2">
        <v>3</v>
      </c>
      <c r="R727" s="2">
        <v>4</v>
      </c>
      <c r="S727" s="2">
        <v>1</v>
      </c>
      <c r="T727" s="2">
        <v>0</v>
      </c>
      <c r="U727" s="2">
        <v>1</v>
      </c>
      <c r="V727" s="45" t="s">
        <v>77</v>
      </c>
      <c r="W727" s="45" t="s">
        <v>77</v>
      </c>
      <c r="X727" s="45">
        <v>7.4797453703703706E-2</v>
      </c>
      <c r="Y727" s="2">
        <v>1</v>
      </c>
      <c r="Z727" s="2">
        <v>4</v>
      </c>
      <c r="AA727">
        <v>5</v>
      </c>
      <c r="AB727" t="str">
        <f t="shared" si="5"/>
        <v>Aneurin BevanMonmouthshire</v>
      </c>
      <c r="AC727" t="str">
        <f>IFERROR(VLOOKUP(AB727,Control!X:Y,2,FALSE),"secondary")</f>
        <v>Primary</v>
      </c>
    </row>
    <row r="728" spans="1:29" x14ac:dyDescent="0.25">
      <c r="A728" s="11">
        <v>44711</v>
      </c>
      <c r="B728" s="2">
        <v>22</v>
      </c>
      <c r="C728" t="s">
        <v>89</v>
      </c>
      <c r="D728" t="s">
        <v>164</v>
      </c>
      <c r="E728" t="s">
        <v>150</v>
      </c>
      <c r="F728" t="s">
        <v>279</v>
      </c>
      <c r="G728" s="3">
        <v>0</v>
      </c>
      <c r="H728" s="5">
        <v>9.0972222222222218E-3</v>
      </c>
      <c r="I728" s="2">
        <v>0</v>
      </c>
      <c r="J728" s="2">
        <v>0</v>
      </c>
      <c r="K728" s="2">
        <v>0</v>
      </c>
      <c r="L728" s="2">
        <v>1</v>
      </c>
      <c r="M728" s="2">
        <v>1</v>
      </c>
      <c r="N728">
        <v>0</v>
      </c>
      <c r="O728" s="2">
        <v>1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1</v>
      </c>
      <c r="V728" s="45" t="s">
        <v>77</v>
      </c>
      <c r="W728" s="45" t="s">
        <v>77</v>
      </c>
      <c r="X728" s="45" t="s">
        <v>77</v>
      </c>
      <c r="Y728" s="2">
        <v>1</v>
      </c>
      <c r="Z728" s="2">
        <v>0</v>
      </c>
      <c r="AA728">
        <v>1</v>
      </c>
      <c r="AB728" t="str">
        <f t="shared" si="5"/>
        <v>Aneurin BevanMonmouthshire</v>
      </c>
      <c r="AC728" t="str">
        <f>IFERROR(VLOOKUP(AB728,Control!X:Y,2,FALSE),"secondary")</f>
        <v>Primary</v>
      </c>
    </row>
    <row r="729" spans="1:29" x14ac:dyDescent="0.25">
      <c r="A729" s="11">
        <v>44711</v>
      </c>
      <c r="B729" s="2">
        <v>22</v>
      </c>
      <c r="C729" t="s">
        <v>89</v>
      </c>
      <c r="D729" t="s">
        <v>179</v>
      </c>
      <c r="E729" t="s">
        <v>170</v>
      </c>
      <c r="F729" t="s">
        <v>279</v>
      </c>
      <c r="G729" s="3">
        <v>0</v>
      </c>
      <c r="H729" s="5">
        <v>3.9467569444444446E-3</v>
      </c>
      <c r="I729" s="2">
        <v>0</v>
      </c>
      <c r="J729" s="2">
        <v>0</v>
      </c>
      <c r="K729" s="2">
        <v>0</v>
      </c>
      <c r="L729" s="2">
        <v>1</v>
      </c>
      <c r="M729" s="2">
        <v>1</v>
      </c>
      <c r="N729">
        <v>0</v>
      </c>
      <c r="O729" s="2">
        <v>1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1</v>
      </c>
      <c r="V729" s="45" t="s">
        <v>77</v>
      </c>
      <c r="W729" s="45" t="s">
        <v>77</v>
      </c>
      <c r="X729" s="45" t="s">
        <v>77</v>
      </c>
      <c r="Y729" s="2">
        <v>1</v>
      </c>
      <c r="Z729" s="2">
        <v>0</v>
      </c>
      <c r="AA729">
        <v>1</v>
      </c>
      <c r="AB729" t="str">
        <f t="shared" si="5"/>
        <v>Aneurin BevanMonmouthshire</v>
      </c>
      <c r="AC729" t="str">
        <f>IFERROR(VLOOKUP(AB729,Control!X:Y,2,FALSE),"secondary")</f>
        <v>Primary</v>
      </c>
    </row>
    <row r="730" spans="1:29" x14ac:dyDescent="0.25">
      <c r="A730" s="11">
        <v>44711</v>
      </c>
      <c r="B730" s="2">
        <v>22</v>
      </c>
      <c r="C730" t="s">
        <v>89</v>
      </c>
      <c r="D730" t="s">
        <v>169</v>
      </c>
      <c r="E730" t="s">
        <v>170</v>
      </c>
      <c r="F730" t="s">
        <v>279</v>
      </c>
      <c r="G730" s="3">
        <v>0</v>
      </c>
      <c r="H730" s="5">
        <v>2.7777777777777779E-3</v>
      </c>
      <c r="I730" s="2">
        <v>0</v>
      </c>
      <c r="J730" s="2">
        <v>0</v>
      </c>
      <c r="K730" s="2">
        <v>0</v>
      </c>
      <c r="L730" s="2">
        <v>1</v>
      </c>
      <c r="M730" s="2">
        <v>1</v>
      </c>
      <c r="N730">
        <v>0</v>
      </c>
      <c r="O730" s="2">
        <v>1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1</v>
      </c>
      <c r="V730" s="45" t="s">
        <v>77</v>
      </c>
      <c r="W730" s="45" t="s">
        <v>77</v>
      </c>
      <c r="X730" s="45" t="s">
        <v>77</v>
      </c>
      <c r="Y730" s="2">
        <v>1</v>
      </c>
      <c r="Z730" s="2">
        <v>0</v>
      </c>
      <c r="AA730">
        <v>1</v>
      </c>
      <c r="AB730" t="str">
        <f t="shared" si="5"/>
        <v>Aneurin BevanMonmouthshire</v>
      </c>
      <c r="AC730" t="str">
        <f>IFERROR(VLOOKUP(AB730,Control!X:Y,2,FALSE),"secondary")</f>
        <v>Primary</v>
      </c>
    </row>
    <row r="731" spans="1:29" x14ac:dyDescent="0.25">
      <c r="A731" s="11">
        <v>44711</v>
      </c>
      <c r="B731" s="2">
        <v>22</v>
      </c>
      <c r="C731" t="s">
        <v>89</v>
      </c>
      <c r="D731" t="s">
        <v>134</v>
      </c>
      <c r="E731" t="s">
        <v>132</v>
      </c>
      <c r="F731" t="s">
        <v>271</v>
      </c>
      <c r="G731" s="3">
        <v>147.22471216666673</v>
      </c>
      <c r="H731" s="5">
        <v>6.0615654513888909E-2</v>
      </c>
      <c r="I731" s="2">
        <v>11</v>
      </c>
      <c r="J731" s="2">
        <v>4</v>
      </c>
      <c r="K731" s="2">
        <v>0</v>
      </c>
      <c r="L731" s="2">
        <v>140</v>
      </c>
      <c r="M731" s="2">
        <v>139</v>
      </c>
      <c r="N731">
        <v>27</v>
      </c>
      <c r="O731" s="2">
        <v>92</v>
      </c>
      <c r="P731" s="2">
        <v>28</v>
      </c>
      <c r="Q731" s="2">
        <v>72</v>
      </c>
      <c r="R731" s="2">
        <v>89</v>
      </c>
      <c r="S731" s="2">
        <v>17</v>
      </c>
      <c r="T731" s="2">
        <v>3</v>
      </c>
      <c r="U731" s="2">
        <v>20</v>
      </c>
      <c r="V731" s="45">
        <v>3.6458333333333334E-3</v>
      </c>
      <c r="W731" s="45">
        <v>0.8214285714285714</v>
      </c>
      <c r="X731" s="45">
        <v>6.3738425925925921E-2</v>
      </c>
      <c r="Y731" s="2">
        <v>23</v>
      </c>
      <c r="Z731" s="2">
        <v>89</v>
      </c>
      <c r="AA731">
        <v>140</v>
      </c>
      <c r="AB731" t="str">
        <f t="shared" si="5"/>
        <v>Aneurin BevanNewport</v>
      </c>
      <c r="AC731" t="str">
        <f>IFERROR(VLOOKUP(AB731,Control!X:Y,2,FALSE),"secondary")</f>
        <v>Primary</v>
      </c>
    </row>
    <row r="732" spans="1:29" x14ac:dyDescent="0.25">
      <c r="A732" s="11">
        <v>44711</v>
      </c>
      <c r="B732" s="2">
        <v>22</v>
      </c>
      <c r="C732" t="s">
        <v>89</v>
      </c>
      <c r="D732" t="s">
        <v>158</v>
      </c>
      <c r="E732" t="s">
        <v>132</v>
      </c>
      <c r="F732" t="s">
        <v>271</v>
      </c>
      <c r="G732" s="3">
        <v>0.16333333333333333</v>
      </c>
      <c r="H732" s="5">
        <v>4.079398020833333E-2</v>
      </c>
      <c r="I732" s="2">
        <v>0</v>
      </c>
      <c r="J732" s="2">
        <v>0</v>
      </c>
      <c r="K732" s="2">
        <v>0</v>
      </c>
      <c r="L732" s="2">
        <v>38</v>
      </c>
      <c r="M732" s="2">
        <v>38</v>
      </c>
      <c r="N732">
        <v>0</v>
      </c>
      <c r="O732" s="2">
        <v>23</v>
      </c>
      <c r="P732" s="2">
        <v>4</v>
      </c>
      <c r="Q732" s="2">
        <v>22</v>
      </c>
      <c r="R732" s="2">
        <v>25</v>
      </c>
      <c r="S732" s="2">
        <v>3</v>
      </c>
      <c r="T732" s="2">
        <v>0</v>
      </c>
      <c r="U732" s="2">
        <v>9</v>
      </c>
      <c r="V732" s="45">
        <v>5.0347222222222225E-3</v>
      </c>
      <c r="W732" s="45">
        <v>0.75</v>
      </c>
      <c r="X732" s="45">
        <v>4.4710648148148152E-2</v>
      </c>
      <c r="Y732" s="2">
        <v>9</v>
      </c>
      <c r="Z732" s="2">
        <v>25</v>
      </c>
      <c r="AA732">
        <v>38</v>
      </c>
      <c r="AB732" t="str">
        <f t="shared" si="5"/>
        <v>Aneurin BevanNewport</v>
      </c>
      <c r="AC732" t="str">
        <f>IFERROR(VLOOKUP(AB732,Control!X:Y,2,FALSE),"secondary")</f>
        <v>Primary</v>
      </c>
    </row>
    <row r="733" spans="1:29" x14ac:dyDescent="0.25">
      <c r="A733" s="11">
        <v>44711</v>
      </c>
      <c r="B733" s="2">
        <v>22</v>
      </c>
      <c r="C733" t="s">
        <v>89</v>
      </c>
      <c r="D733" t="s">
        <v>159</v>
      </c>
      <c r="E733" t="s">
        <v>150</v>
      </c>
      <c r="F733" t="s">
        <v>271</v>
      </c>
      <c r="G733" s="3">
        <v>0</v>
      </c>
      <c r="H733" s="5">
        <v>2.6238427083333335E-2</v>
      </c>
      <c r="I733" s="2">
        <v>0</v>
      </c>
      <c r="J733" s="2">
        <v>0</v>
      </c>
      <c r="K733" s="2">
        <v>0</v>
      </c>
      <c r="L733" s="2">
        <v>2</v>
      </c>
      <c r="M733" s="2">
        <v>2</v>
      </c>
      <c r="N733">
        <v>0</v>
      </c>
      <c r="O733" s="2">
        <v>1</v>
      </c>
      <c r="P733" s="2">
        <v>0</v>
      </c>
      <c r="Q733" s="2">
        <v>1</v>
      </c>
      <c r="R733" s="2">
        <v>1</v>
      </c>
      <c r="S733" s="2">
        <v>0</v>
      </c>
      <c r="T733" s="2">
        <v>0</v>
      </c>
      <c r="U733" s="2">
        <v>1</v>
      </c>
      <c r="V733" s="45" t="s">
        <v>77</v>
      </c>
      <c r="W733" s="45" t="s">
        <v>77</v>
      </c>
      <c r="X733" s="45">
        <v>3.7592592592592594E-2</v>
      </c>
      <c r="Y733" s="2">
        <v>1</v>
      </c>
      <c r="Z733" s="2">
        <v>1</v>
      </c>
      <c r="AA733">
        <v>2</v>
      </c>
      <c r="AB733" t="str">
        <f t="shared" si="5"/>
        <v>Aneurin BevanNewport</v>
      </c>
      <c r="AC733" t="str">
        <f>IFERROR(VLOOKUP(AB733,Control!X:Y,2,FALSE),"secondary")</f>
        <v>Primary</v>
      </c>
    </row>
    <row r="734" spans="1:29" x14ac:dyDescent="0.25">
      <c r="A734" s="11">
        <v>44711</v>
      </c>
      <c r="B734" s="2">
        <v>22</v>
      </c>
      <c r="C734" t="s">
        <v>89</v>
      </c>
      <c r="D734" t="s">
        <v>179</v>
      </c>
      <c r="E734" t="s">
        <v>170</v>
      </c>
      <c r="F734" t="s">
        <v>271</v>
      </c>
      <c r="G734" s="3">
        <v>0</v>
      </c>
      <c r="H734" s="5">
        <v>6.6724513888888884E-3</v>
      </c>
      <c r="I734" s="2">
        <v>0</v>
      </c>
      <c r="J734" s="2">
        <v>0</v>
      </c>
      <c r="K734" s="2">
        <v>0</v>
      </c>
      <c r="L734" s="2">
        <v>2</v>
      </c>
      <c r="M734" s="2">
        <v>2</v>
      </c>
      <c r="N734">
        <v>0</v>
      </c>
      <c r="O734" s="2">
        <v>2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2</v>
      </c>
      <c r="V734" s="45" t="s">
        <v>77</v>
      </c>
      <c r="W734" s="45" t="s">
        <v>77</v>
      </c>
      <c r="X734" s="45" t="s">
        <v>77</v>
      </c>
      <c r="Y734" s="2">
        <v>2</v>
      </c>
      <c r="Z734" s="2">
        <v>0</v>
      </c>
      <c r="AA734">
        <v>2</v>
      </c>
      <c r="AB734" t="str">
        <f t="shared" si="5"/>
        <v>Aneurin BevanNewport</v>
      </c>
      <c r="AC734" t="str">
        <f>IFERROR(VLOOKUP(AB734,Control!X:Y,2,FALSE),"secondary")</f>
        <v>Primary</v>
      </c>
    </row>
    <row r="735" spans="1:29" x14ac:dyDescent="0.25">
      <c r="A735" s="11">
        <v>44711</v>
      </c>
      <c r="B735" s="2">
        <v>22</v>
      </c>
      <c r="C735" t="s">
        <v>89</v>
      </c>
      <c r="D735" t="s">
        <v>134</v>
      </c>
      <c r="E735" t="s">
        <v>132</v>
      </c>
      <c r="F735" t="s">
        <v>94</v>
      </c>
      <c r="G735" s="3">
        <v>1.1666658333333333</v>
      </c>
      <c r="H735" s="5">
        <v>3.9895821759259258E-2</v>
      </c>
      <c r="I735" s="2">
        <v>0</v>
      </c>
      <c r="J735" s="2">
        <v>0</v>
      </c>
      <c r="K735" s="2">
        <v>0</v>
      </c>
      <c r="L735" s="2">
        <v>3</v>
      </c>
      <c r="M735" s="2">
        <v>3</v>
      </c>
      <c r="N735">
        <v>0</v>
      </c>
      <c r="O735" s="2">
        <v>1</v>
      </c>
      <c r="P735" s="2">
        <v>0</v>
      </c>
      <c r="Q735" s="2">
        <v>3</v>
      </c>
      <c r="R735" s="2">
        <v>3</v>
      </c>
      <c r="S735" s="2">
        <v>0</v>
      </c>
      <c r="T735" s="2">
        <v>0</v>
      </c>
      <c r="U735" s="2">
        <v>0</v>
      </c>
      <c r="V735" s="45" t="s">
        <v>77</v>
      </c>
      <c r="W735" s="45" t="s">
        <v>77</v>
      </c>
      <c r="X735" s="45">
        <v>7.5659722222222225E-2</v>
      </c>
      <c r="Y735" s="2">
        <v>0</v>
      </c>
      <c r="Z735" s="2">
        <v>3</v>
      </c>
      <c r="AA735">
        <v>3</v>
      </c>
      <c r="AB735" t="str">
        <f t="shared" si="5"/>
        <v>Aneurin BevanPowys</v>
      </c>
      <c r="AC735" t="str">
        <f>IFERROR(VLOOKUP(AB735,Control!X:Y,2,FALSE),"secondary")</f>
        <v>secondary</v>
      </c>
    </row>
    <row r="736" spans="1:29" x14ac:dyDescent="0.25">
      <c r="A736" s="11">
        <v>44711</v>
      </c>
      <c r="B736" s="2">
        <v>22</v>
      </c>
      <c r="C736" t="s">
        <v>89</v>
      </c>
      <c r="D736" t="s">
        <v>152</v>
      </c>
      <c r="E736" t="s">
        <v>132</v>
      </c>
      <c r="F736" t="s">
        <v>94</v>
      </c>
      <c r="G736" s="3">
        <v>0</v>
      </c>
      <c r="H736" s="5">
        <v>2.2002312500000003E-2</v>
      </c>
      <c r="I736" s="2">
        <v>0</v>
      </c>
      <c r="J736" s="2">
        <v>0</v>
      </c>
      <c r="K736" s="2">
        <v>0</v>
      </c>
      <c r="L736" s="2">
        <v>1</v>
      </c>
      <c r="M736" s="2">
        <v>1</v>
      </c>
      <c r="N736">
        <v>0</v>
      </c>
      <c r="O736" s="2">
        <v>1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1</v>
      </c>
      <c r="V736" s="45" t="s">
        <v>77</v>
      </c>
      <c r="W736" s="45" t="s">
        <v>77</v>
      </c>
      <c r="X736" s="45" t="s">
        <v>77</v>
      </c>
      <c r="Y736" s="2">
        <v>1</v>
      </c>
      <c r="Z736" s="2">
        <v>0</v>
      </c>
      <c r="AA736">
        <v>1</v>
      </c>
      <c r="AB736" t="str">
        <f t="shared" si="5"/>
        <v>Aneurin BevanPowys</v>
      </c>
      <c r="AC736" t="str">
        <f>IFERROR(VLOOKUP(AB736,Control!X:Y,2,FALSE),"secondary")</f>
        <v>secondary</v>
      </c>
    </row>
    <row r="737" spans="1:29" x14ac:dyDescent="0.25">
      <c r="A737" s="11">
        <v>44711</v>
      </c>
      <c r="B737" s="2">
        <v>22</v>
      </c>
      <c r="C737" t="s">
        <v>89</v>
      </c>
      <c r="D737" t="s">
        <v>134</v>
      </c>
      <c r="E737" t="s">
        <v>132</v>
      </c>
      <c r="F737" t="s">
        <v>278</v>
      </c>
      <c r="G737" s="3">
        <v>95.322498833333327</v>
      </c>
      <c r="H737" s="5">
        <v>7.4008902457264936E-2</v>
      </c>
      <c r="I737" s="2">
        <v>7</v>
      </c>
      <c r="J737" s="2">
        <v>1</v>
      </c>
      <c r="K737" s="2">
        <v>0</v>
      </c>
      <c r="L737" s="2">
        <v>59</v>
      </c>
      <c r="M737" s="2">
        <v>57</v>
      </c>
      <c r="N737">
        <v>11</v>
      </c>
      <c r="O737" s="2">
        <v>31</v>
      </c>
      <c r="P737" s="2">
        <v>11</v>
      </c>
      <c r="Q737" s="2">
        <v>30</v>
      </c>
      <c r="R737" s="2">
        <v>40</v>
      </c>
      <c r="S737" s="2">
        <v>10</v>
      </c>
      <c r="T737" s="2">
        <v>1</v>
      </c>
      <c r="U737" s="2">
        <v>7</v>
      </c>
      <c r="V737" s="45">
        <v>6.3657407407407404E-3</v>
      </c>
      <c r="W737" s="45">
        <v>0.45454545454545453</v>
      </c>
      <c r="X737" s="45">
        <v>7.4600694444444449E-2</v>
      </c>
      <c r="Y737" s="2">
        <v>8</v>
      </c>
      <c r="Z737" s="2">
        <v>40</v>
      </c>
      <c r="AA737">
        <v>58</v>
      </c>
      <c r="AB737" t="str">
        <f t="shared" si="5"/>
        <v>Aneurin BevanTorfaen</v>
      </c>
      <c r="AC737" t="str">
        <f>IFERROR(VLOOKUP(AB737,Control!X:Y,2,FALSE),"secondary")</f>
        <v>Primary</v>
      </c>
    </row>
    <row r="738" spans="1:29" x14ac:dyDescent="0.25">
      <c r="A738" s="11">
        <v>44711</v>
      </c>
      <c r="B738" s="2">
        <v>22</v>
      </c>
      <c r="C738" t="s">
        <v>89</v>
      </c>
      <c r="D738" t="s">
        <v>152</v>
      </c>
      <c r="E738" t="s">
        <v>132</v>
      </c>
      <c r="F738" t="s">
        <v>278</v>
      </c>
      <c r="G738" s="3">
        <v>0</v>
      </c>
      <c r="H738" s="5">
        <v>3.2166922067901241E-2</v>
      </c>
      <c r="I738" s="2">
        <v>0</v>
      </c>
      <c r="J738" s="2">
        <v>0</v>
      </c>
      <c r="K738" s="2">
        <v>0</v>
      </c>
      <c r="L738" s="2">
        <v>20</v>
      </c>
      <c r="M738" s="2">
        <v>19</v>
      </c>
      <c r="N738">
        <v>0</v>
      </c>
      <c r="O738" s="2">
        <v>15</v>
      </c>
      <c r="P738" s="2">
        <v>2</v>
      </c>
      <c r="Q738" s="2">
        <v>4</v>
      </c>
      <c r="R738" s="2">
        <v>4</v>
      </c>
      <c r="S738" s="2">
        <v>0</v>
      </c>
      <c r="T738" s="2">
        <v>0</v>
      </c>
      <c r="U738" s="2">
        <v>14</v>
      </c>
      <c r="V738" s="45">
        <v>5.7060185185185191E-3</v>
      </c>
      <c r="W738" s="45">
        <v>0.5</v>
      </c>
      <c r="X738" s="45">
        <v>6.8362268518518524E-2</v>
      </c>
      <c r="Y738" s="2">
        <v>14</v>
      </c>
      <c r="Z738" s="2">
        <v>4</v>
      </c>
      <c r="AA738">
        <v>20</v>
      </c>
      <c r="AB738" t="str">
        <f t="shared" si="5"/>
        <v>Aneurin BevanTorfaen</v>
      </c>
      <c r="AC738" t="str">
        <f>IFERROR(VLOOKUP(AB738,Control!X:Y,2,FALSE),"secondary")</f>
        <v>Primary</v>
      </c>
    </row>
    <row r="739" spans="1:29" x14ac:dyDescent="0.25">
      <c r="A739" s="11">
        <v>44711</v>
      </c>
      <c r="B739" s="2">
        <v>22</v>
      </c>
      <c r="C739" t="s">
        <v>89</v>
      </c>
      <c r="D739" t="s">
        <v>158</v>
      </c>
      <c r="E739" t="s">
        <v>132</v>
      </c>
      <c r="F739" t="s">
        <v>278</v>
      </c>
      <c r="G739" s="3">
        <v>0</v>
      </c>
      <c r="H739" s="5">
        <v>2.5686174355158731E-2</v>
      </c>
      <c r="I739" s="2">
        <v>0</v>
      </c>
      <c r="J739" s="2">
        <v>0</v>
      </c>
      <c r="K739" s="2">
        <v>0</v>
      </c>
      <c r="L739" s="2">
        <v>32</v>
      </c>
      <c r="M739" s="2">
        <v>29</v>
      </c>
      <c r="N739">
        <v>0</v>
      </c>
      <c r="O739" s="2">
        <v>24</v>
      </c>
      <c r="P739" s="2">
        <v>1</v>
      </c>
      <c r="Q739" s="2">
        <v>12</v>
      </c>
      <c r="R739" s="2">
        <v>13</v>
      </c>
      <c r="S739" s="2">
        <v>1</v>
      </c>
      <c r="T739" s="2">
        <v>0</v>
      </c>
      <c r="U739" s="2">
        <v>18</v>
      </c>
      <c r="V739" s="45">
        <v>5.9490740740740745E-3</v>
      </c>
      <c r="W739" s="45">
        <v>0</v>
      </c>
      <c r="X739" s="45">
        <v>3.9479166666666669E-2</v>
      </c>
      <c r="Y739" s="2">
        <v>18</v>
      </c>
      <c r="Z739" s="2">
        <v>13</v>
      </c>
      <c r="AA739">
        <v>32</v>
      </c>
      <c r="AB739" t="str">
        <f t="shared" si="5"/>
        <v>Aneurin BevanTorfaen</v>
      </c>
      <c r="AC739" t="str">
        <f>IFERROR(VLOOKUP(AB739,Control!X:Y,2,FALSE),"secondary")</f>
        <v>Primary</v>
      </c>
    </row>
    <row r="740" spans="1:29" x14ac:dyDescent="0.25">
      <c r="A740" s="11">
        <v>44711</v>
      </c>
      <c r="B740" s="2">
        <v>22</v>
      </c>
      <c r="C740" t="s">
        <v>89</v>
      </c>
      <c r="D740" t="s">
        <v>164</v>
      </c>
      <c r="E740" t="s">
        <v>150</v>
      </c>
      <c r="F740" t="s">
        <v>278</v>
      </c>
      <c r="G740" s="3">
        <v>0</v>
      </c>
      <c r="H740" s="5">
        <v>2.072916666666667E-2</v>
      </c>
      <c r="I740" s="2">
        <v>0</v>
      </c>
      <c r="J740" s="2">
        <v>0</v>
      </c>
      <c r="K740" s="2">
        <v>0</v>
      </c>
      <c r="L740" s="2">
        <v>2</v>
      </c>
      <c r="M740" s="2">
        <v>2</v>
      </c>
      <c r="N740">
        <v>0</v>
      </c>
      <c r="O740" s="2">
        <v>2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2</v>
      </c>
      <c r="V740" s="45" t="s">
        <v>77</v>
      </c>
      <c r="W740" s="45" t="s">
        <v>77</v>
      </c>
      <c r="X740" s="45" t="s">
        <v>77</v>
      </c>
      <c r="Y740" s="2">
        <v>2</v>
      </c>
      <c r="Z740" s="2">
        <v>0</v>
      </c>
      <c r="AA740">
        <v>2</v>
      </c>
      <c r="AB740" t="str">
        <f t="shared" si="5"/>
        <v>Aneurin BevanTorfaen</v>
      </c>
      <c r="AC740" t="str">
        <f>IFERROR(VLOOKUP(AB740,Control!X:Y,2,FALSE),"secondary")</f>
        <v>Primary</v>
      </c>
    </row>
    <row r="741" spans="1:29" x14ac:dyDescent="0.25">
      <c r="A741" s="11">
        <v>44711</v>
      </c>
      <c r="B741" s="2">
        <v>22</v>
      </c>
      <c r="C741" t="s">
        <v>89</v>
      </c>
      <c r="D741" t="s">
        <v>159</v>
      </c>
      <c r="E741" t="s">
        <v>150</v>
      </c>
      <c r="F741" t="s">
        <v>278</v>
      </c>
      <c r="G741" s="3">
        <v>0</v>
      </c>
      <c r="H741" s="5">
        <v>1.6703317129629632E-2</v>
      </c>
      <c r="I741" s="2">
        <v>0</v>
      </c>
      <c r="J741" s="2">
        <v>0</v>
      </c>
      <c r="K741" s="2">
        <v>0</v>
      </c>
      <c r="L741" s="2">
        <v>6</v>
      </c>
      <c r="M741" s="2">
        <v>6</v>
      </c>
      <c r="N741">
        <v>0</v>
      </c>
      <c r="O741" s="2">
        <v>6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6</v>
      </c>
      <c r="V741" s="45" t="s">
        <v>77</v>
      </c>
      <c r="W741" s="45" t="s">
        <v>77</v>
      </c>
      <c r="X741" s="45" t="s">
        <v>77</v>
      </c>
      <c r="Y741" s="2">
        <v>6</v>
      </c>
      <c r="Z741" s="2">
        <v>0</v>
      </c>
      <c r="AA741">
        <v>6</v>
      </c>
      <c r="AB741" t="str">
        <f t="shared" si="5"/>
        <v>Aneurin BevanTorfaen</v>
      </c>
      <c r="AC741" t="str">
        <f>IFERROR(VLOOKUP(AB741,Control!X:Y,2,FALSE),"secondary")</f>
        <v>Primary</v>
      </c>
    </row>
    <row r="742" spans="1:29" x14ac:dyDescent="0.25">
      <c r="A742" s="11">
        <v>44711</v>
      </c>
      <c r="B742" s="2">
        <v>22</v>
      </c>
      <c r="C742" t="s">
        <v>89</v>
      </c>
      <c r="D742" t="s">
        <v>172</v>
      </c>
      <c r="E742" t="s">
        <v>173</v>
      </c>
      <c r="F742" t="s">
        <v>278</v>
      </c>
      <c r="G742" s="3">
        <v>0</v>
      </c>
      <c r="H742" s="5" t="s">
        <v>77</v>
      </c>
      <c r="I742" s="2">
        <v>0</v>
      </c>
      <c r="J742" s="2">
        <v>0</v>
      </c>
      <c r="K742" s="2">
        <v>0</v>
      </c>
      <c r="L742" s="2">
        <v>1</v>
      </c>
      <c r="M742" s="2">
        <v>0</v>
      </c>
      <c r="N74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1</v>
      </c>
      <c r="V742" s="45" t="s">
        <v>77</v>
      </c>
      <c r="W742" s="45" t="s">
        <v>77</v>
      </c>
      <c r="X742" s="45" t="s">
        <v>77</v>
      </c>
      <c r="Y742" s="2">
        <v>1</v>
      </c>
      <c r="Z742" s="2">
        <v>0</v>
      </c>
      <c r="AA742">
        <v>1</v>
      </c>
      <c r="AB742" t="str">
        <f t="shared" si="5"/>
        <v>Aneurin BevanTorfaen</v>
      </c>
      <c r="AC742" t="str">
        <f>IFERROR(VLOOKUP(AB742,Control!X:Y,2,FALSE),"secondary")</f>
        <v>Primary</v>
      </c>
    </row>
    <row r="743" spans="1:29" x14ac:dyDescent="0.25">
      <c r="A743" s="11">
        <v>44711</v>
      </c>
      <c r="B743" s="2">
        <v>22</v>
      </c>
      <c r="C743" t="s">
        <v>87</v>
      </c>
      <c r="D743" t="s">
        <v>131</v>
      </c>
      <c r="E743" t="s">
        <v>132</v>
      </c>
      <c r="F743" t="s">
        <v>276</v>
      </c>
      <c r="G743" s="3">
        <v>233.92693633333326</v>
      </c>
      <c r="H743" s="5">
        <v>8.259752522467316E-2</v>
      </c>
      <c r="I743" s="2">
        <v>24</v>
      </c>
      <c r="J743" s="2">
        <v>12</v>
      </c>
      <c r="K743" s="2">
        <v>0</v>
      </c>
      <c r="L743" s="2">
        <v>124</v>
      </c>
      <c r="M743" s="2">
        <v>124</v>
      </c>
      <c r="N743">
        <v>24</v>
      </c>
      <c r="O743" s="2">
        <v>67</v>
      </c>
      <c r="P743" s="2">
        <v>8</v>
      </c>
      <c r="Q743" s="2">
        <v>85</v>
      </c>
      <c r="R743" s="2">
        <v>99</v>
      </c>
      <c r="S743" s="2">
        <v>14</v>
      </c>
      <c r="T743" s="2">
        <v>5</v>
      </c>
      <c r="U743" s="2">
        <v>12</v>
      </c>
      <c r="V743" s="45">
        <v>4.8958333333333336E-3</v>
      </c>
      <c r="W743" s="45">
        <v>0.625</v>
      </c>
      <c r="X743" s="45">
        <v>3.4606481481481481E-2</v>
      </c>
      <c r="Y743" s="2">
        <v>17</v>
      </c>
      <c r="Z743" s="2">
        <v>99</v>
      </c>
      <c r="AA743">
        <v>124</v>
      </c>
      <c r="AB743" t="str">
        <f t="shared" si="5"/>
        <v>Betsi CadwaladrConwy</v>
      </c>
      <c r="AC743" t="str">
        <f>IFERROR(VLOOKUP(AB743,Control!X:Y,2,FALSE),"secondary")</f>
        <v>Primary</v>
      </c>
    </row>
    <row r="744" spans="1:29" x14ac:dyDescent="0.25">
      <c r="A744" s="11">
        <v>44711</v>
      </c>
      <c r="B744" s="2">
        <v>22</v>
      </c>
      <c r="C744" t="s">
        <v>87</v>
      </c>
      <c r="D744" t="s">
        <v>138</v>
      </c>
      <c r="E744" t="s">
        <v>132</v>
      </c>
      <c r="F744" t="s">
        <v>276</v>
      </c>
      <c r="G744" s="3">
        <v>62.137776499999994</v>
      </c>
      <c r="H744" s="5">
        <v>7.2954418981481486E-2</v>
      </c>
      <c r="I744" s="2">
        <v>3</v>
      </c>
      <c r="J744" s="2">
        <v>1</v>
      </c>
      <c r="K744" s="2">
        <v>0</v>
      </c>
      <c r="L744" s="2">
        <v>39</v>
      </c>
      <c r="M744" s="2">
        <v>39</v>
      </c>
      <c r="N744">
        <v>6</v>
      </c>
      <c r="O744" s="2">
        <v>18</v>
      </c>
      <c r="P744" s="2">
        <v>6</v>
      </c>
      <c r="Q744" s="2">
        <v>25</v>
      </c>
      <c r="R744" s="2">
        <v>29</v>
      </c>
      <c r="S744" s="2">
        <v>4</v>
      </c>
      <c r="T744" s="2">
        <v>2</v>
      </c>
      <c r="U744" s="2">
        <v>2</v>
      </c>
      <c r="V744" s="45">
        <v>9.3518518518518525E-3</v>
      </c>
      <c r="W744" s="45">
        <v>0.16666666666666666</v>
      </c>
      <c r="X744" s="45">
        <v>5.3287037037037042E-2</v>
      </c>
      <c r="Y744" s="2">
        <v>4</v>
      </c>
      <c r="Z744" s="2">
        <v>29</v>
      </c>
      <c r="AA744">
        <v>39</v>
      </c>
      <c r="AB744" t="str">
        <f t="shared" si="5"/>
        <v>Betsi CadwaladrConwy</v>
      </c>
      <c r="AC744" t="str">
        <f>IFERROR(VLOOKUP(AB744,Control!X:Y,2,FALSE),"secondary")</f>
        <v>Primary</v>
      </c>
    </row>
    <row r="745" spans="1:29" x14ac:dyDescent="0.25">
      <c r="A745" s="11">
        <v>44711</v>
      </c>
      <c r="B745" s="2">
        <v>22</v>
      </c>
      <c r="C745" t="s">
        <v>87</v>
      </c>
      <c r="D745" t="s">
        <v>217</v>
      </c>
      <c r="E745" t="s">
        <v>153</v>
      </c>
      <c r="F745" t="s">
        <v>276</v>
      </c>
      <c r="G745" s="3">
        <v>0</v>
      </c>
      <c r="H745" s="5">
        <v>2.6145833333333333E-2</v>
      </c>
      <c r="I745" s="2">
        <v>0</v>
      </c>
      <c r="J745" s="2">
        <v>0</v>
      </c>
      <c r="K745" s="2">
        <v>0</v>
      </c>
      <c r="L745" s="2">
        <v>1</v>
      </c>
      <c r="M745" s="2">
        <v>1</v>
      </c>
      <c r="N745">
        <v>0</v>
      </c>
      <c r="O745" s="2">
        <v>1</v>
      </c>
      <c r="P745" s="2">
        <v>0</v>
      </c>
      <c r="Q745" s="2">
        <v>1</v>
      </c>
      <c r="R745" s="2">
        <v>1</v>
      </c>
      <c r="S745" s="2">
        <v>0</v>
      </c>
      <c r="T745" s="2">
        <v>0</v>
      </c>
      <c r="U745" s="2">
        <v>0</v>
      </c>
      <c r="V745" s="45" t="s">
        <v>77</v>
      </c>
      <c r="W745" s="45" t="s">
        <v>77</v>
      </c>
      <c r="X745" s="45">
        <v>9.0277777777777787E-3</v>
      </c>
      <c r="Y745" s="2">
        <v>0</v>
      </c>
      <c r="Z745" s="2">
        <v>1</v>
      </c>
      <c r="AA745">
        <v>1</v>
      </c>
      <c r="AB745" t="str">
        <f t="shared" si="5"/>
        <v>Betsi CadwaladrConwy</v>
      </c>
      <c r="AC745" t="str">
        <f>IFERROR(VLOOKUP(AB745,Control!X:Y,2,FALSE),"secondary")</f>
        <v>Primary</v>
      </c>
    </row>
    <row r="746" spans="1:29" x14ac:dyDescent="0.25">
      <c r="A746" s="11">
        <v>44711</v>
      </c>
      <c r="B746" s="2">
        <v>22</v>
      </c>
      <c r="C746" t="s">
        <v>87</v>
      </c>
      <c r="D746" t="s">
        <v>131</v>
      </c>
      <c r="E746" t="s">
        <v>132</v>
      </c>
      <c r="F746" t="s">
        <v>285</v>
      </c>
      <c r="G746" s="3">
        <v>240.43526716666676</v>
      </c>
      <c r="H746" s="5">
        <v>8.6758554450757613E-2</v>
      </c>
      <c r="I746" s="2">
        <v>21</v>
      </c>
      <c r="J746" s="2">
        <v>6</v>
      </c>
      <c r="K746" s="2">
        <v>0</v>
      </c>
      <c r="L746" s="2">
        <v>110</v>
      </c>
      <c r="M746" s="2">
        <v>108</v>
      </c>
      <c r="N746">
        <v>14</v>
      </c>
      <c r="O746" s="2">
        <v>53</v>
      </c>
      <c r="P746" s="2">
        <v>13</v>
      </c>
      <c r="Q746" s="2">
        <v>71</v>
      </c>
      <c r="R746" s="2">
        <v>86</v>
      </c>
      <c r="S746" s="2">
        <v>15</v>
      </c>
      <c r="T746" s="2">
        <v>3</v>
      </c>
      <c r="U746" s="2">
        <v>8</v>
      </c>
      <c r="V746" s="45">
        <v>3.5069444444444445E-3</v>
      </c>
      <c r="W746" s="45">
        <v>0.69230769230769229</v>
      </c>
      <c r="X746" s="45">
        <v>3.7650462962962969E-2</v>
      </c>
      <c r="Y746" s="2">
        <v>11</v>
      </c>
      <c r="Z746" s="2">
        <v>86</v>
      </c>
      <c r="AA746">
        <v>109</v>
      </c>
      <c r="AB746" t="str">
        <f t="shared" si="5"/>
        <v>Betsi CadwaladrDenbighshire</v>
      </c>
      <c r="AC746" t="str">
        <f>IFERROR(VLOOKUP(AB746,Control!X:Y,2,FALSE),"secondary")</f>
        <v>Primary</v>
      </c>
    </row>
    <row r="747" spans="1:29" x14ac:dyDescent="0.25">
      <c r="A747" s="11">
        <v>44711</v>
      </c>
      <c r="B747" s="2">
        <v>22</v>
      </c>
      <c r="C747" t="s">
        <v>87</v>
      </c>
      <c r="D747" t="s">
        <v>139</v>
      </c>
      <c r="E747" t="s">
        <v>132</v>
      </c>
      <c r="F747" t="s">
        <v>285</v>
      </c>
      <c r="G747" s="3">
        <v>28.050276833333335</v>
      </c>
      <c r="H747" s="5">
        <v>0.15651185850694446</v>
      </c>
      <c r="I747" s="2">
        <v>3</v>
      </c>
      <c r="J747" s="2">
        <v>2</v>
      </c>
      <c r="K747" s="2">
        <v>0</v>
      </c>
      <c r="L747" s="2">
        <v>7</v>
      </c>
      <c r="M747" s="2">
        <v>7</v>
      </c>
      <c r="N747">
        <v>1</v>
      </c>
      <c r="O747" s="2">
        <v>3</v>
      </c>
      <c r="P747" s="2">
        <v>0</v>
      </c>
      <c r="Q747" s="2">
        <v>4</v>
      </c>
      <c r="R747" s="2">
        <v>6</v>
      </c>
      <c r="S747" s="2">
        <v>2</v>
      </c>
      <c r="T747" s="2">
        <v>0</v>
      </c>
      <c r="U747" s="2">
        <v>1</v>
      </c>
      <c r="V747" s="45" t="s">
        <v>77</v>
      </c>
      <c r="W747" s="45" t="s">
        <v>77</v>
      </c>
      <c r="X747" s="45">
        <v>8.6250000000000007E-2</v>
      </c>
      <c r="Y747" s="2">
        <v>1</v>
      </c>
      <c r="Z747" s="2">
        <v>6</v>
      </c>
      <c r="AA747">
        <v>7</v>
      </c>
      <c r="AB747" t="str">
        <f t="shared" si="5"/>
        <v>Betsi CadwaladrDenbighshire</v>
      </c>
      <c r="AC747" t="str">
        <f>IFERROR(VLOOKUP(AB747,Control!X:Y,2,FALSE),"secondary")</f>
        <v>Primary</v>
      </c>
    </row>
    <row r="748" spans="1:29" x14ac:dyDescent="0.25">
      <c r="A748" s="11">
        <v>44711</v>
      </c>
      <c r="B748" s="2">
        <v>22</v>
      </c>
      <c r="C748" t="s">
        <v>87</v>
      </c>
      <c r="D748" t="s">
        <v>138</v>
      </c>
      <c r="E748" t="s">
        <v>132</v>
      </c>
      <c r="F748" t="s">
        <v>285</v>
      </c>
      <c r="G748" s="3">
        <v>0.93972216666666664</v>
      </c>
      <c r="H748" s="5">
        <v>4.9571756944444448E-2</v>
      </c>
      <c r="I748" s="2">
        <v>0</v>
      </c>
      <c r="J748" s="2">
        <v>0</v>
      </c>
      <c r="K748" s="2">
        <v>0</v>
      </c>
      <c r="L748" s="2">
        <v>1</v>
      </c>
      <c r="M748" s="2">
        <v>1</v>
      </c>
      <c r="N748">
        <v>0</v>
      </c>
      <c r="O748" s="2">
        <v>0</v>
      </c>
      <c r="P748" s="2">
        <v>0</v>
      </c>
      <c r="Q748" s="2">
        <v>1</v>
      </c>
      <c r="R748" s="2">
        <v>1</v>
      </c>
      <c r="S748" s="2">
        <v>0</v>
      </c>
      <c r="T748" s="2">
        <v>0</v>
      </c>
      <c r="U748" s="2">
        <v>0</v>
      </c>
      <c r="V748" s="45" t="s">
        <v>77</v>
      </c>
      <c r="W748" s="45" t="s">
        <v>77</v>
      </c>
      <c r="X748" s="45">
        <v>1.465277777777778E-2</v>
      </c>
      <c r="Y748" s="2">
        <v>0</v>
      </c>
      <c r="Z748" s="2">
        <v>1</v>
      </c>
      <c r="AA748">
        <v>1</v>
      </c>
      <c r="AB748" t="str">
        <f t="shared" ref="AB748:AB811" si="6">C748&amp;F748</f>
        <v>Betsi CadwaladrDenbighshire</v>
      </c>
      <c r="AC748" t="str">
        <f>IFERROR(VLOOKUP(AB748,Control!X:Y,2,FALSE),"secondary")</f>
        <v>Primary</v>
      </c>
    </row>
    <row r="749" spans="1:29" x14ac:dyDescent="0.25">
      <c r="A749" s="11">
        <v>44711</v>
      </c>
      <c r="B749" s="2">
        <v>22</v>
      </c>
      <c r="C749" t="s">
        <v>87</v>
      </c>
      <c r="D749" t="s">
        <v>217</v>
      </c>
      <c r="E749" t="s">
        <v>153</v>
      </c>
      <c r="F749" t="s">
        <v>285</v>
      </c>
      <c r="G749" s="3">
        <v>0</v>
      </c>
      <c r="H749" s="5">
        <v>2.5324076388888891E-2</v>
      </c>
      <c r="I749" s="2">
        <v>0</v>
      </c>
      <c r="J749" s="2">
        <v>0</v>
      </c>
      <c r="K749" s="2">
        <v>0</v>
      </c>
      <c r="L749" s="2">
        <v>1</v>
      </c>
      <c r="M749" s="2">
        <v>1</v>
      </c>
      <c r="N749">
        <v>0</v>
      </c>
      <c r="O749" s="2">
        <v>1</v>
      </c>
      <c r="P749" s="2">
        <v>0</v>
      </c>
      <c r="Q749" s="2">
        <v>1</v>
      </c>
      <c r="R749" s="2">
        <v>1</v>
      </c>
      <c r="S749" s="2">
        <v>0</v>
      </c>
      <c r="T749" s="2">
        <v>0</v>
      </c>
      <c r="U749" s="2">
        <v>0</v>
      </c>
      <c r="V749" s="45" t="s">
        <v>77</v>
      </c>
      <c r="W749" s="45" t="s">
        <v>77</v>
      </c>
      <c r="X749" s="45">
        <v>2.1967592592592594E-2</v>
      </c>
      <c r="Y749" s="2">
        <v>0</v>
      </c>
      <c r="Z749" s="2">
        <v>1</v>
      </c>
      <c r="AA749">
        <v>1</v>
      </c>
      <c r="AB749" t="str">
        <f t="shared" si="6"/>
        <v>Betsi CadwaladrDenbighshire</v>
      </c>
      <c r="AC749" t="str">
        <f>IFERROR(VLOOKUP(AB749,Control!X:Y,2,FALSE),"secondary")</f>
        <v>Primary</v>
      </c>
    </row>
    <row r="750" spans="1:29" x14ac:dyDescent="0.25">
      <c r="A750" s="11">
        <v>44711</v>
      </c>
      <c r="B750" s="2">
        <v>22</v>
      </c>
      <c r="C750" t="s">
        <v>87</v>
      </c>
      <c r="D750" t="s">
        <v>139</v>
      </c>
      <c r="E750" t="s">
        <v>132</v>
      </c>
      <c r="F750" t="s">
        <v>282</v>
      </c>
      <c r="G750" s="3">
        <v>87.010276166666671</v>
      </c>
      <c r="H750" s="5">
        <v>6.5492698290598297E-2</v>
      </c>
      <c r="I750" s="2">
        <v>7</v>
      </c>
      <c r="J750" s="2">
        <v>3</v>
      </c>
      <c r="K750" s="2">
        <v>0</v>
      </c>
      <c r="L750" s="2">
        <v>60</v>
      </c>
      <c r="M750" s="2">
        <v>59</v>
      </c>
      <c r="N750">
        <v>10</v>
      </c>
      <c r="O750" s="2">
        <v>41</v>
      </c>
      <c r="P750" s="2">
        <v>6</v>
      </c>
      <c r="Q750" s="2">
        <v>41</v>
      </c>
      <c r="R750" s="2">
        <v>48</v>
      </c>
      <c r="S750" s="2">
        <v>7</v>
      </c>
      <c r="T750" s="2">
        <v>1</v>
      </c>
      <c r="U750" s="2">
        <v>5</v>
      </c>
      <c r="V750" s="45">
        <v>4.0625000000000001E-3</v>
      </c>
      <c r="W750" s="45">
        <v>0.66666666666666663</v>
      </c>
      <c r="X750" s="45">
        <v>5.5034722222222221E-2</v>
      </c>
      <c r="Y750" s="2">
        <v>6</v>
      </c>
      <c r="Z750" s="2">
        <v>48</v>
      </c>
      <c r="AA750">
        <v>59</v>
      </c>
      <c r="AB750" t="str">
        <f t="shared" si="6"/>
        <v>Betsi CadwaladrFlintshire</v>
      </c>
      <c r="AC750" t="str">
        <f>IFERROR(VLOOKUP(AB750,Control!X:Y,2,FALSE),"secondary")</f>
        <v>Primary</v>
      </c>
    </row>
    <row r="751" spans="1:29" x14ac:dyDescent="0.25">
      <c r="A751" s="11">
        <v>44711</v>
      </c>
      <c r="B751" s="2">
        <v>22</v>
      </c>
      <c r="C751" t="s">
        <v>87</v>
      </c>
      <c r="D751" t="s">
        <v>131</v>
      </c>
      <c r="E751" t="s">
        <v>132</v>
      </c>
      <c r="F751" t="s">
        <v>282</v>
      </c>
      <c r="G751" s="3">
        <v>106.70444366666669</v>
      </c>
      <c r="H751" s="5">
        <v>8.819363011695909E-2</v>
      </c>
      <c r="I751" s="2">
        <v>9</v>
      </c>
      <c r="J751" s="2">
        <v>1</v>
      </c>
      <c r="K751" s="2">
        <v>0</v>
      </c>
      <c r="L751" s="2">
        <v>53</v>
      </c>
      <c r="M751" s="2">
        <v>53</v>
      </c>
      <c r="N751">
        <v>4</v>
      </c>
      <c r="O751" s="2">
        <v>25</v>
      </c>
      <c r="P751" s="2">
        <v>7</v>
      </c>
      <c r="Q751" s="2">
        <v>37</v>
      </c>
      <c r="R751" s="2">
        <v>42</v>
      </c>
      <c r="S751" s="2">
        <v>5</v>
      </c>
      <c r="T751" s="2">
        <v>1</v>
      </c>
      <c r="U751" s="2">
        <v>3</v>
      </c>
      <c r="V751" s="45">
        <v>5.4398148148148149E-3</v>
      </c>
      <c r="W751" s="45">
        <v>0.7142857142857143</v>
      </c>
      <c r="X751" s="45">
        <v>7.0295138888888886E-2</v>
      </c>
      <c r="Y751" s="2">
        <v>4</v>
      </c>
      <c r="Z751" s="2">
        <v>42</v>
      </c>
      <c r="AA751">
        <v>53</v>
      </c>
      <c r="AB751" t="str">
        <f t="shared" si="6"/>
        <v>Betsi CadwaladrFlintshire</v>
      </c>
      <c r="AC751" t="str">
        <f>IFERROR(VLOOKUP(AB751,Control!X:Y,2,FALSE),"secondary")</f>
        <v>Primary</v>
      </c>
    </row>
    <row r="752" spans="1:29" x14ac:dyDescent="0.25">
      <c r="A752" s="11">
        <v>44711</v>
      </c>
      <c r="B752" s="2">
        <v>22</v>
      </c>
      <c r="C752" t="s">
        <v>87</v>
      </c>
      <c r="D752" t="s">
        <v>216</v>
      </c>
      <c r="E752" t="s">
        <v>150</v>
      </c>
      <c r="F752" t="s">
        <v>282</v>
      </c>
      <c r="G752" s="3">
        <v>0</v>
      </c>
      <c r="H752" s="5">
        <v>5.486111111111111E-2</v>
      </c>
      <c r="I752" s="2">
        <v>0</v>
      </c>
      <c r="J752" s="2">
        <v>0</v>
      </c>
      <c r="K752" s="2">
        <v>0</v>
      </c>
      <c r="L752" s="2">
        <v>1</v>
      </c>
      <c r="M752" s="2">
        <v>1</v>
      </c>
      <c r="N75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1</v>
      </c>
      <c r="U752" s="2">
        <v>0</v>
      </c>
      <c r="V752" s="45" t="s">
        <v>77</v>
      </c>
      <c r="W752" s="45" t="s">
        <v>77</v>
      </c>
      <c r="X752" s="45" t="s">
        <v>77</v>
      </c>
      <c r="Y752" s="2">
        <v>1</v>
      </c>
      <c r="Z752" s="2">
        <v>0</v>
      </c>
      <c r="AA752">
        <v>1</v>
      </c>
      <c r="AB752" t="str">
        <f t="shared" si="6"/>
        <v>Betsi CadwaladrFlintshire</v>
      </c>
      <c r="AC752" t="str">
        <f>IFERROR(VLOOKUP(AB752,Control!X:Y,2,FALSE),"secondary")</f>
        <v>Primary</v>
      </c>
    </row>
    <row r="753" spans="1:29" x14ac:dyDescent="0.25">
      <c r="A753" s="11">
        <v>44711</v>
      </c>
      <c r="B753" s="2">
        <v>22</v>
      </c>
      <c r="C753" t="s">
        <v>87</v>
      </c>
      <c r="D753" t="s">
        <v>139</v>
      </c>
      <c r="E753" t="s">
        <v>132</v>
      </c>
      <c r="F753" t="s">
        <v>287</v>
      </c>
      <c r="G753" s="3">
        <v>20.847776833333334</v>
      </c>
      <c r="H753" s="5">
        <v>0.11899883767361112</v>
      </c>
      <c r="I753" s="2">
        <v>3</v>
      </c>
      <c r="J753" s="2">
        <v>2</v>
      </c>
      <c r="K753" s="2">
        <v>0</v>
      </c>
      <c r="L753" s="2">
        <v>8</v>
      </c>
      <c r="M753" s="2">
        <v>8</v>
      </c>
      <c r="N753">
        <v>1</v>
      </c>
      <c r="O753" s="2">
        <v>3</v>
      </c>
      <c r="P753" s="2">
        <v>3</v>
      </c>
      <c r="Q753" s="2">
        <v>3</v>
      </c>
      <c r="R753" s="2">
        <v>4</v>
      </c>
      <c r="S753" s="2">
        <v>1</v>
      </c>
      <c r="T753" s="2">
        <v>0</v>
      </c>
      <c r="U753" s="2">
        <v>1</v>
      </c>
      <c r="V753" s="45">
        <v>2.1238425925925924E-2</v>
      </c>
      <c r="W753" s="45">
        <v>0.33333333333333331</v>
      </c>
      <c r="X753" s="45">
        <v>3.4612268518518521E-2</v>
      </c>
      <c r="Y753" s="2">
        <v>1</v>
      </c>
      <c r="Z753" s="2">
        <v>4</v>
      </c>
      <c r="AA753">
        <v>8</v>
      </c>
      <c r="AB753" t="str">
        <f t="shared" si="6"/>
        <v>Betsi CadwaladrGwynedd</v>
      </c>
      <c r="AC753" t="str">
        <f>IFERROR(VLOOKUP(AB753,Control!X:Y,2,FALSE),"secondary")</f>
        <v>Primary</v>
      </c>
    </row>
    <row r="754" spans="1:29" x14ac:dyDescent="0.25">
      <c r="A754" s="11">
        <v>44711</v>
      </c>
      <c r="B754" s="2">
        <v>22</v>
      </c>
      <c r="C754" t="s">
        <v>87</v>
      </c>
      <c r="D754" t="s">
        <v>138</v>
      </c>
      <c r="E754" t="s">
        <v>132</v>
      </c>
      <c r="F754" t="s">
        <v>287</v>
      </c>
      <c r="G754" s="3">
        <v>197.8233276666667</v>
      </c>
      <c r="H754" s="5">
        <v>6.806421372377626E-2</v>
      </c>
      <c r="I754" s="2">
        <v>13</v>
      </c>
      <c r="J754" s="2">
        <v>1</v>
      </c>
      <c r="K754" s="2">
        <v>0</v>
      </c>
      <c r="L754" s="2">
        <v>136</v>
      </c>
      <c r="M754" s="2">
        <v>134</v>
      </c>
      <c r="N754">
        <v>23</v>
      </c>
      <c r="O754" s="2">
        <v>74</v>
      </c>
      <c r="P754" s="2">
        <v>15</v>
      </c>
      <c r="Q754" s="2">
        <v>82</v>
      </c>
      <c r="R754" s="2">
        <v>103</v>
      </c>
      <c r="S754" s="2">
        <v>21</v>
      </c>
      <c r="T754" s="2">
        <v>4</v>
      </c>
      <c r="U754" s="2">
        <v>14</v>
      </c>
      <c r="V754" s="45">
        <v>6.5509259259259262E-3</v>
      </c>
      <c r="W754" s="45">
        <v>0.46666666666666667</v>
      </c>
      <c r="X754" s="45">
        <v>3.9230324074074077E-2</v>
      </c>
      <c r="Y754" s="2">
        <v>18</v>
      </c>
      <c r="Z754" s="2">
        <v>103</v>
      </c>
      <c r="AA754">
        <v>135</v>
      </c>
      <c r="AB754" t="str">
        <f t="shared" si="6"/>
        <v>Betsi CadwaladrGwynedd</v>
      </c>
      <c r="AC754" t="str">
        <f>IFERROR(VLOOKUP(AB754,Control!X:Y,2,FALSE),"secondary")</f>
        <v>Primary</v>
      </c>
    </row>
    <row r="755" spans="1:29" x14ac:dyDescent="0.25">
      <c r="A755" s="11">
        <v>44711</v>
      </c>
      <c r="B755" s="2">
        <v>22</v>
      </c>
      <c r="C755" t="s">
        <v>87</v>
      </c>
      <c r="D755" t="s">
        <v>225</v>
      </c>
      <c r="E755" t="s">
        <v>150</v>
      </c>
      <c r="F755" t="s">
        <v>287</v>
      </c>
      <c r="G755" s="3">
        <v>0</v>
      </c>
      <c r="H755" s="5">
        <v>1.9079861111111113E-2</v>
      </c>
      <c r="I755" s="2">
        <v>0</v>
      </c>
      <c r="J755" s="2">
        <v>0</v>
      </c>
      <c r="K755" s="2">
        <v>0</v>
      </c>
      <c r="L755" s="2">
        <v>2</v>
      </c>
      <c r="M755" s="2">
        <v>2</v>
      </c>
      <c r="N755">
        <v>0</v>
      </c>
      <c r="O755" s="2">
        <v>2</v>
      </c>
      <c r="P755" s="2">
        <v>0</v>
      </c>
      <c r="Q755" s="2">
        <v>2</v>
      </c>
      <c r="R755" s="2">
        <v>2</v>
      </c>
      <c r="S755" s="2">
        <v>0</v>
      </c>
      <c r="T755" s="2">
        <v>0</v>
      </c>
      <c r="U755" s="2">
        <v>0</v>
      </c>
      <c r="V755" s="45" t="s">
        <v>77</v>
      </c>
      <c r="W755" s="45" t="s">
        <v>77</v>
      </c>
      <c r="X755" s="45">
        <v>1.8269675925925925E-2</v>
      </c>
      <c r="Y755" s="2">
        <v>0</v>
      </c>
      <c r="Z755" s="2">
        <v>2</v>
      </c>
      <c r="AA755">
        <v>2</v>
      </c>
      <c r="AB755" t="str">
        <f t="shared" si="6"/>
        <v>Betsi CadwaladrGwynedd</v>
      </c>
      <c r="AC755" t="str">
        <f>IFERROR(VLOOKUP(AB755,Control!X:Y,2,FALSE),"secondary")</f>
        <v>Primary</v>
      </c>
    </row>
    <row r="756" spans="1:29" x14ac:dyDescent="0.25">
      <c r="A756" s="11">
        <v>44711</v>
      </c>
      <c r="B756" s="2">
        <v>22</v>
      </c>
      <c r="C756" t="s">
        <v>87</v>
      </c>
      <c r="D756" t="s">
        <v>131</v>
      </c>
      <c r="E756" t="s">
        <v>132</v>
      </c>
      <c r="F756" t="s">
        <v>287</v>
      </c>
      <c r="G756" s="3">
        <v>0</v>
      </c>
      <c r="H756" s="5">
        <v>1.362845138888889E-2</v>
      </c>
      <c r="I756" s="2">
        <v>0</v>
      </c>
      <c r="J756" s="2">
        <v>0</v>
      </c>
      <c r="K756" s="2">
        <v>0</v>
      </c>
      <c r="L756" s="2">
        <v>2</v>
      </c>
      <c r="M756" s="2">
        <v>2</v>
      </c>
      <c r="N756">
        <v>0</v>
      </c>
      <c r="O756" s="2">
        <v>2</v>
      </c>
      <c r="P756" s="2">
        <v>0</v>
      </c>
      <c r="Q756" s="2">
        <v>2</v>
      </c>
      <c r="R756" s="2">
        <v>2</v>
      </c>
      <c r="S756" s="2">
        <v>0</v>
      </c>
      <c r="T756" s="2">
        <v>0</v>
      </c>
      <c r="U756" s="2">
        <v>0</v>
      </c>
      <c r="V756" s="45" t="s">
        <v>77</v>
      </c>
      <c r="W756" s="45" t="s">
        <v>77</v>
      </c>
      <c r="X756" s="45">
        <v>7.9201388888888904E-2</v>
      </c>
      <c r="Y756" s="2">
        <v>0</v>
      </c>
      <c r="Z756" s="2">
        <v>2</v>
      </c>
      <c r="AA756">
        <v>2</v>
      </c>
      <c r="AB756" t="str">
        <f t="shared" si="6"/>
        <v>Betsi CadwaladrGwynedd</v>
      </c>
      <c r="AC756" t="str">
        <f>IFERROR(VLOOKUP(AB756,Control!X:Y,2,FALSE),"secondary")</f>
        <v>Primary</v>
      </c>
    </row>
    <row r="757" spans="1:29" x14ac:dyDescent="0.25">
      <c r="A757" s="11">
        <v>44711</v>
      </c>
      <c r="B757" s="2">
        <v>22</v>
      </c>
      <c r="C757" t="s">
        <v>87</v>
      </c>
      <c r="D757" t="s">
        <v>220</v>
      </c>
      <c r="E757" t="s">
        <v>150</v>
      </c>
      <c r="F757" t="s">
        <v>287</v>
      </c>
      <c r="G757" s="3">
        <v>0</v>
      </c>
      <c r="H757" s="5" t="s">
        <v>77</v>
      </c>
      <c r="I757" s="2">
        <v>0</v>
      </c>
      <c r="J757" s="2">
        <v>0</v>
      </c>
      <c r="K757" s="2">
        <v>0</v>
      </c>
      <c r="L757" s="2">
        <v>1</v>
      </c>
      <c r="M757" s="2">
        <v>1</v>
      </c>
      <c r="N757">
        <v>0</v>
      </c>
      <c r="O757" s="2">
        <v>1</v>
      </c>
      <c r="P757" s="2">
        <v>0</v>
      </c>
      <c r="Q757" s="2">
        <v>1</v>
      </c>
      <c r="R757" s="2">
        <v>1</v>
      </c>
      <c r="S757" s="2">
        <v>0</v>
      </c>
      <c r="T757" s="2">
        <v>0</v>
      </c>
      <c r="U757" s="2">
        <v>0</v>
      </c>
      <c r="V757" s="45" t="s">
        <v>77</v>
      </c>
      <c r="W757" s="45" t="s">
        <v>77</v>
      </c>
      <c r="X757" s="45">
        <v>2.8240740740740739E-3</v>
      </c>
      <c r="Y757" s="2">
        <v>0</v>
      </c>
      <c r="Z757" s="2">
        <v>1</v>
      </c>
      <c r="AA757">
        <v>1</v>
      </c>
      <c r="AB757" t="str">
        <f t="shared" si="6"/>
        <v>Betsi CadwaladrGwynedd</v>
      </c>
      <c r="AC757" t="str">
        <f>IFERROR(VLOOKUP(AB757,Control!X:Y,2,FALSE),"secondary")</f>
        <v>Primary</v>
      </c>
    </row>
    <row r="758" spans="1:29" x14ac:dyDescent="0.25">
      <c r="A758" s="11">
        <v>44711</v>
      </c>
      <c r="B758" s="2">
        <v>22</v>
      </c>
      <c r="C758" t="s">
        <v>87</v>
      </c>
      <c r="D758" t="s">
        <v>138</v>
      </c>
      <c r="E758" t="s">
        <v>132</v>
      </c>
      <c r="F758" t="s">
        <v>284</v>
      </c>
      <c r="G758" s="3">
        <v>139.22944000000007</v>
      </c>
      <c r="H758" s="5">
        <v>6.934898507975798E-2</v>
      </c>
      <c r="I758" s="2">
        <v>9</v>
      </c>
      <c r="J758" s="2">
        <v>1</v>
      </c>
      <c r="K758" s="2">
        <v>0</v>
      </c>
      <c r="L758" s="2">
        <v>91</v>
      </c>
      <c r="M758" s="2">
        <v>91</v>
      </c>
      <c r="N758">
        <v>15</v>
      </c>
      <c r="O758" s="2">
        <v>47</v>
      </c>
      <c r="P758" s="2">
        <v>12</v>
      </c>
      <c r="Q758" s="2">
        <v>59</v>
      </c>
      <c r="R758" s="2">
        <v>69</v>
      </c>
      <c r="S758" s="2">
        <v>10</v>
      </c>
      <c r="T758" s="2">
        <v>4</v>
      </c>
      <c r="U758" s="2">
        <v>6</v>
      </c>
      <c r="V758" s="45">
        <v>8.1539351851851859E-3</v>
      </c>
      <c r="W758" s="45">
        <v>0.33333333333333331</v>
      </c>
      <c r="X758" s="45">
        <v>3.7673611111111109E-2</v>
      </c>
      <c r="Y758" s="2">
        <v>10</v>
      </c>
      <c r="Z758" s="2">
        <v>69</v>
      </c>
      <c r="AA758">
        <v>91</v>
      </c>
      <c r="AB758" t="str">
        <f t="shared" si="6"/>
        <v>Betsi CadwaladrIsle Of Anglesey</v>
      </c>
      <c r="AC758" t="str">
        <f>IFERROR(VLOOKUP(AB758,Control!X:Y,2,FALSE),"secondary")</f>
        <v>Primary</v>
      </c>
    </row>
    <row r="759" spans="1:29" x14ac:dyDescent="0.25">
      <c r="A759" s="11">
        <v>44711</v>
      </c>
      <c r="B759" s="2">
        <v>22</v>
      </c>
      <c r="C759" t="s">
        <v>87</v>
      </c>
      <c r="D759" t="s">
        <v>131</v>
      </c>
      <c r="E759" t="s">
        <v>132</v>
      </c>
      <c r="F759" t="s">
        <v>284</v>
      </c>
      <c r="G759" s="3">
        <v>0</v>
      </c>
      <c r="H759" s="5">
        <v>9.6296076388888881E-3</v>
      </c>
      <c r="I759" s="2">
        <v>0</v>
      </c>
      <c r="J759" s="2">
        <v>0</v>
      </c>
      <c r="K759" s="2">
        <v>0</v>
      </c>
      <c r="L759" s="2">
        <v>1</v>
      </c>
      <c r="M759" s="2">
        <v>1</v>
      </c>
      <c r="N759">
        <v>1</v>
      </c>
      <c r="O759" s="2">
        <v>1</v>
      </c>
      <c r="P759" s="2">
        <v>1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45">
        <v>4.085648148148149E-3</v>
      </c>
      <c r="W759" s="45">
        <v>1</v>
      </c>
      <c r="X759" s="45" t="s">
        <v>77</v>
      </c>
      <c r="Y759" s="2">
        <v>0</v>
      </c>
      <c r="Z759" s="2">
        <v>0</v>
      </c>
      <c r="AA759">
        <v>1</v>
      </c>
      <c r="AB759" t="str">
        <f t="shared" si="6"/>
        <v>Betsi CadwaladrIsle Of Anglesey</v>
      </c>
      <c r="AC759" t="str">
        <f>IFERROR(VLOOKUP(AB759,Control!X:Y,2,FALSE),"secondary")</f>
        <v>Primary</v>
      </c>
    </row>
    <row r="760" spans="1:29" x14ac:dyDescent="0.25">
      <c r="A760" s="11">
        <v>44711</v>
      </c>
      <c r="B760" s="2">
        <v>22</v>
      </c>
      <c r="C760" t="s">
        <v>87</v>
      </c>
      <c r="D760" t="s">
        <v>139</v>
      </c>
      <c r="E760" t="s">
        <v>132</v>
      </c>
      <c r="F760" t="s">
        <v>94</v>
      </c>
      <c r="G760" s="3">
        <v>0.24638883333333331</v>
      </c>
      <c r="H760" s="5">
        <v>2.0682868055555557E-2</v>
      </c>
      <c r="I760" s="2">
        <v>0</v>
      </c>
      <c r="J760" s="2">
        <v>0</v>
      </c>
      <c r="K760" s="2">
        <v>0</v>
      </c>
      <c r="L760" s="2">
        <v>1</v>
      </c>
      <c r="M760" s="2">
        <v>1</v>
      </c>
      <c r="N760">
        <v>0</v>
      </c>
      <c r="O760" s="2">
        <v>1</v>
      </c>
      <c r="P760" s="2">
        <v>0</v>
      </c>
      <c r="Q760" s="2">
        <v>0</v>
      </c>
      <c r="R760" s="2">
        <v>1</v>
      </c>
      <c r="S760" s="2">
        <v>1</v>
      </c>
      <c r="T760" s="2">
        <v>0</v>
      </c>
      <c r="U760" s="2">
        <v>0</v>
      </c>
      <c r="V760" s="45" t="s">
        <v>77</v>
      </c>
      <c r="W760" s="45" t="s">
        <v>77</v>
      </c>
      <c r="X760" s="45">
        <v>0.3744791666666667</v>
      </c>
      <c r="Y760" s="2">
        <v>0</v>
      </c>
      <c r="Z760" s="2">
        <v>1</v>
      </c>
      <c r="AA760">
        <v>1</v>
      </c>
      <c r="AB760" t="str">
        <f t="shared" si="6"/>
        <v>Betsi CadwaladrPowys</v>
      </c>
      <c r="AC760" t="str">
        <f>IFERROR(VLOOKUP(AB760,Control!X:Y,2,FALSE),"secondary")</f>
        <v>secondary</v>
      </c>
    </row>
    <row r="761" spans="1:29" x14ac:dyDescent="0.25">
      <c r="A761" s="11">
        <v>44711</v>
      </c>
      <c r="B761" s="2">
        <v>22</v>
      </c>
      <c r="C761" t="s">
        <v>87</v>
      </c>
      <c r="D761" t="s">
        <v>139</v>
      </c>
      <c r="E761" t="s">
        <v>132</v>
      </c>
      <c r="F761" t="s">
        <v>277</v>
      </c>
      <c r="G761" s="3">
        <v>222.54360449999993</v>
      </c>
      <c r="H761" s="5">
        <v>7.5044470605022826E-2</v>
      </c>
      <c r="I761" s="2">
        <v>16</v>
      </c>
      <c r="J761" s="2">
        <v>6</v>
      </c>
      <c r="K761" s="2">
        <v>0</v>
      </c>
      <c r="L761" s="2">
        <v>134</v>
      </c>
      <c r="M761" s="2">
        <v>133</v>
      </c>
      <c r="N761">
        <v>15</v>
      </c>
      <c r="O761" s="2">
        <v>75</v>
      </c>
      <c r="P761" s="2">
        <v>18</v>
      </c>
      <c r="Q761" s="2">
        <v>91</v>
      </c>
      <c r="R761" s="2">
        <v>105</v>
      </c>
      <c r="S761" s="2">
        <v>14</v>
      </c>
      <c r="T761" s="2">
        <v>4</v>
      </c>
      <c r="U761" s="2">
        <v>7</v>
      </c>
      <c r="V761" s="45">
        <v>5.2430555555555564E-3</v>
      </c>
      <c r="W761" s="45">
        <v>0.55555555555555558</v>
      </c>
      <c r="X761" s="45">
        <v>6.4976851851851855E-2</v>
      </c>
      <c r="Y761" s="2">
        <v>11</v>
      </c>
      <c r="Z761" s="2">
        <v>105</v>
      </c>
      <c r="AA761">
        <v>133</v>
      </c>
      <c r="AB761" t="str">
        <f t="shared" si="6"/>
        <v>Betsi CadwaladrWrexham</v>
      </c>
      <c r="AC761" t="str">
        <f>IFERROR(VLOOKUP(AB761,Control!X:Y,2,FALSE),"secondary")</f>
        <v>Primary</v>
      </c>
    </row>
    <row r="762" spans="1:29" x14ac:dyDescent="0.25">
      <c r="A762" s="11">
        <v>44711</v>
      </c>
      <c r="B762" s="2">
        <v>22</v>
      </c>
      <c r="C762" t="s">
        <v>87</v>
      </c>
      <c r="D762" t="s">
        <v>131</v>
      </c>
      <c r="E762" t="s">
        <v>132</v>
      </c>
      <c r="F762" t="s">
        <v>277</v>
      </c>
      <c r="G762" s="3">
        <v>0.24777766666666667</v>
      </c>
      <c r="H762" s="5">
        <v>1.777006134259259E-2</v>
      </c>
      <c r="I762" s="2">
        <v>0</v>
      </c>
      <c r="J762" s="2">
        <v>0</v>
      </c>
      <c r="K762" s="2">
        <v>0</v>
      </c>
      <c r="L762" s="2">
        <v>8</v>
      </c>
      <c r="M762" s="2">
        <v>6</v>
      </c>
      <c r="N762">
        <v>1</v>
      </c>
      <c r="O762" s="2">
        <v>5</v>
      </c>
      <c r="P762" s="2">
        <v>0</v>
      </c>
      <c r="Q762" s="2">
        <v>4</v>
      </c>
      <c r="R762" s="2">
        <v>4</v>
      </c>
      <c r="S762" s="2">
        <v>0</v>
      </c>
      <c r="T762" s="2">
        <v>0</v>
      </c>
      <c r="U762" s="2">
        <v>4</v>
      </c>
      <c r="V762" s="45" t="s">
        <v>77</v>
      </c>
      <c r="W762" s="45" t="s">
        <v>77</v>
      </c>
      <c r="X762" s="45">
        <v>4.3917824074074074E-2</v>
      </c>
      <c r="Y762" s="2">
        <v>4</v>
      </c>
      <c r="Z762" s="2">
        <v>4</v>
      </c>
      <c r="AA762">
        <v>8</v>
      </c>
      <c r="AB762" t="str">
        <f t="shared" si="6"/>
        <v>Betsi CadwaladrWrexham</v>
      </c>
      <c r="AC762" t="str">
        <f>IFERROR(VLOOKUP(AB762,Control!X:Y,2,FALSE),"secondary")</f>
        <v>Primary</v>
      </c>
    </row>
    <row r="763" spans="1:29" x14ac:dyDescent="0.25">
      <c r="A763" s="11">
        <v>44711</v>
      </c>
      <c r="B763" s="2">
        <v>22</v>
      </c>
      <c r="C763" t="s">
        <v>87</v>
      </c>
      <c r="D763" t="s">
        <v>226</v>
      </c>
      <c r="E763" t="s">
        <v>153</v>
      </c>
      <c r="F763" t="s">
        <v>277</v>
      </c>
      <c r="G763" s="3">
        <v>0</v>
      </c>
      <c r="H763" s="5">
        <v>4.7916249999999999E-3</v>
      </c>
      <c r="I763" s="2">
        <v>0</v>
      </c>
      <c r="J763" s="2">
        <v>0</v>
      </c>
      <c r="K763" s="2">
        <v>0</v>
      </c>
      <c r="L763" s="2">
        <v>1</v>
      </c>
      <c r="M763" s="2">
        <v>1</v>
      </c>
      <c r="N763">
        <v>0</v>
      </c>
      <c r="O763" s="2">
        <v>1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1</v>
      </c>
      <c r="V763" s="45" t="s">
        <v>77</v>
      </c>
      <c r="W763" s="45" t="s">
        <v>77</v>
      </c>
      <c r="X763" s="45" t="s">
        <v>77</v>
      </c>
      <c r="Y763" s="2">
        <v>1</v>
      </c>
      <c r="Z763" s="2">
        <v>0</v>
      </c>
      <c r="AA763">
        <v>1</v>
      </c>
      <c r="AB763" t="str">
        <f t="shared" si="6"/>
        <v>Betsi CadwaladrWrexham</v>
      </c>
      <c r="AC763" t="str">
        <f>IFERROR(VLOOKUP(AB763,Control!X:Y,2,FALSE),"secondary")</f>
        <v>Primary</v>
      </c>
    </row>
    <row r="764" spans="1:29" x14ac:dyDescent="0.25">
      <c r="A764" s="11">
        <v>44711</v>
      </c>
      <c r="B764" s="2">
        <v>22</v>
      </c>
      <c r="C764" t="s">
        <v>90</v>
      </c>
      <c r="D764" t="s">
        <v>136</v>
      </c>
      <c r="E764" t="s">
        <v>132</v>
      </c>
      <c r="F764" t="s">
        <v>272</v>
      </c>
      <c r="G764" s="3">
        <v>17.638055666666666</v>
      </c>
      <c r="H764" s="5">
        <v>5.8850762663398698E-2</v>
      </c>
      <c r="I764" s="2">
        <v>2</v>
      </c>
      <c r="J764" s="2">
        <v>1</v>
      </c>
      <c r="K764" s="2">
        <v>0</v>
      </c>
      <c r="L764" s="2">
        <v>15</v>
      </c>
      <c r="M764" s="2">
        <v>15</v>
      </c>
      <c r="N764">
        <v>4</v>
      </c>
      <c r="O764" s="2">
        <v>10</v>
      </c>
      <c r="P764" s="2">
        <v>5</v>
      </c>
      <c r="Q764" s="2">
        <v>5</v>
      </c>
      <c r="R764" s="2">
        <v>8</v>
      </c>
      <c r="S764" s="2">
        <v>3</v>
      </c>
      <c r="T764" s="2">
        <v>2</v>
      </c>
      <c r="U764" s="2">
        <v>0</v>
      </c>
      <c r="V764" s="45">
        <v>7.5000000000000006E-3</v>
      </c>
      <c r="W764" s="45">
        <v>0.4</v>
      </c>
      <c r="X764" s="45">
        <v>7.1984953703703711E-2</v>
      </c>
      <c r="Y764" s="2">
        <v>2</v>
      </c>
      <c r="Z764" s="2">
        <v>8</v>
      </c>
      <c r="AA764">
        <v>15</v>
      </c>
      <c r="AB764" t="str">
        <f t="shared" si="6"/>
        <v>Cardiff And ValeCaerphilly</v>
      </c>
      <c r="AC764" t="str">
        <f>IFERROR(VLOOKUP(AB764,Control!X:Y,2,FALSE),"secondary")</f>
        <v>secondary</v>
      </c>
    </row>
    <row r="765" spans="1:29" x14ac:dyDescent="0.25">
      <c r="A765" s="11">
        <v>44711</v>
      </c>
      <c r="B765" s="2">
        <v>22</v>
      </c>
      <c r="C765" t="s">
        <v>90</v>
      </c>
      <c r="D765" t="s">
        <v>174</v>
      </c>
      <c r="E765" t="s">
        <v>153</v>
      </c>
      <c r="F765" t="s">
        <v>272</v>
      </c>
      <c r="G765" s="3">
        <v>0</v>
      </c>
      <c r="H765" s="5" t="s">
        <v>77</v>
      </c>
      <c r="I765" s="2">
        <v>0</v>
      </c>
      <c r="J765" s="2">
        <v>0</v>
      </c>
      <c r="K765" s="2">
        <v>0</v>
      </c>
      <c r="L765" s="2">
        <v>1</v>
      </c>
      <c r="M765" s="2">
        <v>1</v>
      </c>
      <c r="N765">
        <v>0</v>
      </c>
      <c r="O765" s="2">
        <v>1</v>
      </c>
      <c r="P765" s="2">
        <v>0</v>
      </c>
      <c r="Q765" s="2">
        <v>1</v>
      </c>
      <c r="R765" s="2">
        <v>1</v>
      </c>
      <c r="S765" s="2">
        <v>0</v>
      </c>
      <c r="T765" s="2">
        <v>0</v>
      </c>
      <c r="U765" s="2">
        <v>0</v>
      </c>
      <c r="V765" s="45" t="s">
        <v>77</v>
      </c>
      <c r="W765" s="45" t="s">
        <v>77</v>
      </c>
      <c r="X765" s="45">
        <v>0.18179398148148151</v>
      </c>
      <c r="Y765" s="2">
        <v>0</v>
      </c>
      <c r="Z765" s="2">
        <v>1</v>
      </c>
      <c r="AA765">
        <v>1</v>
      </c>
      <c r="AB765" t="str">
        <f t="shared" si="6"/>
        <v>Cardiff And ValeCaerphilly</v>
      </c>
      <c r="AC765" t="str">
        <f>IFERROR(VLOOKUP(AB765,Control!X:Y,2,FALSE),"secondary")</f>
        <v>secondary</v>
      </c>
    </row>
    <row r="766" spans="1:29" x14ac:dyDescent="0.25">
      <c r="A766" s="11">
        <v>44711</v>
      </c>
      <c r="B766" s="2">
        <v>22</v>
      </c>
      <c r="C766" t="s">
        <v>90</v>
      </c>
      <c r="D766" t="s">
        <v>136</v>
      </c>
      <c r="E766" t="s">
        <v>132</v>
      </c>
      <c r="F766" t="s">
        <v>273</v>
      </c>
      <c r="G766" s="3">
        <v>406.431375</v>
      </c>
      <c r="H766" s="5">
        <v>7.1457528056569325E-2</v>
      </c>
      <c r="I766" s="2">
        <v>38</v>
      </c>
      <c r="J766" s="2">
        <v>13</v>
      </c>
      <c r="K766" s="2">
        <v>0</v>
      </c>
      <c r="L766" s="2">
        <v>271</v>
      </c>
      <c r="M766" s="2">
        <v>269</v>
      </c>
      <c r="N766">
        <v>77</v>
      </c>
      <c r="O766" s="2">
        <v>175</v>
      </c>
      <c r="P766" s="2">
        <v>67</v>
      </c>
      <c r="Q766" s="2">
        <v>141</v>
      </c>
      <c r="R766" s="2">
        <v>172</v>
      </c>
      <c r="S766" s="2">
        <v>31</v>
      </c>
      <c r="T766" s="2">
        <v>11</v>
      </c>
      <c r="U766" s="2">
        <v>21</v>
      </c>
      <c r="V766" s="45">
        <v>4.7222222222222223E-3</v>
      </c>
      <c r="W766" s="45">
        <v>0.62686567164179108</v>
      </c>
      <c r="X766" s="45">
        <v>4.1979166666666672E-2</v>
      </c>
      <c r="Y766" s="2">
        <v>32</v>
      </c>
      <c r="Z766" s="2">
        <v>172</v>
      </c>
      <c r="AA766">
        <v>271</v>
      </c>
      <c r="AB766" t="str">
        <f t="shared" si="6"/>
        <v>Cardiff And ValeCardiff</v>
      </c>
      <c r="AC766" t="str">
        <f>IFERROR(VLOOKUP(AB766,Control!X:Y,2,FALSE),"secondary")</f>
        <v>Primary</v>
      </c>
    </row>
    <row r="767" spans="1:29" x14ac:dyDescent="0.25">
      <c r="A767" s="11">
        <v>44711</v>
      </c>
      <c r="B767" s="2">
        <v>22</v>
      </c>
      <c r="C767" t="s">
        <v>90</v>
      </c>
      <c r="D767" t="s">
        <v>155</v>
      </c>
      <c r="E767" t="s">
        <v>146</v>
      </c>
      <c r="F767" t="s">
        <v>273</v>
      </c>
      <c r="G767" s="3">
        <v>0</v>
      </c>
      <c r="H767" s="5">
        <v>5.4956330808080801E-2</v>
      </c>
      <c r="I767" s="2">
        <v>1</v>
      </c>
      <c r="J767" s="2">
        <v>1</v>
      </c>
      <c r="K767" s="2">
        <v>0</v>
      </c>
      <c r="L767" s="2">
        <v>25</v>
      </c>
      <c r="M767" s="2">
        <v>24</v>
      </c>
      <c r="N767">
        <v>0</v>
      </c>
      <c r="O767" s="2">
        <v>16</v>
      </c>
      <c r="P767" s="2">
        <v>4</v>
      </c>
      <c r="Q767" s="2">
        <v>12</v>
      </c>
      <c r="R767" s="2">
        <v>13</v>
      </c>
      <c r="S767" s="2">
        <v>1</v>
      </c>
      <c r="T767" s="2">
        <v>0</v>
      </c>
      <c r="U767" s="2">
        <v>8</v>
      </c>
      <c r="V767" s="45">
        <v>3.7037037037037038E-3</v>
      </c>
      <c r="W767" s="45">
        <v>0.75</v>
      </c>
      <c r="X767" s="45">
        <v>4.7395833333333338E-2</v>
      </c>
      <c r="Y767" s="2">
        <v>8</v>
      </c>
      <c r="Z767" s="2">
        <v>13</v>
      </c>
      <c r="AA767">
        <v>25</v>
      </c>
      <c r="AB767" t="str">
        <f t="shared" si="6"/>
        <v>Cardiff And ValeCardiff</v>
      </c>
      <c r="AC767" t="str">
        <f>IFERROR(VLOOKUP(AB767,Control!X:Y,2,FALSE),"secondary")</f>
        <v>Primary</v>
      </c>
    </row>
    <row r="768" spans="1:29" x14ac:dyDescent="0.25">
      <c r="A768" s="11">
        <v>44711</v>
      </c>
      <c r="B768" s="2">
        <v>22</v>
      </c>
      <c r="C768" t="s">
        <v>90</v>
      </c>
      <c r="D768" t="s">
        <v>136</v>
      </c>
      <c r="E768" t="s">
        <v>132</v>
      </c>
      <c r="F768" t="s">
        <v>268</v>
      </c>
      <c r="G768" s="3">
        <v>0</v>
      </c>
      <c r="H768" s="5">
        <v>1.0052083333333333E-2</v>
      </c>
      <c r="I768" s="2">
        <v>0</v>
      </c>
      <c r="J768" s="2">
        <v>0</v>
      </c>
      <c r="K768" s="2">
        <v>0</v>
      </c>
      <c r="L768" s="2">
        <v>2</v>
      </c>
      <c r="M768" s="2">
        <v>2</v>
      </c>
      <c r="N768">
        <v>1</v>
      </c>
      <c r="O768" s="2">
        <v>2</v>
      </c>
      <c r="P768" s="2">
        <v>0</v>
      </c>
      <c r="Q768" s="2">
        <v>1</v>
      </c>
      <c r="R768" s="2">
        <v>1</v>
      </c>
      <c r="S768" s="2">
        <v>0</v>
      </c>
      <c r="T768" s="2">
        <v>0</v>
      </c>
      <c r="U768" s="2">
        <v>1</v>
      </c>
      <c r="V768" s="45" t="s">
        <v>77</v>
      </c>
      <c r="W768" s="45" t="s">
        <v>77</v>
      </c>
      <c r="X768" s="45">
        <v>0.13921296296296298</v>
      </c>
      <c r="Y768" s="2">
        <v>1</v>
      </c>
      <c r="Z768" s="2">
        <v>1</v>
      </c>
      <c r="AA768">
        <v>2</v>
      </c>
      <c r="AB768" t="str">
        <f t="shared" si="6"/>
        <v>Cardiff And ValeCarmarthenshire</v>
      </c>
      <c r="AC768" t="str">
        <f>IFERROR(VLOOKUP(AB768,Control!X:Y,2,FALSE),"secondary")</f>
        <v>secondary</v>
      </c>
    </row>
    <row r="769" spans="1:29" x14ac:dyDescent="0.25">
      <c r="A769" s="11">
        <v>44711</v>
      </c>
      <c r="B769" s="2">
        <v>22</v>
      </c>
      <c r="C769" t="s">
        <v>90</v>
      </c>
      <c r="D769" t="s">
        <v>174</v>
      </c>
      <c r="E769" t="s">
        <v>153</v>
      </c>
      <c r="F769" t="s">
        <v>268</v>
      </c>
      <c r="G769" s="3">
        <v>0</v>
      </c>
      <c r="H769" s="5">
        <v>3.5185208333333336E-3</v>
      </c>
      <c r="I769" s="2">
        <v>0</v>
      </c>
      <c r="J769" s="2">
        <v>0</v>
      </c>
      <c r="K769" s="2">
        <v>0</v>
      </c>
      <c r="L769" s="2">
        <v>1</v>
      </c>
      <c r="M769" s="2">
        <v>1</v>
      </c>
      <c r="N769">
        <v>0</v>
      </c>
      <c r="O769" s="2">
        <v>1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1</v>
      </c>
      <c r="V769" s="45" t="s">
        <v>77</v>
      </c>
      <c r="W769" s="45" t="s">
        <v>77</v>
      </c>
      <c r="X769" s="45" t="s">
        <v>77</v>
      </c>
      <c r="Y769" s="2">
        <v>1</v>
      </c>
      <c r="Z769" s="2">
        <v>0</v>
      </c>
      <c r="AA769">
        <v>1</v>
      </c>
      <c r="AB769" t="str">
        <f t="shared" si="6"/>
        <v>Cardiff And ValeCarmarthenshire</v>
      </c>
      <c r="AC769" t="str">
        <f>IFERROR(VLOOKUP(AB769,Control!X:Y,2,FALSE),"secondary")</f>
        <v>secondary</v>
      </c>
    </row>
    <row r="770" spans="1:29" x14ac:dyDescent="0.25">
      <c r="A770" s="11">
        <v>44711</v>
      </c>
      <c r="B770" s="2">
        <v>22</v>
      </c>
      <c r="C770" t="s">
        <v>90</v>
      </c>
      <c r="D770" t="s">
        <v>136</v>
      </c>
      <c r="E770" t="s">
        <v>132</v>
      </c>
      <c r="F770" t="s">
        <v>286</v>
      </c>
      <c r="G770" s="3">
        <v>0</v>
      </c>
      <c r="H770" s="5">
        <v>3.4722222222222225E-3</v>
      </c>
      <c r="I770" s="2">
        <v>0</v>
      </c>
      <c r="J770" s="2">
        <v>0</v>
      </c>
      <c r="K770" s="2">
        <v>0</v>
      </c>
      <c r="L770" s="2">
        <v>1</v>
      </c>
      <c r="M770" s="2">
        <v>1</v>
      </c>
      <c r="N770">
        <v>0</v>
      </c>
      <c r="O770" s="2">
        <v>1</v>
      </c>
      <c r="P770" s="2">
        <v>1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45">
        <v>3.709490740740741E-2</v>
      </c>
      <c r="W770" s="45">
        <v>0</v>
      </c>
      <c r="X770" s="45" t="s">
        <v>77</v>
      </c>
      <c r="Y770" s="2">
        <v>0</v>
      </c>
      <c r="Z770" s="2">
        <v>0</v>
      </c>
      <c r="AA770">
        <v>1</v>
      </c>
      <c r="AB770" t="str">
        <f t="shared" si="6"/>
        <v>Cardiff And ValeCeredigion</v>
      </c>
      <c r="AC770" t="str">
        <f>IFERROR(VLOOKUP(AB770,Control!X:Y,2,FALSE),"secondary")</f>
        <v>secondary</v>
      </c>
    </row>
    <row r="771" spans="1:29" x14ac:dyDescent="0.25">
      <c r="A771" s="11">
        <v>44711</v>
      </c>
      <c r="B771" s="2">
        <v>22</v>
      </c>
      <c r="C771" t="s">
        <v>90</v>
      </c>
      <c r="D771" t="s">
        <v>136</v>
      </c>
      <c r="E771" t="s">
        <v>132</v>
      </c>
      <c r="F771" t="s">
        <v>281</v>
      </c>
      <c r="G771" s="3">
        <v>2.2055546666666666</v>
      </c>
      <c r="H771" s="5">
        <v>2.8796288888888889E-2</v>
      </c>
      <c r="I771" s="2">
        <v>0</v>
      </c>
      <c r="J771" s="2">
        <v>0</v>
      </c>
      <c r="K771" s="2">
        <v>0</v>
      </c>
      <c r="L771" s="2">
        <v>5</v>
      </c>
      <c r="M771" s="2">
        <v>5</v>
      </c>
      <c r="N771">
        <v>0</v>
      </c>
      <c r="O771" s="2">
        <v>4</v>
      </c>
      <c r="P771" s="2">
        <v>1</v>
      </c>
      <c r="Q771" s="2">
        <v>2</v>
      </c>
      <c r="R771" s="2">
        <v>3</v>
      </c>
      <c r="S771" s="2">
        <v>1</v>
      </c>
      <c r="T771" s="2">
        <v>0</v>
      </c>
      <c r="U771" s="2">
        <v>1</v>
      </c>
      <c r="V771" s="45">
        <v>0</v>
      </c>
      <c r="W771" s="45">
        <v>1</v>
      </c>
      <c r="X771" s="45">
        <v>1.1273148148148148E-2</v>
      </c>
      <c r="Y771" s="2">
        <v>1</v>
      </c>
      <c r="Z771" s="2">
        <v>3</v>
      </c>
      <c r="AA771">
        <v>5</v>
      </c>
      <c r="AB771" t="str">
        <f t="shared" si="6"/>
        <v>Cardiff And ValeMerthyr Tydfil</v>
      </c>
      <c r="AC771" t="str">
        <f>IFERROR(VLOOKUP(AB771,Control!X:Y,2,FALSE),"secondary")</f>
        <v>secondary</v>
      </c>
    </row>
    <row r="772" spans="1:29" x14ac:dyDescent="0.25">
      <c r="A772" s="11">
        <v>44711</v>
      </c>
      <c r="B772" s="2">
        <v>22</v>
      </c>
      <c r="C772" t="s">
        <v>90</v>
      </c>
      <c r="D772" t="s">
        <v>136</v>
      </c>
      <c r="E772" t="s">
        <v>132</v>
      </c>
      <c r="F772" t="s">
        <v>279</v>
      </c>
      <c r="G772" s="3">
        <v>1.4672221666666667</v>
      </c>
      <c r="H772" s="5">
        <v>4.098379513888889E-2</v>
      </c>
      <c r="I772" s="2">
        <v>0</v>
      </c>
      <c r="J772" s="2">
        <v>0</v>
      </c>
      <c r="K772" s="2">
        <v>0</v>
      </c>
      <c r="L772" s="2">
        <v>1</v>
      </c>
      <c r="M772" s="2">
        <v>1</v>
      </c>
      <c r="N772">
        <v>0</v>
      </c>
      <c r="O772" s="2">
        <v>1</v>
      </c>
      <c r="P772" s="2">
        <v>0</v>
      </c>
      <c r="Q772" s="2">
        <v>1</v>
      </c>
      <c r="R772" s="2">
        <v>1</v>
      </c>
      <c r="S772" s="2">
        <v>0</v>
      </c>
      <c r="T772" s="2">
        <v>0</v>
      </c>
      <c r="U772" s="2">
        <v>0</v>
      </c>
      <c r="V772" s="45" t="s">
        <v>77</v>
      </c>
      <c r="W772" s="45" t="s">
        <v>77</v>
      </c>
      <c r="X772" s="45">
        <v>4.8379629629629632E-3</v>
      </c>
      <c r="Y772" s="2">
        <v>0</v>
      </c>
      <c r="Z772" s="2">
        <v>1</v>
      </c>
      <c r="AA772">
        <v>1</v>
      </c>
      <c r="AB772" t="str">
        <f t="shared" si="6"/>
        <v>Cardiff And ValeMonmouthshire</v>
      </c>
      <c r="AC772" t="str">
        <f>IFERROR(VLOOKUP(AB772,Control!X:Y,2,FALSE),"secondary")</f>
        <v>secondary</v>
      </c>
    </row>
    <row r="773" spans="1:29" x14ac:dyDescent="0.25">
      <c r="A773" s="11">
        <v>44711</v>
      </c>
      <c r="B773" s="2">
        <v>22</v>
      </c>
      <c r="C773" t="s">
        <v>90</v>
      </c>
      <c r="D773" t="s">
        <v>136</v>
      </c>
      <c r="E773" t="s">
        <v>132</v>
      </c>
      <c r="F773" t="s">
        <v>275</v>
      </c>
      <c r="G773" s="3">
        <v>0</v>
      </c>
      <c r="H773" s="5">
        <v>9.1319444444444443E-3</v>
      </c>
      <c r="I773" s="2">
        <v>0</v>
      </c>
      <c r="J773" s="2">
        <v>0</v>
      </c>
      <c r="K773" s="2">
        <v>0</v>
      </c>
      <c r="L773" s="2">
        <v>1</v>
      </c>
      <c r="M773" s="2">
        <v>1</v>
      </c>
      <c r="N773">
        <v>1</v>
      </c>
      <c r="O773" s="2">
        <v>1</v>
      </c>
      <c r="P773" s="2">
        <v>0</v>
      </c>
      <c r="Q773" s="2">
        <v>1</v>
      </c>
      <c r="R773" s="2">
        <v>1</v>
      </c>
      <c r="S773" s="2">
        <v>0</v>
      </c>
      <c r="T773" s="2">
        <v>0</v>
      </c>
      <c r="U773" s="2">
        <v>0</v>
      </c>
      <c r="V773" s="45" t="s">
        <v>77</v>
      </c>
      <c r="W773" s="45" t="s">
        <v>77</v>
      </c>
      <c r="X773" s="45">
        <v>3.8321759259259257E-2</v>
      </c>
      <c r="Y773" s="2">
        <v>0</v>
      </c>
      <c r="Z773" s="2">
        <v>1</v>
      </c>
      <c r="AA773">
        <v>1</v>
      </c>
      <c r="AB773" t="str">
        <f t="shared" si="6"/>
        <v>Cardiff And ValeNeath Port Talbot</v>
      </c>
      <c r="AC773" t="str">
        <f>IFERROR(VLOOKUP(AB773,Control!X:Y,2,FALSE),"secondary")</f>
        <v>secondary</v>
      </c>
    </row>
    <row r="774" spans="1:29" x14ac:dyDescent="0.25">
      <c r="A774" s="11">
        <v>44711</v>
      </c>
      <c r="B774" s="2">
        <v>22</v>
      </c>
      <c r="C774" t="s">
        <v>90</v>
      </c>
      <c r="D774" t="s">
        <v>136</v>
      </c>
      <c r="E774" t="s">
        <v>132</v>
      </c>
      <c r="F774" t="s">
        <v>271</v>
      </c>
      <c r="G774" s="3">
        <v>0.74722216666666674</v>
      </c>
      <c r="H774" s="5">
        <v>2.765046296296296E-2</v>
      </c>
      <c r="I774" s="2">
        <v>0</v>
      </c>
      <c r="J774" s="2">
        <v>0</v>
      </c>
      <c r="K774" s="2">
        <v>0</v>
      </c>
      <c r="L774" s="2">
        <v>3</v>
      </c>
      <c r="M774" s="2">
        <v>3</v>
      </c>
      <c r="N774">
        <v>0</v>
      </c>
      <c r="O774" s="2">
        <v>3</v>
      </c>
      <c r="P774" s="2">
        <v>1</v>
      </c>
      <c r="Q774" s="2">
        <v>2</v>
      </c>
      <c r="R774" s="2">
        <v>2</v>
      </c>
      <c r="S774" s="2">
        <v>0</v>
      </c>
      <c r="T774" s="2">
        <v>0</v>
      </c>
      <c r="U774" s="2">
        <v>0</v>
      </c>
      <c r="V774" s="45">
        <v>5.4166666666666669E-3</v>
      </c>
      <c r="W774" s="45">
        <v>1</v>
      </c>
      <c r="X774" s="45">
        <v>3.6383101851851854E-2</v>
      </c>
      <c r="Y774" s="2">
        <v>0</v>
      </c>
      <c r="Z774" s="2">
        <v>2</v>
      </c>
      <c r="AA774">
        <v>3</v>
      </c>
      <c r="AB774" t="str">
        <f t="shared" si="6"/>
        <v>Cardiff And ValeNewport</v>
      </c>
      <c r="AC774" t="str">
        <f>IFERROR(VLOOKUP(AB774,Control!X:Y,2,FALSE),"secondary")</f>
        <v>secondary</v>
      </c>
    </row>
    <row r="775" spans="1:29" x14ac:dyDescent="0.25">
      <c r="A775" s="11">
        <v>44711</v>
      </c>
      <c r="B775" s="2">
        <v>22</v>
      </c>
      <c r="C775" t="s">
        <v>90</v>
      </c>
      <c r="D775" t="s">
        <v>163</v>
      </c>
      <c r="E775" t="s">
        <v>153</v>
      </c>
      <c r="F775" t="s">
        <v>271</v>
      </c>
      <c r="G775" s="3">
        <v>0</v>
      </c>
      <c r="H775" s="5">
        <v>1.3969909722222222E-2</v>
      </c>
      <c r="I775" s="2">
        <v>0</v>
      </c>
      <c r="J775" s="2">
        <v>0</v>
      </c>
      <c r="K775" s="2">
        <v>0</v>
      </c>
      <c r="L775" s="2">
        <v>1</v>
      </c>
      <c r="M775" s="2">
        <v>1</v>
      </c>
      <c r="N775">
        <v>0</v>
      </c>
      <c r="O775" s="2">
        <v>1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1</v>
      </c>
      <c r="V775" s="45" t="s">
        <v>77</v>
      </c>
      <c r="W775" s="45" t="s">
        <v>77</v>
      </c>
      <c r="X775" s="45" t="s">
        <v>77</v>
      </c>
      <c r="Y775" s="2">
        <v>1</v>
      </c>
      <c r="Z775" s="2">
        <v>0</v>
      </c>
      <c r="AA775">
        <v>1</v>
      </c>
      <c r="AB775" t="str">
        <f t="shared" si="6"/>
        <v>Cardiff And ValeNewport</v>
      </c>
      <c r="AC775" t="str">
        <f>IFERROR(VLOOKUP(AB775,Control!X:Y,2,FALSE),"secondary")</f>
        <v>secondary</v>
      </c>
    </row>
    <row r="776" spans="1:29" x14ac:dyDescent="0.25">
      <c r="A776" s="11">
        <v>44711</v>
      </c>
      <c r="B776" s="2">
        <v>22</v>
      </c>
      <c r="C776" t="s">
        <v>90</v>
      </c>
      <c r="D776" t="s">
        <v>136</v>
      </c>
      <c r="E776" t="s">
        <v>132</v>
      </c>
      <c r="F776" t="s">
        <v>270</v>
      </c>
      <c r="G776" s="3">
        <v>0.51972216666666671</v>
      </c>
      <c r="H776" s="5">
        <v>3.2071756944444446E-2</v>
      </c>
      <c r="I776" s="2">
        <v>0</v>
      </c>
      <c r="J776" s="2">
        <v>0</v>
      </c>
      <c r="K776" s="2">
        <v>0</v>
      </c>
      <c r="L776" s="2">
        <v>1</v>
      </c>
      <c r="M776" s="2">
        <v>1</v>
      </c>
      <c r="N776">
        <v>0</v>
      </c>
      <c r="O776" s="2">
        <v>1</v>
      </c>
      <c r="P776" s="2">
        <v>0</v>
      </c>
      <c r="Q776" s="2">
        <v>1</v>
      </c>
      <c r="R776" s="2">
        <v>1</v>
      </c>
      <c r="S776" s="2">
        <v>0</v>
      </c>
      <c r="T776" s="2">
        <v>0</v>
      </c>
      <c r="U776" s="2">
        <v>0</v>
      </c>
      <c r="V776" s="45" t="s">
        <v>77</v>
      </c>
      <c r="W776" s="45" t="s">
        <v>77</v>
      </c>
      <c r="X776" s="45">
        <v>4.8645833333333333E-2</v>
      </c>
      <c r="Y776" s="2">
        <v>0</v>
      </c>
      <c r="Z776" s="2">
        <v>1</v>
      </c>
      <c r="AA776">
        <v>1</v>
      </c>
      <c r="AB776" t="str">
        <f t="shared" si="6"/>
        <v>Cardiff And ValePembrokeshire</v>
      </c>
      <c r="AC776" t="str">
        <f>IFERROR(VLOOKUP(AB776,Control!X:Y,2,FALSE),"secondary")</f>
        <v>secondary</v>
      </c>
    </row>
    <row r="777" spans="1:29" x14ac:dyDescent="0.25">
      <c r="A777" s="11">
        <v>44711</v>
      </c>
      <c r="B777" s="2">
        <v>22</v>
      </c>
      <c r="C777" t="s">
        <v>90</v>
      </c>
      <c r="D777" t="s">
        <v>136</v>
      </c>
      <c r="E777" t="s">
        <v>132</v>
      </c>
      <c r="F777" t="s">
        <v>94</v>
      </c>
      <c r="G777" s="3">
        <v>0.37055549999999998</v>
      </c>
      <c r="H777" s="5">
        <v>2.5856479166666668E-2</v>
      </c>
      <c r="I777" s="2">
        <v>0</v>
      </c>
      <c r="J777" s="2">
        <v>0</v>
      </c>
      <c r="K777" s="2">
        <v>0</v>
      </c>
      <c r="L777" s="2">
        <v>1</v>
      </c>
      <c r="M777" s="2">
        <v>1</v>
      </c>
      <c r="N777">
        <v>0</v>
      </c>
      <c r="O777" s="2">
        <v>1</v>
      </c>
      <c r="P777" s="2">
        <v>0</v>
      </c>
      <c r="Q777" s="2">
        <v>1</v>
      </c>
      <c r="R777" s="2">
        <v>1</v>
      </c>
      <c r="S777" s="2">
        <v>0</v>
      </c>
      <c r="T777" s="2">
        <v>0</v>
      </c>
      <c r="U777" s="2">
        <v>0</v>
      </c>
      <c r="V777" s="45" t="s">
        <v>77</v>
      </c>
      <c r="W777" s="45" t="s">
        <v>77</v>
      </c>
      <c r="X777" s="45">
        <v>1.173611111111111E-2</v>
      </c>
      <c r="Y777" s="2">
        <v>0</v>
      </c>
      <c r="Z777" s="2">
        <v>1</v>
      </c>
      <c r="AA777">
        <v>1</v>
      </c>
      <c r="AB777" t="str">
        <f t="shared" si="6"/>
        <v>Cardiff And ValePowys</v>
      </c>
      <c r="AC777" t="str">
        <f>IFERROR(VLOOKUP(AB777,Control!X:Y,2,FALSE),"secondary")</f>
        <v>secondary</v>
      </c>
    </row>
    <row r="778" spans="1:29" x14ac:dyDescent="0.25">
      <c r="A778" s="11">
        <v>44711</v>
      </c>
      <c r="B778" s="2">
        <v>22</v>
      </c>
      <c r="C778" t="s">
        <v>90</v>
      </c>
      <c r="D778" t="s">
        <v>136</v>
      </c>
      <c r="E778" t="s">
        <v>132</v>
      </c>
      <c r="F778" t="s">
        <v>274</v>
      </c>
      <c r="G778" s="3">
        <v>1.8947221666666667</v>
      </c>
      <c r="H778" s="5">
        <v>2.0791997023809523E-2</v>
      </c>
      <c r="I778" s="2">
        <v>0</v>
      </c>
      <c r="J778" s="2">
        <v>0</v>
      </c>
      <c r="K778" s="2">
        <v>0</v>
      </c>
      <c r="L778" s="2">
        <v>7</v>
      </c>
      <c r="M778" s="2">
        <v>7</v>
      </c>
      <c r="N778">
        <v>2</v>
      </c>
      <c r="O778" s="2">
        <v>6</v>
      </c>
      <c r="P778" s="2">
        <v>0</v>
      </c>
      <c r="Q778" s="2">
        <v>6</v>
      </c>
      <c r="R778" s="2">
        <v>6</v>
      </c>
      <c r="S778" s="2">
        <v>0</v>
      </c>
      <c r="T778" s="2">
        <v>0</v>
      </c>
      <c r="U778" s="2">
        <v>1</v>
      </c>
      <c r="V778" s="45" t="s">
        <v>77</v>
      </c>
      <c r="W778" s="45" t="s">
        <v>77</v>
      </c>
      <c r="X778" s="45">
        <v>4.5989583333333334E-2</v>
      </c>
      <c r="Y778" s="2">
        <v>1</v>
      </c>
      <c r="Z778" s="2">
        <v>6</v>
      </c>
      <c r="AA778">
        <v>7</v>
      </c>
      <c r="AB778" t="str">
        <f t="shared" si="6"/>
        <v>Cardiff And ValeRhondda Cynon Taff</v>
      </c>
      <c r="AC778" t="str">
        <f>IFERROR(VLOOKUP(AB778,Control!X:Y,2,FALSE),"secondary")</f>
        <v>secondary</v>
      </c>
    </row>
    <row r="779" spans="1:29" x14ac:dyDescent="0.25">
      <c r="A779" s="11">
        <v>44711</v>
      </c>
      <c r="B779" s="2">
        <v>22</v>
      </c>
      <c r="C779" t="s">
        <v>90</v>
      </c>
      <c r="D779" t="s">
        <v>155</v>
      </c>
      <c r="E779" t="s">
        <v>146</v>
      </c>
      <c r="F779" t="s">
        <v>274</v>
      </c>
      <c r="G779" s="3">
        <v>0</v>
      </c>
      <c r="H779" s="5">
        <v>1.6840277777777777E-2</v>
      </c>
      <c r="I779" s="2">
        <v>0</v>
      </c>
      <c r="J779" s="2">
        <v>0</v>
      </c>
      <c r="K779" s="2">
        <v>0</v>
      </c>
      <c r="L779" s="2">
        <v>1</v>
      </c>
      <c r="M779" s="2">
        <v>1</v>
      </c>
      <c r="N779">
        <v>0</v>
      </c>
      <c r="O779" s="2">
        <v>1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1</v>
      </c>
      <c r="V779" s="45" t="s">
        <v>77</v>
      </c>
      <c r="W779" s="45" t="s">
        <v>77</v>
      </c>
      <c r="X779" s="45" t="s">
        <v>77</v>
      </c>
      <c r="Y779" s="2">
        <v>1</v>
      </c>
      <c r="Z779" s="2">
        <v>0</v>
      </c>
      <c r="AA779">
        <v>1</v>
      </c>
      <c r="AB779" t="str">
        <f t="shared" si="6"/>
        <v>Cardiff And ValeRhondda Cynon Taff</v>
      </c>
      <c r="AC779" t="str">
        <f>IFERROR(VLOOKUP(AB779,Control!X:Y,2,FALSE),"secondary")</f>
        <v>secondary</v>
      </c>
    </row>
    <row r="780" spans="1:29" x14ac:dyDescent="0.25">
      <c r="A780" s="11">
        <v>44711</v>
      </c>
      <c r="B780" s="2">
        <v>22</v>
      </c>
      <c r="C780" t="s">
        <v>90</v>
      </c>
      <c r="D780" t="s">
        <v>136</v>
      </c>
      <c r="E780" t="s">
        <v>132</v>
      </c>
      <c r="F780" t="s">
        <v>267</v>
      </c>
      <c r="G780" s="3">
        <v>2.1019435</v>
      </c>
      <c r="H780" s="5">
        <v>2.2504335937499998E-2</v>
      </c>
      <c r="I780" s="2">
        <v>0</v>
      </c>
      <c r="J780" s="2">
        <v>0</v>
      </c>
      <c r="K780" s="2">
        <v>0</v>
      </c>
      <c r="L780" s="2">
        <v>7</v>
      </c>
      <c r="M780" s="2">
        <v>7</v>
      </c>
      <c r="N780">
        <v>1</v>
      </c>
      <c r="O780" s="2">
        <v>7</v>
      </c>
      <c r="P780" s="2">
        <v>4</v>
      </c>
      <c r="Q780" s="2">
        <v>3</v>
      </c>
      <c r="R780" s="2">
        <v>3</v>
      </c>
      <c r="S780" s="2">
        <v>0</v>
      </c>
      <c r="T780" s="2">
        <v>0</v>
      </c>
      <c r="U780" s="2">
        <v>0</v>
      </c>
      <c r="V780" s="45">
        <v>2.4594907407407413E-3</v>
      </c>
      <c r="W780" s="45">
        <v>0.75</v>
      </c>
      <c r="X780" s="45">
        <v>1.2731481481481481E-2</v>
      </c>
      <c r="Y780" s="2">
        <v>0</v>
      </c>
      <c r="Z780" s="2">
        <v>3</v>
      </c>
      <c r="AA780">
        <v>7</v>
      </c>
      <c r="AB780" t="str">
        <f t="shared" si="6"/>
        <v>Cardiff And ValeSwansea</v>
      </c>
      <c r="AC780" t="str">
        <f>IFERROR(VLOOKUP(AB780,Control!X:Y,2,FALSE),"secondary")</f>
        <v>secondary</v>
      </c>
    </row>
    <row r="781" spans="1:29" x14ac:dyDescent="0.25">
      <c r="A781" s="11">
        <v>44711</v>
      </c>
      <c r="B781" s="2">
        <v>22</v>
      </c>
      <c r="C781" t="s">
        <v>90</v>
      </c>
      <c r="D781" t="s">
        <v>136</v>
      </c>
      <c r="E781" t="s">
        <v>132</v>
      </c>
      <c r="F781" t="s">
        <v>278</v>
      </c>
      <c r="G781" s="3">
        <v>1.1144445000000001</v>
      </c>
      <c r="H781" s="5">
        <v>1.3526234567901235E-2</v>
      </c>
      <c r="I781" s="2">
        <v>0</v>
      </c>
      <c r="J781" s="2">
        <v>0</v>
      </c>
      <c r="K781" s="2">
        <v>0</v>
      </c>
      <c r="L781" s="2">
        <v>10</v>
      </c>
      <c r="M781" s="2">
        <v>10</v>
      </c>
      <c r="N781">
        <v>4</v>
      </c>
      <c r="O781" s="2">
        <v>9</v>
      </c>
      <c r="P781" s="2">
        <v>0</v>
      </c>
      <c r="Q781" s="2">
        <v>7</v>
      </c>
      <c r="R781" s="2">
        <v>7</v>
      </c>
      <c r="S781" s="2">
        <v>0</v>
      </c>
      <c r="T781" s="2">
        <v>0</v>
      </c>
      <c r="U781" s="2">
        <v>3</v>
      </c>
      <c r="V781" s="45" t="s">
        <v>77</v>
      </c>
      <c r="W781" s="45" t="s">
        <v>77</v>
      </c>
      <c r="X781" s="45">
        <v>7.4074074074074077E-3</v>
      </c>
      <c r="Y781" s="2">
        <v>3</v>
      </c>
      <c r="Z781" s="2">
        <v>7</v>
      </c>
      <c r="AA781">
        <v>10</v>
      </c>
      <c r="AB781" t="str">
        <f t="shared" si="6"/>
        <v>Cardiff And ValeTorfaen</v>
      </c>
      <c r="AC781" t="str">
        <f>IFERROR(VLOOKUP(AB781,Control!X:Y,2,FALSE),"secondary")</f>
        <v>secondary</v>
      </c>
    </row>
    <row r="782" spans="1:29" x14ac:dyDescent="0.25">
      <c r="A782" s="11">
        <v>44711</v>
      </c>
      <c r="B782" s="2">
        <v>22</v>
      </c>
      <c r="C782" t="s">
        <v>90</v>
      </c>
      <c r="D782" t="s">
        <v>163</v>
      </c>
      <c r="E782" t="s">
        <v>153</v>
      </c>
      <c r="F782" t="s">
        <v>278</v>
      </c>
      <c r="G782" s="3">
        <v>0</v>
      </c>
      <c r="H782" s="5">
        <v>3.3726854166666667E-2</v>
      </c>
      <c r="I782" s="2">
        <v>0</v>
      </c>
      <c r="J782" s="2">
        <v>0</v>
      </c>
      <c r="K782" s="2">
        <v>0</v>
      </c>
      <c r="L782" s="2">
        <v>1</v>
      </c>
      <c r="M782" s="2">
        <v>1</v>
      </c>
      <c r="N782">
        <v>0</v>
      </c>
      <c r="O782" s="2">
        <v>1</v>
      </c>
      <c r="P782" s="2">
        <v>0</v>
      </c>
      <c r="Q782" s="2">
        <v>1</v>
      </c>
      <c r="R782" s="2">
        <v>1</v>
      </c>
      <c r="S782" s="2">
        <v>0</v>
      </c>
      <c r="T782" s="2">
        <v>0</v>
      </c>
      <c r="U782" s="2">
        <v>0</v>
      </c>
      <c r="V782" s="45" t="s">
        <v>77</v>
      </c>
      <c r="W782" s="45" t="s">
        <v>77</v>
      </c>
      <c r="X782" s="45">
        <v>1.3738425925925928E-2</v>
      </c>
      <c r="Y782" s="2">
        <v>0</v>
      </c>
      <c r="Z782" s="2">
        <v>1</v>
      </c>
      <c r="AA782">
        <v>1</v>
      </c>
      <c r="AB782" t="str">
        <f t="shared" si="6"/>
        <v>Cardiff And ValeTorfaen</v>
      </c>
      <c r="AC782" t="str">
        <f>IFERROR(VLOOKUP(AB782,Control!X:Y,2,FALSE),"secondary")</f>
        <v>secondary</v>
      </c>
    </row>
    <row r="783" spans="1:29" x14ac:dyDescent="0.25">
      <c r="A783" s="11">
        <v>44711</v>
      </c>
      <c r="B783" s="2">
        <v>22</v>
      </c>
      <c r="C783" t="s">
        <v>90</v>
      </c>
      <c r="D783" t="s">
        <v>155</v>
      </c>
      <c r="E783" t="s">
        <v>146</v>
      </c>
      <c r="F783" t="s">
        <v>278</v>
      </c>
      <c r="G783" s="3">
        <v>0</v>
      </c>
      <c r="H783" s="5">
        <v>2.6157409722222226E-2</v>
      </c>
      <c r="I783" s="2">
        <v>0</v>
      </c>
      <c r="J783" s="2">
        <v>0</v>
      </c>
      <c r="K783" s="2">
        <v>0</v>
      </c>
      <c r="L783" s="2">
        <v>1</v>
      </c>
      <c r="M783" s="2">
        <v>1</v>
      </c>
      <c r="N783">
        <v>0</v>
      </c>
      <c r="O783" s="2">
        <v>1</v>
      </c>
      <c r="P783" s="2">
        <v>0</v>
      </c>
      <c r="Q783" s="2">
        <v>1</v>
      </c>
      <c r="R783" s="2">
        <v>1</v>
      </c>
      <c r="S783" s="2">
        <v>0</v>
      </c>
      <c r="T783" s="2">
        <v>0</v>
      </c>
      <c r="U783" s="2">
        <v>0</v>
      </c>
      <c r="V783" s="45" t="s">
        <v>77</v>
      </c>
      <c r="W783" s="45" t="s">
        <v>77</v>
      </c>
      <c r="X783" s="45">
        <v>5.2106481481481483E-2</v>
      </c>
      <c r="Y783" s="2">
        <v>0</v>
      </c>
      <c r="Z783" s="2">
        <v>1</v>
      </c>
      <c r="AA783">
        <v>1</v>
      </c>
      <c r="AB783" t="str">
        <f t="shared" si="6"/>
        <v>Cardiff And ValeTorfaen</v>
      </c>
      <c r="AC783" t="str">
        <f>IFERROR(VLOOKUP(AB783,Control!X:Y,2,FALSE),"secondary")</f>
        <v>secondary</v>
      </c>
    </row>
    <row r="784" spans="1:29" x14ac:dyDescent="0.25">
      <c r="A784" s="11">
        <v>44711</v>
      </c>
      <c r="B784" s="2">
        <v>22</v>
      </c>
      <c r="C784" t="s">
        <v>90</v>
      </c>
      <c r="D784" t="s">
        <v>174</v>
      </c>
      <c r="E784" t="s">
        <v>153</v>
      </c>
      <c r="F784" t="s">
        <v>278</v>
      </c>
      <c r="G784" s="3">
        <v>0</v>
      </c>
      <c r="H784" s="5">
        <v>1.3194444444444444E-2</v>
      </c>
      <c r="I784" s="2">
        <v>0</v>
      </c>
      <c r="J784" s="2">
        <v>0</v>
      </c>
      <c r="K784" s="2">
        <v>0</v>
      </c>
      <c r="L784" s="2">
        <v>1</v>
      </c>
      <c r="M784" s="2">
        <v>1</v>
      </c>
      <c r="N784">
        <v>0</v>
      </c>
      <c r="O784" s="2">
        <v>1</v>
      </c>
      <c r="P784" s="2">
        <v>0</v>
      </c>
      <c r="Q784" s="2">
        <v>1</v>
      </c>
      <c r="R784" s="2">
        <v>1</v>
      </c>
      <c r="S784" s="2">
        <v>0</v>
      </c>
      <c r="T784" s="2">
        <v>0</v>
      </c>
      <c r="U784" s="2">
        <v>0</v>
      </c>
      <c r="V784" s="45" t="s">
        <v>77</v>
      </c>
      <c r="W784" s="45" t="s">
        <v>77</v>
      </c>
      <c r="X784" s="45">
        <v>1.8391203703703705E-2</v>
      </c>
      <c r="Y784" s="2">
        <v>0</v>
      </c>
      <c r="Z784" s="2">
        <v>1</v>
      </c>
      <c r="AA784">
        <v>1</v>
      </c>
      <c r="AB784" t="str">
        <f t="shared" si="6"/>
        <v>Cardiff And ValeTorfaen</v>
      </c>
      <c r="AC784" t="str">
        <f>IFERROR(VLOOKUP(AB784,Control!X:Y,2,FALSE),"secondary")</f>
        <v>secondary</v>
      </c>
    </row>
    <row r="785" spans="1:29" x14ac:dyDescent="0.25">
      <c r="A785" s="11">
        <v>44711</v>
      </c>
      <c r="B785" s="2">
        <v>22</v>
      </c>
      <c r="C785" t="s">
        <v>90</v>
      </c>
      <c r="D785" t="s">
        <v>136</v>
      </c>
      <c r="E785" t="s">
        <v>132</v>
      </c>
      <c r="F785" t="s">
        <v>283</v>
      </c>
      <c r="G785" s="3">
        <v>134.19527483333331</v>
      </c>
      <c r="H785" s="5">
        <v>7.3165507166075644E-2</v>
      </c>
      <c r="I785" s="2">
        <v>11</v>
      </c>
      <c r="J785" s="2">
        <v>5</v>
      </c>
      <c r="K785" s="2">
        <v>0</v>
      </c>
      <c r="L785" s="2">
        <v>90</v>
      </c>
      <c r="M785" s="2">
        <v>89</v>
      </c>
      <c r="N785">
        <v>15</v>
      </c>
      <c r="O785" s="2">
        <v>54</v>
      </c>
      <c r="P785" s="2">
        <v>15</v>
      </c>
      <c r="Q785" s="2">
        <v>50</v>
      </c>
      <c r="R785" s="2">
        <v>62</v>
      </c>
      <c r="S785" s="2">
        <v>12</v>
      </c>
      <c r="T785" s="2">
        <v>5</v>
      </c>
      <c r="U785" s="2">
        <v>8</v>
      </c>
      <c r="V785" s="45">
        <v>4.1898148148148146E-3</v>
      </c>
      <c r="W785" s="45">
        <v>0.6</v>
      </c>
      <c r="X785" s="45">
        <v>4.3032407407407408E-2</v>
      </c>
      <c r="Y785" s="2">
        <v>13</v>
      </c>
      <c r="Z785" s="2">
        <v>62</v>
      </c>
      <c r="AA785">
        <v>90</v>
      </c>
      <c r="AB785" t="str">
        <f t="shared" si="6"/>
        <v>Cardiff And ValeVale Of Glamorgan</v>
      </c>
      <c r="AC785" t="str">
        <f>IFERROR(VLOOKUP(AB785,Control!X:Y,2,FALSE),"secondary")</f>
        <v>Primary</v>
      </c>
    </row>
    <row r="786" spans="1:29" x14ac:dyDescent="0.25">
      <c r="A786" s="11">
        <v>44711</v>
      </c>
      <c r="B786" s="2">
        <v>22</v>
      </c>
      <c r="C786" t="s">
        <v>90</v>
      </c>
      <c r="D786" t="s">
        <v>155</v>
      </c>
      <c r="E786" t="s">
        <v>146</v>
      </c>
      <c r="F786" t="s">
        <v>283</v>
      </c>
      <c r="G786" s="3">
        <v>0</v>
      </c>
      <c r="H786" s="5">
        <v>1.9969676256613753E-2</v>
      </c>
      <c r="I786" s="2">
        <v>0</v>
      </c>
      <c r="J786" s="2">
        <v>0</v>
      </c>
      <c r="K786" s="2">
        <v>0</v>
      </c>
      <c r="L786" s="2">
        <v>22</v>
      </c>
      <c r="M786" s="2">
        <v>22</v>
      </c>
      <c r="N786">
        <v>0</v>
      </c>
      <c r="O786" s="2">
        <v>21</v>
      </c>
      <c r="P786" s="2">
        <v>3</v>
      </c>
      <c r="Q786" s="2">
        <v>15</v>
      </c>
      <c r="R786" s="2">
        <v>16</v>
      </c>
      <c r="S786" s="2">
        <v>1</v>
      </c>
      <c r="T786" s="2">
        <v>1</v>
      </c>
      <c r="U786" s="2">
        <v>2</v>
      </c>
      <c r="V786" s="45">
        <v>5.9259259259259265E-3</v>
      </c>
      <c r="W786" s="45">
        <v>0</v>
      </c>
      <c r="X786" s="45">
        <v>8.5787037037037037E-2</v>
      </c>
      <c r="Y786" s="2">
        <v>3</v>
      </c>
      <c r="Z786" s="2">
        <v>16</v>
      </c>
      <c r="AA786">
        <v>22</v>
      </c>
      <c r="AB786" t="str">
        <f t="shared" si="6"/>
        <v>Cardiff And ValeVale Of Glamorgan</v>
      </c>
      <c r="AC786" t="str">
        <f>IFERROR(VLOOKUP(AB786,Control!X:Y,2,FALSE),"secondary")</f>
        <v>Primary</v>
      </c>
    </row>
    <row r="787" spans="1:29" x14ac:dyDescent="0.25">
      <c r="A787" s="11">
        <v>44711</v>
      </c>
      <c r="B787" s="2">
        <v>22</v>
      </c>
      <c r="C787" t="s">
        <v>81</v>
      </c>
      <c r="D787" t="s">
        <v>135</v>
      </c>
      <c r="E787" t="s">
        <v>132</v>
      </c>
      <c r="F787" t="s">
        <v>280</v>
      </c>
      <c r="G787" s="3">
        <v>7.6836111666666662</v>
      </c>
      <c r="H787" s="5">
        <v>9.0454282986111106E-2</v>
      </c>
      <c r="I787" s="2">
        <v>1</v>
      </c>
      <c r="J787" s="2">
        <v>1</v>
      </c>
      <c r="K787" s="2">
        <v>0</v>
      </c>
      <c r="L787" s="2">
        <v>7</v>
      </c>
      <c r="M787" s="2">
        <v>6</v>
      </c>
      <c r="N787">
        <v>2</v>
      </c>
      <c r="O787" s="2">
        <v>4</v>
      </c>
      <c r="P787" s="2">
        <v>1</v>
      </c>
      <c r="Q787" s="2">
        <v>3</v>
      </c>
      <c r="R787" s="2">
        <v>4</v>
      </c>
      <c r="S787" s="2">
        <v>1</v>
      </c>
      <c r="T787" s="2">
        <v>0</v>
      </c>
      <c r="U787" s="2">
        <v>2</v>
      </c>
      <c r="V787" s="45">
        <v>4.340277777777778E-3</v>
      </c>
      <c r="W787" s="45">
        <v>1</v>
      </c>
      <c r="X787" s="45">
        <v>7.6377314814814815E-2</v>
      </c>
      <c r="Y787" s="2">
        <v>2</v>
      </c>
      <c r="Z787" s="2">
        <v>4</v>
      </c>
      <c r="AA787">
        <v>7</v>
      </c>
      <c r="AB787" t="str">
        <f t="shared" si="6"/>
        <v>Cwm Taf MorgannwgBlaenau Gwent</v>
      </c>
      <c r="AC787" t="str">
        <f>IFERROR(VLOOKUP(AB787,Control!X:Y,2,FALSE),"secondary")</f>
        <v>secondary</v>
      </c>
    </row>
    <row r="788" spans="1:29" x14ac:dyDescent="0.25">
      <c r="A788" s="11">
        <v>44711</v>
      </c>
      <c r="B788" s="2">
        <v>22</v>
      </c>
      <c r="C788" t="s">
        <v>81</v>
      </c>
      <c r="D788" t="s">
        <v>140</v>
      </c>
      <c r="E788" t="s">
        <v>132</v>
      </c>
      <c r="F788" t="s">
        <v>269</v>
      </c>
      <c r="G788" s="3">
        <v>311.77416166666666</v>
      </c>
      <c r="H788" s="5">
        <v>0.12488496939102572</v>
      </c>
      <c r="I788" s="2">
        <v>25</v>
      </c>
      <c r="J788" s="2">
        <v>19</v>
      </c>
      <c r="K788" s="2">
        <v>8</v>
      </c>
      <c r="L788" s="2">
        <v>124</v>
      </c>
      <c r="M788" s="2">
        <v>123</v>
      </c>
      <c r="N788">
        <v>28</v>
      </c>
      <c r="O788" s="2">
        <v>72</v>
      </c>
      <c r="P788" s="2">
        <v>17</v>
      </c>
      <c r="Q788" s="2">
        <v>75</v>
      </c>
      <c r="R788" s="2">
        <v>95</v>
      </c>
      <c r="S788" s="2">
        <v>20</v>
      </c>
      <c r="T788" s="2">
        <v>4</v>
      </c>
      <c r="U788" s="2">
        <v>8</v>
      </c>
      <c r="V788" s="45">
        <v>4.3287037037037035E-3</v>
      </c>
      <c r="W788" s="45">
        <v>0.6470588235294118</v>
      </c>
      <c r="X788" s="45">
        <v>5.2974537037037035E-2</v>
      </c>
      <c r="Y788" s="2">
        <v>12</v>
      </c>
      <c r="Z788" s="2">
        <v>95</v>
      </c>
      <c r="AA788">
        <v>124</v>
      </c>
      <c r="AB788" t="str">
        <f t="shared" si="6"/>
        <v>Cwm Taf MorgannwgBridgend</v>
      </c>
      <c r="AC788" t="str">
        <f>IFERROR(VLOOKUP(AB788,Control!X:Y,2,FALSE),"secondary")</f>
        <v>Primary</v>
      </c>
    </row>
    <row r="789" spans="1:29" x14ac:dyDescent="0.25">
      <c r="A789" s="11">
        <v>44711</v>
      </c>
      <c r="B789" s="2">
        <v>22</v>
      </c>
      <c r="C789" t="s">
        <v>81</v>
      </c>
      <c r="D789" t="s">
        <v>141</v>
      </c>
      <c r="E789" t="s">
        <v>132</v>
      </c>
      <c r="F789" t="s">
        <v>269</v>
      </c>
      <c r="G789" s="3">
        <v>4.9513878333333334</v>
      </c>
      <c r="H789" s="5">
        <v>6.1993623263888888E-2</v>
      </c>
      <c r="I789" s="2">
        <v>0</v>
      </c>
      <c r="J789" s="2">
        <v>0</v>
      </c>
      <c r="K789" s="2">
        <v>0</v>
      </c>
      <c r="L789" s="2">
        <v>4</v>
      </c>
      <c r="M789" s="2">
        <v>4</v>
      </c>
      <c r="N789">
        <v>0</v>
      </c>
      <c r="O789" s="2">
        <v>2</v>
      </c>
      <c r="P789" s="2">
        <v>1</v>
      </c>
      <c r="Q789" s="2">
        <v>1</v>
      </c>
      <c r="R789" s="2">
        <v>2</v>
      </c>
      <c r="S789" s="2">
        <v>1</v>
      </c>
      <c r="T789" s="2">
        <v>0</v>
      </c>
      <c r="U789" s="2">
        <v>1</v>
      </c>
      <c r="V789" s="45">
        <v>2.7662037037037039E-3</v>
      </c>
      <c r="W789" s="45">
        <v>1</v>
      </c>
      <c r="X789" s="45">
        <v>0.1154340277777778</v>
      </c>
      <c r="Y789" s="2">
        <v>1</v>
      </c>
      <c r="Z789" s="2">
        <v>2</v>
      </c>
      <c r="AA789">
        <v>4</v>
      </c>
      <c r="AB789" t="str">
        <f t="shared" si="6"/>
        <v>Cwm Taf MorgannwgBridgend</v>
      </c>
      <c r="AC789" t="str">
        <f>IFERROR(VLOOKUP(AB789,Control!X:Y,2,FALSE),"secondary")</f>
        <v>Primary</v>
      </c>
    </row>
    <row r="790" spans="1:29" x14ac:dyDescent="0.25">
      <c r="A790" s="11">
        <v>44711</v>
      </c>
      <c r="B790" s="2">
        <v>22</v>
      </c>
      <c r="C790" t="s">
        <v>81</v>
      </c>
      <c r="D790" t="s">
        <v>135</v>
      </c>
      <c r="E790" t="s">
        <v>132</v>
      </c>
      <c r="F790" t="s">
        <v>269</v>
      </c>
      <c r="G790" s="3">
        <v>0.46944449999999999</v>
      </c>
      <c r="H790" s="5">
        <v>2.9976854166666671E-2</v>
      </c>
      <c r="I790" s="2">
        <v>0</v>
      </c>
      <c r="J790" s="2">
        <v>0</v>
      </c>
      <c r="K790" s="2">
        <v>0</v>
      </c>
      <c r="L790" s="2">
        <v>1</v>
      </c>
      <c r="M790" s="2">
        <v>1</v>
      </c>
      <c r="N790">
        <v>0</v>
      </c>
      <c r="O790" s="2">
        <v>1</v>
      </c>
      <c r="P790" s="2">
        <v>0</v>
      </c>
      <c r="Q790" s="2">
        <v>1</v>
      </c>
      <c r="R790" s="2">
        <v>1</v>
      </c>
      <c r="S790" s="2">
        <v>0</v>
      </c>
      <c r="T790" s="2">
        <v>0</v>
      </c>
      <c r="U790" s="2">
        <v>0</v>
      </c>
      <c r="V790" s="45" t="s">
        <v>77</v>
      </c>
      <c r="W790" s="45" t="s">
        <v>77</v>
      </c>
      <c r="X790" s="45">
        <v>0.12422453703703704</v>
      </c>
      <c r="Y790" s="2">
        <v>0</v>
      </c>
      <c r="Z790" s="2">
        <v>1</v>
      </c>
      <c r="AA790">
        <v>1</v>
      </c>
      <c r="AB790" t="str">
        <f t="shared" si="6"/>
        <v>Cwm Taf MorgannwgBridgend</v>
      </c>
      <c r="AC790" t="str">
        <f>IFERROR(VLOOKUP(AB790,Control!X:Y,2,FALSE),"secondary")</f>
        <v>Primary</v>
      </c>
    </row>
    <row r="791" spans="1:29" x14ac:dyDescent="0.25">
      <c r="A791" s="11">
        <v>44711</v>
      </c>
      <c r="B791" s="2">
        <v>22</v>
      </c>
      <c r="C791" t="s">
        <v>81</v>
      </c>
      <c r="D791" t="s">
        <v>135</v>
      </c>
      <c r="E791" t="s">
        <v>132</v>
      </c>
      <c r="F791" t="s">
        <v>272</v>
      </c>
      <c r="G791" s="3">
        <v>97.676664666666682</v>
      </c>
      <c r="H791" s="5">
        <v>0.1678699671934866</v>
      </c>
      <c r="I791" s="2">
        <v>9</v>
      </c>
      <c r="J791" s="2">
        <v>8</v>
      </c>
      <c r="K791" s="2">
        <v>3</v>
      </c>
      <c r="L791" s="2">
        <v>21</v>
      </c>
      <c r="M791" s="2">
        <v>21</v>
      </c>
      <c r="N791">
        <v>4</v>
      </c>
      <c r="O791" s="2">
        <v>9</v>
      </c>
      <c r="P791" s="2">
        <v>4</v>
      </c>
      <c r="Q791" s="2">
        <v>12</v>
      </c>
      <c r="R791" s="2">
        <v>16</v>
      </c>
      <c r="S791" s="2">
        <v>4</v>
      </c>
      <c r="T791" s="2">
        <v>0</v>
      </c>
      <c r="U791" s="2">
        <v>1</v>
      </c>
      <c r="V791" s="45">
        <v>5.1909722222222227E-3</v>
      </c>
      <c r="W791" s="45">
        <v>0.5</v>
      </c>
      <c r="X791" s="45">
        <v>3.0833333333333334E-2</v>
      </c>
      <c r="Y791" s="2">
        <v>1</v>
      </c>
      <c r="Z791" s="2">
        <v>16</v>
      </c>
      <c r="AA791">
        <v>21</v>
      </c>
      <c r="AB791" t="str">
        <f t="shared" si="6"/>
        <v>Cwm Taf MorgannwgCaerphilly</v>
      </c>
      <c r="AC791" t="str">
        <f>IFERROR(VLOOKUP(AB791,Control!X:Y,2,FALSE),"secondary")</f>
        <v>secondary</v>
      </c>
    </row>
    <row r="792" spans="1:29" x14ac:dyDescent="0.25">
      <c r="A792" s="11">
        <v>44711</v>
      </c>
      <c r="B792" s="2">
        <v>22</v>
      </c>
      <c r="C792" t="s">
        <v>81</v>
      </c>
      <c r="D792" t="s">
        <v>141</v>
      </c>
      <c r="E792" t="s">
        <v>132</v>
      </c>
      <c r="F792" t="s">
        <v>272</v>
      </c>
      <c r="G792" s="3">
        <v>0.22944433333333331</v>
      </c>
      <c r="H792" s="5">
        <v>1.5196756944444445E-2</v>
      </c>
      <c r="I792" s="2">
        <v>0</v>
      </c>
      <c r="J792" s="2">
        <v>0</v>
      </c>
      <c r="K792" s="2">
        <v>0</v>
      </c>
      <c r="L792" s="2">
        <v>2</v>
      </c>
      <c r="M792" s="2">
        <v>2</v>
      </c>
      <c r="N792">
        <v>0</v>
      </c>
      <c r="O792" s="2">
        <v>2</v>
      </c>
      <c r="P792" s="2">
        <v>0</v>
      </c>
      <c r="Q792" s="2">
        <v>1</v>
      </c>
      <c r="R792" s="2">
        <v>2</v>
      </c>
      <c r="S792" s="2">
        <v>1</v>
      </c>
      <c r="T792" s="2">
        <v>0</v>
      </c>
      <c r="U792" s="2">
        <v>0</v>
      </c>
      <c r="V792" s="45" t="s">
        <v>77</v>
      </c>
      <c r="W792" s="45" t="s">
        <v>77</v>
      </c>
      <c r="X792" s="45">
        <v>5.1371527777777773E-2</v>
      </c>
      <c r="Y792" s="2">
        <v>0</v>
      </c>
      <c r="Z792" s="2">
        <v>2</v>
      </c>
      <c r="AA792">
        <v>2</v>
      </c>
      <c r="AB792" t="str">
        <f t="shared" si="6"/>
        <v>Cwm Taf MorgannwgCaerphilly</v>
      </c>
      <c r="AC792" t="str">
        <f>IFERROR(VLOOKUP(AB792,Control!X:Y,2,FALSE),"secondary")</f>
        <v>secondary</v>
      </c>
    </row>
    <row r="793" spans="1:29" x14ac:dyDescent="0.25">
      <c r="A793" s="11">
        <v>44711</v>
      </c>
      <c r="B793" s="2">
        <v>22</v>
      </c>
      <c r="C793" t="s">
        <v>81</v>
      </c>
      <c r="D793" t="s">
        <v>141</v>
      </c>
      <c r="E793" t="s">
        <v>132</v>
      </c>
      <c r="F793" t="s">
        <v>273</v>
      </c>
      <c r="G793" s="3">
        <v>0.6333333333333333</v>
      </c>
      <c r="H793" s="5">
        <v>3.6805555555555557E-2</v>
      </c>
      <c r="I793" s="2">
        <v>0</v>
      </c>
      <c r="J793" s="2">
        <v>0</v>
      </c>
      <c r="K793" s="2">
        <v>0</v>
      </c>
      <c r="L793" s="2">
        <v>1</v>
      </c>
      <c r="M793" s="2">
        <v>1</v>
      </c>
      <c r="N793">
        <v>0</v>
      </c>
      <c r="O793" s="2">
        <v>1</v>
      </c>
      <c r="P793" s="2">
        <v>1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45">
        <v>9.7106481481481488E-3</v>
      </c>
      <c r="W793" s="45">
        <v>0</v>
      </c>
      <c r="X793" s="45" t="s">
        <v>77</v>
      </c>
      <c r="Y793" s="2">
        <v>0</v>
      </c>
      <c r="Z793" s="2">
        <v>0</v>
      </c>
      <c r="AA793">
        <v>1</v>
      </c>
      <c r="AB793" t="str">
        <f t="shared" si="6"/>
        <v>Cwm Taf MorgannwgCardiff</v>
      </c>
      <c r="AC793" t="str">
        <f>IFERROR(VLOOKUP(AB793,Control!X:Y,2,FALSE),"secondary")</f>
        <v>secondary</v>
      </c>
    </row>
    <row r="794" spans="1:29" x14ac:dyDescent="0.25">
      <c r="A794" s="11">
        <v>44711</v>
      </c>
      <c r="B794" s="2">
        <v>22</v>
      </c>
      <c r="C794" t="s">
        <v>81</v>
      </c>
      <c r="D794" t="s">
        <v>135</v>
      </c>
      <c r="E794" t="s">
        <v>132</v>
      </c>
      <c r="F794" t="s">
        <v>281</v>
      </c>
      <c r="G794" s="3">
        <v>156.92249750000002</v>
      </c>
      <c r="H794" s="5">
        <v>0.11076833888888889</v>
      </c>
      <c r="I794" s="2">
        <v>14</v>
      </c>
      <c r="J794" s="2">
        <v>10</v>
      </c>
      <c r="K794" s="2">
        <v>0</v>
      </c>
      <c r="L794" s="2">
        <v>56</v>
      </c>
      <c r="M794" s="2">
        <v>56</v>
      </c>
      <c r="N794">
        <v>13</v>
      </c>
      <c r="O794" s="2">
        <v>33</v>
      </c>
      <c r="P794" s="2">
        <v>13</v>
      </c>
      <c r="Q794" s="2">
        <v>29</v>
      </c>
      <c r="R794" s="2">
        <v>36</v>
      </c>
      <c r="S794" s="2">
        <v>7</v>
      </c>
      <c r="T794" s="2">
        <v>2</v>
      </c>
      <c r="U794" s="2">
        <v>5</v>
      </c>
      <c r="V794" s="45">
        <v>4.5370370370370373E-3</v>
      </c>
      <c r="W794" s="45">
        <v>0.53846153846153844</v>
      </c>
      <c r="X794" s="45">
        <v>7.559027777777777E-2</v>
      </c>
      <c r="Y794" s="2">
        <v>7</v>
      </c>
      <c r="Z794" s="2">
        <v>36</v>
      </c>
      <c r="AA794">
        <v>56</v>
      </c>
      <c r="AB794" t="str">
        <f t="shared" si="6"/>
        <v>Cwm Taf MorgannwgMerthyr Tydfil</v>
      </c>
      <c r="AC794" t="str">
        <f>IFERROR(VLOOKUP(AB794,Control!X:Y,2,FALSE),"secondary")</f>
        <v>Primary</v>
      </c>
    </row>
    <row r="795" spans="1:29" x14ac:dyDescent="0.25">
      <c r="A795" s="11">
        <v>44711</v>
      </c>
      <c r="B795" s="2">
        <v>22</v>
      </c>
      <c r="C795" t="s">
        <v>81</v>
      </c>
      <c r="D795" t="s">
        <v>141</v>
      </c>
      <c r="E795" t="s">
        <v>132</v>
      </c>
      <c r="F795" t="s">
        <v>281</v>
      </c>
      <c r="G795" s="3">
        <v>12.058054666666667</v>
      </c>
      <c r="H795" s="5">
        <v>7.1870545940170935E-2</v>
      </c>
      <c r="I795" s="2">
        <v>1</v>
      </c>
      <c r="J795" s="2">
        <v>0</v>
      </c>
      <c r="K795" s="2">
        <v>0</v>
      </c>
      <c r="L795" s="2">
        <v>10</v>
      </c>
      <c r="M795" s="2">
        <v>10</v>
      </c>
      <c r="N795">
        <v>3</v>
      </c>
      <c r="O795" s="2">
        <v>6</v>
      </c>
      <c r="P795" s="2">
        <v>1</v>
      </c>
      <c r="Q795" s="2">
        <v>7</v>
      </c>
      <c r="R795" s="2">
        <v>9</v>
      </c>
      <c r="S795" s="2">
        <v>2</v>
      </c>
      <c r="T795" s="2">
        <v>0</v>
      </c>
      <c r="U795" s="2">
        <v>0</v>
      </c>
      <c r="V795" s="45">
        <v>1.3460648148148149E-2</v>
      </c>
      <c r="W795" s="45">
        <v>0</v>
      </c>
      <c r="X795" s="45">
        <v>8.0740740740740738E-2</v>
      </c>
      <c r="Y795" s="2">
        <v>0</v>
      </c>
      <c r="Z795" s="2">
        <v>9</v>
      </c>
      <c r="AA795">
        <v>10</v>
      </c>
      <c r="AB795" t="str">
        <f t="shared" si="6"/>
        <v>Cwm Taf MorgannwgMerthyr Tydfil</v>
      </c>
      <c r="AC795" t="str">
        <f>IFERROR(VLOOKUP(AB795,Control!X:Y,2,FALSE),"secondary")</f>
        <v>Primary</v>
      </c>
    </row>
    <row r="796" spans="1:29" x14ac:dyDescent="0.25">
      <c r="A796" s="11">
        <v>44711</v>
      </c>
      <c r="B796" s="2">
        <v>22</v>
      </c>
      <c r="C796" t="s">
        <v>81</v>
      </c>
      <c r="D796" t="s">
        <v>140</v>
      </c>
      <c r="E796" t="s">
        <v>132</v>
      </c>
      <c r="F796" t="s">
        <v>275</v>
      </c>
      <c r="G796" s="3">
        <v>30.865276666666666</v>
      </c>
      <c r="H796" s="5">
        <v>0.10183944791666667</v>
      </c>
      <c r="I796" s="2">
        <v>3</v>
      </c>
      <c r="J796" s="2">
        <v>2</v>
      </c>
      <c r="K796" s="2">
        <v>0</v>
      </c>
      <c r="L796" s="2">
        <v>15</v>
      </c>
      <c r="M796" s="2">
        <v>15</v>
      </c>
      <c r="N796">
        <v>2</v>
      </c>
      <c r="O796" s="2">
        <v>9</v>
      </c>
      <c r="P796" s="2">
        <v>2</v>
      </c>
      <c r="Q796" s="2">
        <v>10</v>
      </c>
      <c r="R796" s="2">
        <v>11</v>
      </c>
      <c r="S796" s="2">
        <v>1</v>
      </c>
      <c r="T796" s="2">
        <v>0</v>
      </c>
      <c r="U796" s="2">
        <v>2</v>
      </c>
      <c r="V796" s="45">
        <v>6.533564814814815E-3</v>
      </c>
      <c r="W796" s="45">
        <v>0.5</v>
      </c>
      <c r="X796" s="45">
        <v>2.8217592592592593E-2</v>
      </c>
      <c r="Y796" s="2">
        <v>2</v>
      </c>
      <c r="Z796" s="2">
        <v>11</v>
      </c>
      <c r="AA796">
        <v>15</v>
      </c>
      <c r="AB796" t="str">
        <f t="shared" si="6"/>
        <v>Cwm Taf MorgannwgNeath Port Talbot</v>
      </c>
      <c r="AC796" t="str">
        <f>IFERROR(VLOOKUP(AB796,Control!X:Y,2,FALSE),"secondary")</f>
        <v>secondary</v>
      </c>
    </row>
    <row r="797" spans="1:29" x14ac:dyDescent="0.25">
      <c r="A797" s="11">
        <v>44711</v>
      </c>
      <c r="B797" s="2">
        <v>22</v>
      </c>
      <c r="C797" t="s">
        <v>81</v>
      </c>
      <c r="D797" t="s">
        <v>135</v>
      </c>
      <c r="E797" t="s">
        <v>132</v>
      </c>
      <c r="F797" t="s">
        <v>94</v>
      </c>
      <c r="G797" s="3">
        <v>57.949443500000008</v>
      </c>
      <c r="H797" s="5">
        <v>0.11968328945707071</v>
      </c>
      <c r="I797" s="2">
        <v>5</v>
      </c>
      <c r="J797" s="2">
        <v>3</v>
      </c>
      <c r="K797" s="2">
        <v>0</v>
      </c>
      <c r="L797" s="2">
        <v>15</v>
      </c>
      <c r="M797" s="2">
        <v>15</v>
      </c>
      <c r="N797">
        <v>3</v>
      </c>
      <c r="O797" s="2">
        <v>8</v>
      </c>
      <c r="P797" s="2">
        <v>2</v>
      </c>
      <c r="Q797" s="2">
        <v>8</v>
      </c>
      <c r="R797" s="2">
        <v>12</v>
      </c>
      <c r="S797" s="2">
        <v>4</v>
      </c>
      <c r="T797" s="2">
        <v>0</v>
      </c>
      <c r="U797" s="2">
        <v>1</v>
      </c>
      <c r="V797" s="45">
        <v>5.2835648148148147E-3</v>
      </c>
      <c r="W797" s="45">
        <v>0.5</v>
      </c>
      <c r="X797" s="45">
        <v>3.7141203703703704E-2</v>
      </c>
      <c r="Y797" s="2">
        <v>1</v>
      </c>
      <c r="Z797" s="2">
        <v>12</v>
      </c>
      <c r="AA797">
        <v>15</v>
      </c>
      <c r="AB797" t="str">
        <f t="shared" si="6"/>
        <v>Cwm Taf MorgannwgPowys</v>
      </c>
      <c r="AC797" t="str">
        <f>IFERROR(VLOOKUP(AB797,Control!X:Y,2,FALSE),"secondary")</f>
        <v>secondary</v>
      </c>
    </row>
    <row r="798" spans="1:29" x14ac:dyDescent="0.25">
      <c r="A798" s="11">
        <v>44711</v>
      </c>
      <c r="B798" s="2">
        <v>22</v>
      </c>
      <c r="C798" t="s">
        <v>81</v>
      </c>
      <c r="D798" t="s">
        <v>141</v>
      </c>
      <c r="E798" t="s">
        <v>132</v>
      </c>
      <c r="F798" t="s">
        <v>94</v>
      </c>
      <c r="G798" s="3">
        <v>5.6666666666666664E-2</v>
      </c>
      <c r="H798" s="5">
        <v>1.2777777777777777E-2</v>
      </c>
      <c r="I798" s="2">
        <v>0</v>
      </c>
      <c r="J798" s="2">
        <v>0</v>
      </c>
      <c r="K798" s="2">
        <v>0</v>
      </c>
      <c r="L798" s="2">
        <v>1</v>
      </c>
      <c r="M798" s="2">
        <v>1</v>
      </c>
      <c r="N798">
        <v>0</v>
      </c>
      <c r="O798" s="2">
        <v>1</v>
      </c>
      <c r="P798" s="2">
        <v>0</v>
      </c>
      <c r="Q798" s="2">
        <v>1</v>
      </c>
      <c r="R798" s="2">
        <v>1</v>
      </c>
      <c r="S798" s="2">
        <v>0</v>
      </c>
      <c r="T798" s="2">
        <v>0</v>
      </c>
      <c r="U798" s="2">
        <v>0</v>
      </c>
      <c r="V798" s="45" t="s">
        <v>77</v>
      </c>
      <c r="W798" s="45" t="s">
        <v>77</v>
      </c>
      <c r="X798" s="45">
        <v>7.3032407407407412E-3</v>
      </c>
      <c r="Y798" s="2">
        <v>0</v>
      </c>
      <c r="Z798" s="2">
        <v>1</v>
      </c>
      <c r="AA798">
        <v>1</v>
      </c>
      <c r="AB798" t="str">
        <f t="shared" si="6"/>
        <v>Cwm Taf MorgannwgPowys</v>
      </c>
      <c r="AC798" t="str">
        <f>IFERROR(VLOOKUP(AB798,Control!X:Y,2,FALSE),"secondary")</f>
        <v>secondary</v>
      </c>
    </row>
    <row r="799" spans="1:29" x14ac:dyDescent="0.25">
      <c r="A799" s="11">
        <v>44711</v>
      </c>
      <c r="B799" s="2">
        <v>22</v>
      </c>
      <c r="C799" t="s">
        <v>81</v>
      </c>
      <c r="D799" t="s">
        <v>135</v>
      </c>
      <c r="E799" t="s">
        <v>132</v>
      </c>
      <c r="F799" t="s">
        <v>274</v>
      </c>
      <c r="G799" s="3">
        <v>175.71166300000002</v>
      </c>
      <c r="H799" s="5">
        <v>0.10322743502554277</v>
      </c>
      <c r="I799" s="2">
        <v>16</v>
      </c>
      <c r="J799" s="2">
        <v>12</v>
      </c>
      <c r="K799" s="2">
        <v>0</v>
      </c>
      <c r="L799" s="2">
        <v>65</v>
      </c>
      <c r="M799" s="2">
        <v>63</v>
      </c>
      <c r="N799">
        <v>13</v>
      </c>
      <c r="O799" s="2">
        <v>41</v>
      </c>
      <c r="P799" s="2">
        <v>10</v>
      </c>
      <c r="Q799" s="2">
        <v>34</v>
      </c>
      <c r="R799" s="2">
        <v>45</v>
      </c>
      <c r="S799" s="2">
        <v>11</v>
      </c>
      <c r="T799" s="2">
        <v>2</v>
      </c>
      <c r="U799" s="2">
        <v>8</v>
      </c>
      <c r="V799" s="45">
        <v>4.9537037037037032E-3</v>
      </c>
      <c r="W799" s="45">
        <v>0.6</v>
      </c>
      <c r="X799" s="45">
        <v>5.1354166666666673E-2</v>
      </c>
      <c r="Y799" s="2">
        <v>10</v>
      </c>
      <c r="Z799" s="2">
        <v>45</v>
      </c>
      <c r="AA799">
        <v>63</v>
      </c>
      <c r="AB799" t="str">
        <f t="shared" si="6"/>
        <v>Cwm Taf MorgannwgRhondda Cynon Taff</v>
      </c>
      <c r="AC799" t="str">
        <f>IFERROR(VLOOKUP(AB799,Control!X:Y,2,FALSE),"secondary")</f>
        <v>Primary</v>
      </c>
    </row>
    <row r="800" spans="1:29" x14ac:dyDescent="0.25">
      <c r="A800" s="11">
        <v>44711</v>
      </c>
      <c r="B800" s="2">
        <v>22</v>
      </c>
      <c r="C800" t="s">
        <v>81</v>
      </c>
      <c r="D800" t="s">
        <v>141</v>
      </c>
      <c r="E800" t="s">
        <v>132</v>
      </c>
      <c r="F800" t="s">
        <v>274</v>
      </c>
      <c r="G800" s="3">
        <v>106.45138333333331</v>
      </c>
      <c r="H800" s="5">
        <v>3.5645527240410042E-2</v>
      </c>
      <c r="I800" s="2">
        <v>8</v>
      </c>
      <c r="J800" s="2">
        <v>1</v>
      </c>
      <c r="K800" s="2">
        <v>0</v>
      </c>
      <c r="L800" s="2">
        <v>180</v>
      </c>
      <c r="M800" s="2">
        <v>178</v>
      </c>
      <c r="N800">
        <v>70</v>
      </c>
      <c r="O800" s="2">
        <v>149</v>
      </c>
      <c r="P800" s="2">
        <v>35</v>
      </c>
      <c r="Q800" s="2">
        <v>107</v>
      </c>
      <c r="R800" s="2">
        <v>136</v>
      </c>
      <c r="S800" s="2">
        <v>29</v>
      </c>
      <c r="T800" s="2">
        <v>1</v>
      </c>
      <c r="U800" s="2">
        <v>8</v>
      </c>
      <c r="V800" s="45">
        <v>6.122685185185185E-3</v>
      </c>
      <c r="W800" s="45">
        <v>0.45714285714285713</v>
      </c>
      <c r="X800" s="45">
        <v>4.2418981481481488E-2</v>
      </c>
      <c r="Y800" s="2">
        <v>9</v>
      </c>
      <c r="Z800" s="2">
        <v>136</v>
      </c>
      <c r="AA800">
        <v>178</v>
      </c>
      <c r="AB800" t="str">
        <f t="shared" si="6"/>
        <v>Cwm Taf MorgannwgRhondda Cynon Taff</v>
      </c>
      <c r="AC800" t="str">
        <f>IFERROR(VLOOKUP(AB800,Control!X:Y,2,FALSE),"secondary")</f>
        <v>Primary</v>
      </c>
    </row>
    <row r="801" spans="1:29" x14ac:dyDescent="0.25">
      <c r="A801" s="11">
        <v>44711</v>
      </c>
      <c r="B801" s="2">
        <v>22</v>
      </c>
      <c r="C801" t="s">
        <v>81</v>
      </c>
      <c r="D801" t="s">
        <v>140</v>
      </c>
      <c r="E801" t="s">
        <v>132</v>
      </c>
      <c r="F801" t="s">
        <v>274</v>
      </c>
      <c r="G801" s="3">
        <v>10.604444333333333</v>
      </c>
      <c r="H801" s="5">
        <v>8.2687113425925926E-2</v>
      </c>
      <c r="I801" s="2">
        <v>2</v>
      </c>
      <c r="J801" s="2">
        <v>0</v>
      </c>
      <c r="K801" s="2">
        <v>0</v>
      </c>
      <c r="L801" s="2">
        <v>7</v>
      </c>
      <c r="M801" s="2">
        <v>7</v>
      </c>
      <c r="N801">
        <v>2</v>
      </c>
      <c r="O801" s="2">
        <v>5</v>
      </c>
      <c r="P801" s="2">
        <v>2</v>
      </c>
      <c r="Q801" s="2">
        <v>2</v>
      </c>
      <c r="R801" s="2">
        <v>4</v>
      </c>
      <c r="S801" s="2">
        <v>2</v>
      </c>
      <c r="T801" s="2">
        <v>0</v>
      </c>
      <c r="U801" s="2">
        <v>1</v>
      </c>
      <c r="V801" s="45">
        <v>9.4907407407407408E-4</v>
      </c>
      <c r="W801" s="45">
        <v>1</v>
      </c>
      <c r="X801" s="45">
        <v>3.7031250000000002E-2</v>
      </c>
      <c r="Y801" s="2">
        <v>1</v>
      </c>
      <c r="Z801" s="2">
        <v>4</v>
      </c>
      <c r="AA801">
        <v>7</v>
      </c>
      <c r="AB801" t="str">
        <f t="shared" si="6"/>
        <v>Cwm Taf MorgannwgRhondda Cynon Taff</v>
      </c>
      <c r="AC801" t="str">
        <f>IFERROR(VLOOKUP(AB801,Control!X:Y,2,FALSE),"secondary")</f>
        <v>Primary</v>
      </c>
    </row>
    <row r="802" spans="1:29" x14ac:dyDescent="0.25">
      <c r="A802" s="11">
        <v>44711</v>
      </c>
      <c r="B802" s="2">
        <v>22</v>
      </c>
      <c r="C802" t="s">
        <v>81</v>
      </c>
      <c r="D802" t="s">
        <v>141</v>
      </c>
      <c r="E802" t="s">
        <v>132</v>
      </c>
      <c r="F802" t="s">
        <v>283</v>
      </c>
      <c r="G802" s="3">
        <v>9.360833333333332</v>
      </c>
      <c r="H802" s="5">
        <v>0.20543402777777778</v>
      </c>
      <c r="I802" s="2">
        <v>1</v>
      </c>
      <c r="J802" s="2">
        <v>1</v>
      </c>
      <c r="K802" s="2">
        <v>0</v>
      </c>
      <c r="L802" s="2">
        <v>2</v>
      </c>
      <c r="M802" s="2">
        <v>2</v>
      </c>
      <c r="N802">
        <v>1</v>
      </c>
      <c r="O802" s="2">
        <v>1</v>
      </c>
      <c r="P802" s="2">
        <v>0</v>
      </c>
      <c r="Q802" s="2">
        <v>0</v>
      </c>
      <c r="R802" s="2">
        <v>2</v>
      </c>
      <c r="S802" s="2">
        <v>2</v>
      </c>
      <c r="T802" s="2">
        <v>0</v>
      </c>
      <c r="U802" s="2">
        <v>0</v>
      </c>
      <c r="V802" s="45" t="s">
        <v>77</v>
      </c>
      <c r="W802" s="45" t="s">
        <v>77</v>
      </c>
      <c r="X802" s="45">
        <v>2.5104166666666667E-2</v>
      </c>
      <c r="Y802" s="2">
        <v>0</v>
      </c>
      <c r="Z802" s="2">
        <v>2</v>
      </c>
      <c r="AA802">
        <v>2</v>
      </c>
      <c r="AB802" t="str">
        <f t="shared" si="6"/>
        <v>Cwm Taf MorgannwgVale Of Glamorgan</v>
      </c>
      <c r="AC802" t="str">
        <f>IFERROR(VLOOKUP(AB802,Control!X:Y,2,FALSE),"secondary")</f>
        <v>secondary</v>
      </c>
    </row>
    <row r="803" spans="1:29" x14ac:dyDescent="0.25">
      <c r="A803" s="11">
        <v>44711</v>
      </c>
      <c r="B803" s="2">
        <v>22</v>
      </c>
      <c r="C803" t="s">
        <v>81</v>
      </c>
      <c r="D803" t="s">
        <v>140</v>
      </c>
      <c r="E803" t="s">
        <v>132</v>
      </c>
      <c r="F803" t="s">
        <v>283</v>
      </c>
      <c r="G803" s="3">
        <v>15.063333333333333</v>
      </c>
      <c r="H803" s="5">
        <v>6.2704475115740746E-2</v>
      </c>
      <c r="I803" s="2">
        <v>0</v>
      </c>
      <c r="J803" s="2">
        <v>0</v>
      </c>
      <c r="K803" s="2">
        <v>0</v>
      </c>
      <c r="L803" s="2">
        <v>12</v>
      </c>
      <c r="M803" s="2">
        <v>12</v>
      </c>
      <c r="N803">
        <v>2</v>
      </c>
      <c r="O803" s="2">
        <v>5</v>
      </c>
      <c r="P803" s="2">
        <v>1</v>
      </c>
      <c r="Q803" s="2">
        <v>9</v>
      </c>
      <c r="R803" s="2">
        <v>9</v>
      </c>
      <c r="S803" s="2">
        <v>0</v>
      </c>
      <c r="T803" s="2">
        <v>0</v>
      </c>
      <c r="U803" s="2">
        <v>2</v>
      </c>
      <c r="V803" s="45">
        <v>9.9537037037037042E-3</v>
      </c>
      <c r="W803" s="45">
        <v>0</v>
      </c>
      <c r="X803" s="45">
        <v>6.6226851851851856E-2</v>
      </c>
      <c r="Y803" s="2">
        <v>2</v>
      </c>
      <c r="Z803" s="2">
        <v>9</v>
      </c>
      <c r="AA803">
        <v>12</v>
      </c>
      <c r="AB803" t="str">
        <f t="shared" si="6"/>
        <v>Cwm Taf MorgannwgVale Of Glamorgan</v>
      </c>
      <c r="AC803" t="str">
        <f>IFERROR(VLOOKUP(AB803,Control!X:Y,2,FALSE),"secondary")</f>
        <v>secondary</v>
      </c>
    </row>
    <row r="804" spans="1:29" x14ac:dyDescent="0.25">
      <c r="A804" s="11">
        <v>44711</v>
      </c>
      <c r="B804" s="2">
        <v>22</v>
      </c>
      <c r="C804" t="s">
        <v>76</v>
      </c>
      <c r="D804" t="s">
        <v>137</v>
      </c>
      <c r="E804" t="s">
        <v>132</v>
      </c>
      <c r="F804" t="s">
        <v>268</v>
      </c>
      <c r="G804" s="3">
        <v>438.70554483333325</v>
      </c>
      <c r="H804" s="5">
        <v>0.13294063337813622</v>
      </c>
      <c r="I804" s="2">
        <v>38</v>
      </c>
      <c r="J804" s="2">
        <v>25</v>
      </c>
      <c r="K804" s="2">
        <v>5</v>
      </c>
      <c r="L804" s="2">
        <v>129</v>
      </c>
      <c r="M804" s="2">
        <v>129</v>
      </c>
      <c r="N804">
        <v>15</v>
      </c>
      <c r="O804" s="2">
        <v>61</v>
      </c>
      <c r="P804" s="2">
        <v>15</v>
      </c>
      <c r="Q804" s="2">
        <v>76</v>
      </c>
      <c r="R804" s="2">
        <v>98</v>
      </c>
      <c r="S804" s="2">
        <v>22</v>
      </c>
      <c r="T804" s="2">
        <v>4</v>
      </c>
      <c r="U804" s="2">
        <v>12</v>
      </c>
      <c r="V804" s="45">
        <v>1.0543981481481482E-2</v>
      </c>
      <c r="W804" s="45">
        <v>0.4</v>
      </c>
      <c r="X804" s="45">
        <v>6.9097222222222227E-2</v>
      </c>
      <c r="Y804" s="2">
        <v>16</v>
      </c>
      <c r="Z804" s="2">
        <v>98</v>
      </c>
      <c r="AA804">
        <v>129</v>
      </c>
      <c r="AB804" t="str">
        <f t="shared" si="6"/>
        <v>Hywel DdaCarmarthenshire</v>
      </c>
      <c r="AC804" t="str">
        <f>IFERROR(VLOOKUP(AB804,Control!X:Y,2,FALSE),"secondary")</f>
        <v>Primary</v>
      </c>
    </row>
    <row r="805" spans="1:29" x14ac:dyDescent="0.25">
      <c r="A805" s="11">
        <v>44711</v>
      </c>
      <c r="B805" s="2">
        <v>22</v>
      </c>
      <c r="C805" t="s">
        <v>76</v>
      </c>
      <c r="D805" t="s">
        <v>145</v>
      </c>
      <c r="E805" t="s">
        <v>146</v>
      </c>
      <c r="F805" t="s">
        <v>268</v>
      </c>
      <c r="G805" s="3">
        <v>94.564160999999999</v>
      </c>
      <c r="H805" s="5">
        <v>7.2883994063620089E-2</v>
      </c>
      <c r="I805" s="2">
        <v>8</v>
      </c>
      <c r="J805" s="2">
        <v>3</v>
      </c>
      <c r="K805" s="2">
        <v>0</v>
      </c>
      <c r="L805" s="2">
        <v>57</v>
      </c>
      <c r="M805" s="2">
        <v>57</v>
      </c>
      <c r="N805">
        <v>13</v>
      </c>
      <c r="O805" s="2">
        <v>37</v>
      </c>
      <c r="P805" s="2">
        <v>8</v>
      </c>
      <c r="Q805" s="2">
        <v>39</v>
      </c>
      <c r="R805" s="2">
        <v>44</v>
      </c>
      <c r="S805" s="2">
        <v>5</v>
      </c>
      <c r="T805" s="2">
        <v>1</v>
      </c>
      <c r="U805" s="2">
        <v>4</v>
      </c>
      <c r="V805" s="45">
        <v>7.1354166666666675E-3</v>
      </c>
      <c r="W805" s="45">
        <v>0.25</v>
      </c>
      <c r="X805" s="45">
        <v>6.0370370370370373E-2</v>
      </c>
      <c r="Y805" s="2">
        <v>5</v>
      </c>
      <c r="Z805" s="2">
        <v>44</v>
      </c>
      <c r="AA805">
        <v>57</v>
      </c>
      <c r="AB805" t="str">
        <f t="shared" si="6"/>
        <v>Hywel DdaCarmarthenshire</v>
      </c>
      <c r="AC805" t="str">
        <f>IFERROR(VLOOKUP(AB805,Control!X:Y,2,FALSE),"secondary")</f>
        <v>Primary</v>
      </c>
    </row>
    <row r="806" spans="1:29" x14ac:dyDescent="0.25">
      <c r="A806" s="11">
        <v>44711</v>
      </c>
      <c r="B806" s="2">
        <v>22</v>
      </c>
      <c r="C806" t="s">
        <v>76</v>
      </c>
      <c r="D806" t="s">
        <v>137</v>
      </c>
      <c r="E806" t="s">
        <v>132</v>
      </c>
      <c r="F806" t="s">
        <v>286</v>
      </c>
      <c r="G806" s="3">
        <v>71.986386833333341</v>
      </c>
      <c r="H806" s="5">
        <v>0.10403103038194446</v>
      </c>
      <c r="I806" s="2">
        <v>7</v>
      </c>
      <c r="J806" s="2">
        <v>3</v>
      </c>
      <c r="K806" s="2">
        <v>0</v>
      </c>
      <c r="L806" s="2">
        <v>26</v>
      </c>
      <c r="M806" s="2">
        <v>26</v>
      </c>
      <c r="N806">
        <v>1</v>
      </c>
      <c r="O806" s="2">
        <v>10</v>
      </c>
      <c r="P806" s="2">
        <v>1</v>
      </c>
      <c r="Q806" s="2">
        <v>16</v>
      </c>
      <c r="R806" s="2">
        <v>21</v>
      </c>
      <c r="S806" s="2">
        <v>5</v>
      </c>
      <c r="T806" s="2">
        <v>1</v>
      </c>
      <c r="U806" s="2">
        <v>3</v>
      </c>
      <c r="V806" s="45">
        <v>1.2673611111111111E-2</v>
      </c>
      <c r="W806" s="45">
        <v>0</v>
      </c>
      <c r="X806" s="45">
        <v>5.7893518518518518E-2</v>
      </c>
      <c r="Y806" s="2">
        <v>4</v>
      </c>
      <c r="Z806" s="2">
        <v>21</v>
      </c>
      <c r="AA806">
        <v>26</v>
      </c>
      <c r="AB806" t="str">
        <f t="shared" si="6"/>
        <v>Hywel DdaCeredigion</v>
      </c>
      <c r="AC806" t="str">
        <f>IFERROR(VLOOKUP(AB806,Control!X:Y,2,FALSE),"secondary")</f>
        <v>Primary</v>
      </c>
    </row>
    <row r="807" spans="1:29" x14ac:dyDescent="0.25">
      <c r="A807" s="11">
        <v>44711</v>
      </c>
      <c r="B807" s="2">
        <v>22</v>
      </c>
      <c r="C807" t="s">
        <v>76</v>
      </c>
      <c r="D807" t="s">
        <v>147</v>
      </c>
      <c r="E807" t="s">
        <v>132</v>
      </c>
      <c r="F807" t="s">
        <v>286</v>
      </c>
      <c r="G807" s="3">
        <v>88.402221666666662</v>
      </c>
      <c r="H807" s="5">
        <v>8.2070623366013049E-2</v>
      </c>
      <c r="I807" s="2">
        <v>6</v>
      </c>
      <c r="J807" s="2">
        <v>1</v>
      </c>
      <c r="K807" s="2">
        <v>0</v>
      </c>
      <c r="L807" s="2">
        <v>45</v>
      </c>
      <c r="M807" s="2">
        <v>44</v>
      </c>
      <c r="N807">
        <v>8</v>
      </c>
      <c r="O807" s="2">
        <v>21</v>
      </c>
      <c r="P807" s="2">
        <v>4</v>
      </c>
      <c r="Q807" s="2">
        <v>23</v>
      </c>
      <c r="R807" s="2">
        <v>36</v>
      </c>
      <c r="S807" s="2">
        <v>13</v>
      </c>
      <c r="T807" s="2">
        <v>3</v>
      </c>
      <c r="U807" s="2">
        <v>2</v>
      </c>
      <c r="V807" s="45">
        <v>4.8090277777777784E-3</v>
      </c>
      <c r="W807" s="45">
        <v>0.5</v>
      </c>
      <c r="X807" s="45">
        <v>5.1695601851851854E-2</v>
      </c>
      <c r="Y807" s="2">
        <v>5</v>
      </c>
      <c r="Z807" s="2">
        <v>36</v>
      </c>
      <c r="AA807">
        <v>45</v>
      </c>
      <c r="AB807" t="str">
        <f t="shared" si="6"/>
        <v>Hywel DdaCeredigion</v>
      </c>
      <c r="AC807" t="str">
        <f>IFERROR(VLOOKUP(AB807,Control!X:Y,2,FALSE),"secondary")</f>
        <v>Primary</v>
      </c>
    </row>
    <row r="808" spans="1:29" x14ac:dyDescent="0.25">
      <c r="A808" s="11">
        <v>44711</v>
      </c>
      <c r="B808" s="2">
        <v>22</v>
      </c>
      <c r="C808" t="s">
        <v>76</v>
      </c>
      <c r="D808" t="s">
        <v>145</v>
      </c>
      <c r="E808" t="s">
        <v>146</v>
      </c>
      <c r="F808" t="s">
        <v>286</v>
      </c>
      <c r="G808" s="3">
        <v>0</v>
      </c>
      <c r="H808" s="5" t="s">
        <v>77</v>
      </c>
      <c r="I808" s="2">
        <v>0</v>
      </c>
      <c r="J808" s="2">
        <v>0</v>
      </c>
      <c r="K808" s="2">
        <v>0</v>
      </c>
      <c r="L808" s="2">
        <v>1</v>
      </c>
      <c r="M808" s="2">
        <v>1</v>
      </c>
      <c r="N808">
        <v>1</v>
      </c>
      <c r="O808" s="2">
        <v>1</v>
      </c>
      <c r="P808" s="2">
        <v>0</v>
      </c>
      <c r="Q808" s="2">
        <v>1</v>
      </c>
      <c r="R808" s="2">
        <v>1</v>
      </c>
      <c r="S808" s="2">
        <v>0</v>
      </c>
      <c r="T808" s="2">
        <v>0</v>
      </c>
      <c r="U808" s="2">
        <v>0</v>
      </c>
      <c r="V808" s="45" t="s">
        <v>77</v>
      </c>
      <c r="W808" s="45" t="s">
        <v>77</v>
      </c>
      <c r="X808" s="45">
        <v>2.210648148148148E-2</v>
      </c>
      <c r="Y808" s="2">
        <v>0</v>
      </c>
      <c r="Z808" s="2">
        <v>1</v>
      </c>
      <c r="AA808">
        <v>1</v>
      </c>
      <c r="AB808" t="str">
        <f t="shared" si="6"/>
        <v>Hywel DdaCeredigion</v>
      </c>
      <c r="AC808" t="str">
        <f>IFERROR(VLOOKUP(AB808,Control!X:Y,2,FALSE),"secondary")</f>
        <v>Primary</v>
      </c>
    </row>
    <row r="809" spans="1:29" x14ac:dyDescent="0.25">
      <c r="A809" s="11">
        <v>44711</v>
      </c>
      <c r="B809" s="2">
        <v>22</v>
      </c>
      <c r="C809" t="s">
        <v>76</v>
      </c>
      <c r="D809" t="s">
        <v>147</v>
      </c>
      <c r="E809" t="s">
        <v>132</v>
      </c>
      <c r="F809" t="s">
        <v>287</v>
      </c>
      <c r="G809" s="3">
        <v>14.904999500000001</v>
      </c>
      <c r="H809" s="5">
        <v>3.9927247685185185E-2</v>
      </c>
      <c r="I809" s="2">
        <v>0</v>
      </c>
      <c r="J809" s="2">
        <v>0</v>
      </c>
      <c r="K809" s="2">
        <v>0</v>
      </c>
      <c r="L809" s="2">
        <v>21</v>
      </c>
      <c r="M809" s="2">
        <v>21</v>
      </c>
      <c r="N809">
        <v>2</v>
      </c>
      <c r="O809" s="2">
        <v>16</v>
      </c>
      <c r="P809" s="2">
        <v>5</v>
      </c>
      <c r="Q809" s="2">
        <v>13</v>
      </c>
      <c r="R809" s="2">
        <v>15</v>
      </c>
      <c r="S809" s="2">
        <v>2</v>
      </c>
      <c r="T809" s="2">
        <v>0</v>
      </c>
      <c r="U809" s="2">
        <v>1</v>
      </c>
      <c r="V809" s="45">
        <v>1.2337962962962962E-2</v>
      </c>
      <c r="W809" s="45">
        <v>0.4</v>
      </c>
      <c r="X809" s="45">
        <v>5.8657407407407408E-2</v>
      </c>
      <c r="Y809" s="2">
        <v>1</v>
      </c>
      <c r="Z809" s="2">
        <v>15</v>
      </c>
      <c r="AA809">
        <v>21</v>
      </c>
      <c r="AB809" t="str">
        <f t="shared" si="6"/>
        <v>Hywel DdaGwynedd</v>
      </c>
      <c r="AC809" t="str">
        <f>IFERROR(VLOOKUP(AB809,Control!X:Y,2,FALSE),"secondary")</f>
        <v>secondary</v>
      </c>
    </row>
    <row r="810" spans="1:29" x14ac:dyDescent="0.25">
      <c r="A810" s="11">
        <v>44711</v>
      </c>
      <c r="B810" s="2">
        <v>22</v>
      </c>
      <c r="C810" t="s">
        <v>76</v>
      </c>
      <c r="D810" t="s">
        <v>145</v>
      </c>
      <c r="E810" t="s">
        <v>146</v>
      </c>
      <c r="F810" t="s">
        <v>275</v>
      </c>
      <c r="G810" s="3">
        <v>0.11722216666666667</v>
      </c>
      <c r="H810" s="5">
        <v>1.5300923611111111E-2</v>
      </c>
      <c r="I810" s="2">
        <v>0</v>
      </c>
      <c r="J810" s="2">
        <v>0</v>
      </c>
      <c r="K810" s="2">
        <v>0</v>
      </c>
      <c r="L810" s="2">
        <v>1</v>
      </c>
      <c r="M810" s="2">
        <v>1</v>
      </c>
      <c r="N810">
        <v>0</v>
      </c>
      <c r="O810" s="2">
        <v>1</v>
      </c>
      <c r="P810" s="2">
        <v>1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45">
        <v>0</v>
      </c>
      <c r="W810" s="45">
        <v>1</v>
      </c>
      <c r="X810" s="45" t="s">
        <v>77</v>
      </c>
      <c r="Y810" s="2">
        <v>0</v>
      </c>
      <c r="Z810" s="2">
        <v>0</v>
      </c>
      <c r="AA810">
        <v>1</v>
      </c>
      <c r="AB810" t="str">
        <f t="shared" si="6"/>
        <v>Hywel DdaNeath Port Talbot</v>
      </c>
      <c r="AC810" t="str">
        <f>IFERROR(VLOOKUP(AB810,Control!X:Y,2,FALSE),"secondary")</f>
        <v>secondary</v>
      </c>
    </row>
    <row r="811" spans="1:29" x14ac:dyDescent="0.25">
      <c r="A811" s="11">
        <v>44711</v>
      </c>
      <c r="B811" s="2">
        <v>22</v>
      </c>
      <c r="C811" t="s">
        <v>76</v>
      </c>
      <c r="D811" t="s">
        <v>144</v>
      </c>
      <c r="E811" t="s">
        <v>132</v>
      </c>
      <c r="F811" t="s">
        <v>270</v>
      </c>
      <c r="G811" s="3">
        <v>178.02276749999999</v>
      </c>
      <c r="H811" s="5">
        <v>6.4622616197183097E-2</v>
      </c>
      <c r="I811" s="2">
        <v>11</v>
      </c>
      <c r="J811" s="2">
        <v>2</v>
      </c>
      <c r="K811" s="2">
        <v>0</v>
      </c>
      <c r="L811" s="2">
        <v>129</v>
      </c>
      <c r="M811" s="2">
        <v>128</v>
      </c>
      <c r="N811">
        <v>25</v>
      </c>
      <c r="O811" s="2">
        <v>79</v>
      </c>
      <c r="P811" s="2">
        <v>10</v>
      </c>
      <c r="Q811" s="2">
        <v>76</v>
      </c>
      <c r="R811" s="2">
        <v>100</v>
      </c>
      <c r="S811" s="2">
        <v>24</v>
      </c>
      <c r="T811" s="2">
        <v>4</v>
      </c>
      <c r="U811" s="2">
        <v>15</v>
      </c>
      <c r="V811" s="45">
        <v>8.0324074074074082E-3</v>
      </c>
      <c r="W811" s="45">
        <v>0.3</v>
      </c>
      <c r="X811" s="45">
        <v>4.2754629629629629E-2</v>
      </c>
      <c r="Y811" s="2">
        <v>19</v>
      </c>
      <c r="Z811" s="2">
        <v>100</v>
      </c>
      <c r="AA811">
        <v>129</v>
      </c>
      <c r="AB811" t="str">
        <f t="shared" si="6"/>
        <v>Hywel DdaPembrokeshire</v>
      </c>
      <c r="AC811" t="str">
        <f>IFERROR(VLOOKUP(AB811,Control!X:Y,2,FALSE),"secondary")</f>
        <v>Primary</v>
      </c>
    </row>
    <row r="812" spans="1:29" x14ac:dyDescent="0.25">
      <c r="A812" s="11">
        <v>44711</v>
      </c>
      <c r="B812" s="2">
        <v>22</v>
      </c>
      <c r="C812" t="s">
        <v>76</v>
      </c>
      <c r="D812" t="s">
        <v>137</v>
      </c>
      <c r="E812" t="s">
        <v>132</v>
      </c>
      <c r="F812" t="s">
        <v>270</v>
      </c>
      <c r="G812" s="3">
        <v>17.361943333333329</v>
      </c>
      <c r="H812" s="5">
        <v>3.7248037927350444E-2</v>
      </c>
      <c r="I812" s="2">
        <v>1</v>
      </c>
      <c r="J812" s="2">
        <v>0</v>
      </c>
      <c r="K812" s="2">
        <v>0</v>
      </c>
      <c r="L812" s="2">
        <v>30</v>
      </c>
      <c r="M812" s="2">
        <v>29</v>
      </c>
      <c r="N812">
        <v>7</v>
      </c>
      <c r="O812" s="2">
        <v>22</v>
      </c>
      <c r="P812" s="2">
        <v>9</v>
      </c>
      <c r="Q812" s="2">
        <v>10</v>
      </c>
      <c r="R812" s="2">
        <v>16</v>
      </c>
      <c r="S812" s="2">
        <v>6</v>
      </c>
      <c r="T812" s="2">
        <v>0</v>
      </c>
      <c r="U812" s="2">
        <v>5</v>
      </c>
      <c r="V812" s="45">
        <v>8.5416666666666679E-3</v>
      </c>
      <c r="W812" s="45">
        <v>0.22222222222222221</v>
      </c>
      <c r="X812" s="45">
        <v>2.4988425925925928E-2</v>
      </c>
      <c r="Y812" s="2">
        <v>5</v>
      </c>
      <c r="Z812" s="2">
        <v>16</v>
      </c>
      <c r="AA812">
        <v>30</v>
      </c>
      <c r="AB812" t="str">
        <f t="shared" ref="AB812:AB875" si="7">C812&amp;F812</f>
        <v>Hywel DdaPembrokeshire</v>
      </c>
      <c r="AC812" t="str">
        <f>IFERROR(VLOOKUP(AB812,Control!X:Y,2,FALSE),"secondary")</f>
        <v>Primary</v>
      </c>
    </row>
    <row r="813" spans="1:29" x14ac:dyDescent="0.25">
      <c r="A813" s="11">
        <v>44711</v>
      </c>
      <c r="B813" s="2">
        <v>22</v>
      </c>
      <c r="C813" t="s">
        <v>76</v>
      </c>
      <c r="D813" t="s">
        <v>147</v>
      </c>
      <c r="E813" t="s">
        <v>132</v>
      </c>
      <c r="F813" t="s">
        <v>270</v>
      </c>
      <c r="G813" s="3">
        <v>0.70388883333333341</v>
      </c>
      <c r="H813" s="5">
        <v>2.508101736111111E-2</v>
      </c>
      <c r="I813" s="2">
        <v>0</v>
      </c>
      <c r="J813" s="2">
        <v>0</v>
      </c>
      <c r="K813" s="2">
        <v>0</v>
      </c>
      <c r="L813" s="2">
        <v>1</v>
      </c>
      <c r="M813" s="2">
        <v>1</v>
      </c>
      <c r="N813">
        <v>0</v>
      </c>
      <c r="O813" s="2">
        <v>1</v>
      </c>
      <c r="P813" s="2">
        <v>1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45">
        <v>2.1597222222222223E-2</v>
      </c>
      <c r="W813" s="45">
        <v>0</v>
      </c>
      <c r="X813" s="45" t="s">
        <v>77</v>
      </c>
      <c r="Y813" s="2">
        <v>0</v>
      </c>
      <c r="Z813" s="2">
        <v>0</v>
      </c>
      <c r="AA813">
        <v>1</v>
      </c>
      <c r="AB813" t="str">
        <f t="shared" si="7"/>
        <v>Hywel DdaPembrokeshire</v>
      </c>
      <c r="AC813" t="str">
        <f>IFERROR(VLOOKUP(AB813,Control!X:Y,2,FALSE),"secondary")</f>
        <v>Primary</v>
      </c>
    </row>
    <row r="814" spans="1:29" x14ac:dyDescent="0.25">
      <c r="A814" s="11">
        <v>44711</v>
      </c>
      <c r="B814" s="2">
        <v>22</v>
      </c>
      <c r="C814" t="s">
        <v>76</v>
      </c>
      <c r="D814" t="s">
        <v>168</v>
      </c>
      <c r="E814" t="s">
        <v>153</v>
      </c>
      <c r="F814" t="s">
        <v>270</v>
      </c>
      <c r="G814" s="3">
        <v>0</v>
      </c>
      <c r="H814" s="5">
        <v>4.1203680555555559E-3</v>
      </c>
      <c r="I814" s="2">
        <v>0</v>
      </c>
      <c r="J814" s="2">
        <v>0</v>
      </c>
      <c r="K814" s="2">
        <v>0</v>
      </c>
      <c r="L814" s="2">
        <v>1</v>
      </c>
      <c r="M814" s="2">
        <v>1</v>
      </c>
      <c r="N814">
        <v>0</v>
      </c>
      <c r="O814" s="2">
        <v>1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1</v>
      </c>
      <c r="V814" s="45" t="s">
        <v>77</v>
      </c>
      <c r="W814" s="45" t="s">
        <v>77</v>
      </c>
      <c r="X814" s="45" t="s">
        <v>77</v>
      </c>
      <c r="Y814" s="2">
        <v>1</v>
      </c>
      <c r="Z814" s="2">
        <v>0</v>
      </c>
      <c r="AA814">
        <v>1</v>
      </c>
      <c r="AB814" t="str">
        <f t="shared" si="7"/>
        <v>Hywel DdaPembrokeshire</v>
      </c>
      <c r="AC814" t="str">
        <f>IFERROR(VLOOKUP(AB814,Control!X:Y,2,FALSE),"secondary")</f>
        <v>Primary</v>
      </c>
    </row>
    <row r="815" spans="1:29" x14ac:dyDescent="0.25">
      <c r="A815" s="11">
        <v>44711</v>
      </c>
      <c r="B815" s="2">
        <v>22</v>
      </c>
      <c r="C815" t="s">
        <v>76</v>
      </c>
      <c r="D815" t="s">
        <v>147</v>
      </c>
      <c r="E815" t="s">
        <v>132</v>
      </c>
      <c r="F815" t="s">
        <v>94</v>
      </c>
      <c r="G815" s="3">
        <v>35.856386999999998</v>
      </c>
      <c r="H815" s="5">
        <v>5.7080437500000011E-2</v>
      </c>
      <c r="I815" s="2">
        <v>2</v>
      </c>
      <c r="J815" s="2">
        <v>0</v>
      </c>
      <c r="K815" s="2">
        <v>0</v>
      </c>
      <c r="L815" s="2">
        <v>29</v>
      </c>
      <c r="M815" s="2">
        <v>29</v>
      </c>
      <c r="N815">
        <v>6</v>
      </c>
      <c r="O815" s="2">
        <v>17</v>
      </c>
      <c r="P815" s="2">
        <v>3</v>
      </c>
      <c r="Q815" s="2">
        <v>20</v>
      </c>
      <c r="R815" s="2">
        <v>24</v>
      </c>
      <c r="S815" s="2">
        <v>4</v>
      </c>
      <c r="T815" s="2">
        <v>0</v>
      </c>
      <c r="U815" s="2">
        <v>2</v>
      </c>
      <c r="V815" s="45">
        <v>1.4166666666666666E-2</v>
      </c>
      <c r="W815" s="45">
        <v>0.33333333333333331</v>
      </c>
      <c r="X815" s="45">
        <v>5.243634259259259E-2</v>
      </c>
      <c r="Y815" s="2">
        <v>2</v>
      </c>
      <c r="Z815" s="2">
        <v>24</v>
      </c>
      <c r="AA815">
        <v>29</v>
      </c>
      <c r="AB815" t="str">
        <f t="shared" si="7"/>
        <v>Hywel DdaPowys</v>
      </c>
      <c r="AC815" t="str">
        <f>IFERROR(VLOOKUP(AB815,Control!X:Y,2,FALSE),"secondary")</f>
        <v>secondary</v>
      </c>
    </row>
    <row r="816" spans="1:29" x14ac:dyDescent="0.25">
      <c r="A816" s="11">
        <v>44711</v>
      </c>
      <c r="B816" s="2">
        <v>22</v>
      </c>
      <c r="C816" t="s">
        <v>76</v>
      </c>
      <c r="D816" t="s">
        <v>137</v>
      </c>
      <c r="E816" t="s">
        <v>132</v>
      </c>
      <c r="F816" t="s">
        <v>94</v>
      </c>
      <c r="G816" s="3">
        <v>0</v>
      </c>
      <c r="H816" s="5">
        <v>5.648145833333334E-3</v>
      </c>
      <c r="I816" s="2">
        <v>0</v>
      </c>
      <c r="J816" s="2">
        <v>0</v>
      </c>
      <c r="K816" s="2">
        <v>0</v>
      </c>
      <c r="L816" s="2">
        <v>1</v>
      </c>
      <c r="M816" s="2">
        <v>1</v>
      </c>
      <c r="N816">
        <v>1</v>
      </c>
      <c r="O816" s="2">
        <v>1</v>
      </c>
      <c r="P816" s="2">
        <v>0</v>
      </c>
      <c r="Q816" s="2">
        <v>1</v>
      </c>
      <c r="R816" s="2">
        <v>1</v>
      </c>
      <c r="S816" s="2">
        <v>0</v>
      </c>
      <c r="T816" s="2">
        <v>0</v>
      </c>
      <c r="U816" s="2">
        <v>0</v>
      </c>
      <c r="V816" s="45" t="s">
        <v>77</v>
      </c>
      <c r="W816" s="45" t="s">
        <v>77</v>
      </c>
      <c r="X816" s="45">
        <v>8.172453703703704E-2</v>
      </c>
      <c r="Y816" s="2">
        <v>0</v>
      </c>
      <c r="Z816" s="2">
        <v>1</v>
      </c>
      <c r="AA816">
        <v>1</v>
      </c>
      <c r="AB816" t="str">
        <f t="shared" si="7"/>
        <v>Hywel DdaPowys</v>
      </c>
      <c r="AC816" t="str">
        <f>IFERROR(VLOOKUP(AB816,Control!X:Y,2,FALSE),"secondary")</f>
        <v>secondary</v>
      </c>
    </row>
    <row r="817" spans="1:29" x14ac:dyDescent="0.25">
      <c r="A817" s="11">
        <v>44711</v>
      </c>
      <c r="B817" s="2">
        <v>22</v>
      </c>
      <c r="C817" t="s">
        <v>94</v>
      </c>
      <c r="D817" t="s">
        <v>230</v>
      </c>
      <c r="E817" t="s">
        <v>153</v>
      </c>
      <c r="F817" t="s">
        <v>287</v>
      </c>
      <c r="G817" s="3">
        <v>0</v>
      </c>
      <c r="H817" s="5" t="s">
        <v>77</v>
      </c>
      <c r="I817" s="2">
        <v>0</v>
      </c>
      <c r="J817" s="2">
        <v>0</v>
      </c>
      <c r="K817" s="2">
        <v>0</v>
      </c>
      <c r="L817" s="2">
        <v>1</v>
      </c>
      <c r="M817" s="2">
        <v>0</v>
      </c>
      <c r="N817">
        <v>0</v>
      </c>
      <c r="O817" s="2">
        <v>0</v>
      </c>
      <c r="P817" s="2">
        <v>0</v>
      </c>
      <c r="Q817" s="2">
        <v>0</v>
      </c>
      <c r="R817" s="2">
        <v>1</v>
      </c>
      <c r="S817" s="2">
        <v>1</v>
      </c>
      <c r="T817" s="2">
        <v>0</v>
      </c>
      <c r="U817" s="2">
        <v>0</v>
      </c>
      <c r="V817" s="45" t="s">
        <v>77</v>
      </c>
      <c r="W817" s="45" t="s">
        <v>77</v>
      </c>
      <c r="X817" s="45" t="s">
        <v>77</v>
      </c>
      <c r="Y817" s="2">
        <v>0</v>
      </c>
      <c r="Z817" s="2">
        <v>1</v>
      </c>
      <c r="AA817">
        <v>0</v>
      </c>
      <c r="AB817" t="str">
        <f t="shared" si="7"/>
        <v>PowysGwynedd</v>
      </c>
      <c r="AC817" t="str">
        <f>IFERROR(VLOOKUP(AB817,Control!X:Y,2,FALSE),"secondary")</f>
        <v>secondary</v>
      </c>
    </row>
    <row r="818" spans="1:29" x14ac:dyDescent="0.25">
      <c r="A818" s="11">
        <v>44711</v>
      </c>
      <c r="B818" s="2">
        <v>22</v>
      </c>
      <c r="C818" t="s">
        <v>94</v>
      </c>
      <c r="D818" t="s">
        <v>224</v>
      </c>
      <c r="E818" t="s">
        <v>170</v>
      </c>
      <c r="F818" t="s">
        <v>94</v>
      </c>
      <c r="G818" s="3">
        <v>0</v>
      </c>
      <c r="H818" s="5">
        <v>1.0937500000000001E-2</v>
      </c>
      <c r="I818" s="2">
        <v>0</v>
      </c>
      <c r="J818" s="2">
        <v>0</v>
      </c>
      <c r="K818" s="2">
        <v>0</v>
      </c>
      <c r="L818" s="2">
        <v>1</v>
      </c>
      <c r="M818" s="2">
        <v>1</v>
      </c>
      <c r="N818">
        <v>0</v>
      </c>
      <c r="O818" s="2">
        <v>1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1</v>
      </c>
      <c r="V818" s="45" t="s">
        <v>77</v>
      </c>
      <c r="W818" s="45" t="s">
        <v>77</v>
      </c>
      <c r="X818" s="45" t="s">
        <v>77</v>
      </c>
      <c r="Y818" s="2">
        <v>1</v>
      </c>
      <c r="Z818" s="2">
        <v>0</v>
      </c>
      <c r="AA818">
        <v>1</v>
      </c>
      <c r="AB818" t="str">
        <f t="shared" si="7"/>
        <v>PowysPowys</v>
      </c>
      <c r="AC818" t="str">
        <f>IFERROR(VLOOKUP(AB818,Control!X:Y,2,FALSE),"secondary")</f>
        <v>Primary</v>
      </c>
    </row>
    <row r="819" spans="1:29" x14ac:dyDescent="0.25">
      <c r="A819" s="11">
        <v>44711</v>
      </c>
      <c r="B819" s="2">
        <v>22</v>
      </c>
      <c r="C819" t="s">
        <v>94</v>
      </c>
      <c r="D819" t="s">
        <v>240</v>
      </c>
      <c r="E819" t="s">
        <v>153</v>
      </c>
      <c r="F819" t="s">
        <v>94</v>
      </c>
      <c r="G819" s="3">
        <v>0</v>
      </c>
      <c r="H819" s="5">
        <v>5.3240763888888886E-3</v>
      </c>
      <c r="I819" s="2">
        <v>0</v>
      </c>
      <c r="J819" s="2">
        <v>0</v>
      </c>
      <c r="K819" s="2">
        <v>0</v>
      </c>
      <c r="L819" s="2">
        <v>1</v>
      </c>
      <c r="M819" s="2">
        <v>1</v>
      </c>
      <c r="N819">
        <v>0</v>
      </c>
      <c r="O819" s="2">
        <v>1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1</v>
      </c>
      <c r="V819" s="45" t="s">
        <v>77</v>
      </c>
      <c r="W819" s="45" t="s">
        <v>77</v>
      </c>
      <c r="X819" s="45" t="s">
        <v>77</v>
      </c>
      <c r="Y819" s="2">
        <v>1</v>
      </c>
      <c r="Z819" s="2">
        <v>0</v>
      </c>
      <c r="AA819">
        <v>1</v>
      </c>
      <c r="AB819" t="str">
        <f t="shared" si="7"/>
        <v>PowysPowys</v>
      </c>
      <c r="AC819" t="str">
        <f>IFERROR(VLOOKUP(AB819,Control!X:Y,2,FALSE),"secondary")</f>
        <v>Primary</v>
      </c>
    </row>
    <row r="820" spans="1:29" x14ac:dyDescent="0.25">
      <c r="A820" s="11">
        <v>44711</v>
      </c>
      <c r="B820" s="2">
        <v>22</v>
      </c>
      <c r="C820" t="s">
        <v>80</v>
      </c>
      <c r="D820" t="s">
        <v>133</v>
      </c>
      <c r="E820" t="s">
        <v>132</v>
      </c>
      <c r="F820" t="s">
        <v>269</v>
      </c>
      <c r="G820" s="3">
        <v>0</v>
      </c>
      <c r="H820" s="5">
        <v>1.2184597222222222E-2</v>
      </c>
      <c r="I820" s="2">
        <v>0</v>
      </c>
      <c r="J820" s="2">
        <v>0</v>
      </c>
      <c r="K820" s="2">
        <v>0</v>
      </c>
      <c r="L820" s="2">
        <v>5</v>
      </c>
      <c r="M820" s="2">
        <v>5</v>
      </c>
      <c r="N820">
        <v>1</v>
      </c>
      <c r="O820" s="2">
        <v>5</v>
      </c>
      <c r="P820" s="2">
        <v>1</v>
      </c>
      <c r="Q820" s="2">
        <v>3</v>
      </c>
      <c r="R820" s="2">
        <v>3</v>
      </c>
      <c r="S820" s="2">
        <v>0</v>
      </c>
      <c r="T820" s="2">
        <v>0</v>
      </c>
      <c r="U820" s="2">
        <v>1</v>
      </c>
      <c r="V820" s="45">
        <v>0</v>
      </c>
      <c r="W820" s="45">
        <v>1</v>
      </c>
      <c r="X820" s="45">
        <v>1.7997685185185186E-2</v>
      </c>
      <c r="Y820" s="2">
        <v>1</v>
      </c>
      <c r="Z820" s="2">
        <v>3</v>
      </c>
      <c r="AA820">
        <v>5</v>
      </c>
      <c r="AB820" t="str">
        <f t="shared" si="7"/>
        <v>Swansea BayBridgend</v>
      </c>
      <c r="AC820" t="str">
        <f>IFERROR(VLOOKUP(AB820,Control!X:Y,2,FALSE),"secondary")</f>
        <v>secondary</v>
      </c>
    </row>
    <row r="821" spans="1:29" x14ac:dyDescent="0.25">
      <c r="A821" s="11">
        <v>44711</v>
      </c>
      <c r="B821" s="2">
        <v>22</v>
      </c>
      <c r="C821" t="s">
        <v>80</v>
      </c>
      <c r="D821" t="s">
        <v>133</v>
      </c>
      <c r="E821" t="s">
        <v>132</v>
      </c>
      <c r="F821" t="s">
        <v>273</v>
      </c>
      <c r="G821" s="3">
        <v>0.9277778333333333</v>
      </c>
      <c r="H821" s="5">
        <v>2.3302469907407409E-2</v>
      </c>
      <c r="I821" s="2">
        <v>0</v>
      </c>
      <c r="J821" s="2">
        <v>0</v>
      </c>
      <c r="K821" s="2">
        <v>0</v>
      </c>
      <c r="L821" s="2">
        <v>3</v>
      </c>
      <c r="M821" s="2">
        <v>3</v>
      </c>
      <c r="N821">
        <v>0</v>
      </c>
      <c r="O821" s="2">
        <v>3</v>
      </c>
      <c r="P821" s="2">
        <v>0</v>
      </c>
      <c r="Q821" s="2">
        <v>2</v>
      </c>
      <c r="R821" s="2">
        <v>2</v>
      </c>
      <c r="S821" s="2">
        <v>0</v>
      </c>
      <c r="T821" s="2">
        <v>0</v>
      </c>
      <c r="U821" s="2">
        <v>1</v>
      </c>
      <c r="V821" s="45" t="s">
        <v>77</v>
      </c>
      <c r="W821" s="45" t="s">
        <v>77</v>
      </c>
      <c r="X821" s="45">
        <v>0.12013888888888889</v>
      </c>
      <c r="Y821" s="2">
        <v>1</v>
      </c>
      <c r="Z821" s="2">
        <v>2</v>
      </c>
      <c r="AA821">
        <v>3</v>
      </c>
      <c r="AB821" t="str">
        <f t="shared" si="7"/>
        <v>Swansea BayCardiff</v>
      </c>
      <c r="AC821" t="str">
        <f>IFERROR(VLOOKUP(AB821,Control!X:Y,2,FALSE),"secondary")</f>
        <v>secondary</v>
      </c>
    </row>
    <row r="822" spans="1:29" x14ac:dyDescent="0.25">
      <c r="A822" s="11">
        <v>44711</v>
      </c>
      <c r="B822" s="2">
        <v>22</v>
      </c>
      <c r="C822" t="s">
        <v>80</v>
      </c>
      <c r="D822" t="s">
        <v>133</v>
      </c>
      <c r="E822" t="s">
        <v>132</v>
      </c>
      <c r="F822" t="s">
        <v>268</v>
      </c>
      <c r="G822" s="3">
        <v>6.8174991666666669</v>
      </c>
      <c r="H822" s="5">
        <v>3.0894759081196585E-2</v>
      </c>
      <c r="I822" s="2">
        <v>0</v>
      </c>
      <c r="J822" s="2">
        <v>0</v>
      </c>
      <c r="K822" s="2">
        <v>0</v>
      </c>
      <c r="L822" s="2">
        <v>17</v>
      </c>
      <c r="M822" s="2">
        <v>16</v>
      </c>
      <c r="N822">
        <v>4</v>
      </c>
      <c r="O822" s="2">
        <v>13</v>
      </c>
      <c r="P822" s="2">
        <v>0</v>
      </c>
      <c r="Q822" s="2">
        <v>7</v>
      </c>
      <c r="R822" s="2">
        <v>8</v>
      </c>
      <c r="S822" s="2">
        <v>1</v>
      </c>
      <c r="T822" s="2">
        <v>0</v>
      </c>
      <c r="U822" s="2">
        <v>9</v>
      </c>
      <c r="V822" s="45" t="s">
        <v>77</v>
      </c>
      <c r="W822" s="45" t="s">
        <v>77</v>
      </c>
      <c r="X822" s="45">
        <v>3.6649305555555553E-2</v>
      </c>
      <c r="Y822" s="2">
        <v>9</v>
      </c>
      <c r="Z822" s="2">
        <v>8</v>
      </c>
      <c r="AA822">
        <v>17</v>
      </c>
      <c r="AB822" t="str">
        <f t="shared" si="7"/>
        <v>Swansea BayCarmarthenshire</v>
      </c>
      <c r="AC822" t="str">
        <f>IFERROR(VLOOKUP(AB822,Control!X:Y,2,FALSE),"secondary")</f>
        <v>secondary</v>
      </c>
    </row>
    <row r="823" spans="1:29" x14ac:dyDescent="0.25">
      <c r="A823" s="11">
        <v>44711</v>
      </c>
      <c r="B823" s="2">
        <v>22</v>
      </c>
      <c r="C823" t="s">
        <v>80</v>
      </c>
      <c r="D823" t="s">
        <v>149</v>
      </c>
      <c r="E823" t="s">
        <v>150</v>
      </c>
      <c r="F823" t="s">
        <v>268</v>
      </c>
      <c r="G823" s="3">
        <v>0</v>
      </c>
      <c r="H823" s="5">
        <v>1.0115743055555557E-2</v>
      </c>
      <c r="I823" s="2">
        <v>0</v>
      </c>
      <c r="J823" s="2">
        <v>0</v>
      </c>
      <c r="K823" s="2">
        <v>0</v>
      </c>
      <c r="L823" s="2">
        <v>1</v>
      </c>
      <c r="M823" s="2">
        <v>1</v>
      </c>
      <c r="N823">
        <v>0</v>
      </c>
      <c r="O823" s="2">
        <v>1</v>
      </c>
      <c r="P823" s="2">
        <v>1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45">
        <v>1.3773148148148149E-3</v>
      </c>
      <c r="W823" s="45">
        <v>1</v>
      </c>
      <c r="X823" s="45" t="s">
        <v>77</v>
      </c>
      <c r="Y823" s="2">
        <v>0</v>
      </c>
      <c r="Z823" s="2">
        <v>0</v>
      </c>
      <c r="AA823">
        <v>1</v>
      </c>
      <c r="AB823" t="str">
        <f t="shared" si="7"/>
        <v>Swansea BayCarmarthenshire</v>
      </c>
      <c r="AC823" t="str">
        <f>IFERROR(VLOOKUP(AB823,Control!X:Y,2,FALSE),"secondary")</f>
        <v>secondary</v>
      </c>
    </row>
    <row r="824" spans="1:29" x14ac:dyDescent="0.25">
      <c r="A824" s="11">
        <v>44711</v>
      </c>
      <c r="B824" s="2">
        <v>22</v>
      </c>
      <c r="C824" t="s">
        <v>80</v>
      </c>
      <c r="D824" t="s">
        <v>133</v>
      </c>
      <c r="E824" t="s">
        <v>132</v>
      </c>
      <c r="F824" t="s">
        <v>286</v>
      </c>
      <c r="G824" s="3">
        <v>0.66333333333333333</v>
      </c>
      <c r="H824" s="5">
        <v>3.8055555555555558E-2</v>
      </c>
      <c r="I824" s="2">
        <v>0</v>
      </c>
      <c r="J824" s="2">
        <v>0</v>
      </c>
      <c r="K824" s="2">
        <v>0</v>
      </c>
      <c r="L824" s="2">
        <v>1</v>
      </c>
      <c r="M824" s="2">
        <v>1</v>
      </c>
      <c r="N824">
        <v>0</v>
      </c>
      <c r="O824" s="2">
        <v>1</v>
      </c>
      <c r="P824" s="2">
        <v>0</v>
      </c>
      <c r="Q824" s="2">
        <v>1</v>
      </c>
      <c r="R824" s="2">
        <v>1</v>
      </c>
      <c r="S824" s="2">
        <v>0</v>
      </c>
      <c r="T824" s="2">
        <v>0</v>
      </c>
      <c r="U824" s="2">
        <v>0</v>
      </c>
      <c r="V824" s="45" t="s">
        <v>77</v>
      </c>
      <c r="W824" s="45" t="s">
        <v>77</v>
      </c>
      <c r="X824" s="45">
        <v>1.3518518518518518E-2</v>
      </c>
      <c r="Y824" s="2">
        <v>0</v>
      </c>
      <c r="Z824" s="2">
        <v>1</v>
      </c>
      <c r="AA824">
        <v>1</v>
      </c>
      <c r="AB824" t="str">
        <f t="shared" si="7"/>
        <v>Swansea BayCeredigion</v>
      </c>
      <c r="AC824" t="str">
        <f>IFERROR(VLOOKUP(AB824,Control!X:Y,2,FALSE),"secondary")</f>
        <v>secondary</v>
      </c>
    </row>
    <row r="825" spans="1:29" x14ac:dyDescent="0.25">
      <c r="A825" s="11">
        <v>44711</v>
      </c>
      <c r="B825" s="2">
        <v>22</v>
      </c>
      <c r="C825" t="s">
        <v>80</v>
      </c>
      <c r="D825" t="s">
        <v>149</v>
      </c>
      <c r="E825" t="s">
        <v>150</v>
      </c>
      <c r="F825" t="s">
        <v>286</v>
      </c>
      <c r="G825" s="3">
        <v>0</v>
      </c>
      <c r="H825" s="5">
        <v>2.3043979166666666E-2</v>
      </c>
      <c r="I825" s="2">
        <v>0</v>
      </c>
      <c r="J825" s="2">
        <v>0</v>
      </c>
      <c r="K825" s="2">
        <v>0</v>
      </c>
      <c r="L825" s="2">
        <v>1</v>
      </c>
      <c r="M825" s="2">
        <v>1</v>
      </c>
      <c r="N825">
        <v>0</v>
      </c>
      <c r="O825" s="2">
        <v>1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1</v>
      </c>
      <c r="V825" s="45" t="s">
        <v>77</v>
      </c>
      <c r="W825" s="45" t="s">
        <v>77</v>
      </c>
      <c r="X825" s="45" t="s">
        <v>77</v>
      </c>
      <c r="Y825" s="2">
        <v>1</v>
      </c>
      <c r="Z825" s="2">
        <v>0</v>
      </c>
      <c r="AA825">
        <v>1</v>
      </c>
      <c r="AB825" t="str">
        <f t="shared" si="7"/>
        <v>Swansea BayCeredigion</v>
      </c>
      <c r="AC825" t="str">
        <f>IFERROR(VLOOKUP(AB825,Control!X:Y,2,FALSE),"secondary")</f>
        <v>secondary</v>
      </c>
    </row>
    <row r="826" spans="1:29" x14ac:dyDescent="0.25">
      <c r="A826" s="11">
        <v>44711</v>
      </c>
      <c r="B826" s="2">
        <v>22</v>
      </c>
      <c r="C826" t="s">
        <v>80</v>
      </c>
      <c r="D826" t="s">
        <v>133</v>
      </c>
      <c r="E826" t="s">
        <v>132</v>
      </c>
      <c r="F826" t="s">
        <v>275</v>
      </c>
      <c r="G826" s="3">
        <v>69.717219500000013</v>
      </c>
      <c r="H826" s="5">
        <v>3.994942383756038E-2</v>
      </c>
      <c r="I826" s="2">
        <v>4</v>
      </c>
      <c r="J826" s="2">
        <v>2</v>
      </c>
      <c r="K826" s="2">
        <v>0</v>
      </c>
      <c r="L826" s="2">
        <v>107</v>
      </c>
      <c r="M826" s="2">
        <v>107</v>
      </c>
      <c r="N826">
        <v>55</v>
      </c>
      <c r="O826" s="2">
        <v>86</v>
      </c>
      <c r="P826" s="2">
        <v>14</v>
      </c>
      <c r="Q826" s="2">
        <v>65</v>
      </c>
      <c r="R826" s="2">
        <v>85</v>
      </c>
      <c r="S826" s="2">
        <v>20</v>
      </c>
      <c r="T826" s="2">
        <v>5</v>
      </c>
      <c r="U826" s="2">
        <v>3</v>
      </c>
      <c r="V826" s="45">
        <v>6.2557870370370371E-3</v>
      </c>
      <c r="W826" s="45">
        <v>0.5</v>
      </c>
      <c r="X826" s="45">
        <v>3.4861111111111114E-2</v>
      </c>
      <c r="Y826" s="2">
        <v>8</v>
      </c>
      <c r="Z826" s="2">
        <v>85</v>
      </c>
      <c r="AA826">
        <v>107</v>
      </c>
      <c r="AB826" t="str">
        <f t="shared" si="7"/>
        <v>Swansea BayNeath Port Talbot</v>
      </c>
      <c r="AC826" t="str">
        <f>IFERROR(VLOOKUP(AB826,Control!X:Y,2,FALSE),"secondary")</f>
        <v>Primary</v>
      </c>
    </row>
    <row r="827" spans="1:29" x14ac:dyDescent="0.25">
      <c r="A827" s="11">
        <v>44711</v>
      </c>
      <c r="B827" s="2">
        <v>22</v>
      </c>
      <c r="C827" t="s">
        <v>80</v>
      </c>
      <c r="D827" t="s">
        <v>149</v>
      </c>
      <c r="E827" t="s">
        <v>150</v>
      </c>
      <c r="F827" t="s">
        <v>275</v>
      </c>
      <c r="G827" s="3">
        <v>1.1922221666666666</v>
      </c>
      <c r="H827" s="5">
        <v>4.1338250434027779E-2</v>
      </c>
      <c r="I827" s="2">
        <v>1</v>
      </c>
      <c r="J827" s="2">
        <v>1</v>
      </c>
      <c r="K827" s="2">
        <v>0</v>
      </c>
      <c r="L827" s="2">
        <v>16</v>
      </c>
      <c r="M827" s="2">
        <v>16</v>
      </c>
      <c r="N827">
        <v>1</v>
      </c>
      <c r="O827" s="2">
        <v>13</v>
      </c>
      <c r="P827" s="2">
        <v>2</v>
      </c>
      <c r="Q827" s="2">
        <v>9</v>
      </c>
      <c r="R827" s="2">
        <v>10</v>
      </c>
      <c r="S827" s="2">
        <v>1</v>
      </c>
      <c r="T827" s="2">
        <v>0</v>
      </c>
      <c r="U827" s="2">
        <v>4</v>
      </c>
      <c r="V827" s="45">
        <v>5.6770833333333343E-3</v>
      </c>
      <c r="W827" s="45">
        <v>0.5</v>
      </c>
      <c r="X827" s="45">
        <v>3.5486111111111114E-2</v>
      </c>
      <c r="Y827" s="2">
        <v>4</v>
      </c>
      <c r="Z827" s="2">
        <v>10</v>
      </c>
      <c r="AA827">
        <v>16</v>
      </c>
      <c r="AB827" t="str">
        <f t="shared" si="7"/>
        <v>Swansea BayNeath Port Talbot</v>
      </c>
      <c r="AC827" t="str">
        <f>IFERROR(VLOOKUP(AB827,Control!X:Y,2,FALSE),"secondary")</f>
        <v>Primary</v>
      </c>
    </row>
    <row r="828" spans="1:29" x14ac:dyDescent="0.25">
      <c r="A828" s="11">
        <v>44711</v>
      </c>
      <c r="B828" s="2">
        <v>22</v>
      </c>
      <c r="C828" t="s">
        <v>80</v>
      </c>
      <c r="D828" t="s">
        <v>133</v>
      </c>
      <c r="E828" t="s">
        <v>132</v>
      </c>
      <c r="F828" t="s">
        <v>270</v>
      </c>
      <c r="G828" s="3">
        <v>0.24777783333333331</v>
      </c>
      <c r="H828" s="5">
        <v>2.5847802083333336E-2</v>
      </c>
      <c r="I828" s="2">
        <v>0</v>
      </c>
      <c r="J828" s="2">
        <v>0</v>
      </c>
      <c r="K828" s="2">
        <v>0</v>
      </c>
      <c r="L828" s="2">
        <v>4</v>
      </c>
      <c r="M828" s="2">
        <v>4</v>
      </c>
      <c r="N828">
        <v>0</v>
      </c>
      <c r="O828" s="2">
        <v>4</v>
      </c>
      <c r="P828" s="2">
        <v>0</v>
      </c>
      <c r="Q828" s="2">
        <v>3</v>
      </c>
      <c r="R828" s="2">
        <v>3</v>
      </c>
      <c r="S828" s="2">
        <v>0</v>
      </c>
      <c r="T828" s="2">
        <v>0</v>
      </c>
      <c r="U828" s="2">
        <v>1</v>
      </c>
      <c r="V828" s="45" t="s">
        <v>77</v>
      </c>
      <c r="W828" s="45" t="s">
        <v>77</v>
      </c>
      <c r="X828" s="45">
        <v>3.4803240740740746E-2</v>
      </c>
      <c r="Y828" s="2">
        <v>1</v>
      </c>
      <c r="Z828" s="2">
        <v>3</v>
      </c>
      <c r="AA828">
        <v>4</v>
      </c>
      <c r="AB828" t="str">
        <f t="shared" si="7"/>
        <v>Swansea BayPembrokeshire</v>
      </c>
      <c r="AC828" t="str">
        <f>IFERROR(VLOOKUP(AB828,Control!X:Y,2,FALSE),"secondary")</f>
        <v>secondary</v>
      </c>
    </row>
    <row r="829" spans="1:29" x14ac:dyDescent="0.25">
      <c r="A829" s="11">
        <v>44711</v>
      </c>
      <c r="B829" s="2">
        <v>22</v>
      </c>
      <c r="C829" t="s">
        <v>80</v>
      </c>
      <c r="D829" t="s">
        <v>133</v>
      </c>
      <c r="E829" t="s">
        <v>132</v>
      </c>
      <c r="F829" t="s">
        <v>94</v>
      </c>
      <c r="G829" s="3">
        <v>4.8105556666666658</v>
      </c>
      <c r="H829" s="5">
        <v>2.4390429398148145E-2</v>
      </c>
      <c r="I829" s="2">
        <v>0</v>
      </c>
      <c r="J829" s="2">
        <v>0</v>
      </c>
      <c r="K829" s="2">
        <v>0</v>
      </c>
      <c r="L829" s="2">
        <v>10</v>
      </c>
      <c r="M829" s="2">
        <v>10</v>
      </c>
      <c r="N829">
        <v>6</v>
      </c>
      <c r="O829" s="2">
        <v>8</v>
      </c>
      <c r="P829" s="2">
        <v>0</v>
      </c>
      <c r="Q829" s="2">
        <v>7</v>
      </c>
      <c r="R829" s="2">
        <v>10</v>
      </c>
      <c r="S829" s="2">
        <v>3</v>
      </c>
      <c r="T829" s="2">
        <v>0</v>
      </c>
      <c r="U829" s="2">
        <v>0</v>
      </c>
      <c r="V829" s="45" t="s">
        <v>77</v>
      </c>
      <c r="W829" s="45" t="s">
        <v>77</v>
      </c>
      <c r="X829" s="45">
        <v>0.1013425925925926</v>
      </c>
      <c r="Y829" s="2">
        <v>0</v>
      </c>
      <c r="Z829" s="2">
        <v>10</v>
      </c>
      <c r="AA829">
        <v>10</v>
      </c>
      <c r="AB829" t="str">
        <f t="shared" si="7"/>
        <v>Swansea BayPowys</v>
      </c>
      <c r="AC829" t="str">
        <f>IFERROR(VLOOKUP(AB829,Control!X:Y,2,FALSE),"secondary")</f>
        <v>secondary</v>
      </c>
    </row>
    <row r="830" spans="1:29" x14ac:dyDescent="0.25">
      <c r="A830" s="11">
        <v>44711</v>
      </c>
      <c r="B830" s="2">
        <v>22</v>
      </c>
      <c r="C830" t="s">
        <v>80</v>
      </c>
      <c r="D830" t="s">
        <v>149</v>
      </c>
      <c r="E830" t="s">
        <v>150</v>
      </c>
      <c r="F830" t="s">
        <v>94</v>
      </c>
      <c r="G830" s="3">
        <v>0.68638883333333334</v>
      </c>
      <c r="H830" s="5">
        <v>2.4716434027777779E-2</v>
      </c>
      <c r="I830" s="2">
        <v>0</v>
      </c>
      <c r="J830" s="2">
        <v>0</v>
      </c>
      <c r="K830" s="2">
        <v>0</v>
      </c>
      <c r="L830" s="2">
        <v>2</v>
      </c>
      <c r="M830" s="2">
        <v>2</v>
      </c>
      <c r="N830">
        <v>0</v>
      </c>
      <c r="O830" s="2">
        <v>2</v>
      </c>
      <c r="P830" s="2">
        <v>0</v>
      </c>
      <c r="Q830" s="2">
        <v>2</v>
      </c>
      <c r="R830" s="2">
        <v>2</v>
      </c>
      <c r="S830" s="2">
        <v>0</v>
      </c>
      <c r="T830" s="2">
        <v>0</v>
      </c>
      <c r="U830" s="2">
        <v>0</v>
      </c>
      <c r="V830" s="45" t="s">
        <v>77</v>
      </c>
      <c r="W830" s="45" t="s">
        <v>77</v>
      </c>
      <c r="X830" s="45">
        <v>4.5190972222222223E-2</v>
      </c>
      <c r="Y830" s="2">
        <v>0</v>
      </c>
      <c r="Z830" s="2">
        <v>2</v>
      </c>
      <c r="AA830">
        <v>2</v>
      </c>
      <c r="AB830" t="str">
        <f t="shared" si="7"/>
        <v>Swansea BayPowys</v>
      </c>
      <c r="AC830" t="str">
        <f>IFERROR(VLOOKUP(AB830,Control!X:Y,2,FALSE),"secondary")</f>
        <v>secondary</v>
      </c>
    </row>
    <row r="831" spans="1:29" x14ac:dyDescent="0.25">
      <c r="A831" s="11">
        <v>44711</v>
      </c>
      <c r="B831" s="2">
        <v>22</v>
      </c>
      <c r="C831" t="s">
        <v>80</v>
      </c>
      <c r="D831" t="s">
        <v>133</v>
      </c>
      <c r="E831" t="s">
        <v>132</v>
      </c>
      <c r="F831" t="s">
        <v>267</v>
      </c>
      <c r="G831" s="3">
        <v>126.05221766666671</v>
      </c>
      <c r="H831" s="5">
        <v>3.6196064934135165E-2</v>
      </c>
      <c r="I831" s="2">
        <v>10</v>
      </c>
      <c r="J831" s="2">
        <v>2</v>
      </c>
      <c r="K831" s="2">
        <v>0</v>
      </c>
      <c r="L831" s="2">
        <v>217</v>
      </c>
      <c r="M831" s="2">
        <v>214</v>
      </c>
      <c r="N831">
        <v>92</v>
      </c>
      <c r="O831" s="2">
        <v>170</v>
      </c>
      <c r="P831" s="2">
        <v>39</v>
      </c>
      <c r="Q831" s="2">
        <v>123</v>
      </c>
      <c r="R831" s="2">
        <v>156</v>
      </c>
      <c r="S831" s="2">
        <v>33</v>
      </c>
      <c r="T831" s="2">
        <v>7</v>
      </c>
      <c r="U831" s="2">
        <v>15</v>
      </c>
      <c r="V831" s="45">
        <v>4.4328703703703709E-3</v>
      </c>
      <c r="W831" s="45">
        <v>0.74358974358974361</v>
      </c>
      <c r="X831" s="45">
        <v>2.4212962962962964E-2</v>
      </c>
      <c r="Y831" s="2">
        <v>22</v>
      </c>
      <c r="Z831" s="2">
        <v>156</v>
      </c>
      <c r="AA831">
        <v>216</v>
      </c>
      <c r="AB831" t="str">
        <f t="shared" si="7"/>
        <v>Swansea BaySwansea</v>
      </c>
      <c r="AC831" t="str">
        <f>IFERROR(VLOOKUP(AB831,Control!X:Y,2,FALSE),"secondary")</f>
        <v>Primary</v>
      </c>
    </row>
    <row r="832" spans="1:29" x14ac:dyDescent="0.25">
      <c r="A832" s="11">
        <v>44711</v>
      </c>
      <c r="B832" s="2">
        <v>22</v>
      </c>
      <c r="C832" t="s">
        <v>80</v>
      </c>
      <c r="D832" t="s">
        <v>149</v>
      </c>
      <c r="E832" t="s">
        <v>150</v>
      </c>
      <c r="F832" t="s">
        <v>267</v>
      </c>
      <c r="G832" s="3">
        <v>3.8755554999999999</v>
      </c>
      <c r="H832" s="5">
        <v>3.5430648726851845E-2</v>
      </c>
      <c r="I832" s="2">
        <v>1</v>
      </c>
      <c r="J832" s="2">
        <v>1</v>
      </c>
      <c r="K832" s="2">
        <v>0</v>
      </c>
      <c r="L832" s="2">
        <v>26</v>
      </c>
      <c r="M832" s="2">
        <v>25</v>
      </c>
      <c r="N832">
        <v>3</v>
      </c>
      <c r="O832" s="2">
        <v>18</v>
      </c>
      <c r="P832" s="2">
        <v>2</v>
      </c>
      <c r="Q832" s="2">
        <v>11</v>
      </c>
      <c r="R832" s="2">
        <v>14</v>
      </c>
      <c r="S832" s="2">
        <v>3</v>
      </c>
      <c r="T832" s="2">
        <v>0</v>
      </c>
      <c r="U832" s="2">
        <v>10</v>
      </c>
      <c r="V832" s="45">
        <v>7.3437499999999996E-3</v>
      </c>
      <c r="W832" s="45">
        <v>0.5</v>
      </c>
      <c r="X832" s="45">
        <v>4.085648148148148E-2</v>
      </c>
      <c r="Y832" s="2">
        <v>10</v>
      </c>
      <c r="Z832" s="2">
        <v>14</v>
      </c>
      <c r="AA832">
        <v>25</v>
      </c>
      <c r="AB832" t="str">
        <f t="shared" si="7"/>
        <v>Swansea BaySwansea</v>
      </c>
      <c r="AC832" t="str">
        <f>IFERROR(VLOOKUP(AB832,Control!X:Y,2,FALSE),"secondary")</f>
        <v>Primary</v>
      </c>
    </row>
    <row r="833" spans="1:29" x14ac:dyDescent="0.25">
      <c r="A833" s="11">
        <v>44711</v>
      </c>
      <c r="B833" s="2">
        <v>22</v>
      </c>
      <c r="C833" t="s">
        <v>80</v>
      </c>
      <c r="D833" t="s">
        <v>218</v>
      </c>
      <c r="E833" t="s">
        <v>153</v>
      </c>
      <c r="F833" t="s">
        <v>267</v>
      </c>
      <c r="G833" s="3">
        <v>0</v>
      </c>
      <c r="H833" s="5">
        <v>1.1585645833333335E-2</v>
      </c>
      <c r="I833" s="2">
        <v>0</v>
      </c>
      <c r="J833" s="2">
        <v>0</v>
      </c>
      <c r="K833" s="2">
        <v>0</v>
      </c>
      <c r="L833" s="2">
        <v>1</v>
      </c>
      <c r="M833" s="2">
        <v>1</v>
      </c>
      <c r="N833">
        <v>0</v>
      </c>
      <c r="O833" s="2">
        <v>1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1</v>
      </c>
      <c r="V833" s="45" t="s">
        <v>77</v>
      </c>
      <c r="W833" s="45" t="s">
        <v>77</v>
      </c>
      <c r="X833" s="45" t="s">
        <v>77</v>
      </c>
      <c r="Y833" s="2">
        <v>1</v>
      </c>
      <c r="Z833" s="2">
        <v>0</v>
      </c>
      <c r="AA833">
        <v>1</v>
      </c>
      <c r="AB833" t="str">
        <f t="shared" si="7"/>
        <v>Swansea BaySwansea</v>
      </c>
      <c r="AC833" t="str">
        <f>IFERROR(VLOOKUP(AB833,Control!X:Y,2,FALSE),"secondary")</f>
        <v>Primary</v>
      </c>
    </row>
    <row r="834" spans="1:29" x14ac:dyDescent="0.25">
      <c r="A834" s="11">
        <v>44711</v>
      </c>
      <c r="B834" s="2">
        <v>22</v>
      </c>
      <c r="C834" t="s">
        <v>80</v>
      </c>
      <c r="D834" t="s">
        <v>229</v>
      </c>
      <c r="E834" t="s">
        <v>150</v>
      </c>
      <c r="F834" t="s">
        <v>267</v>
      </c>
      <c r="G834" s="3">
        <v>0</v>
      </c>
      <c r="H834" s="5" t="s">
        <v>77</v>
      </c>
      <c r="I834" s="2">
        <v>0</v>
      </c>
      <c r="J834" s="2">
        <v>0</v>
      </c>
      <c r="K834" s="2">
        <v>0</v>
      </c>
      <c r="L834" s="2">
        <v>3</v>
      </c>
      <c r="M834" s="2">
        <v>3</v>
      </c>
      <c r="N834">
        <v>0</v>
      </c>
      <c r="O834" s="2">
        <v>3</v>
      </c>
      <c r="P834" s="2">
        <v>0</v>
      </c>
      <c r="Q834" s="2">
        <v>1</v>
      </c>
      <c r="R834" s="2">
        <v>3</v>
      </c>
      <c r="S834" s="2">
        <v>2</v>
      </c>
      <c r="T834" s="2">
        <v>0</v>
      </c>
      <c r="U834" s="2">
        <v>0</v>
      </c>
      <c r="V834" s="45" t="s">
        <v>77</v>
      </c>
      <c r="W834" s="45" t="s">
        <v>77</v>
      </c>
      <c r="X834" s="45">
        <v>2.1712962962962962E-2</v>
      </c>
      <c r="Y834" s="2">
        <v>0</v>
      </c>
      <c r="Z834" s="2">
        <v>3</v>
      </c>
      <c r="AA834">
        <v>3</v>
      </c>
      <c r="AB834" t="str">
        <f t="shared" si="7"/>
        <v>Swansea BaySwansea</v>
      </c>
      <c r="AC834" t="str">
        <f>IFERROR(VLOOKUP(AB834,Control!X:Y,2,FALSE),"secondary")</f>
        <v>Primary</v>
      </c>
    </row>
    <row r="835" spans="1:29" x14ac:dyDescent="0.25">
      <c r="A835" s="11">
        <v>44711</v>
      </c>
      <c r="B835" s="2">
        <v>22</v>
      </c>
      <c r="C835" t="s">
        <v>80</v>
      </c>
      <c r="D835" t="s">
        <v>133</v>
      </c>
      <c r="E835" t="s">
        <v>132</v>
      </c>
      <c r="F835" t="s">
        <v>278</v>
      </c>
      <c r="G835" s="3">
        <v>0.28833333333333333</v>
      </c>
      <c r="H835" s="5">
        <v>1.27700625E-2</v>
      </c>
      <c r="I835" s="2">
        <v>0</v>
      </c>
      <c r="J835" s="2">
        <v>0</v>
      </c>
      <c r="K835" s="2">
        <v>0</v>
      </c>
      <c r="L835" s="2">
        <v>3</v>
      </c>
      <c r="M835" s="2">
        <v>3</v>
      </c>
      <c r="N835">
        <v>1</v>
      </c>
      <c r="O835" s="2">
        <v>3</v>
      </c>
      <c r="P835" s="2">
        <v>0</v>
      </c>
      <c r="Q835" s="2">
        <v>1</v>
      </c>
      <c r="R835" s="2">
        <v>1</v>
      </c>
      <c r="S835" s="2">
        <v>0</v>
      </c>
      <c r="T835" s="2">
        <v>0</v>
      </c>
      <c r="U835" s="2">
        <v>2</v>
      </c>
      <c r="V835" s="45" t="s">
        <v>77</v>
      </c>
      <c r="W835" s="45" t="s">
        <v>77</v>
      </c>
      <c r="X835" s="45">
        <v>0.14815972222222223</v>
      </c>
      <c r="Y835" s="2">
        <v>2</v>
      </c>
      <c r="Z835" s="2">
        <v>1</v>
      </c>
      <c r="AA835">
        <v>3</v>
      </c>
      <c r="AB835" t="str">
        <f t="shared" si="7"/>
        <v>Swansea BayTorfaen</v>
      </c>
      <c r="AC835" t="str">
        <f>IFERROR(VLOOKUP(AB835,Control!X:Y,2,FALSE),"secondary")</f>
        <v>secondary</v>
      </c>
    </row>
    <row r="836" spans="1:29" x14ac:dyDescent="0.25">
      <c r="A836" s="11">
        <v>44704</v>
      </c>
      <c r="B836" s="2">
        <v>21</v>
      </c>
      <c r="C836" t="s">
        <v>89</v>
      </c>
      <c r="D836" t="s">
        <v>134</v>
      </c>
      <c r="E836" t="s">
        <v>132</v>
      </c>
      <c r="F836" t="s">
        <v>280</v>
      </c>
      <c r="G836" s="3">
        <v>45.354996833333324</v>
      </c>
      <c r="H836" s="5">
        <v>4.9173161549707585E-2</v>
      </c>
      <c r="I836" s="2">
        <v>3</v>
      </c>
      <c r="J836" s="2">
        <v>1</v>
      </c>
      <c r="K836" s="2">
        <v>0</v>
      </c>
      <c r="L836" s="2">
        <v>48</v>
      </c>
      <c r="M836" s="2">
        <v>48</v>
      </c>
      <c r="N836">
        <v>5</v>
      </c>
      <c r="O836" s="2">
        <v>33</v>
      </c>
      <c r="P836" s="2">
        <v>8</v>
      </c>
      <c r="Q836" s="2">
        <v>31</v>
      </c>
      <c r="R836" s="2">
        <v>35</v>
      </c>
      <c r="S836" s="2">
        <v>4</v>
      </c>
      <c r="T836" s="2">
        <v>0</v>
      </c>
      <c r="U836" s="2">
        <v>5</v>
      </c>
      <c r="V836" s="45">
        <v>4.6701388888888886E-3</v>
      </c>
      <c r="W836" s="45">
        <v>0.5</v>
      </c>
      <c r="X836" s="45">
        <v>4.069444444444445E-2</v>
      </c>
      <c r="Y836" s="2">
        <v>5</v>
      </c>
      <c r="Z836" s="2">
        <v>35</v>
      </c>
      <c r="AA836">
        <v>48</v>
      </c>
      <c r="AB836" t="str">
        <f t="shared" si="7"/>
        <v>Aneurin BevanBlaenau Gwent</v>
      </c>
      <c r="AC836" t="str">
        <f>IFERROR(VLOOKUP(AB836,Control!X:Y,2,FALSE),"secondary")</f>
        <v>Primary</v>
      </c>
    </row>
    <row r="837" spans="1:29" x14ac:dyDescent="0.25">
      <c r="A837" s="11">
        <v>44704</v>
      </c>
      <c r="B837" s="2">
        <v>21</v>
      </c>
      <c r="C837" t="s">
        <v>89</v>
      </c>
      <c r="D837" t="s">
        <v>152</v>
      </c>
      <c r="E837" t="s">
        <v>132</v>
      </c>
      <c r="F837" t="s">
        <v>280</v>
      </c>
      <c r="G837" s="3">
        <v>0</v>
      </c>
      <c r="H837" s="5">
        <v>3.4038063657407421E-2</v>
      </c>
      <c r="I837" s="2">
        <v>0</v>
      </c>
      <c r="J837" s="2">
        <v>0</v>
      </c>
      <c r="K837" s="2">
        <v>0</v>
      </c>
      <c r="L837" s="2">
        <v>18</v>
      </c>
      <c r="M837" s="2">
        <v>18</v>
      </c>
      <c r="N837">
        <v>0</v>
      </c>
      <c r="O837" s="2">
        <v>12</v>
      </c>
      <c r="P837" s="2">
        <v>2</v>
      </c>
      <c r="Q837" s="2">
        <v>4</v>
      </c>
      <c r="R837" s="2">
        <v>8</v>
      </c>
      <c r="S837" s="2">
        <v>4</v>
      </c>
      <c r="T837" s="2">
        <v>0</v>
      </c>
      <c r="U837" s="2">
        <v>8</v>
      </c>
      <c r="V837" s="45">
        <v>8.6805555555555559E-3</v>
      </c>
      <c r="W837" s="45">
        <v>0.5</v>
      </c>
      <c r="X837" s="45">
        <v>9.9953703703703711E-2</v>
      </c>
      <c r="Y837" s="2">
        <v>8</v>
      </c>
      <c r="Z837" s="2">
        <v>8</v>
      </c>
      <c r="AA837">
        <v>18</v>
      </c>
      <c r="AB837" t="str">
        <f t="shared" si="7"/>
        <v>Aneurin BevanBlaenau Gwent</v>
      </c>
      <c r="AC837" t="str">
        <f>IFERROR(VLOOKUP(AB837,Control!X:Y,2,FALSE),"secondary")</f>
        <v>Primary</v>
      </c>
    </row>
    <row r="838" spans="1:29" x14ac:dyDescent="0.25">
      <c r="A838" s="11">
        <v>44704</v>
      </c>
      <c r="B838" s="2">
        <v>21</v>
      </c>
      <c r="C838" t="s">
        <v>89</v>
      </c>
      <c r="D838" t="s">
        <v>158</v>
      </c>
      <c r="E838" t="s">
        <v>132</v>
      </c>
      <c r="F838" t="s">
        <v>280</v>
      </c>
      <c r="G838" s="3">
        <v>0</v>
      </c>
      <c r="H838" s="5">
        <v>2.2685184027777774E-2</v>
      </c>
      <c r="I838" s="2">
        <v>0</v>
      </c>
      <c r="J838" s="2">
        <v>0</v>
      </c>
      <c r="K838" s="2">
        <v>0</v>
      </c>
      <c r="L838" s="2">
        <v>2</v>
      </c>
      <c r="M838" s="2">
        <v>2</v>
      </c>
      <c r="N838">
        <v>0</v>
      </c>
      <c r="O838" s="2">
        <v>2</v>
      </c>
      <c r="P838" s="2">
        <v>0</v>
      </c>
      <c r="Q838" s="2">
        <v>2</v>
      </c>
      <c r="R838" s="2">
        <v>2</v>
      </c>
      <c r="S838" s="2">
        <v>0</v>
      </c>
      <c r="T838" s="2">
        <v>0</v>
      </c>
      <c r="U838" s="2">
        <v>0</v>
      </c>
      <c r="V838" s="45" t="s">
        <v>77</v>
      </c>
      <c r="W838" s="45" t="s">
        <v>77</v>
      </c>
      <c r="X838" s="45">
        <v>0.12475115740740741</v>
      </c>
      <c r="Y838" s="2">
        <v>0</v>
      </c>
      <c r="Z838" s="2">
        <v>2</v>
      </c>
      <c r="AA838">
        <v>2</v>
      </c>
      <c r="AB838" t="str">
        <f t="shared" si="7"/>
        <v>Aneurin BevanBlaenau Gwent</v>
      </c>
      <c r="AC838" t="str">
        <f>IFERROR(VLOOKUP(AB838,Control!X:Y,2,FALSE),"secondary")</f>
        <v>Primary</v>
      </c>
    </row>
    <row r="839" spans="1:29" x14ac:dyDescent="0.25">
      <c r="A839" s="11">
        <v>44704</v>
      </c>
      <c r="B839" s="2">
        <v>21</v>
      </c>
      <c r="C839" t="s">
        <v>89</v>
      </c>
      <c r="D839" t="s">
        <v>134</v>
      </c>
      <c r="E839" t="s">
        <v>132</v>
      </c>
      <c r="F839" t="s">
        <v>272</v>
      </c>
      <c r="G839" s="3">
        <v>99.836662166666642</v>
      </c>
      <c r="H839" s="5">
        <v>6.3412744499449933E-2</v>
      </c>
      <c r="I839" s="2">
        <v>7</v>
      </c>
      <c r="J839" s="2">
        <v>1</v>
      </c>
      <c r="K839" s="2">
        <v>0</v>
      </c>
      <c r="L839" s="2">
        <v>94</v>
      </c>
      <c r="M839" s="2">
        <v>92</v>
      </c>
      <c r="N839">
        <v>11</v>
      </c>
      <c r="O839" s="2">
        <v>56</v>
      </c>
      <c r="P839" s="2">
        <v>23</v>
      </c>
      <c r="Q839" s="2">
        <v>44</v>
      </c>
      <c r="R839" s="2">
        <v>56</v>
      </c>
      <c r="S839" s="2">
        <v>12</v>
      </c>
      <c r="T839" s="2">
        <v>3</v>
      </c>
      <c r="U839" s="2">
        <v>12</v>
      </c>
      <c r="V839" s="45">
        <v>5.138888888888889E-3</v>
      </c>
      <c r="W839" s="45">
        <v>0.60869565217391308</v>
      </c>
      <c r="X839" s="45">
        <v>5.0706018518518518E-2</v>
      </c>
      <c r="Y839" s="2">
        <v>15</v>
      </c>
      <c r="Z839" s="2">
        <v>56</v>
      </c>
      <c r="AA839">
        <v>92</v>
      </c>
      <c r="AB839" t="str">
        <f t="shared" si="7"/>
        <v>Aneurin BevanCaerphilly</v>
      </c>
      <c r="AC839" t="str">
        <f>IFERROR(VLOOKUP(AB839,Control!X:Y,2,FALSE),"secondary")</f>
        <v>Primary</v>
      </c>
    </row>
    <row r="840" spans="1:29" x14ac:dyDescent="0.25">
      <c r="A840" s="11">
        <v>44704</v>
      </c>
      <c r="B840" s="2">
        <v>21</v>
      </c>
      <c r="C840" t="s">
        <v>89</v>
      </c>
      <c r="D840" t="s">
        <v>159</v>
      </c>
      <c r="E840" t="s">
        <v>150</v>
      </c>
      <c r="F840" t="s">
        <v>272</v>
      </c>
      <c r="G840" s="3">
        <v>0</v>
      </c>
      <c r="H840" s="5">
        <v>3.8973864766081855E-2</v>
      </c>
      <c r="I840" s="2">
        <v>0</v>
      </c>
      <c r="J840" s="2">
        <v>0</v>
      </c>
      <c r="K840" s="2">
        <v>0</v>
      </c>
      <c r="L840" s="2">
        <v>40</v>
      </c>
      <c r="M840" s="2">
        <v>40</v>
      </c>
      <c r="N840">
        <v>0</v>
      </c>
      <c r="O840" s="2">
        <v>27</v>
      </c>
      <c r="P840" s="2">
        <v>3</v>
      </c>
      <c r="Q840" s="2">
        <v>23</v>
      </c>
      <c r="R840" s="2">
        <v>29</v>
      </c>
      <c r="S840" s="2">
        <v>6</v>
      </c>
      <c r="T840" s="2">
        <v>0</v>
      </c>
      <c r="U840" s="2">
        <v>8</v>
      </c>
      <c r="V840" s="45">
        <v>5.3009259259259268E-3</v>
      </c>
      <c r="W840" s="45">
        <v>0.66666666666666663</v>
      </c>
      <c r="X840" s="45">
        <v>4.8506944444444443E-2</v>
      </c>
      <c r="Y840" s="2">
        <v>8</v>
      </c>
      <c r="Z840" s="2">
        <v>29</v>
      </c>
      <c r="AA840">
        <v>40</v>
      </c>
      <c r="AB840" t="str">
        <f t="shared" si="7"/>
        <v>Aneurin BevanCaerphilly</v>
      </c>
      <c r="AC840" t="str">
        <f>IFERROR(VLOOKUP(AB840,Control!X:Y,2,FALSE),"secondary")</f>
        <v>Primary</v>
      </c>
    </row>
    <row r="841" spans="1:29" x14ac:dyDescent="0.25">
      <c r="A841" s="11">
        <v>44704</v>
      </c>
      <c r="B841" s="2">
        <v>21</v>
      </c>
      <c r="C841" t="s">
        <v>89</v>
      </c>
      <c r="D841" t="s">
        <v>152</v>
      </c>
      <c r="E841" t="s">
        <v>132</v>
      </c>
      <c r="F841" t="s">
        <v>272</v>
      </c>
      <c r="G841" s="3">
        <v>0</v>
      </c>
      <c r="H841" s="5">
        <v>3.2939812499999999E-2</v>
      </c>
      <c r="I841" s="2">
        <v>0</v>
      </c>
      <c r="J841" s="2">
        <v>0</v>
      </c>
      <c r="K841" s="2">
        <v>0</v>
      </c>
      <c r="L841" s="2">
        <v>1</v>
      </c>
      <c r="M841" s="2">
        <v>1</v>
      </c>
      <c r="N841">
        <v>0</v>
      </c>
      <c r="O841" s="2">
        <v>1</v>
      </c>
      <c r="P841" s="2">
        <v>0</v>
      </c>
      <c r="Q841" s="2">
        <v>1</v>
      </c>
      <c r="R841" s="2">
        <v>1</v>
      </c>
      <c r="S841" s="2">
        <v>0</v>
      </c>
      <c r="T841" s="2">
        <v>0</v>
      </c>
      <c r="U841" s="2">
        <v>0</v>
      </c>
      <c r="V841" s="45" t="s">
        <v>77</v>
      </c>
      <c r="W841" s="45" t="s">
        <v>77</v>
      </c>
      <c r="X841" s="45">
        <v>2.224537037037037E-2</v>
      </c>
      <c r="Y841" s="2">
        <v>0</v>
      </c>
      <c r="Z841" s="2">
        <v>1</v>
      </c>
      <c r="AA841">
        <v>1</v>
      </c>
      <c r="AB841" t="str">
        <f t="shared" si="7"/>
        <v>Aneurin BevanCaerphilly</v>
      </c>
      <c r="AC841" t="str">
        <f>IFERROR(VLOOKUP(AB841,Control!X:Y,2,FALSE),"secondary")</f>
        <v>Primary</v>
      </c>
    </row>
    <row r="842" spans="1:29" x14ac:dyDescent="0.25">
      <c r="A842" s="11">
        <v>44704</v>
      </c>
      <c r="B842" s="2">
        <v>21</v>
      </c>
      <c r="C842" t="s">
        <v>89</v>
      </c>
      <c r="D842" t="s">
        <v>158</v>
      </c>
      <c r="E842" t="s">
        <v>132</v>
      </c>
      <c r="F842" t="s">
        <v>272</v>
      </c>
      <c r="G842" s="3">
        <v>0</v>
      </c>
      <c r="H842" s="5">
        <v>2.7696756944444446E-2</v>
      </c>
      <c r="I842" s="2">
        <v>0</v>
      </c>
      <c r="J842" s="2">
        <v>0</v>
      </c>
      <c r="K842" s="2">
        <v>0</v>
      </c>
      <c r="L842" s="2">
        <v>1</v>
      </c>
      <c r="M842" s="2">
        <v>1</v>
      </c>
      <c r="N842">
        <v>0</v>
      </c>
      <c r="O842" s="2">
        <v>1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1</v>
      </c>
      <c r="V842" s="45" t="s">
        <v>77</v>
      </c>
      <c r="W842" s="45" t="s">
        <v>77</v>
      </c>
      <c r="X842" s="45" t="s">
        <v>77</v>
      </c>
      <c r="Y842" s="2">
        <v>1</v>
      </c>
      <c r="Z842" s="2">
        <v>0</v>
      </c>
      <c r="AA842">
        <v>1</v>
      </c>
      <c r="AB842" t="str">
        <f t="shared" si="7"/>
        <v>Aneurin BevanCaerphilly</v>
      </c>
      <c r="AC842" t="str">
        <f>IFERROR(VLOOKUP(AB842,Control!X:Y,2,FALSE),"secondary")</f>
        <v>Primary</v>
      </c>
    </row>
    <row r="843" spans="1:29" x14ac:dyDescent="0.25">
      <c r="A843" s="11">
        <v>44704</v>
      </c>
      <c r="B843" s="2">
        <v>21</v>
      </c>
      <c r="C843" t="s">
        <v>89</v>
      </c>
      <c r="D843" t="s">
        <v>158</v>
      </c>
      <c r="E843" t="s">
        <v>132</v>
      </c>
      <c r="F843" t="s">
        <v>273</v>
      </c>
      <c r="G843" s="3">
        <v>0</v>
      </c>
      <c r="H843" s="5">
        <v>1.0798611111111111E-2</v>
      </c>
      <c r="I843" s="2">
        <v>0</v>
      </c>
      <c r="J843" s="2">
        <v>0</v>
      </c>
      <c r="K843" s="2">
        <v>0</v>
      </c>
      <c r="L843" s="2">
        <v>1</v>
      </c>
      <c r="M843" s="2">
        <v>1</v>
      </c>
      <c r="N843">
        <v>0</v>
      </c>
      <c r="O843" s="2">
        <v>1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1</v>
      </c>
      <c r="V843" s="45" t="s">
        <v>77</v>
      </c>
      <c r="W843" s="45" t="s">
        <v>77</v>
      </c>
      <c r="X843" s="45" t="s">
        <v>77</v>
      </c>
      <c r="Y843" s="2">
        <v>1</v>
      </c>
      <c r="Z843" s="2">
        <v>0</v>
      </c>
      <c r="AA843">
        <v>1</v>
      </c>
      <c r="AB843" t="str">
        <f t="shared" si="7"/>
        <v>Aneurin BevanCardiff</v>
      </c>
      <c r="AC843" t="str">
        <f>IFERROR(VLOOKUP(AB843,Control!X:Y,2,FALSE),"secondary")</f>
        <v>secondary</v>
      </c>
    </row>
    <row r="844" spans="1:29" x14ac:dyDescent="0.25">
      <c r="A844" s="11">
        <v>44704</v>
      </c>
      <c r="B844" s="2">
        <v>21</v>
      </c>
      <c r="C844" t="s">
        <v>89</v>
      </c>
      <c r="D844" t="s">
        <v>134</v>
      </c>
      <c r="E844" t="s">
        <v>132</v>
      </c>
      <c r="F844" t="s">
        <v>281</v>
      </c>
      <c r="G844" s="3">
        <v>1.4341666666666666</v>
      </c>
      <c r="H844" s="5">
        <v>3.9114583333333335E-2</v>
      </c>
      <c r="I844" s="2">
        <v>0</v>
      </c>
      <c r="J844" s="2">
        <v>0</v>
      </c>
      <c r="K844" s="2">
        <v>0</v>
      </c>
      <c r="L844" s="2">
        <v>2</v>
      </c>
      <c r="M844" s="2">
        <v>2</v>
      </c>
      <c r="N844">
        <v>1</v>
      </c>
      <c r="O844" s="2">
        <v>1</v>
      </c>
      <c r="P844" s="2">
        <v>0</v>
      </c>
      <c r="Q844" s="2">
        <v>1</v>
      </c>
      <c r="R844" s="2">
        <v>2</v>
      </c>
      <c r="S844" s="2">
        <v>1</v>
      </c>
      <c r="T844" s="2">
        <v>0</v>
      </c>
      <c r="U844" s="2">
        <v>0</v>
      </c>
      <c r="V844" s="45" t="s">
        <v>77</v>
      </c>
      <c r="W844" s="45" t="s">
        <v>77</v>
      </c>
      <c r="X844" s="45">
        <v>9.5954861111111123E-2</v>
      </c>
      <c r="Y844" s="2">
        <v>0</v>
      </c>
      <c r="Z844" s="2">
        <v>2</v>
      </c>
      <c r="AA844">
        <v>2</v>
      </c>
      <c r="AB844" t="str">
        <f t="shared" si="7"/>
        <v>Aneurin BevanMerthyr Tydfil</v>
      </c>
      <c r="AC844" t="str">
        <f>IFERROR(VLOOKUP(AB844,Control!X:Y,2,FALSE),"secondary")</f>
        <v>secondary</v>
      </c>
    </row>
    <row r="845" spans="1:29" x14ac:dyDescent="0.25">
      <c r="A845" s="11">
        <v>44704</v>
      </c>
      <c r="B845" s="2">
        <v>21</v>
      </c>
      <c r="C845" t="s">
        <v>89</v>
      </c>
      <c r="D845" t="s">
        <v>134</v>
      </c>
      <c r="E845" t="s">
        <v>132</v>
      </c>
      <c r="F845" t="s">
        <v>279</v>
      </c>
      <c r="G845" s="3">
        <v>103.31749433333334</v>
      </c>
      <c r="H845" s="5">
        <v>6.3566111735330846E-2</v>
      </c>
      <c r="I845" s="2">
        <v>8</v>
      </c>
      <c r="J845" s="2">
        <v>2</v>
      </c>
      <c r="K845" s="2">
        <v>0</v>
      </c>
      <c r="L845" s="2">
        <v>82</v>
      </c>
      <c r="M845" s="2">
        <v>81</v>
      </c>
      <c r="N845">
        <v>16</v>
      </c>
      <c r="O845" s="2">
        <v>50</v>
      </c>
      <c r="P845" s="2">
        <v>19</v>
      </c>
      <c r="Q845" s="2">
        <v>43</v>
      </c>
      <c r="R845" s="2">
        <v>49</v>
      </c>
      <c r="S845" s="2">
        <v>6</v>
      </c>
      <c r="T845" s="2">
        <v>2</v>
      </c>
      <c r="U845" s="2">
        <v>12</v>
      </c>
      <c r="V845" s="45">
        <v>5.0115740740740745E-3</v>
      </c>
      <c r="W845" s="45">
        <v>0.52631578947368418</v>
      </c>
      <c r="X845" s="45">
        <v>5.5844907407407413E-2</v>
      </c>
      <c r="Y845" s="2">
        <v>14</v>
      </c>
      <c r="Z845" s="2">
        <v>49</v>
      </c>
      <c r="AA845">
        <v>82</v>
      </c>
      <c r="AB845" t="str">
        <f t="shared" si="7"/>
        <v>Aneurin BevanMonmouthshire</v>
      </c>
      <c r="AC845" t="str">
        <f>IFERROR(VLOOKUP(AB845,Control!X:Y,2,FALSE),"secondary")</f>
        <v>Primary</v>
      </c>
    </row>
    <row r="846" spans="1:29" x14ac:dyDescent="0.25">
      <c r="A846" s="11">
        <v>44704</v>
      </c>
      <c r="B846" s="2">
        <v>21</v>
      </c>
      <c r="C846" t="s">
        <v>89</v>
      </c>
      <c r="D846" t="s">
        <v>152</v>
      </c>
      <c r="E846" t="s">
        <v>132</v>
      </c>
      <c r="F846" t="s">
        <v>279</v>
      </c>
      <c r="G846" s="3">
        <v>0</v>
      </c>
      <c r="H846" s="5">
        <v>4.1791310897435895E-2</v>
      </c>
      <c r="I846" s="2">
        <v>0</v>
      </c>
      <c r="J846" s="2">
        <v>0</v>
      </c>
      <c r="K846" s="2">
        <v>0</v>
      </c>
      <c r="L846" s="2">
        <v>13</v>
      </c>
      <c r="M846" s="2">
        <v>13</v>
      </c>
      <c r="N846">
        <v>0</v>
      </c>
      <c r="O846" s="2">
        <v>7</v>
      </c>
      <c r="P846" s="2">
        <v>1</v>
      </c>
      <c r="Q846" s="2">
        <v>7</v>
      </c>
      <c r="R846" s="2">
        <v>9</v>
      </c>
      <c r="S846" s="2">
        <v>2</v>
      </c>
      <c r="T846" s="2">
        <v>0</v>
      </c>
      <c r="U846" s="2">
        <v>3</v>
      </c>
      <c r="V846" s="45">
        <v>1.2974537037037038E-2</v>
      </c>
      <c r="W846" s="45">
        <v>0</v>
      </c>
      <c r="X846" s="45">
        <v>7.7870370370370381E-2</v>
      </c>
      <c r="Y846" s="2">
        <v>3</v>
      </c>
      <c r="Z846" s="2">
        <v>9</v>
      </c>
      <c r="AA846">
        <v>13</v>
      </c>
      <c r="AB846" t="str">
        <f t="shared" si="7"/>
        <v>Aneurin BevanMonmouthshire</v>
      </c>
      <c r="AC846" t="str">
        <f>IFERROR(VLOOKUP(AB846,Control!X:Y,2,FALSE),"secondary")</f>
        <v>Primary</v>
      </c>
    </row>
    <row r="847" spans="1:29" x14ac:dyDescent="0.25">
      <c r="A847" s="11">
        <v>44704</v>
      </c>
      <c r="B847" s="2">
        <v>21</v>
      </c>
      <c r="C847" t="s">
        <v>89</v>
      </c>
      <c r="D847" t="s">
        <v>158</v>
      </c>
      <c r="E847" t="s">
        <v>132</v>
      </c>
      <c r="F847" t="s">
        <v>279</v>
      </c>
      <c r="G847" s="3">
        <v>0</v>
      </c>
      <c r="H847" s="5">
        <v>3.7830386994949498E-2</v>
      </c>
      <c r="I847" s="2">
        <v>0</v>
      </c>
      <c r="J847" s="2">
        <v>0</v>
      </c>
      <c r="K847" s="2">
        <v>0</v>
      </c>
      <c r="L847" s="2">
        <v>13</v>
      </c>
      <c r="M847" s="2">
        <v>12</v>
      </c>
      <c r="N847">
        <v>0</v>
      </c>
      <c r="O847" s="2">
        <v>8</v>
      </c>
      <c r="P847" s="2">
        <v>2</v>
      </c>
      <c r="Q847" s="2">
        <v>7</v>
      </c>
      <c r="R847" s="2">
        <v>9</v>
      </c>
      <c r="S847" s="2">
        <v>2</v>
      </c>
      <c r="T847" s="2">
        <v>0</v>
      </c>
      <c r="U847" s="2">
        <v>2</v>
      </c>
      <c r="V847" s="45">
        <v>9.1435185185185185E-4</v>
      </c>
      <c r="W847" s="45">
        <v>1</v>
      </c>
      <c r="X847" s="45">
        <v>3.3460648148148149E-2</v>
      </c>
      <c r="Y847" s="2">
        <v>2</v>
      </c>
      <c r="Z847" s="2">
        <v>9</v>
      </c>
      <c r="AA847">
        <v>13</v>
      </c>
      <c r="AB847" t="str">
        <f t="shared" si="7"/>
        <v>Aneurin BevanMonmouthshire</v>
      </c>
      <c r="AC847" t="str">
        <f>IFERROR(VLOOKUP(AB847,Control!X:Y,2,FALSE),"secondary")</f>
        <v>Primary</v>
      </c>
    </row>
    <row r="848" spans="1:29" x14ac:dyDescent="0.25">
      <c r="A848" s="11">
        <v>44704</v>
      </c>
      <c r="B848" s="2">
        <v>21</v>
      </c>
      <c r="C848" t="s">
        <v>89</v>
      </c>
      <c r="D848" t="s">
        <v>167</v>
      </c>
      <c r="E848" t="s">
        <v>153</v>
      </c>
      <c r="F848" t="s">
        <v>279</v>
      </c>
      <c r="G848" s="3">
        <v>0</v>
      </c>
      <c r="H848" s="5" t="s">
        <v>77</v>
      </c>
      <c r="I848" s="2">
        <v>0</v>
      </c>
      <c r="J848" s="2">
        <v>0</v>
      </c>
      <c r="K848" s="2">
        <v>0</v>
      </c>
      <c r="L848" s="2">
        <v>1</v>
      </c>
      <c r="M848" s="2">
        <v>1</v>
      </c>
      <c r="N848">
        <v>0</v>
      </c>
      <c r="O848" s="2">
        <v>1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1</v>
      </c>
      <c r="V848" s="45" t="s">
        <v>77</v>
      </c>
      <c r="W848" s="45" t="s">
        <v>77</v>
      </c>
      <c r="X848" s="45" t="s">
        <v>77</v>
      </c>
      <c r="Y848" s="2">
        <v>1</v>
      </c>
      <c r="Z848" s="2">
        <v>0</v>
      </c>
      <c r="AA848">
        <v>1</v>
      </c>
      <c r="AB848" t="str">
        <f t="shared" si="7"/>
        <v>Aneurin BevanMonmouthshire</v>
      </c>
      <c r="AC848" t="str">
        <f>IFERROR(VLOOKUP(AB848,Control!X:Y,2,FALSE),"secondary")</f>
        <v>Primary</v>
      </c>
    </row>
    <row r="849" spans="1:29" x14ac:dyDescent="0.25">
      <c r="A849" s="11">
        <v>44704</v>
      </c>
      <c r="B849" s="2">
        <v>21</v>
      </c>
      <c r="C849" t="s">
        <v>89</v>
      </c>
      <c r="D849" t="s">
        <v>164</v>
      </c>
      <c r="E849" t="s">
        <v>150</v>
      </c>
      <c r="F849" t="s">
        <v>279</v>
      </c>
      <c r="G849" s="3">
        <v>0</v>
      </c>
      <c r="H849" s="5" t="s">
        <v>77</v>
      </c>
      <c r="I849" s="2">
        <v>0</v>
      </c>
      <c r="J849" s="2">
        <v>0</v>
      </c>
      <c r="K849" s="2">
        <v>0</v>
      </c>
      <c r="L849" s="2">
        <v>1</v>
      </c>
      <c r="M849" s="2">
        <v>0</v>
      </c>
      <c r="N849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1</v>
      </c>
      <c r="V849" s="45" t="s">
        <v>77</v>
      </c>
      <c r="W849" s="45" t="s">
        <v>77</v>
      </c>
      <c r="X849" s="45" t="s">
        <v>77</v>
      </c>
      <c r="Y849" s="2">
        <v>1</v>
      </c>
      <c r="Z849" s="2">
        <v>0</v>
      </c>
      <c r="AA849">
        <v>1</v>
      </c>
      <c r="AB849" t="str">
        <f t="shared" si="7"/>
        <v>Aneurin BevanMonmouthshire</v>
      </c>
      <c r="AC849" t="str">
        <f>IFERROR(VLOOKUP(AB849,Control!X:Y,2,FALSE),"secondary")</f>
        <v>Primary</v>
      </c>
    </row>
    <row r="850" spans="1:29" x14ac:dyDescent="0.25">
      <c r="A850" s="11">
        <v>44704</v>
      </c>
      <c r="B850" s="2">
        <v>21</v>
      </c>
      <c r="C850" t="s">
        <v>89</v>
      </c>
      <c r="D850" t="s">
        <v>134</v>
      </c>
      <c r="E850" t="s">
        <v>132</v>
      </c>
      <c r="F850" t="s">
        <v>271</v>
      </c>
      <c r="G850" s="3">
        <v>135.01499233333334</v>
      </c>
      <c r="H850" s="5">
        <v>5.6223998134328372E-2</v>
      </c>
      <c r="I850" s="2">
        <v>7</v>
      </c>
      <c r="J850" s="2">
        <v>3</v>
      </c>
      <c r="K850" s="2">
        <v>0</v>
      </c>
      <c r="L850" s="2">
        <v>130</v>
      </c>
      <c r="M850" s="2">
        <v>129</v>
      </c>
      <c r="N850">
        <v>22</v>
      </c>
      <c r="O850" s="2">
        <v>81</v>
      </c>
      <c r="P850" s="2">
        <v>34</v>
      </c>
      <c r="Q850" s="2">
        <v>58</v>
      </c>
      <c r="R850" s="2">
        <v>74</v>
      </c>
      <c r="S850" s="2">
        <v>16</v>
      </c>
      <c r="T850" s="2">
        <v>3</v>
      </c>
      <c r="U850" s="2">
        <v>19</v>
      </c>
      <c r="V850" s="45">
        <v>4.5486111111111109E-3</v>
      </c>
      <c r="W850" s="45">
        <v>0.67647058823529416</v>
      </c>
      <c r="X850" s="45">
        <v>5.3599537037037043E-2</v>
      </c>
      <c r="Y850" s="2">
        <v>22</v>
      </c>
      <c r="Z850" s="2">
        <v>74</v>
      </c>
      <c r="AA850">
        <v>130</v>
      </c>
      <c r="AB850" t="str">
        <f t="shared" si="7"/>
        <v>Aneurin BevanNewport</v>
      </c>
      <c r="AC850" t="str">
        <f>IFERROR(VLOOKUP(AB850,Control!X:Y,2,FALSE),"secondary")</f>
        <v>Primary</v>
      </c>
    </row>
    <row r="851" spans="1:29" x14ac:dyDescent="0.25">
      <c r="A851" s="11">
        <v>44704</v>
      </c>
      <c r="B851" s="2">
        <v>21</v>
      </c>
      <c r="C851" t="s">
        <v>89</v>
      </c>
      <c r="D851" t="s">
        <v>158</v>
      </c>
      <c r="E851" t="s">
        <v>132</v>
      </c>
      <c r="F851" t="s">
        <v>271</v>
      </c>
      <c r="G851" s="3">
        <v>0.84111116666666663</v>
      </c>
      <c r="H851" s="5">
        <v>3.2125769570707077E-2</v>
      </c>
      <c r="I851" s="2">
        <v>0</v>
      </c>
      <c r="J851" s="2">
        <v>0</v>
      </c>
      <c r="K851" s="2">
        <v>0</v>
      </c>
      <c r="L851" s="2">
        <v>33</v>
      </c>
      <c r="M851" s="2">
        <v>33</v>
      </c>
      <c r="N851">
        <v>0</v>
      </c>
      <c r="O851" s="2">
        <v>25</v>
      </c>
      <c r="P851" s="2">
        <v>3</v>
      </c>
      <c r="Q851" s="2">
        <v>15</v>
      </c>
      <c r="R851" s="2">
        <v>17</v>
      </c>
      <c r="S851" s="2">
        <v>2</v>
      </c>
      <c r="T851" s="2">
        <v>1</v>
      </c>
      <c r="U851" s="2">
        <v>12</v>
      </c>
      <c r="V851" s="45">
        <v>5.3587962962962964E-3</v>
      </c>
      <c r="W851" s="45">
        <v>0.66666666666666663</v>
      </c>
      <c r="X851" s="45">
        <v>4.7534722222222228E-2</v>
      </c>
      <c r="Y851" s="2">
        <v>13</v>
      </c>
      <c r="Z851" s="2">
        <v>17</v>
      </c>
      <c r="AA851">
        <v>33</v>
      </c>
      <c r="AB851" t="str">
        <f t="shared" si="7"/>
        <v>Aneurin BevanNewport</v>
      </c>
      <c r="AC851" t="str">
        <f>IFERROR(VLOOKUP(AB851,Control!X:Y,2,FALSE),"secondary")</f>
        <v>Primary</v>
      </c>
    </row>
    <row r="852" spans="1:29" x14ac:dyDescent="0.25">
      <c r="A852" s="11">
        <v>44704</v>
      </c>
      <c r="B852" s="2">
        <v>21</v>
      </c>
      <c r="C852" t="s">
        <v>89</v>
      </c>
      <c r="D852" t="s">
        <v>152</v>
      </c>
      <c r="E852" t="s">
        <v>132</v>
      </c>
      <c r="F852" t="s">
        <v>271</v>
      </c>
      <c r="G852" s="3">
        <v>0</v>
      </c>
      <c r="H852" s="5">
        <v>4.3113427083333336E-2</v>
      </c>
      <c r="I852" s="2">
        <v>0</v>
      </c>
      <c r="J852" s="2">
        <v>0</v>
      </c>
      <c r="K852" s="2">
        <v>0</v>
      </c>
      <c r="L852" s="2">
        <v>2</v>
      </c>
      <c r="M852" s="2">
        <v>2</v>
      </c>
      <c r="N852">
        <v>0</v>
      </c>
      <c r="O852" s="2">
        <v>1</v>
      </c>
      <c r="P852" s="2">
        <v>0</v>
      </c>
      <c r="Q852" s="2">
        <v>1</v>
      </c>
      <c r="R852" s="2">
        <v>1</v>
      </c>
      <c r="S852" s="2">
        <v>0</v>
      </c>
      <c r="T852" s="2">
        <v>0</v>
      </c>
      <c r="U852" s="2">
        <v>1</v>
      </c>
      <c r="V852" s="45" t="s">
        <v>77</v>
      </c>
      <c r="W852" s="45" t="s">
        <v>77</v>
      </c>
      <c r="X852" s="45">
        <v>0.23251157407407408</v>
      </c>
      <c r="Y852" s="2">
        <v>1</v>
      </c>
      <c r="Z852" s="2">
        <v>1</v>
      </c>
      <c r="AA852">
        <v>2</v>
      </c>
      <c r="AB852" t="str">
        <f t="shared" si="7"/>
        <v>Aneurin BevanNewport</v>
      </c>
      <c r="AC852" t="str">
        <f>IFERROR(VLOOKUP(AB852,Control!X:Y,2,FALSE),"secondary")</f>
        <v>Primary</v>
      </c>
    </row>
    <row r="853" spans="1:29" x14ac:dyDescent="0.25">
      <c r="A853" s="11">
        <v>44704</v>
      </c>
      <c r="B853" s="2">
        <v>21</v>
      </c>
      <c r="C853" t="s">
        <v>89</v>
      </c>
      <c r="D853" t="s">
        <v>172</v>
      </c>
      <c r="E853" t="s">
        <v>173</v>
      </c>
      <c r="F853" t="s">
        <v>271</v>
      </c>
      <c r="G853" s="3">
        <v>0</v>
      </c>
      <c r="H853" s="5">
        <v>7.6707083333333332E-3</v>
      </c>
      <c r="I853" s="2">
        <v>0</v>
      </c>
      <c r="J853" s="2">
        <v>0</v>
      </c>
      <c r="K853" s="2">
        <v>0</v>
      </c>
      <c r="L853" s="2">
        <v>4</v>
      </c>
      <c r="M853" s="2">
        <v>4</v>
      </c>
      <c r="N853">
        <v>0</v>
      </c>
      <c r="O853" s="2">
        <v>4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4</v>
      </c>
      <c r="V853" s="45" t="s">
        <v>77</v>
      </c>
      <c r="W853" s="45" t="s">
        <v>77</v>
      </c>
      <c r="X853" s="45" t="s">
        <v>77</v>
      </c>
      <c r="Y853" s="2">
        <v>4</v>
      </c>
      <c r="Z853" s="2">
        <v>0</v>
      </c>
      <c r="AA853">
        <v>4</v>
      </c>
      <c r="AB853" t="str">
        <f t="shared" si="7"/>
        <v>Aneurin BevanNewport</v>
      </c>
      <c r="AC853" t="str">
        <f>IFERROR(VLOOKUP(AB853,Control!X:Y,2,FALSE),"secondary")</f>
        <v>Primary</v>
      </c>
    </row>
    <row r="854" spans="1:29" x14ac:dyDescent="0.25">
      <c r="A854" s="11">
        <v>44704</v>
      </c>
      <c r="B854" s="2">
        <v>21</v>
      </c>
      <c r="C854" t="s">
        <v>89</v>
      </c>
      <c r="D854" t="s">
        <v>159</v>
      </c>
      <c r="E854" t="s">
        <v>150</v>
      </c>
      <c r="F854" t="s">
        <v>271</v>
      </c>
      <c r="G854" s="3">
        <v>0</v>
      </c>
      <c r="H854" s="5">
        <v>2.0023125000000002E-3</v>
      </c>
      <c r="I854" s="2">
        <v>0</v>
      </c>
      <c r="J854" s="2">
        <v>0</v>
      </c>
      <c r="K854" s="2">
        <v>0</v>
      </c>
      <c r="L854" s="2">
        <v>2</v>
      </c>
      <c r="M854" s="2">
        <v>2</v>
      </c>
      <c r="N854">
        <v>0</v>
      </c>
      <c r="O854" s="2">
        <v>1</v>
      </c>
      <c r="P854" s="2">
        <v>0</v>
      </c>
      <c r="Q854" s="2">
        <v>1</v>
      </c>
      <c r="R854" s="2">
        <v>1</v>
      </c>
      <c r="S854" s="2">
        <v>0</v>
      </c>
      <c r="T854" s="2">
        <v>0</v>
      </c>
      <c r="U854" s="2">
        <v>1</v>
      </c>
      <c r="V854" s="45" t="s">
        <v>77</v>
      </c>
      <c r="W854" s="45" t="s">
        <v>77</v>
      </c>
      <c r="X854" s="45">
        <v>0.23251157407407408</v>
      </c>
      <c r="Y854" s="2">
        <v>1</v>
      </c>
      <c r="Z854" s="2">
        <v>1</v>
      </c>
      <c r="AA854">
        <v>2</v>
      </c>
      <c r="AB854" t="str">
        <f t="shared" si="7"/>
        <v>Aneurin BevanNewport</v>
      </c>
      <c r="AC854" t="str">
        <f>IFERROR(VLOOKUP(AB854,Control!X:Y,2,FALSE),"secondary")</f>
        <v>Primary</v>
      </c>
    </row>
    <row r="855" spans="1:29" x14ac:dyDescent="0.25">
      <c r="A855" s="11">
        <v>44704</v>
      </c>
      <c r="B855" s="2">
        <v>21</v>
      </c>
      <c r="C855" t="s">
        <v>89</v>
      </c>
      <c r="D855" t="s">
        <v>134</v>
      </c>
      <c r="E855" t="s">
        <v>132</v>
      </c>
      <c r="F855" t="s">
        <v>94</v>
      </c>
      <c r="G855" s="3">
        <v>1.2638889999999998</v>
      </c>
      <c r="H855" s="5">
        <v>2.358217708333334E-2</v>
      </c>
      <c r="I855" s="2">
        <v>0</v>
      </c>
      <c r="J855" s="2">
        <v>0</v>
      </c>
      <c r="K855" s="2">
        <v>0</v>
      </c>
      <c r="L855" s="2">
        <v>4</v>
      </c>
      <c r="M855" s="2">
        <v>4</v>
      </c>
      <c r="N855">
        <v>0</v>
      </c>
      <c r="O855" s="2">
        <v>4</v>
      </c>
      <c r="P855" s="2">
        <v>1</v>
      </c>
      <c r="Q855" s="2">
        <v>2</v>
      </c>
      <c r="R855" s="2">
        <v>3</v>
      </c>
      <c r="S855" s="2">
        <v>1</v>
      </c>
      <c r="T855" s="2">
        <v>0</v>
      </c>
      <c r="U855" s="2">
        <v>0</v>
      </c>
      <c r="V855" s="45">
        <v>6.3194444444444444E-3</v>
      </c>
      <c r="W855" s="45">
        <v>0</v>
      </c>
      <c r="X855" s="45">
        <v>4.5532407407407403E-2</v>
      </c>
      <c r="Y855" s="2">
        <v>0</v>
      </c>
      <c r="Z855" s="2">
        <v>3</v>
      </c>
      <c r="AA855">
        <v>4</v>
      </c>
      <c r="AB855" t="str">
        <f t="shared" si="7"/>
        <v>Aneurin BevanPowys</v>
      </c>
      <c r="AC855" t="str">
        <f>IFERROR(VLOOKUP(AB855,Control!X:Y,2,FALSE),"secondary")</f>
        <v>secondary</v>
      </c>
    </row>
    <row r="856" spans="1:29" x14ac:dyDescent="0.25">
      <c r="A856" s="11">
        <v>44704</v>
      </c>
      <c r="B856" s="2">
        <v>21</v>
      </c>
      <c r="C856" t="s">
        <v>89</v>
      </c>
      <c r="D856" t="s">
        <v>152</v>
      </c>
      <c r="E856" t="s">
        <v>132</v>
      </c>
      <c r="F856" t="s">
        <v>94</v>
      </c>
      <c r="G856" s="3">
        <v>0</v>
      </c>
      <c r="H856" s="5">
        <v>9.5601840277777777E-3</v>
      </c>
      <c r="I856" s="2">
        <v>0</v>
      </c>
      <c r="J856" s="2">
        <v>0</v>
      </c>
      <c r="K856" s="2">
        <v>0</v>
      </c>
      <c r="L856" s="2">
        <v>2</v>
      </c>
      <c r="M856" s="2">
        <v>2</v>
      </c>
      <c r="N856">
        <v>0</v>
      </c>
      <c r="O856" s="2">
        <v>2</v>
      </c>
      <c r="P856" s="2">
        <v>0</v>
      </c>
      <c r="Q856" s="2">
        <v>2</v>
      </c>
      <c r="R856" s="2">
        <v>2</v>
      </c>
      <c r="S856" s="2">
        <v>0</v>
      </c>
      <c r="T856" s="2">
        <v>0</v>
      </c>
      <c r="U856" s="2">
        <v>0</v>
      </c>
      <c r="V856" s="45" t="s">
        <v>77</v>
      </c>
      <c r="W856" s="45" t="s">
        <v>77</v>
      </c>
      <c r="X856" s="45">
        <v>9.2893518518518514E-2</v>
      </c>
      <c r="Y856" s="2">
        <v>0</v>
      </c>
      <c r="Z856" s="2">
        <v>2</v>
      </c>
      <c r="AA856">
        <v>2</v>
      </c>
      <c r="AB856" t="str">
        <f t="shared" si="7"/>
        <v>Aneurin BevanPowys</v>
      </c>
      <c r="AC856" t="str">
        <f>IFERROR(VLOOKUP(AB856,Control!X:Y,2,FALSE),"secondary")</f>
        <v>secondary</v>
      </c>
    </row>
    <row r="857" spans="1:29" x14ac:dyDescent="0.25">
      <c r="A857" s="11">
        <v>44704</v>
      </c>
      <c r="B857" s="2">
        <v>21</v>
      </c>
      <c r="C857" t="s">
        <v>89</v>
      </c>
      <c r="D857" t="s">
        <v>134</v>
      </c>
      <c r="E857" t="s">
        <v>132</v>
      </c>
      <c r="F857" t="s">
        <v>278</v>
      </c>
      <c r="G857" s="3">
        <v>106.98527599999998</v>
      </c>
      <c r="H857" s="5">
        <v>7.0546057336182313E-2</v>
      </c>
      <c r="I857" s="2">
        <v>8</v>
      </c>
      <c r="J857" s="2">
        <v>3</v>
      </c>
      <c r="K857" s="2">
        <v>0</v>
      </c>
      <c r="L857" s="2">
        <v>72</v>
      </c>
      <c r="M857" s="2">
        <v>72</v>
      </c>
      <c r="N857">
        <v>9</v>
      </c>
      <c r="O857" s="2">
        <v>39</v>
      </c>
      <c r="P857" s="2">
        <v>11</v>
      </c>
      <c r="Q857" s="2">
        <v>38</v>
      </c>
      <c r="R857" s="2">
        <v>47</v>
      </c>
      <c r="S857" s="2">
        <v>9</v>
      </c>
      <c r="T857" s="2">
        <v>8</v>
      </c>
      <c r="U857" s="2">
        <v>6</v>
      </c>
      <c r="V857" s="45">
        <v>4.9884259259259265E-3</v>
      </c>
      <c r="W857" s="45">
        <v>0.63636363636363635</v>
      </c>
      <c r="X857" s="45">
        <v>4.4525462962962961E-2</v>
      </c>
      <c r="Y857" s="2">
        <v>14</v>
      </c>
      <c r="Z857" s="2">
        <v>47</v>
      </c>
      <c r="AA857">
        <v>72</v>
      </c>
      <c r="AB857" t="str">
        <f t="shared" si="7"/>
        <v>Aneurin BevanTorfaen</v>
      </c>
      <c r="AC857" t="str">
        <f>IFERROR(VLOOKUP(AB857,Control!X:Y,2,FALSE),"secondary")</f>
        <v>Primary</v>
      </c>
    </row>
    <row r="858" spans="1:29" x14ac:dyDescent="0.25">
      <c r="A858" s="11">
        <v>44704</v>
      </c>
      <c r="B858" s="2">
        <v>21</v>
      </c>
      <c r="C858" t="s">
        <v>89</v>
      </c>
      <c r="D858" t="s">
        <v>158</v>
      </c>
      <c r="E858" t="s">
        <v>132</v>
      </c>
      <c r="F858" t="s">
        <v>278</v>
      </c>
      <c r="G858" s="3">
        <v>0</v>
      </c>
      <c r="H858" s="5">
        <v>2.2116690972222221E-2</v>
      </c>
      <c r="I858" s="2">
        <v>0</v>
      </c>
      <c r="J858" s="2">
        <v>0</v>
      </c>
      <c r="K858" s="2">
        <v>0</v>
      </c>
      <c r="L858" s="2">
        <v>36</v>
      </c>
      <c r="M858" s="2">
        <v>36</v>
      </c>
      <c r="N858">
        <v>0</v>
      </c>
      <c r="O858" s="2">
        <v>31</v>
      </c>
      <c r="P858" s="2">
        <v>0</v>
      </c>
      <c r="Q858" s="2">
        <v>8</v>
      </c>
      <c r="R858" s="2">
        <v>9</v>
      </c>
      <c r="S858" s="2">
        <v>1</v>
      </c>
      <c r="T858" s="2">
        <v>0</v>
      </c>
      <c r="U858" s="2">
        <v>27</v>
      </c>
      <c r="V858" s="45" t="s">
        <v>77</v>
      </c>
      <c r="W858" s="45" t="s">
        <v>77</v>
      </c>
      <c r="X858" s="45">
        <v>8.1319444444444444E-2</v>
      </c>
      <c r="Y858" s="2">
        <v>27</v>
      </c>
      <c r="Z858" s="2">
        <v>9</v>
      </c>
      <c r="AA858">
        <v>36</v>
      </c>
      <c r="AB858" t="str">
        <f t="shared" si="7"/>
        <v>Aneurin BevanTorfaen</v>
      </c>
      <c r="AC858" t="str">
        <f>IFERROR(VLOOKUP(AB858,Control!X:Y,2,FALSE),"secondary")</f>
        <v>Primary</v>
      </c>
    </row>
    <row r="859" spans="1:29" x14ac:dyDescent="0.25">
      <c r="A859" s="11">
        <v>44704</v>
      </c>
      <c r="B859" s="2">
        <v>21</v>
      </c>
      <c r="C859" t="s">
        <v>89</v>
      </c>
      <c r="D859" t="s">
        <v>152</v>
      </c>
      <c r="E859" t="s">
        <v>132</v>
      </c>
      <c r="F859" t="s">
        <v>278</v>
      </c>
      <c r="G859" s="3">
        <v>0</v>
      </c>
      <c r="H859" s="5">
        <v>1.7260661706349208E-2</v>
      </c>
      <c r="I859" s="2">
        <v>0</v>
      </c>
      <c r="J859" s="2">
        <v>0</v>
      </c>
      <c r="K859" s="2">
        <v>0</v>
      </c>
      <c r="L859" s="2">
        <v>29</v>
      </c>
      <c r="M859" s="2">
        <v>29</v>
      </c>
      <c r="N859">
        <v>0</v>
      </c>
      <c r="O859" s="2">
        <v>28</v>
      </c>
      <c r="P859" s="2">
        <v>1</v>
      </c>
      <c r="Q859" s="2">
        <v>3</v>
      </c>
      <c r="R859" s="2">
        <v>5</v>
      </c>
      <c r="S859" s="2">
        <v>2</v>
      </c>
      <c r="T859" s="2">
        <v>0</v>
      </c>
      <c r="U859" s="2">
        <v>23</v>
      </c>
      <c r="V859" s="45">
        <v>1.045138888888889E-2</v>
      </c>
      <c r="W859" s="45">
        <v>0</v>
      </c>
      <c r="X859" s="45">
        <v>2.6400462962962962E-2</v>
      </c>
      <c r="Y859" s="2">
        <v>23</v>
      </c>
      <c r="Z859" s="2">
        <v>5</v>
      </c>
      <c r="AA859">
        <v>29</v>
      </c>
      <c r="AB859" t="str">
        <f t="shared" si="7"/>
        <v>Aneurin BevanTorfaen</v>
      </c>
      <c r="AC859" t="str">
        <f>IFERROR(VLOOKUP(AB859,Control!X:Y,2,FALSE),"secondary")</f>
        <v>Primary</v>
      </c>
    </row>
    <row r="860" spans="1:29" x14ac:dyDescent="0.25">
      <c r="A860" s="11">
        <v>44704</v>
      </c>
      <c r="B860" s="2">
        <v>21</v>
      </c>
      <c r="C860" t="s">
        <v>89</v>
      </c>
      <c r="D860" t="s">
        <v>164</v>
      </c>
      <c r="E860" t="s">
        <v>150</v>
      </c>
      <c r="F860" t="s">
        <v>278</v>
      </c>
      <c r="G860" s="3">
        <v>0</v>
      </c>
      <c r="H860" s="5">
        <v>1.2800923611111112E-2</v>
      </c>
      <c r="I860" s="2">
        <v>0</v>
      </c>
      <c r="J860" s="2">
        <v>0</v>
      </c>
      <c r="K860" s="2">
        <v>0</v>
      </c>
      <c r="L860" s="2">
        <v>1</v>
      </c>
      <c r="M860" s="2">
        <v>1</v>
      </c>
      <c r="N860">
        <v>0</v>
      </c>
      <c r="O860" s="2">
        <v>1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1</v>
      </c>
      <c r="V860" s="45" t="s">
        <v>77</v>
      </c>
      <c r="W860" s="45" t="s">
        <v>77</v>
      </c>
      <c r="X860" s="45" t="s">
        <v>77</v>
      </c>
      <c r="Y860" s="2">
        <v>1</v>
      </c>
      <c r="Z860" s="2">
        <v>0</v>
      </c>
      <c r="AA860">
        <v>1</v>
      </c>
      <c r="AB860" t="str">
        <f t="shared" si="7"/>
        <v>Aneurin BevanTorfaen</v>
      </c>
      <c r="AC860" t="str">
        <f>IFERROR(VLOOKUP(AB860,Control!X:Y,2,FALSE),"secondary")</f>
        <v>Primary</v>
      </c>
    </row>
    <row r="861" spans="1:29" x14ac:dyDescent="0.25">
      <c r="A861" s="11">
        <v>44704</v>
      </c>
      <c r="B861" s="2">
        <v>21</v>
      </c>
      <c r="C861" t="s">
        <v>89</v>
      </c>
      <c r="D861" t="s">
        <v>159</v>
      </c>
      <c r="E861" t="s">
        <v>150</v>
      </c>
      <c r="F861" t="s">
        <v>278</v>
      </c>
      <c r="G861" s="3">
        <v>0</v>
      </c>
      <c r="H861" s="5">
        <v>1.2083326388888888E-2</v>
      </c>
      <c r="I861" s="2">
        <v>0</v>
      </c>
      <c r="J861" s="2">
        <v>0</v>
      </c>
      <c r="K861" s="2">
        <v>0</v>
      </c>
      <c r="L861" s="2">
        <v>8</v>
      </c>
      <c r="M861" s="2">
        <v>8</v>
      </c>
      <c r="N861">
        <v>0</v>
      </c>
      <c r="O861" s="2">
        <v>8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8</v>
      </c>
      <c r="V861" s="45" t="s">
        <v>77</v>
      </c>
      <c r="W861" s="45" t="s">
        <v>77</v>
      </c>
      <c r="X861" s="45" t="s">
        <v>77</v>
      </c>
      <c r="Y861" s="2">
        <v>8</v>
      </c>
      <c r="Z861" s="2">
        <v>0</v>
      </c>
      <c r="AA861">
        <v>8</v>
      </c>
      <c r="AB861" t="str">
        <f t="shared" si="7"/>
        <v>Aneurin BevanTorfaen</v>
      </c>
      <c r="AC861" t="str">
        <f>IFERROR(VLOOKUP(AB861,Control!X:Y,2,FALSE),"secondary")</f>
        <v>Primary</v>
      </c>
    </row>
    <row r="862" spans="1:29" x14ac:dyDescent="0.25">
      <c r="A862" s="11">
        <v>44704</v>
      </c>
      <c r="B862" s="2">
        <v>21</v>
      </c>
      <c r="C862" t="s">
        <v>89</v>
      </c>
      <c r="D862" t="s">
        <v>169</v>
      </c>
      <c r="E862" t="s">
        <v>170</v>
      </c>
      <c r="F862" t="s">
        <v>278</v>
      </c>
      <c r="G862" s="3">
        <v>0</v>
      </c>
      <c r="H862" s="5">
        <v>8.8271342592592603E-3</v>
      </c>
      <c r="I862" s="2">
        <v>0</v>
      </c>
      <c r="J862" s="2">
        <v>0</v>
      </c>
      <c r="K862" s="2">
        <v>0</v>
      </c>
      <c r="L862" s="2">
        <v>3</v>
      </c>
      <c r="M862" s="2">
        <v>3</v>
      </c>
      <c r="N862">
        <v>0</v>
      </c>
      <c r="O862" s="2">
        <v>3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3</v>
      </c>
      <c r="V862" s="45" t="s">
        <v>77</v>
      </c>
      <c r="W862" s="45" t="s">
        <v>77</v>
      </c>
      <c r="X862" s="45" t="s">
        <v>77</v>
      </c>
      <c r="Y862" s="2">
        <v>3</v>
      </c>
      <c r="Z862" s="2">
        <v>0</v>
      </c>
      <c r="AA862">
        <v>3</v>
      </c>
      <c r="AB862" t="str">
        <f t="shared" si="7"/>
        <v>Aneurin BevanTorfaen</v>
      </c>
      <c r="AC862" t="str">
        <f>IFERROR(VLOOKUP(AB862,Control!X:Y,2,FALSE),"secondary")</f>
        <v>Primary</v>
      </c>
    </row>
    <row r="863" spans="1:29" x14ac:dyDescent="0.25">
      <c r="A863" s="11">
        <v>44704</v>
      </c>
      <c r="B863" s="2">
        <v>21</v>
      </c>
      <c r="C863" t="s">
        <v>87</v>
      </c>
      <c r="D863" t="s">
        <v>131</v>
      </c>
      <c r="E863" t="s">
        <v>132</v>
      </c>
      <c r="F863" t="s">
        <v>276</v>
      </c>
      <c r="G863" s="3">
        <v>275.32026633333339</v>
      </c>
      <c r="H863" s="5">
        <v>8.4935963428932185E-2</v>
      </c>
      <c r="I863" s="2">
        <v>25</v>
      </c>
      <c r="J863" s="2">
        <v>10</v>
      </c>
      <c r="K863" s="2">
        <v>0</v>
      </c>
      <c r="L863" s="2">
        <v>134</v>
      </c>
      <c r="M863" s="2">
        <v>131</v>
      </c>
      <c r="N863">
        <v>12</v>
      </c>
      <c r="O863" s="2">
        <v>56</v>
      </c>
      <c r="P863" s="2">
        <v>17</v>
      </c>
      <c r="Q863" s="2">
        <v>88</v>
      </c>
      <c r="R863" s="2">
        <v>104</v>
      </c>
      <c r="S863" s="2">
        <v>16</v>
      </c>
      <c r="T863" s="2">
        <v>1</v>
      </c>
      <c r="U863" s="2">
        <v>12</v>
      </c>
      <c r="V863" s="45">
        <v>4.8611111111111112E-3</v>
      </c>
      <c r="W863" s="45">
        <v>0.52941176470588236</v>
      </c>
      <c r="X863" s="45">
        <v>3.8287037037037036E-2</v>
      </c>
      <c r="Y863" s="2">
        <v>13</v>
      </c>
      <c r="Z863" s="2">
        <v>104</v>
      </c>
      <c r="AA863">
        <v>133</v>
      </c>
      <c r="AB863" t="str">
        <f t="shared" si="7"/>
        <v>Betsi CadwaladrConwy</v>
      </c>
      <c r="AC863" t="str">
        <f>IFERROR(VLOOKUP(AB863,Control!X:Y,2,FALSE),"secondary")</f>
        <v>Primary</v>
      </c>
    </row>
    <row r="864" spans="1:29" x14ac:dyDescent="0.25">
      <c r="A864" s="11">
        <v>44704</v>
      </c>
      <c r="B864" s="2">
        <v>21</v>
      </c>
      <c r="C864" t="s">
        <v>87</v>
      </c>
      <c r="D864" t="s">
        <v>138</v>
      </c>
      <c r="E864" t="s">
        <v>132</v>
      </c>
      <c r="F864" t="s">
        <v>276</v>
      </c>
      <c r="G864" s="3">
        <v>75.616941000000011</v>
      </c>
      <c r="H864" s="5">
        <v>7.432777416666668E-2</v>
      </c>
      <c r="I864" s="2">
        <v>6</v>
      </c>
      <c r="J864" s="2">
        <v>2</v>
      </c>
      <c r="K864" s="2">
        <v>0</v>
      </c>
      <c r="L864" s="2">
        <v>50</v>
      </c>
      <c r="M864" s="2">
        <v>50</v>
      </c>
      <c r="N864">
        <v>8</v>
      </c>
      <c r="O864" s="2">
        <v>28</v>
      </c>
      <c r="P864" s="2">
        <v>6</v>
      </c>
      <c r="Q864" s="2">
        <v>31</v>
      </c>
      <c r="R864" s="2">
        <v>37</v>
      </c>
      <c r="S864" s="2">
        <v>6</v>
      </c>
      <c r="T864" s="2">
        <v>4</v>
      </c>
      <c r="U864" s="2">
        <v>3</v>
      </c>
      <c r="V864" s="45">
        <v>2.0075231481481482E-2</v>
      </c>
      <c r="W864" s="45">
        <v>0</v>
      </c>
      <c r="X864" s="45">
        <v>6.9305555555555551E-2</v>
      </c>
      <c r="Y864" s="2">
        <v>7</v>
      </c>
      <c r="Z864" s="2">
        <v>37</v>
      </c>
      <c r="AA864">
        <v>50</v>
      </c>
      <c r="AB864" t="str">
        <f t="shared" si="7"/>
        <v>Betsi CadwaladrConwy</v>
      </c>
      <c r="AC864" t="str">
        <f>IFERROR(VLOOKUP(AB864,Control!X:Y,2,FALSE),"secondary")</f>
        <v>Primary</v>
      </c>
    </row>
    <row r="865" spans="1:29" x14ac:dyDescent="0.25">
      <c r="A865" s="11">
        <v>44704</v>
      </c>
      <c r="B865" s="2">
        <v>21</v>
      </c>
      <c r="C865" t="s">
        <v>87</v>
      </c>
      <c r="D865" t="s">
        <v>214</v>
      </c>
      <c r="E865" t="s">
        <v>150</v>
      </c>
      <c r="F865" t="s">
        <v>276</v>
      </c>
      <c r="G865" s="3">
        <v>0</v>
      </c>
      <c r="H865" s="5">
        <v>0</v>
      </c>
      <c r="I865" s="2">
        <v>0</v>
      </c>
      <c r="J865" s="2">
        <v>0</v>
      </c>
      <c r="K865" s="2">
        <v>0</v>
      </c>
      <c r="L865" s="2">
        <v>1</v>
      </c>
      <c r="M865" s="2">
        <v>1</v>
      </c>
      <c r="N865">
        <v>0</v>
      </c>
      <c r="O865" s="2">
        <v>1</v>
      </c>
      <c r="P865" s="2">
        <v>0</v>
      </c>
      <c r="Q865" s="2">
        <v>0</v>
      </c>
      <c r="R865" s="2">
        <v>1</v>
      </c>
      <c r="S865" s="2">
        <v>1</v>
      </c>
      <c r="T865" s="2">
        <v>0</v>
      </c>
      <c r="U865" s="2">
        <v>0</v>
      </c>
      <c r="V865" s="45" t="s">
        <v>77</v>
      </c>
      <c r="W865" s="45" t="s">
        <v>77</v>
      </c>
      <c r="X865" s="45">
        <v>0.11688657407407407</v>
      </c>
      <c r="Y865" s="2">
        <v>0</v>
      </c>
      <c r="Z865" s="2">
        <v>1</v>
      </c>
      <c r="AA865">
        <v>1</v>
      </c>
      <c r="AB865" t="str">
        <f t="shared" si="7"/>
        <v>Betsi CadwaladrConwy</v>
      </c>
      <c r="AC865" t="str">
        <f>IFERROR(VLOOKUP(AB865,Control!X:Y,2,FALSE),"secondary")</f>
        <v>Primary</v>
      </c>
    </row>
    <row r="866" spans="1:29" x14ac:dyDescent="0.25">
      <c r="A866" s="11">
        <v>44704</v>
      </c>
      <c r="B866" s="2">
        <v>21</v>
      </c>
      <c r="C866" t="s">
        <v>87</v>
      </c>
      <c r="D866" t="s">
        <v>131</v>
      </c>
      <c r="E866" t="s">
        <v>132</v>
      </c>
      <c r="F866" t="s">
        <v>285</v>
      </c>
      <c r="G866" s="3">
        <v>220.95416116666672</v>
      </c>
      <c r="H866" s="5">
        <v>7.7070821129493497E-2</v>
      </c>
      <c r="I866" s="2">
        <v>20</v>
      </c>
      <c r="J866" s="2">
        <v>7</v>
      </c>
      <c r="K866" s="2">
        <v>0</v>
      </c>
      <c r="L866" s="2">
        <v>115</v>
      </c>
      <c r="M866" s="2">
        <v>115</v>
      </c>
      <c r="N866">
        <v>27</v>
      </c>
      <c r="O866" s="2">
        <v>70</v>
      </c>
      <c r="P866" s="2">
        <v>14</v>
      </c>
      <c r="Q866" s="2">
        <v>79</v>
      </c>
      <c r="R866" s="2">
        <v>91</v>
      </c>
      <c r="S866" s="2">
        <v>12</v>
      </c>
      <c r="T866" s="2">
        <v>3</v>
      </c>
      <c r="U866" s="2">
        <v>7</v>
      </c>
      <c r="V866" s="45">
        <v>5.4050925925925924E-3</v>
      </c>
      <c r="W866" s="45">
        <v>0.5714285714285714</v>
      </c>
      <c r="X866" s="45">
        <v>4.6817129629629632E-2</v>
      </c>
      <c r="Y866" s="2">
        <v>10</v>
      </c>
      <c r="Z866" s="2">
        <v>91</v>
      </c>
      <c r="AA866">
        <v>115</v>
      </c>
      <c r="AB866" t="str">
        <f t="shared" si="7"/>
        <v>Betsi CadwaladrDenbighshire</v>
      </c>
      <c r="AC866" t="str">
        <f>IFERROR(VLOOKUP(AB866,Control!X:Y,2,FALSE),"secondary")</f>
        <v>Primary</v>
      </c>
    </row>
    <row r="867" spans="1:29" x14ac:dyDescent="0.25">
      <c r="A867" s="11">
        <v>44704</v>
      </c>
      <c r="B867" s="2">
        <v>21</v>
      </c>
      <c r="C867" t="s">
        <v>87</v>
      </c>
      <c r="D867" t="s">
        <v>139</v>
      </c>
      <c r="E867" t="s">
        <v>132</v>
      </c>
      <c r="F867" t="s">
        <v>285</v>
      </c>
      <c r="G867" s="3">
        <v>29.977776833333333</v>
      </c>
      <c r="H867" s="5">
        <v>7.8964761188271601E-2</v>
      </c>
      <c r="I867" s="2">
        <v>3</v>
      </c>
      <c r="J867" s="2">
        <v>2</v>
      </c>
      <c r="K867" s="2">
        <v>0</v>
      </c>
      <c r="L867" s="2">
        <v>17</v>
      </c>
      <c r="M867" s="2">
        <v>16</v>
      </c>
      <c r="N867">
        <v>3</v>
      </c>
      <c r="O867" s="2">
        <v>10</v>
      </c>
      <c r="P867" s="2">
        <v>2</v>
      </c>
      <c r="Q867" s="2">
        <v>7</v>
      </c>
      <c r="R867" s="2">
        <v>12</v>
      </c>
      <c r="S867" s="2">
        <v>5</v>
      </c>
      <c r="T867" s="2">
        <v>1</v>
      </c>
      <c r="U867" s="2">
        <v>2</v>
      </c>
      <c r="V867" s="45">
        <v>6.4004629629629637E-3</v>
      </c>
      <c r="W867" s="45">
        <v>0.5</v>
      </c>
      <c r="X867" s="45">
        <v>5.0590277777777776E-2</v>
      </c>
      <c r="Y867" s="2">
        <v>3</v>
      </c>
      <c r="Z867" s="2">
        <v>12</v>
      </c>
      <c r="AA867">
        <v>17</v>
      </c>
      <c r="AB867" t="str">
        <f t="shared" si="7"/>
        <v>Betsi CadwaladrDenbighshire</v>
      </c>
      <c r="AC867" t="str">
        <f>IFERROR(VLOOKUP(AB867,Control!X:Y,2,FALSE),"secondary")</f>
        <v>Primary</v>
      </c>
    </row>
    <row r="868" spans="1:29" x14ac:dyDescent="0.25">
      <c r="A868" s="11">
        <v>44704</v>
      </c>
      <c r="B868" s="2">
        <v>21</v>
      </c>
      <c r="C868" t="s">
        <v>87</v>
      </c>
      <c r="D868" t="s">
        <v>138</v>
      </c>
      <c r="E868" t="s">
        <v>132</v>
      </c>
      <c r="F868" t="s">
        <v>285</v>
      </c>
      <c r="G868" s="3">
        <v>0.29805550000000003</v>
      </c>
      <c r="H868" s="5">
        <v>2.2835645833333335E-2</v>
      </c>
      <c r="I868" s="2">
        <v>0</v>
      </c>
      <c r="J868" s="2">
        <v>0</v>
      </c>
      <c r="K868" s="2">
        <v>0</v>
      </c>
      <c r="L868" s="2">
        <v>1</v>
      </c>
      <c r="M868" s="2">
        <v>1</v>
      </c>
      <c r="N868">
        <v>0</v>
      </c>
      <c r="O868" s="2">
        <v>1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1</v>
      </c>
      <c r="V868" s="45" t="s">
        <v>77</v>
      </c>
      <c r="W868" s="45" t="s">
        <v>77</v>
      </c>
      <c r="X868" s="45" t="s">
        <v>77</v>
      </c>
      <c r="Y868" s="2">
        <v>1</v>
      </c>
      <c r="Z868" s="2">
        <v>0</v>
      </c>
      <c r="AA868">
        <v>1</v>
      </c>
      <c r="AB868" t="str">
        <f t="shared" si="7"/>
        <v>Betsi CadwaladrDenbighshire</v>
      </c>
      <c r="AC868" t="str">
        <f>IFERROR(VLOOKUP(AB868,Control!X:Y,2,FALSE),"secondary")</f>
        <v>Primary</v>
      </c>
    </row>
    <row r="869" spans="1:29" x14ac:dyDescent="0.25">
      <c r="A869" s="11">
        <v>44704</v>
      </c>
      <c r="B869" s="2">
        <v>21</v>
      </c>
      <c r="C869" t="s">
        <v>87</v>
      </c>
      <c r="D869" t="s">
        <v>177</v>
      </c>
      <c r="E869" t="s">
        <v>153</v>
      </c>
      <c r="F869" t="s">
        <v>285</v>
      </c>
      <c r="G869" s="3">
        <v>0</v>
      </c>
      <c r="H869" s="5">
        <v>1.3287034722222223E-2</v>
      </c>
      <c r="I869" s="2">
        <v>0</v>
      </c>
      <c r="J869" s="2">
        <v>0</v>
      </c>
      <c r="K869" s="2">
        <v>0</v>
      </c>
      <c r="L869" s="2">
        <v>1</v>
      </c>
      <c r="M869" s="2">
        <v>1</v>
      </c>
      <c r="N869">
        <v>0</v>
      </c>
      <c r="O869" s="2">
        <v>1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1</v>
      </c>
      <c r="V869" s="45" t="s">
        <v>77</v>
      </c>
      <c r="W869" s="45" t="s">
        <v>77</v>
      </c>
      <c r="X869" s="45" t="s">
        <v>77</v>
      </c>
      <c r="Y869" s="2">
        <v>1</v>
      </c>
      <c r="Z869" s="2">
        <v>0</v>
      </c>
      <c r="AA869">
        <v>1</v>
      </c>
      <c r="AB869" t="str">
        <f t="shared" si="7"/>
        <v>Betsi CadwaladrDenbighshire</v>
      </c>
      <c r="AC869" t="str">
        <f>IFERROR(VLOOKUP(AB869,Control!X:Y,2,FALSE),"secondary")</f>
        <v>Primary</v>
      </c>
    </row>
    <row r="870" spans="1:29" x14ac:dyDescent="0.25">
      <c r="A870" s="11">
        <v>44704</v>
      </c>
      <c r="B870" s="2">
        <v>21</v>
      </c>
      <c r="C870" t="s">
        <v>87</v>
      </c>
      <c r="D870" t="s">
        <v>139</v>
      </c>
      <c r="E870" t="s">
        <v>132</v>
      </c>
      <c r="F870" t="s">
        <v>282</v>
      </c>
      <c r="G870" s="3">
        <v>157.29582816666664</v>
      </c>
      <c r="H870" s="5">
        <v>0.11044835854700855</v>
      </c>
      <c r="I870" s="2">
        <v>18</v>
      </c>
      <c r="J870" s="2">
        <v>6</v>
      </c>
      <c r="K870" s="2">
        <v>0</v>
      </c>
      <c r="L870" s="2">
        <v>56</v>
      </c>
      <c r="M870" s="2">
        <v>56</v>
      </c>
      <c r="N870">
        <v>9</v>
      </c>
      <c r="O870" s="2">
        <v>23</v>
      </c>
      <c r="P870" s="2">
        <v>9</v>
      </c>
      <c r="Q870" s="2">
        <v>34</v>
      </c>
      <c r="R870" s="2">
        <v>41</v>
      </c>
      <c r="S870" s="2">
        <v>7</v>
      </c>
      <c r="T870" s="2">
        <v>0</v>
      </c>
      <c r="U870" s="2">
        <v>6</v>
      </c>
      <c r="V870" s="45">
        <v>5.138888888888889E-3</v>
      </c>
      <c r="W870" s="45">
        <v>0.55555555555555558</v>
      </c>
      <c r="X870" s="45">
        <v>4.9594907407407414E-2</v>
      </c>
      <c r="Y870" s="2">
        <v>6</v>
      </c>
      <c r="Z870" s="2">
        <v>41</v>
      </c>
      <c r="AA870">
        <v>56</v>
      </c>
      <c r="AB870" t="str">
        <f t="shared" si="7"/>
        <v>Betsi CadwaladrFlintshire</v>
      </c>
      <c r="AC870" t="str">
        <f>IFERROR(VLOOKUP(AB870,Control!X:Y,2,FALSE),"secondary")</f>
        <v>Primary</v>
      </c>
    </row>
    <row r="871" spans="1:29" x14ac:dyDescent="0.25">
      <c r="A871" s="11">
        <v>44704</v>
      </c>
      <c r="B871" s="2">
        <v>21</v>
      </c>
      <c r="C871" t="s">
        <v>87</v>
      </c>
      <c r="D871" t="s">
        <v>131</v>
      </c>
      <c r="E871" t="s">
        <v>132</v>
      </c>
      <c r="F871" t="s">
        <v>282</v>
      </c>
      <c r="G871" s="3">
        <v>70.664164</v>
      </c>
      <c r="H871" s="5">
        <v>6.721732171474358E-2</v>
      </c>
      <c r="I871" s="2">
        <v>6</v>
      </c>
      <c r="J871" s="2">
        <v>0</v>
      </c>
      <c r="K871" s="2">
        <v>0</v>
      </c>
      <c r="L871" s="2">
        <v>46</v>
      </c>
      <c r="M871" s="2">
        <v>46</v>
      </c>
      <c r="N871">
        <v>9</v>
      </c>
      <c r="O871" s="2">
        <v>27</v>
      </c>
      <c r="P871" s="2">
        <v>11</v>
      </c>
      <c r="Q871" s="2">
        <v>27</v>
      </c>
      <c r="R871" s="2">
        <v>30</v>
      </c>
      <c r="S871" s="2">
        <v>3</v>
      </c>
      <c r="T871" s="2">
        <v>1</v>
      </c>
      <c r="U871" s="2">
        <v>4</v>
      </c>
      <c r="V871" s="45">
        <v>9.5601851851851855E-3</v>
      </c>
      <c r="W871" s="45">
        <v>0.36363636363636365</v>
      </c>
      <c r="X871" s="45">
        <v>7.6880787037037046E-2</v>
      </c>
      <c r="Y871" s="2">
        <v>5</v>
      </c>
      <c r="Z871" s="2">
        <v>30</v>
      </c>
      <c r="AA871">
        <v>46</v>
      </c>
      <c r="AB871" t="str">
        <f t="shared" si="7"/>
        <v>Betsi CadwaladrFlintshire</v>
      </c>
      <c r="AC871" t="str">
        <f>IFERROR(VLOOKUP(AB871,Control!X:Y,2,FALSE),"secondary")</f>
        <v>Primary</v>
      </c>
    </row>
    <row r="872" spans="1:29" x14ac:dyDescent="0.25">
      <c r="A872" s="11">
        <v>44704</v>
      </c>
      <c r="B872" s="2">
        <v>21</v>
      </c>
      <c r="C872" t="s">
        <v>87</v>
      </c>
      <c r="D872" t="s">
        <v>216</v>
      </c>
      <c r="E872" t="s">
        <v>150</v>
      </c>
      <c r="F872" t="s">
        <v>282</v>
      </c>
      <c r="G872" s="3">
        <v>0</v>
      </c>
      <c r="H872" s="5">
        <v>1.4155090277777779E-2</v>
      </c>
      <c r="I872" s="2">
        <v>0</v>
      </c>
      <c r="J872" s="2">
        <v>0</v>
      </c>
      <c r="K872" s="2">
        <v>0</v>
      </c>
      <c r="L872" s="2">
        <v>1</v>
      </c>
      <c r="M872" s="2">
        <v>1</v>
      </c>
      <c r="N872">
        <v>0</v>
      </c>
      <c r="O872" s="2">
        <v>1</v>
      </c>
      <c r="P872" s="2">
        <v>0</v>
      </c>
      <c r="Q872" s="2">
        <v>1</v>
      </c>
      <c r="R872" s="2">
        <v>1</v>
      </c>
      <c r="S872" s="2">
        <v>0</v>
      </c>
      <c r="T872" s="2">
        <v>0</v>
      </c>
      <c r="U872" s="2">
        <v>0</v>
      </c>
      <c r="V872" s="45" t="s">
        <v>77</v>
      </c>
      <c r="W872" s="45" t="s">
        <v>77</v>
      </c>
      <c r="X872" s="45">
        <v>3.5763888888888894E-2</v>
      </c>
      <c r="Y872" s="2">
        <v>0</v>
      </c>
      <c r="Z872" s="2">
        <v>1</v>
      </c>
      <c r="AA872">
        <v>1</v>
      </c>
      <c r="AB872" t="str">
        <f t="shared" si="7"/>
        <v>Betsi CadwaladrFlintshire</v>
      </c>
      <c r="AC872" t="str">
        <f>IFERROR(VLOOKUP(AB872,Control!X:Y,2,FALSE),"secondary")</f>
        <v>Primary</v>
      </c>
    </row>
    <row r="873" spans="1:29" x14ac:dyDescent="0.25">
      <c r="A873" s="11">
        <v>44704</v>
      </c>
      <c r="B873" s="2">
        <v>21</v>
      </c>
      <c r="C873" t="s">
        <v>87</v>
      </c>
      <c r="D873" t="s">
        <v>138</v>
      </c>
      <c r="E873" t="s">
        <v>132</v>
      </c>
      <c r="F873" t="s">
        <v>287</v>
      </c>
      <c r="G873" s="3">
        <v>91.148603666666645</v>
      </c>
      <c r="H873" s="5">
        <v>4.2021340395480208E-2</v>
      </c>
      <c r="I873" s="2">
        <v>5</v>
      </c>
      <c r="J873" s="2">
        <v>0</v>
      </c>
      <c r="K873" s="2">
        <v>0</v>
      </c>
      <c r="L873" s="2">
        <v>120</v>
      </c>
      <c r="M873" s="2">
        <v>118</v>
      </c>
      <c r="N873">
        <v>17</v>
      </c>
      <c r="O873" s="2">
        <v>88</v>
      </c>
      <c r="P873" s="2">
        <v>12</v>
      </c>
      <c r="Q873" s="2">
        <v>72</v>
      </c>
      <c r="R873" s="2">
        <v>94</v>
      </c>
      <c r="S873" s="2">
        <v>22</v>
      </c>
      <c r="T873" s="2">
        <v>4</v>
      </c>
      <c r="U873" s="2">
        <v>10</v>
      </c>
      <c r="V873" s="45">
        <v>1.4641203703703703E-2</v>
      </c>
      <c r="W873" s="45">
        <v>0.25</v>
      </c>
      <c r="X873" s="45">
        <v>2.9670138888888885E-2</v>
      </c>
      <c r="Y873" s="2">
        <v>14</v>
      </c>
      <c r="Z873" s="2">
        <v>94</v>
      </c>
      <c r="AA873">
        <v>120</v>
      </c>
      <c r="AB873" t="str">
        <f t="shared" si="7"/>
        <v>Betsi CadwaladrGwynedd</v>
      </c>
      <c r="AC873" t="str">
        <f>IFERROR(VLOOKUP(AB873,Control!X:Y,2,FALSE),"secondary")</f>
        <v>Primary</v>
      </c>
    </row>
    <row r="874" spans="1:29" x14ac:dyDescent="0.25">
      <c r="A874" s="11">
        <v>44704</v>
      </c>
      <c r="B874" s="2">
        <v>21</v>
      </c>
      <c r="C874" t="s">
        <v>87</v>
      </c>
      <c r="D874" t="s">
        <v>139</v>
      </c>
      <c r="E874" t="s">
        <v>132</v>
      </c>
      <c r="F874" t="s">
        <v>287</v>
      </c>
      <c r="G874" s="3">
        <v>9.7186111666666655</v>
      </c>
      <c r="H874" s="5">
        <v>0.11165219965277776</v>
      </c>
      <c r="I874" s="2">
        <v>1</v>
      </c>
      <c r="J874" s="2">
        <v>0</v>
      </c>
      <c r="K874" s="2">
        <v>0</v>
      </c>
      <c r="L874" s="2">
        <v>5</v>
      </c>
      <c r="M874" s="2">
        <v>5</v>
      </c>
      <c r="N874">
        <v>2</v>
      </c>
      <c r="O874" s="2">
        <v>2</v>
      </c>
      <c r="P874" s="2">
        <v>1</v>
      </c>
      <c r="Q874" s="2">
        <v>2</v>
      </c>
      <c r="R874" s="2">
        <v>4</v>
      </c>
      <c r="S874" s="2">
        <v>2</v>
      </c>
      <c r="T874" s="2">
        <v>0</v>
      </c>
      <c r="U874" s="2">
        <v>0</v>
      </c>
      <c r="V874" s="45">
        <v>1.9305555555555558E-2</v>
      </c>
      <c r="W874" s="45">
        <v>0</v>
      </c>
      <c r="X874" s="45">
        <v>7.6122685185185196E-2</v>
      </c>
      <c r="Y874" s="2">
        <v>0</v>
      </c>
      <c r="Z874" s="2">
        <v>4</v>
      </c>
      <c r="AA874">
        <v>5</v>
      </c>
      <c r="AB874" t="str">
        <f t="shared" si="7"/>
        <v>Betsi CadwaladrGwynedd</v>
      </c>
      <c r="AC874" t="str">
        <f>IFERROR(VLOOKUP(AB874,Control!X:Y,2,FALSE),"secondary")</f>
        <v>Primary</v>
      </c>
    </row>
    <row r="875" spans="1:29" x14ac:dyDescent="0.25">
      <c r="A875" s="11">
        <v>44704</v>
      </c>
      <c r="B875" s="2">
        <v>21</v>
      </c>
      <c r="C875" t="s">
        <v>87</v>
      </c>
      <c r="D875" t="s">
        <v>131</v>
      </c>
      <c r="E875" t="s">
        <v>132</v>
      </c>
      <c r="F875" t="s">
        <v>287</v>
      </c>
      <c r="G875" s="3">
        <v>0.11916666666666667</v>
      </c>
      <c r="H875" s="5">
        <v>1.6099537037037037E-2</v>
      </c>
      <c r="I875" s="2">
        <v>0</v>
      </c>
      <c r="J875" s="2">
        <v>0</v>
      </c>
      <c r="K875" s="2">
        <v>0</v>
      </c>
      <c r="L875" s="2">
        <v>3</v>
      </c>
      <c r="M875" s="2">
        <v>3</v>
      </c>
      <c r="N875">
        <v>1</v>
      </c>
      <c r="O875" s="2">
        <v>3</v>
      </c>
      <c r="P875" s="2">
        <v>0</v>
      </c>
      <c r="Q875" s="2">
        <v>1</v>
      </c>
      <c r="R875" s="2">
        <v>1</v>
      </c>
      <c r="S875" s="2">
        <v>0</v>
      </c>
      <c r="T875" s="2">
        <v>0</v>
      </c>
      <c r="U875" s="2">
        <v>2</v>
      </c>
      <c r="V875" s="45" t="s">
        <v>77</v>
      </c>
      <c r="W875" s="45" t="s">
        <v>77</v>
      </c>
      <c r="X875" s="45">
        <v>2.5717592592592594E-2</v>
      </c>
      <c r="Y875" s="2">
        <v>2</v>
      </c>
      <c r="Z875" s="2">
        <v>1</v>
      </c>
      <c r="AA875">
        <v>3</v>
      </c>
      <c r="AB875" t="str">
        <f t="shared" si="7"/>
        <v>Betsi CadwaladrGwynedd</v>
      </c>
      <c r="AC875" t="str">
        <f>IFERROR(VLOOKUP(AB875,Control!X:Y,2,FALSE),"secondary")</f>
        <v>Primary</v>
      </c>
    </row>
    <row r="876" spans="1:29" x14ac:dyDescent="0.25">
      <c r="A876" s="11">
        <v>44704</v>
      </c>
      <c r="B876" s="2">
        <v>21</v>
      </c>
      <c r="C876" t="s">
        <v>87</v>
      </c>
      <c r="D876" t="s">
        <v>220</v>
      </c>
      <c r="E876" t="s">
        <v>150</v>
      </c>
      <c r="F876" t="s">
        <v>287</v>
      </c>
      <c r="G876" s="3">
        <v>0</v>
      </c>
      <c r="H876" s="5">
        <v>2.0381944444444446E-2</v>
      </c>
      <c r="I876" s="2">
        <v>0</v>
      </c>
      <c r="J876" s="2">
        <v>0</v>
      </c>
      <c r="K876" s="2">
        <v>0</v>
      </c>
      <c r="L876" s="2">
        <v>1</v>
      </c>
      <c r="M876" s="2">
        <v>1</v>
      </c>
      <c r="N876">
        <v>0</v>
      </c>
      <c r="O876" s="2">
        <v>1</v>
      </c>
      <c r="P876" s="2">
        <v>0</v>
      </c>
      <c r="Q876" s="2">
        <v>1</v>
      </c>
      <c r="R876" s="2">
        <v>1</v>
      </c>
      <c r="S876" s="2">
        <v>0</v>
      </c>
      <c r="T876" s="2">
        <v>0</v>
      </c>
      <c r="U876" s="2">
        <v>0</v>
      </c>
      <c r="V876" s="45" t="s">
        <v>77</v>
      </c>
      <c r="W876" s="45" t="s">
        <v>77</v>
      </c>
      <c r="X876" s="45">
        <v>3.5787037037037034E-2</v>
      </c>
      <c r="Y876" s="2">
        <v>0</v>
      </c>
      <c r="Z876" s="2">
        <v>1</v>
      </c>
      <c r="AA876">
        <v>1</v>
      </c>
      <c r="AB876" t="str">
        <f t="shared" ref="AB876:AB939" si="8">C876&amp;F876</f>
        <v>Betsi CadwaladrGwynedd</v>
      </c>
      <c r="AC876" t="str">
        <f>IFERROR(VLOOKUP(AB876,Control!X:Y,2,FALSE),"secondary")</f>
        <v>Primary</v>
      </c>
    </row>
    <row r="877" spans="1:29" x14ac:dyDescent="0.25">
      <c r="A877" s="11">
        <v>44704</v>
      </c>
      <c r="B877" s="2">
        <v>21</v>
      </c>
      <c r="C877" t="s">
        <v>87</v>
      </c>
      <c r="D877" t="s">
        <v>138</v>
      </c>
      <c r="E877" t="s">
        <v>132</v>
      </c>
      <c r="F877" t="s">
        <v>284</v>
      </c>
      <c r="G877" s="3">
        <v>99.764717833333336</v>
      </c>
      <c r="H877" s="5">
        <v>5.1098398965141609E-2</v>
      </c>
      <c r="I877" s="2">
        <v>8</v>
      </c>
      <c r="J877" s="2">
        <v>2</v>
      </c>
      <c r="K877" s="2">
        <v>0</v>
      </c>
      <c r="L877" s="2">
        <v>99</v>
      </c>
      <c r="M877" s="2">
        <v>97</v>
      </c>
      <c r="N877">
        <v>26</v>
      </c>
      <c r="O877" s="2">
        <v>66</v>
      </c>
      <c r="P877" s="2">
        <v>11</v>
      </c>
      <c r="Q877" s="2">
        <v>62</v>
      </c>
      <c r="R877" s="2">
        <v>74</v>
      </c>
      <c r="S877" s="2">
        <v>12</v>
      </c>
      <c r="T877" s="2">
        <v>3</v>
      </c>
      <c r="U877" s="2">
        <v>11</v>
      </c>
      <c r="V877" s="45">
        <v>8.5995370370370375E-3</v>
      </c>
      <c r="W877" s="45">
        <v>0.45454545454545453</v>
      </c>
      <c r="X877" s="45">
        <v>3.5978009259259265E-2</v>
      </c>
      <c r="Y877" s="2">
        <v>14</v>
      </c>
      <c r="Z877" s="2">
        <v>74</v>
      </c>
      <c r="AA877">
        <v>98</v>
      </c>
      <c r="AB877" t="str">
        <f t="shared" si="8"/>
        <v>Betsi CadwaladrIsle Of Anglesey</v>
      </c>
      <c r="AC877" t="str">
        <f>IFERROR(VLOOKUP(AB877,Control!X:Y,2,FALSE),"secondary")</f>
        <v>Primary</v>
      </c>
    </row>
    <row r="878" spans="1:29" x14ac:dyDescent="0.25">
      <c r="A878" s="11">
        <v>44704</v>
      </c>
      <c r="B878" s="2">
        <v>21</v>
      </c>
      <c r="C878" t="s">
        <v>87</v>
      </c>
      <c r="D878" t="s">
        <v>138</v>
      </c>
      <c r="E878" t="s">
        <v>132</v>
      </c>
      <c r="F878" t="s">
        <v>270</v>
      </c>
      <c r="G878" s="3">
        <v>0.12583233333333332</v>
      </c>
      <c r="H878" s="5">
        <v>1.5121506944444444E-2</v>
      </c>
      <c r="I878" s="2">
        <v>0</v>
      </c>
      <c r="J878" s="2">
        <v>0</v>
      </c>
      <c r="K878" s="2">
        <v>0</v>
      </c>
      <c r="L878" s="2">
        <v>1</v>
      </c>
      <c r="M878" s="2">
        <v>1</v>
      </c>
      <c r="N878">
        <v>0</v>
      </c>
      <c r="O878" s="2">
        <v>1</v>
      </c>
      <c r="P878" s="2">
        <v>0</v>
      </c>
      <c r="Q878" s="2">
        <v>1</v>
      </c>
      <c r="R878" s="2">
        <v>1</v>
      </c>
      <c r="S878" s="2">
        <v>0</v>
      </c>
      <c r="T878" s="2">
        <v>0</v>
      </c>
      <c r="U878" s="2">
        <v>0</v>
      </c>
      <c r="V878" s="45" t="s">
        <v>77</v>
      </c>
      <c r="W878" s="45" t="s">
        <v>77</v>
      </c>
      <c r="X878" s="45">
        <v>3.0682870370370371E-2</v>
      </c>
      <c r="Y878" s="2">
        <v>0</v>
      </c>
      <c r="Z878" s="2">
        <v>1</v>
      </c>
      <c r="AA878">
        <v>1</v>
      </c>
      <c r="AB878" t="str">
        <f t="shared" si="8"/>
        <v>Betsi CadwaladrPembrokeshire</v>
      </c>
      <c r="AC878" t="str">
        <f>IFERROR(VLOOKUP(AB878,Control!X:Y,2,FALSE),"secondary")</f>
        <v>secondary</v>
      </c>
    </row>
    <row r="879" spans="1:29" x14ac:dyDescent="0.25">
      <c r="A879" s="11">
        <v>44704</v>
      </c>
      <c r="B879" s="2">
        <v>21</v>
      </c>
      <c r="C879" t="s">
        <v>87</v>
      </c>
      <c r="D879" t="s">
        <v>139</v>
      </c>
      <c r="E879" t="s">
        <v>132</v>
      </c>
      <c r="F879" t="s">
        <v>94</v>
      </c>
      <c r="G879" s="3">
        <v>0.89555550000000006</v>
      </c>
      <c r="H879" s="5">
        <v>2.2608023148148151E-2</v>
      </c>
      <c r="I879" s="2">
        <v>0</v>
      </c>
      <c r="J879" s="2">
        <v>0</v>
      </c>
      <c r="K879" s="2">
        <v>0</v>
      </c>
      <c r="L879" s="2">
        <v>3</v>
      </c>
      <c r="M879" s="2">
        <v>3</v>
      </c>
      <c r="N879">
        <v>1</v>
      </c>
      <c r="O879" s="2">
        <v>3</v>
      </c>
      <c r="P879" s="2">
        <v>2</v>
      </c>
      <c r="Q879" s="2">
        <v>1</v>
      </c>
      <c r="R879" s="2">
        <v>1</v>
      </c>
      <c r="S879" s="2">
        <v>0</v>
      </c>
      <c r="T879" s="2">
        <v>0</v>
      </c>
      <c r="U879" s="2">
        <v>0</v>
      </c>
      <c r="V879" s="45">
        <v>4.612268518518519E-3</v>
      </c>
      <c r="W879" s="45">
        <v>0.5</v>
      </c>
      <c r="X879" s="45">
        <v>1.4074074074074074E-2</v>
      </c>
      <c r="Y879" s="2">
        <v>0</v>
      </c>
      <c r="Z879" s="2">
        <v>1</v>
      </c>
      <c r="AA879">
        <v>3</v>
      </c>
      <c r="AB879" t="str">
        <f t="shared" si="8"/>
        <v>Betsi CadwaladrPowys</v>
      </c>
      <c r="AC879" t="str">
        <f>IFERROR(VLOOKUP(AB879,Control!X:Y,2,FALSE),"secondary")</f>
        <v>secondary</v>
      </c>
    </row>
    <row r="880" spans="1:29" x14ac:dyDescent="0.25">
      <c r="A880" s="11">
        <v>44704</v>
      </c>
      <c r="B880" s="2">
        <v>21</v>
      </c>
      <c r="C880" t="s">
        <v>87</v>
      </c>
      <c r="D880" t="s">
        <v>139</v>
      </c>
      <c r="E880" t="s">
        <v>132</v>
      </c>
      <c r="F880" t="s">
        <v>277</v>
      </c>
      <c r="G880" s="3">
        <v>361.66944100000012</v>
      </c>
      <c r="H880" s="5">
        <v>0.11464750070861682</v>
      </c>
      <c r="I880" s="2">
        <v>38</v>
      </c>
      <c r="J880" s="2">
        <v>26</v>
      </c>
      <c r="K880" s="2">
        <v>0</v>
      </c>
      <c r="L880" s="2">
        <v>123</v>
      </c>
      <c r="M880" s="2">
        <v>120</v>
      </c>
      <c r="N880">
        <v>14</v>
      </c>
      <c r="O880" s="2">
        <v>59</v>
      </c>
      <c r="P880" s="2">
        <v>28</v>
      </c>
      <c r="Q880" s="2">
        <v>73</v>
      </c>
      <c r="R880" s="2">
        <v>84</v>
      </c>
      <c r="S880" s="2">
        <v>11</v>
      </c>
      <c r="T880" s="2">
        <v>3</v>
      </c>
      <c r="U880" s="2">
        <v>8</v>
      </c>
      <c r="V880" s="45">
        <v>4.6932870370370366E-3</v>
      </c>
      <c r="W880" s="45">
        <v>0.6785714285714286</v>
      </c>
      <c r="X880" s="45">
        <v>5.3993055555555558E-2</v>
      </c>
      <c r="Y880" s="2">
        <v>11</v>
      </c>
      <c r="Z880" s="2">
        <v>84</v>
      </c>
      <c r="AA880">
        <v>122</v>
      </c>
      <c r="AB880" t="str">
        <f t="shared" si="8"/>
        <v>Betsi CadwaladrWrexham</v>
      </c>
      <c r="AC880" t="str">
        <f>IFERROR(VLOOKUP(AB880,Control!X:Y,2,FALSE),"secondary")</f>
        <v>Primary</v>
      </c>
    </row>
    <row r="881" spans="1:29" x14ac:dyDescent="0.25">
      <c r="A881" s="11">
        <v>44704</v>
      </c>
      <c r="B881" s="2">
        <v>21</v>
      </c>
      <c r="C881" t="s">
        <v>87</v>
      </c>
      <c r="D881" t="s">
        <v>131</v>
      </c>
      <c r="E881" t="s">
        <v>132</v>
      </c>
      <c r="F881" t="s">
        <v>277</v>
      </c>
      <c r="G881" s="3">
        <v>1.8580556666666665</v>
      </c>
      <c r="H881" s="5">
        <v>2.4789738425925929E-2</v>
      </c>
      <c r="I881" s="2">
        <v>0</v>
      </c>
      <c r="J881" s="2">
        <v>0</v>
      </c>
      <c r="K881" s="2">
        <v>0</v>
      </c>
      <c r="L881" s="2">
        <v>7</v>
      </c>
      <c r="M881" s="2">
        <v>7</v>
      </c>
      <c r="N881">
        <v>2</v>
      </c>
      <c r="O881" s="2">
        <v>7</v>
      </c>
      <c r="P881" s="2">
        <v>0</v>
      </c>
      <c r="Q881" s="2">
        <v>4</v>
      </c>
      <c r="R881" s="2">
        <v>4</v>
      </c>
      <c r="S881" s="2">
        <v>0</v>
      </c>
      <c r="T881" s="2">
        <v>0</v>
      </c>
      <c r="U881" s="2">
        <v>3</v>
      </c>
      <c r="V881" s="45" t="s">
        <v>77</v>
      </c>
      <c r="W881" s="45" t="s">
        <v>77</v>
      </c>
      <c r="X881" s="45">
        <v>3.2581018518518523E-2</v>
      </c>
      <c r="Y881" s="2">
        <v>3</v>
      </c>
      <c r="Z881" s="2">
        <v>4</v>
      </c>
      <c r="AA881">
        <v>7</v>
      </c>
      <c r="AB881" t="str">
        <f t="shared" si="8"/>
        <v>Betsi CadwaladrWrexham</v>
      </c>
      <c r="AC881" t="str">
        <f>IFERROR(VLOOKUP(AB881,Control!X:Y,2,FALSE),"secondary")</f>
        <v>Primary</v>
      </c>
    </row>
    <row r="882" spans="1:29" x14ac:dyDescent="0.25">
      <c r="A882" s="11">
        <v>44704</v>
      </c>
      <c r="B882" s="2">
        <v>21</v>
      </c>
      <c r="C882" t="s">
        <v>87</v>
      </c>
      <c r="D882" t="s">
        <v>177</v>
      </c>
      <c r="E882" t="s">
        <v>153</v>
      </c>
      <c r="F882" t="s">
        <v>277</v>
      </c>
      <c r="G882" s="3">
        <v>0</v>
      </c>
      <c r="H882" s="5">
        <v>9.9768541666666669E-3</v>
      </c>
      <c r="I882" s="2">
        <v>0</v>
      </c>
      <c r="J882" s="2">
        <v>0</v>
      </c>
      <c r="K882" s="2">
        <v>0</v>
      </c>
      <c r="L882" s="2">
        <v>1</v>
      </c>
      <c r="M882" s="2">
        <v>1</v>
      </c>
      <c r="N882">
        <v>0</v>
      </c>
      <c r="O882" s="2">
        <v>1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1</v>
      </c>
      <c r="V882" s="45" t="s">
        <v>77</v>
      </c>
      <c r="W882" s="45" t="s">
        <v>77</v>
      </c>
      <c r="X882" s="45" t="s">
        <v>77</v>
      </c>
      <c r="Y882" s="2">
        <v>1</v>
      </c>
      <c r="Z882" s="2">
        <v>0</v>
      </c>
      <c r="AA882">
        <v>1</v>
      </c>
      <c r="AB882" t="str">
        <f t="shared" si="8"/>
        <v>Betsi CadwaladrWrexham</v>
      </c>
      <c r="AC882" t="str">
        <f>IFERROR(VLOOKUP(AB882,Control!X:Y,2,FALSE),"secondary")</f>
        <v>Primary</v>
      </c>
    </row>
    <row r="883" spans="1:29" x14ac:dyDescent="0.25">
      <c r="A883" s="11">
        <v>44704</v>
      </c>
      <c r="B883" s="2">
        <v>21</v>
      </c>
      <c r="C883" t="s">
        <v>90</v>
      </c>
      <c r="D883" t="s">
        <v>136</v>
      </c>
      <c r="E883" t="s">
        <v>132</v>
      </c>
      <c r="F883" t="s">
        <v>269</v>
      </c>
      <c r="G883" s="3">
        <v>0.2558333333333333</v>
      </c>
      <c r="H883" s="5">
        <v>2.1076388888888891E-2</v>
      </c>
      <c r="I883" s="2">
        <v>0</v>
      </c>
      <c r="J883" s="2">
        <v>0</v>
      </c>
      <c r="K883" s="2">
        <v>0</v>
      </c>
      <c r="L883" s="2">
        <v>1</v>
      </c>
      <c r="M883" s="2">
        <v>1</v>
      </c>
      <c r="N883">
        <v>0</v>
      </c>
      <c r="O883" s="2">
        <v>1</v>
      </c>
      <c r="P883" s="2">
        <v>0</v>
      </c>
      <c r="Q883" s="2">
        <v>1</v>
      </c>
      <c r="R883" s="2">
        <v>1</v>
      </c>
      <c r="S883" s="2">
        <v>0</v>
      </c>
      <c r="T883" s="2">
        <v>0</v>
      </c>
      <c r="U883" s="2">
        <v>0</v>
      </c>
      <c r="V883" s="45" t="s">
        <v>77</v>
      </c>
      <c r="W883" s="45" t="s">
        <v>77</v>
      </c>
      <c r="X883" s="45">
        <v>9.1134259259259248E-2</v>
      </c>
      <c r="Y883" s="2">
        <v>0</v>
      </c>
      <c r="Z883" s="2">
        <v>1</v>
      </c>
      <c r="AA883">
        <v>1</v>
      </c>
      <c r="AB883" t="str">
        <f t="shared" si="8"/>
        <v>Cardiff And ValeBridgend</v>
      </c>
      <c r="AC883" t="str">
        <f>IFERROR(VLOOKUP(AB883,Control!X:Y,2,FALSE),"secondary")</f>
        <v>secondary</v>
      </c>
    </row>
    <row r="884" spans="1:29" x14ac:dyDescent="0.25">
      <c r="A884" s="11">
        <v>44704</v>
      </c>
      <c r="B884" s="2">
        <v>21</v>
      </c>
      <c r="C884" t="s">
        <v>90</v>
      </c>
      <c r="D884" t="s">
        <v>136</v>
      </c>
      <c r="E884" t="s">
        <v>132</v>
      </c>
      <c r="F884" t="s">
        <v>272</v>
      </c>
      <c r="G884" s="3">
        <v>17.838888000000001</v>
      </c>
      <c r="H884" s="5">
        <v>5.0640836257309939E-2</v>
      </c>
      <c r="I884" s="2">
        <v>1</v>
      </c>
      <c r="J884" s="2">
        <v>0</v>
      </c>
      <c r="K884" s="2">
        <v>0</v>
      </c>
      <c r="L884" s="2">
        <v>14</v>
      </c>
      <c r="M884" s="2">
        <v>14</v>
      </c>
      <c r="N884">
        <v>1</v>
      </c>
      <c r="O884" s="2">
        <v>9</v>
      </c>
      <c r="P884" s="2">
        <v>4</v>
      </c>
      <c r="Q884" s="2">
        <v>8</v>
      </c>
      <c r="R884" s="2">
        <v>9</v>
      </c>
      <c r="S884" s="2">
        <v>1</v>
      </c>
      <c r="T884" s="2">
        <v>0</v>
      </c>
      <c r="U884" s="2">
        <v>1</v>
      </c>
      <c r="V884" s="45">
        <v>8.611111111111111E-3</v>
      </c>
      <c r="W884" s="45">
        <v>0.25</v>
      </c>
      <c r="X884" s="45">
        <v>3.8333333333333337E-2</v>
      </c>
      <c r="Y884" s="2">
        <v>1</v>
      </c>
      <c r="Z884" s="2">
        <v>9</v>
      </c>
      <c r="AA884">
        <v>14</v>
      </c>
      <c r="AB884" t="str">
        <f t="shared" si="8"/>
        <v>Cardiff And ValeCaerphilly</v>
      </c>
      <c r="AC884" t="str">
        <f>IFERROR(VLOOKUP(AB884,Control!X:Y,2,FALSE),"secondary")</f>
        <v>secondary</v>
      </c>
    </row>
    <row r="885" spans="1:29" x14ac:dyDescent="0.25">
      <c r="A885" s="11">
        <v>44704</v>
      </c>
      <c r="B885" s="2">
        <v>21</v>
      </c>
      <c r="C885" t="s">
        <v>90</v>
      </c>
      <c r="D885" t="s">
        <v>136</v>
      </c>
      <c r="E885" t="s">
        <v>132</v>
      </c>
      <c r="F885" t="s">
        <v>273</v>
      </c>
      <c r="G885" s="3">
        <v>214.88970916666656</v>
      </c>
      <c r="H885" s="5">
        <v>4.6743383871882087E-2</v>
      </c>
      <c r="I885" s="2">
        <v>6</v>
      </c>
      <c r="J885" s="2">
        <v>0</v>
      </c>
      <c r="K885" s="2">
        <v>0</v>
      </c>
      <c r="L885" s="2">
        <v>247</v>
      </c>
      <c r="M885" s="2">
        <v>242</v>
      </c>
      <c r="N885">
        <v>39</v>
      </c>
      <c r="O885" s="2">
        <v>165</v>
      </c>
      <c r="P885" s="2">
        <v>73</v>
      </c>
      <c r="Q885" s="2">
        <v>119</v>
      </c>
      <c r="R885" s="2">
        <v>143</v>
      </c>
      <c r="S885" s="2">
        <v>24</v>
      </c>
      <c r="T885" s="2">
        <v>7</v>
      </c>
      <c r="U885" s="2">
        <v>24</v>
      </c>
      <c r="V885" s="45">
        <v>4.9768518518518521E-3</v>
      </c>
      <c r="W885" s="45">
        <v>0.68493150684931503</v>
      </c>
      <c r="X885" s="45">
        <v>4.4722222222222226E-2</v>
      </c>
      <c r="Y885" s="2">
        <v>31</v>
      </c>
      <c r="Z885" s="2">
        <v>143</v>
      </c>
      <c r="AA885">
        <v>245</v>
      </c>
      <c r="AB885" t="str">
        <f t="shared" si="8"/>
        <v>Cardiff And ValeCardiff</v>
      </c>
      <c r="AC885" t="str">
        <f>IFERROR(VLOOKUP(AB885,Control!X:Y,2,FALSE),"secondary")</f>
        <v>Primary</v>
      </c>
    </row>
    <row r="886" spans="1:29" x14ac:dyDescent="0.25">
      <c r="A886" s="11">
        <v>44704</v>
      </c>
      <c r="B886" s="2">
        <v>21</v>
      </c>
      <c r="C886" t="s">
        <v>90</v>
      </c>
      <c r="D886" t="s">
        <v>155</v>
      </c>
      <c r="E886" t="s">
        <v>146</v>
      </c>
      <c r="F886" t="s">
        <v>273</v>
      </c>
      <c r="G886" s="3">
        <v>0</v>
      </c>
      <c r="H886" s="5">
        <v>2.4990251461988303E-2</v>
      </c>
      <c r="I886" s="2">
        <v>0</v>
      </c>
      <c r="J886" s="2">
        <v>0</v>
      </c>
      <c r="K886" s="2">
        <v>0</v>
      </c>
      <c r="L886" s="2">
        <v>24</v>
      </c>
      <c r="M886" s="2">
        <v>19</v>
      </c>
      <c r="N886">
        <v>0</v>
      </c>
      <c r="O886" s="2">
        <v>15</v>
      </c>
      <c r="P886" s="2">
        <v>2</v>
      </c>
      <c r="Q886" s="2">
        <v>5</v>
      </c>
      <c r="R886" s="2">
        <v>11</v>
      </c>
      <c r="S886" s="2">
        <v>6</v>
      </c>
      <c r="T886" s="2">
        <v>0</v>
      </c>
      <c r="U886" s="2">
        <v>11</v>
      </c>
      <c r="V886" s="45">
        <v>6.0937500000000002E-3</v>
      </c>
      <c r="W886" s="45">
        <v>0.5</v>
      </c>
      <c r="X886" s="45">
        <v>0.11431712962962964</v>
      </c>
      <c r="Y886" s="2">
        <v>11</v>
      </c>
      <c r="Z886" s="2">
        <v>11</v>
      </c>
      <c r="AA886">
        <v>24</v>
      </c>
      <c r="AB886" t="str">
        <f t="shared" si="8"/>
        <v>Cardiff And ValeCardiff</v>
      </c>
      <c r="AC886" t="str">
        <f>IFERROR(VLOOKUP(AB886,Control!X:Y,2,FALSE),"secondary")</f>
        <v>Primary</v>
      </c>
    </row>
    <row r="887" spans="1:29" x14ac:dyDescent="0.25">
      <c r="A887" s="11">
        <v>44704</v>
      </c>
      <c r="B887" s="2">
        <v>21</v>
      </c>
      <c r="C887" t="s">
        <v>90</v>
      </c>
      <c r="D887" t="s">
        <v>174</v>
      </c>
      <c r="E887" t="s">
        <v>153</v>
      </c>
      <c r="F887" t="s">
        <v>273</v>
      </c>
      <c r="G887" s="3">
        <v>0</v>
      </c>
      <c r="H887" s="5" t="s">
        <v>77</v>
      </c>
      <c r="I887" s="2">
        <v>0</v>
      </c>
      <c r="J887" s="2">
        <v>0</v>
      </c>
      <c r="K887" s="2">
        <v>0</v>
      </c>
      <c r="L887" s="2">
        <v>1</v>
      </c>
      <c r="M887" s="2">
        <v>1</v>
      </c>
      <c r="N887">
        <v>0</v>
      </c>
      <c r="O887" s="2">
        <v>1</v>
      </c>
      <c r="P887" s="2">
        <v>0</v>
      </c>
      <c r="Q887" s="2">
        <v>0</v>
      </c>
      <c r="R887" s="2">
        <v>1</v>
      </c>
      <c r="S887" s="2">
        <v>1</v>
      </c>
      <c r="T887" s="2">
        <v>0</v>
      </c>
      <c r="U887" s="2">
        <v>0</v>
      </c>
      <c r="V887" s="45" t="s">
        <v>77</v>
      </c>
      <c r="W887" s="45" t="s">
        <v>77</v>
      </c>
      <c r="X887" s="45">
        <v>4.8298611111111112E-2</v>
      </c>
      <c r="Y887" s="2">
        <v>0</v>
      </c>
      <c r="Z887" s="2">
        <v>1</v>
      </c>
      <c r="AA887">
        <v>1</v>
      </c>
      <c r="AB887" t="str">
        <f t="shared" si="8"/>
        <v>Cardiff And ValeCardiff</v>
      </c>
      <c r="AC887" t="str">
        <f>IFERROR(VLOOKUP(AB887,Control!X:Y,2,FALSE),"secondary")</f>
        <v>Primary</v>
      </c>
    </row>
    <row r="888" spans="1:29" x14ac:dyDescent="0.25">
      <c r="A888" s="11">
        <v>44704</v>
      </c>
      <c r="B888" s="2">
        <v>21</v>
      </c>
      <c r="C888" t="s">
        <v>90</v>
      </c>
      <c r="D888" t="s">
        <v>341</v>
      </c>
      <c r="E888" t="s">
        <v>153</v>
      </c>
      <c r="F888" t="s">
        <v>273</v>
      </c>
      <c r="G888" s="3">
        <v>0</v>
      </c>
      <c r="H888" s="5" t="s">
        <v>77</v>
      </c>
      <c r="I888" s="2">
        <v>0</v>
      </c>
      <c r="J888" s="2">
        <v>0</v>
      </c>
      <c r="K888" s="2">
        <v>0</v>
      </c>
      <c r="L888" s="2">
        <v>1</v>
      </c>
      <c r="M888" s="2">
        <v>1</v>
      </c>
      <c r="N888">
        <v>0</v>
      </c>
      <c r="O888" s="2">
        <v>1</v>
      </c>
      <c r="P888" s="2">
        <v>0</v>
      </c>
      <c r="Q888" s="2">
        <v>1</v>
      </c>
      <c r="R888" s="2">
        <v>1</v>
      </c>
      <c r="S888" s="2">
        <v>0</v>
      </c>
      <c r="T888" s="2">
        <v>0</v>
      </c>
      <c r="U888" s="2">
        <v>0</v>
      </c>
      <c r="V888" s="45" t="s">
        <v>77</v>
      </c>
      <c r="W888" s="45" t="s">
        <v>77</v>
      </c>
      <c r="X888" s="45">
        <v>6.0185185185185185E-3</v>
      </c>
      <c r="Y888" s="2">
        <v>0</v>
      </c>
      <c r="Z888" s="2">
        <v>1</v>
      </c>
      <c r="AA888">
        <v>1</v>
      </c>
      <c r="AB888" t="str">
        <f t="shared" si="8"/>
        <v>Cardiff And ValeCardiff</v>
      </c>
      <c r="AC888" t="str">
        <f>IFERROR(VLOOKUP(AB888,Control!X:Y,2,FALSE),"secondary")</f>
        <v>Primary</v>
      </c>
    </row>
    <row r="889" spans="1:29" x14ac:dyDescent="0.25">
      <c r="A889" s="11">
        <v>44704</v>
      </c>
      <c r="B889" s="2">
        <v>21</v>
      </c>
      <c r="C889" t="s">
        <v>90</v>
      </c>
      <c r="D889" t="s">
        <v>136</v>
      </c>
      <c r="E889" t="s">
        <v>132</v>
      </c>
      <c r="F889" t="s">
        <v>268</v>
      </c>
      <c r="G889" s="3">
        <v>1.2277768333333334</v>
      </c>
      <c r="H889" s="5">
        <v>2.301156666666667E-2</v>
      </c>
      <c r="I889" s="2">
        <v>0</v>
      </c>
      <c r="J889" s="2">
        <v>0</v>
      </c>
      <c r="K889" s="2">
        <v>0</v>
      </c>
      <c r="L889" s="2">
        <v>5</v>
      </c>
      <c r="M889" s="2">
        <v>5</v>
      </c>
      <c r="N889">
        <v>1</v>
      </c>
      <c r="O889" s="2">
        <v>5</v>
      </c>
      <c r="P889" s="2">
        <v>1</v>
      </c>
      <c r="Q889" s="2">
        <v>3</v>
      </c>
      <c r="R889" s="2">
        <v>3</v>
      </c>
      <c r="S889" s="2">
        <v>0</v>
      </c>
      <c r="T889" s="2">
        <v>0</v>
      </c>
      <c r="U889" s="2">
        <v>1</v>
      </c>
      <c r="V889" s="45">
        <v>1.4004629629629629E-3</v>
      </c>
      <c r="W889" s="45">
        <v>1</v>
      </c>
      <c r="X889" s="45">
        <v>1.5254629629629628E-2</v>
      </c>
      <c r="Y889" s="2">
        <v>1</v>
      </c>
      <c r="Z889" s="2">
        <v>3</v>
      </c>
      <c r="AA889">
        <v>5</v>
      </c>
      <c r="AB889" t="str">
        <f t="shared" si="8"/>
        <v>Cardiff And ValeCarmarthenshire</v>
      </c>
      <c r="AC889" t="str">
        <f>IFERROR(VLOOKUP(AB889,Control!X:Y,2,FALSE),"secondary")</f>
        <v>secondary</v>
      </c>
    </row>
    <row r="890" spans="1:29" x14ac:dyDescent="0.25">
      <c r="A890" s="11">
        <v>44704</v>
      </c>
      <c r="B890" s="2">
        <v>21</v>
      </c>
      <c r="C890" t="s">
        <v>90</v>
      </c>
      <c r="D890" t="s">
        <v>174</v>
      </c>
      <c r="E890" t="s">
        <v>153</v>
      </c>
      <c r="F890" t="s">
        <v>268</v>
      </c>
      <c r="G890" s="3">
        <v>0</v>
      </c>
      <c r="H890" s="5">
        <v>7.1568284722222236E-2</v>
      </c>
      <c r="I890" s="2">
        <v>0</v>
      </c>
      <c r="J890" s="2">
        <v>0</v>
      </c>
      <c r="K890" s="2">
        <v>0</v>
      </c>
      <c r="L890" s="2">
        <v>2</v>
      </c>
      <c r="M890" s="2">
        <v>2</v>
      </c>
      <c r="N890">
        <v>0</v>
      </c>
      <c r="O890" s="2">
        <v>0</v>
      </c>
      <c r="P890" s="2">
        <v>0</v>
      </c>
      <c r="Q890" s="2">
        <v>1</v>
      </c>
      <c r="R890" s="2">
        <v>1</v>
      </c>
      <c r="S890" s="2">
        <v>0</v>
      </c>
      <c r="T890" s="2">
        <v>0</v>
      </c>
      <c r="U890" s="2">
        <v>1</v>
      </c>
      <c r="V890" s="45" t="s">
        <v>77</v>
      </c>
      <c r="W890" s="45" t="s">
        <v>77</v>
      </c>
      <c r="X890" s="45">
        <v>0.30501157407407409</v>
      </c>
      <c r="Y890" s="2">
        <v>1</v>
      </c>
      <c r="Z890" s="2">
        <v>1</v>
      </c>
      <c r="AA890">
        <v>2</v>
      </c>
      <c r="AB890" t="str">
        <f t="shared" si="8"/>
        <v>Cardiff And ValeCarmarthenshire</v>
      </c>
      <c r="AC890" t="str">
        <f>IFERROR(VLOOKUP(AB890,Control!X:Y,2,FALSE),"secondary")</f>
        <v>secondary</v>
      </c>
    </row>
    <row r="891" spans="1:29" x14ac:dyDescent="0.25">
      <c r="A891" s="11">
        <v>44704</v>
      </c>
      <c r="B891" s="2">
        <v>21</v>
      </c>
      <c r="C891" t="s">
        <v>90</v>
      </c>
      <c r="D891" t="s">
        <v>136</v>
      </c>
      <c r="E891" t="s">
        <v>132</v>
      </c>
      <c r="F891" t="s">
        <v>281</v>
      </c>
      <c r="G891" s="3">
        <v>3.6944500000000005E-2</v>
      </c>
      <c r="H891" s="5">
        <v>1.0781250000000001E-2</v>
      </c>
      <c r="I891" s="2">
        <v>0</v>
      </c>
      <c r="J891" s="2">
        <v>0</v>
      </c>
      <c r="K891" s="2">
        <v>0</v>
      </c>
      <c r="L891" s="2">
        <v>2</v>
      </c>
      <c r="M891" s="2">
        <v>2</v>
      </c>
      <c r="N891">
        <v>1</v>
      </c>
      <c r="O891" s="2">
        <v>2</v>
      </c>
      <c r="P891" s="2">
        <v>1</v>
      </c>
      <c r="Q891" s="2">
        <v>0</v>
      </c>
      <c r="R891" s="2">
        <v>0</v>
      </c>
      <c r="S891" s="2">
        <v>0</v>
      </c>
      <c r="T891" s="2">
        <v>0</v>
      </c>
      <c r="U891" s="2">
        <v>1</v>
      </c>
      <c r="V891" s="45">
        <v>6.3194444444444444E-3</v>
      </c>
      <c r="W891" s="45">
        <v>0</v>
      </c>
      <c r="X891" s="45" t="s">
        <v>77</v>
      </c>
      <c r="Y891" s="2">
        <v>1</v>
      </c>
      <c r="Z891" s="2">
        <v>0</v>
      </c>
      <c r="AA891">
        <v>2</v>
      </c>
      <c r="AB891" t="str">
        <f t="shared" si="8"/>
        <v>Cardiff And ValeMerthyr Tydfil</v>
      </c>
      <c r="AC891" t="str">
        <f>IFERROR(VLOOKUP(AB891,Control!X:Y,2,FALSE),"secondary")</f>
        <v>secondary</v>
      </c>
    </row>
    <row r="892" spans="1:29" x14ac:dyDescent="0.25">
      <c r="A892" s="11">
        <v>44704</v>
      </c>
      <c r="B892" s="2">
        <v>21</v>
      </c>
      <c r="C892" t="s">
        <v>90</v>
      </c>
      <c r="D892" t="s">
        <v>136</v>
      </c>
      <c r="E892" t="s">
        <v>132</v>
      </c>
      <c r="F892" t="s">
        <v>279</v>
      </c>
      <c r="G892" s="3">
        <v>0.93805549999999993</v>
      </c>
      <c r="H892" s="5">
        <v>6.3640045138888893E-2</v>
      </c>
      <c r="I892" s="2">
        <v>0</v>
      </c>
      <c r="J892" s="2">
        <v>0</v>
      </c>
      <c r="K892" s="2">
        <v>0</v>
      </c>
      <c r="L892" s="2">
        <v>2</v>
      </c>
      <c r="M892" s="2">
        <v>2</v>
      </c>
      <c r="N892">
        <v>0</v>
      </c>
      <c r="O892" s="2">
        <v>1</v>
      </c>
      <c r="P892" s="2">
        <v>0</v>
      </c>
      <c r="Q892" s="2">
        <v>2</v>
      </c>
      <c r="R892" s="2">
        <v>2</v>
      </c>
      <c r="S892" s="2">
        <v>0</v>
      </c>
      <c r="T892" s="2">
        <v>0</v>
      </c>
      <c r="U892" s="2">
        <v>0</v>
      </c>
      <c r="V892" s="45" t="s">
        <v>77</v>
      </c>
      <c r="W892" s="45" t="s">
        <v>77</v>
      </c>
      <c r="X892" s="45">
        <v>5.526620370370371E-3</v>
      </c>
      <c r="Y892" s="2">
        <v>0</v>
      </c>
      <c r="Z892" s="2">
        <v>2</v>
      </c>
      <c r="AA892">
        <v>2</v>
      </c>
      <c r="AB892" t="str">
        <f t="shared" si="8"/>
        <v>Cardiff And ValeMonmouthshire</v>
      </c>
      <c r="AC892" t="str">
        <f>IFERROR(VLOOKUP(AB892,Control!X:Y,2,FALSE),"secondary")</f>
        <v>secondary</v>
      </c>
    </row>
    <row r="893" spans="1:29" x14ac:dyDescent="0.25">
      <c r="A893" s="11">
        <v>44704</v>
      </c>
      <c r="B893" s="2">
        <v>21</v>
      </c>
      <c r="C893" t="s">
        <v>90</v>
      </c>
      <c r="D893" t="s">
        <v>163</v>
      </c>
      <c r="E893" t="s">
        <v>153</v>
      </c>
      <c r="F893" t="s">
        <v>279</v>
      </c>
      <c r="G893" s="3">
        <v>0</v>
      </c>
      <c r="H893" s="5">
        <v>2.1851854166666667E-2</v>
      </c>
      <c r="I893" s="2">
        <v>0</v>
      </c>
      <c r="J893" s="2">
        <v>0</v>
      </c>
      <c r="K893" s="2">
        <v>0</v>
      </c>
      <c r="L893" s="2">
        <v>1</v>
      </c>
      <c r="M893" s="2">
        <v>1</v>
      </c>
      <c r="N893">
        <v>0</v>
      </c>
      <c r="O893" s="2">
        <v>1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1</v>
      </c>
      <c r="V893" s="45" t="s">
        <v>77</v>
      </c>
      <c r="W893" s="45" t="s">
        <v>77</v>
      </c>
      <c r="X893" s="45" t="s">
        <v>77</v>
      </c>
      <c r="Y893" s="2">
        <v>1</v>
      </c>
      <c r="Z893" s="2">
        <v>0</v>
      </c>
      <c r="AA893">
        <v>1</v>
      </c>
      <c r="AB893" t="str">
        <f t="shared" si="8"/>
        <v>Cardiff And ValeMonmouthshire</v>
      </c>
      <c r="AC893" t="str">
        <f>IFERROR(VLOOKUP(AB893,Control!X:Y,2,FALSE),"secondary")</f>
        <v>secondary</v>
      </c>
    </row>
    <row r="894" spans="1:29" x14ac:dyDescent="0.25">
      <c r="A894" s="11">
        <v>44704</v>
      </c>
      <c r="B894" s="2">
        <v>21</v>
      </c>
      <c r="C894" t="s">
        <v>90</v>
      </c>
      <c r="D894" t="s">
        <v>136</v>
      </c>
      <c r="E894" t="s">
        <v>132</v>
      </c>
      <c r="F894" t="s">
        <v>271</v>
      </c>
      <c r="G894" s="3">
        <v>1.4513889999999998</v>
      </c>
      <c r="H894" s="5">
        <v>3.8931328703703701E-2</v>
      </c>
      <c r="I894" s="2">
        <v>0</v>
      </c>
      <c r="J894" s="2">
        <v>0</v>
      </c>
      <c r="K894" s="2">
        <v>0</v>
      </c>
      <c r="L894" s="2">
        <v>3</v>
      </c>
      <c r="M894" s="2">
        <v>2</v>
      </c>
      <c r="N894">
        <v>0</v>
      </c>
      <c r="O894" s="2">
        <v>2</v>
      </c>
      <c r="P894" s="2">
        <v>1</v>
      </c>
      <c r="Q894" s="2">
        <v>2</v>
      </c>
      <c r="R894" s="2">
        <v>2</v>
      </c>
      <c r="S894" s="2">
        <v>0</v>
      </c>
      <c r="T894" s="2">
        <v>0</v>
      </c>
      <c r="U894" s="2">
        <v>0</v>
      </c>
      <c r="V894" s="45" t="s">
        <v>77</v>
      </c>
      <c r="W894" s="45" t="s">
        <v>77</v>
      </c>
      <c r="X894" s="45">
        <v>0.13392939814814814</v>
      </c>
      <c r="Y894" s="2">
        <v>0</v>
      </c>
      <c r="Z894" s="2">
        <v>2</v>
      </c>
      <c r="AA894">
        <v>2</v>
      </c>
      <c r="AB894" t="str">
        <f t="shared" si="8"/>
        <v>Cardiff And ValeNewport</v>
      </c>
      <c r="AC894" t="str">
        <f>IFERROR(VLOOKUP(AB894,Control!X:Y,2,FALSE),"secondary")</f>
        <v>secondary</v>
      </c>
    </row>
    <row r="895" spans="1:29" x14ac:dyDescent="0.25">
      <c r="A895" s="11">
        <v>44704</v>
      </c>
      <c r="B895" s="2">
        <v>21</v>
      </c>
      <c r="C895" t="s">
        <v>90</v>
      </c>
      <c r="D895" t="s">
        <v>136</v>
      </c>
      <c r="E895" t="s">
        <v>132</v>
      </c>
      <c r="F895" t="s">
        <v>270</v>
      </c>
      <c r="G895" s="3">
        <v>0</v>
      </c>
      <c r="H895" s="5">
        <v>2.5931711805555556E-2</v>
      </c>
      <c r="I895" s="2">
        <v>0</v>
      </c>
      <c r="J895" s="2">
        <v>0</v>
      </c>
      <c r="K895" s="2">
        <v>0</v>
      </c>
      <c r="L895" s="2">
        <v>3</v>
      </c>
      <c r="M895" s="2">
        <v>3</v>
      </c>
      <c r="N895">
        <v>0</v>
      </c>
      <c r="O895" s="2">
        <v>2</v>
      </c>
      <c r="P895" s="2">
        <v>3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45">
        <v>8.3333333333333332E-3</v>
      </c>
      <c r="W895" s="45">
        <v>0</v>
      </c>
      <c r="X895" s="45" t="s">
        <v>77</v>
      </c>
      <c r="Y895" s="2">
        <v>0</v>
      </c>
      <c r="Z895" s="2">
        <v>0</v>
      </c>
      <c r="AA895">
        <v>3</v>
      </c>
      <c r="AB895" t="str">
        <f t="shared" si="8"/>
        <v>Cardiff And ValePembrokeshire</v>
      </c>
      <c r="AC895" t="str">
        <f>IFERROR(VLOOKUP(AB895,Control!X:Y,2,FALSE),"secondary")</f>
        <v>secondary</v>
      </c>
    </row>
    <row r="896" spans="1:29" x14ac:dyDescent="0.25">
      <c r="A896" s="11">
        <v>44704</v>
      </c>
      <c r="B896" s="2">
        <v>21</v>
      </c>
      <c r="C896" t="s">
        <v>90</v>
      </c>
      <c r="D896" t="s">
        <v>136</v>
      </c>
      <c r="E896" t="s">
        <v>132</v>
      </c>
      <c r="F896" t="s">
        <v>94</v>
      </c>
      <c r="G896" s="3">
        <v>0</v>
      </c>
      <c r="H896" s="5">
        <v>1.4976852430555557E-2</v>
      </c>
      <c r="I896" s="2">
        <v>0</v>
      </c>
      <c r="J896" s="2">
        <v>0</v>
      </c>
      <c r="K896" s="2">
        <v>0</v>
      </c>
      <c r="L896" s="2">
        <v>4</v>
      </c>
      <c r="M896" s="2">
        <v>4</v>
      </c>
      <c r="N896">
        <v>0</v>
      </c>
      <c r="O896" s="2">
        <v>4</v>
      </c>
      <c r="P896" s="2">
        <v>1</v>
      </c>
      <c r="Q896" s="2">
        <v>1</v>
      </c>
      <c r="R896" s="2">
        <v>2</v>
      </c>
      <c r="S896" s="2">
        <v>1</v>
      </c>
      <c r="T896" s="2">
        <v>1</v>
      </c>
      <c r="U896" s="2">
        <v>0</v>
      </c>
      <c r="V896" s="45">
        <v>6.3888888888888884E-3</v>
      </c>
      <c r="W896" s="45">
        <v>0</v>
      </c>
      <c r="X896" s="45">
        <v>2.6498842592592591E-2</v>
      </c>
      <c r="Y896" s="2">
        <v>1</v>
      </c>
      <c r="Z896" s="2">
        <v>2</v>
      </c>
      <c r="AA896">
        <v>4</v>
      </c>
      <c r="AB896" t="str">
        <f t="shared" si="8"/>
        <v>Cardiff And ValePowys</v>
      </c>
      <c r="AC896" t="str">
        <f>IFERROR(VLOOKUP(AB896,Control!X:Y,2,FALSE),"secondary")</f>
        <v>secondary</v>
      </c>
    </row>
    <row r="897" spans="1:29" x14ac:dyDescent="0.25">
      <c r="A897" s="11">
        <v>44704</v>
      </c>
      <c r="B897" s="2">
        <v>21</v>
      </c>
      <c r="C897" t="s">
        <v>90</v>
      </c>
      <c r="D897" t="s">
        <v>136</v>
      </c>
      <c r="E897" t="s">
        <v>132</v>
      </c>
      <c r="F897" t="s">
        <v>274</v>
      </c>
      <c r="G897" s="3">
        <v>1.5919445000000001</v>
      </c>
      <c r="H897" s="5">
        <v>1.5305748842592594E-2</v>
      </c>
      <c r="I897" s="2">
        <v>0</v>
      </c>
      <c r="J897" s="2">
        <v>0</v>
      </c>
      <c r="K897" s="2">
        <v>0</v>
      </c>
      <c r="L897" s="2">
        <v>11</v>
      </c>
      <c r="M897" s="2">
        <v>11</v>
      </c>
      <c r="N897">
        <v>6</v>
      </c>
      <c r="O897" s="2">
        <v>11</v>
      </c>
      <c r="P897" s="2">
        <v>1</v>
      </c>
      <c r="Q897" s="2">
        <v>8</v>
      </c>
      <c r="R897" s="2">
        <v>8</v>
      </c>
      <c r="S897" s="2">
        <v>0</v>
      </c>
      <c r="T897" s="2">
        <v>0</v>
      </c>
      <c r="U897" s="2">
        <v>2</v>
      </c>
      <c r="V897" s="45">
        <v>2.9745370370370373E-3</v>
      </c>
      <c r="W897" s="45">
        <v>1</v>
      </c>
      <c r="X897" s="45">
        <v>3.695023148148148E-2</v>
      </c>
      <c r="Y897" s="2">
        <v>2</v>
      </c>
      <c r="Z897" s="2">
        <v>8</v>
      </c>
      <c r="AA897">
        <v>11</v>
      </c>
      <c r="AB897" t="str">
        <f t="shared" si="8"/>
        <v>Cardiff And ValeRhondda Cynon Taff</v>
      </c>
      <c r="AC897" t="str">
        <f>IFERROR(VLOOKUP(AB897,Control!X:Y,2,FALSE),"secondary")</f>
        <v>secondary</v>
      </c>
    </row>
    <row r="898" spans="1:29" x14ac:dyDescent="0.25">
      <c r="A898" s="11">
        <v>44704</v>
      </c>
      <c r="B898" s="2">
        <v>21</v>
      </c>
      <c r="C898" t="s">
        <v>90</v>
      </c>
      <c r="D898" t="s">
        <v>155</v>
      </c>
      <c r="E898" t="s">
        <v>146</v>
      </c>
      <c r="F898" t="s">
        <v>274</v>
      </c>
      <c r="G898" s="3">
        <v>0</v>
      </c>
      <c r="H898" s="5">
        <v>0.10167824305555556</v>
      </c>
      <c r="I898" s="2">
        <v>0</v>
      </c>
      <c r="J898" s="2">
        <v>0</v>
      </c>
      <c r="K898" s="2">
        <v>0</v>
      </c>
      <c r="L898" s="2">
        <v>1</v>
      </c>
      <c r="M898" s="2">
        <v>1</v>
      </c>
      <c r="N898">
        <v>0</v>
      </c>
      <c r="O898" s="2">
        <v>0</v>
      </c>
      <c r="P898" s="2">
        <v>0</v>
      </c>
      <c r="Q898" s="2">
        <v>1</v>
      </c>
      <c r="R898" s="2">
        <v>1</v>
      </c>
      <c r="S898" s="2">
        <v>0</v>
      </c>
      <c r="T898" s="2">
        <v>0</v>
      </c>
      <c r="U898" s="2">
        <v>0</v>
      </c>
      <c r="V898" s="45" t="s">
        <v>77</v>
      </c>
      <c r="W898" s="45" t="s">
        <v>77</v>
      </c>
      <c r="X898" s="45">
        <v>6.6574074074074077E-2</v>
      </c>
      <c r="Y898" s="2">
        <v>0</v>
      </c>
      <c r="Z898" s="2">
        <v>1</v>
      </c>
      <c r="AA898">
        <v>1</v>
      </c>
      <c r="AB898" t="str">
        <f t="shared" si="8"/>
        <v>Cardiff And ValeRhondda Cynon Taff</v>
      </c>
      <c r="AC898" t="str">
        <f>IFERROR(VLOOKUP(AB898,Control!X:Y,2,FALSE),"secondary")</f>
        <v>secondary</v>
      </c>
    </row>
    <row r="899" spans="1:29" x14ac:dyDescent="0.25">
      <c r="A899" s="11">
        <v>44704</v>
      </c>
      <c r="B899" s="2">
        <v>21</v>
      </c>
      <c r="C899" t="s">
        <v>90</v>
      </c>
      <c r="D899" t="s">
        <v>136</v>
      </c>
      <c r="E899" t="s">
        <v>132</v>
      </c>
      <c r="F899" t="s">
        <v>267</v>
      </c>
      <c r="G899" s="3">
        <v>0.75749999999999995</v>
      </c>
      <c r="H899" s="5">
        <v>2.6197916666666668E-2</v>
      </c>
      <c r="I899" s="2">
        <v>0</v>
      </c>
      <c r="J899" s="2">
        <v>0</v>
      </c>
      <c r="K899" s="2">
        <v>0</v>
      </c>
      <c r="L899" s="2">
        <v>2</v>
      </c>
      <c r="M899" s="2">
        <v>2</v>
      </c>
      <c r="N899">
        <v>0</v>
      </c>
      <c r="O899" s="2">
        <v>1</v>
      </c>
      <c r="P899" s="2">
        <v>2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45">
        <v>4.131944444444445E-3</v>
      </c>
      <c r="W899" s="45">
        <v>0.5</v>
      </c>
      <c r="X899" s="45" t="s">
        <v>77</v>
      </c>
      <c r="Y899" s="2">
        <v>0</v>
      </c>
      <c r="Z899" s="2">
        <v>0</v>
      </c>
      <c r="AA899">
        <v>2</v>
      </c>
      <c r="AB899" t="str">
        <f t="shared" si="8"/>
        <v>Cardiff And ValeSwansea</v>
      </c>
      <c r="AC899" t="str">
        <f>IFERROR(VLOOKUP(AB899,Control!X:Y,2,FALSE),"secondary")</f>
        <v>secondary</v>
      </c>
    </row>
    <row r="900" spans="1:29" x14ac:dyDescent="0.25">
      <c r="A900" s="11">
        <v>44704</v>
      </c>
      <c r="B900" s="2">
        <v>21</v>
      </c>
      <c r="C900" t="s">
        <v>90</v>
      </c>
      <c r="D900" t="s">
        <v>136</v>
      </c>
      <c r="E900" t="s">
        <v>132</v>
      </c>
      <c r="F900" t="s">
        <v>278</v>
      </c>
      <c r="G900" s="3">
        <v>2.6091670000000002</v>
      </c>
      <c r="H900" s="5">
        <v>2.2310953703703708E-2</v>
      </c>
      <c r="I900" s="2">
        <v>0</v>
      </c>
      <c r="J900" s="2">
        <v>0</v>
      </c>
      <c r="K900" s="2">
        <v>0</v>
      </c>
      <c r="L900" s="2">
        <v>9</v>
      </c>
      <c r="M900" s="2">
        <v>9</v>
      </c>
      <c r="N900">
        <v>2</v>
      </c>
      <c r="O900" s="2">
        <v>8</v>
      </c>
      <c r="P900" s="2">
        <v>0</v>
      </c>
      <c r="Q900" s="2">
        <v>9</v>
      </c>
      <c r="R900" s="2">
        <v>9</v>
      </c>
      <c r="S900" s="2">
        <v>0</v>
      </c>
      <c r="T900" s="2">
        <v>0</v>
      </c>
      <c r="U900" s="2">
        <v>0</v>
      </c>
      <c r="V900" s="45" t="s">
        <v>77</v>
      </c>
      <c r="W900" s="45" t="s">
        <v>77</v>
      </c>
      <c r="X900" s="45">
        <v>1.1574074074074075E-2</v>
      </c>
      <c r="Y900" s="2">
        <v>0</v>
      </c>
      <c r="Z900" s="2">
        <v>9</v>
      </c>
      <c r="AA900">
        <v>9</v>
      </c>
      <c r="AB900" t="str">
        <f t="shared" si="8"/>
        <v>Cardiff And ValeTorfaen</v>
      </c>
      <c r="AC900" t="str">
        <f>IFERROR(VLOOKUP(AB900,Control!X:Y,2,FALSE),"secondary")</f>
        <v>secondary</v>
      </c>
    </row>
    <row r="901" spans="1:29" x14ac:dyDescent="0.25">
      <c r="A901" s="11">
        <v>44704</v>
      </c>
      <c r="B901" s="2">
        <v>21</v>
      </c>
      <c r="C901" t="s">
        <v>90</v>
      </c>
      <c r="D901" t="s">
        <v>155</v>
      </c>
      <c r="E901" t="s">
        <v>146</v>
      </c>
      <c r="F901" t="s">
        <v>278</v>
      </c>
      <c r="G901" s="3">
        <v>0</v>
      </c>
      <c r="H901" s="5">
        <v>2.1059027777777781E-2</v>
      </c>
      <c r="I901" s="2">
        <v>0</v>
      </c>
      <c r="J901" s="2">
        <v>0</v>
      </c>
      <c r="K901" s="2">
        <v>0</v>
      </c>
      <c r="L901" s="2">
        <v>2</v>
      </c>
      <c r="M901" s="2">
        <v>2</v>
      </c>
      <c r="N901">
        <v>0</v>
      </c>
      <c r="O901" s="2">
        <v>2</v>
      </c>
      <c r="P901" s="2">
        <v>0</v>
      </c>
      <c r="Q901" s="2">
        <v>1</v>
      </c>
      <c r="R901" s="2">
        <v>1</v>
      </c>
      <c r="S901" s="2">
        <v>0</v>
      </c>
      <c r="T901" s="2">
        <v>0</v>
      </c>
      <c r="U901" s="2">
        <v>1</v>
      </c>
      <c r="V901" s="45" t="s">
        <v>77</v>
      </c>
      <c r="W901" s="45" t="s">
        <v>77</v>
      </c>
      <c r="X901" s="45">
        <v>3.7222222222222226E-2</v>
      </c>
      <c r="Y901" s="2">
        <v>1</v>
      </c>
      <c r="Z901" s="2">
        <v>1</v>
      </c>
      <c r="AA901">
        <v>2</v>
      </c>
      <c r="AB901" t="str">
        <f t="shared" si="8"/>
        <v>Cardiff And ValeTorfaen</v>
      </c>
      <c r="AC901" t="str">
        <f>IFERROR(VLOOKUP(AB901,Control!X:Y,2,FALSE),"secondary")</f>
        <v>secondary</v>
      </c>
    </row>
    <row r="902" spans="1:29" x14ac:dyDescent="0.25">
      <c r="A902" s="11">
        <v>44704</v>
      </c>
      <c r="B902" s="2">
        <v>21</v>
      </c>
      <c r="C902" t="s">
        <v>90</v>
      </c>
      <c r="D902" t="s">
        <v>174</v>
      </c>
      <c r="E902" t="s">
        <v>153</v>
      </c>
      <c r="F902" t="s">
        <v>278</v>
      </c>
      <c r="G902" s="3">
        <v>0</v>
      </c>
      <c r="H902" s="5">
        <v>1.5567131944444444E-2</v>
      </c>
      <c r="I902" s="2">
        <v>0</v>
      </c>
      <c r="J902" s="2">
        <v>0</v>
      </c>
      <c r="K902" s="2">
        <v>0</v>
      </c>
      <c r="L902" s="2">
        <v>2</v>
      </c>
      <c r="M902" s="2">
        <v>2</v>
      </c>
      <c r="N902">
        <v>0</v>
      </c>
      <c r="O902" s="2">
        <v>2</v>
      </c>
      <c r="P902" s="2">
        <v>0</v>
      </c>
      <c r="Q902" s="2">
        <v>2</v>
      </c>
      <c r="R902" s="2">
        <v>2</v>
      </c>
      <c r="S902" s="2">
        <v>0</v>
      </c>
      <c r="T902" s="2">
        <v>0</v>
      </c>
      <c r="U902" s="2">
        <v>0</v>
      </c>
      <c r="V902" s="45" t="s">
        <v>77</v>
      </c>
      <c r="W902" s="45" t="s">
        <v>77</v>
      </c>
      <c r="X902" s="45">
        <v>1.7453703703703704E-2</v>
      </c>
      <c r="Y902" s="2">
        <v>0</v>
      </c>
      <c r="Z902" s="2">
        <v>2</v>
      </c>
      <c r="AA902">
        <v>2</v>
      </c>
      <c r="AB902" t="str">
        <f t="shared" si="8"/>
        <v>Cardiff And ValeTorfaen</v>
      </c>
      <c r="AC902" t="str">
        <f>IFERROR(VLOOKUP(AB902,Control!X:Y,2,FALSE),"secondary")</f>
        <v>secondary</v>
      </c>
    </row>
    <row r="903" spans="1:29" x14ac:dyDescent="0.25">
      <c r="A903" s="11">
        <v>44704</v>
      </c>
      <c r="B903" s="2">
        <v>21</v>
      </c>
      <c r="C903" t="s">
        <v>90</v>
      </c>
      <c r="D903" t="s">
        <v>136</v>
      </c>
      <c r="E903" t="s">
        <v>132</v>
      </c>
      <c r="F903" t="s">
        <v>283</v>
      </c>
      <c r="G903" s="3">
        <v>86.107221666666675</v>
      </c>
      <c r="H903" s="5">
        <v>5.2790415469348644E-2</v>
      </c>
      <c r="I903" s="2">
        <v>5</v>
      </c>
      <c r="J903" s="2">
        <v>0</v>
      </c>
      <c r="K903" s="2">
        <v>0</v>
      </c>
      <c r="L903" s="2">
        <v>89</v>
      </c>
      <c r="M903" s="2">
        <v>89</v>
      </c>
      <c r="N903">
        <v>15</v>
      </c>
      <c r="O903" s="2">
        <v>60</v>
      </c>
      <c r="P903" s="2">
        <v>14</v>
      </c>
      <c r="Q903" s="2">
        <v>50</v>
      </c>
      <c r="R903" s="2">
        <v>61</v>
      </c>
      <c r="S903" s="2">
        <v>11</v>
      </c>
      <c r="T903" s="2">
        <v>3</v>
      </c>
      <c r="U903" s="2">
        <v>11</v>
      </c>
      <c r="V903" s="45">
        <v>6.4814814814814813E-3</v>
      </c>
      <c r="W903" s="45">
        <v>0.42857142857142855</v>
      </c>
      <c r="X903" s="45">
        <v>5.2060185185185189E-2</v>
      </c>
      <c r="Y903" s="2">
        <v>14</v>
      </c>
      <c r="Z903" s="2">
        <v>61</v>
      </c>
      <c r="AA903">
        <v>89</v>
      </c>
      <c r="AB903" t="str">
        <f t="shared" si="8"/>
        <v>Cardiff And ValeVale Of Glamorgan</v>
      </c>
      <c r="AC903" t="str">
        <f>IFERROR(VLOOKUP(AB903,Control!X:Y,2,FALSE),"secondary")</f>
        <v>Primary</v>
      </c>
    </row>
    <row r="904" spans="1:29" x14ac:dyDescent="0.25">
      <c r="A904" s="11">
        <v>44704</v>
      </c>
      <c r="B904" s="2">
        <v>21</v>
      </c>
      <c r="C904" t="s">
        <v>90</v>
      </c>
      <c r="D904" t="s">
        <v>155</v>
      </c>
      <c r="E904" t="s">
        <v>146</v>
      </c>
      <c r="F904" t="s">
        <v>283</v>
      </c>
      <c r="G904" s="3">
        <v>0</v>
      </c>
      <c r="H904" s="5">
        <v>2.0942804108796294E-2</v>
      </c>
      <c r="I904" s="2">
        <v>0</v>
      </c>
      <c r="J904" s="2">
        <v>0</v>
      </c>
      <c r="K904" s="2">
        <v>0</v>
      </c>
      <c r="L904" s="2">
        <v>26</v>
      </c>
      <c r="M904" s="2">
        <v>26</v>
      </c>
      <c r="N904">
        <v>0</v>
      </c>
      <c r="O904" s="2">
        <v>23</v>
      </c>
      <c r="P904" s="2">
        <v>2</v>
      </c>
      <c r="Q904" s="2">
        <v>17</v>
      </c>
      <c r="R904" s="2">
        <v>21</v>
      </c>
      <c r="S904" s="2">
        <v>4</v>
      </c>
      <c r="T904" s="2">
        <v>0</v>
      </c>
      <c r="U904" s="2">
        <v>3</v>
      </c>
      <c r="V904" s="45">
        <v>3.7442129629629631E-3</v>
      </c>
      <c r="W904" s="45">
        <v>1</v>
      </c>
      <c r="X904" s="45">
        <v>3.6805555555555557E-2</v>
      </c>
      <c r="Y904" s="2">
        <v>3</v>
      </c>
      <c r="Z904" s="2">
        <v>21</v>
      </c>
      <c r="AA904">
        <v>26</v>
      </c>
      <c r="AB904" t="str">
        <f t="shared" si="8"/>
        <v>Cardiff And ValeVale Of Glamorgan</v>
      </c>
      <c r="AC904" t="str">
        <f>IFERROR(VLOOKUP(AB904,Control!X:Y,2,FALSE),"secondary")</f>
        <v>Primary</v>
      </c>
    </row>
    <row r="905" spans="1:29" x14ac:dyDescent="0.25">
      <c r="A905" s="11">
        <v>44704</v>
      </c>
      <c r="B905" s="2">
        <v>21</v>
      </c>
      <c r="C905" t="s">
        <v>90</v>
      </c>
      <c r="D905" t="s">
        <v>231</v>
      </c>
      <c r="E905" t="s">
        <v>170</v>
      </c>
      <c r="F905" t="s">
        <v>283</v>
      </c>
      <c r="G905" s="3">
        <v>0</v>
      </c>
      <c r="H905" s="5" t="s">
        <v>77</v>
      </c>
      <c r="I905" s="2">
        <v>0</v>
      </c>
      <c r="J905" s="2">
        <v>0</v>
      </c>
      <c r="K905" s="2">
        <v>0</v>
      </c>
      <c r="L905" s="2">
        <v>1</v>
      </c>
      <c r="M905" s="2">
        <v>1</v>
      </c>
      <c r="N905">
        <v>0</v>
      </c>
      <c r="O905" s="2">
        <v>1</v>
      </c>
      <c r="P905" s="2">
        <v>0</v>
      </c>
      <c r="Q905" s="2">
        <v>1</v>
      </c>
      <c r="R905" s="2">
        <v>1</v>
      </c>
      <c r="S905" s="2">
        <v>0</v>
      </c>
      <c r="T905" s="2">
        <v>0</v>
      </c>
      <c r="U905" s="2">
        <v>0</v>
      </c>
      <c r="V905" s="45" t="s">
        <v>77</v>
      </c>
      <c r="W905" s="45" t="s">
        <v>77</v>
      </c>
      <c r="X905" s="45">
        <v>1.7685185185185186E-2</v>
      </c>
      <c r="Y905" s="2">
        <v>0</v>
      </c>
      <c r="Z905" s="2">
        <v>1</v>
      </c>
      <c r="AA905">
        <v>1</v>
      </c>
      <c r="AB905" t="str">
        <f t="shared" si="8"/>
        <v>Cardiff And ValeVale Of Glamorgan</v>
      </c>
      <c r="AC905" t="str">
        <f>IFERROR(VLOOKUP(AB905,Control!X:Y,2,FALSE),"secondary")</f>
        <v>Primary</v>
      </c>
    </row>
    <row r="906" spans="1:29" x14ac:dyDescent="0.25">
      <c r="A906" s="11">
        <v>44704</v>
      </c>
      <c r="B906" s="2">
        <v>21</v>
      </c>
      <c r="C906" t="s">
        <v>81</v>
      </c>
      <c r="D906" t="s">
        <v>135</v>
      </c>
      <c r="E906" t="s">
        <v>132</v>
      </c>
      <c r="F906" t="s">
        <v>280</v>
      </c>
      <c r="G906" s="3">
        <v>1.8533335</v>
      </c>
      <c r="H906" s="5">
        <v>2.3777779166666669E-2</v>
      </c>
      <c r="I906" s="2">
        <v>0</v>
      </c>
      <c r="J906" s="2">
        <v>0</v>
      </c>
      <c r="K906" s="2">
        <v>0</v>
      </c>
      <c r="L906" s="2">
        <v>6</v>
      </c>
      <c r="M906" s="2">
        <v>6</v>
      </c>
      <c r="N906">
        <v>2</v>
      </c>
      <c r="O906" s="2">
        <v>5</v>
      </c>
      <c r="P906" s="2">
        <v>2</v>
      </c>
      <c r="Q906" s="2">
        <v>3</v>
      </c>
      <c r="R906" s="2">
        <v>4</v>
      </c>
      <c r="S906" s="2">
        <v>1</v>
      </c>
      <c r="T906" s="2">
        <v>0</v>
      </c>
      <c r="U906" s="2">
        <v>0</v>
      </c>
      <c r="V906" s="45">
        <v>2.4189814814814816E-3</v>
      </c>
      <c r="W906" s="45">
        <v>1</v>
      </c>
      <c r="X906" s="45">
        <v>7.8078703703703706E-2</v>
      </c>
      <c r="Y906" s="2">
        <v>0</v>
      </c>
      <c r="Z906" s="2">
        <v>4</v>
      </c>
      <c r="AA906">
        <v>6</v>
      </c>
      <c r="AB906" t="str">
        <f t="shared" si="8"/>
        <v>Cwm Taf MorgannwgBlaenau Gwent</v>
      </c>
      <c r="AC906" t="str">
        <f>IFERROR(VLOOKUP(AB906,Control!X:Y,2,FALSE),"secondary")</f>
        <v>secondary</v>
      </c>
    </row>
    <row r="907" spans="1:29" x14ac:dyDescent="0.25">
      <c r="A907" s="11">
        <v>44704</v>
      </c>
      <c r="B907" s="2">
        <v>21</v>
      </c>
      <c r="C907" t="s">
        <v>81</v>
      </c>
      <c r="D907" t="s">
        <v>140</v>
      </c>
      <c r="E907" t="s">
        <v>132</v>
      </c>
      <c r="F907" t="s">
        <v>269</v>
      </c>
      <c r="G907" s="3">
        <v>290.54527166666668</v>
      </c>
      <c r="H907" s="5">
        <v>0.11559087302442532</v>
      </c>
      <c r="I907" s="2">
        <v>22</v>
      </c>
      <c r="J907" s="2">
        <v>15</v>
      </c>
      <c r="K907" s="2">
        <v>7</v>
      </c>
      <c r="L907" s="2">
        <v>119</v>
      </c>
      <c r="M907" s="2">
        <v>119</v>
      </c>
      <c r="N907">
        <v>31</v>
      </c>
      <c r="O907" s="2">
        <v>74</v>
      </c>
      <c r="P907" s="2">
        <v>25</v>
      </c>
      <c r="Q907" s="2">
        <v>62</v>
      </c>
      <c r="R907" s="2">
        <v>79</v>
      </c>
      <c r="S907" s="2">
        <v>17</v>
      </c>
      <c r="T907" s="2">
        <v>6</v>
      </c>
      <c r="U907" s="2">
        <v>9</v>
      </c>
      <c r="V907" s="45">
        <v>5.5439814814814813E-3</v>
      </c>
      <c r="W907" s="45">
        <v>0.52</v>
      </c>
      <c r="X907" s="45">
        <v>4.2557870370370371E-2</v>
      </c>
      <c r="Y907" s="2">
        <v>15</v>
      </c>
      <c r="Z907" s="2">
        <v>79</v>
      </c>
      <c r="AA907">
        <v>119</v>
      </c>
      <c r="AB907" t="str">
        <f t="shared" si="8"/>
        <v>Cwm Taf MorgannwgBridgend</v>
      </c>
      <c r="AC907" t="str">
        <f>IFERROR(VLOOKUP(AB907,Control!X:Y,2,FALSE),"secondary")</f>
        <v>Primary</v>
      </c>
    </row>
    <row r="908" spans="1:29" x14ac:dyDescent="0.25">
      <c r="A908" s="11">
        <v>44704</v>
      </c>
      <c r="B908" s="2">
        <v>21</v>
      </c>
      <c r="C908" t="s">
        <v>81</v>
      </c>
      <c r="D908" t="s">
        <v>141</v>
      </c>
      <c r="E908" t="s">
        <v>132</v>
      </c>
      <c r="F908" t="s">
        <v>269</v>
      </c>
      <c r="G908" s="3">
        <v>5.0686101666666659</v>
      </c>
      <c r="H908" s="5">
        <v>4.2314807870370376E-2</v>
      </c>
      <c r="I908" s="2">
        <v>0</v>
      </c>
      <c r="J908" s="2">
        <v>0</v>
      </c>
      <c r="K908" s="2">
        <v>0</v>
      </c>
      <c r="L908" s="2">
        <v>3</v>
      </c>
      <c r="M908" s="2">
        <v>3</v>
      </c>
      <c r="N908">
        <v>2</v>
      </c>
      <c r="O908" s="2">
        <v>3</v>
      </c>
      <c r="P908" s="2">
        <v>1</v>
      </c>
      <c r="Q908" s="2">
        <v>2</v>
      </c>
      <c r="R908" s="2">
        <v>2</v>
      </c>
      <c r="S908" s="2">
        <v>0</v>
      </c>
      <c r="T908" s="2">
        <v>0</v>
      </c>
      <c r="U908" s="2">
        <v>0</v>
      </c>
      <c r="V908" s="45">
        <v>9.224537037037038E-3</v>
      </c>
      <c r="W908" s="45">
        <v>0</v>
      </c>
      <c r="X908" s="45">
        <v>9.6059027777777778E-2</v>
      </c>
      <c r="Y908" s="2">
        <v>0</v>
      </c>
      <c r="Z908" s="2">
        <v>2</v>
      </c>
      <c r="AA908">
        <v>3</v>
      </c>
      <c r="AB908" t="str">
        <f t="shared" si="8"/>
        <v>Cwm Taf MorgannwgBridgend</v>
      </c>
      <c r="AC908" t="str">
        <f>IFERROR(VLOOKUP(AB908,Control!X:Y,2,FALSE),"secondary")</f>
        <v>Primary</v>
      </c>
    </row>
    <row r="909" spans="1:29" x14ac:dyDescent="0.25">
      <c r="A909" s="11">
        <v>44704</v>
      </c>
      <c r="B909" s="2">
        <v>21</v>
      </c>
      <c r="C909" t="s">
        <v>81</v>
      </c>
      <c r="D909" t="s">
        <v>135</v>
      </c>
      <c r="E909" t="s">
        <v>132</v>
      </c>
      <c r="F909" t="s">
        <v>269</v>
      </c>
      <c r="G909" s="3">
        <v>4.6294434999999998</v>
      </c>
      <c r="H909" s="5">
        <v>7.4714493055555553E-2</v>
      </c>
      <c r="I909" s="2">
        <v>0</v>
      </c>
      <c r="J909" s="2">
        <v>0</v>
      </c>
      <c r="K909" s="2">
        <v>0</v>
      </c>
      <c r="L909" s="2">
        <v>3</v>
      </c>
      <c r="M909" s="2">
        <v>3</v>
      </c>
      <c r="N909">
        <v>0</v>
      </c>
      <c r="O909" s="2">
        <v>1</v>
      </c>
      <c r="P909" s="2">
        <v>0</v>
      </c>
      <c r="Q909" s="2">
        <v>2</v>
      </c>
      <c r="R909" s="2">
        <v>2</v>
      </c>
      <c r="S909" s="2">
        <v>0</v>
      </c>
      <c r="T909" s="2">
        <v>1</v>
      </c>
      <c r="U909" s="2">
        <v>0</v>
      </c>
      <c r="V909" s="45" t="s">
        <v>77</v>
      </c>
      <c r="W909" s="45" t="s">
        <v>77</v>
      </c>
      <c r="X909" s="45">
        <v>0.11844328703703705</v>
      </c>
      <c r="Y909" s="2">
        <v>1</v>
      </c>
      <c r="Z909" s="2">
        <v>2</v>
      </c>
      <c r="AA909">
        <v>3</v>
      </c>
      <c r="AB909" t="str">
        <f t="shared" si="8"/>
        <v>Cwm Taf MorgannwgBridgend</v>
      </c>
      <c r="AC909" t="str">
        <f>IFERROR(VLOOKUP(AB909,Control!X:Y,2,FALSE),"secondary")</f>
        <v>Primary</v>
      </c>
    </row>
    <row r="910" spans="1:29" x14ac:dyDescent="0.25">
      <c r="A910" s="11">
        <v>44704</v>
      </c>
      <c r="B910" s="2">
        <v>21</v>
      </c>
      <c r="C910" t="s">
        <v>81</v>
      </c>
      <c r="D910" t="s">
        <v>135</v>
      </c>
      <c r="E910" t="s">
        <v>132</v>
      </c>
      <c r="F910" t="s">
        <v>272</v>
      </c>
      <c r="G910" s="3">
        <v>22.187498000000001</v>
      </c>
      <c r="H910" s="5">
        <v>5.8245000730994159E-2</v>
      </c>
      <c r="I910" s="2">
        <v>2</v>
      </c>
      <c r="J910" s="2">
        <v>0</v>
      </c>
      <c r="K910" s="2">
        <v>0</v>
      </c>
      <c r="L910" s="2">
        <v>22</v>
      </c>
      <c r="M910" s="2">
        <v>20</v>
      </c>
      <c r="N910">
        <v>5</v>
      </c>
      <c r="O910" s="2">
        <v>13</v>
      </c>
      <c r="P910" s="2">
        <v>5</v>
      </c>
      <c r="Q910" s="2">
        <v>11</v>
      </c>
      <c r="R910" s="2">
        <v>15</v>
      </c>
      <c r="S910" s="2">
        <v>4</v>
      </c>
      <c r="T910" s="2">
        <v>0</v>
      </c>
      <c r="U910" s="2">
        <v>2</v>
      </c>
      <c r="V910" s="45">
        <v>3.8541666666666668E-3</v>
      </c>
      <c r="W910" s="45">
        <v>0.8</v>
      </c>
      <c r="X910" s="45">
        <v>4.8929398148148145E-2</v>
      </c>
      <c r="Y910" s="2">
        <v>2</v>
      </c>
      <c r="Z910" s="2">
        <v>15</v>
      </c>
      <c r="AA910">
        <v>21</v>
      </c>
      <c r="AB910" t="str">
        <f t="shared" si="8"/>
        <v>Cwm Taf MorgannwgCaerphilly</v>
      </c>
      <c r="AC910" t="str">
        <f>IFERROR(VLOOKUP(AB910,Control!X:Y,2,FALSE),"secondary")</f>
        <v>secondary</v>
      </c>
    </row>
    <row r="911" spans="1:29" x14ac:dyDescent="0.25">
      <c r="A911" s="11">
        <v>44704</v>
      </c>
      <c r="B911" s="2">
        <v>21</v>
      </c>
      <c r="C911" t="s">
        <v>81</v>
      </c>
      <c r="D911" t="s">
        <v>141</v>
      </c>
      <c r="E911" t="s">
        <v>132</v>
      </c>
      <c r="F911" t="s">
        <v>272</v>
      </c>
      <c r="G911" s="3">
        <v>4.4625000000000004</v>
      </c>
      <c r="H911" s="5">
        <v>0.10020833333333334</v>
      </c>
      <c r="I911" s="2">
        <v>1</v>
      </c>
      <c r="J911" s="2">
        <v>0</v>
      </c>
      <c r="K911" s="2">
        <v>0</v>
      </c>
      <c r="L911" s="2">
        <v>2</v>
      </c>
      <c r="M911" s="2">
        <v>2</v>
      </c>
      <c r="N911">
        <v>1</v>
      </c>
      <c r="O911" s="2">
        <v>1</v>
      </c>
      <c r="P911" s="2">
        <v>0</v>
      </c>
      <c r="Q911" s="2">
        <v>2</v>
      </c>
      <c r="R911" s="2">
        <v>2</v>
      </c>
      <c r="S911" s="2">
        <v>0</v>
      </c>
      <c r="T911" s="2">
        <v>0</v>
      </c>
      <c r="U911" s="2">
        <v>0</v>
      </c>
      <c r="V911" s="45" t="s">
        <v>77</v>
      </c>
      <c r="W911" s="45" t="s">
        <v>77</v>
      </c>
      <c r="X911" s="45">
        <v>6.564814814814815E-2</v>
      </c>
      <c r="Y911" s="2">
        <v>0</v>
      </c>
      <c r="Z911" s="2">
        <v>2</v>
      </c>
      <c r="AA911">
        <v>2</v>
      </c>
      <c r="AB911" t="str">
        <f t="shared" si="8"/>
        <v>Cwm Taf MorgannwgCaerphilly</v>
      </c>
      <c r="AC911" t="str">
        <f>IFERROR(VLOOKUP(AB911,Control!X:Y,2,FALSE),"secondary")</f>
        <v>secondary</v>
      </c>
    </row>
    <row r="912" spans="1:29" x14ac:dyDescent="0.25">
      <c r="A912" s="11">
        <v>44704</v>
      </c>
      <c r="B912" s="2">
        <v>21</v>
      </c>
      <c r="C912" t="s">
        <v>81</v>
      </c>
      <c r="D912" t="s">
        <v>141</v>
      </c>
      <c r="E912" t="s">
        <v>132</v>
      </c>
      <c r="F912" t="s">
        <v>273</v>
      </c>
      <c r="G912" s="3">
        <v>0</v>
      </c>
      <c r="H912" s="5">
        <v>1.0347222222222223E-2</v>
      </c>
      <c r="I912" s="2">
        <v>0</v>
      </c>
      <c r="J912" s="2">
        <v>0</v>
      </c>
      <c r="K912" s="2">
        <v>0</v>
      </c>
      <c r="L912" s="2">
        <v>1</v>
      </c>
      <c r="M912" s="2">
        <v>1</v>
      </c>
      <c r="N912">
        <v>1</v>
      </c>
      <c r="O912" s="2">
        <v>1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1</v>
      </c>
      <c r="V912" s="45" t="s">
        <v>77</v>
      </c>
      <c r="W912" s="45" t="s">
        <v>77</v>
      </c>
      <c r="X912" s="45" t="s">
        <v>77</v>
      </c>
      <c r="Y912" s="2">
        <v>1</v>
      </c>
      <c r="Z912" s="2">
        <v>0</v>
      </c>
      <c r="AA912">
        <v>1</v>
      </c>
      <c r="AB912" t="str">
        <f t="shared" si="8"/>
        <v>Cwm Taf MorgannwgCardiff</v>
      </c>
      <c r="AC912" t="str">
        <f>IFERROR(VLOOKUP(AB912,Control!X:Y,2,FALSE),"secondary")</f>
        <v>secondary</v>
      </c>
    </row>
    <row r="913" spans="1:29" x14ac:dyDescent="0.25">
      <c r="A913" s="11">
        <v>44704</v>
      </c>
      <c r="B913" s="2">
        <v>21</v>
      </c>
      <c r="C913" t="s">
        <v>81</v>
      </c>
      <c r="D913" t="s">
        <v>135</v>
      </c>
      <c r="E913" t="s">
        <v>132</v>
      </c>
      <c r="F913" t="s">
        <v>268</v>
      </c>
      <c r="G913" s="3">
        <v>0</v>
      </c>
      <c r="H913" s="5">
        <v>3.2407430555555557E-3</v>
      </c>
      <c r="I913" s="2">
        <v>0</v>
      </c>
      <c r="J913" s="2">
        <v>0</v>
      </c>
      <c r="K913" s="2">
        <v>0</v>
      </c>
      <c r="L913" s="2">
        <v>1</v>
      </c>
      <c r="M913" s="2">
        <v>1</v>
      </c>
      <c r="N913">
        <v>1</v>
      </c>
      <c r="O913" s="2">
        <v>1</v>
      </c>
      <c r="P913" s="2">
        <v>1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45">
        <v>5.9027777777777778E-4</v>
      </c>
      <c r="W913" s="45">
        <v>1</v>
      </c>
      <c r="X913" s="45" t="s">
        <v>77</v>
      </c>
      <c r="Y913" s="2">
        <v>0</v>
      </c>
      <c r="Z913" s="2">
        <v>0</v>
      </c>
      <c r="AA913">
        <v>1</v>
      </c>
      <c r="AB913" t="str">
        <f t="shared" si="8"/>
        <v>Cwm Taf MorgannwgCarmarthenshire</v>
      </c>
      <c r="AC913" t="str">
        <f>IFERROR(VLOOKUP(AB913,Control!X:Y,2,FALSE),"secondary")</f>
        <v>secondary</v>
      </c>
    </row>
    <row r="914" spans="1:29" x14ac:dyDescent="0.25">
      <c r="A914" s="11">
        <v>44704</v>
      </c>
      <c r="B914" s="2">
        <v>21</v>
      </c>
      <c r="C914" t="s">
        <v>81</v>
      </c>
      <c r="D914" t="s">
        <v>135</v>
      </c>
      <c r="E914" t="s">
        <v>132</v>
      </c>
      <c r="F914" t="s">
        <v>281</v>
      </c>
      <c r="G914" s="3">
        <v>124.3041658333333</v>
      </c>
      <c r="H914" s="5">
        <v>9.5650759856630851E-2</v>
      </c>
      <c r="I914" s="2">
        <v>11</v>
      </c>
      <c r="J914" s="2">
        <v>6</v>
      </c>
      <c r="K914" s="2">
        <v>1</v>
      </c>
      <c r="L914" s="2">
        <v>51</v>
      </c>
      <c r="M914" s="2">
        <v>51</v>
      </c>
      <c r="N914">
        <v>13</v>
      </c>
      <c r="O914" s="2">
        <v>32</v>
      </c>
      <c r="P914" s="2">
        <v>13</v>
      </c>
      <c r="Q914" s="2">
        <v>25</v>
      </c>
      <c r="R914" s="2">
        <v>28</v>
      </c>
      <c r="S914" s="2">
        <v>3</v>
      </c>
      <c r="T914" s="2">
        <v>1</v>
      </c>
      <c r="U914" s="2">
        <v>9</v>
      </c>
      <c r="V914" s="45">
        <v>5.3935185185185188E-3</v>
      </c>
      <c r="W914" s="45">
        <v>0.53846153846153844</v>
      </c>
      <c r="X914" s="45">
        <v>6.416087962962963E-2</v>
      </c>
      <c r="Y914" s="2">
        <v>10</v>
      </c>
      <c r="Z914" s="2">
        <v>28</v>
      </c>
      <c r="AA914">
        <v>51</v>
      </c>
      <c r="AB914" t="str">
        <f t="shared" si="8"/>
        <v>Cwm Taf MorgannwgMerthyr Tydfil</v>
      </c>
      <c r="AC914" t="str">
        <f>IFERROR(VLOOKUP(AB914,Control!X:Y,2,FALSE),"secondary")</f>
        <v>Primary</v>
      </c>
    </row>
    <row r="915" spans="1:29" x14ac:dyDescent="0.25">
      <c r="A915" s="11">
        <v>44704</v>
      </c>
      <c r="B915" s="2">
        <v>21</v>
      </c>
      <c r="C915" t="s">
        <v>81</v>
      </c>
      <c r="D915" t="s">
        <v>141</v>
      </c>
      <c r="E915" t="s">
        <v>132</v>
      </c>
      <c r="F915" t="s">
        <v>275</v>
      </c>
      <c r="G915" s="3">
        <v>12.156388833333333</v>
      </c>
      <c r="H915" s="5">
        <v>0.26367476736111112</v>
      </c>
      <c r="I915" s="2">
        <v>1</v>
      </c>
      <c r="J915" s="2">
        <v>1</v>
      </c>
      <c r="K915" s="2">
        <v>0</v>
      </c>
      <c r="L915" s="2">
        <v>1</v>
      </c>
      <c r="M915" s="2">
        <v>1</v>
      </c>
      <c r="N915">
        <v>0</v>
      </c>
      <c r="O915" s="2">
        <v>0</v>
      </c>
      <c r="P915" s="2">
        <v>0</v>
      </c>
      <c r="Q915" s="2">
        <v>1</v>
      </c>
      <c r="R915" s="2">
        <v>1</v>
      </c>
      <c r="S915" s="2">
        <v>0</v>
      </c>
      <c r="T915" s="2">
        <v>0</v>
      </c>
      <c r="U915" s="2">
        <v>0</v>
      </c>
      <c r="V915" s="45" t="s">
        <v>77</v>
      </c>
      <c r="W915" s="45" t="s">
        <v>77</v>
      </c>
      <c r="X915" s="45">
        <v>4.144675925925926E-2</v>
      </c>
      <c r="Y915" s="2">
        <v>0</v>
      </c>
      <c r="Z915" s="2">
        <v>1</v>
      </c>
      <c r="AA915">
        <v>1</v>
      </c>
      <c r="AB915" t="str">
        <f t="shared" si="8"/>
        <v>Cwm Taf MorgannwgNeath Port Talbot</v>
      </c>
      <c r="AC915" t="str">
        <f>IFERROR(VLOOKUP(AB915,Control!X:Y,2,FALSE),"secondary")</f>
        <v>secondary</v>
      </c>
    </row>
    <row r="916" spans="1:29" x14ac:dyDescent="0.25">
      <c r="A916" s="11">
        <v>44704</v>
      </c>
      <c r="B916" s="2">
        <v>21</v>
      </c>
      <c r="C916" t="s">
        <v>81</v>
      </c>
      <c r="D916" t="s">
        <v>140</v>
      </c>
      <c r="E916" t="s">
        <v>132</v>
      </c>
      <c r="F916" t="s">
        <v>275</v>
      </c>
      <c r="G916" s="3">
        <v>9.5149999999999988</v>
      </c>
      <c r="H916" s="5">
        <v>4.533985732323232E-2</v>
      </c>
      <c r="I916" s="2">
        <v>1</v>
      </c>
      <c r="J916" s="2">
        <v>0</v>
      </c>
      <c r="K916" s="2">
        <v>0</v>
      </c>
      <c r="L916" s="2">
        <v>11</v>
      </c>
      <c r="M916" s="2">
        <v>11</v>
      </c>
      <c r="N916">
        <v>5</v>
      </c>
      <c r="O916" s="2">
        <v>8</v>
      </c>
      <c r="P916" s="2">
        <v>0</v>
      </c>
      <c r="Q916" s="2">
        <v>6</v>
      </c>
      <c r="R916" s="2">
        <v>10</v>
      </c>
      <c r="S916" s="2">
        <v>4</v>
      </c>
      <c r="T916" s="2">
        <v>0</v>
      </c>
      <c r="U916" s="2">
        <v>1</v>
      </c>
      <c r="V916" s="45" t="s">
        <v>77</v>
      </c>
      <c r="W916" s="45" t="s">
        <v>77</v>
      </c>
      <c r="X916" s="45">
        <v>4.9328703703703701E-2</v>
      </c>
      <c r="Y916" s="2">
        <v>1</v>
      </c>
      <c r="Z916" s="2">
        <v>10</v>
      </c>
      <c r="AA916">
        <v>11</v>
      </c>
      <c r="AB916" t="str">
        <f t="shared" si="8"/>
        <v>Cwm Taf MorgannwgNeath Port Talbot</v>
      </c>
      <c r="AC916" t="str">
        <f>IFERROR(VLOOKUP(AB916,Control!X:Y,2,FALSE),"secondary")</f>
        <v>secondary</v>
      </c>
    </row>
    <row r="917" spans="1:29" x14ac:dyDescent="0.25">
      <c r="A917" s="11">
        <v>44704</v>
      </c>
      <c r="B917" s="2">
        <v>21</v>
      </c>
      <c r="C917" t="s">
        <v>81</v>
      </c>
      <c r="D917" t="s">
        <v>135</v>
      </c>
      <c r="E917" t="s">
        <v>132</v>
      </c>
      <c r="F917" t="s">
        <v>275</v>
      </c>
      <c r="G917" s="3">
        <v>0</v>
      </c>
      <c r="H917" s="5" t="s">
        <v>77</v>
      </c>
      <c r="I917" s="2">
        <v>0</v>
      </c>
      <c r="J917" s="2">
        <v>0</v>
      </c>
      <c r="K917" s="2">
        <v>0</v>
      </c>
      <c r="L917" s="2">
        <v>1</v>
      </c>
      <c r="M917" s="2">
        <v>1</v>
      </c>
      <c r="N917">
        <v>1</v>
      </c>
      <c r="O917" s="2">
        <v>1</v>
      </c>
      <c r="P917" s="2">
        <v>1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45">
        <v>1.846064814814815E-2</v>
      </c>
      <c r="W917" s="45">
        <v>0</v>
      </c>
      <c r="X917" s="45" t="s">
        <v>77</v>
      </c>
      <c r="Y917" s="2">
        <v>0</v>
      </c>
      <c r="Z917" s="2">
        <v>0</v>
      </c>
      <c r="AA917">
        <v>1</v>
      </c>
      <c r="AB917" t="str">
        <f t="shared" si="8"/>
        <v>Cwm Taf MorgannwgNeath Port Talbot</v>
      </c>
      <c r="AC917" t="str">
        <f>IFERROR(VLOOKUP(AB917,Control!X:Y,2,FALSE),"secondary")</f>
        <v>secondary</v>
      </c>
    </row>
    <row r="918" spans="1:29" x14ac:dyDescent="0.25">
      <c r="A918" s="11">
        <v>44704</v>
      </c>
      <c r="B918" s="2">
        <v>21</v>
      </c>
      <c r="C918" t="s">
        <v>81</v>
      </c>
      <c r="D918" t="s">
        <v>135</v>
      </c>
      <c r="E918" t="s">
        <v>132</v>
      </c>
      <c r="F918" t="s">
        <v>94</v>
      </c>
      <c r="G918" s="3">
        <v>34.111108999999999</v>
      </c>
      <c r="H918" s="5">
        <v>0.11359567083333331</v>
      </c>
      <c r="I918" s="2">
        <v>3</v>
      </c>
      <c r="J918" s="2">
        <v>2</v>
      </c>
      <c r="K918" s="2">
        <v>0</v>
      </c>
      <c r="L918" s="2">
        <v>13</v>
      </c>
      <c r="M918" s="2">
        <v>13</v>
      </c>
      <c r="N918">
        <v>2</v>
      </c>
      <c r="O918" s="2">
        <v>4</v>
      </c>
      <c r="P918" s="2">
        <v>0</v>
      </c>
      <c r="Q918" s="2">
        <v>7</v>
      </c>
      <c r="R918" s="2">
        <v>11</v>
      </c>
      <c r="S918" s="2">
        <v>4</v>
      </c>
      <c r="T918" s="2">
        <v>2</v>
      </c>
      <c r="U918" s="2">
        <v>0</v>
      </c>
      <c r="V918" s="45" t="s">
        <v>77</v>
      </c>
      <c r="W918" s="45" t="s">
        <v>77</v>
      </c>
      <c r="X918" s="45">
        <v>2.4537037037037041E-2</v>
      </c>
      <c r="Y918" s="2">
        <v>2</v>
      </c>
      <c r="Z918" s="2">
        <v>11</v>
      </c>
      <c r="AA918">
        <v>13</v>
      </c>
      <c r="AB918" t="str">
        <f t="shared" si="8"/>
        <v>Cwm Taf MorgannwgPowys</v>
      </c>
      <c r="AC918" t="str">
        <f>IFERROR(VLOOKUP(AB918,Control!X:Y,2,FALSE),"secondary")</f>
        <v>secondary</v>
      </c>
    </row>
    <row r="919" spans="1:29" x14ac:dyDescent="0.25">
      <c r="A919" s="11">
        <v>44704</v>
      </c>
      <c r="B919" s="2">
        <v>21</v>
      </c>
      <c r="C919" t="s">
        <v>81</v>
      </c>
      <c r="D919" t="s">
        <v>141</v>
      </c>
      <c r="E919" t="s">
        <v>132</v>
      </c>
      <c r="F919" t="s">
        <v>274</v>
      </c>
      <c r="G919" s="3">
        <v>295.13832233333329</v>
      </c>
      <c r="H919" s="5">
        <v>7.6372864802631543E-2</v>
      </c>
      <c r="I919" s="2">
        <v>23</v>
      </c>
      <c r="J919" s="2">
        <v>15</v>
      </c>
      <c r="K919" s="2">
        <v>3</v>
      </c>
      <c r="L919" s="2">
        <v>169</v>
      </c>
      <c r="M919" s="2">
        <v>168</v>
      </c>
      <c r="N919">
        <v>63</v>
      </c>
      <c r="O919" s="2">
        <v>125</v>
      </c>
      <c r="P919" s="2">
        <v>30</v>
      </c>
      <c r="Q919" s="2">
        <v>103</v>
      </c>
      <c r="R919" s="2">
        <v>125</v>
      </c>
      <c r="S919" s="2">
        <v>22</v>
      </c>
      <c r="T919" s="2">
        <v>4</v>
      </c>
      <c r="U919" s="2">
        <v>10</v>
      </c>
      <c r="V919" s="45">
        <v>5.6770833333333343E-3</v>
      </c>
      <c r="W919" s="45">
        <v>0.5</v>
      </c>
      <c r="X919" s="45">
        <v>7.5636574074074078E-2</v>
      </c>
      <c r="Y919" s="2">
        <v>14</v>
      </c>
      <c r="Z919" s="2">
        <v>125</v>
      </c>
      <c r="AA919">
        <v>168</v>
      </c>
      <c r="AB919" t="str">
        <f t="shared" si="8"/>
        <v>Cwm Taf MorgannwgRhondda Cynon Taff</v>
      </c>
      <c r="AC919" t="str">
        <f>IFERROR(VLOOKUP(AB919,Control!X:Y,2,FALSE),"secondary")</f>
        <v>Primary</v>
      </c>
    </row>
    <row r="920" spans="1:29" x14ac:dyDescent="0.25">
      <c r="A920" s="11">
        <v>44704</v>
      </c>
      <c r="B920" s="2">
        <v>21</v>
      </c>
      <c r="C920" t="s">
        <v>81</v>
      </c>
      <c r="D920" t="s">
        <v>135</v>
      </c>
      <c r="E920" t="s">
        <v>132</v>
      </c>
      <c r="F920" t="s">
        <v>274</v>
      </c>
      <c r="G920" s="3">
        <v>149.44444149999995</v>
      </c>
      <c r="H920" s="5">
        <v>8.6852803513071883E-2</v>
      </c>
      <c r="I920" s="2">
        <v>14</v>
      </c>
      <c r="J920" s="2">
        <v>7</v>
      </c>
      <c r="K920" s="2">
        <v>0</v>
      </c>
      <c r="L920" s="2">
        <v>78</v>
      </c>
      <c r="M920" s="2">
        <v>78</v>
      </c>
      <c r="N920">
        <v>14</v>
      </c>
      <c r="O920" s="2">
        <v>42</v>
      </c>
      <c r="P920" s="2">
        <v>12</v>
      </c>
      <c r="Q920" s="2">
        <v>49</v>
      </c>
      <c r="R920" s="2">
        <v>56</v>
      </c>
      <c r="S920" s="2">
        <v>7</v>
      </c>
      <c r="T920" s="2">
        <v>1</v>
      </c>
      <c r="U920" s="2">
        <v>9</v>
      </c>
      <c r="V920" s="45">
        <v>7.1527777777777787E-3</v>
      </c>
      <c r="W920" s="45">
        <v>0.41666666666666669</v>
      </c>
      <c r="X920" s="45">
        <v>8.0127314814814818E-2</v>
      </c>
      <c r="Y920" s="2">
        <v>10</v>
      </c>
      <c r="Z920" s="2">
        <v>56</v>
      </c>
      <c r="AA920">
        <v>78</v>
      </c>
      <c r="AB920" t="str">
        <f t="shared" si="8"/>
        <v>Cwm Taf MorgannwgRhondda Cynon Taff</v>
      </c>
      <c r="AC920" t="str">
        <f>IFERROR(VLOOKUP(AB920,Control!X:Y,2,FALSE),"secondary")</f>
        <v>Primary</v>
      </c>
    </row>
    <row r="921" spans="1:29" x14ac:dyDescent="0.25">
      <c r="A921" s="11">
        <v>44704</v>
      </c>
      <c r="B921" s="2">
        <v>21</v>
      </c>
      <c r="C921" t="s">
        <v>81</v>
      </c>
      <c r="D921" t="s">
        <v>140</v>
      </c>
      <c r="E921" t="s">
        <v>132</v>
      </c>
      <c r="F921" t="s">
        <v>274</v>
      </c>
      <c r="G921" s="3">
        <v>6.5247223333333331</v>
      </c>
      <c r="H921" s="5">
        <v>0.14634838194444444</v>
      </c>
      <c r="I921" s="2">
        <v>1</v>
      </c>
      <c r="J921" s="2">
        <v>0</v>
      </c>
      <c r="K921" s="2">
        <v>0</v>
      </c>
      <c r="L921" s="2">
        <v>2</v>
      </c>
      <c r="M921" s="2">
        <v>2</v>
      </c>
      <c r="N921">
        <v>0</v>
      </c>
      <c r="O921" s="2">
        <v>0</v>
      </c>
      <c r="P921" s="2">
        <v>1</v>
      </c>
      <c r="Q921" s="2">
        <v>1</v>
      </c>
      <c r="R921" s="2">
        <v>1</v>
      </c>
      <c r="S921" s="2">
        <v>0</v>
      </c>
      <c r="T921" s="2">
        <v>0</v>
      </c>
      <c r="U921" s="2">
        <v>0</v>
      </c>
      <c r="V921" s="45">
        <v>5.6365740740740742E-3</v>
      </c>
      <c r="W921" s="45">
        <v>0</v>
      </c>
      <c r="X921" s="45">
        <v>0.10833333333333334</v>
      </c>
      <c r="Y921" s="2">
        <v>0</v>
      </c>
      <c r="Z921" s="2">
        <v>1</v>
      </c>
      <c r="AA921">
        <v>2</v>
      </c>
      <c r="AB921" t="str">
        <f t="shared" si="8"/>
        <v>Cwm Taf MorgannwgRhondda Cynon Taff</v>
      </c>
      <c r="AC921" t="str">
        <f>IFERROR(VLOOKUP(AB921,Control!X:Y,2,FALSE),"secondary")</f>
        <v>Primary</v>
      </c>
    </row>
    <row r="922" spans="1:29" x14ac:dyDescent="0.25">
      <c r="A922" s="11">
        <v>44704</v>
      </c>
      <c r="B922" s="2">
        <v>21</v>
      </c>
      <c r="C922" t="s">
        <v>81</v>
      </c>
      <c r="D922" t="s">
        <v>140</v>
      </c>
      <c r="E922" t="s">
        <v>132</v>
      </c>
      <c r="F922" t="s">
        <v>283</v>
      </c>
      <c r="G922" s="3">
        <v>35.711387833333333</v>
      </c>
      <c r="H922" s="5">
        <v>0.10741743564814815</v>
      </c>
      <c r="I922" s="2">
        <v>4</v>
      </c>
      <c r="J922" s="2">
        <v>3</v>
      </c>
      <c r="K922" s="2">
        <v>0</v>
      </c>
      <c r="L922" s="2">
        <v>14</v>
      </c>
      <c r="M922" s="2">
        <v>14</v>
      </c>
      <c r="N922">
        <v>3</v>
      </c>
      <c r="O922" s="2">
        <v>8</v>
      </c>
      <c r="P922" s="2">
        <v>2</v>
      </c>
      <c r="Q922" s="2">
        <v>10</v>
      </c>
      <c r="R922" s="2">
        <v>10</v>
      </c>
      <c r="S922" s="2">
        <v>0</v>
      </c>
      <c r="T922" s="2">
        <v>1</v>
      </c>
      <c r="U922" s="2">
        <v>1</v>
      </c>
      <c r="V922" s="45">
        <v>7.7835648148148152E-3</v>
      </c>
      <c r="W922" s="45">
        <v>0</v>
      </c>
      <c r="X922" s="45">
        <v>3.498263888888889E-2</v>
      </c>
      <c r="Y922" s="2">
        <v>2</v>
      </c>
      <c r="Z922" s="2">
        <v>10</v>
      </c>
      <c r="AA922">
        <v>14</v>
      </c>
      <c r="AB922" t="str">
        <f t="shared" si="8"/>
        <v>Cwm Taf MorgannwgVale Of Glamorgan</v>
      </c>
      <c r="AC922" t="str">
        <f>IFERROR(VLOOKUP(AB922,Control!X:Y,2,FALSE),"secondary")</f>
        <v>secondary</v>
      </c>
    </row>
    <row r="923" spans="1:29" x14ac:dyDescent="0.25">
      <c r="A923" s="11">
        <v>44704</v>
      </c>
      <c r="B923" s="2">
        <v>21</v>
      </c>
      <c r="C923" t="s">
        <v>81</v>
      </c>
      <c r="D923" t="s">
        <v>141</v>
      </c>
      <c r="E923" t="s">
        <v>132</v>
      </c>
      <c r="F923" t="s">
        <v>283</v>
      </c>
      <c r="G923" s="3">
        <v>0.43861100000000003</v>
      </c>
      <c r="H923" s="5">
        <v>1.9554395833333335E-2</v>
      </c>
      <c r="I923" s="2">
        <v>0</v>
      </c>
      <c r="J923" s="2">
        <v>0</v>
      </c>
      <c r="K923" s="2">
        <v>0</v>
      </c>
      <c r="L923" s="2">
        <v>2</v>
      </c>
      <c r="M923" s="2">
        <v>2</v>
      </c>
      <c r="N923">
        <v>0</v>
      </c>
      <c r="O923" s="2">
        <v>2</v>
      </c>
      <c r="P923" s="2">
        <v>0</v>
      </c>
      <c r="Q923" s="2">
        <v>2</v>
      </c>
      <c r="R923" s="2">
        <v>2</v>
      </c>
      <c r="S923" s="2">
        <v>0</v>
      </c>
      <c r="T923" s="2">
        <v>0</v>
      </c>
      <c r="U923" s="2">
        <v>0</v>
      </c>
      <c r="V923" s="45" t="s">
        <v>77</v>
      </c>
      <c r="W923" s="45" t="s">
        <v>77</v>
      </c>
      <c r="X923" s="45">
        <v>3.9259259259259258E-2</v>
      </c>
      <c r="Y923" s="2">
        <v>0</v>
      </c>
      <c r="Z923" s="2">
        <v>2</v>
      </c>
      <c r="AA923">
        <v>2</v>
      </c>
      <c r="AB923" t="str">
        <f t="shared" si="8"/>
        <v>Cwm Taf MorgannwgVale Of Glamorgan</v>
      </c>
      <c r="AC923" t="str">
        <f>IFERROR(VLOOKUP(AB923,Control!X:Y,2,FALSE),"secondary")</f>
        <v>secondary</v>
      </c>
    </row>
    <row r="924" spans="1:29" x14ac:dyDescent="0.25">
      <c r="A924" s="11">
        <v>44704</v>
      </c>
      <c r="B924" s="2">
        <v>21</v>
      </c>
      <c r="C924" t="s">
        <v>76</v>
      </c>
      <c r="D924" t="s">
        <v>137</v>
      </c>
      <c r="E924" t="s">
        <v>132</v>
      </c>
      <c r="F924" t="s">
        <v>268</v>
      </c>
      <c r="G924" s="3">
        <v>501.88388233333325</v>
      </c>
      <c r="H924" s="5">
        <v>0.14629636872329058</v>
      </c>
      <c r="I924" s="2">
        <v>38</v>
      </c>
      <c r="J924" s="2">
        <v>27</v>
      </c>
      <c r="K924" s="2">
        <v>10</v>
      </c>
      <c r="L924" s="2">
        <v>123</v>
      </c>
      <c r="M924" s="2">
        <v>121</v>
      </c>
      <c r="N924">
        <v>18</v>
      </c>
      <c r="O924" s="2">
        <v>64</v>
      </c>
      <c r="P924" s="2">
        <v>16</v>
      </c>
      <c r="Q924" s="2">
        <v>67</v>
      </c>
      <c r="R924" s="2">
        <v>91</v>
      </c>
      <c r="S924" s="2">
        <v>24</v>
      </c>
      <c r="T924" s="2">
        <v>7</v>
      </c>
      <c r="U924" s="2">
        <v>9</v>
      </c>
      <c r="V924" s="45">
        <v>1.1417824074074075E-2</v>
      </c>
      <c r="W924" s="45">
        <v>0.25</v>
      </c>
      <c r="X924" s="45">
        <v>7.8460648148148154E-2</v>
      </c>
      <c r="Y924" s="2">
        <v>16</v>
      </c>
      <c r="Z924" s="2">
        <v>91</v>
      </c>
      <c r="AA924">
        <v>122</v>
      </c>
      <c r="AB924" t="str">
        <f t="shared" si="8"/>
        <v>Hywel DdaCarmarthenshire</v>
      </c>
      <c r="AC924" t="str">
        <f>IFERROR(VLOOKUP(AB924,Control!X:Y,2,FALSE),"secondary")</f>
        <v>Primary</v>
      </c>
    </row>
    <row r="925" spans="1:29" x14ac:dyDescent="0.25">
      <c r="A925" s="11">
        <v>44704</v>
      </c>
      <c r="B925" s="2">
        <v>21</v>
      </c>
      <c r="C925" t="s">
        <v>76</v>
      </c>
      <c r="D925" t="s">
        <v>145</v>
      </c>
      <c r="E925" t="s">
        <v>146</v>
      </c>
      <c r="F925" t="s">
        <v>268</v>
      </c>
      <c r="G925" s="3">
        <v>133.27360666666664</v>
      </c>
      <c r="H925" s="5">
        <v>0.10057452641165758</v>
      </c>
      <c r="I925" s="2">
        <v>10</v>
      </c>
      <c r="J925" s="2">
        <v>6</v>
      </c>
      <c r="K925" s="2">
        <v>2</v>
      </c>
      <c r="L925" s="2">
        <v>59</v>
      </c>
      <c r="M925" s="2">
        <v>58</v>
      </c>
      <c r="N925">
        <v>15</v>
      </c>
      <c r="O925" s="2">
        <v>30</v>
      </c>
      <c r="P925" s="2">
        <v>7</v>
      </c>
      <c r="Q925" s="2">
        <v>35</v>
      </c>
      <c r="R925" s="2">
        <v>46</v>
      </c>
      <c r="S925" s="2">
        <v>11</v>
      </c>
      <c r="T925" s="2">
        <v>1</v>
      </c>
      <c r="U925" s="2">
        <v>5</v>
      </c>
      <c r="V925" s="45">
        <v>3.3333333333333335E-3</v>
      </c>
      <c r="W925" s="45">
        <v>0.5714285714285714</v>
      </c>
      <c r="X925" s="45">
        <v>9.0827546296296316E-2</v>
      </c>
      <c r="Y925" s="2">
        <v>6</v>
      </c>
      <c r="Z925" s="2">
        <v>46</v>
      </c>
      <c r="AA925">
        <v>59</v>
      </c>
      <c r="AB925" t="str">
        <f t="shared" si="8"/>
        <v>Hywel DdaCarmarthenshire</v>
      </c>
      <c r="AC925" t="str">
        <f>IFERROR(VLOOKUP(AB925,Control!X:Y,2,FALSE),"secondary")</f>
        <v>Primary</v>
      </c>
    </row>
    <row r="926" spans="1:29" x14ac:dyDescent="0.25">
      <c r="A926" s="11">
        <v>44704</v>
      </c>
      <c r="B926" s="2">
        <v>21</v>
      </c>
      <c r="C926" t="s">
        <v>76</v>
      </c>
      <c r="D926" t="s">
        <v>144</v>
      </c>
      <c r="E926" t="s">
        <v>132</v>
      </c>
      <c r="F926" t="s">
        <v>268</v>
      </c>
      <c r="G926" s="3">
        <v>1.6183333333333332</v>
      </c>
      <c r="H926" s="5">
        <v>7.784722222222222E-2</v>
      </c>
      <c r="I926" s="2">
        <v>0</v>
      </c>
      <c r="J926" s="2">
        <v>0</v>
      </c>
      <c r="K926" s="2">
        <v>0</v>
      </c>
      <c r="L926" s="2">
        <v>1</v>
      </c>
      <c r="M926" s="2">
        <v>1</v>
      </c>
      <c r="N926">
        <v>0</v>
      </c>
      <c r="O926" s="2">
        <v>0</v>
      </c>
      <c r="P926" s="2">
        <v>0</v>
      </c>
      <c r="Q926" s="2">
        <v>1</v>
      </c>
      <c r="R926" s="2">
        <v>1</v>
      </c>
      <c r="S926" s="2">
        <v>0</v>
      </c>
      <c r="T926" s="2">
        <v>0</v>
      </c>
      <c r="U926" s="2">
        <v>0</v>
      </c>
      <c r="V926" s="45" t="s">
        <v>77</v>
      </c>
      <c r="W926" s="45" t="s">
        <v>77</v>
      </c>
      <c r="X926" s="45">
        <v>9.6921296296296297E-2</v>
      </c>
      <c r="Y926" s="2">
        <v>0</v>
      </c>
      <c r="Z926" s="2">
        <v>1</v>
      </c>
      <c r="AA926">
        <v>1</v>
      </c>
      <c r="AB926" t="str">
        <f t="shared" si="8"/>
        <v>Hywel DdaCarmarthenshire</v>
      </c>
      <c r="AC926" t="str">
        <f>IFERROR(VLOOKUP(AB926,Control!X:Y,2,FALSE),"secondary")</f>
        <v>Primary</v>
      </c>
    </row>
    <row r="927" spans="1:29" x14ac:dyDescent="0.25">
      <c r="A927" s="11">
        <v>44704</v>
      </c>
      <c r="B927" s="2">
        <v>21</v>
      </c>
      <c r="C927" t="s">
        <v>76</v>
      </c>
      <c r="D927" t="s">
        <v>137</v>
      </c>
      <c r="E927" t="s">
        <v>132</v>
      </c>
      <c r="F927" t="s">
        <v>286</v>
      </c>
      <c r="G927" s="3">
        <v>64.850831166666666</v>
      </c>
      <c r="H927" s="5">
        <v>0.12824325301932368</v>
      </c>
      <c r="I927" s="2">
        <v>6</v>
      </c>
      <c r="J927" s="2">
        <v>4</v>
      </c>
      <c r="K927" s="2">
        <v>1</v>
      </c>
      <c r="L927" s="2">
        <v>18</v>
      </c>
      <c r="M927" s="2">
        <v>18</v>
      </c>
      <c r="N927">
        <v>1</v>
      </c>
      <c r="O927" s="2">
        <v>9</v>
      </c>
      <c r="P927" s="2">
        <v>0</v>
      </c>
      <c r="Q927" s="2">
        <v>13</v>
      </c>
      <c r="R927" s="2">
        <v>15</v>
      </c>
      <c r="S927" s="2">
        <v>2</v>
      </c>
      <c r="T927" s="2">
        <v>0</v>
      </c>
      <c r="U927" s="2">
        <v>3</v>
      </c>
      <c r="V927" s="45" t="s">
        <v>77</v>
      </c>
      <c r="W927" s="45" t="s">
        <v>77</v>
      </c>
      <c r="X927" s="45">
        <v>4.5231481481481491E-2</v>
      </c>
      <c r="Y927" s="2">
        <v>3</v>
      </c>
      <c r="Z927" s="2">
        <v>15</v>
      </c>
      <c r="AA927">
        <v>18</v>
      </c>
      <c r="AB927" t="str">
        <f t="shared" si="8"/>
        <v>Hywel DdaCeredigion</v>
      </c>
      <c r="AC927" t="str">
        <f>IFERROR(VLOOKUP(AB927,Control!X:Y,2,FALSE),"secondary")</f>
        <v>Primary</v>
      </c>
    </row>
    <row r="928" spans="1:29" x14ac:dyDescent="0.25">
      <c r="A928" s="11">
        <v>44704</v>
      </c>
      <c r="B928" s="2">
        <v>21</v>
      </c>
      <c r="C928" t="s">
        <v>76</v>
      </c>
      <c r="D928" t="s">
        <v>147</v>
      </c>
      <c r="E928" t="s">
        <v>132</v>
      </c>
      <c r="F928" t="s">
        <v>286</v>
      </c>
      <c r="G928" s="3">
        <v>59.325271333333326</v>
      </c>
      <c r="H928" s="5">
        <v>5.4235072916666648E-2</v>
      </c>
      <c r="I928" s="2">
        <v>4</v>
      </c>
      <c r="J928" s="2">
        <v>2</v>
      </c>
      <c r="K928" s="2">
        <v>0</v>
      </c>
      <c r="L928" s="2">
        <v>52</v>
      </c>
      <c r="M928" s="2">
        <v>51</v>
      </c>
      <c r="N928">
        <v>6</v>
      </c>
      <c r="O928" s="2">
        <v>33</v>
      </c>
      <c r="P928" s="2">
        <v>7</v>
      </c>
      <c r="Q928" s="2">
        <v>25</v>
      </c>
      <c r="R928" s="2">
        <v>40</v>
      </c>
      <c r="S928" s="2">
        <v>15</v>
      </c>
      <c r="T928" s="2">
        <v>2</v>
      </c>
      <c r="U928" s="2">
        <v>3</v>
      </c>
      <c r="V928" s="45">
        <v>1.3263888888888891E-2</v>
      </c>
      <c r="W928" s="45">
        <v>0.2857142857142857</v>
      </c>
      <c r="X928" s="45">
        <v>6.9074074074074079E-2</v>
      </c>
      <c r="Y928" s="2">
        <v>5</v>
      </c>
      <c r="Z928" s="2">
        <v>40</v>
      </c>
      <c r="AA928">
        <v>52</v>
      </c>
      <c r="AB928" t="str">
        <f t="shared" si="8"/>
        <v>Hywel DdaCeredigion</v>
      </c>
      <c r="AC928" t="str">
        <f>IFERROR(VLOOKUP(AB928,Control!X:Y,2,FALSE),"secondary")</f>
        <v>Primary</v>
      </c>
    </row>
    <row r="929" spans="1:29" x14ac:dyDescent="0.25">
      <c r="A929" s="11">
        <v>44704</v>
      </c>
      <c r="B929" s="2">
        <v>21</v>
      </c>
      <c r="C929" t="s">
        <v>76</v>
      </c>
      <c r="D929" t="s">
        <v>147</v>
      </c>
      <c r="E929" t="s">
        <v>132</v>
      </c>
      <c r="F929" t="s">
        <v>287</v>
      </c>
      <c r="G929" s="3">
        <v>30.540554333333333</v>
      </c>
      <c r="H929" s="5">
        <v>6.8043452967171736E-2</v>
      </c>
      <c r="I929" s="2">
        <v>2</v>
      </c>
      <c r="J929" s="2">
        <v>0</v>
      </c>
      <c r="K929" s="2">
        <v>0</v>
      </c>
      <c r="L929" s="2">
        <v>22</v>
      </c>
      <c r="M929" s="2">
        <v>22</v>
      </c>
      <c r="N929">
        <v>2</v>
      </c>
      <c r="O929" s="2">
        <v>12</v>
      </c>
      <c r="P929" s="2">
        <v>2</v>
      </c>
      <c r="Q929" s="2">
        <v>15</v>
      </c>
      <c r="R929" s="2">
        <v>15</v>
      </c>
      <c r="S929" s="2">
        <v>0</v>
      </c>
      <c r="T929" s="2">
        <v>1</v>
      </c>
      <c r="U929" s="2">
        <v>4</v>
      </c>
      <c r="V929" s="45">
        <v>1.0138888888888888E-2</v>
      </c>
      <c r="W929" s="45">
        <v>0.5</v>
      </c>
      <c r="X929" s="45">
        <v>4.0393518518518516E-2</v>
      </c>
      <c r="Y929" s="2">
        <v>5</v>
      </c>
      <c r="Z929" s="2">
        <v>15</v>
      </c>
      <c r="AA929">
        <v>22</v>
      </c>
      <c r="AB929" t="str">
        <f t="shared" si="8"/>
        <v>Hywel DdaGwynedd</v>
      </c>
      <c r="AC929" t="str">
        <f>IFERROR(VLOOKUP(AB929,Control!X:Y,2,FALSE),"secondary")</f>
        <v>secondary</v>
      </c>
    </row>
    <row r="930" spans="1:29" x14ac:dyDescent="0.25">
      <c r="A930" s="11">
        <v>44704</v>
      </c>
      <c r="B930" s="2">
        <v>21</v>
      </c>
      <c r="C930" t="s">
        <v>76</v>
      </c>
      <c r="D930" t="s">
        <v>144</v>
      </c>
      <c r="E930" t="s">
        <v>132</v>
      </c>
      <c r="F930" t="s">
        <v>270</v>
      </c>
      <c r="G930" s="3">
        <v>151.47082499999999</v>
      </c>
      <c r="H930" s="5">
        <v>5.315570379818596E-2</v>
      </c>
      <c r="I930" s="2">
        <v>13</v>
      </c>
      <c r="J930" s="2">
        <v>2</v>
      </c>
      <c r="K930" s="2">
        <v>0</v>
      </c>
      <c r="L930" s="2">
        <v>141</v>
      </c>
      <c r="M930" s="2">
        <v>141</v>
      </c>
      <c r="N930">
        <v>42</v>
      </c>
      <c r="O930" s="2">
        <v>96</v>
      </c>
      <c r="P930" s="2">
        <v>13</v>
      </c>
      <c r="Q930" s="2">
        <v>95</v>
      </c>
      <c r="R930" s="2">
        <v>115</v>
      </c>
      <c r="S930" s="2">
        <v>20</v>
      </c>
      <c r="T930" s="2">
        <v>5</v>
      </c>
      <c r="U930" s="2">
        <v>8</v>
      </c>
      <c r="V930" s="45">
        <v>8.4606481481481494E-3</v>
      </c>
      <c r="W930" s="45">
        <v>0.30769230769230771</v>
      </c>
      <c r="X930" s="45">
        <v>6.068287037037038E-2</v>
      </c>
      <c r="Y930" s="2">
        <v>13</v>
      </c>
      <c r="Z930" s="2">
        <v>115</v>
      </c>
      <c r="AA930">
        <v>141</v>
      </c>
      <c r="AB930" t="str">
        <f t="shared" si="8"/>
        <v>Hywel DdaPembrokeshire</v>
      </c>
      <c r="AC930" t="str">
        <f>IFERROR(VLOOKUP(AB930,Control!X:Y,2,FALSE),"secondary")</f>
        <v>Primary</v>
      </c>
    </row>
    <row r="931" spans="1:29" x14ac:dyDescent="0.25">
      <c r="A931" s="11">
        <v>44704</v>
      </c>
      <c r="B931" s="2">
        <v>21</v>
      </c>
      <c r="C931" t="s">
        <v>76</v>
      </c>
      <c r="D931" t="s">
        <v>137</v>
      </c>
      <c r="E931" t="s">
        <v>132</v>
      </c>
      <c r="F931" t="s">
        <v>270</v>
      </c>
      <c r="G931" s="3">
        <v>40.758333333333326</v>
      </c>
      <c r="H931" s="5">
        <v>6.7158365421455937E-2</v>
      </c>
      <c r="I931" s="2">
        <v>2</v>
      </c>
      <c r="J931" s="2">
        <v>1</v>
      </c>
      <c r="K931" s="2">
        <v>1</v>
      </c>
      <c r="L931" s="2">
        <v>31</v>
      </c>
      <c r="M931" s="2">
        <v>28</v>
      </c>
      <c r="N931">
        <v>11</v>
      </c>
      <c r="O931" s="2">
        <v>20</v>
      </c>
      <c r="P931" s="2">
        <v>4</v>
      </c>
      <c r="Q931" s="2">
        <v>15</v>
      </c>
      <c r="R931" s="2">
        <v>18</v>
      </c>
      <c r="S931" s="2">
        <v>3</v>
      </c>
      <c r="T931" s="2">
        <v>2</v>
      </c>
      <c r="U931" s="2">
        <v>7</v>
      </c>
      <c r="V931" s="45">
        <v>8.6921296296296312E-3</v>
      </c>
      <c r="W931" s="45">
        <v>0.5</v>
      </c>
      <c r="X931" s="45">
        <v>2.4884259259259262E-2</v>
      </c>
      <c r="Y931" s="2">
        <v>9</v>
      </c>
      <c r="Z931" s="2">
        <v>18</v>
      </c>
      <c r="AA931">
        <v>30</v>
      </c>
      <c r="AB931" t="str">
        <f t="shared" si="8"/>
        <v>Hywel DdaPembrokeshire</v>
      </c>
      <c r="AC931" t="str">
        <f>IFERROR(VLOOKUP(AB931,Control!X:Y,2,FALSE),"secondary")</f>
        <v>Primary</v>
      </c>
    </row>
    <row r="932" spans="1:29" x14ac:dyDescent="0.25">
      <c r="A932" s="11">
        <v>44704</v>
      </c>
      <c r="B932" s="2">
        <v>21</v>
      </c>
      <c r="C932" t="s">
        <v>76</v>
      </c>
      <c r="D932" t="s">
        <v>147</v>
      </c>
      <c r="E932" t="s">
        <v>132</v>
      </c>
      <c r="F932" t="s">
        <v>270</v>
      </c>
      <c r="G932" s="3">
        <v>0.3913888333333333</v>
      </c>
      <c r="H932" s="5">
        <v>2.6724534722222224E-2</v>
      </c>
      <c r="I932" s="2">
        <v>0</v>
      </c>
      <c r="J932" s="2">
        <v>0</v>
      </c>
      <c r="K932" s="2">
        <v>0</v>
      </c>
      <c r="L932" s="2">
        <v>1</v>
      </c>
      <c r="M932" s="2">
        <v>1</v>
      </c>
      <c r="N932">
        <v>0</v>
      </c>
      <c r="O932" s="2">
        <v>1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1</v>
      </c>
      <c r="V932" s="45" t="s">
        <v>77</v>
      </c>
      <c r="W932" s="45" t="s">
        <v>77</v>
      </c>
      <c r="X932" s="45" t="s">
        <v>77</v>
      </c>
      <c r="Y932" s="2">
        <v>1</v>
      </c>
      <c r="Z932" s="2">
        <v>0</v>
      </c>
      <c r="AA932">
        <v>1</v>
      </c>
      <c r="AB932" t="str">
        <f t="shared" si="8"/>
        <v>Hywel DdaPembrokeshire</v>
      </c>
      <c r="AC932" t="str">
        <f>IFERROR(VLOOKUP(AB932,Control!X:Y,2,FALSE),"secondary")</f>
        <v>Primary</v>
      </c>
    </row>
    <row r="933" spans="1:29" x14ac:dyDescent="0.25">
      <c r="A933" s="11">
        <v>44704</v>
      </c>
      <c r="B933" s="2">
        <v>21</v>
      </c>
      <c r="C933" t="s">
        <v>76</v>
      </c>
      <c r="D933" t="s">
        <v>147</v>
      </c>
      <c r="E933" t="s">
        <v>132</v>
      </c>
      <c r="F933" t="s">
        <v>94</v>
      </c>
      <c r="G933" s="3">
        <v>15.766387999999999</v>
      </c>
      <c r="H933" s="5">
        <v>3.9658561553030297E-2</v>
      </c>
      <c r="I933" s="2">
        <v>0</v>
      </c>
      <c r="J933" s="2">
        <v>0</v>
      </c>
      <c r="K933" s="2">
        <v>0</v>
      </c>
      <c r="L933" s="2">
        <v>22</v>
      </c>
      <c r="M933" s="2">
        <v>22</v>
      </c>
      <c r="N933">
        <v>6</v>
      </c>
      <c r="O933" s="2">
        <v>17</v>
      </c>
      <c r="P933" s="2">
        <v>1</v>
      </c>
      <c r="Q933" s="2">
        <v>14</v>
      </c>
      <c r="R933" s="2">
        <v>18</v>
      </c>
      <c r="S933" s="2">
        <v>4</v>
      </c>
      <c r="T933" s="2">
        <v>2</v>
      </c>
      <c r="U933" s="2">
        <v>1</v>
      </c>
      <c r="V933" s="45">
        <v>1.5138888888888889E-2</v>
      </c>
      <c r="W933" s="45">
        <v>0</v>
      </c>
      <c r="X933" s="45">
        <v>2.4994212962962965E-2</v>
      </c>
      <c r="Y933" s="2">
        <v>3</v>
      </c>
      <c r="Z933" s="2">
        <v>18</v>
      </c>
      <c r="AA933">
        <v>22</v>
      </c>
      <c r="AB933" t="str">
        <f t="shared" si="8"/>
        <v>Hywel DdaPowys</v>
      </c>
      <c r="AC933" t="str">
        <f>IFERROR(VLOOKUP(AB933,Control!X:Y,2,FALSE),"secondary")</f>
        <v>secondary</v>
      </c>
    </row>
    <row r="934" spans="1:29" x14ac:dyDescent="0.25">
      <c r="A934" s="11">
        <v>44704</v>
      </c>
      <c r="B934" s="2">
        <v>21</v>
      </c>
      <c r="C934" t="s">
        <v>76</v>
      </c>
      <c r="D934" t="s">
        <v>137</v>
      </c>
      <c r="E934" t="s">
        <v>132</v>
      </c>
      <c r="F934" t="s">
        <v>94</v>
      </c>
      <c r="G934" s="3">
        <v>2.3288888333333331</v>
      </c>
      <c r="H934" s="5">
        <v>0.10745370138888889</v>
      </c>
      <c r="I934" s="2">
        <v>0</v>
      </c>
      <c r="J934" s="2">
        <v>0</v>
      </c>
      <c r="K934" s="2">
        <v>0</v>
      </c>
      <c r="L934" s="2">
        <v>1</v>
      </c>
      <c r="M934" s="2">
        <v>1</v>
      </c>
      <c r="N934">
        <v>0</v>
      </c>
      <c r="O934" s="2">
        <v>0</v>
      </c>
      <c r="P934" s="2">
        <v>0</v>
      </c>
      <c r="Q934" s="2">
        <v>1</v>
      </c>
      <c r="R934" s="2">
        <v>1</v>
      </c>
      <c r="S934" s="2">
        <v>0</v>
      </c>
      <c r="T934" s="2">
        <v>0</v>
      </c>
      <c r="U934" s="2">
        <v>0</v>
      </c>
      <c r="V934" s="45" t="s">
        <v>77</v>
      </c>
      <c r="W934" s="45" t="s">
        <v>77</v>
      </c>
      <c r="X934" s="45">
        <v>2.0347222222222225E-2</v>
      </c>
      <c r="Y934" s="2">
        <v>0</v>
      </c>
      <c r="Z934" s="2">
        <v>1</v>
      </c>
      <c r="AA934">
        <v>1</v>
      </c>
      <c r="AB934" t="str">
        <f t="shared" si="8"/>
        <v>Hywel DdaPowys</v>
      </c>
      <c r="AC934" t="str">
        <f>IFERROR(VLOOKUP(AB934,Control!X:Y,2,FALSE),"secondary")</f>
        <v>secondary</v>
      </c>
    </row>
    <row r="935" spans="1:29" x14ac:dyDescent="0.25">
      <c r="A935" s="11">
        <v>44704</v>
      </c>
      <c r="B935" s="2">
        <v>21</v>
      </c>
      <c r="C935" t="s">
        <v>94</v>
      </c>
      <c r="D935" t="s">
        <v>230</v>
      </c>
      <c r="E935" t="s">
        <v>153</v>
      </c>
      <c r="F935" t="s">
        <v>94</v>
      </c>
      <c r="G935" s="3">
        <v>0</v>
      </c>
      <c r="H935" s="5">
        <v>2.5046298611111115E-2</v>
      </c>
      <c r="I935" s="2">
        <v>0</v>
      </c>
      <c r="J935" s="2">
        <v>0</v>
      </c>
      <c r="K935" s="2">
        <v>0</v>
      </c>
      <c r="L935" s="2">
        <v>1</v>
      </c>
      <c r="M935" s="2">
        <v>1</v>
      </c>
      <c r="N935">
        <v>0</v>
      </c>
      <c r="O935" s="2">
        <v>1</v>
      </c>
      <c r="P935" s="2">
        <v>0</v>
      </c>
      <c r="Q935" s="2">
        <v>1</v>
      </c>
      <c r="R935" s="2">
        <v>1</v>
      </c>
      <c r="S935" s="2">
        <v>0</v>
      </c>
      <c r="T935" s="2">
        <v>0</v>
      </c>
      <c r="U935" s="2">
        <v>0</v>
      </c>
      <c r="V935" s="45" t="s">
        <v>77</v>
      </c>
      <c r="W935" s="45" t="s">
        <v>77</v>
      </c>
      <c r="X935" s="45">
        <v>1.1400462962962965E-2</v>
      </c>
      <c r="Y935" s="2">
        <v>0</v>
      </c>
      <c r="Z935" s="2">
        <v>1</v>
      </c>
      <c r="AA935">
        <v>1</v>
      </c>
      <c r="AB935" t="str">
        <f t="shared" si="8"/>
        <v>PowysPowys</v>
      </c>
      <c r="AC935" t="str">
        <f>IFERROR(VLOOKUP(AB935,Control!X:Y,2,FALSE),"secondary")</f>
        <v>Primary</v>
      </c>
    </row>
    <row r="936" spans="1:29" x14ac:dyDescent="0.25">
      <c r="A936" s="11">
        <v>44704</v>
      </c>
      <c r="B936" s="2">
        <v>21</v>
      </c>
      <c r="C936" t="s">
        <v>94</v>
      </c>
      <c r="D936" t="s">
        <v>342</v>
      </c>
      <c r="E936" t="s">
        <v>170</v>
      </c>
      <c r="F936" t="s">
        <v>94</v>
      </c>
      <c r="G936" s="3">
        <v>0</v>
      </c>
      <c r="H936" s="5">
        <v>1.3483798611111111E-2</v>
      </c>
      <c r="I936" s="2">
        <v>0</v>
      </c>
      <c r="J936" s="2">
        <v>0</v>
      </c>
      <c r="K936" s="2">
        <v>0</v>
      </c>
      <c r="L936" s="2">
        <v>1</v>
      </c>
      <c r="M936" s="2">
        <v>1</v>
      </c>
      <c r="N936">
        <v>0</v>
      </c>
      <c r="O936" s="2">
        <v>1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1</v>
      </c>
      <c r="V936" s="45" t="s">
        <v>77</v>
      </c>
      <c r="W936" s="45" t="s">
        <v>77</v>
      </c>
      <c r="X936" s="45" t="s">
        <v>77</v>
      </c>
      <c r="Y936" s="2">
        <v>1</v>
      </c>
      <c r="Z936" s="2">
        <v>0</v>
      </c>
      <c r="AA936">
        <v>1</v>
      </c>
      <c r="AB936" t="str">
        <f t="shared" si="8"/>
        <v>PowysPowys</v>
      </c>
      <c r="AC936" t="str">
        <f>IFERROR(VLOOKUP(AB936,Control!X:Y,2,FALSE),"secondary")</f>
        <v>Primary</v>
      </c>
    </row>
    <row r="937" spans="1:29" x14ac:dyDescent="0.25">
      <c r="A937" s="11">
        <v>44704</v>
      </c>
      <c r="B937" s="2">
        <v>21</v>
      </c>
      <c r="C937" t="s">
        <v>94</v>
      </c>
      <c r="D937" t="s">
        <v>228</v>
      </c>
      <c r="E937" t="s">
        <v>170</v>
      </c>
      <c r="F937" t="s">
        <v>94</v>
      </c>
      <c r="G937" s="3">
        <v>0</v>
      </c>
      <c r="H937" s="5">
        <v>1.1793979166666666E-2</v>
      </c>
      <c r="I937" s="2">
        <v>0</v>
      </c>
      <c r="J937" s="2">
        <v>0</v>
      </c>
      <c r="K937" s="2">
        <v>0</v>
      </c>
      <c r="L937" s="2">
        <v>1</v>
      </c>
      <c r="M937" s="2">
        <v>1</v>
      </c>
      <c r="N937">
        <v>0</v>
      </c>
      <c r="O937" s="2">
        <v>1</v>
      </c>
      <c r="P937" s="2">
        <v>0</v>
      </c>
      <c r="Q937" s="2">
        <v>0</v>
      </c>
      <c r="R937" s="2">
        <v>1</v>
      </c>
      <c r="S937" s="2">
        <v>1</v>
      </c>
      <c r="T937" s="2">
        <v>0</v>
      </c>
      <c r="U937" s="2">
        <v>0</v>
      </c>
      <c r="V937" s="45" t="s">
        <v>77</v>
      </c>
      <c r="W937" s="45" t="s">
        <v>77</v>
      </c>
      <c r="X937" s="45">
        <v>7.0949074074074074E-3</v>
      </c>
      <c r="Y937" s="2">
        <v>0</v>
      </c>
      <c r="Z937" s="2">
        <v>1</v>
      </c>
      <c r="AA937">
        <v>1</v>
      </c>
      <c r="AB937" t="str">
        <f t="shared" si="8"/>
        <v>PowysPowys</v>
      </c>
      <c r="AC937" t="str">
        <f>IFERROR(VLOOKUP(AB937,Control!X:Y,2,FALSE),"secondary")</f>
        <v>Primary</v>
      </c>
    </row>
    <row r="938" spans="1:29" x14ac:dyDescent="0.25">
      <c r="A938" s="11">
        <v>44704</v>
      </c>
      <c r="B938" s="2">
        <v>21</v>
      </c>
      <c r="C938" t="s">
        <v>94</v>
      </c>
      <c r="D938" t="s">
        <v>240</v>
      </c>
      <c r="E938" t="s">
        <v>153</v>
      </c>
      <c r="F938" t="s">
        <v>94</v>
      </c>
      <c r="G938" s="3">
        <v>0</v>
      </c>
      <c r="H938" s="5">
        <v>4.8148124999999996E-3</v>
      </c>
      <c r="I938" s="2">
        <v>0</v>
      </c>
      <c r="J938" s="2">
        <v>0</v>
      </c>
      <c r="K938" s="2">
        <v>0</v>
      </c>
      <c r="L938" s="2">
        <v>1</v>
      </c>
      <c r="M938" s="2">
        <v>1</v>
      </c>
      <c r="N938">
        <v>0</v>
      </c>
      <c r="O938" s="2">
        <v>1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1</v>
      </c>
      <c r="V938" s="45" t="s">
        <v>77</v>
      </c>
      <c r="W938" s="45" t="s">
        <v>77</v>
      </c>
      <c r="X938" s="45" t="s">
        <v>77</v>
      </c>
      <c r="Y938" s="2">
        <v>1</v>
      </c>
      <c r="Z938" s="2">
        <v>0</v>
      </c>
      <c r="AA938">
        <v>1</v>
      </c>
      <c r="AB938" t="str">
        <f t="shared" si="8"/>
        <v>PowysPowys</v>
      </c>
      <c r="AC938" t="str">
        <f>IFERROR(VLOOKUP(AB938,Control!X:Y,2,FALSE),"secondary")</f>
        <v>Primary</v>
      </c>
    </row>
    <row r="939" spans="1:29" x14ac:dyDescent="0.25">
      <c r="A939" s="11">
        <v>44704</v>
      </c>
      <c r="B939" s="2">
        <v>21</v>
      </c>
      <c r="C939" t="s">
        <v>80</v>
      </c>
      <c r="D939" t="s">
        <v>133</v>
      </c>
      <c r="E939" t="s">
        <v>132</v>
      </c>
      <c r="F939" t="s">
        <v>269</v>
      </c>
      <c r="G939" s="3">
        <v>3.2794435000000002</v>
      </c>
      <c r="H939" s="5">
        <v>6.2210641203703711E-2</v>
      </c>
      <c r="I939" s="2">
        <v>1</v>
      </c>
      <c r="J939" s="2">
        <v>0</v>
      </c>
      <c r="K939" s="2">
        <v>0</v>
      </c>
      <c r="L939" s="2">
        <v>6</v>
      </c>
      <c r="M939" s="2">
        <v>6</v>
      </c>
      <c r="N939">
        <v>0</v>
      </c>
      <c r="O939" s="2">
        <v>3</v>
      </c>
      <c r="P939" s="2">
        <v>2</v>
      </c>
      <c r="Q939" s="2">
        <v>4</v>
      </c>
      <c r="R939" s="2">
        <v>4</v>
      </c>
      <c r="S939" s="2">
        <v>0</v>
      </c>
      <c r="T939" s="2">
        <v>0</v>
      </c>
      <c r="U939" s="2">
        <v>0</v>
      </c>
      <c r="V939" s="45">
        <v>1.1961805555555557E-2</v>
      </c>
      <c r="W939" s="45">
        <v>0</v>
      </c>
      <c r="X939" s="45">
        <v>0.14023726851851853</v>
      </c>
      <c r="Y939" s="2">
        <v>0</v>
      </c>
      <c r="Z939" s="2">
        <v>4</v>
      </c>
      <c r="AA939">
        <v>6</v>
      </c>
      <c r="AB939" t="str">
        <f t="shared" si="8"/>
        <v>Swansea BayBridgend</v>
      </c>
      <c r="AC939" t="str">
        <f>IFERROR(VLOOKUP(AB939,Control!X:Y,2,FALSE),"secondary")</f>
        <v>secondary</v>
      </c>
    </row>
    <row r="940" spans="1:29" x14ac:dyDescent="0.25">
      <c r="A940" s="11">
        <v>44704</v>
      </c>
      <c r="B940" s="2">
        <v>21</v>
      </c>
      <c r="C940" t="s">
        <v>80</v>
      </c>
      <c r="D940" t="s">
        <v>133</v>
      </c>
      <c r="E940" t="s">
        <v>132</v>
      </c>
      <c r="F940" t="s">
        <v>268</v>
      </c>
      <c r="G940" s="3">
        <v>11.7780545</v>
      </c>
      <c r="H940" s="5">
        <v>4.9038457799145292E-2</v>
      </c>
      <c r="I940" s="2">
        <v>1</v>
      </c>
      <c r="J940" s="2">
        <v>0</v>
      </c>
      <c r="K940" s="2">
        <v>0</v>
      </c>
      <c r="L940" s="2">
        <v>13</v>
      </c>
      <c r="M940" s="2">
        <v>13</v>
      </c>
      <c r="N940">
        <v>4</v>
      </c>
      <c r="O940" s="2">
        <v>10</v>
      </c>
      <c r="P940" s="2">
        <v>4</v>
      </c>
      <c r="Q940" s="2">
        <v>6</v>
      </c>
      <c r="R940" s="2">
        <v>8</v>
      </c>
      <c r="S940" s="2">
        <v>2</v>
      </c>
      <c r="T940" s="2">
        <v>0</v>
      </c>
      <c r="U940" s="2">
        <v>1</v>
      </c>
      <c r="V940" s="45">
        <v>6.9155092592592601E-3</v>
      </c>
      <c r="W940" s="45">
        <v>0.5</v>
      </c>
      <c r="X940" s="45">
        <v>6.1076388888888881E-2</v>
      </c>
      <c r="Y940" s="2">
        <v>1</v>
      </c>
      <c r="Z940" s="2">
        <v>8</v>
      </c>
      <c r="AA940">
        <v>13</v>
      </c>
      <c r="AB940" t="str">
        <f t="shared" ref="AB940:AB1003" si="9">C940&amp;F940</f>
        <v>Swansea BayCarmarthenshire</v>
      </c>
      <c r="AC940" t="str">
        <f>IFERROR(VLOOKUP(AB940,Control!X:Y,2,FALSE),"secondary")</f>
        <v>secondary</v>
      </c>
    </row>
    <row r="941" spans="1:29" x14ac:dyDescent="0.25">
      <c r="A941" s="11">
        <v>44704</v>
      </c>
      <c r="B941" s="2">
        <v>21</v>
      </c>
      <c r="C941" t="s">
        <v>80</v>
      </c>
      <c r="D941" t="s">
        <v>149</v>
      </c>
      <c r="E941" t="s">
        <v>150</v>
      </c>
      <c r="F941" t="s">
        <v>268</v>
      </c>
      <c r="G941" s="3">
        <v>0</v>
      </c>
      <c r="H941" s="5">
        <v>6.0532430555555565E-3</v>
      </c>
      <c r="I941" s="2">
        <v>0</v>
      </c>
      <c r="J941" s="2">
        <v>0</v>
      </c>
      <c r="K941" s="2">
        <v>0</v>
      </c>
      <c r="L941" s="2">
        <v>1</v>
      </c>
      <c r="M941" s="2">
        <v>1</v>
      </c>
      <c r="N941">
        <v>0</v>
      </c>
      <c r="O941" s="2">
        <v>1</v>
      </c>
      <c r="P941" s="2">
        <v>1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45">
        <v>1.6331018518518519E-2</v>
      </c>
      <c r="W941" s="45">
        <v>0</v>
      </c>
      <c r="X941" s="45" t="s">
        <v>77</v>
      </c>
      <c r="Y941" s="2">
        <v>0</v>
      </c>
      <c r="Z941" s="2">
        <v>0</v>
      </c>
      <c r="AA941">
        <v>1</v>
      </c>
      <c r="AB941" t="str">
        <f t="shared" si="9"/>
        <v>Swansea BayCarmarthenshire</v>
      </c>
      <c r="AC941" t="str">
        <f>IFERROR(VLOOKUP(AB941,Control!X:Y,2,FALSE),"secondary")</f>
        <v>secondary</v>
      </c>
    </row>
    <row r="942" spans="1:29" x14ac:dyDescent="0.25">
      <c r="A942" s="11">
        <v>44704</v>
      </c>
      <c r="B942" s="2">
        <v>21</v>
      </c>
      <c r="C942" t="s">
        <v>80</v>
      </c>
      <c r="D942" t="s">
        <v>133</v>
      </c>
      <c r="E942" t="s">
        <v>132</v>
      </c>
      <c r="F942" t="s">
        <v>286</v>
      </c>
      <c r="G942" s="3">
        <v>0.15833233333333335</v>
      </c>
      <c r="H942" s="5">
        <v>1.0677062500000001E-2</v>
      </c>
      <c r="I942" s="2">
        <v>0</v>
      </c>
      <c r="J942" s="2">
        <v>0</v>
      </c>
      <c r="K942" s="2">
        <v>0</v>
      </c>
      <c r="L942" s="2">
        <v>2</v>
      </c>
      <c r="M942" s="2">
        <v>2</v>
      </c>
      <c r="N942">
        <v>0</v>
      </c>
      <c r="O942" s="2">
        <v>2</v>
      </c>
      <c r="P942" s="2">
        <v>0</v>
      </c>
      <c r="Q942" s="2">
        <v>1</v>
      </c>
      <c r="R942" s="2">
        <v>1</v>
      </c>
      <c r="S942" s="2">
        <v>0</v>
      </c>
      <c r="T942" s="2">
        <v>0</v>
      </c>
      <c r="U942" s="2">
        <v>1</v>
      </c>
      <c r="V942" s="45" t="s">
        <v>77</v>
      </c>
      <c r="W942" s="45" t="s">
        <v>77</v>
      </c>
      <c r="X942" s="45">
        <v>2.1967592592592594E-2</v>
      </c>
      <c r="Y942" s="2">
        <v>1</v>
      </c>
      <c r="Z942" s="2">
        <v>1</v>
      </c>
      <c r="AA942">
        <v>2</v>
      </c>
      <c r="AB942" t="str">
        <f t="shared" si="9"/>
        <v>Swansea BayCeredigion</v>
      </c>
      <c r="AC942" t="str">
        <f>IFERROR(VLOOKUP(AB942,Control!X:Y,2,FALSE),"secondary")</f>
        <v>secondary</v>
      </c>
    </row>
    <row r="943" spans="1:29" x14ac:dyDescent="0.25">
      <c r="A943" s="11">
        <v>44704</v>
      </c>
      <c r="B943" s="2">
        <v>21</v>
      </c>
      <c r="C943" t="s">
        <v>80</v>
      </c>
      <c r="D943" t="s">
        <v>133</v>
      </c>
      <c r="E943" t="s">
        <v>132</v>
      </c>
      <c r="F943" t="s">
        <v>281</v>
      </c>
      <c r="G943" s="3">
        <v>0</v>
      </c>
      <c r="H943" s="5">
        <v>7.1412013888888888E-3</v>
      </c>
      <c r="I943" s="2">
        <v>0</v>
      </c>
      <c r="J943" s="2">
        <v>0</v>
      </c>
      <c r="K943" s="2">
        <v>0</v>
      </c>
      <c r="L943" s="2">
        <v>1</v>
      </c>
      <c r="M943" s="2">
        <v>1</v>
      </c>
      <c r="N943">
        <v>1</v>
      </c>
      <c r="O943" s="2">
        <v>1</v>
      </c>
      <c r="P943" s="2">
        <v>0</v>
      </c>
      <c r="Q943" s="2">
        <v>0</v>
      </c>
      <c r="R943" s="2">
        <v>0</v>
      </c>
      <c r="S943" s="2">
        <v>0</v>
      </c>
      <c r="T943" s="2">
        <v>1</v>
      </c>
      <c r="U943" s="2">
        <v>0</v>
      </c>
      <c r="V943" s="45" t="s">
        <v>77</v>
      </c>
      <c r="W943" s="45" t="s">
        <v>77</v>
      </c>
      <c r="X943" s="45" t="s">
        <v>77</v>
      </c>
      <c r="Y943" s="2">
        <v>1</v>
      </c>
      <c r="Z943" s="2">
        <v>0</v>
      </c>
      <c r="AA943">
        <v>1</v>
      </c>
      <c r="AB943" t="str">
        <f t="shared" si="9"/>
        <v>Swansea BayMerthyr Tydfil</v>
      </c>
      <c r="AC943" t="str">
        <f>IFERROR(VLOOKUP(AB943,Control!X:Y,2,FALSE),"secondary")</f>
        <v>secondary</v>
      </c>
    </row>
    <row r="944" spans="1:29" x14ac:dyDescent="0.25">
      <c r="A944" s="11">
        <v>44704</v>
      </c>
      <c r="B944" s="2">
        <v>21</v>
      </c>
      <c r="C944" t="s">
        <v>80</v>
      </c>
      <c r="D944" t="s">
        <v>133</v>
      </c>
      <c r="E944" t="s">
        <v>132</v>
      </c>
      <c r="F944" t="s">
        <v>275</v>
      </c>
      <c r="G944" s="3">
        <v>136.38360283333333</v>
      </c>
      <c r="H944" s="5">
        <v>6.7162726874999995E-2</v>
      </c>
      <c r="I944" s="2">
        <v>12</v>
      </c>
      <c r="J944" s="2">
        <v>4</v>
      </c>
      <c r="K944" s="2">
        <v>0</v>
      </c>
      <c r="L944" s="2">
        <v>106</v>
      </c>
      <c r="M944" s="2">
        <v>105</v>
      </c>
      <c r="N944">
        <v>19</v>
      </c>
      <c r="O944" s="2">
        <v>66</v>
      </c>
      <c r="P944" s="2">
        <v>15</v>
      </c>
      <c r="Q944" s="2">
        <v>65</v>
      </c>
      <c r="R944" s="2">
        <v>87</v>
      </c>
      <c r="S944" s="2">
        <v>22</v>
      </c>
      <c r="T944" s="2">
        <v>2</v>
      </c>
      <c r="U944" s="2">
        <v>2</v>
      </c>
      <c r="V944" s="45">
        <v>6.9907407407407409E-3</v>
      </c>
      <c r="W944" s="45">
        <v>0.46666666666666667</v>
      </c>
      <c r="X944" s="45">
        <v>2.9803240740740741E-2</v>
      </c>
      <c r="Y944" s="2">
        <v>4</v>
      </c>
      <c r="Z944" s="2">
        <v>87</v>
      </c>
      <c r="AA944">
        <v>106</v>
      </c>
      <c r="AB944" t="str">
        <f t="shared" si="9"/>
        <v>Swansea BayNeath Port Talbot</v>
      </c>
      <c r="AC944" t="str">
        <f>IFERROR(VLOOKUP(AB944,Control!X:Y,2,FALSE),"secondary")</f>
        <v>Primary</v>
      </c>
    </row>
    <row r="945" spans="1:29" x14ac:dyDescent="0.25">
      <c r="A945" s="11">
        <v>44704</v>
      </c>
      <c r="B945" s="2">
        <v>21</v>
      </c>
      <c r="C945" t="s">
        <v>80</v>
      </c>
      <c r="D945" t="s">
        <v>149</v>
      </c>
      <c r="E945" t="s">
        <v>150</v>
      </c>
      <c r="F945" t="s">
        <v>275</v>
      </c>
      <c r="G945" s="3">
        <v>4.3383331666666667</v>
      </c>
      <c r="H945" s="5">
        <v>4.4198489583333334E-2</v>
      </c>
      <c r="I945" s="2">
        <v>0</v>
      </c>
      <c r="J945" s="2">
        <v>0</v>
      </c>
      <c r="K945" s="2">
        <v>0</v>
      </c>
      <c r="L945" s="2">
        <v>8</v>
      </c>
      <c r="M945" s="2">
        <v>8</v>
      </c>
      <c r="N945">
        <v>2</v>
      </c>
      <c r="O945" s="2">
        <v>4</v>
      </c>
      <c r="P945" s="2">
        <v>1</v>
      </c>
      <c r="Q945" s="2">
        <v>4</v>
      </c>
      <c r="R945" s="2">
        <v>4</v>
      </c>
      <c r="S945" s="2">
        <v>0</v>
      </c>
      <c r="T945" s="2">
        <v>0</v>
      </c>
      <c r="U945" s="2">
        <v>3</v>
      </c>
      <c r="V945" s="45">
        <v>1.2141203703703704E-2</v>
      </c>
      <c r="W945" s="45">
        <v>0</v>
      </c>
      <c r="X945" s="45">
        <v>5.7181712962962969E-2</v>
      </c>
      <c r="Y945" s="2">
        <v>3</v>
      </c>
      <c r="Z945" s="2">
        <v>4</v>
      </c>
      <c r="AA945">
        <v>8</v>
      </c>
      <c r="AB945" t="str">
        <f t="shared" si="9"/>
        <v>Swansea BayNeath Port Talbot</v>
      </c>
      <c r="AC945" t="str">
        <f>IFERROR(VLOOKUP(AB945,Control!X:Y,2,FALSE),"secondary")</f>
        <v>Primary</v>
      </c>
    </row>
    <row r="946" spans="1:29" x14ac:dyDescent="0.25">
      <c r="A946" s="11">
        <v>44704</v>
      </c>
      <c r="B946" s="2">
        <v>21</v>
      </c>
      <c r="C946" t="s">
        <v>80</v>
      </c>
      <c r="D946" t="s">
        <v>229</v>
      </c>
      <c r="E946" t="s">
        <v>150</v>
      </c>
      <c r="F946" t="s">
        <v>275</v>
      </c>
      <c r="G946" s="3">
        <v>0</v>
      </c>
      <c r="H946" s="5">
        <v>1.5960645833333332E-2</v>
      </c>
      <c r="I946" s="2">
        <v>0</v>
      </c>
      <c r="J946" s="2">
        <v>0</v>
      </c>
      <c r="K946" s="2">
        <v>0</v>
      </c>
      <c r="L946" s="2">
        <v>2</v>
      </c>
      <c r="M946" s="2">
        <v>2</v>
      </c>
      <c r="N946">
        <v>0</v>
      </c>
      <c r="O946" s="2">
        <v>2</v>
      </c>
      <c r="P946" s="2">
        <v>0</v>
      </c>
      <c r="Q946" s="2">
        <v>2</v>
      </c>
      <c r="R946" s="2">
        <v>2</v>
      </c>
      <c r="S946" s="2">
        <v>0</v>
      </c>
      <c r="T946" s="2">
        <v>0</v>
      </c>
      <c r="U946" s="2">
        <v>0</v>
      </c>
      <c r="V946" s="45" t="s">
        <v>77</v>
      </c>
      <c r="W946" s="45" t="s">
        <v>77</v>
      </c>
      <c r="X946" s="45">
        <v>1.5734953703703702E-2</v>
      </c>
      <c r="Y946" s="2">
        <v>0</v>
      </c>
      <c r="Z946" s="2">
        <v>2</v>
      </c>
      <c r="AA946">
        <v>2</v>
      </c>
      <c r="AB946" t="str">
        <f t="shared" si="9"/>
        <v>Swansea BayNeath Port Talbot</v>
      </c>
      <c r="AC946" t="str">
        <f>IFERROR(VLOOKUP(AB946,Control!X:Y,2,FALSE),"secondary")</f>
        <v>Primary</v>
      </c>
    </row>
    <row r="947" spans="1:29" x14ac:dyDescent="0.25">
      <c r="A947" s="11">
        <v>44704</v>
      </c>
      <c r="B947" s="2">
        <v>21</v>
      </c>
      <c r="C947" t="s">
        <v>80</v>
      </c>
      <c r="D947" t="s">
        <v>218</v>
      </c>
      <c r="E947" t="s">
        <v>153</v>
      </c>
      <c r="F947" t="s">
        <v>275</v>
      </c>
      <c r="G947" s="3">
        <v>0</v>
      </c>
      <c r="H947" s="5">
        <v>5.7986111111111112E-3</v>
      </c>
      <c r="I947" s="2">
        <v>0</v>
      </c>
      <c r="J947" s="2">
        <v>0</v>
      </c>
      <c r="K947" s="2">
        <v>0</v>
      </c>
      <c r="L947" s="2">
        <v>1</v>
      </c>
      <c r="M947" s="2">
        <v>1</v>
      </c>
      <c r="N947">
        <v>0</v>
      </c>
      <c r="O947" s="2">
        <v>1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1</v>
      </c>
      <c r="V947" s="45" t="s">
        <v>77</v>
      </c>
      <c r="W947" s="45" t="s">
        <v>77</v>
      </c>
      <c r="X947" s="45" t="s">
        <v>77</v>
      </c>
      <c r="Y947" s="2">
        <v>1</v>
      </c>
      <c r="Z947" s="2">
        <v>0</v>
      </c>
      <c r="AA947">
        <v>1</v>
      </c>
      <c r="AB947" t="str">
        <f t="shared" si="9"/>
        <v>Swansea BayNeath Port Talbot</v>
      </c>
      <c r="AC947" t="str">
        <f>IFERROR(VLOOKUP(AB947,Control!X:Y,2,FALSE),"secondary")</f>
        <v>Primary</v>
      </c>
    </row>
    <row r="948" spans="1:29" x14ac:dyDescent="0.25">
      <c r="A948" s="11">
        <v>44704</v>
      </c>
      <c r="B948" s="2">
        <v>21</v>
      </c>
      <c r="C948" t="s">
        <v>80</v>
      </c>
      <c r="D948" t="s">
        <v>133</v>
      </c>
      <c r="E948" t="s">
        <v>132</v>
      </c>
      <c r="F948" t="s">
        <v>271</v>
      </c>
      <c r="G948" s="3">
        <v>0.60777783333333335</v>
      </c>
      <c r="H948" s="5">
        <v>3.5740743055555559E-2</v>
      </c>
      <c r="I948" s="2">
        <v>0</v>
      </c>
      <c r="J948" s="2">
        <v>0</v>
      </c>
      <c r="K948" s="2">
        <v>0</v>
      </c>
      <c r="L948" s="2">
        <v>1</v>
      </c>
      <c r="M948" s="2">
        <v>1</v>
      </c>
      <c r="N948">
        <v>0</v>
      </c>
      <c r="O948" s="2">
        <v>1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1</v>
      </c>
      <c r="V948" s="45" t="s">
        <v>77</v>
      </c>
      <c r="W948" s="45" t="s">
        <v>77</v>
      </c>
      <c r="X948" s="45" t="s">
        <v>77</v>
      </c>
      <c r="Y948" s="2">
        <v>1</v>
      </c>
      <c r="Z948" s="2">
        <v>0</v>
      </c>
      <c r="AA948">
        <v>1</v>
      </c>
      <c r="AB948" t="str">
        <f t="shared" si="9"/>
        <v>Swansea BayNewport</v>
      </c>
      <c r="AC948" t="str">
        <f>IFERROR(VLOOKUP(AB948,Control!X:Y,2,FALSE),"secondary")</f>
        <v>secondary</v>
      </c>
    </row>
    <row r="949" spans="1:29" x14ac:dyDescent="0.25">
      <c r="A949" s="11">
        <v>44704</v>
      </c>
      <c r="B949" s="2">
        <v>21</v>
      </c>
      <c r="C949" t="s">
        <v>80</v>
      </c>
      <c r="D949" t="s">
        <v>133</v>
      </c>
      <c r="E949" t="s">
        <v>132</v>
      </c>
      <c r="F949" t="s">
        <v>270</v>
      </c>
      <c r="G949" s="3">
        <v>0</v>
      </c>
      <c r="H949" s="5">
        <v>7.4606486111111108E-3</v>
      </c>
      <c r="I949" s="2">
        <v>0</v>
      </c>
      <c r="J949" s="2">
        <v>0</v>
      </c>
      <c r="K949" s="2">
        <v>0</v>
      </c>
      <c r="L949" s="2">
        <v>4</v>
      </c>
      <c r="M949" s="2">
        <v>4</v>
      </c>
      <c r="N949">
        <v>0</v>
      </c>
      <c r="O949" s="2">
        <v>4</v>
      </c>
      <c r="P949" s="2">
        <v>1</v>
      </c>
      <c r="Q949" s="2">
        <v>2</v>
      </c>
      <c r="R949" s="2">
        <v>3</v>
      </c>
      <c r="S949" s="2">
        <v>1</v>
      </c>
      <c r="T949" s="2">
        <v>0</v>
      </c>
      <c r="U949" s="2">
        <v>0</v>
      </c>
      <c r="V949" s="45">
        <v>1.7361111111111112E-4</v>
      </c>
      <c r="W949" s="45">
        <v>1</v>
      </c>
      <c r="X949" s="45">
        <v>0.11862268518518519</v>
      </c>
      <c r="Y949" s="2">
        <v>0</v>
      </c>
      <c r="Z949" s="2">
        <v>3</v>
      </c>
      <c r="AA949">
        <v>4</v>
      </c>
      <c r="AB949" t="str">
        <f t="shared" si="9"/>
        <v>Swansea BayPembrokeshire</v>
      </c>
      <c r="AC949" t="str">
        <f>IFERROR(VLOOKUP(AB949,Control!X:Y,2,FALSE),"secondary")</f>
        <v>secondary</v>
      </c>
    </row>
    <row r="950" spans="1:29" x14ac:dyDescent="0.25">
      <c r="A950" s="11">
        <v>44704</v>
      </c>
      <c r="B950" s="2">
        <v>21</v>
      </c>
      <c r="C950" t="s">
        <v>80</v>
      </c>
      <c r="D950" t="s">
        <v>133</v>
      </c>
      <c r="E950" t="s">
        <v>132</v>
      </c>
      <c r="F950" t="s">
        <v>94</v>
      </c>
      <c r="G950" s="3">
        <v>8.0424989999999994</v>
      </c>
      <c r="H950" s="5">
        <v>4.8038828703703698E-2</v>
      </c>
      <c r="I950" s="2">
        <v>1</v>
      </c>
      <c r="J950" s="2">
        <v>0</v>
      </c>
      <c r="K950" s="2">
        <v>0</v>
      </c>
      <c r="L950" s="2">
        <v>8</v>
      </c>
      <c r="M950" s="2">
        <v>8</v>
      </c>
      <c r="N950">
        <v>2</v>
      </c>
      <c r="O950" s="2">
        <v>5</v>
      </c>
      <c r="P950" s="2">
        <v>0</v>
      </c>
      <c r="Q950" s="2">
        <v>6</v>
      </c>
      <c r="R950" s="2">
        <v>8</v>
      </c>
      <c r="S950" s="2">
        <v>2</v>
      </c>
      <c r="T950" s="2">
        <v>0</v>
      </c>
      <c r="U950" s="2">
        <v>0</v>
      </c>
      <c r="V950" s="45" t="s">
        <v>77</v>
      </c>
      <c r="W950" s="45" t="s">
        <v>77</v>
      </c>
      <c r="X950" s="45">
        <v>1.3420138888888889E-2</v>
      </c>
      <c r="Y950" s="2">
        <v>0</v>
      </c>
      <c r="Z950" s="2">
        <v>8</v>
      </c>
      <c r="AA950">
        <v>8</v>
      </c>
      <c r="AB950" t="str">
        <f t="shared" si="9"/>
        <v>Swansea BayPowys</v>
      </c>
      <c r="AC950" t="str">
        <f>IFERROR(VLOOKUP(AB950,Control!X:Y,2,FALSE),"secondary")</f>
        <v>secondary</v>
      </c>
    </row>
    <row r="951" spans="1:29" x14ac:dyDescent="0.25">
      <c r="A951" s="11">
        <v>44704</v>
      </c>
      <c r="B951" s="2">
        <v>21</v>
      </c>
      <c r="C951" t="s">
        <v>80</v>
      </c>
      <c r="D951" t="s">
        <v>149</v>
      </c>
      <c r="E951" t="s">
        <v>150</v>
      </c>
      <c r="F951" t="s">
        <v>94</v>
      </c>
      <c r="G951" s="3">
        <v>2.9924981666666666</v>
      </c>
      <c r="H951" s="5">
        <v>5.1979141203703706E-2</v>
      </c>
      <c r="I951" s="2">
        <v>0</v>
      </c>
      <c r="J951" s="2">
        <v>0</v>
      </c>
      <c r="K951" s="2">
        <v>0</v>
      </c>
      <c r="L951" s="2">
        <v>2</v>
      </c>
      <c r="M951" s="2">
        <v>2</v>
      </c>
      <c r="N951">
        <v>0</v>
      </c>
      <c r="O951" s="2">
        <v>1</v>
      </c>
      <c r="P951" s="2">
        <v>1</v>
      </c>
      <c r="Q951" s="2">
        <v>0</v>
      </c>
      <c r="R951" s="2">
        <v>1</v>
      </c>
      <c r="S951" s="2">
        <v>1</v>
      </c>
      <c r="T951" s="2">
        <v>0</v>
      </c>
      <c r="U951" s="2">
        <v>0</v>
      </c>
      <c r="V951" s="45">
        <v>6.4120370370370364E-3</v>
      </c>
      <c r="W951" s="45">
        <v>0</v>
      </c>
      <c r="X951" s="45">
        <v>0.11162037037037037</v>
      </c>
      <c r="Y951" s="2">
        <v>0</v>
      </c>
      <c r="Z951" s="2">
        <v>1</v>
      </c>
      <c r="AA951">
        <v>2</v>
      </c>
      <c r="AB951" t="str">
        <f t="shared" si="9"/>
        <v>Swansea BayPowys</v>
      </c>
      <c r="AC951" t="str">
        <f>IFERROR(VLOOKUP(AB951,Control!X:Y,2,FALSE),"secondary")</f>
        <v>secondary</v>
      </c>
    </row>
    <row r="952" spans="1:29" x14ac:dyDescent="0.25">
      <c r="A952" s="11">
        <v>44704</v>
      </c>
      <c r="B952" s="2">
        <v>21</v>
      </c>
      <c r="C952" t="s">
        <v>80</v>
      </c>
      <c r="D952" t="s">
        <v>133</v>
      </c>
      <c r="E952" t="s">
        <v>132</v>
      </c>
      <c r="F952" t="s">
        <v>274</v>
      </c>
      <c r="G952" s="3">
        <v>0.25361116666666667</v>
      </c>
      <c r="H952" s="5">
        <v>2.0983798611111111E-2</v>
      </c>
      <c r="I952" s="2">
        <v>0</v>
      </c>
      <c r="J952" s="2">
        <v>0</v>
      </c>
      <c r="K952" s="2">
        <v>0</v>
      </c>
      <c r="L952" s="2">
        <v>1</v>
      </c>
      <c r="M952" s="2">
        <v>1</v>
      </c>
      <c r="N952">
        <v>0</v>
      </c>
      <c r="O952" s="2">
        <v>1</v>
      </c>
      <c r="P952" s="2">
        <v>0</v>
      </c>
      <c r="Q952" s="2">
        <v>0</v>
      </c>
      <c r="R952" s="2">
        <v>1</v>
      </c>
      <c r="S952" s="2">
        <v>1</v>
      </c>
      <c r="T952" s="2">
        <v>0</v>
      </c>
      <c r="U952" s="2">
        <v>0</v>
      </c>
      <c r="V952" s="45" t="s">
        <v>77</v>
      </c>
      <c r="W952" s="45" t="s">
        <v>77</v>
      </c>
      <c r="X952" s="45">
        <v>0.32885416666666667</v>
      </c>
      <c r="Y952" s="2">
        <v>0</v>
      </c>
      <c r="Z952" s="2">
        <v>1</v>
      </c>
      <c r="AA952">
        <v>1</v>
      </c>
      <c r="AB952" t="str">
        <f t="shared" si="9"/>
        <v>Swansea BayRhondda Cynon Taff</v>
      </c>
      <c r="AC952" t="str">
        <f>IFERROR(VLOOKUP(AB952,Control!X:Y,2,FALSE),"secondary")</f>
        <v>secondary</v>
      </c>
    </row>
    <row r="953" spans="1:29" x14ac:dyDescent="0.25">
      <c r="A953" s="11">
        <v>44704</v>
      </c>
      <c r="B953" s="2">
        <v>21</v>
      </c>
      <c r="C953" t="s">
        <v>80</v>
      </c>
      <c r="D953" t="s">
        <v>133</v>
      </c>
      <c r="E953" t="s">
        <v>132</v>
      </c>
      <c r="F953" t="s">
        <v>267</v>
      </c>
      <c r="G953" s="3">
        <v>209.78721350000001</v>
      </c>
      <c r="H953" s="5">
        <v>5.7375855772102739E-2</v>
      </c>
      <c r="I953" s="2">
        <v>14</v>
      </c>
      <c r="J953" s="2">
        <v>12</v>
      </c>
      <c r="K953" s="2">
        <v>1</v>
      </c>
      <c r="L953" s="2">
        <v>190</v>
      </c>
      <c r="M953" s="2">
        <v>188</v>
      </c>
      <c r="N953">
        <v>71</v>
      </c>
      <c r="O953" s="2">
        <v>130</v>
      </c>
      <c r="P953" s="2">
        <v>40</v>
      </c>
      <c r="Q953" s="2">
        <v>103</v>
      </c>
      <c r="R953" s="2">
        <v>132</v>
      </c>
      <c r="S953" s="2">
        <v>29</v>
      </c>
      <c r="T953" s="2">
        <v>8</v>
      </c>
      <c r="U953" s="2">
        <v>10</v>
      </c>
      <c r="V953" s="45">
        <v>4.4849537037037037E-3</v>
      </c>
      <c r="W953" s="45">
        <v>0.72499999999999998</v>
      </c>
      <c r="X953" s="45">
        <v>5.3964120370370371E-2</v>
      </c>
      <c r="Y953" s="2">
        <v>18</v>
      </c>
      <c r="Z953" s="2">
        <v>132</v>
      </c>
      <c r="AA953">
        <v>190</v>
      </c>
      <c r="AB953" t="str">
        <f t="shared" si="9"/>
        <v>Swansea BaySwansea</v>
      </c>
      <c r="AC953" t="str">
        <f>IFERROR(VLOOKUP(AB953,Control!X:Y,2,FALSE),"secondary")</f>
        <v>Primary</v>
      </c>
    </row>
    <row r="954" spans="1:29" x14ac:dyDescent="0.25">
      <c r="A954" s="11">
        <v>44704</v>
      </c>
      <c r="B954" s="2">
        <v>21</v>
      </c>
      <c r="C954" t="s">
        <v>80</v>
      </c>
      <c r="D954" t="s">
        <v>149</v>
      </c>
      <c r="E954" t="s">
        <v>150</v>
      </c>
      <c r="F954" t="s">
        <v>267</v>
      </c>
      <c r="G954" s="3">
        <v>8.805554333333335</v>
      </c>
      <c r="H954" s="5">
        <v>3.4600414021164018E-2</v>
      </c>
      <c r="I954" s="2">
        <v>0</v>
      </c>
      <c r="J954" s="2">
        <v>0</v>
      </c>
      <c r="K954" s="2">
        <v>0</v>
      </c>
      <c r="L954" s="2">
        <v>23</v>
      </c>
      <c r="M954" s="2">
        <v>21</v>
      </c>
      <c r="N954">
        <v>1</v>
      </c>
      <c r="O954" s="2">
        <v>15</v>
      </c>
      <c r="P954" s="2">
        <v>3</v>
      </c>
      <c r="Q954" s="2">
        <v>9</v>
      </c>
      <c r="R954" s="2">
        <v>15</v>
      </c>
      <c r="S954" s="2">
        <v>6</v>
      </c>
      <c r="T954" s="2">
        <v>0</v>
      </c>
      <c r="U954" s="2">
        <v>5</v>
      </c>
      <c r="V954" s="45">
        <v>2.4305555555555556E-3</v>
      </c>
      <c r="W954" s="45">
        <v>1</v>
      </c>
      <c r="X954" s="45">
        <v>8.4166666666666667E-2</v>
      </c>
      <c r="Y954" s="2">
        <v>5</v>
      </c>
      <c r="Z954" s="2">
        <v>15</v>
      </c>
      <c r="AA954">
        <v>23</v>
      </c>
      <c r="AB954" t="str">
        <f t="shared" si="9"/>
        <v>Swansea BaySwansea</v>
      </c>
      <c r="AC954" t="str">
        <f>IFERROR(VLOOKUP(AB954,Control!X:Y,2,FALSE),"secondary")</f>
        <v>Primary</v>
      </c>
    </row>
    <row r="955" spans="1:29" x14ac:dyDescent="0.25">
      <c r="A955" s="11">
        <v>44704</v>
      </c>
      <c r="B955" s="2">
        <v>21</v>
      </c>
      <c r="C955" t="s">
        <v>80</v>
      </c>
      <c r="D955" t="s">
        <v>218</v>
      </c>
      <c r="E955" t="s">
        <v>153</v>
      </c>
      <c r="F955" t="s">
        <v>267</v>
      </c>
      <c r="G955" s="3">
        <v>0</v>
      </c>
      <c r="H955" s="5">
        <v>1.5590277777777778E-2</v>
      </c>
      <c r="I955" s="2">
        <v>0</v>
      </c>
      <c r="J955" s="2">
        <v>0</v>
      </c>
      <c r="K955" s="2">
        <v>0</v>
      </c>
      <c r="L955" s="2">
        <v>1</v>
      </c>
      <c r="M955" s="2">
        <v>1</v>
      </c>
      <c r="N955">
        <v>0</v>
      </c>
      <c r="O955" s="2">
        <v>1</v>
      </c>
      <c r="P955" s="2">
        <v>0</v>
      </c>
      <c r="Q955" s="2">
        <v>1</v>
      </c>
      <c r="R955" s="2">
        <v>1</v>
      </c>
      <c r="S955" s="2">
        <v>0</v>
      </c>
      <c r="T955" s="2">
        <v>0</v>
      </c>
      <c r="U955" s="2">
        <v>0</v>
      </c>
      <c r="V955" s="45" t="s">
        <v>77</v>
      </c>
      <c r="W955" s="45" t="s">
        <v>77</v>
      </c>
      <c r="X955" s="45">
        <v>0.18381944444444445</v>
      </c>
      <c r="Y955" s="2">
        <v>0</v>
      </c>
      <c r="Z955" s="2">
        <v>1</v>
      </c>
      <c r="AA955">
        <v>1</v>
      </c>
      <c r="AB955" t="str">
        <f t="shared" si="9"/>
        <v>Swansea BaySwansea</v>
      </c>
      <c r="AC955" t="str">
        <f>IFERROR(VLOOKUP(AB955,Control!X:Y,2,FALSE),"secondary")</f>
        <v>Primary</v>
      </c>
    </row>
    <row r="956" spans="1:29" x14ac:dyDescent="0.25">
      <c r="A956" s="11">
        <v>44704</v>
      </c>
      <c r="B956" s="2">
        <v>21</v>
      </c>
      <c r="C956" t="s">
        <v>80</v>
      </c>
      <c r="D956" t="s">
        <v>229</v>
      </c>
      <c r="E956" t="s">
        <v>150</v>
      </c>
      <c r="F956" t="s">
        <v>267</v>
      </c>
      <c r="G956" s="3">
        <v>0</v>
      </c>
      <c r="H956" s="5">
        <v>4.7627326388888893E-3</v>
      </c>
      <c r="I956" s="2">
        <v>0</v>
      </c>
      <c r="J956" s="2">
        <v>0</v>
      </c>
      <c r="K956" s="2">
        <v>0</v>
      </c>
      <c r="L956" s="2">
        <v>3</v>
      </c>
      <c r="M956" s="2">
        <v>3</v>
      </c>
      <c r="N956">
        <v>0</v>
      </c>
      <c r="O956" s="2">
        <v>3</v>
      </c>
      <c r="P956" s="2">
        <v>0</v>
      </c>
      <c r="Q956" s="2">
        <v>1</v>
      </c>
      <c r="R956" s="2">
        <v>1</v>
      </c>
      <c r="S956" s="2">
        <v>0</v>
      </c>
      <c r="T956" s="2">
        <v>0</v>
      </c>
      <c r="U956" s="2">
        <v>2</v>
      </c>
      <c r="V956" s="45" t="s">
        <v>77</v>
      </c>
      <c r="W956" s="45" t="s">
        <v>77</v>
      </c>
      <c r="X956" s="45">
        <v>1.0416666666666667E-3</v>
      </c>
      <c r="Y956" s="2">
        <v>2</v>
      </c>
      <c r="Z956" s="2">
        <v>1</v>
      </c>
      <c r="AA956">
        <v>3</v>
      </c>
      <c r="AB956" t="str">
        <f t="shared" si="9"/>
        <v>Swansea BaySwansea</v>
      </c>
      <c r="AC956" t="str">
        <f>IFERROR(VLOOKUP(AB956,Control!X:Y,2,FALSE),"secondary")</f>
        <v>Primary</v>
      </c>
    </row>
    <row r="957" spans="1:29" x14ac:dyDescent="0.25">
      <c r="A957" s="11">
        <v>44704</v>
      </c>
      <c r="B957" s="2">
        <v>21</v>
      </c>
      <c r="C957" t="s">
        <v>80</v>
      </c>
      <c r="D957" t="s">
        <v>149</v>
      </c>
      <c r="E957" t="s">
        <v>150</v>
      </c>
      <c r="F957" t="s">
        <v>278</v>
      </c>
      <c r="G957" s="3">
        <v>0</v>
      </c>
      <c r="H957" s="5" t="s">
        <v>77</v>
      </c>
      <c r="I957" s="2">
        <v>0</v>
      </c>
      <c r="J957" s="2">
        <v>0</v>
      </c>
      <c r="K957" s="2">
        <v>0</v>
      </c>
      <c r="L957" s="2">
        <v>1</v>
      </c>
      <c r="M957" s="2">
        <v>0</v>
      </c>
      <c r="N957">
        <v>0</v>
      </c>
      <c r="O957" s="2">
        <v>0</v>
      </c>
      <c r="P957" s="2">
        <v>0</v>
      </c>
      <c r="Q957" s="2">
        <v>1</v>
      </c>
      <c r="R957" s="2">
        <v>1</v>
      </c>
      <c r="S957" s="2">
        <v>0</v>
      </c>
      <c r="T957" s="2">
        <v>0</v>
      </c>
      <c r="U957" s="2">
        <v>0</v>
      </c>
      <c r="V957" s="45" t="s">
        <v>77</v>
      </c>
      <c r="W957" s="45" t="s">
        <v>77</v>
      </c>
      <c r="X957" s="45">
        <v>0.13569444444444445</v>
      </c>
      <c r="Y957" s="2">
        <v>0</v>
      </c>
      <c r="Z957" s="2">
        <v>1</v>
      </c>
      <c r="AA957">
        <v>1</v>
      </c>
      <c r="AB957" t="str">
        <f t="shared" si="9"/>
        <v>Swansea BayTorfaen</v>
      </c>
      <c r="AC957" t="str">
        <f>IFERROR(VLOOKUP(AB957,Control!X:Y,2,FALSE),"secondary")</f>
        <v>secondary</v>
      </c>
    </row>
    <row r="958" spans="1:29" x14ac:dyDescent="0.25">
      <c r="A958" s="11">
        <v>44697</v>
      </c>
      <c r="B958" s="2">
        <v>20</v>
      </c>
      <c r="C958" t="s">
        <v>89</v>
      </c>
      <c r="D958" t="s">
        <v>134</v>
      </c>
      <c r="E958" t="s">
        <v>132</v>
      </c>
      <c r="F958" t="s">
        <v>280</v>
      </c>
      <c r="G958" s="3">
        <v>65.588609500000004</v>
      </c>
      <c r="H958" s="5">
        <v>6.5380521198830421E-2</v>
      </c>
      <c r="I958" s="2">
        <v>4</v>
      </c>
      <c r="J958" s="2">
        <v>2</v>
      </c>
      <c r="K958" s="2">
        <v>0</v>
      </c>
      <c r="L958" s="2">
        <v>51</v>
      </c>
      <c r="M958" s="2">
        <v>50</v>
      </c>
      <c r="N958">
        <v>8</v>
      </c>
      <c r="O958" s="2">
        <v>35</v>
      </c>
      <c r="P958" s="2">
        <v>8</v>
      </c>
      <c r="Q958" s="2">
        <v>32</v>
      </c>
      <c r="R958" s="2">
        <v>38</v>
      </c>
      <c r="S958" s="2">
        <v>6</v>
      </c>
      <c r="T958" s="2">
        <v>1</v>
      </c>
      <c r="U958" s="2">
        <v>4</v>
      </c>
      <c r="V958" s="45">
        <v>6.4756944444444445E-3</v>
      </c>
      <c r="W958" s="45">
        <v>0.375</v>
      </c>
      <c r="X958" s="45">
        <v>7.4212962962962967E-2</v>
      </c>
      <c r="Y958" s="2">
        <v>5</v>
      </c>
      <c r="Z958" s="2">
        <v>38</v>
      </c>
      <c r="AA958">
        <v>51</v>
      </c>
      <c r="AB958" t="str">
        <f t="shared" si="9"/>
        <v>Aneurin BevanBlaenau Gwent</v>
      </c>
      <c r="AC958" t="str">
        <f>IFERROR(VLOOKUP(AB958,Control!X:Y,2,FALSE),"secondary")</f>
        <v>Primary</v>
      </c>
    </row>
    <row r="959" spans="1:29" x14ac:dyDescent="0.25">
      <c r="A959" s="11">
        <v>44697</v>
      </c>
      <c r="B959" s="2">
        <v>20</v>
      </c>
      <c r="C959" t="s">
        <v>89</v>
      </c>
      <c r="D959" t="s">
        <v>152</v>
      </c>
      <c r="E959" t="s">
        <v>132</v>
      </c>
      <c r="F959" t="s">
        <v>280</v>
      </c>
      <c r="G959" s="3">
        <v>0.49666666666666665</v>
      </c>
      <c r="H959" s="5">
        <v>2.9552468749999995E-2</v>
      </c>
      <c r="I959" s="2">
        <v>0</v>
      </c>
      <c r="J959" s="2">
        <v>0</v>
      </c>
      <c r="K959" s="2">
        <v>0</v>
      </c>
      <c r="L959" s="2">
        <v>7</v>
      </c>
      <c r="M959" s="2">
        <v>7</v>
      </c>
      <c r="N959">
        <v>0</v>
      </c>
      <c r="O959" s="2">
        <v>6</v>
      </c>
      <c r="P959" s="2">
        <v>0</v>
      </c>
      <c r="Q959" s="2">
        <v>5</v>
      </c>
      <c r="R959" s="2">
        <v>6</v>
      </c>
      <c r="S959" s="2">
        <v>1</v>
      </c>
      <c r="T959" s="2">
        <v>0</v>
      </c>
      <c r="U959" s="2">
        <v>1</v>
      </c>
      <c r="V959" s="45" t="s">
        <v>77</v>
      </c>
      <c r="W959" s="45" t="s">
        <v>77</v>
      </c>
      <c r="X959" s="45">
        <v>2.8773148148148152E-2</v>
      </c>
      <c r="Y959" s="2">
        <v>1</v>
      </c>
      <c r="Z959" s="2">
        <v>6</v>
      </c>
      <c r="AA959">
        <v>7</v>
      </c>
      <c r="AB959" t="str">
        <f t="shared" si="9"/>
        <v>Aneurin BevanBlaenau Gwent</v>
      </c>
      <c r="AC959" t="str">
        <f>IFERROR(VLOOKUP(AB959,Control!X:Y,2,FALSE),"secondary")</f>
        <v>Primary</v>
      </c>
    </row>
    <row r="960" spans="1:29" x14ac:dyDescent="0.25">
      <c r="A960" s="11">
        <v>44697</v>
      </c>
      <c r="B960" s="2">
        <v>20</v>
      </c>
      <c r="C960" t="s">
        <v>89</v>
      </c>
      <c r="D960" t="s">
        <v>158</v>
      </c>
      <c r="E960" t="s">
        <v>132</v>
      </c>
      <c r="F960" t="s">
        <v>280</v>
      </c>
      <c r="G960" s="3">
        <v>0</v>
      </c>
      <c r="H960" s="5">
        <v>1.1284722222222222E-2</v>
      </c>
      <c r="I960" s="2">
        <v>0</v>
      </c>
      <c r="J960" s="2">
        <v>0</v>
      </c>
      <c r="K960" s="2">
        <v>0</v>
      </c>
      <c r="L960" s="2">
        <v>1</v>
      </c>
      <c r="M960" s="2">
        <v>1</v>
      </c>
      <c r="N960">
        <v>0</v>
      </c>
      <c r="O960" s="2">
        <v>1</v>
      </c>
      <c r="P960" s="2">
        <v>0</v>
      </c>
      <c r="Q960" s="2">
        <v>0</v>
      </c>
      <c r="R960" s="2">
        <v>1</v>
      </c>
      <c r="S960" s="2">
        <v>1</v>
      </c>
      <c r="T960" s="2">
        <v>0</v>
      </c>
      <c r="U960" s="2">
        <v>0</v>
      </c>
      <c r="V960" s="45" t="s">
        <v>77</v>
      </c>
      <c r="W960" s="45" t="s">
        <v>77</v>
      </c>
      <c r="X960" s="45">
        <v>0.22383101851851853</v>
      </c>
      <c r="Y960" s="2">
        <v>0</v>
      </c>
      <c r="Z960" s="2">
        <v>1</v>
      </c>
      <c r="AA960">
        <v>1</v>
      </c>
      <c r="AB960" t="str">
        <f t="shared" si="9"/>
        <v>Aneurin BevanBlaenau Gwent</v>
      </c>
      <c r="AC960" t="str">
        <f>IFERROR(VLOOKUP(AB960,Control!X:Y,2,FALSE),"secondary")</f>
        <v>Primary</v>
      </c>
    </row>
    <row r="961" spans="1:29" x14ac:dyDescent="0.25">
      <c r="A961" s="11">
        <v>44697</v>
      </c>
      <c r="B961" s="2">
        <v>20</v>
      </c>
      <c r="C961" t="s">
        <v>89</v>
      </c>
      <c r="D961" t="s">
        <v>164</v>
      </c>
      <c r="E961" t="s">
        <v>150</v>
      </c>
      <c r="F961" t="s">
        <v>280</v>
      </c>
      <c r="G961" s="3">
        <v>0</v>
      </c>
      <c r="H961" s="5">
        <v>1.9328680555555555E-3</v>
      </c>
      <c r="I961" s="2">
        <v>0</v>
      </c>
      <c r="J961" s="2">
        <v>0</v>
      </c>
      <c r="K961" s="2">
        <v>0</v>
      </c>
      <c r="L961" s="2">
        <v>1</v>
      </c>
      <c r="M961" s="2">
        <v>1</v>
      </c>
      <c r="N961">
        <v>0</v>
      </c>
      <c r="O961" s="2">
        <v>1</v>
      </c>
      <c r="P961" s="2">
        <v>0</v>
      </c>
      <c r="Q961" s="2">
        <v>1</v>
      </c>
      <c r="R961" s="2">
        <v>1</v>
      </c>
      <c r="S961" s="2">
        <v>0</v>
      </c>
      <c r="T961" s="2">
        <v>0</v>
      </c>
      <c r="U961" s="2">
        <v>0</v>
      </c>
      <c r="V961" s="45" t="s">
        <v>77</v>
      </c>
      <c r="W961" s="45" t="s">
        <v>77</v>
      </c>
      <c r="X961" s="45">
        <v>6.4236111111111117E-3</v>
      </c>
      <c r="Y961" s="2">
        <v>0</v>
      </c>
      <c r="Z961" s="2">
        <v>1</v>
      </c>
      <c r="AA961">
        <v>1</v>
      </c>
      <c r="AB961" t="str">
        <f t="shared" si="9"/>
        <v>Aneurin BevanBlaenau Gwent</v>
      </c>
      <c r="AC961" t="str">
        <f>IFERROR(VLOOKUP(AB961,Control!X:Y,2,FALSE),"secondary")</f>
        <v>Primary</v>
      </c>
    </row>
    <row r="962" spans="1:29" x14ac:dyDescent="0.25">
      <c r="A962" s="11">
        <v>44697</v>
      </c>
      <c r="B962" s="2">
        <v>20</v>
      </c>
      <c r="C962" t="s">
        <v>89</v>
      </c>
      <c r="D962" t="s">
        <v>134</v>
      </c>
      <c r="E962" t="s">
        <v>132</v>
      </c>
      <c r="F962" t="s">
        <v>272</v>
      </c>
      <c r="G962" s="3">
        <v>108.59999666666664</v>
      </c>
      <c r="H962" s="5">
        <v>6.1909382618662329E-2</v>
      </c>
      <c r="I962" s="2">
        <v>6</v>
      </c>
      <c r="J962" s="2">
        <v>1</v>
      </c>
      <c r="K962" s="2">
        <v>0</v>
      </c>
      <c r="L962" s="2">
        <v>101</v>
      </c>
      <c r="M962" s="2">
        <v>101</v>
      </c>
      <c r="N962">
        <v>11</v>
      </c>
      <c r="O962" s="2">
        <v>51</v>
      </c>
      <c r="P962" s="2">
        <v>24</v>
      </c>
      <c r="Q962" s="2">
        <v>60</v>
      </c>
      <c r="R962" s="2">
        <v>66</v>
      </c>
      <c r="S962" s="2">
        <v>6</v>
      </c>
      <c r="T962" s="2">
        <v>3</v>
      </c>
      <c r="U962" s="2">
        <v>8</v>
      </c>
      <c r="V962" s="45">
        <v>4.7222222222222223E-3</v>
      </c>
      <c r="W962" s="45">
        <v>0.54166666666666663</v>
      </c>
      <c r="X962" s="45">
        <v>5.1145833333333342E-2</v>
      </c>
      <c r="Y962" s="2">
        <v>11</v>
      </c>
      <c r="Z962" s="2">
        <v>66</v>
      </c>
      <c r="AA962">
        <v>101</v>
      </c>
      <c r="AB962" t="str">
        <f t="shared" si="9"/>
        <v>Aneurin BevanCaerphilly</v>
      </c>
      <c r="AC962" t="str">
        <f>IFERROR(VLOOKUP(AB962,Control!X:Y,2,FALSE),"secondary")</f>
        <v>Primary</v>
      </c>
    </row>
    <row r="963" spans="1:29" x14ac:dyDescent="0.25">
      <c r="A963" s="11">
        <v>44697</v>
      </c>
      <c r="B963" s="2">
        <v>20</v>
      </c>
      <c r="C963" t="s">
        <v>89</v>
      </c>
      <c r="D963" t="s">
        <v>159</v>
      </c>
      <c r="E963" t="s">
        <v>150</v>
      </c>
      <c r="F963" t="s">
        <v>272</v>
      </c>
      <c r="G963" s="3">
        <v>0</v>
      </c>
      <c r="H963" s="5">
        <v>2.8034104575163393E-2</v>
      </c>
      <c r="I963" s="2">
        <v>0</v>
      </c>
      <c r="J963" s="2">
        <v>0</v>
      </c>
      <c r="K963" s="2">
        <v>0</v>
      </c>
      <c r="L963" s="2">
        <v>37</v>
      </c>
      <c r="M963" s="2">
        <v>36</v>
      </c>
      <c r="N963">
        <v>0</v>
      </c>
      <c r="O963" s="2">
        <v>29</v>
      </c>
      <c r="P963" s="2">
        <v>4</v>
      </c>
      <c r="Q963" s="2">
        <v>22</v>
      </c>
      <c r="R963" s="2">
        <v>25</v>
      </c>
      <c r="S963" s="2">
        <v>3</v>
      </c>
      <c r="T963" s="2">
        <v>1</v>
      </c>
      <c r="U963" s="2">
        <v>7</v>
      </c>
      <c r="V963" s="45">
        <v>6.805555555555556E-3</v>
      </c>
      <c r="W963" s="45">
        <v>0.25</v>
      </c>
      <c r="X963" s="45">
        <v>4.6284722222222227E-2</v>
      </c>
      <c r="Y963" s="2">
        <v>8</v>
      </c>
      <c r="Z963" s="2">
        <v>25</v>
      </c>
      <c r="AA963">
        <v>37</v>
      </c>
      <c r="AB963" t="str">
        <f t="shared" si="9"/>
        <v>Aneurin BevanCaerphilly</v>
      </c>
      <c r="AC963" t="str">
        <f>IFERROR(VLOOKUP(AB963,Control!X:Y,2,FALSE),"secondary")</f>
        <v>Primary</v>
      </c>
    </row>
    <row r="964" spans="1:29" x14ac:dyDescent="0.25">
      <c r="A964" s="11">
        <v>44697</v>
      </c>
      <c r="B964" s="2">
        <v>20</v>
      </c>
      <c r="C964" t="s">
        <v>89</v>
      </c>
      <c r="D964" t="s">
        <v>158</v>
      </c>
      <c r="E964" t="s">
        <v>132</v>
      </c>
      <c r="F964" t="s">
        <v>272</v>
      </c>
      <c r="G964" s="3">
        <v>0</v>
      </c>
      <c r="H964" s="5">
        <v>2.0767747685185186E-2</v>
      </c>
      <c r="I964" s="2">
        <v>0</v>
      </c>
      <c r="J964" s="2">
        <v>0</v>
      </c>
      <c r="K964" s="2">
        <v>0</v>
      </c>
      <c r="L964" s="2">
        <v>3</v>
      </c>
      <c r="M964" s="2">
        <v>3</v>
      </c>
      <c r="N964">
        <v>0</v>
      </c>
      <c r="O964" s="2">
        <v>3</v>
      </c>
      <c r="P964" s="2">
        <v>0</v>
      </c>
      <c r="Q964" s="2">
        <v>1</v>
      </c>
      <c r="R964" s="2">
        <v>2</v>
      </c>
      <c r="S964" s="2">
        <v>1</v>
      </c>
      <c r="T964" s="2">
        <v>0</v>
      </c>
      <c r="U964" s="2">
        <v>1</v>
      </c>
      <c r="V964" s="45" t="s">
        <v>77</v>
      </c>
      <c r="W964" s="45" t="s">
        <v>77</v>
      </c>
      <c r="X964" s="45">
        <v>8.3130787037037038E-2</v>
      </c>
      <c r="Y964" s="2">
        <v>1</v>
      </c>
      <c r="Z964" s="2">
        <v>2</v>
      </c>
      <c r="AA964">
        <v>3</v>
      </c>
      <c r="AB964" t="str">
        <f t="shared" si="9"/>
        <v>Aneurin BevanCaerphilly</v>
      </c>
      <c r="AC964" t="str">
        <f>IFERROR(VLOOKUP(AB964,Control!X:Y,2,FALSE),"secondary")</f>
        <v>Primary</v>
      </c>
    </row>
    <row r="965" spans="1:29" x14ac:dyDescent="0.25">
      <c r="A965" s="11">
        <v>44697</v>
      </c>
      <c r="B965" s="2">
        <v>20</v>
      </c>
      <c r="C965" t="s">
        <v>89</v>
      </c>
      <c r="D965" t="s">
        <v>323</v>
      </c>
      <c r="E965" t="s">
        <v>170</v>
      </c>
      <c r="F965" t="s">
        <v>272</v>
      </c>
      <c r="G965" s="3">
        <v>0</v>
      </c>
      <c r="H965" s="5">
        <v>1.7349534722222223E-2</v>
      </c>
      <c r="I965" s="2">
        <v>0</v>
      </c>
      <c r="J965" s="2">
        <v>0</v>
      </c>
      <c r="K965" s="2">
        <v>0</v>
      </c>
      <c r="L965" s="2">
        <v>1</v>
      </c>
      <c r="M965" s="2">
        <v>1</v>
      </c>
      <c r="N965">
        <v>0</v>
      </c>
      <c r="O965" s="2">
        <v>1</v>
      </c>
      <c r="P965" s="2">
        <v>0</v>
      </c>
      <c r="Q965" s="2">
        <v>0</v>
      </c>
      <c r="R965" s="2">
        <v>1</v>
      </c>
      <c r="S965" s="2">
        <v>1</v>
      </c>
      <c r="T965" s="2">
        <v>0</v>
      </c>
      <c r="U965" s="2">
        <v>0</v>
      </c>
      <c r="V965" s="45" t="s">
        <v>77</v>
      </c>
      <c r="W965" s="45" t="s">
        <v>77</v>
      </c>
      <c r="X965" s="45">
        <v>9.3900462962962963E-2</v>
      </c>
      <c r="Y965" s="2">
        <v>0</v>
      </c>
      <c r="Z965" s="2">
        <v>1</v>
      </c>
      <c r="AA965">
        <v>1</v>
      </c>
      <c r="AB965" t="str">
        <f t="shared" si="9"/>
        <v>Aneurin BevanCaerphilly</v>
      </c>
      <c r="AC965" t="str">
        <f>IFERROR(VLOOKUP(AB965,Control!X:Y,2,FALSE),"secondary")</f>
        <v>Primary</v>
      </c>
    </row>
    <row r="966" spans="1:29" x14ac:dyDescent="0.25">
      <c r="A966" s="11">
        <v>44697</v>
      </c>
      <c r="B966" s="2">
        <v>20</v>
      </c>
      <c r="C966" t="s">
        <v>89</v>
      </c>
      <c r="D966" t="s">
        <v>134</v>
      </c>
      <c r="E966" t="s">
        <v>132</v>
      </c>
      <c r="F966" t="s">
        <v>273</v>
      </c>
      <c r="G966" s="3">
        <v>1.5494444999999999</v>
      </c>
      <c r="H966" s="5">
        <v>4.0023149305555554E-2</v>
      </c>
      <c r="I966" s="2">
        <v>0</v>
      </c>
      <c r="J966" s="2">
        <v>0</v>
      </c>
      <c r="K966" s="2">
        <v>0</v>
      </c>
      <c r="L966" s="2">
        <v>2</v>
      </c>
      <c r="M966" s="2">
        <v>2</v>
      </c>
      <c r="N966">
        <v>1</v>
      </c>
      <c r="O966" s="2">
        <v>1</v>
      </c>
      <c r="P966" s="2">
        <v>0</v>
      </c>
      <c r="Q966" s="2">
        <v>1</v>
      </c>
      <c r="R966" s="2">
        <v>1</v>
      </c>
      <c r="S966" s="2">
        <v>0</v>
      </c>
      <c r="T966" s="2">
        <v>0</v>
      </c>
      <c r="U966" s="2">
        <v>1</v>
      </c>
      <c r="V966" s="45" t="s">
        <v>77</v>
      </c>
      <c r="W966" s="45" t="s">
        <v>77</v>
      </c>
      <c r="X966" s="45">
        <v>0.1122337962962963</v>
      </c>
      <c r="Y966" s="2">
        <v>1</v>
      </c>
      <c r="Z966" s="2">
        <v>1</v>
      </c>
      <c r="AA966">
        <v>2</v>
      </c>
      <c r="AB966" t="str">
        <f t="shared" si="9"/>
        <v>Aneurin BevanCardiff</v>
      </c>
      <c r="AC966" t="str">
        <f>IFERROR(VLOOKUP(AB966,Control!X:Y,2,FALSE),"secondary")</f>
        <v>secondary</v>
      </c>
    </row>
    <row r="967" spans="1:29" x14ac:dyDescent="0.25">
      <c r="A967" s="11">
        <v>44697</v>
      </c>
      <c r="B967" s="2">
        <v>20</v>
      </c>
      <c r="C967" t="s">
        <v>89</v>
      </c>
      <c r="D967" t="s">
        <v>316</v>
      </c>
      <c r="E967" t="s">
        <v>317</v>
      </c>
      <c r="F967" t="s">
        <v>276</v>
      </c>
      <c r="G967" s="3">
        <v>0</v>
      </c>
      <c r="H967" s="5">
        <v>5.2083333333333333E-4</v>
      </c>
      <c r="I967" s="2">
        <v>0</v>
      </c>
      <c r="J967" s="2">
        <v>0</v>
      </c>
      <c r="K967" s="2">
        <v>0</v>
      </c>
      <c r="L967" s="2">
        <v>1</v>
      </c>
      <c r="M967" s="2">
        <v>1</v>
      </c>
      <c r="N967">
        <v>0</v>
      </c>
      <c r="O967" s="2">
        <v>1</v>
      </c>
      <c r="P967" s="2">
        <v>0</v>
      </c>
      <c r="Q967" s="2">
        <v>1</v>
      </c>
      <c r="R967" s="2">
        <v>1</v>
      </c>
      <c r="S967" s="2">
        <v>0</v>
      </c>
      <c r="T967" s="2">
        <v>0</v>
      </c>
      <c r="U967" s="2">
        <v>0</v>
      </c>
      <c r="V967" s="45" t="s">
        <v>77</v>
      </c>
      <c r="W967" s="45" t="s">
        <v>77</v>
      </c>
      <c r="X967" s="45">
        <v>1.9016203703703705E-2</v>
      </c>
      <c r="Y967" s="2">
        <v>0</v>
      </c>
      <c r="Z967" s="2">
        <v>1</v>
      </c>
      <c r="AA967">
        <v>1</v>
      </c>
      <c r="AB967" t="str">
        <f t="shared" si="9"/>
        <v>Aneurin BevanConwy</v>
      </c>
      <c r="AC967" t="str">
        <f>IFERROR(VLOOKUP(AB967,Control!X:Y,2,FALSE),"secondary")</f>
        <v>secondary</v>
      </c>
    </row>
    <row r="968" spans="1:29" x14ac:dyDescent="0.25">
      <c r="A968" s="11">
        <v>44697</v>
      </c>
      <c r="B968" s="2">
        <v>20</v>
      </c>
      <c r="C968" t="s">
        <v>89</v>
      </c>
      <c r="D968" t="s">
        <v>134</v>
      </c>
      <c r="E968" t="s">
        <v>132</v>
      </c>
      <c r="F968" t="s">
        <v>281</v>
      </c>
      <c r="G968" s="3">
        <v>0.15777783333333334</v>
      </c>
      <c r="H968" s="5">
        <v>1.6990743055555556E-2</v>
      </c>
      <c r="I968" s="2">
        <v>0</v>
      </c>
      <c r="J968" s="2">
        <v>0</v>
      </c>
      <c r="K968" s="2">
        <v>0</v>
      </c>
      <c r="L968" s="2">
        <v>1</v>
      </c>
      <c r="M968" s="2">
        <v>1</v>
      </c>
      <c r="N968">
        <v>0</v>
      </c>
      <c r="O968" s="2">
        <v>1</v>
      </c>
      <c r="P968" s="2">
        <v>1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45">
        <v>6.134259259259259E-4</v>
      </c>
      <c r="W968" s="45">
        <v>1</v>
      </c>
      <c r="X968" s="45" t="s">
        <v>77</v>
      </c>
      <c r="Y968" s="2">
        <v>0</v>
      </c>
      <c r="Z968" s="2">
        <v>0</v>
      </c>
      <c r="AA968">
        <v>1</v>
      </c>
      <c r="AB968" t="str">
        <f t="shared" si="9"/>
        <v>Aneurin BevanMerthyr Tydfil</v>
      </c>
      <c r="AC968" t="str">
        <f>IFERROR(VLOOKUP(AB968,Control!X:Y,2,FALSE),"secondary")</f>
        <v>secondary</v>
      </c>
    </row>
    <row r="969" spans="1:29" x14ac:dyDescent="0.25">
      <c r="A969" s="11">
        <v>44697</v>
      </c>
      <c r="B969" s="2">
        <v>20</v>
      </c>
      <c r="C969" t="s">
        <v>89</v>
      </c>
      <c r="D969" t="s">
        <v>134</v>
      </c>
      <c r="E969" t="s">
        <v>132</v>
      </c>
      <c r="F969" t="s">
        <v>279</v>
      </c>
      <c r="G969" s="3">
        <v>94.080551499999999</v>
      </c>
      <c r="H969" s="5">
        <v>7.4174620551215306E-2</v>
      </c>
      <c r="I969" s="2">
        <v>7</v>
      </c>
      <c r="J969" s="2">
        <v>2</v>
      </c>
      <c r="K969" s="2">
        <v>0</v>
      </c>
      <c r="L969" s="2">
        <v>60</v>
      </c>
      <c r="M969" s="2">
        <v>60</v>
      </c>
      <c r="N969">
        <v>6</v>
      </c>
      <c r="O969" s="2">
        <v>34</v>
      </c>
      <c r="P969" s="2">
        <v>11</v>
      </c>
      <c r="Q969" s="2">
        <v>33</v>
      </c>
      <c r="R969" s="2">
        <v>39</v>
      </c>
      <c r="S969" s="2">
        <v>6</v>
      </c>
      <c r="T969" s="2">
        <v>1</v>
      </c>
      <c r="U969" s="2">
        <v>9</v>
      </c>
      <c r="V969" s="45">
        <v>3.7268518518518519E-3</v>
      </c>
      <c r="W969" s="45">
        <v>0.54545454545454541</v>
      </c>
      <c r="X969" s="45">
        <v>6.2731481481481485E-2</v>
      </c>
      <c r="Y969" s="2">
        <v>10</v>
      </c>
      <c r="Z969" s="2">
        <v>39</v>
      </c>
      <c r="AA969">
        <v>60</v>
      </c>
      <c r="AB969" t="str">
        <f t="shared" si="9"/>
        <v>Aneurin BevanMonmouthshire</v>
      </c>
      <c r="AC969" t="str">
        <f>IFERROR(VLOOKUP(AB969,Control!X:Y,2,FALSE),"secondary")</f>
        <v>Primary</v>
      </c>
    </row>
    <row r="970" spans="1:29" x14ac:dyDescent="0.25">
      <c r="A970" s="11">
        <v>44697</v>
      </c>
      <c r="B970" s="2">
        <v>20</v>
      </c>
      <c r="C970" t="s">
        <v>89</v>
      </c>
      <c r="D970" t="s">
        <v>152</v>
      </c>
      <c r="E970" t="s">
        <v>132</v>
      </c>
      <c r="F970" t="s">
        <v>279</v>
      </c>
      <c r="G970" s="3">
        <v>1.8666666666666667</v>
      </c>
      <c r="H970" s="5">
        <v>4.3483187134502922E-2</v>
      </c>
      <c r="I970" s="2">
        <v>0</v>
      </c>
      <c r="J970" s="2">
        <v>0</v>
      </c>
      <c r="K970" s="2">
        <v>0</v>
      </c>
      <c r="L970" s="2">
        <v>17</v>
      </c>
      <c r="M970" s="2">
        <v>17</v>
      </c>
      <c r="N970">
        <v>0</v>
      </c>
      <c r="O970" s="2">
        <v>8</v>
      </c>
      <c r="P970" s="2">
        <v>1</v>
      </c>
      <c r="Q970" s="2">
        <v>11</v>
      </c>
      <c r="R970" s="2">
        <v>12</v>
      </c>
      <c r="S970" s="2">
        <v>1</v>
      </c>
      <c r="T970" s="2">
        <v>0</v>
      </c>
      <c r="U970" s="2">
        <v>4</v>
      </c>
      <c r="V970" s="45">
        <v>1.1666666666666667E-2</v>
      </c>
      <c r="W970" s="45">
        <v>0</v>
      </c>
      <c r="X970" s="45">
        <v>6.6892361111111104E-2</v>
      </c>
      <c r="Y970" s="2">
        <v>4</v>
      </c>
      <c r="Z970" s="2">
        <v>12</v>
      </c>
      <c r="AA970">
        <v>17</v>
      </c>
      <c r="AB970" t="str">
        <f t="shared" si="9"/>
        <v>Aneurin BevanMonmouthshire</v>
      </c>
      <c r="AC970" t="str">
        <f>IFERROR(VLOOKUP(AB970,Control!X:Y,2,FALSE),"secondary")</f>
        <v>Primary</v>
      </c>
    </row>
    <row r="971" spans="1:29" x14ac:dyDescent="0.25">
      <c r="A971" s="11">
        <v>44697</v>
      </c>
      <c r="B971" s="2">
        <v>20</v>
      </c>
      <c r="C971" t="s">
        <v>89</v>
      </c>
      <c r="D971" t="s">
        <v>158</v>
      </c>
      <c r="E971" t="s">
        <v>132</v>
      </c>
      <c r="F971" t="s">
        <v>279</v>
      </c>
      <c r="G971" s="3">
        <v>0</v>
      </c>
      <c r="H971" s="5">
        <v>4.5807870138888894E-2</v>
      </c>
      <c r="I971" s="2">
        <v>0</v>
      </c>
      <c r="J971" s="2">
        <v>0</v>
      </c>
      <c r="K971" s="2">
        <v>0</v>
      </c>
      <c r="L971" s="2">
        <v>19</v>
      </c>
      <c r="M971" s="2">
        <v>19</v>
      </c>
      <c r="N971">
        <v>1</v>
      </c>
      <c r="O971" s="2">
        <v>11</v>
      </c>
      <c r="P971" s="2">
        <v>1</v>
      </c>
      <c r="Q971" s="2">
        <v>12</v>
      </c>
      <c r="R971" s="2">
        <v>13</v>
      </c>
      <c r="S971" s="2">
        <v>1</v>
      </c>
      <c r="T971" s="2">
        <v>0</v>
      </c>
      <c r="U971" s="2">
        <v>5</v>
      </c>
      <c r="V971" s="45">
        <v>1.3368055555555557E-2</v>
      </c>
      <c r="W971" s="45">
        <v>0</v>
      </c>
      <c r="X971" s="45">
        <v>4.1030092592592597E-2</v>
      </c>
      <c r="Y971" s="2">
        <v>5</v>
      </c>
      <c r="Z971" s="2">
        <v>13</v>
      </c>
      <c r="AA971">
        <v>19</v>
      </c>
      <c r="AB971" t="str">
        <f t="shared" si="9"/>
        <v>Aneurin BevanMonmouthshire</v>
      </c>
      <c r="AC971" t="str">
        <f>IFERROR(VLOOKUP(AB971,Control!X:Y,2,FALSE),"secondary")</f>
        <v>Primary</v>
      </c>
    </row>
    <row r="972" spans="1:29" x14ac:dyDescent="0.25">
      <c r="A972" s="11">
        <v>44697</v>
      </c>
      <c r="B972" s="2">
        <v>20</v>
      </c>
      <c r="C972" t="s">
        <v>89</v>
      </c>
      <c r="D972" t="s">
        <v>179</v>
      </c>
      <c r="E972" t="s">
        <v>170</v>
      </c>
      <c r="F972" t="s">
        <v>279</v>
      </c>
      <c r="G972" s="3">
        <v>0</v>
      </c>
      <c r="H972" s="5">
        <v>2.0231479166666667E-2</v>
      </c>
      <c r="I972" s="2">
        <v>0</v>
      </c>
      <c r="J972" s="2">
        <v>0</v>
      </c>
      <c r="K972" s="2">
        <v>0</v>
      </c>
      <c r="L972" s="2">
        <v>1</v>
      </c>
      <c r="M972" s="2">
        <v>1</v>
      </c>
      <c r="N972">
        <v>0</v>
      </c>
      <c r="O972" s="2">
        <v>1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1</v>
      </c>
      <c r="V972" s="45" t="s">
        <v>77</v>
      </c>
      <c r="W972" s="45" t="s">
        <v>77</v>
      </c>
      <c r="X972" s="45" t="s">
        <v>77</v>
      </c>
      <c r="Y972" s="2">
        <v>1</v>
      </c>
      <c r="Z972" s="2">
        <v>0</v>
      </c>
      <c r="AA972">
        <v>1</v>
      </c>
      <c r="AB972" t="str">
        <f t="shared" si="9"/>
        <v>Aneurin BevanMonmouthshire</v>
      </c>
      <c r="AC972" t="str">
        <f>IFERROR(VLOOKUP(AB972,Control!X:Y,2,FALSE),"secondary")</f>
        <v>Primary</v>
      </c>
    </row>
    <row r="973" spans="1:29" x14ac:dyDescent="0.25">
      <c r="A973" s="11">
        <v>44697</v>
      </c>
      <c r="B973" s="2">
        <v>20</v>
      </c>
      <c r="C973" t="s">
        <v>89</v>
      </c>
      <c r="D973" t="s">
        <v>134</v>
      </c>
      <c r="E973" t="s">
        <v>132</v>
      </c>
      <c r="F973" t="s">
        <v>271</v>
      </c>
      <c r="G973" s="3">
        <v>139.59193949999997</v>
      </c>
      <c r="H973" s="5">
        <v>6.0036906660104972E-2</v>
      </c>
      <c r="I973" s="2">
        <v>10</v>
      </c>
      <c r="J973" s="2">
        <v>2</v>
      </c>
      <c r="K973" s="2">
        <v>0</v>
      </c>
      <c r="L973" s="2">
        <v>127</v>
      </c>
      <c r="M973" s="2">
        <v>124</v>
      </c>
      <c r="N973">
        <v>23</v>
      </c>
      <c r="O973" s="2">
        <v>73</v>
      </c>
      <c r="P973" s="2">
        <v>23</v>
      </c>
      <c r="Q973" s="2">
        <v>56</v>
      </c>
      <c r="R973" s="2">
        <v>68</v>
      </c>
      <c r="S973" s="2">
        <v>12</v>
      </c>
      <c r="T973" s="2">
        <v>4</v>
      </c>
      <c r="U973" s="2">
        <v>32</v>
      </c>
      <c r="V973" s="45">
        <v>4.7800925925925927E-3</v>
      </c>
      <c r="W973" s="45">
        <v>0.73913043478260865</v>
      </c>
      <c r="X973" s="45">
        <v>5.230324074074074E-2</v>
      </c>
      <c r="Y973" s="2">
        <v>36</v>
      </c>
      <c r="Z973" s="2">
        <v>68</v>
      </c>
      <c r="AA973">
        <v>127</v>
      </c>
      <c r="AB973" t="str">
        <f t="shared" si="9"/>
        <v>Aneurin BevanNewport</v>
      </c>
      <c r="AC973" t="str">
        <f>IFERROR(VLOOKUP(AB973,Control!X:Y,2,FALSE),"secondary")</f>
        <v>Primary</v>
      </c>
    </row>
    <row r="974" spans="1:29" x14ac:dyDescent="0.25">
      <c r="A974" s="11">
        <v>44697</v>
      </c>
      <c r="B974" s="2">
        <v>20</v>
      </c>
      <c r="C974" t="s">
        <v>89</v>
      </c>
      <c r="D974" t="s">
        <v>158</v>
      </c>
      <c r="E974" t="s">
        <v>132</v>
      </c>
      <c r="F974" t="s">
        <v>271</v>
      </c>
      <c r="G974" s="3">
        <v>0</v>
      </c>
      <c r="H974" s="5">
        <v>4.6346152421652423E-2</v>
      </c>
      <c r="I974" s="2">
        <v>1</v>
      </c>
      <c r="J974" s="2">
        <v>0</v>
      </c>
      <c r="K974" s="2">
        <v>0</v>
      </c>
      <c r="L974" s="2">
        <v>40</v>
      </c>
      <c r="M974" s="2">
        <v>39</v>
      </c>
      <c r="N974">
        <v>1</v>
      </c>
      <c r="O974" s="2">
        <v>24</v>
      </c>
      <c r="P974" s="2">
        <v>3</v>
      </c>
      <c r="Q974" s="2">
        <v>27</v>
      </c>
      <c r="R974" s="2">
        <v>30</v>
      </c>
      <c r="S974" s="2">
        <v>3</v>
      </c>
      <c r="T974" s="2">
        <v>0</v>
      </c>
      <c r="U974" s="2">
        <v>7</v>
      </c>
      <c r="V974" s="45">
        <v>4.31712962962963E-3</v>
      </c>
      <c r="W974" s="45">
        <v>0.66666666666666663</v>
      </c>
      <c r="X974" s="45">
        <v>6.7540509259259252E-2</v>
      </c>
      <c r="Y974" s="2">
        <v>7</v>
      </c>
      <c r="Z974" s="2">
        <v>30</v>
      </c>
      <c r="AA974">
        <v>40</v>
      </c>
      <c r="AB974" t="str">
        <f t="shared" si="9"/>
        <v>Aneurin BevanNewport</v>
      </c>
      <c r="AC974" t="str">
        <f>IFERROR(VLOOKUP(AB974,Control!X:Y,2,FALSE),"secondary")</f>
        <v>Primary</v>
      </c>
    </row>
    <row r="975" spans="1:29" x14ac:dyDescent="0.25">
      <c r="A975" s="11">
        <v>44697</v>
      </c>
      <c r="B975" s="2">
        <v>20</v>
      </c>
      <c r="C975" t="s">
        <v>89</v>
      </c>
      <c r="D975" t="s">
        <v>152</v>
      </c>
      <c r="E975" t="s">
        <v>132</v>
      </c>
      <c r="F975" t="s">
        <v>271</v>
      </c>
      <c r="G975" s="3">
        <v>0</v>
      </c>
      <c r="H975" s="5">
        <v>1.9780090277777777E-2</v>
      </c>
      <c r="I975" s="2">
        <v>0</v>
      </c>
      <c r="J975" s="2">
        <v>0</v>
      </c>
      <c r="K975" s="2">
        <v>0</v>
      </c>
      <c r="L975" s="2">
        <v>1</v>
      </c>
      <c r="M975" s="2">
        <v>1</v>
      </c>
      <c r="N975">
        <v>0</v>
      </c>
      <c r="O975" s="2">
        <v>1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1</v>
      </c>
      <c r="V975" s="45" t="s">
        <v>77</v>
      </c>
      <c r="W975" s="45" t="s">
        <v>77</v>
      </c>
      <c r="X975" s="45" t="s">
        <v>77</v>
      </c>
      <c r="Y975" s="2">
        <v>1</v>
      </c>
      <c r="Z975" s="2">
        <v>0</v>
      </c>
      <c r="AA975">
        <v>1</v>
      </c>
      <c r="AB975" t="str">
        <f t="shared" si="9"/>
        <v>Aneurin BevanNewport</v>
      </c>
      <c r="AC975" t="str">
        <f>IFERROR(VLOOKUP(AB975,Control!X:Y,2,FALSE),"secondary")</f>
        <v>Primary</v>
      </c>
    </row>
    <row r="976" spans="1:29" x14ac:dyDescent="0.25">
      <c r="A976" s="11">
        <v>44697</v>
      </c>
      <c r="B976" s="2">
        <v>20</v>
      </c>
      <c r="C976" t="s">
        <v>89</v>
      </c>
      <c r="D976" t="s">
        <v>134</v>
      </c>
      <c r="E976" t="s">
        <v>132</v>
      </c>
      <c r="F976" t="s">
        <v>94</v>
      </c>
      <c r="G976" s="3">
        <v>0.52805466666666667</v>
      </c>
      <c r="H976" s="5">
        <v>3.2418944444444445E-2</v>
      </c>
      <c r="I976" s="2">
        <v>0</v>
      </c>
      <c r="J976" s="2">
        <v>0</v>
      </c>
      <c r="K976" s="2">
        <v>0</v>
      </c>
      <c r="L976" s="2">
        <v>1</v>
      </c>
      <c r="M976" s="2">
        <v>1</v>
      </c>
      <c r="N976">
        <v>0</v>
      </c>
      <c r="O976" s="2">
        <v>1</v>
      </c>
      <c r="P976" s="2">
        <v>0</v>
      </c>
      <c r="Q976" s="2">
        <v>1</v>
      </c>
      <c r="R976" s="2">
        <v>1</v>
      </c>
      <c r="S976" s="2">
        <v>0</v>
      </c>
      <c r="T976" s="2">
        <v>0</v>
      </c>
      <c r="U976" s="2">
        <v>0</v>
      </c>
      <c r="V976" s="45" t="s">
        <v>77</v>
      </c>
      <c r="W976" s="45" t="s">
        <v>77</v>
      </c>
      <c r="X976" s="45">
        <v>7.2500000000000009E-2</v>
      </c>
      <c r="Y976" s="2">
        <v>0</v>
      </c>
      <c r="Z976" s="2">
        <v>1</v>
      </c>
      <c r="AA976">
        <v>1</v>
      </c>
      <c r="AB976" t="str">
        <f t="shared" si="9"/>
        <v>Aneurin BevanPowys</v>
      </c>
      <c r="AC976" t="str">
        <f>IFERROR(VLOOKUP(AB976,Control!X:Y,2,FALSE),"secondary")</f>
        <v>secondary</v>
      </c>
    </row>
    <row r="977" spans="1:29" x14ac:dyDescent="0.25">
      <c r="A977" s="11">
        <v>44697</v>
      </c>
      <c r="B977" s="2">
        <v>20</v>
      </c>
      <c r="C977" t="s">
        <v>89</v>
      </c>
      <c r="D977" t="s">
        <v>152</v>
      </c>
      <c r="E977" t="s">
        <v>132</v>
      </c>
      <c r="F977" t="s">
        <v>94</v>
      </c>
      <c r="G977" s="3">
        <v>0</v>
      </c>
      <c r="H977" s="5">
        <v>2.2621527777777782E-2</v>
      </c>
      <c r="I977" s="2">
        <v>0</v>
      </c>
      <c r="J977" s="2">
        <v>0</v>
      </c>
      <c r="K977" s="2">
        <v>0</v>
      </c>
      <c r="L977" s="2">
        <v>2</v>
      </c>
      <c r="M977" s="2">
        <v>2</v>
      </c>
      <c r="N977">
        <v>0</v>
      </c>
      <c r="O977" s="2">
        <v>2</v>
      </c>
      <c r="P977" s="2">
        <v>0</v>
      </c>
      <c r="Q977" s="2">
        <v>1</v>
      </c>
      <c r="R977" s="2">
        <v>2</v>
      </c>
      <c r="S977" s="2">
        <v>1</v>
      </c>
      <c r="T977" s="2">
        <v>0</v>
      </c>
      <c r="U977" s="2">
        <v>0</v>
      </c>
      <c r="V977" s="45" t="s">
        <v>77</v>
      </c>
      <c r="W977" s="45" t="s">
        <v>77</v>
      </c>
      <c r="X977" s="45">
        <v>0.2184606481481482</v>
      </c>
      <c r="Y977" s="2">
        <v>0</v>
      </c>
      <c r="Z977" s="2">
        <v>2</v>
      </c>
      <c r="AA977">
        <v>2</v>
      </c>
      <c r="AB977" t="str">
        <f t="shared" si="9"/>
        <v>Aneurin BevanPowys</v>
      </c>
      <c r="AC977" t="str">
        <f>IFERROR(VLOOKUP(AB977,Control!X:Y,2,FALSE),"secondary")</f>
        <v>secondary</v>
      </c>
    </row>
    <row r="978" spans="1:29" x14ac:dyDescent="0.25">
      <c r="A978" s="11">
        <v>44697</v>
      </c>
      <c r="B978" s="2">
        <v>20</v>
      </c>
      <c r="C978" t="s">
        <v>89</v>
      </c>
      <c r="D978" t="s">
        <v>134</v>
      </c>
      <c r="E978" t="s">
        <v>132</v>
      </c>
      <c r="F978" t="s">
        <v>274</v>
      </c>
      <c r="G978" s="3">
        <v>0.30361116666666665</v>
      </c>
      <c r="H978" s="5">
        <v>2.3067131944444447E-2</v>
      </c>
      <c r="I978" s="2">
        <v>0</v>
      </c>
      <c r="J978" s="2">
        <v>0</v>
      </c>
      <c r="K978" s="2">
        <v>0</v>
      </c>
      <c r="L978" s="2">
        <v>1</v>
      </c>
      <c r="M978" s="2">
        <v>1</v>
      </c>
      <c r="N978">
        <v>0</v>
      </c>
      <c r="O978" s="2">
        <v>1</v>
      </c>
      <c r="P978" s="2">
        <v>0</v>
      </c>
      <c r="Q978" s="2">
        <v>1</v>
      </c>
      <c r="R978" s="2">
        <v>1</v>
      </c>
      <c r="S978" s="2">
        <v>0</v>
      </c>
      <c r="T978" s="2">
        <v>0</v>
      </c>
      <c r="U978" s="2">
        <v>0</v>
      </c>
      <c r="V978" s="45" t="s">
        <v>77</v>
      </c>
      <c r="W978" s="45" t="s">
        <v>77</v>
      </c>
      <c r="X978" s="45">
        <v>3.1446759259259258E-2</v>
      </c>
      <c r="Y978" s="2">
        <v>0</v>
      </c>
      <c r="Z978" s="2">
        <v>1</v>
      </c>
      <c r="AA978">
        <v>1</v>
      </c>
      <c r="AB978" t="str">
        <f t="shared" si="9"/>
        <v>Aneurin BevanRhondda Cynon Taff</v>
      </c>
      <c r="AC978" t="str">
        <f>IFERROR(VLOOKUP(AB978,Control!X:Y,2,FALSE),"secondary")</f>
        <v>secondary</v>
      </c>
    </row>
    <row r="979" spans="1:29" x14ac:dyDescent="0.25">
      <c r="A979" s="11">
        <v>44697</v>
      </c>
      <c r="B979" s="2">
        <v>20</v>
      </c>
      <c r="C979" t="s">
        <v>89</v>
      </c>
      <c r="D979" t="s">
        <v>134</v>
      </c>
      <c r="E979" t="s">
        <v>132</v>
      </c>
      <c r="F979" t="s">
        <v>278</v>
      </c>
      <c r="G979" s="3">
        <v>30.425555666666668</v>
      </c>
      <c r="H979" s="5">
        <v>4.3886066226287268E-2</v>
      </c>
      <c r="I979" s="2">
        <v>1</v>
      </c>
      <c r="J979" s="2">
        <v>0</v>
      </c>
      <c r="K979" s="2">
        <v>0</v>
      </c>
      <c r="L979" s="2">
        <v>44</v>
      </c>
      <c r="M979" s="2">
        <v>44</v>
      </c>
      <c r="N979">
        <v>5</v>
      </c>
      <c r="O979" s="2">
        <v>26</v>
      </c>
      <c r="P979" s="2">
        <v>15</v>
      </c>
      <c r="Q979" s="2">
        <v>22</v>
      </c>
      <c r="R979" s="2">
        <v>24</v>
      </c>
      <c r="S979" s="2">
        <v>2</v>
      </c>
      <c r="T979" s="2">
        <v>0</v>
      </c>
      <c r="U979" s="2">
        <v>5</v>
      </c>
      <c r="V979" s="45">
        <v>6.3194444444444444E-3</v>
      </c>
      <c r="W979" s="45">
        <v>0.4</v>
      </c>
      <c r="X979" s="45">
        <v>5.9236111111111114E-2</v>
      </c>
      <c r="Y979" s="2">
        <v>5</v>
      </c>
      <c r="Z979" s="2">
        <v>24</v>
      </c>
      <c r="AA979">
        <v>44</v>
      </c>
      <c r="AB979" t="str">
        <f t="shared" si="9"/>
        <v>Aneurin BevanTorfaen</v>
      </c>
      <c r="AC979" t="str">
        <f>IFERROR(VLOOKUP(AB979,Control!X:Y,2,FALSE),"secondary")</f>
        <v>Primary</v>
      </c>
    </row>
    <row r="980" spans="1:29" x14ac:dyDescent="0.25">
      <c r="A980" s="11">
        <v>44697</v>
      </c>
      <c r="B980" s="2">
        <v>20</v>
      </c>
      <c r="C980" t="s">
        <v>89</v>
      </c>
      <c r="D980" t="s">
        <v>152</v>
      </c>
      <c r="E980" t="s">
        <v>132</v>
      </c>
      <c r="F980" t="s">
        <v>278</v>
      </c>
      <c r="G980" s="3">
        <v>0</v>
      </c>
      <c r="H980" s="5">
        <v>2.9890045405982904E-2</v>
      </c>
      <c r="I980" s="2">
        <v>0</v>
      </c>
      <c r="J980" s="2">
        <v>0</v>
      </c>
      <c r="K980" s="2">
        <v>0</v>
      </c>
      <c r="L980" s="2">
        <v>29</v>
      </c>
      <c r="M980" s="2">
        <v>27</v>
      </c>
      <c r="N980">
        <v>0</v>
      </c>
      <c r="O980" s="2">
        <v>23</v>
      </c>
      <c r="P980" s="2">
        <v>1</v>
      </c>
      <c r="Q980" s="2">
        <v>7</v>
      </c>
      <c r="R980" s="2">
        <v>8</v>
      </c>
      <c r="S980" s="2">
        <v>1</v>
      </c>
      <c r="T980" s="2">
        <v>0</v>
      </c>
      <c r="U980" s="2">
        <v>20</v>
      </c>
      <c r="V980" s="45">
        <v>8.3101851851851861E-3</v>
      </c>
      <c r="W980" s="45">
        <v>0</v>
      </c>
      <c r="X980" s="45">
        <v>5.9589120370370376E-2</v>
      </c>
      <c r="Y980" s="2">
        <v>20</v>
      </c>
      <c r="Z980" s="2">
        <v>8</v>
      </c>
      <c r="AA980">
        <v>28</v>
      </c>
      <c r="AB980" t="str">
        <f t="shared" si="9"/>
        <v>Aneurin BevanTorfaen</v>
      </c>
      <c r="AC980" t="str">
        <f>IFERROR(VLOOKUP(AB980,Control!X:Y,2,FALSE),"secondary")</f>
        <v>Primary</v>
      </c>
    </row>
    <row r="981" spans="1:29" x14ac:dyDescent="0.25">
      <c r="A981" s="11">
        <v>44697</v>
      </c>
      <c r="B981" s="2">
        <v>20</v>
      </c>
      <c r="C981" t="s">
        <v>89</v>
      </c>
      <c r="D981" t="s">
        <v>158</v>
      </c>
      <c r="E981" t="s">
        <v>132</v>
      </c>
      <c r="F981" t="s">
        <v>278</v>
      </c>
      <c r="G981" s="3">
        <v>0</v>
      </c>
      <c r="H981" s="5">
        <v>2.7655420965608468E-2</v>
      </c>
      <c r="I981" s="2">
        <v>1</v>
      </c>
      <c r="J981" s="2">
        <v>0</v>
      </c>
      <c r="K981" s="2">
        <v>0</v>
      </c>
      <c r="L981" s="2">
        <v>23</v>
      </c>
      <c r="M981" s="2">
        <v>22</v>
      </c>
      <c r="N981">
        <v>0</v>
      </c>
      <c r="O981" s="2">
        <v>18</v>
      </c>
      <c r="P981" s="2">
        <v>1</v>
      </c>
      <c r="Q981" s="2">
        <v>2</v>
      </c>
      <c r="R981" s="2">
        <v>5</v>
      </c>
      <c r="S981" s="2">
        <v>3</v>
      </c>
      <c r="T981" s="2">
        <v>0</v>
      </c>
      <c r="U981" s="2">
        <v>17</v>
      </c>
      <c r="V981" s="45">
        <v>8.0671296296296307E-3</v>
      </c>
      <c r="W981" s="45">
        <v>0</v>
      </c>
      <c r="X981" s="45">
        <v>4.9398148148148156E-2</v>
      </c>
      <c r="Y981" s="2">
        <v>17</v>
      </c>
      <c r="Z981" s="2">
        <v>5</v>
      </c>
      <c r="AA981">
        <v>23</v>
      </c>
      <c r="AB981" t="str">
        <f t="shared" si="9"/>
        <v>Aneurin BevanTorfaen</v>
      </c>
      <c r="AC981" t="str">
        <f>IFERROR(VLOOKUP(AB981,Control!X:Y,2,FALSE),"secondary")</f>
        <v>Primary</v>
      </c>
    </row>
    <row r="982" spans="1:29" x14ac:dyDescent="0.25">
      <c r="A982" s="11">
        <v>44697</v>
      </c>
      <c r="B982" s="2">
        <v>20</v>
      </c>
      <c r="C982" t="s">
        <v>89</v>
      </c>
      <c r="D982" t="s">
        <v>159</v>
      </c>
      <c r="E982" t="s">
        <v>150</v>
      </c>
      <c r="F982" t="s">
        <v>278</v>
      </c>
      <c r="G982" s="3">
        <v>0</v>
      </c>
      <c r="H982" s="5">
        <v>8.0266215277777775E-3</v>
      </c>
      <c r="I982" s="2">
        <v>0</v>
      </c>
      <c r="J982" s="2">
        <v>0</v>
      </c>
      <c r="K982" s="2">
        <v>0</v>
      </c>
      <c r="L982" s="2">
        <v>6</v>
      </c>
      <c r="M982" s="2">
        <v>6</v>
      </c>
      <c r="N982">
        <v>0</v>
      </c>
      <c r="O982" s="2">
        <v>6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6</v>
      </c>
      <c r="V982" s="45" t="s">
        <v>77</v>
      </c>
      <c r="W982" s="45" t="s">
        <v>77</v>
      </c>
      <c r="X982" s="45" t="s">
        <v>77</v>
      </c>
      <c r="Y982" s="2">
        <v>6</v>
      </c>
      <c r="Z982" s="2">
        <v>0</v>
      </c>
      <c r="AA982">
        <v>6</v>
      </c>
      <c r="AB982" t="str">
        <f t="shared" si="9"/>
        <v>Aneurin BevanTorfaen</v>
      </c>
      <c r="AC982" t="str">
        <f>IFERROR(VLOOKUP(AB982,Control!X:Y,2,FALSE),"secondary")</f>
        <v>Primary</v>
      </c>
    </row>
    <row r="983" spans="1:29" x14ac:dyDescent="0.25">
      <c r="A983" s="11">
        <v>44697</v>
      </c>
      <c r="B983" s="2">
        <v>20</v>
      </c>
      <c r="C983" t="s">
        <v>89</v>
      </c>
      <c r="D983" t="s">
        <v>324</v>
      </c>
      <c r="E983" t="s">
        <v>153</v>
      </c>
      <c r="F983" t="s">
        <v>278</v>
      </c>
      <c r="G983" s="3">
        <v>0</v>
      </c>
      <c r="H983" s="5">
        <v>5.648145833333334E-3</v>
      </c>
      <c r="I983" s="2">
        <v>0</v>
      </c>
      <c r="J983" s="2">
        <v>0</v>
      </c>
      <c r="K983" s="2">
        <v>0</v>
      </c>
      <c r="L983" s="2">
        <v>1</v>
      </c>
      <c r="M983" s="2">
        <v>1</v>
      </c>
      <c r="N983">
        <v>0</v>
      </c>
      <c r="O983" s="2">
        <v>1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1</v>
      </c>
      <c r="V983" s="45" t="s">
        <v>77</v>
      </c>
      <c r="W983" s="45" t="s">
        <v>77</v>
      </c>
      <c r="X983" s="45" t="s">
        <v>77</v>
      </c>
      <c r="Y983" s="2">
        <v>1</v>
      </c>
      <c r="Z983" s="2">
        <v>0</v>
      </c>
      <c r="AA983">
        <v>1</v>
      </c>
      <c r="AB983" t="str">
        <f t="shared" si="9"/>
        <v>Aneurin BevanTorfaen</v>
      </c>
      <c r="AC983" t="str">
        <f>IFERROR(VLOOKUP(AB983,Control!X:Y,2,FALSE),"secondary")</f>
        <v>Primary</v>
      </c>
    </row>
    <row r="984" spans="1:29" x14ac:dyDescent="0.25">
      <c r="A984" s="11">
        <v>44697</v>
      </c>
      <c r="B984" s="2">
        <v>20</v>
      </c>
      <c r="C984" t="s">
        <v>89</v>
      </c>
      <c r="D984" t="s">
        <v>169</v>
      </c>
      <c r="E984" t="s">
        <v>170</v>
      </c>
      <c r="F984" t="s">
        <v>278</v>
      </c>
      <c r="G984" s="3">
        <v>0</v>
      </c>
      <c r="H984" s="5">
        <v>2.5462986111111112E-3</v>
      </c>
      <c r="I984" s="2">
        <v>0</v>
      </c>
      <c r="J984" s="2">
        <v>0</v>
      </c>
      <c r="K984" s="2">
        <v>0</v>
      </c>
      <c r="L984" s="2">
        <v>1</v>
      </c>
      <c r="M984" s="2">
        <v>1</v>
      </c>
      <c r="N984">
        <v>0</v>
      </c>
      <c r="O984" s="2">
        <v>1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1</v>
      </c>
      <c r="V984" s="45" t="s">
        <v>77</v>
      </c>
      <c r="W984" s="45" t="s">
        <v>77</v>
      </c>
      <c r="X984" s="45" t="s">
        <v>77</v>
      </c>
      <c r="Y984" s="2">
        <v>1</v>
      </c>
      <c r="Z984" s="2">
        <v>0</v>
      </c>
      <c r="AA984">
        <v>1</v>
      </c>
      <c r="AB984" t="str">
        <f t="shared" si="9"/>
        <v>Aneurin BevanTorfaen</v>
      </c>
      <c r="AC984" t="str">
        <f>IFERROR(VLOOKUP(AB984,Control!X:Y,2,FALSE),"secondary")</f>
        <v>Primary</v>
      </c>
    </row>
    <row r="985" spans="1:29" x14ac:dyDescent="0.25">
      <c r="A985" s="11">
        <v>44697</v>
      </c>
      <c r="B985" s="2">
        <v>20</v>
      </c>
      <c r="C985" t="s">
        <v>89</v>
      </c>
      <c r="D985" t="s">
        <v>172</v>
      </c>
      <c r="E985" t="s">
        <v>173</v>
      </c>
      <c r="F985" t="s">
        <v>278</v>
      </c>
      <c r="G985" s="3">
        <v>0</v>
      </c>
      <c r="H985" s="5">
        <v>2.4074097222222222E-3</v>
      </c>
      <c r="I985" s="2">
        <v>0</v>
      </c>
      <c r="J985" s="2">
        <v>0</v>
      </c>
      <c r="K985" s="2">
        <v>0</v>
      </c>
      <c r="L985" s="2">
        <v>1</v>
      </c>
      <c r="M985" s="2">
        <v>1</v>
      </c>
      <c r="N985">
        <v>0</v>
      </c>
      <c r="O985" s="2">
        <v>1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1</v>
      </c>
      <c r="V985" s="45" t="s">
        <v>77</v>
      </c>
      <c r="W985" s="45" t="s">
        <v>77</v>
      </c>
      <c r="X985" s="45" t="s">
        <v>77</v>
      </c>
      <c r="Y985" s="2">
        <v>1</v>
      </c>
      <c r="Z985" s="2">
        <v>0</v>
      </c>
      <c r="AA985">
        <v>1</v>
      </c>
      <c r="AB985" t="str">
        <f t="shared" si="9"/>
        <v>Aneurin BevanTorfaen</v>
      </c>
      <c r="AC985" t="str">
        <f>IFERROR(VLOOKUP(AB985,Control!X:Y,2,FALSE),"secondary")</f>
        <v>Primary</v>
      </c>
    </row>
    <row r="986" spans="1:29" x14ac:dyDescent="0.25">
      <c r="A986" s="11">
        <v>44697</v>
      </c>
      <c r="B986" s="2">
        <v>20</v>
      </c>
      <c r="C986" t="s">
        <v>87</v>
      </c>
      <c r="D986" t="s">
        <v>131</v>
      </c>
      <c r="E986" t="s">
        <v>132</v>
      </c>
      <c r="F986" t="s">
        <v>286</v>
      </c>
      <c r="G986" s="3">
        <v>1.6944499999999998E-2</v>
      </c>
      <c r="H986" s="5">
        <v>7.5578506944444452E-3</v>
      </c>
      <c r="I986" s="2">
        <v>0</v>
      </c>
      <c r="J986" s="2">
        <v>0</v>
      </c>
      <c r="K986" s="2">
        <v>0</v>
      </c>
      <c r="L986" s="2">
        <v>2</v>
      </c>
      <c r="M986" s="2">
        <v>2</v>
      </c>
      <c r="N986">
        <v>0</v>
      </c>
      <c r="O986" s="2">
        <v>2</v>
      </c>
      <c r="P986" s="2">
        <v>2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45">
        <v>1.5335648148148151E-3</v>
      </c>
      <c r="W986" s="45">
        <v>1</v>
      </c>
      <c r="X986" s="45" t="s">
        <v>77</v>
      </c>
      <c r="Y986" s="2">
        <v>0</v>
      </c>
      <c r="Z986" s="2">
        <v>0</v>
      </c>
      <c r="AA986">
        <v>2</v>
      </c>
      <c r="AB986" t="str">
        <f t="shared" si="9"/>
        <v>Betsi CadwaladrCeredigion</v>
      </c>
      <c r="AC986" t="str">
        <f>IFERROR(VLOOKUP(AB986,Control!X:Y,2,FALSE),"secondary")</f>
        <v>secondary</v>
      </c>
    </row>
    <row r="987" spans="1:29" x14ac:dyDescent="0.25">
      <c r="A987" s="11">
        <v>44697</v>
      </c>
      <c r="B987" s="2">
        <v>20</v>
      </c>
      <c r="C987" t="s">
        <v>87</v>
      </c>
      <c r="D987" t="s">
        <v>131</v>
      </c>
      <c r="E987" t="s">
        <v>132</v>
      </c>
      <c r="F987" t="s">
        <v>276</v>
      </c>
      <c r="G987" s="3">
        <v>259.60166366666664</v>
      </c>
      <c r="H987" s="5">
        <v>9.2929387510602174E-2</v>
      </c>
      <c r="I987" s="2">
        <v>21</v>
      </c>
      <c r="J987" s="2">
        <v>13</v>
      </c>
      <c r="K987" s="2">
        <v>1</v>
      </c>
      <c r="L987" s="2">
        <v>113</v>
      </c>
      <c r="M987" s="2">
        <v>112</v>
      </c>
      <c r="N987">
        <v>20</v>
      </c>
      <c r="O987" s="2">
        <v>61</v>
      </c>
      <c r="P987" s="2">
        <v>19</v>
      </c>
      <c r="Q987" s="2">
        <v>76</v>
      </c>
      <c r="R987" s="2">
        <v>85</v>
      </c>
      <c r="S987" s="2">
        <v>9</v>
      </c>
      <c r="T987" s="2">
        <v>4</v>
      </c>
      <c r="U987" s="2">
        <v>5</v>
      </c>
      <c r="V987" s="45">
        <v>4.2013888888888891E-3</v>
      </c>
      <c r="W987" s="45">
        <v>0.78947368421052633</v>
      </c>
      <c r="X987" s="45">
        <v>6.0127314814814814E-2</v>
      </c>
      <c r="Y987" s="2">
        <v>9</v>
      </c>
      <c r="Z987" s="2">
        <v>85</v>
      </c>
      <c r="AA987">
        <v>113</v>
      </c>
      <c r="AB987" t="str">
        <f t="shared" si="9"/>
        <v>Betsi CadwaladrConwy</v>
      </c>
      <c r="AC987" t="str">
        <f>IFERROR(VLOOKUP(AB987,Control!X:Y,2,FALSE),"secondary")</f>
        <v>Primary</v>
      </c>
    </row>
    <row r="988" spans="1:29" x14ac:dyDescent="0.25">
      <c r="A988" s="11">
        <v>44697</v>
      </c>
      <c r="B988" s="2">
        <v>20</v>
      </c>
      <c r="C988" t="s">
        <v>87</v>
      </c>
      <c r="D988" t="s">
        <v>138</v>
      </c>
      <c r="E988" t="s">
        <v>132</v>
      </c>
      <c r="F988" t="s">
        <v>276</v>
      </c>
      <c r="G988" s="3">
        <v>56.35555333333334</v>
      </c>
      <c r="H988" s="5">
        <v>5.1641036086309523E-2</v>
      </c>
      <c r="I988" s="2">
        <v>5</v>
      </c>
      <c r="J988" s="2">
        <v>1</v>
      </c>
      <c r="K988" s="2">
        <v>0</v>
      </c>
      <c r="L988" s="2">
        <v>52</v>
      </c>
      <c r="M988" s="2">
        <v>51</v>
      </c>
      <c r="N988">
        <v>10</v>
      </c>
      <c r="O988" s="2">
        <v>36</v>
      </c>
      <c r="P988" s="2">
        <v>5</v>
      </c>
      <c r="Q988" s="2">
        <v>41</v>
      </c>
      <c r="R988" s="2">
        <v>44</v>
      </c>
      <c r="S988" s="2">
        <v>3</v>
      </c>
      <c r="T988" s="2">
        <v>0</v>
      </c>
      <c r="U988" s="2">
        <v>3</v>
      </c>
      <c r="V988" s="45">
        <v>6.9560185185185194E-3</v>
      </c>
      <c r="W988" s="45">
        <v>0.2</v>
      </c>
      <c r="X988" s="45">
        <v>5.846064814814815E-2</v>
      </c>
      <c r="Y988" s="2">
        <v>3</v>
      </c>
      <c r="Z988" s="2">
        <v>44</v>
      </c>
      <c r="AA988">
        <v>51</v>
      </c>
      <c r="AB988" t="str">
        <f t="shared" si="9"/>
        <v>Betsi CadwaladrConwy</v>
      </c>
      <c r="AC988" t="str">
        <f>IFERROR(VLOOKUP(AB988,Control!X:Y,2,FALSE),"secondary")</f>
        <v>Primary</v>
      </c>
    </row>
    <row r="989" spans="1:29" x14ac:dyDescent="0.25">
      <c r="A989" s="11">
        <v>44697</v>
      </c>
      <c r="B989" s="2">
        <v>20</v>
      </c>
      <c r="C989" t="s">
        <v>87</v>
      </c>
      <c r="D989" t="s">
        <v>139</v>
      </c>
      <c r="E989" t="s">
        <v>132</v>
      </c>
      <c r="F989" t="s">
        <v>276</v>
      </c>
      <c r="G989" s="3">
        <v>0</v>
      </c>
      <c r="H989" s="5">
        <v>3.4722222222222225E-3</v>
      </c>
      <c r="I989" s="2">
        <v>0</v>
      </c>
      <c r="J989" s="2">
        <v>0</v>
      </c>
      <c r="K989" s="2">
        <v>0</v>
      </c>
      <c r="L989" s="2">
        <v>1</v>
      </c>
      <c r="M989" s="2">
        <v>1</v>
      </c>
      <c r="N989">
        <v>1</v>
      </c>
      <c r="O989" s="2">
        <v>1</v>
      </c>
      <c r="P989" s="2">
        <v>0</v>
      </c>
      <c r="Q989" s="2">
        <v>0</v>
      </c>
      <c r="R989" s="2">
        <v>1</v>
      </c>
      <c r="S989" s="2">
        <v>1</v>
      </c>
      <c r="T989" s="2">
        <v>0</v>
      </c>
      <c r="U989" s="2">
        <v>0</v>
      </c>
      <c r="V989" s="45" t="s">
        <v>77</v>
      </c>
      <c r="W989" s="45" t="s">
        <v>77</v>
      </c>
      <c r="X989" s="45">
        <v>1.0324074074074074E-2</v>
      </c>
      <c r="Y989" s="2">
        <v>0</v>
      </c>
      <c r="Z989" s="2">
        <v>1</v>
      </c>
      <c r="AA989">
        <v>1</v>
      </c>
      <c r="AB989" t="str">
        <f t="shared" si="9"/>
        <v>Betsi CadwaladrConwy</v>
      </c>
      <c r="AC989" t="str">
        <f>IFERROR(VLOOKUP(AB989,Control!X:Y,2,FALSE),"secondary")</f>
        <v>Primary</v>
      </c>
    </row>
    <row r="990" spans="1:29" x14ac:dyDescent="0.25">
      <c r="A990" s="11">
        <v>44697</v>
      </c>
      <c r="B990" s="2">
        <v>20</v>
      </c>
      <c r="C990" t="s">
        <v>87</v>
      </c>
      <c r="D990" t="s">
        <v>131</v>
      </c>
      <c r="E990" t="s">
        <v>132</v>
      </c>
      <c r="F990" t="s">
        <v>285</v>
      </c>
      <c r="G990" s="3">
        <v>268.89526799999987</v>
      </c>
      <c r="H990" s="5">
        <v>9.6947222329888019E-2</v>
      </c>
      <c r="I990" s="2">
        <v>21</v>
      </c>
      <c r="J990" s="2">
        <v>11</v>
      </c>
      <c r="K990" s="2">
        <v>1</v>
      </c>
      <c r="L990" s="2">
        <v>110</v>
      </c>
      <c r="M990" s="2">
        <v>109</v>
      </c>
      <c r="N990">
        <v>15</v>
      </c>
      <c r="O990" s="2">
        <v>48</v>
      </c>
      <c r="P990" s="2">
        <v>10</v>
      </c>
      <c r="Q990" s="2">
        <v>79</v>
      </c>
      <c r="R990" s="2">
        <v>91</v>
      </c>
      <c r="S990" s="2">
        <v>12</v>
      </c>
      <c r="T990" s="2">
        <v>3</v>
      </c>
      <c r="U990" s="2">
        <v>6</v>
      </c>
      <c r="V990" s="45">
        <v>4.5486111111111109E-3</v>
      </c>
      <c r="W990" s="45">
        <v>0.6</v>
      </c>
      <c r="X990" s="45">
        <v>5.4583333333333331E-2</v>
      </c>
      <c r="Y990" s="2">
        <v>9</v>
      </c>
      <c r="Z990" s="2">
        <v>91</v>
      </c>
      <c r="AA990">
        <v>109</v>
      </c>
      <c r="AB990" t="str">
        <f t="shared" si="9"/>
        <v>Betsi CadwaladrDenbighshire</v>
      </c>
      <c r="AC990" t="str">
        <f>IFERROR(VLOOKUP(AB990,Control!X:Y,2,FALSE),"secondary")</f>
        <v>Primary</v>
      </c>
    </row>
    <row r="991" spans="1:29" x14ac:dyDescent="0.25">
      <c r="A991" s="11">
        <v>44697</v>
      </c>
      <c r="B991" s="2">
        <v>20</v>
      </c>
      <c r="C991" t="s">
        <v>87</v>
      </c>
      <c r="D991" t="s">
        <v>139</v>
      </c>
      <c r="E991" t="s">
        <v>132</v>
      </c>
      <c r="F991" t="s">
        <v>285</v>
      </c>
      <c r="G991" s="3">
        <v>49.967777666666663</v>
      </c>
      <c r="H991" s="5">
        <v>0.13280773406862748</v>
      </c>
      <c r="I991" s="2">
        <v>5</v>
      </c>
      <c r="J991" s="2">
        <v>2</v>
      </c>
      <c r="K991" s="2">
        <v>1</v>
      </c>
      <c r="L991" s="2">
        <v>14</v>
      </c>
      <c r="M991" s="2">
        <v>14</v>
      </c>
      <c r="N991">
        <v>2</v>
      </c>
      <c r="O991" s="2">
        <v>6</v>
      </c>
      <c r="P991" s="2">
        <v>2</v>
      </c>
      <c r="Q991" s="2">
        <v>9</v>
      </c>
      <c r="R991" s="2">
        <v>10</v>
      </c>
      <c r="S991" s="2">
        <v>1</v>
      </c>
      <c r="T991" s="2">
        <v>0</v>
      </c>
      <c r="U991" s="2">
        <v>2</v>
      </c>
      <c r="V991" s="45">
        <v>9.4907407407407406E-3</v>
      </c>
      <c r="W991" s="45">
        <v>0</v>
      </c>
      <c r="X991" s="45">
        <v>5.7256944444444437E-2</v>
      </c>
      <c r="Y991" s="2">
        <v>2</v>
      </c>
      <c r="Z991" s="2">
        <v>10</v>
      </c>
      <c r="AA991">
        <v>14</v>
      </c>
      <c r="AB991" t="str">
        <f t="shared" si="9"/>
        <v>Betsi CadwaladrDenbighshire</v>
      </c>
      <c r="AC991" t="str">
        <f>IFERROR(VLOOKUP(AB991,Control!X:Y,2,FALSE),"secondary")</f>
        <v>Primary</v>
      </c>
    </row>
    <row r="992" spans="1:29" x14ac:dyDescent="0.25">
      <c r="A992" s="11">
        <v>44697</v>
      </c>
      <c r="B992" s="2">
        <v>20</v>
      </c>
      <c r="C992" t="s">
        <v>87</v>
      </c>
      <c r="D992" t="s">
        <v>139</v>
      </c>
      <c r="E992" t="s">
        <v>132</v>
      </c>
      <c r="F992" t="s">
        <v>282</v>
      </c>
      <c r="G992" s="3">
        <v>151.01694216666664</v>
      </c>
      <c r="H992" s="5">
        <v>9.5851849537037015E-2</v>
      </c>
      <c r="I992" s="2">
        <v>19</v>
      </c>
      <c r="J992" s="2">
        <v>3</v>
      </c>
      <c r="K992" s="2">
        <v>0</v>
      </c>
      <c r="L992" s="2">
        <v>58</v>
      </c>
      <c r="M992" s="2">
        <v>58</v>
      </c>
      <c r="N992">
        <v>5</v>
      </c>
      <c r="O992" s="2">
        <v>28</v>
      </c>
      <c r="P992" s="2">
        <v>5</v>
      </c>
      <c r="Q992" s="2">
        <v>39</v>
      </c>
      <c r="R992" s="2">
        <v>45</v>
      </c>
      <c r="S992" s="2">
        <v>6</v>
      </c>
      <c r="T992" s="2">
        <v>2</v>
      </c>
      <c r="U992" s="2">
        <v>6</v>
      </c>
      <c r="V992" s="45">
        <v>5.7291666666666671E-3</v>
      </c>
      <c r="W992" s="45">
        <v>0.4</v>
      </c>
      <c r="X992" s="45">
        <v>7.6585648148148153E-2</v>
      </c>
      <c r="Y992" s="2">
        <v>8</v>
      </c>
      <c r="Z992" s="2">
        <v>45</v>
      </c>
      <c r="AA992">
        <v>58</v>
      </c>
      <c r="AB992" t="str">
        <f t="shared" si="9"/>
        <v>Betsi CadwaladrFlintshire</v>
      </c>
      <c r="AC992" t="str">
        <f>IFERROR(VLOOKUP(AB992,Control!X:Y,2,FALSE),"secondary")</f>
        <v>Primary</v>
      </c>
    </row>
    <row r="993" spans="1:29" x14ac:dyDescent="0.25">
      <c r="A993" s="11">
        <v>44697</v>
      </c>
      <c r="B993" s="2">
        <v>20</v>
      </c>
      <c r="C993" t="s">
        <v>87</v>
      </c>
      <c r="D993" t="s">
        <v>131</v>
      </c>
      <c r="E993" t="s">
        <v>132</v>
      </c>
      <c r="F993" t="s">
        <v>282</v>
      </c>
      <c r="G993" s="3">
        <v>63.991943000000006</v>
      </c>
      <c r="H993" s="5">
        <v>7.8542258725071257E-2</v>
      </c>
      <c r="I993" s="2">
        <v>6</v>
      </c>
      <c r="J993" s="2">
        <v>2</v>
      </c>
      <c r="K993" s="2">
        <v>0</v>
      </c>
      <c r="L993" s="2">
        <v>35</v>
      </c>
      <c r="M993" s="2">
        <v>35</v>
      </c>
      <c r="N993">
        <v>9</v>
      </c>
      <c r="O993" s="2">
        <v>21</v>
      </c>
      <c r="P993" s="2">
        <v>3</v>
      </c>
      <c r="Q993" s="2">
        <v>28</v>
      </c>
      <c r="R993" s="2">
        <v>32</v>
      </c>
      <c r="S993" s="2">
        <v>4</v>
      </c>
      <c r="T993" s="2">
        <v>0</v>
      </c>
      <c r="U993" s="2">
        <v>0</v>
      </c>
      <c r="V993" s="45">
        <v>9.9652777777777778E-3</v>
      </c>
      <c r="W993" s="45">
        <v>0.33333333333333331</v>
      </c>
      <c r="X993" s="45">
        <v>8.7922453703703704E-2</v>
      </c>
      <c r="Y993" s="2">
        <v>0</v>
      </c>
      <c r="Z993" s="2">
        <v>32</v>
      </c>
      <c r="AA993">
        <v>35</v>
      </c>
      <c r="AB993" t="str">
        <f t="shared" si="9"/>
        <v>Betsi CadwaladrFlintshire</v>
      </c>
      <c r="AC993" t="str">
        <f>IFERROR(VLOOKUP(AB993,Control!X:Y,2,FALSE),"secondary")</f>
        <v>Primary</v>
      </c>
    </row>
    <row r="994" spans="1:29" x14ac:dyDescent="0.25">
      <c r="A994" s="11">
        <v>44697</v>
      </c>
      <c r="B994" s="2">
        <v>20</v>
      </c>
      <c r="C994" t="s">
        <v>87</v>
      </c>
      <c r="D994" t="s">
        <v>138</v>
      </c>
      <c r="E994" t="s">
        <v>132</v>
      </c>
      <c r="F994" t="s">
        <v>287</v>
      </c>
      <c r="G994" s="3">
        <v>179.08888300000001</v>
      </c>
      <c r="H994" s="5">
        <v>5.9366730744949518E-2</v>
      </c>
      <c r="I994" s="2">
        <v>10</v>
      </c>
      <c r="J994" s="2">
        <v>6</v>
      </c>
      <c r="K994" s="2">
        <v>0</v>
      </c>
      <c r="L994" s="2">
        <v>142</v>
      </c>
      <c r="M994" s="2">
        <v>137</v>
      </c>
      <c r="N994">
        <v>17</v>
      </c>
      <c r="O994" s="2">
        <v>86</v>
      </c>
      <c r="P994" s="2">
        <v>15</v>
      </c>
      <c r="Q994" s="2">
        <v>95</v>
      </c>
      <c r="R994" s="2">
        <v>113</v>
      </c>
      <c r="S994" s="2">
        <v>18</v>
      </c>
      <c r="T994" s="2">
        <v>6</v>
      </c>
      <c r="U994" s="2">
        <v>8</v>
      </c>
      <c r="V994" s="45">
        <v>7.9861111111111122E-3</v>
      </c>
      <c r="W994" s="45">
        <v>0.33333333333333331</v>
      </c>
      <c r="X994" s="45">
        <v>5.0208333333333334E-2</v>
      </c>
      <c r="Y994" s="2">
        <v>14</v>
      </c>
      <c r="Z994" s="2">
        <v>113</v>
      </c>
      <c r="AA994">
        <v>140</v>
      </c>
      <c r="AB994" t="str">
        <f t="shared" si="9"/>
        <v>Betsi CadwaladrGwynedd</v>
      </c>
      <c r="AC994" t="str">
        <f>IFERROR(VLOOKUP(AB994,Control!X:Y,2,FALSE),"secondary")</f>
        <v>Primary</v>
      </c>
    </row>
    <row r="995" spans="1:29" x14ac:dyDescent="0.25">
      <c r="A995" s="11">
        <v>44697</v>
      </c>
      <c r="B995" s="2">
        <v>20</v>
      </c>
      <c r="C995" t="s">
        <v>87</v>
      </c>
      <c r="D995" t="s">
        <v>131</v>
      </c>
      <c r="E995" t="s">
        <v>132</v>
      </c>
      <c r="F995" t="s">
        <v>287</v>
      </c>
      <c r="G995" s="3">
        <v>0.12611116666666666</v>
      </c>
      <c r="H995" s="5">
        <v>1.3149795634920636E-2</v>
      </c>
      <c r="I995" s="2">
        <v>0</v>
      </c>
      <c r="J995" s="2">
        <v>0</v>
      </c>
      <c r="K995" s="2">
        <v>0</v>
      </c>
      <c r="L995" s="2">
        <v>8</v>
      </c>
      <c r="M995" s="2">
        <v>8</v>
      </c>
      <c r="N995">
        <v>1</v>
      </c>
      <c r="O995" s="2">
        <v>8</v>
      </c>
      <c r="P995" s="2">
        <v>1</v>
      </c>
      <c r="Q995" s="2">
        <v>6</v>
      </c>
      <c r="R995" s="2">
        <v>7</v>
      </c>
      <c r="S995" s="2">
        <v>1</v>
      </c>
      <c r="T995" s="2">
        <v>0</v>
      </c>
      <c r="U995" s="2">
        <v>0</v>
      </c>
      <c r="V995" s="45">
        <v>1.0648148148148149E-3</v>
      </c>
      <c r="W995" s="45">
        <v>1</v>
      </c>
      <c r="X995" s="45">
        <v>2.4629629629629633E-2</v>
      </c>
      <c r="Y995" s="2">
        <v>0</v>
      </c>
      <c r="Z995" s="2">
        <v>7</v>
      </c>
      <c r="AA995">
        <v>8</v>
      </c>
      <c r="AB995" t="str">
        <f t="shared" si="9"/>
        <v>Betsi CadwaladrGwynedd</v>
      </c>
      <c r="AC995" t="str">
        <f>IFERROR(VLOOKUP(AB995,Control!X:Y,2,FALSE),"secondary")</f>
        <v>Primary</v>
      </c>
    </row>
    <row r="996" spans="1:29" x14ac:dyDescent="0.25">
      <c r="A996" s="11">
        <v>44697</v>
      </c>
      <c r="B996" s="2">
        <v>20</v>
      </c>
      <c r="C996" t="s">
        <v>87</v>
      </c>
      <c r="D996" t="s">
        <v>220</v>
      </c>
      <c r="E996" t="s">
        <v>150</v>
      </c>
      <c r="F996" t="s">
        <v>287</v>
      </c>
      <c r="G996" s="3">
        <v>0</v>
      </c>
      <c r="H996" s="5">
        <v>9.6064583333333332E-4</v>
      </c>
      <c r="I996" s="2">
        <v>0</v>
      </c>
      <c r="J996" s="2">
        <v>0</v>
      </c>
      <c r="K996" s="2">
        <v>0</v>
      </c>
      <c r="L996" s="2">
        <v>1</v>
      </c>
      <c r="M996" s="2">
        <v>1</v>
      </c>
      <c r="N996">
        <v>0</v>
      </c>
      <c r="O996" s="2">
        <v>1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1</v>
      </c>
      <c r="V996" s="45" t="s">
        <v>77</v>
      </c>
      <c r="W996" s="45" t="s">
        <v>77</v>
      </c>
      <c r="X996" s="45" t="s">
        <v>77</v>
      </c>
      <c r="Y996" s="2">
        <v>1</v>
      </c>
      <c r="Z996" s="2">
        <v>0</v>
      </c>
      <c r="AA996">
        <v>1</v>
      </c>
      <c r="AB996" t="str">
        <f t="shared" si="9"/>
        <v>Betsi CadwaladrGwynedd</v>
      </c>
      <c r="AC996" t="str">
        <f>IFERROR(VLOOKUP(AB996,Control!X:Y,2,FALSE),"secondary")</f>
        <v>Primary</v>
      </c>
    </row>
    <row r="997" spans="1:29" x14ac:dyDescent="0.25">
      <c r="A997" s="11">
        <v>44697</v>
      </c>
      <c r="B997" s="2">
        <v>20</v>
      </c>
      <c r="C997" t="s">
        <v>87</v>
      </c>
      <c r="D997" t="s">
        <v>138</v>
      </c>
      <c r="E997" t="s">
        <v>132</v>
      </c>
      <c r="F997" t="s">
        <v>284</v>
      </c>
      <c r="G997" s="3">
        <v>140.55610866666666</v>
      </c>
      <c r="H997" s="5">
        <v>7.7342618055555534E-2</v>
      </c>
      <c r="I997" s="2">
        <v>15</v>
      </c>
      <c r="J997" s="2">
        <v>7</v>
      </c>
      <c r="K997" s="2">
        <v>0</v>
      </c>
      <c r="L997" s="2">
        <v>81</v>
      </c>
      <c r="M997" s="2">
        <v>81</v>
      </c>
      <c r="N997">
        <v>9</v>
      </c>
      <c r="O997" s="2">
        <v>44</v>
      </c>
      <c r="P997" s="2">
        <v>15</v>
      </c>
      <c r="Q997" s="2">
        <v>52</v>
      </c>
      <c r="R997" s="2">
        <v>63</v>
      </c>
      <c r="S997" s="2">
        <v>11</v>
      </c>
      <c r="T997" s="2">
        <v>0</v>
      </c>
      <c r="U997" s="2">
        <v>3</v>
      </c>
      <c r="V997" s="45">
        <v>1.1203703703703704E-2</v>
      </c>
      <c r="W997" s="45">
        <v>0.2</v>
      </c>
      <c r="X997" s="45">
        <v>4.7233796296296295E-2</v>
      </c>
      <c r="Y997" s="2">
        <v>3</v>
      </c>
      <c r="Z997" s="2">
        <v>63</v>
      </c>
      <c r="AA997">
        <v>81</v>
      </c>
      <c r="AB997" t="str">
        <f t="shared" si="9"/>
        <v>Betsi CadwaladrIsle Of Anglesey</v>
      </c>
      <c r="AC997" t="str">
        <f>IFERROR(VLOOKUP(AB997,Control!X:Y,2,FALSE),"secondary")</f>
        <v>Primary</v>
      </c>
    </row>
    <row r="998" spans="1:29" x14ac:dyDescent="0.25">
      <c r="A998" s="11">
        <v>44697</v>
      </c>
      <c r="B998" s="2">
        <v>20</v>
      </c>
      <c r="C998" t="s">
        <v>87</v>
      </c>
      <c r="D998" t="s">
        <v>131</v>
      </c>
      <c r="E998" t="s">
        <v>132</v>
      </c>
      <c r="F998" t="s">
        <v>284</v>
      </c>
      <c r="G998" s="3">
        <v>0.2680555</v>
      </c>
      <c r="H998" s="5">
        <v>2.1585645833333333E-2</v>
      </c>
      <c r="I998" s="2">
        <v>0</v>
      </c>
      <c r="J998" s="2">
        <v>0</v>
      </c>
      <c r="K998" s="2">
        <v>0</v>
      </c>
      <c r="L998" s="2">
        <v>1</v>
      </c>
      <c r="M998" s="2">
        <v>1</v>
      </c>
      <c r="N998">
        <v>0</v>
      </c>
      <c r="O998" s="2">
        <v>1</v>
      </c>
      <c r="P998" s="2">
        <v>0</v>
      </c>
      <c r="Q998" s="2">
        <v>1</v>
      </c>
      <c r="R998" s="2">
        <v>1</v>
      </c>
      <c r="S998" s="2">
        <v>0</v>
      </c>
      <c r="T998" s="2">
        <v>0</v>
      </c>
      <c r="U998" s="2">
        <v>0</v>
      </c>
      <c r="V998" s="45" t="s">
        <v>77</v>
      </c>
      <c r="W998" s="45" t="s">
        <v>77</v>
      </c>
      <c r="X998" s="45">
        <v>7.858796296296296E-3</v>
      </c>
      <c r="Y998" s="2">
        <v>0</v>
      </c>
      <c r="Z998" s="2">
        <v>1</v>
      </c>
      <c r="AA998">
        <v>1</v>
      </c>
      <c r="AB998" t="str">
        <f t="shared" si="9"/>
        <v>Betsi CadwaladrIsle Of Anglesey</v>
      </c>
      <c r="AC998" t="str">
        <f>IFERROR(VLOOKUP(AB998,Control!X:Y,2,FALSE),"secondary")</f>
        <v>Primary</v>
      </c>
    </row>
    <row r="999" spans="1:29" x14ac:dyDescent="0.25">
      <c r="A999" s="11">
        <v>44697</v>
      </c>
      <c r="B999" s="2">
        <v>20</v>
      </c>
      <c r="C999" t="s">
        <v>87</v>
      </c>
      <c r="D999" t="s">
        <v>131</v>
      </c>
      <c r="E999" t="s">
        <v>132</v>
      </c>
      <c r="F999" t="s">
        <v>82</v>
      </c>
      <c r="G999" s="3">
        <v>0</v>
      </c>
      <c r="H999" s="5">
        <v>9.9305555555555571E-3</v>
      </c>
      <c r="I999" s="2">
        <v>0</v>
      </c>
      <c r="J999" s="2">
        <v>0</v>
      </c>
      <c r="K999" s="2">
        <v>0</v>
      </c>
      <c r="L999" s="2">
        <v>1</v>
      </c>
      <c r="M999" s="2">
        <v>1</v>
      </c>
      <c r="N999">
        <v>1</v>
      </c>
      <c r="O999" s="2">
        <v>1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1</v>
      </c>
      <c r="V999" s="45" t="s">
        <v>77</v>
      </c>
      <c r="W999" s="45" t="s">
        <v>77</v>
      </c>
      <c r="X999" s="45" t="s">
        <v>77</v>
      </c>
      <c r="Y999" s="2">
        <v>1</v>
      </c>
      <c r="Z999" s="2">
        <v>0</v>
      </c>
      <c r="AA999">
        <v>1</v>
      </c>
      <c r="AB999" t="str">
        <f t="shared" si="9"/>
        <v>Betsi CadwaladrOut of Area</v>
      </c>
      <c r="AC999" t="str">
        <f>IFERROR(VLOOKUP(AB999,Control!X:Y,2,FALSE),"secondary")</f>
        <v>secondary</v>
      </c>
    </row>
    <row r="1000" spans="1:29" x14ac:dyDescent="0.25">
      <c r="A1000" s="11">
        <v>44697</v>
      </c>
      <c r="B1000" s="2">
        <v>20</v>
      </c>
      <c r="C1000" t="s">
        <v>87</v>
      </c>
      <c r="D1000" t="s">
        <v>139</v>
      </c>
      <c r="E1000" t="s">
        <v>132</v>
      </c>
      <c r="F1000" t="s">
        <v>94</v>
      </c>
      <c r="G1000" s="3">
        <v>6.7738889999999996</v>
      </c>
      <c r="H1000" s="5">
        <v>8.0978010416666663E-2</v>
      </c>
      <c r="I1000" s="2">
        <v>0</v>
      </c>
      <c r="J1000" s="2">
        <v>0</v>
      </c>
      <c r="K1000" s="2">
        <v>0</v>
      </c>
      <c r="L1000" s="2">
        <v>3</v>
      </c>
      <c r="M1000" s="2">
        <v>3</v>
      </c>
      <c r="N1000">
        <v>0</v>
      </c>
      <c r="O1000" s="2">
        <v>1</v>
      </c>
      <c r="P1000" s="2">
        <v>1</v>
      </c>
      <c r="Q1000" s="2">
        <v>1</v>
      </c>
      <c r="R1000" s="2">
        <v>1</v>
      </c>
      <c r="S1000" s="2">
        <v>0</v>
      </c>
      <c r="T1000" s="2">
        <v>1</v>
      </c>
      <c r="U1000" s="2">
        <v>0</v>
      </c>
      <c r="V1000" s="45">
        <v>1.8275462962962962E-2</v>
      </c>
      <c r="W1000" s="45">
        <v>0</v>
      </c>
      <c r="X1000" s="45">
        <v>6.5856481481481474E-2</v>
      </c>
      <c r="Y1000" s="2">
        <v>1</v>
      </c>
      <c r="Z1000" s="2">
        <v>1</v>
      </c>
      <c r="AA1000">
        <v>3</v>
      </c>
      <c r="AB1000" t="str">
        <f t="shared" si="9"/>
        <v>Betsi CadwaladrPowys</v>
      </c>
      <c r="AC1000" t="str">
        <f>IFERROR(VLOOKUP(AB1000,Control!X:Y,2,FALSE),"secondary")</f>
        <v>secondary</v>
      </c>
    </row>
    <row r="1001" spans="1:29" x14ac:dyDescent="0.25">
      <c r="A1001" s="11">
        <v>44697</v>
      </c>
      <c r="B1001" s="2">
        <v>20</v>
      </c>
      <c r="C1001" t="s">
        <v>87</v>
      </c>
      <c r="D1001" t="s">
        <v>217</v>
      </c>
      <c r="E1001" t="s">
        <v>153</v>
      </c>
      <c r="F1001" t="s">
        <v>278</v>
      </c>
      <c r="G1001" s="3">
        <v>0</v>
      </c>
      <c r="H1001" s="5">
        <v>1.7361111111111112E-2</v>
      </c>
      <c r="I1001" s="2">
        <v>0</v>
      </c>
      <c r="J1001" s="2">
        <v>0</v>
      </c>
      <c r="K1001" s="2">
        <v>0</v>
      </c>
      <c r="L1001" s="2">
        <v>1</v>
      </c>
      <c r="M1001" s="2">
        <v>1</v>
      </c>
      <c r="N1001">
        <v>0</v>
      </c>
      <c r="O1001" s="2">
        <v>1</v>
      </c>
      <c r="P1001" s="2">
        <v>0</v>
      </c>
      <c r="Q1001" s="2">
        <v>1</v>
      </c>
      <c r="R1001" s="2">
        <v>1</v>
      </c>
      <c r="S1001" s="2">
        <v>0</v>
      </c>
      <c r="T1001" s="2">
        <v>0</v>
      </c>
      <c r="U1001" s="2">
        <v>0</v>
      </c>
      <c r="V1001" s="45" t="s">
        <v>77</v>
      </c>
      <c r="W1001" s="45" t="s">
        <v>77</v>
      </c>
      <c r="X1001" s="45">
        <v>3.0671296296296302E-3</v>
      </c>
      <c r="Y1001" s="2">
        <v>0</v>
      </c>
      <c r="Z1001" s="2">
        <v>1</v>
      </c>
      <c r="AA1001">
        <v>1</v>
      </c>
      <c r="AB1001" t="str">
        <f t="shared" si="9"/>
        <v>Betsi CadwaladrTorfaen</v>
      </c>
      <c r="AC1001" t="str">
        <f>IFERROR(VLOOKUP(AB1001,Control!X:Y,2,FALSE),"secondary")</f>
        <v>secondary</v>
      </c>
    </row>
    <row r="1002" spans="1:29" x14ac:dyDescent="0.25">
      <c r="A1002" s="11">
        <v>44697</v>
      </c>
      <c r="B1002" s="2">
        <v>20</v>
      </c>
      <c r="C1002" t="s">
        <v>87</v>
      </c>
      <c r="D1002" t="s">
        <v>139</v>
      </c>
      <c r="E1002" t="s">
        <v>132</v>
      </c>
      <c r="F1002" t="s">
        <v>277</v>
      </c>
      <c r="G1002" s="3">
        <v>239.89721333333327</v>
      </c>
      <c r="H1002" s="5">
        <v>9.1222323569340028E-2</v>
      </c>
      <c r="I1002" s="2">
        <v>22</v>
      </c>
      <c r="J1002" s="2">
        <v>10</v>
      </c>
      <c r="K1002" s="2">
        <v>0</v>
      </c>
      <c r="L1002" s="2">
        <v>120</v>
      </c>
      <c r="M1002" s="2">
        <v>118</v>
      </c>
      <c r="N1002">
        <v>16</v>
      </c>
      <c r="O1002" s="2">
        <v>55</v>
      </c>
      <c r="P1002" s="2">
        <v>21</v>
      </c>
      <c r="Q1002" s="2">
        <v>66</v>
      </c>
      <c r="R1002" s="2">
        <v>82</v>
      </c>
      <c r="S1002" s="2">
        <v>16</v>
      </c>
      <c r="T1002" s="2">
        <v>2</v>
      </c>
      <c r="U1002" s="2">
        <v>15</v>
      </c>
      <c r="V1002" s="45">
        <v>4.2013888888888891E-3</v>
      </c>
      <c r="W1002" s="45">
        <v>0.66666666666666663</v>
      </c>
      <c r="X1002" s="45">
        <v>5.8535879629629625E-2</v>
      </c>
      <c r="Y1002" s="2">
        <v>17</v>
      </c>
      <c r="Z1002" s="2">
        <v>82</v>
      </c>
      <c r="AA1002">
        <v>120</v>
      </c>
      <c r="AB1002" t="str">
        <f t="shared" si="9"/>
        <v>Betsi CadwaladrWrexham</v>
      </c>
      <c r="AC1002" t="str">
        <f>IFERROR(VLOOKUP(AB1002,Control!X:Y,2,FALSE),"secondary")</f>
        <v>Primary</v>
      </c>
    </row>
    <row r="1003" spans="1:29" x14ac:dyDescent="0.25">
      <c r="A1003" s="11">
        <v>44697</v>
      </c>
      <c r="B1003" s="2">
        <v>20</v>
      </c>
      <c r="C1003" t="s">
        <v>87</v>
      </c>
      <c r="D1003" t="s">
        <v>131</v>
      </c>
      <c r="E1003" t="s">
        <v>132</v>
      </c>
      <c r="F1003" t="s">
        <v>277</v>
      </c>
      <c r="G1003" s="3">
        <v>1.5397223333333334</v>
      </c>
      <c r="H1003" s="5">
        <v>1.9351852430555559E-2</v>
      </c>
      <c r="I1003" s="2">
        <v>0</v>
      </c>
      <c r="J1003" s="2">
        <v>0</v>
      </c>
      <c r="K1003" s="2">
        <v>0</v>
      </c>
      <c r="L1003" s="2">
        <v>8</v>
      </c>
      <c r="M1003" s="2">
        <v>8</v>
      </c>
      <c r="N1003">
        <v>1</v>
      </c>
      <c r="O1003" s="2">
        <v>7</v>
      </c>
      <c r="P1003" s="2">
        <v>3</v>
      </c>
      <c r="Q1003" s="2">
        <v>2</v>
      </c>
      <c r="R1003" s="2">
        <v>2</v>
      </c>
      <c r="S1003" s="2">
        <v>0</v>
      </c>
      <c r="T1003" s="2">
        <v>0</v>
      </c>
      <c r="U1003" s="2">
        <v>3</v>
      </c>
      <c r="V1003" s="45">
        <v>9.2592592592592596E-4</v>
      </c>
      <c r="W1003" s="45">
        <v>1</v>
      </c>
      <c r="X1003" s="45">
        <v>9.3663194444444445E-2</v>
      </c>
      <c r="Y1003" s="2">
        <v>3</v>
      </c>
      <c r="Z1003" s="2">
        <v>2</v>
      </c>
      <c r="AA1003">
        <v>8</v>
      </c>
      <c r="AB1003" t="str">
        <f t="shared" si="9"/>
        <v>Betsi CadwaladrWrexham</v>
      </c>
      <c r="AC1003" t="str">
        <f>IFERROR(VLOOKUP(AB1003,Control!X:Y,2,FALSE),"secondary")</f>
        <v>Primary</v>
      </c>
    </row>
    <row r="1004" spans="1:29" x14ac:dyDescent="0.25">
      <c r="A1004" s="11">
        <v>44697</v>
      </c>
      <c r="B1004" s="2">
        <v>20</v>
      </c>
      <c r="C1004" t="s">
        <v>90</v>
      </c>
      <c r="D1004" t="s">
        <v>136</v>
      </c>
      <c r="E1004" t="s">
        <v>132</v>
      </c>
      <c r="F1004" t="s">
        <v>280</v>
      </c>
      <c r="G1004" s="3">
        <v>0.46361116666666663</v>
      </c>
      <c r="H1004" s="5">
        <v>2.1927083333333337E-2</v>
      </c>
      <c r="I1004" s="2">
        <v>0</v>
      </c>
      <c r="J1004" s="2">
        <v>0</v>
      </c>
      <c r="K1004" s="2">
        <v>0</v>
      </c>
      <c r="L1004" s="2">
        <v>2</v>
      </c>
      <c r="M1004" s="2">
        <v>2</v>
      </c>
      <c r="N1004">
        <v>0</v>
      </c>
      <c r="O1004" s="2">
        <v>2</v>
      </c>
      <c r="P1004" s="2">
        <v>2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45">
        <v>3.7847222222222223E-3</v>
      </c>
      <c r="W1004" s="45">
        <v>1</v>
      </c>
      <c r="X1004" s="45" t="s">
        <v>77</v>
      </c>
      <c r="Y1004" s="2">
        <v>0</v>
      </c>
      <c r="Z1004" s="2">
        <v>0</v>
      </c>
      <c r="AA1004">
        <v>2</v>
      </c>
      <c r="AB1004" t="str">
        <f t="shared" ref="AB1004:AB1067" si="10">C1004&amp;F1004</f>
        <v>Cardiff And ValeBlaenau Gwent</v>
      </c>
      <c r="AC1004" t="str">
        <f>IFERROR(VLOOKUP(AB1004,Control!X:Y,2,FALSE),"secondary")</f>
        <v>secondary</v>
      </c>
    </row>
    <row r="1005" spans="1:29" x14ac:dyDescent="0.25">
      <c r="A1005" s="11">
        <v>44697</v>
      </c>
      <c r="B1005" s="2">
        <v>20</v>
      </c>
      <c r="C1005" t="s">
        <v>90</v>
      </c>
      <c r="D1005" t="s">
        <v>136</v>
      </c>
      <c r="E1005" t="s">
        <v>132</v>
      </c>
      <c r="F1005" t="s">
        <v>269</v>
      </c>
      <c r="G1005" s="3">
        <v>1.0672221666666668</v>
      </c>
      <c r="H1005" s="5">
        <v>1.9302661458333335E-2</v>
      </c>
      <c r="I1005" s="2">
        <v>0</v>
      </c>
      <c r="J1005" s="2">
        <v>0</v>
      </c>
      <c r="K1005" s="2">
        <v>0</v>
      </c>
      <c r="L1005" s="2">
        <v>3</v>
      </c>
      <c r="M1005" s="2">
        <v>3</v>
      </c>
      <c r="N1005">
        <v>1</v>
      </c>
      <c r="O1005" s="2">
        <v>3</v>
      </c>
      <c r="P1005" s="2">
        <v>1</v>
      </c>
      <c r="Q1005" s="2">
        <v>1</v>
      </c>
      <c r="R1005" s="2">
        <v>1</v>
      </c>
      <c r="S1005" s="2">
        <v>0</v>
      </c>
      <c r="T1005" s="2">
        <v>0</v>
      </c>
      <c r="U1005" s="2">
        <v>1</v>
      </c>
      <c r="V1005" s="45">
        <v>3.425925925925926E-3</v>
      </c>
      <c r="W1005" s="45">
        <v>1</v>
      </c>
      <c r="X1005" s="45">
        <v>6.8634259259259256E-3</v>
      </c>
      <c r="Y1005" s="2">
        <v>1</v>
      </c>
      <c r="Z1005" s="2">
        <v>1</v>
      </c>
      <c r="AA1005">
        <v>3</v>
      </c>
      <c r="AB1005" t="str">
        <f t="shared" si="10"/>
        <v>Cardiff And ValeBridgend</v>
      </c>
      <c r="AC1005" t="str">
        <f>IFERROR(VLOOKUP(AB1005,Control!X:Y,2,FALSE),"secondary")</f>
        <v>secondary</v>
      </c>
    </row>
    <row r="1006" spans="1:29" x14ac:dyDescent="0.25">
      <c r="A1006" s="11">
        <v>44697</v>
      </c>
      <c r="B1006" s="2">
        <v>20</v>
      </c>
      <c r="C1006" t="s">
        <v>90</v>
      </c>
      <c r="D1006" t="s">
        <v>174</v>
      </c>
      <c r="E1006" t="s">
        <v>153</v>
      </c>
      <c r="F1006" t="s">
        <v>269</v>
      </c>
      <c r="G1006" s="3">
        <v>0</v>
      </c>
      <c r="H1006" s="5">
        <v>4.4768520833333332E-2</v>
      </c>
      <c r="I1006" s="2">
        <v>0</v>
      </c>
      <c r="J1006" s="2">
        <v>0</v>
      </c>
      <c r="K1006" s="2">
        <v>0</v>
      </c>
      <c r="L1006" s="2">
        <v>1</v>
      </c>
      <c r="M1006" s="2">
        <v>1</v>
      </c>
      <c r="N1006">
        <v>0</v>
      </c>
      <c r="O1006" s="2">
        <v>0</v>
      </c>
      <c r="P1006" s="2">
        <v>0</v>
      </c>
      <c r="Q1006" s="2">
        <v>1</v>
      </c>
      <c r="R1006" s="2">
        <v>1</v>
      </c>
      <c r="S1006" s="2">
        <v>0</v>
      </c>
      <c r="T1006" s="2">
        <v>0</v>
      </c>
      <c r="U1006" s="2">
        <v>0</v>
      </c>
      <c r="V1006" s="45" t="s">
        <v>77</v>
      </c>
      <c r="W1006" s="45" t="s">
        <v>77</v>
      </c>
      <c r="X1006" s="45">
        <v>9.521990740740742E-2</v>
      </c>
      <c r="Y1006" s="2">
        <v>0</v>
      </c>
      <c r="Z1006" s="2">
        <v>1</v>
      </c>
      <c r="AA1006">
        <v>1</v>
      </c>
      <c r="AB1006" t="str">
        <f t="shared" si="10"/>
        <v>Cardiff And ValeBridgend</v>
      </c>
      <c r="AC1006" t="str">
        <f>IFERROR(VLOOKUP(AB1006,Control!X:Y,2,FALSE),"secondary")</f>
        <v>secondary</v>
      </c>
    </row>
    <row r="1007" spans="1:29" x14ac:dyDescent="0.25">
      <c r="A1007" s="11">
        <v>44697</v>
      </c>
      <c r="B1007" s="2">
        <v>20</v>
      </c>
      <c r="C1007" t="s">
        <v>90</v>
      </c>
      <c r="D1007" t="s">
        <v>136</v>
      </c>
      <c r="E1007" t="s">
        <v>132</v>
      </c>
      <c r="F1007" t="s">
        <v>272</v>
      </c>
      <c r="G1007" s="3">
        <v>17.727221166666663</v>
      </c>
      <c r="H1007" s="5">
        <v>6.3176253472222207E-2</v>
      </c>
      <c r="I1007" s="2">
        <v>2</v>
      </c>
      <c r="J1007" s="2">
        <v>0</v>
      </c>
      <c r="K1007" s="2">
        <v>0</v>
      </c>
      <c r="L1007" s="2">
        <v>11</v>
      </c>
      <c r="M1007" s="2">
        <v>11</v>
      </c>
      <c r="N1007">
        <v>1</v>
      </c>
      <c r="O1007" s="2">
        <v>6</v>
      </c>
      <c r="P1007" s="2">
        <v>6</v>
      </c>
      <c r="Q1007" s="2">
        <v>4</v>
      </c>
      <c r="R1007" s="2">
        <v>5</v>
      </c>
      <c r="S1007" s="2">
        <v>1</v>
      </c>
      <c r="T1007" s="2">
        <v>0</v>
      </c>
      <c r="U1007" s="2">
        <v>0</v>
      </c>
      <c r="V1007" s="45">
        <v>6.0821759259259258E-3</v>
      </c>
      <c r="W1007" s="45">
        <v>0.5</v>
      </c>
      <c r="X1007" s="45">
        <v>4.805555555555556E-2</v>
      </c>
      <c r="Y1007" s="2">
        <v>0</v>
      </c>
      <c r="Z1007" s="2">
        <v>5</v>
      </c>
      <c r="AA1007">
        <v>11</v>
      </c>
      <c r="AB1007" t="str">
        <f t="shared" si="10"/>
        <v>Cardiff And ValeCaerphilly</v>
      </c>
      <c r="AC1007" t="str">
        <f>IFERROR(VLOOKUP(AB1007,Control!X:Y,2,FALSE),"secondary")</f>
        <v>secondary</v>
      </c>
    </row>
    <row r="1008" spans="1:29" x14ac:dyDescent="0.25">
      <c r="A1008" s="11">
        <v>44697</v>
      </c>
      <c r="B1008" s="2">
        <v>20</v>
      </c>
      <c r="C1008" t="s">
        <v>90</v>
      </c>
      <c r="D1008" t="s">
        <v>174</v>
      </c>
      <c r="E1008" t="s">
        <v>153</v>
      </c>
      <c r="F1008" t="s">
        <v>272</v>
      </c>
      <c r="G1008" s="3">
        <v>0</v>
      </c>
      <c r="H1008" s="5">
        <v>6.2037013888888888E-3</v>
      </c>
      <c r="I1008" s="2">
        <v>0</v>
      </c>
      <c r="J1008" s="2">
        <v>0</v>
      </c>
      <c r="K1008" s="2">
        <v>0</v>
      </c>
      <c r="L1008" s="2">
        <v>1</v>
      </c>
      <c r="M1008" s="2">
        <v>1</v>
      </c>
      <c r="N1008">
        <v>0</v>
      </c>
      <c r="O1008" s="2">
        <v>1</v>
      </c>
      <c r="P1008" s="2">
        <v>0</v>
      </c>
      <c r="Q1008" s="2">
        <v>1</v>
      </c>
      <c r="R1008" s="2">
        <v>1</v>
      </c>
      <c r="S1008" s="2">
        <v>0</v>
      </c>
      <c r="T1008" s="2">
        <v>0</v>
      </c>
      <c r="U1008" s="2">
        <v>0</v>
      </c>
      <c r="V1008" s="45" t="s">
        <v>77</v>
      </c>
      <c r="W1008" s="45" t="s">
        <v>77</v>
      </c>
      <c r="X1008" s="45">
        <v>3.0219907407407407E-2</v>
      </c>
      <c r="Y1008" s="2">
        <v>0</v>
      </c>
      <c r="Z1008" s="2">
        <v>1</v>
      </c>
      <c r="AA1008">
        <v>1</v>
      </c>
      <c r="AB1008" t="str">
        <f t="shared" si="10"/>
        <v>Cardiff And ValeCaerphilly</v>
      </c>
      <c r="AC1008" t="str">
        <f>IFERROR(VLOOKUP(AB1008,Control!X:Y,2,FALSE),"secondary")</f>
        <v>secondary</v>
      </c>
    </row>
    <row r="1009" spans="1:29" x14ac:dyDescent="0.25">
      <c r="A1009" s="11">
        <v>44697</v>
      </c>
      <c r="B1009" s="2">
        <v>20</v>
      </c>
      <c r="C1009" t="s">
        <v>90</v>
      </c>
      <c r="D1009" t="s">
        <v>136</v>
      </c>
      <c r="E1009" t="s">
        <v>132</v>
      </c>
      <c r="F1009" t="s">
        <v>273</v>
      </c>
      <c r="G1009" s="3">
        <v>440.39553066666673</v>
      </c>
      <c r="H1009" s="5">
        <v>7.489304819395369E-2</v>
      </c>
      <c r="I1009" s="2">
        <v>40</v>
      </c>
      <c r="J1009" s="2">
        <v>7</v>
      </c>
      <c r="K1009" s="2">
        <v>0</v>
      </c>
      <c r="L1009" s="2">
        <v>277</v>
      </c>
      <c r="M1009" s="2">
        <v>273</v>
      </c>
      <c r="N1009">
        <v>57</v>
      </c>
      <c r="O1009" s="2">
        <v>155</v>
      </c>
      <c r="P1009" s="2">
        <v>75</v>
      </c>
      <c r="Q1009" s="2">
        <v>145</v>
      </c>
      <c r="R1009" s="2">
        <v>172</v>
      </c>
      <c r="S1009" s="2">
        <v>27</v>
      </c>
      <c r="T1009" s="2">
        <v>9</v>
      </c>
      <c r="U1009" s="2">
        <v>21</v>
      </c>
      <c r="V1009" s="45">
        <v>5.0231481481481481E-3</v>
      </c>
      <c r="W1009" s="45">
        <v>0.56000000000000005</v>
      </c>
      <c r="X1009" s="45">
        <v>6.04224537037037E-2</v>
      </c>
      <c r="Y1009" s="2">
        <v>30</v>
      </c>
      <c r="Z1009" s="2">
        <v>172</v>
      </c>
      <c r="AA1009">
        <v>276</v>
      </c>
      <c r="AB1009" t="str">
        <f t="shared" si="10"/>
        <v>Cardiff And ValeCardiff</v>
      </c>
      <c r="AC1009" t="str">
        <f>IFERROR(VLOOKUP(AB1009,Control!X:Y,2,FALSE),"secondary")</f>
        <v>Primary</v>
      </c>
    </row>
    <row r="1010" spans="1:29" x14ac:dyDescent="0.25">
      <c r="A1010" s="11">
        <v>44697</v>
      </c>
      <c r="B1010" s="2">
        <v>20</v>
      </c>
      <c r="C1010" t="s">
        <v>90</v>
      </c>
      <c r="D1010" t="s">
        <v>155</v>
      </c>
      <c r="E1010" t="s">
        <v>146</v>
      </c>
      <c r="F1010" t="s">
        <v>273</v>
      </c>
      <c r="G1010" s="3">
        <v>0</v>
      </c>
      <c r="H1010" s="5">
        <v>2.4325085069444446E-2</v>
      </c>
      <c r="I1010" s="2">
        <v>0</v>
      </c>
      <c r="J1010" s="2">
        <v>0</v>
      </c>
      <c r="K1010" s="2">
        <v>0</v>
      </c>
      <c r="L1010" s="2">
        <v>18</v>
      </c>
      <c r="M1010" s="2">
        <v>17</v>
      </c>
      <c r="N1010">
        <v>0</v>
      </c>
      <c r="O1010" s="2">
        <v>15</v>
      </c>
      <c r="P1010" s="2">
        <v>2</v>
      </c>
      <c r="Q1010" s="2">
        <v>7</v>
      </c>
      <c r="R1010" s="2">
        <v>8</v>
      </c>
      <c r="S1010" s="2">
        <v>1</v>
      </c>
      <c r="T1010" s="2">
        <v>0</v>
      </c>
      <c r="U1010" s="2">
        <v>8</v>
      </c>
      <c r="V1010" s="45">
        <v>5.1909722222222218E-3</v>
      </c>
      <c r="W1010" s="45">
        <v>0.5</v>
      </c>
      <c r="X1010" s="45">
        <v>6.9849537037037043E-2</v>
      </c>
      <c r="Y1010" s="2">
        <v>8</v>
      </c>
      <c r="Z1010" s="2">
        <v>8</v>
      </c>
      <c r="AA1010">
        <v>18</v>
      </c>
      <c r="AB1010" t="str">
        <f t="shared" si="10"/>
        <v>Cardiff And ValeCardiff</v>
      </c>
      <c r="AC1010" t="str">
        <f>IFERROR(VLOOKUP(AB1010,Control!X:Y,2,FALSE),"secondary")</f>
        <v>Primary</v>
      </c>
    </row>
    <row r="1011" spans="1:29" x14ac:dyDescent="0.25">
      <c r="A1011" s="11">
        <v>44697</v>
      </c>
      <c r="B1011" s="2">
        <v>20</v>
      </c>
      <c r="C1011" t="s">
        <v>90</v>
      </c>
      <c r="D1011" t="s">
        <v>163</v>
      </c>
      <c r="E1011" t="s">
        <v>153</v>
      </c>
      <c r="F1011" t="s">
        <v>273</v>
      </c>
      <c r="G1011" s="3">
        <v>0</v>
      </c>
      <c r="H1011" s="5">
        <v>1.7395833333333336E-2</v>
      </c>
      <c r="I1011" s="2">
        <v>0</v>
      </c>
      <c r="J1011" s="2">
        <v>0</v>
      </c>
      <c r="K1011" s="2">
        <v>0</v>
      </c>
      <c r="L1011" s="2">
        <v>2</v>
      </c>
      <c r="M1011" s="2">
        <v>2</v>
      </c>
      <c r="N1011">
        <v>0</v>
      </c>
      <c r="O1011" s="2">
        <v>2</v>
      </c>
      <c r="P1011" s="2">
        <v>0</v>
      </c>
      <c r="Q1011" s="2">
        <v>2</v>
      </c>
      <c r="R1011" s="2">
        <v>2</v>
      </c>
      <c r="S1011" s="2">
        <v>0</v>
      </c>
      <c r="T1011" s="2">
        <v>0</v>
      </c>
      <c r="U1011" s="2">
        <v>0</v>
      </c>
      <c r="V1011" s="45" t="s">
        <v>77</v>
      </c>
      <c r="W1011" s="45" t="s">
        <v>77</v>
      </c>
      <c r="X1011" s="45">
        <v>7.949652777777777E-2</v>
      </c>
      <c r="Y1011" s="2">
        <v>0</v>
      </c>
      <c r="Z1011" s="2">
        <v>2</v>
      </c>
      <c r="AA1011">
        <v>2</v>
      </c>
      <c r="AB1011" t="str">
        <f t="shared" si="10"/>
        <v>Cardiff And ValeCardiff</v>
      </c>
      <c r="AC1011" t="str">
        <f>IFERROR(VLOOKUP(AB1011,Control!X:Y,2,FALSE),"secondary")</f>
        <v>Primary</v>
      </c>
    </row>
    <row r="1012" spans="1:29" x14ac:dyDescent="0.25">
      <c r="A1012" s="11">
        <v>44697</v>
      </c>
      <c r="B1012" s="2">
        <v>20</v>
      </c>
      <c r="C1012" t="s">
        <v>90</v>
      </c>
      <c r="D1012" t="s">
        <v>174</v>
      </c>
      <c r="E1012" t="s">
        <v>153</v>
      </c>
      <c r="F1012" t="s">
        <v>273</v>
      </c>
      <c r="G1012" s="3">
        <v>0</v>
      </c>
      <c r="H1012" s="5" t="s">
        <v>77</v>
      </c>
      <c r="I1012" s="2">
        <v>0</v>
      </c>
      <c r="J1012" s="2">
        <v>0</v>
      </c>
      <c r="K1012" s="2">
        <v>0</v>
      </c>
      <c r="L1012" s="2">
        <v>1</v>
      </c>
      <c r="M1012" s="2">
        <v>0</v>
      </c>
      <c r="N101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1</v>
      </c>
      <c r="V1012" s="45" t="s">
        <v>77</v>
      </c>
      <c r="W1012" s="45" t="s">
        <v>77</v>
      </c>
      <c r="X1012" s="45" t="s">
        <v>77</v>
      </c>
      <c r="Y1012" s="2">
        <v>1</v>
      </c>
      <c r="Z1012" s="2">
        <v>0</v>
      </c>
      <c r="AA1012">
        <v>0</v>
      </c>
      <c r="AB1012" t="str">
        <f t="shared" si="10"/>
        <v>Cardiff And ValeCardiff</v>
      </c>
      <c r="AC1012" t="str">
        <f>IFERROR(VLOOKUP(AB1012,Control!X:Y,2,FALSE),"secondary")</f>
        <v>Primary</v>
      </c>
    </row>
    <row r="1013" spans="1:29" x14ac:dyDescent="0.25">
      <c r="A1013" s="11">
        <v>44697</v>
      </c>
      <c r="B1013" s="2">
        <v>20</v>
      </c>
      <c r="C1013" t="s">
        <v>90</v>
      </c>
      <c r="D1013" t="s">
        <v>136</v>
      </c>
      <c r="E1013" t="s">
        <v>132</v>
      </c>
      <c r="F1013" t="s">
        <v>268</v>
      </c>
      <c r="G1013" s="3">
        <v>0.86527766666666661</v>
      </c>
      <c r="H1013" s="5">
        <v>2.1338733796296298E-2</v>
      </c>
      <c r="I1013" s="2">
        <v>0</v>
      </c>
      <c r="J1013" s="2">
        <v>0</v>
      </c>
      <c r="K1013" s="2">
        <v>0</v>
      </c>
      <c r="L1013" s="2">
        <v>3</v>
      </c>
      <c r="M1013" s="2">
        <v>3</v>
      </c>
      <c r="N1013">
        <v>1</v>
      </c>
      <c r="O1013" s="2">
        <v>2</v>
      </c>
      <c r="P1013" s="2">
        <v>0</v>
      </c>
      <c r="Q1013" s="2">
        <v>3</v>
      </c>
      <c r="R1013" s="2">
        <v>3</v>
      </c>
      <c r="S1013" s="2">
        <v>0</v>
      </c>
      <c r="T1013" s="2">
        <v>0</v>
      </c>
      <c r="U1013" s="2">
        <v>0</v>
      </c>
      <c r="V1013" s="45" t="s">
        <v>77</v>
      </c>
      <c r="W1013" s="45" t="s">
        <v>77</v>
      </c>
      <c r="X1013" s="45">
        <v>3.2638888888888891E-3</v>
      </c>
      <c r="Y1013" s="2">
        <v>0</v>
      </c>
      <c r="Z1013" s="2">
        <v>3</v>
      </c>
      <c r="AA1013">
        <v>3</v>
      </c>
      <c r="AB1013" t="str">
        <f t="shared" si="10"/>
        <v>Cardiff And ValeCarmarthenshire</v>
      </c>
      <c r="AC1013" t="str">
        <f>IFERROR(VLOOKUP(AB1013,Control!X:Y,2,FALSE),"secondary")</f>
        <v>secondary</v>
      </c>
    </row>
    <row r="1014" spans="1:29" x14ac:dyDescent="0.25">
      <c r="A1014" s="11">
        <v>44697</v>
      </c>
      <c r="B1014" s="2">
        <v>20</v>
      </c>
      <c r="C1014" t="s">
        <v>90</v>
      </c>
      <c r="D1014" t="s">
        <v>155</v>
      </c>
      <c r="E1014" t="s">
        <v>146</v>
      </c>
      <c r="F1014" t="s">
        <v>268</v>
      </c>
      <c r="G1014" s="3">
        <v>0</v>
      </c>
      <c r="H1014" s="5">
        <v>1.90625E-2</v>
      </c>
      <c r="I1014" s="2">
        <v>0</v>
      </c>
      <c r="J1014" s="2">
        <v>0</v>
      </c>
      <c r="K1014" s="2">
        <v>0</v>
      </c>
      <c r="L1014" s="2">
        <v>1</v>
      </c>
      <c r="M1014" s="2">
        <v>1</v>
      </c>
      <c r="N1014">
        <v>0</v>
      </c>
      <c r="O1014" s="2">
        <v>1</v>
      </c>
      <c r="P1014" s="2">
        <v>0</v>
      </c>
      <c r="Q1014" s="2">
        <v>1</v>
      </c>
      <c r="R1014" s="2">
        <v>1</v>
      </c>
      <c r="S1014" s="2">
        <v>0</v>
      </c>
      <c r="T1014" s="2">
        <v>0</v>
      </c>
      <c r="U1014" s="2">
        <v>0</v>
      </c>
      <c r="V1014" s="45" t="s">
        <v>77</v>
      </c>
      <c r="W1014" s="45" t="s">
        <v>77</v>
      </c>
      <c r="X1014" s="45">
        <v>4.1678240740740745E-2</v>
      </c>
      <c r="Y1014" s="2">
        <v>0</v>
      </c>
      <c r="Z1014" s="2">
        <v>1</v>
      </c>
      <c r="AA1014">
        <v>1</v>
      </c>
      <c r="AB1014" t="str">
        <f t="shared" si="10"/>
        <v>Cardiff And ValeCarmarthenshire</v>
      </c>
      <c r="AC1014" t="str">
        <f>IFERROR(VLOOKUP(AB1014,Control!X:Y,2,FALSE),"secondary")</f>
        <v>secondary</v>
      </c>
    </row>
    <row r="1015" spans="1:29" x14ac:dyDescent="0.25">
      <c r="A1015" s="11">
        <v>44697</v>
      </c>
      <c r="B1015" s="2">
        <v>20</v>
      </c>
      <c r="C1015" t="s">
        <v>90</v>
      </c>
      <c r="D1015" t="s">
        <v>136</v>
      </c>
      <c r="E1015" t="s">
        <v>132</v>
      </c>
      <c r="F1015" t="s">
        <v>286</v>
      </c>
      <c r="G1015" s="3">
        <v>0</v>
      </c>
      <c r="H1015" s="5">
        <v>1.4583333333333334E-2</v>
      </c>
      <c r="I1015" s="2">
        <v>0</v>
      </c>
      <c r="J1015" s="2">
        <v>0</v>
      </c>
      <c r="K1015" s="2">
        <v>0</v>
      </c>
      <c r="L1015" s="2">
        <v>1</v>
      </c>
      <c r="M1015" s="2">
        <v>1</v>
      </c>
      <c r="N1015">
        <v>0</v>
      </c>
      <c r="O1015" s="2">
        <v>1</v>
      </c>
      <c r="P1015" s="2">
        <v>0</v>
      </c>
      <c r="Q1015" s="2">
        <v>1</v>
      </c>
      <c r="R1015" s="2">
        <v>1</v>
      </c>
      <c r="S1015" s="2">
        <v>0</v>
      </c>
      <c r="T1015" s="2">
        <v>0</v>
      </c>
      <c r="U1015" s="2">
        <v>0</v>
      </c>
      <c r="V1015" s="45" t="s">
        <v>77</v>
      </c>
      <c r="W1015" s="45" t="s">
        <v>77</v>
      </c>
      <c r="X1015" s="45">
        <v>9.6296296296296303E-3</v>
      </c>
      <c r="Y1015" s="2">
        <v>0</v>
      </c>
      <c r="Z1015" s="2">
        <v>1</v>
      </c>
      <c r="AA1015">
        <v>1</v>
      </c>
      <c r="AB1015" t="str">
        <f t="shared" si="10"/>
        <v>Cardiff And ValeCeredigion</v>
      </c>
      <c r="AC1015" t="str">
        <f>IFERROR(VLOOKUP(AB1015,Control!X:Y,2,FALSE),"secondary")</f>
        <v>secondary</v>
      </c>
    </row>
    <row r="1016" spans="1:29" x14ac:dyDescent="0.25">
      <c r="A1016" s="11">
        <v>44697</v>
      </c>
      <c r="B1016" s="2">
        <v>20</v>
      </c>
      <c r="C1016" t="s">
        <v>90</v>
      </c>
      <c r="D1016" t="s">
        <v>136</v>
      </c>
      <c r="E1016" t="s">
        <v>132</v>
      </c>
      <c r="F1016" t="s">
        <v>281</v>
      </c>
      <c r="G1016" s="3">
        <v>0.56361116666666655</v>
      </c>
      <c r="H1016" s="5">
        <v>1.7553241666666667E-2</v>
      </c>
      <c r="I1016" s="2">
        <v>0</v>
      </c>
      <c r="J1016" s="2">
        <v>0</v>
      </c>
      <c r="K1016" s="2">
        <v>0</v>
      </c>
      <c r="L1016" s="2">
        <v>6</v>
      </c>
      <c r="M1016" s="2">
        <v>6</v>
      </c>
      <c r="N1016">
        <v>1</v>
      </c>
      <c r="O1016" s="2">
        <v>5</v>
      </c>
      <c r="P1016" s="2">
        <v>0</v>
      </c>
      <c r="Q1016" s="2">
        <v>3</v>
      </c>
      <c r="R1016" s="2">
        <v>3</v>
      </c>
      <c r="S1016" s="2">
        <v>0</v>
      </c>
      <c r="T1016" s="2">
        <v>0</v>
      </c>
      <c r="U1016" s="2">
        <v>3</v>
      </c>
      <c r="V1016" s="45" t="s">
        <v>77</v>
      </c>
      <c r="W1016" s="45" t="s">
        <v>77</v>
      </c>
      <c r="X1016" s="45">
        <v>5.1736111111111115E-2</v>
      </c>
      <c r="Y1016" s="2">
        <v>3</v>
      </c>
      <c r="Z1016" s="2">
        <v>3</v>
      </c>
      <c r="AA1016">
        <v>6</v>
      </c>
      <c r="AB1016" t="str">
        <f t="shared" si="10"/>
        <v>Cardiff And ValeMerthyr Tydfil</v>
      </c>
      <c r="AC1016" t="str">
        <f>IFERROR(VLOOKUP(AB1016,Control!X:Y,2,FALSE),"secondary")</f>
        <v>secondary</v>
      </c>
    </row>
    <row r="1017" spans="1:29" x14ac:dyDescent="0.25">
      <c r="A1017" s="11">
        <v>44697</v>
      </c>
      <c r="B1017" s="2">
        <v>20</v>
      </c>
      <c r="C1017" t="s">
        <v>90</v>
      </c>
      <c r="D1017" t="s">
        <v>155</v>
      </c>
      <c r="E1017" t="s">
        <v>146</v>
      </c>
      <c r="F1017" t="s">
        <v>281</v>
      </c>
      <c r="G1017" s="3">
        <v>0</v>
      </c>
      <c r="H1017" s="5">
        <v>2.6203701388888893E-2</v>
      </c>
      <c r="I1017" s="2">
        <v>0</v>
      </c>
      <c r="J1017" s="2">
        <v>0</v>
      </c>
      <c r="K1017" s="2">
        <v>0</v>
      </c>
      <c r="L1017" s="2">
        <v>1</v>
      </c>
      <c r="M1017" s="2">
        <v>1</v>
      </c>
      <c r="N1017">
        <v>0</v>
      </c>
      <c r="O1017" s="2">
        <v>1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1</v>
      </c>
      <c r="V1017" s="45" t="s">
        <v>77</v>
      </c>
      <c r="W1017" s="45" t="s">
        <v>77</v>
      </c>
      <c r="X1017" s="45" t="s">
        <v>77</v>
      </c>
      <c r="Y1017" s="2">
        <v>1</v>
      </c>
      <c r="Z1017" s="2">
        <v>0</v>
      </c>
      <c r="AA1017">
        <v>1</v>
      </c>
      <c r="AB1017" t="str">
        <f t="shared" si="10"/>
        <v>Cardiff And ValeMerthyr Tydfil</v>
      </c>
      <c r="AC1017" t="str">
        <f>IFERROR(VLOOKUP(AB1017,Control!X:Y,2,FALSE),"secondary")</f>
        <v>secondary</v>
      </c>
    </row>
    <row r="1018" spans="1:29" x14ac:dyDescent="0.25">
      <c r="A1018" s="11">
        <v>44697</v>
      </c>
      <c r="B1018" s="2">
        <v>20</v>
      </c>
      <c r="C1018" t="s">
        <v>90</v>
      </c>
      <c r="D1018" t="s">
        <v>136</v>
      </c>
      <c r="E1018" t="s">
        <v>132</v>
      </c>
      <c r="F1018" t="s">
        <v>279</v>
      </c>
      <c r="G1018" s="3">
        <v>1.2647221666666666</v>
      </c>
      <c r="H1018" s="5">
        <v>1.7889659722222222E-2</v>
      </c>
      <c r="I1018" s="2">
        <v>0</v>
      </c>
      <c r="J1018" s="2">
        <v>0</v>
      </c>
      <c r="K1018" s="2">
        <v>0</v>
      </c>
      <c r="L1018" s="2">
        <v>5</v>
      </c>
      <c r="M1018" s="2">
        <v>5</v>
      </c>
      <c r="N1018">
        <v>1</v>
      </c>
      <c r="O1018" s="2">
        <v>5</v>
      </c>
      <c r="P1018" s="2">
        <v>3</v>
      </c>
      <c r="Q1018" s="2">
        <v>2</v>
      </c>
      <c r="R1018" s="2">
        <v>2</v>
      </c>
      <c r="S1018" s="2">
        <v>0</v>
      </c>
      <c r="T1018" s="2">
        <v>0</v>
      </c>
      <c r="U1018" s="2">
        <v>0</v>
      </c>
      <c r="V1018" s="45">
        <v>3.9583333333333337E-3</v>
      </c>
      <c r="W1018" s="45">
        <v>0.66666666666666663</v>
      </c>
      <c r="X1018" s="45">
        <v>2.1209490740740744E-2</v>
      </c>
      <c r="Y1018" s="2">
        <v>0</v>
      </c>
      <c r="Z1018" s="2">
        <v>2</v>
      </c>
      <c r="AA1018">
        <v>5</v>
      </c>
      <c r="AB1018" t="str">
        <f t="shared" si="10"/>
        <v>Cardiff And ValeMonmouthshire</v>
      </c>
      <c r="AC1018" t="str">
        <f>IFERROR(VLOOKUP(AB1018,Control!X:Y,2,FALSE),"secondary")</f>
        <v>secondary</v>
      </c>
    </row>
    <row r="1019" spans="1:29" x14ac:dyDescent="0.25">
      <c r="A1019" s="11">
        <v>44697</v>
      </c>
      <c r="B1019" s="2">
        <v>20</v>
      </c>
      <c r="C1019" t="s">
        <v>90</v>
      </c>
      <c r="D1019" t="s">
        <v>155</v>
      </c>
      <c r="E1019" t="s">
        <v>146</v>
      </c>
      <c r="F1019" t="s">
        <v>279</v>
      </c>
      <c r="G1019" s="3">
        <v>0</v>
      </c>
      <c r="H1019" s="5">
        <v>1.7361111111111112E-2</v>
      </c>
      <c r="I1019" s="2">
        <v>0</v>
      </c>
      <c r="J1019" s="2">
        <v>0</v>
      </c>
      <c r="K1019" s="2">
        <v>0</v>
      </c>
      <c r="L1019" s="2">
        <v>1</v>
      </c>
      <c r="M1019" s="2">
        <v>1</v>
      </c>
      <c r="N1019">
        <v>0</v>
      </c>
      <c r="O1019" s="2">
        <v>1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1</v>
      </c>
      <c r="V1019" s="45" t="s">
        <v>77</v>
      </c>
      <c r="W1019" s="45" t="s">
        <v>77</v>
      </c>
      <c r="X1019" s="45" t="s">
        <v>77</v>
      </c>
      <c r="Y1019" s="2">
        <v>1</v>
      </c>
      <c r="Z1019" s="2">
        <v>0</v>
      </c>
      <c r="AA1019">
        <v>1</v>
      </c>
      <c r="AB1019" t="str">
        <f t="shared" si="10"/>
        <v>Cardiff And ValeMonmouthshire</v>
      </c>
      <c r="AC1019" t="str">
        <f>IFERROR(VLOOKUP(AB1019,Control!X:Y,2,FALSE),"secondary")</f>
        <v>secondary</v>
      </c>
    </row>
    <row r="1020" spans="1:29" x14ac:dyDescent="0.25">
      <c r="A1020" s="11">
        <v>44697</v>
      </c>
      <c r="B1020" s="2">
        <v>20</v>
      </c>
      <c r="C1020" t="s">
        <v>90</v>
      </c>
      <c r="D1020" t="s">
        <v>136</v>
      </c>
      <c r="E1020" t="s">
        <v>132</v>
      </c>
      <c r="F1020" t="s">
        <v>275</v>
      </c>
      <c r="G1020" s="3">
        <v>0.36888883333333333</v>
      </c>
      <c r="H1020" s="5">
        <v>2.5787034722222223E-2</v>
      </c>
      <c r="I1020" s="2">
        <v>0</v>
      </c>
      <c r="J1020" s="2">
        <v>0</v>
      </c>
      <c r="K1020" s="2">
        <v>0</v>
      </c>
      <c r="L1020" s="2">
        <v>1</v>
      </c>
      <c r="M1020" s="2">
        <v>1</v>
      </c>
      <c r="N1020">
        <v>0</v>
      </c>
      <c r="O1020" s="2">
        <v>1</v>
      </c>
      <c r="P1020" s="2">
        <v>1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45">
        <v>4.9537037037037041E-3</v>
      </c>
      <c r="W1020" s="45">
        <v>1</v>
      </c>
      <c r="X1020" s="45" t="s">
        <v>77</v>
      </c>
      <c r="Y1020" s="2">
        <v>0</v>
      </c>
      <c r="Z1020" s="2">
        <v>0</v>
      </c>
      <c r="AA1020">
        <v>1</v>
      </c>
      <c r="AB1020" t="str">
        <f t="shared" si="10"/>
        <v>Cardiff And ValeNeath Port Talbot</v>
      </c>
      <c r="AC1020" t="str">
        <f>IFERROR(VLOOKUP(AB1020,Control!X:Y,2,FALSE),"secondary")</f>
        <v>secondary</v>
      </c>
    </row>
    <row r="1021" spans="1:29" x14ac:dyDescent="0.25">
      <c r="A1021" s="11">
        <v>44697</v>
      </c>
      <c r="B1021" s="2">
        <v>20</v>
      </c>
      <c r="C1021" t="s">
        <v>90</v>
      </c>
      <c r="D1021" t="s">
        <v>136</v>
      </c>
      <c r="E1021" t="s">
        <v>132</v>
      </c>
      <c r="F1021" t="s">
        <v>271</v>
      </c>
      <c r="G1021" s="3">
        <v>5.2308321666666675</v>
      </c>
      <c r="H1021" s="5">
        <v>4.43964880952381E-2</v>
      </c>
      <c r="I1021" s="2">
        <v>1</v>
      </c>
      <c r="J1021" s="2">
        <v>0</v>
      </c>
      <c r="K1021" s="2">
        <v>0</v>
      </c>
      <c r="L1021" s="2">
        <v>7</v>
      </c>
      <c r="M1021" s="2">
        <v>7</v>
      </c>
      <c r="N1021">
        <v>0</v>
      </c>
      <c r="O1021" s="2">
        <v>6</v>
      </c>
      <c r="P1021" s="2">
        <v>0</v>
      </c>
      <c r="Q1021" s="2">
        <v>5</v>
      </c>
      <c r="R1021" s="2">
        <v>6</v>
      </c>
      <c r="S1021" s="2">
        <v>1</v>
      </c>
      <c r="T1021" s="2">
        <v>0</v>
      </c>
      <c r="U1021" s="2">
        <v>1</v>
      </c>
      <c r="V1021" s="45" t="s">
        <v>77</v>
      </c>
      <c r="W1021" s="45" t="s">
        <v>77</v>
      </c>
      <c r="X1021" s="45">
        <v>3.6122685185185188E-2</v>
      </c>
      <c r="Y1021" s="2">
        <v>1</v>
      </c>
      <c r="Z1021" s="2">
        <v>6</v>
      </c>
      <c r="AA1021">
        <v>7</v>
      </c>
      <c r="AB1021" t="str">
        <f t="shared" si="10"/>
        <v>Cardiff And ValeNewport</v>
      </c>
      <c r="AC1021" t="str">
        <f>IFERROR(VLOOKUP(AB1021,Control!X:Y,2,FALSE),"secondary")</f>
        <v>secondary</v>
      </c>
    </row>
    <row r="1022" spans="1:29" x14ac:dyDescent="0.25">
      <c r="A1022" s="11">
        <v>44697</v>
      </c>
      <c r="B1022" s="2">
        <v>20</v>
      </c>
      <c r="C1022" t="s">
        <v>90</v>
      </c>
      <c r="D1022" t="s">
        <v>136</v>
      </c>
      <c r="E1022" t="s">
        <v>132</v>
      </c>
      <c r="F1022" t="s">
        <v>94</v>
      </c>
      <c r="G1022" s="3">
        <v>0</v>
      </c>
      <c r="H1022" s="5">
        <v>3.1817131944444445E-2</v>
      </c>
      <c r="I1022" s="2">
        <v>0</v>
      </c>
      <c r="J1022" s="2">
        <v>0</v>
      </c>
      <c r="K1022" s="2">
        <v>0</v>
      </c>
      <c r="L1022" s="2">
        <v>1</v>
      </c>
      <c r="M1022" s="2">
        <v>1</v>
      </c>
      <c r="N1022">
        <v>0</v>
      </c>
      <c r="O1022" s="2">
        <v>1</v>
      </c>
      <c r="P1022" s="2">
        <v>0</v>
      </c>
      <c r="Q1022" s="2">
        <v>1</v>
      </c>
      <c r="R1022" s="2">
        <v>1</v>
      </c>
      <c r="S1022" s="2">
        <v>0</v>
      </c>
      <c r="T1022" s="2">
        <v>0</v>
      </c>
      <c r="U1022" s="2">
        <v>0</v>
      </c>
      <c r="V1022" s="45" t="s">
        <v>77</v>
      </c>
      <c r="W1022" s="45" t="s">
        <v>77</v>
      </c>
      <c r="X1022" s="45">
        <v>3.951388888888889E-2</v>
      </c>
      <c r="Y1022" s="2">
        <v>0</v>
      </c>
      <c r="Z1022" s="2">
        <v>1</v>
      </c>
      <c r="AA1022">
        <v>1</v>
      </c>
      <c r="AB1022" t="str">
        <f t="shared" si="10"/>
        <v>Cardiff And ValePowys</v>
      </c>
      <c r="AC1022" t="str">
        <f>IFERROR(VLOOKUP(AB1022,Control!X:Y,2,FALSE),"secondary")</f>
        <v>secondary</v>
      </c>
    </row>
    <row r="1023" spans="1:29" x14ac:dyDescent="0.25">
      <c r="A1023" s="11">
        <v>44697</v>
      </c>
      <c r="B1023" s="2">
        <v>20</v>
      </c>
      <c r="C1023" t="s">
        <v>90</v>
      </c>
      <c r="D1023" t="s">
        <v>136</v>
      </c>
      <c r="E1023" t="s">
        <v>132</v>
      </c>
      <c r="F1023" t="s">
        <v>274</v>
      </c>
      <c r="G1023" s="3">
        <v>4.2641666666666671</v>
      </c>
      <c r="H1023" s="5">
        <v>2.8530092592592596E-2</v>
      </c>
      <c r="I1023" s="2">
        <v>0</v>
      </c>
      <c r="J1023" s="2">
        <v>0</v>
      </c>
      <c r="K1023" s="2">
        <v>0</v>
      </c>
      <c r="L1023" s="2">
        <v>14</v>
      </c>
      <c r="M1023" s="2">
        <v>12</v>
      </c>
      <c r="N1023">
        <v>2</v>
      </c>
      <c r="O1023" s="2">
        <v>10</v>
      </c>
      <c r="P1023" s="2">
        <v>3</v>
      </c>
      <c r="Q1023" s="2">
        <v>8</v>
      </c>
      <c r="R1023" s="2">
        <v>8</v>
      </c>
      <c r="S1023" s="2">
        <v>0</v>
      </c>
      <c r="T1023" s="2">
        <v>0</v>
      </c>
      <c r="U1023" s="2">
        <v>3</v>
      </c>
      <c r="V1023" s="45">
        <v>3.2407407407407406E-4</v>
      </c>
      <c r="W1023" s="45">
        <v>0.66666666666666663</v>
      </c>
      <c r="X1023" s="45">
        <v>3.1307870370370368E-2</v>
      </c>
      <c r="Y1023" s="2">
        <v>3</v>
      </c>
      <c r="Z1023" s="2">
        <v>8</v>
      </c>
      <c r="AA1023">
        <v>13</v>
      </c>
      <c r="AB1023" t="str">
        <f t="shared" si="10"/>
        <v>Cardiff And ValeRhondda Cynon Taff</v>
      </c>
      <c r="AC1023" t="str">
        <f>IFERROR(VLOOKUP(AB1023,Control!X:Y,2,FALSE),"secondary")</f>
        <v>secondary</v>
      </c>
    </row>
    <row r="1024" spans="1:29" x14ac:dyDescent="0.25">
      <c r="A1024" s="11">
        <v>44697</v>
      </c>
      <c r="B1024" s="2">
        <v>20</v>
      </c>
      <c r="C1024" t="s">
        <v>90</v>
      </c>
      <c r="D1024" t="s">
        <v>163</v>
      </c>
      <c r="E1024" t="s">
        <v>153</v>
      </c>
      <c r="F1024" t="s">
        <v>274</v>
      </c>
      <c r="G1024" s="3">
        <v>0</v>
      </c>
      <c r="H1024" s="5">
        <v>8.7268541666666675E-3</v>
      </c>
      <c r="I1024" s="2">
        <v>0</v>
      </c>
      <c r="J1024" s="2">
        <v>0</v>
      </c>
      <c r="K1024" s="2">
        <v>0</v>
      </c>
      <c r="L1024" s="2">
        <v>1</v>
      </c>
      <c r="M1024" s="2">
        <v>1</v>
      </c>
      <c r="N1024">
        <v>0</v>
      </c>
      <c r="O1024" s="2">
        <v>1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1</v>
      </c>
      <c r="V1024" s="45" t="s">
        <v>77</v>
      </c>
      <c r="W1024" s="45" t="s">
        <v>77</v>
      </c>
      <c r="X1024" s="45" t="s">
        <v>77</v>
      </c>
      <c r="Y1024" s="2">
        <v>1</v>
      </c>
      <c r="Z1024" s="2">
        <v>0</v>
      </c>
      <c r="AA1024">
        <v>1</v>
      </c>
      <c r="AB1024" t="str">
        <f t="shared" si="10"/>
        <v>Cardiff And ValeRhondda Cynon Taff</v>
      </c>
      <c r="AC1024" t="str">
        <f>IFERROR(VLOOKUP(AB1024,Control!X:Y,2,FALSE),"secondary")</f>
        <v>secondary</v>
      </c>
    </row>
    <row r="1025" spans="1:29" x14ac:dyDescent="0.25">
      <c r="A1025" s="11">
        <v>44697</v>
      </c>
      <c r="B1025" s="2">
        <v>20</v>
      </c>
      <c r="C1025" t="s">
        <v>90</v>
      </c>
      <c r="D1025" t="s">
        <v>136</v>
      </c>
      <c r="E1025" t="s">
        <v>132</v>
      </c>
      <c r="F1025" t="s">
        <v>267</v>
      </c>
      <c r="G1025" s="3">
        <v>0.125</v>
      </c>
      <c r="H1025" s="5">
        <v>1.5165895833333335E-2</v>
      </c>
      <c r="I1025" s="2">
        <v>0</v>
      </c>
      <c r="J1025" s="2">
        <v>0</v>
      </c>
      <c r="K1025" s="2">
        <v>0</v>
      </c>
      <c r="L1025" s="2">
        <v>3</v>
      </c>
      <c r="M1025" s="2">
        <v>3</v>
      </c>
      <c r="N1025">
        <v>0</v>
      </c>
      <c r="O1025" s="2">
        <v>3</v>
      </c>
      <c r="P1025" s="2">
        <v>1</v>
      </c>
      <c r="Q1025" s="2">
        <v>2</v>
      </c>
      <c r="R1025" s="2">
        <v>2</v>
      </c>
      <c r="S1025" s="2">
        <v>0</v>
      </c>
      <c r="T1025" s="2">
        <v>0</v>
      </c>
      <c r="U1025" s="2">
        <v>0</v>
      </c>
      <c r="V1025" s="45">
        <v>2.7662037037037039E-3</v>
      </c>
      <c r="W1025" s="45">
        <v>1</v>
      </c>
      <c r="X1025" s="45">
        <v>6.0873842592592591E-2</v>
      </c>
      <c r="Y1025" s="2">
        <v>0</v>
      </c>
      <c r="Z1025" s="2">
        <v>2</v>
      </c>
      <c r="AA1025">
        <v>3</v>
      </c>
      <c r="AB1025" t="str">
        <f t="shared" si="10"/>
        <v>Cardiff And ValeSwansea</v>
      </c>
      <c r="AC1025" t="str">
        <f>IFERROR(VLOOKUP(AB1025,Control!X:Y,2,FALSE),"secondary")</f>
        <v>secondary</v>
      </c>
    </row>
    <row r="1026" spans="1:29" x14ac:dyDescent="0.25">
      <c r="A1026" s="11">
        <v>44697</v>
      </c>
      <c r="B1026" s="2">
        <v>20</v>
      </c>
      <c r="C1026" t="s">
        <v>90</v>
      </c>
      <c r="D1026" t="s">
        <v>136</v>
      </c>
      <c r="E1026" t="s">
        <v>132</v>
      </c>
      <c r="F1026" t="s">
        <v>278</v>
      </c>
      <c r="G1026" s="3">
        <v>0.66</v>
      </c>
      <c r="H1026" s="5">
        <v>1.4178240740740741E-2</v>
      </c>
      <c r="I1026" s="2">
        <v>0</v>
      </c>
      <c r="J1026" s="2">
        <v>0</v>
      </c>
      <c r="K1026" s="2">
        <v>0</v>
      </c>
      <c r="L1026" s="2">
        <v>6</v>
      </c>
      <c r="M1026" s="2">
        <v>6</v>
      </c>
      <c r="N1026">
        <v>3</v>
      </c>
      <c r="O1026" s="2">
        <v>6</v>
      </c>
      <c r="P1026" s="2">
        <v>1</v>
      </c>
      <c r="Q1026" s="2">
        <v>3</v>
      </c>
      <c r="R1026" s="2">
        <v>3</v>
      </c>
      <c r="S1026" s="2">
        <v>0</v>
      </c>
      <c r="T1026" s="2">
        <v>0</v>
      </c>
      <c r="U1026" s="2">
        <v>2</v>
      </c>
      <c r="V1026" s="45">
        <v>3.8194444444444446E-4</v>
      </c>
      <c r="W1026" s="45">
        <v>1</v>
      </c>
      <c r="X1026" s="45">
        <v>8.6226851851851846E-3</v>
      </c>
      <c r="Y1026" s="2">
        <v>2</v>
      </c>
      <c r="Z1026" s="2">
        <v>3</v>
      </c>
      <c r="AA1026">
        <v>6</v>
      </c>
      <c r="AB1026" t="str">
        <f t="shared" si="10"/>
        <v>Cardiff And ValeTorfaen</v>
      </c>
      <c r="AC1026" t="str">
        <f>IFERROR(VLOOKUP(AB1026,Control!X:Y,2,FALSE),"secondary")</f>
        <v>secondary</v>
      </c>
    </row>
    <row r="1027" spans="1:29" x14ac:dyDescent="0.25">
      <c r="A1027" s="11">
        <v>44697</v>
      </c>
      <c r="B1027" s="2">
        <v>20</v>
      </c>
      <c r="C1027" t="s">
        <v>90</v>
      </c>
      <c r="D1027" t="s">
        <v>155</v>
      </c>
      <c r="E1027" t="s">
        <v>146</v>
      </c>
      <c r="F1027" t="s">
        <v>278</v>
      </c>
      <c r="G1027" s="3">
        <v>0</v>
      </c>
      <c r="H1027" s="5">
        <v>3.4062500000000002E-2</v>
      </c>
      <c r="I1027" s="2">
        <v>0</v>
      </c>
      <c r="J1027" s="2">
        <v>0</v>
      </c>
      <c r="K1027" s="2">
        <v>0</v>
      </c>
      <c r="L1027" s="2">
        <v>2</v>
      </c>
      <c r="M1027" s="2">
        <v>2</v>
      </c>
      <c r="N1027">
        <v>0</v>
      </c>
      <c r="O1027" s="2">
        <v>1</v>
      </c>
      <c r="P1027" s="2">
        <v>0</v>
      </c>
      <c r="Q1027" s="2">
        <v>1</v>
      </c>
      <c r="R1027" s="2">
        <v>1</v>
      </c>
      <c r="S1027" s="2">
        <v>0</v>
      </c>
      <c r="T1027" s="2">
        <v>0</v>
      </c>
      <c r="U1027" s="2">
        <v>1</v>
      </c>
      <c r="V1027" s="45" t="s">
        <v>77</v>
      </c>
      <c r="W1027" s="45" t="s">
        <v>77</v>
      </c>
      <c r="X1027" s="45">
        <v>0.16966435185185186</v>
      </c>
      <c r="Y1027" s="2">
        <v>1</v>
      </c>
      <c r="Z1027" s="2">
        <v>1</v>
      </c>
      <c r="AA1027">
        <v>2</v>
      </c>
      <c r="AB1027" t="str">
        <f t="shared" si="10"/>
        <v>Cardiff And ValeTorfaen</v>
      </c>
      <c r="AC1027" t="str">
        <f>IFERROR(VLOOKUP(AB1027,Control!X:Y,2,FALSE),"secondary")</f>
        <v>secondary</v>
      </c>
    </row>
    <row r="1028" spans="1:29" x14ac:dyDescent="0.25">
      <c r="A1028" s="11">
        <v>44697</v>
      </c>
      <c r="B1028" s="2">
        <v>20</v>
      </c>
      <c r="C1028" t="s">
        <v>90</v>
      </c>
      <c r="D1028" t="s">
        <v>174</v>
      </c>
      <c r="E1028" t="s">
        <v>153</v>
      </c>
      <c r="F1028" t="s">
        <v>278</v>
      </c>
      <c r="G1028" s="3">
        <v>0</v>
      </c>
      <c r="H1028" s="5">
        <v>1.0520833333333333E-2</v>
      </c>
      <c r="I1028" s="2">
        <v>0</v>
      </c>
      <c r="J1028" s="2">
        <v>0</v>
      </c>
      <c r="K1028" s="2">
        <v>0</v>
      </c>
      <c r="L1028" s="2">
        <v>1</v>
      </c>
      <c r="M1028" s="2">
        <v>1</v>
      </c>
      <c r="N1028">
        <v>0</v>
      </c>
      <c r="O1028" s="2">
        <v>1</v>
      </c>
      <c r="P1028" s="2">
        <v>0</v>
      </c>
      <c r="Q1028" s="2">
        <v>0</v>
      </c>
      <c r="R1028" s="2">
        <v>1</v>
      </c>
      <c r="S1028" s="2">
        <v>1</v>
      </c>
      <c r="T1028" s="2">
        <v>0</v>
      </c>
      <c r="U1028" s="2">
        <v>0</v>
      </c>
      <c r="V1028" s="45" t="s">
        <v>77</v>
      </c>
      <c r="W1028" s="45" t="s">
        <v>77</v>
      </c>
      <c r="X1028" s="45">
        <v>0.12017361111111112</v>
      </c>
      <c r="Y1028" s="2">
        <v>0</v>
      </c>
      <c r="Z1028" s="2">
        <v>1</v>
      </c>
      <c r="AA1028">
        <v>1</v>
      </c>
      <c r="AB1028" t="str">
        <f t="shared" si="10"/>
        <v>Cardiff And ValeTorfaen</v>
      </c>
      <c r="AC1028" t="str">
        <f>IFERROR(VLOOKUP(AB1028,Control!X:Y,2,FALSE),"secondary")</f>
        <v>secondary</v>
      </c>
    </row>
    <row r="1029" spans="1:29" x14ac:dyDescent="0.25">
      <c r="A1029" s="11">
        <v>44697</v>
      </c>
      <c r="B1029" s="2">
        <v>20</v>
      </c>
      <c r="C1029" t="s">
        <v>90</v>
      </c>
      <c r="D1029" t="s">
        <v>136</v>
      </c>
      <c r="E1029" t="s">
        <v>132</v>
      </c>
      <c r="F1029" t="s">
        <v>283</v>
      </c>
      <c r="G1029" s="3">
        <v>151.07055049999997</v>
      </c>
      <c r="H1029" s="5">
        <v>7.1214937837108958E-2</v>
      </c>
      <c r="I1029" s="2">
        <v>12</v>
      </c>
      <c r="J1029" s="2">
        <v>2</v>
      </c>
      <c r="K1029" s="2">
        <v>0</v>
      </c>
      <c r="L1029" s="2">
        <v>89</v>
      </c>
      <c r="M1029" s="2">
        <v>87</v>
      </c>
      <c r="N1029">
        <v>16</v>
      </c>
      <c r="O1029" s="2">
        <v>52</v>
      </c>
      <c r="P1029" s="2">
        <v>22</v>
      </c>
      <c r="Q1029" s="2">
        <v>48</v>
      </c>
      <c r="R1029" s="2">
        <v>59</v>
      </c>
      <c r="S1029" s="2">
        <v>11</v>
      </c>
      <c r="T1029" s="2">
        <v>2</v>
      </c>
      <c r="U1029" s="2">
        <v>6</v>
      </c>
      <c r="V1029" s="45">
        <v>4.8784722222222224E-3</v>
      </c>
      <c r="W1029" s="45">
        <v>0.72727272727272729</v>
      </c>
      <c r="X1029" s="45">
        <v>7.435185185185185E-2</v>
      </c>
      <c r="Y1029" s="2">
        <v>8</v>
      </c>
      <c r="Z1029" s="2">
        <v>59</v>
      </c>
      <c r="AA1029">
        <v>88</v>
      </c>
      <c r="AB1029" t="str">
        <f t="shared" si="10"/>
        <v>Cardiff And ValeVale Of Glamorgan</v>
      </c>
      <c r="AC1029" t="str">
        <f>IFERROR(VLOOKUP(AB1029,Control!X:Y,2,FALSE),"secondary")</f>
        <v>Primary</v>
      </c>
    </row>
    <row r="1030" spans="1:29" x14ac:dyDescent="0.25">
      <c r="A1030" s="11">
        <v>44697</v>
      </c>
      <c r="B1030" s="2">
        <v>20</v>
      </c>
      <c r="C1030" t="s">
        <v>90</v>
      </c>
      <c r="D1030" t="s">
        <v>155</v>
      </c>
      <c r="E1030" t="s">
        <v>146</v>
      </c>
      <c r="F1030" t="s">
        <v>283</v>
      </c>
      <c r="G1030" s="3">
        <v>0</v>
      </c>
      <c r="H1030" s="5">
        <v>3.4633189102564112E-2</v>
      </c>
      <c r="I1030" s="2">
        <v>0</v>
      </c>
      <c r="J1030" s="2">
        <v>0</v>
      </c>
      <c r="K1030" s="2">
        <v>0</v>
      </c>
      <c r="L1030" s="2">
        <v>25</v>
      </c>
      <c r="M1030" s="2">
        <v>25</v>
      </c>
      <c r="N1030">
        <v>0</v>
      </c>
      <c r="O1030" s="2">
        <v>19</v>
      </c>
      <c r="P1030" s="2">
        <v>0</v>
      </c>
      <c r="Q1030" s="2">
        <v>20</v>
      </c>
      <c r="R1030" s="2">
        <v>20</v>
      </c>
      <c r="S1030" s="2">
        <v>0</v>
      </c>
      <c r="T1030" s="2">
        <v>0</v>
      </c>
      <c r="U1030" s="2">
        <v>5</v>
      </c>
      <c r="V1030" s="45" t="s">
        <v>77</v>
      </c>
      <c r="W1030" s="45" t="s">
        <v>77</v>
      </c>
      <c r="X1030" s="45">
        <v>5.7511574074074076E-2</v>
      </c>
      <c r="Y1030" s="2">
        <v>5</v>
      </c>
      <c r="Z1030" s="2">
        <v>20</v>
      </c>
      <c r="AA1030">
        <v>25</v>
      </c>
      <c r="AB1030" t="str">
        <f t="shared" si="10"/>
        <v>Cardiff And ValeVale Of Glamorgan</v>
      </c>
      <c r="AC1030" t="str">
        <f>IFERROR(VLOOKUP(AB1030,Control!X:Y,2,FALSE),"secondary")</f>
        <v>Primary</v>
      </c>
    </row>
    <row r="1031" spans="1:29" x14ac:dyDescent="0.25">
      <c r="A1031" s="11">
        <v>44697</v>
      </c>
      <c r="B1031" s="2">
        <v>20</v>
      </c>
      <c r="C1031" t="s">
        <v>81</v>
      </c>
      <c r="D1031" t="s">
        <v>135</v>
      </c>
      <c r="E1031" t="s">
        <v>132</v>
      </c>
      <c r="F1031" t="s">
        <v>280</v>
      </c>
      <c r="G1031" s="3">
        <v>5.1050000000000004</v>
      </c>
      <c r="H1031" s="5">
        <v>6.1536458333333335E-2</v>
      </c>
      <c r="I1031" s="2">
        <v>1</v>
      </c>
      <c r="J1031" s="2">
        <v>0</v>
      </c>
      <c r="K1031" s="2">
        <v>0</v>
      </c>
      <c r="L1031" s="2">
        <v>5</v>
      </c>
      <c r="M1031" s="2">
        <v>5</v>
      </c>
      <c r="N1031">
        <v>3</v>
      </c>
      <c r="O1031" s="2">
        <v>4</v>
      </c>
      <c r="P1031" s="2">
        <v>4</v>
      </c>
      <c r="Q1031" s="2">
        <v>1</v>
      </c>
      <c r="R1031" s="2">
        <v>1</v>
      </c>
      <c r="S1031" s="2">
        <v>0</v>
      </c>
      <c r="T1031" s="2">
        <v>0</v>
      </c>
      <c r="U1031" s="2">
        <v>0</v>
      </c>
      <c r="V1031" s="45">
        <v>3.4780092592592592E-3</v>
      </c>
      <c r="W1031" s="45">
        <v>0.75</v>
      </c>
      <c r="X1031" s="45">
        <v>0.1053125</v>
      </c>
      <c r="Y1031" s="2">
        <v>0</v>
      </c>
      <c r="Z1031" s="2">
        <v>1</v>
      </c>
      <c r="AA1031">
        <v>5</v>
      </c>
      <c r="AB1031" t="str">
        <f t="shared" si="10"/>
        <v>Cwm Taf MorgannwgBlaenau Gwent</v>
      </c>
      <c r="AC1031" t="str">
        <f>IFERROR(VLOOKUP(AB1031,Control!X:Y,2,FALSE),"secondary")</f>
        <v>secondary</v>
      </c>
    </row>
    <row r="1032" spans="1:29" x14ac:dyDescent="0.25">
      <c r="A1032" s="11">
        <v>44697</v>
      </c>
      <c r="B1032" s="2">
        <v>20</v>
      </c>
      <c r="C1032" t="s">
        <v>81</v>
      </c>
      <c r="D1032" t="s">
        <v>140</v>
      </c>
      <c r="E1032" t="s">
        <v>132</v>
      </c>
      <c r="F1032" t="s">
        <v>269</v>
      </c>
      <c r="G1032" s="3">
        <v>462.00166433333328</v>
      </c>
      <c r="H1032" s="5">
        <v>0.17626612375356127</v>
      </c>
      <c r="I1032" s="2">
        <v>42</v>
      </c>
      <c r="J1032" s="2">
        <v>21</v>
      </c>
      <c r="K1032" s="2">
        <v>9</v>
      </c>
      <c r="L1032" s="2">
        <v>126</v>
      </c>
      <c r="M1032" s="2">
        <v>126</v>
      </c>
      <c r="N1032">
        <v>25</v>
      </c>
      <c r="O1032" s="2">
        <v>51</v>
      </c>
      <c r="P1032" s="2">
        <v>19</v>
      </c>
      <c r="Q1032" s="2">
        <v>75</v>
      </c>
      <c r="R1032" s="2">
        <v>98</v>
      </c>
      <c r="S1032" s="2">
        <v>23</v>
      </c>
      <c r="T1032" s="2">
        <v>3</v>
      </c>
      <c r="U1032" s="2">
        <v>6</v>
      </c>
      <c r="V1032" s="45">
        <v>7.1759259259259267E-3</v>
      </c>
      <c r="W1032" s="45">
        <v>0.26315789473684209</v>
      </c>
      <c r="X1032" s="45">
        <v>6.9531250000000003E-2</v>
      </c>
      <c r="Y1032" s="2">
        <v>9</v>
      </c>
      <c r="Z1032" s="2">
        <v>98</v>
      </c>
      <c r="AA1032">
        <v>126</v>
      </c>
      <c r="AB1032" t="str">
        <f t="shared" si="10"/>
        <v>Cwm Taf MorgannwgBridgend</v>
      </c>
      <c r="AC1032" t="str">
        <f>IFERROR(VLOOKUP(AB1032,Control!X:Y,2,FALSE),"secondary")</f>
        <v>Primary</v>
      </c>
    </row>
    <row r="1033" spans="1:29" x14ac:dyDescent="0.25">
      <c r="A1033" s="11">
        <v>44697</v>
      </c>
      <c r="B1033" s="2">
        <v>20</v>
      </c>
      <c r="C1033" t="s">
        <v>81</v>
      </c>
      <c r="D1033" t="s">
        <v>141</v>
      </c>
      <c r="E1033" t="s">
        <v>132</v>
      </c>
      <c r="F1033" t="s">
        <v>269</v>
      </c>
      <c r="G1033" s="3">
        <v>2.2727778333333335</v>
      </c>
      <c r="H1033" s="5">
        <v>2.9356481944444443E-2</v>
      </c>
      <c r="I1033" s="2">
        <v>0</v>
      </c>
      <c r="J1033" s="2">
        <v>0</v>
      </c>
      <c r="K1033" s="2">
        <v>0</v>
      </c>
      <c r="L1033" s="2">
        <v>4</v>
      </c>
      <c r="M1033" s="2">
        <v>4</v>
      </c>
      <c r="N1033">
        <v>0</v>
      </c>
      <c r="O1033" s="2">
        <v>3</v>
      </c>
      <c r="P1033" s="2">
        <v>0</v>
      </c>
      <c r="Q1033" s="2">
        <v>2</v>
      </c>
      <c r="R1033" s="2">
        <v>3</v>
      </c>
      <c r="S1033" s="2">
        <v>1</v>
      </c>
      <c r="T1033" s="2">
        <v>1</v>
      </c>
      <c r="U1033" s="2">
        <v>0</v>
      </c>
      <c r="V1033" s="45" t="s">
        <v>77</v>
      </c>
      <c r="W1033" s="45" t="s">
        <v>77</v>
      </c>
      <c r="X1033" s="45">
        <v>7.3622685185185194E-2</v>
      </c>
      <c r="Y1033" s="2">
        <v>1</v>
      </c>
      <c r="Z1033" s="2">
        <v>3</v>
      </c>
      <c r="AA1033">
        <v>4</v>
      </c>
      <c r="AB1033" t="str">
        <f t="shared" si="10"/>
        <v>Cwm Taf MorgannwgBridgend</v>
      </c>
      <c r="AC1033" t="str">
        <f>IFERROR(VLOOKUP(AB1033,Control!X:Y,2,FALSE),"secondary")</f>
        <v>Primary</v>
      </c>
    </row>
    <row r="1034" spans="1:29" x14ac:dyDescent="0.25">
      <c r="A1034" s="11">
        <v>44697</v>
      </c>
      <c r="B1034" s="2">
        <v>20</v>
      </c>
      <c r="C1034" t="s">
        <v>81</v>
      </c>
      <c r="D1034" t="s">
        <v>135</v>
      </c>
      <c r="E1034" t="s">
        <v>132</v>
      </c>
      <c r="F1034" t="s">
        <v>272</v>
      </c>
      <c r="G1034" s="3">
        <v>15.409720333333336</v>
      </c>
      <c r="H1034" s="5">
        <v>3.9443388573232332E-2</v>
      </c>
      <c r="I1034" s="2">
        <v>0</v>
      </c>
      <c r="J1034" s="2">
        <v>0</v>
      </c>
      <c r="K1034" s="2">
        <v>0</v>
      </c>
      <c r="L1034" s="2">
        <v>27</v>
      </c>
      <c r="M1034" s="2">
        <v>26</v>
      </c>
      <c r="N1034">
        <v>5</v>
      </c>
      <c r="O1034" s="2">
        <v>18</v>
      </c>
      <c r="P1034" s="2">
        <v>9</v>
      </c>
      <c r="Q1034" s="2">
        <v>15</v>
      </c>
      <c r="R1034" s="2">
        <v>17</v>
      </c>
      <c r="S1034" s="2">
        <v>2</v>
      </c>
      <c r="T1034" s="2">
        <v>0</v>
      </c>
      <c r="U1034" s="2">
        <v>1</v>
      </c>
      <c r="V1034" s="45">
        <v>5.0347222222222225E-3</v>
      </c>
      <c r="W1034" s="45">
        <v>0.55555555555555558</v>
      </c>
      <c r="X1034" s="45">
        <v>5.635416666666667E-2</v>
      </c>
      <c r="Y1034" s="2">
        <v>1</v>
      </c>
      <c r="Z1034" s="2">
        <v>17</v>
      </c>
      <c r="AA1034">
        <v>27</v>
      </c>
      <c r="AB1034" t="str">
        <f t="shared" si="10"/>
        <v>Cwm Taf MorgannwgCaerphilly</v>
      </c>
      <c r="AC1034" t="str">
        <f>IFERROR(VLOOKUP(AB1034,Control!X:Y,2,FALSE),"secondary")</f>
        <v>secondary</v>
      </c>
    </row>
    <row r="1035" spans="1:29" x14ac:dyDescent="0.25">
      <c r="A1035" s="11">
        <v>44697</v>
      </c>
      <c r="B1035" s="2">
        <v>20</v>
      </c>
      <c r="C1035" t="s">
        <v>81</v>
      </c>
      <c r="D1035" t="s">
        <v>141</v>
      </c>
      <c r="E1035" t="s">
        <v>132</v>
      </c>
      <c r="F1035" t="s">
        <v>272</v>
      </c>
      <c r="G1035" s="3">
        <v>0</v>
      </c>
      <c r="H1035" s="5">
        <v>0</v>
      </c>
      <c r="I1035" s="2">
        <v>0</v>
      </c>
      <c r="J1035" s="2">
        <v>0</v>
      </c>
      <c r="K1035" s="2">
        <v>0</v>
      </c>
      <c r="L1035" s="2">
        <v>1</v>
      </c>
      <c r="M1035" s="2">
        <v>1</v>
      </c>
      <c r="N1035">
        <v>1</v>
      </c>
      <c r="O1035" s="2">
        <v>1</v>
      </c>
      <c r="P1035" s="2">
        <v>0</v>
      </c>
      <c r="Q1035" s="2">
        <v>1</v>
      </c>
      <c r="R1035" s="2">
        <v>1</v>
      </c>
      <c r="S1035" s="2">
        <v>0</v>
      </c>
      <c r="T1035" s="2">
        <v>0</v>
      </c>
      <c r="U1035" s="2">
        <v>0</v>
      </c>
      <c r="V1035" s="45" t="s">
        <v>77</v>
      </c>
      <c r="W1035" s="45" t="s">
        <v>77</v>
      </c>
      <c r="X1035" s="45">
        <v>3.1712962962962962E-3</v>
      </c>
      <c r="Y1035" s="2">
        <v>0</v>
      </c>
      <c r="Z1035" s="2">
        <v>1</v>
      </c>
      <c r="AA1035">
        <v>1</v>
      </c>
      <c r="AB1035" t="str">
        <f t="shared" si="10"/>
        <v>Cwm Taf MorgannwgCaerphilly</v>
      </c>
      <c r="AC1035" t="str">
        <f>IFERROR(VLOOKUP(AB1035,Control!X:Y,2,FALSE),"secondary")</f>
        <v>secondary</v>
      </c>
    </row>
    <row r="1036" spans="1:29" x14ac:dyDescent="0.25">
      <c r="A1036" s="11">
        <v>44697</v>
      </c>
      <c r="B1036" s="2">
        <v>20</v>
      </c>
      <c r="C1036" t="s">
        <v>81</v>
      </c>
      <c r="D1036" t="s">
        <v>135</v>
      </c>
      <c r="E1036" t="s">
        <v>132</v>
      </c>
      <c r="F1036" t="s">
        <v>281</v>
      </c>
      <c r="G1036" s="3">
        <v>167.44083216666667</v>
      </c>
      <c r="H1036" s="5">
        <v>0.122048976521164</v>
      </c>
      <c r="I1036" s="2">
        <v>13</v>
      </c>
      <c r="J1036" s="2">
        <v>9</v>
      </c>
      <c r="K1036" s="2">
        <v>3</v>
      </c>
      <c r="L1036" s="2">
        <v>57</v>
      </c>
      <c r="M1036" s="2">
        <v>57</v>
      </c>
      <c r="N1036">
        <v>12</v>
      </c>
      <c r="O1036" s="2">
        <v>32</v>
      </c>
      <c r="P1036" s="2">
        <v>16</v>
      </c>
      <c r="Q1036" s="2">
        <v>30</v>
      </c>
      <c r="R1036" s="2">
        <v>38</v>
      </c>
      <c r="S1036" s="2">
        <v>8</v>
      </c>
      <c r="T1036" s="2">
        <v>0</v>
      </c>
      <c r="U1036" s="2">
        <v>3</v>
      </c>
      <c r="V1036" s="45">
        <v>4.43287037037037E-3</v>
      </c>
      <c r="W1036" s="45">
        <v>0.5625</v>
      </c>
      <c r="X1036" s="45">
        <v>7.3252314814814812E-2</v>
      </c>
      <c r="Y1036" s="2">
        <v>3</v>
      </c>
      <c r="Z1036" s="2">
        <v>38</v>
      </c>
      <c r="AA1036">
        <v>57</v>
      </c>
      <c r="AB1036" t="str">
        <f t="shared" si="10"/>
        <v>Cwm Taf MorgannwgMerthyr Tydfil</v>
      </c>
      <c r="AC1036" t="str">
        <f>IFERROR(VLOOKUP(AB1036,Control!X:Y,2,FALSE),"secondary")</f>
        <v>Primary</v>
      </c>
    </row>
    <row r="1037" spans="1:29" x14ac:dyDescent="0.25">
      <c r="A1037" s="11">
        <v>44697</v>
      </c>
      <c r="B1037" s="2">
        <v>20</v>
      </c>
      <c r="C1037" t="s">
        <v>81</v>
      </c>
      <c r="D1037" t="s">
        <v>141</v>
      </c>
      <c r="E1037" t="s">
        <v>132</v>
      </c>
      <c r="F1037" t="s">
        <v>281</v>
      </c>
      <c r="G1037" s="3">
        <v>4.688611166666667</v>
      </c>
      <c r="H1037" s="5">
        <v>4.2445988425925923E-2</v>
      </c>
      <c r="I1037" s="2">
        <v>0</v>
      </c>
      <c r="J1037" s="2">
        <v>0</v>
      </c>
      <c r="K1037" s="2">
        <v>0</v>
      </c>
      <c r="L1037" s="2">
        <v>6</v>
      </c>
      <c r="M1037" s="2">
        <v>6</v>
      </c>
      <c r="N1037">
        <v>1</v>
      </c>
      <c r="O1037" s="2">
        <v>5</v>
      </c>
      <c r="P1037" s="2">
        <v>0</v>
      </c>
      <c r="Q1037" s="2">
        <v>5</v>
      </c>
      <c r="R1037" s="2">
        <v>5</v>
      </c>
      <c r="S1037" s="2">
        <v>0</v>
      </c>
      <c r="T1037" s="2">
        <v>0</v>
      </c>
      <c r="U1037" s="2">
        <v>1</v>
      </c>
      <c r="V1037" s="45" t="s">
        <v>77</v>
      </c>
      <c r="W1037" s="45" t="s">
        <v>77</v>
      </c>
      <c r="X1037" s="45">
        <v>8.4837962962962976E-2</v>
      </c>
      <c r="Y1037" s="2">
        <v>1</v>
      </c>
      <c r="Z1037" s="2">
        <v>5</v>
      </c>
      <c r="AA1037">
        <v>6</v>
      </c>
      <c r="AB1037" t="str">
        <f t="shared" si="10"/>
        <v>Cwm Taf MorgannwgMerthyr Tydfil</v>
      </c>
      <c r="AC1037" t="str">
        <f>IFERROR(VLOOKUP(AB1037,Control!X:Y,2,FALSE),"secondary")</f>
        <v>Primary</v>
      </c>
    </row>
    <row r="1038" spans="1:29" x14ac:dyDescent="0.25">
      <c r="A1038" s="11">
        <v>44697</v>
      </c>
      <c r="B1038" s="2">
        <v>20</v>
      </c>
      <c r="C1038" t="s">
        <v>81</v>
      </c>
      <c r="D1038" t="s">
        <v>227</v>
      </c>
      <c r="E1038" t="s">
        <v>150</v>
      </c>
      <c r="F1038" t="s">
        <v>281</v>
      </c>
      <c r="G1038" s="3">
        <v>0</v>
      </c>
      <c r="H1038" s="5">
        <v>1.3680555555555555E-2</v>
      </c>
      <c r="I1038" s="2">
        <v>0</v>
      </c>
      <c r="J1038" s="2">
        <v>0</v>
      </c>
      <c r="K1038" s="2">
        <v>0</v>
      </c>
      <c r="L1038" s="2">
        <v>1</v>
      </c>
      <c r="M1038" s="2">
        <v>1</v>
      </c>
      <c r="N1038">
        <v>0</v>
      </c>
      <c r="O1038" s="2">
        <v>1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1</v>
      </c>
      <c r="V1038" s="45" t="s">
        <v>77</v>
      </c>
      <c r="W1038" s="45" t="s">
        <v>77</v>
      </c>
      <c r="X1038" s="45" t="s">
        <v>77</v>
      </c>
      <c r="Y1038" s="2">
        <v>1</v>
      </c>
      <c r="Z1038" s="2">
        <v>0</v>
      </c>
      <c r="AA1038">
        <v>1</v>
      </c>
      <c r="AB1038" t="str">
        <f t="shared" si="10"/>
        <v>Cwm Taf MorgannwgMerthyr Tydfil</v>
      </c>
      <c r="AC1038" t="str">
        <f>IFERROR(VLOOKUP(AB1038,Control!X:Y,2,FALSE),"secondary")</f>
        <v>Primary</v>
      </c>
    </row>
    <row r="1039" spans="1:29" x14ac:dyDescent="0.25">
      <c r="A1039" s="11">
        <v>44697</v>
      </c>
      <c r="B1039" s="2">
        <v>20</v>
      </c>
      <c r="C1039" t="s">
        <v>81</v>
      </c>
      <c r="D1039" t="s">
        <v>140</v>
      </c>
      <c r="E1039" t="s">
        <v>132</v>
      </c>
      <c r="F1039" t="s">
        <v>275</v>
      </c>
      <c r="G1039" s="3">
        <v>29.925000166666667</v>
      </c>
      <c r="H1039" s="5">
        <v>8.7900029079861108E-2</v>
      </c>
      <c r="I1039" s="2">
        <v>3</v>
      </c>
      <c r="J1039" s="2">
        <v>2</v>
      </c>
      <c r="K1039" s="2">
        <v>0</v>
      </c>
      <c r="L1039" s="2">
        <v>16</v>
      </c>
      <c r="M1039" s="2">
        <v>16</v>
      </c>
      <c r="N1039">
        <v>3</v>
      </c>
      <c r="O1039" s="2">
        <v>8</v>
      </c>
      <c r="P1039" s="2">
        <v>0</v>
      </c>
      <c r="Q1039" s="2">
        <v>12</v>
      </c>
      <c r="R1039" s="2">
        <v>16</v>
      </c>
      <c r="S1039" s="2">
        <v>4</v>
      </c>
      <c r="T1039" s="2">
        <v>0</v>
      </c>
      <c r="U1039" s="2">
        <v>0</v>
      </c>
      <c r="V1039" s="45" t="s">
        <v>77</v>
      </c>
      <c r="W1039" s="45" t="s">
        <v>77</v>
      </c>
      <c r="X1039" s="45">
        <v>5.2974537037037035E-2</v>
      </c>
      <c r="Y1039" s="2">
        <v>0</v>
      </c>
      <c r="Z1039" s="2">
        <v>16</v>
      </c>
      <c r="AA1039">
        <v>16</v>
      </c>
      <c r="AB1039" t="str">
        <f t="shared" si="10"/>
        <v>Cwm Taf MorgannwgNeath Port Talbot</v>
      </c>
      <c r="AC1039" t="str">
        <f>IFERROR(VLOOKUP(AB1039,Control!X:Y,2,FALSE),"secondary")</f>
        <v>secondary</v>
      </c>
    </row>
    <row r="1040" spans="1:29" x14ac:dyDescent="0.25">
      <c r="A1040" s="11">
        <v>44697</v>
      </c>
      <c r="B1040" s="2">
        <v>20</v>
      </c>
      <c r="C1040" t="s">
        <v>81</v>
      </c>
      <c r="D1040" t="s">
        <v>141</v>
      </c>
      <c r="E1040" t="s">
        <v>132</v>
      </c>
      <c r="F1040" t="s">
        <v>275</v>
      </c>
      <c r="G1040" s="3">
        <v>0</v>
      </c>
      <c r="H1040" s="5">
        <v>2.5578680555555558E-3</v>
      </c>
      <c r="I1040" s="2">
        <v>0</v>
      </c>
      <c r="J1040" s="2">
        <v>0</v>
      </c>
      <c r="K1040" s="2">
        <v>0</v>
      </c>
      <c r="L1040" s="2">
        <v>1</v>
      </c>
      <c r="M1040" s="2">
        <v>1</v>
      </c>
      <c r="N1040">
        <v>1</v>
      </c>
      <c r="O1040" s="2">
        <v>1</v>
      </c>
      <c r="P1040" s="2">
        <v>0</v>
      </c>
      <c r="Q1040" s="2">
        <v>1</v>
      </c>
      <c r="R1040" s="2">
        <v>1</v>
      </c>
      <c r="S1040" s="2">
        <v>0</v>
      </c>
      <c r="T1040" s="2">
        <v>0</v>
      </c>
      <c r="U1040" s="2">
        <v>0</v>
      </c>
      <c r="V1040" s="45" t="s">
        <v>77</v>
      </c>
      <c r="W1040" s="45" t="s">
        <v>77</v>
      </c>
      <c r="X1040" s="45">
        <v>2.5810185185185185E-3</v>
      </c>
      <c r="Y1040" s="2">
        <v>0</v>
      </c>
      <c r="Z1040" s="2">
        <v>1</v>
      </c>
      <c r="AA1040">
        <v>1</v>
      </c>
      <c r="AB1040" t="str">
        <f t="shared" si="10"/>
        <v>Cwm Taf MorgannwgNeath Port Talbot</v>
      </c>
      <c r="AC1040" t="str">
        <f>IFERROR(VLOOKUP(AB1040,Control!X:Y,2,FALSE),"secondary")</f>
        <v>secondary</v>
      </c>
    </row>
    <row r="1041" spans="1:29" x14ac:dyDescent="0.25">
      <c r="A1041" s="11">
        <v>44697</v>
      </c>
      <c r="B1041" s="2">
        <v>20</v>
      </c>
      <c r="C1041" t="s">
        <v>81</v>
      </c>
      <c r="D1041" t="s">
        <v>135</v>
      </c>
      <c r="E1041" t="s">
        <v>132</v>
      </c>
      <c r="F1041" t="s">
        <v>94</v>
      </c>
      <c r="G1041" s="3">
        <v>36.626666000000007</v>
      </c>
      <c r="H1041" s="5">
        <v>0.1258950601851852</v>
      </c>
      <c r="I1041" s="2">
        <v>3</v>
      </c>
      <c r="J1041" s="2">
        <v>2</v>
      </c>
      <c r="K1041" s="2">
        <v>2</v>
      </c>
      <c r="L1041" s="2">
        <v>18</v>
      </c>
      <c r="M1041" s="2">
        <v>18</v>
      </c>
      <c r="N1041">
        <v>1</v>
      </c>
      <c r="O1041" s="2">
        <v>8</v>
      </c>
      <c r="P1041" s="2">
        <v>3</v>
      </c>
      <c r="Q1041" s="2">
        <v>8</v>
      </c>
      <c r="R1041" s="2">
        <v>13</v>
      </c>
      <c r="S1041" s="2">
        <v>5</v>
      </c>
      <c r="T1041" s="2">
        <v>1</v>
      </c>
      <c r="U1041" s="2">
        <v>1</v>
      </c>
      <c r="V1041" s="45">
        <v>7.5000000000000006E-3</v>
      </c>
      <c r="W1041" s="45">
        <v>0.33333333333333331</v>
      </c>
      <c r="X1041" s="45">
        <v>3.1481481481481485E-2</v>
      </c>
      <c r="Y1041" s="2">
        <v>2</v>
      </c>
      <c r="Z1041" s="2">
        <v>13</v>
      </c>
      <c r="AA1041">
        <v>18</v>
      </c>
      <c r="AB1041" t="str">
        <f t="shared" si="10"/>
        <v>Cwm Taf MorgannwgPowys</v>
      </c>
      <c r="AC1041" t="str">
        <f>IFERROR(VLOOKUP(AB1041,Control!X:Y,2,FALSE),"secondary")</f>
        <v>secondary</v>
      </c>
    </row>
    <row r="1042" spans="1:29" x14ac:dyDescent="0.25">
      <c r="A1042" s="11">
        <v>44697</v>
      </c>
      <c r="B1042" s="2">
        <v>20</v>
      </c>
      <c r="C1042" t="s">
        <v>81</v>
      </c>
      <c r="D1042" t="s">
        <v>141</v>
      </c>
      <c r="E1042" t="s">
        <v>132</v>
      </c>
      <c r="F1042" t="s">
        <v>94</v>
      </c>
      <c r="G1042" s="3">
        <v>3.2794443333333332</v>
      </c>
      <c r="H1042" s="5">
        <v>7.8738423611111108E-2</v>
      </c>
      <c r="I1042" s="2">
        <v>0</v>
      </c>
      <c r="J1042" s="2">
        <v>0</v>
      </c>
      <c r="K1042" s="2">
        <v>0</v>
      </c>
      <c r="L1042" s="2">
        <v>2</v>
      </c>
      <c r="M1042" s="2">
        <v>2</v>
      </c>
      <c r="N1042">
        <v>0</v>
      </c>
      <c r="O1042" s="2">
        <v>0</v>
      </c>
      <c r="P1042" s="2">
        <v>0</v>
      </c>
      <c r="Q1042" s="2">
        <v>2</v>
      </c>
      <c r="R1042" s="2">
        <v>2</v>
      </c>
      <c r="S1042" s="2">
        <v>0</v>
      </c>
      <c r="T1042" s="2">
        <v>0</v>
      </c>
      <c r="U1042" s="2">
        <v>0</v>
      </c>
      <c r="V1042" s="45" t="s">
        <v>77</v>
      </c>
      <c r="W1042" s="45" t="s">
        <v>77</v>
      </c>
      <c r="X1042" s="45">
        <v>0.16536458333333334</v>
      </c>
      <c r="Y1042" s="2">
        <v>0</v>
      </c>
      <c r="Z1042" s="2">
        <v>2</v>
      </c>
      <c r="AA1042">
        <v>2</v>
      </c>
      <c r="AB1042" t="str">
        <f t="shared" si="10"/>
        <v>Cwm Taf MorgannwgPowys</v>
      </c>
      <c r="AC1042" t="str">
        <f>IFERROR(VLOOKUP(AB1042,Control!X:Y,2,FALSE),"secondary")</f>
        <v>secondary</v>
      </c>
    </row>
    <row r="1043" spans="1:29" x14ac:dyDescent="0.25">
      <c r="A1043" s="11">
        <v>44697</v>
      </c>
      <c r="B1043" s="2">
        <v>20</v>
      </c>
      <c r="C1043" t="s">
        <v>81</v>
      </c>
      <c r="D1043" t="s">
        <v>141</v>
      </c>
      <c r="E1043" t="s">
        <v>132</v>
      </c>
      <c r="F1043" t="s">
        <v>274</v>
      </c>
      <c r="G1043" s="3">
        <v>216.72887733333334</v>
      </c>
      <c r="H1043" s="5">
        <v>6.6679995654645871E-2</v>
      </c>
      <c r="I1043" s="2">
        <v>21</v>
      </c>
      <c r="J1043" s="2">
        <v>8</v>
      </c>
      <c r="K1043" s="2">
        <v>1</v>
      </c>
      <c r="L1043" s="2">
        <v>163</v>
      </c>
      <c r="M1043" s="2">
        <v>161</v>
      </c>
      <c r="N1043">
        <v>69</v>
      </c>
      <c r="O1043" s="2">
        <v>114</v>
      </c>
      <c r="P1043" s="2">
        <v>30</v>
      </c>
      <c r="Q1043" s="2">
        <v>101</v>
      </c>
      <c r="R1043" s="2">
        <v>121</v>
      </c>
      <c r="S1043" s="2">
        <v>20</v>
      </c>
      <c r="T1043" s="2">
        <v>1</v>
      </c>
      <c r="U1043" s="2">
        <v>11</v>
      </c>
      <c r="V1043" s="45">
        <v>7.4768518518518517E-3</v>
      </c>
      <c r="W1043" s="45">
        <v>0.33333333333333331</v>
      </c>
      <c r="X1043" s="45">
        <v>5.3530092592592601E-2</v>
      </c>
      <c r="Y1043" s="2">
        <v>12</v>
      </c>
      <c r="Z1043" s="2">
        <v>121</v>
      </c>
      <c r="AA1043">
        <v>162</v>
      </c>
      <c r="AB1043" t="str">
        <f t="shared" si="10"/>
        <v>Cwm Taf MorgannwgRhondda Cynon Taff</v>
      </c>
      <c r="AC1043" t="str">
        <f>IFERROR(VLOOKUP(AB1043,Control!X:Y,2,FALSE),"secondary")</f>
        <v>Primary</v>
      </c>
    </row>
    <row r="1044" spans="1:29" x14ac:dyDescent="0.25">
      <c r="A1044" s="11">
        <v>44697</v>
      </c>
      <c r="B1044" s="2">
        <v>20</v>
      </c>
      <c r="C1044" t="s">
        <v>81</v>
      </c>
      <c r="D1044" t="s">
        <v>135</v>
      </c>
      <c r="E1044" t="s">
        <v>132</v>
      </c>
      <c r="F1044" t="s">
        <v>274</v>
      </c>
      <c r="G1044" s="3">
        <v>151.59610599999999</v>
      </c>
      <c r="H1044" s="5">
        <v>8.7081098979250343E-2</v>
      </c>
      <c r="I1044" s="2">
        <v>10</v>
      </c>
      <c r="J1044" s="2">
        <v>6</v>
      </c>
      <c r="K1044" s="2">
        <v>1</v>
      </c>
      <c r="L1044" s="2">
        <v>73</v>
      </c>
      <c r="M1044" s="2">
        <v>72</v>
      </c>
      <c r="N1044">
        <v>14</v>
      </c>
      <c r="O1044" s="2">
        <v>46</v>
      </c>
      <c r="P1044" s="2">
        <v>15</v>
      </c>
      <c r="Q1044" s="2">
        <v>42</v>
      </c>
      <c r="R1044" s="2">
        <v>49</v>
      </c>
      <c r="S1044" s="2">
        <v>7</v>
      </c>
      <c r="T1044" s="2">
        <v>2</v>
      </c>
      <c r="U1044" s="2">
        <v>7</v>
      </c>
      <c r="V1044" s="45">
        <v>6.9791666666666674E-3</v>
      </c>
      <c r="W1044" s="45">
        <v>0.46666666666666667</v>
      </c>
      <c r="X1044" s="45">
        <v>6.7083333333333328E-2</v>
      </c>
      <c r="Y1044" s="2">
        <v>9</v>
      </c>
      <c r="Z1044" s="2">
        <v>49</v>
      </c>
      <c r="AA1044">
        <v>72</v>
      </c>
      <c r="AB1044" t="str">
        <f t="shared" si="10"/>
        <v>Cwm Taf MorgannwgRhondda Cynon Taff</v>
      </c>
      <c r="AC1044" t="str">
        <f>IFERROR(VLOOKUP(AB1044,Control!X:Y,2,FALSE),"secondary")</f>
        <v>Primary</v>
      </c>
    </row>
    <row r="1045" spans="1:29" x14ac:dyDescent="0.25">
      <c r="A1045" s="11">
        <v>44697</v>
      </c>
      <c r="B1045" s="2">
        <v>20</v>
      </c>
      <c r="C1045" t="s">
        <v>81</v>
      </c>
      <c r="D1045" t="s">
        <v>140</v>
      </c>
      <c r="E1045" t="s">
        <v>132</v>
      </c>
      <c r="F1045" t="s">
        <v>274</v>
      </c>
      <c r="G1045" s="3">
        <v>2.0411109999999999</v>
      </c>
      <c r="H1045" s="5">
        <v>5.2939812499999996E-2</v>
      </c>
      <c r="I1045" s="2">
        <v>0</v>
      </c>
      <c r="J1045" s="2">
        <v>0</v>
      </c>
      <c r="K1045" s="2">
        <v>0</v>
      </c>
      <c r="L1045" s="2">
        <v>2</v>
      </c>
      <c r="M1045" s="2">
        <v>2</v>
      </c>
      <c r="N1045">
        <v>0</v>
      </c>
      <c r="O1045" s="2">
        <v>1</v>
      </c>
      <c r="P1045" s="2">
        <v>2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45">
        <v>1.6493055555555556E-3</v>
      </c>
      <c r="W1045" s="45">
        <v>1</v>
      </c>
      <c r="X1045" s="45" t="s">
        <v>77</v>
      </c>
      <c r="Y1045" s="2">
        <v>0</v>
      </c>
      <c r="Z1045" s="2">
        <v>0</v>
      </c>
      <c r="AA1045">
        <v>2</v>
      </c>
      <c r="AB1045" t="str">
        <f t="shared" si="10"/>
        <v>Cwm Taf MorgannwgRhondda Cynon Taff</v>
      </c>
      <c r="AC1045" t="str">
        <f>IFERROR(VLOOKUP(AB1045,Control!X:Y,2,FALSE),"secondary")</f>
        <v>Primary</v>
      </c>
    </row>
    <row r="1046" spans="1:29" x14ac:dyDescent="0.25">
      <c r="A1046" s="11">
        <v>44697</v>
      </c>
      <c r="B1046" s="2">
        <v>20</v>
      </c>
      <c r="C1046" t="s">
        <v>81</v>
      </c>
      <c r="D1046" t="s">
        <v>140</v>
      </c>
      <c r="E1046" t="s">
        <v>132</v>
      </c>
      <c r="F1046" t="s">
        <v>283</v>
      </c>
      <c r="G1046" s="3">
        <v>46.812498000000005</v>
      </c>
      <c r="H1046" s="5">
        <v>0.14098523784722222</v>
      </c>
      <c r="I1046" s="2">
        <v>3</v>
      </c>
      <c r="J1046" s="2">
        <v>2</v>
      </c>
      <c r="K1046" s="2">
        <v>1</v>
      </c>
      <c r="L1046" s="2">
        <v>14</v>
      </c>
      <c r="M1046" s="2">
        <v>14</v>
      </c>
      <c r="N1046">
        <v>4</v>
      </c>
      <c r="O1046" s="2">
        <v>9</v>
      </c>
      <c r="P1046" s="2">
        <v>1</v>
      </c>
      <c r="Q1046" s="2">
        <v>10</v>
      </c>
      <c r="R1046" s="2">
        <v>11</v>
      </c>
      <c r="S1046" s="2">
        <v>1</v>
      </c>
      <c r="T1046" s="2">
        <v>0</v>
      </c>
      <c r="U1046" s="2">
        <v>2</v>
      </c>
      <c r="V1046" s="45">
        <v>1.1145833333333334E-2</v>
      </c>
      <c r="W1046" s="45">
        <v>0</v>
      </c>
      <c r="X1046" s="45">
        <v>8.5543981481481485E-2</v>
      </c>
      <c r="Y1046" s="2">
        <v>2</v>
      </c>
      <c r="Z1046" s="2">
        <v>11</v>
      </c>
      <c r="AA1046">
        <v>14</v>
      </c>
      <c r="AB1046" t="str">
        <f t="shared" si="10"/>
        <v>Cwm Taf MorgannwgVale Of Glamorgan</v>
      </c>
      <c r="AC1046" t="str">
        <f>IFERROR(VLOOKUP(AB1046,Control!X:Y,2,FALSE),"secondary")</f>
        <v>secondary</v>
      </c>
    </row>
    <row r="1047" spans="1:29" x14ac:dyDescent="0.25">
      <c r="A1047" s="11">
        <v>44697</v>
      </c>
      <c r="B1047" s="2">
        <v>20</v>
      </c>
      <c r="C1047" t="s">
        <v>76</v>
      </c>
      <c r="D1047" t="s">
        <v>137</v>
      </c>
      <c r="E1047" t="s">
        <v>132</v>
      </c>
      <c r="F1047" t="s">
        <v>268</v>
      </c>
      <c r="G1047" s="3">
        <v>511.61999033333348</v>
      </c>
      <c r="H1047" s="5">
        <v>0.14463968207465283</v>
      </c>
      <c r="I1047" s="2">
        <v>55</v>
      </c>
      <c r="J1047" s="2">
        <v>34</v>
      </c>
      <c r="K1047" s="2">
        <v>5</v>
      </c>
      <c r="L1047" s="2">
        <v>141</v>
      </c>
      <c r="M1047" s="2">
        <v>139</v>
      </c>
      <c r="N1047">
        <v>22</v>
      </c>
      <c r="O1047" s="2">
        <v>61</v>
      </c>
      <c r="P1047" s="2">
        <v>16</v>
      </c>
      <c r="Q1047" s="2">
        <v>87</v>
      </c>
      <c r="R1047" s="2">
        <v>111</v>
      </c>
      <c r="S1047" s="2">
        <v>24</v>
      </c>
      <c r="T1047" s="2">
        <v>3</v>
      </c>
      <c r="U1047" s="2">
        <v>11</v>
      </c>
      <c r="V1047" s="45">
        <v>9.0104166666666666E-3</v>
      </c>
      <c r="W1047" s="45">
        <v>0.3125</v>
      </c>
      <c r="X1047" s="45">
        <v>8.3113425925925938E-2</v>
      </c>
      <c r="Y1047" s="2">
        <v>14</v>
      </c>
      <c r="Z1047" s="2">
        <v>111</v>
      </c>
      <c r="AA1047">
        <v>139</v>
      </c>
      <c r="AB1047" t="str">
        <f t="shared" si="10"/>
        <v>Hywel DdaCarmarthenshire</v>
      </c>
      <c r="AC1047" t="str">
        <f>IFERROR(VLOOKUP(AB1047,Control!X:Y,2,FALSE),"secondary")</f>
        <v>Primary</v>
      </c>
    </row>
    <row r="1048" spans="1:29" x14ac:dyDescent="0.25">
      <c r="A1048" s="11">
        <v>44697</v>
      </c>
      <c r="B1048" s="2">
        <v>20</v>
      </c>
      <c r="C1048" t="s">
        <v>76</v>
      </c>
      <c r="D1048" t="s">
        <v>145</v>
      </c>
      <c r="E1048" t="s">
        <v>146</v>
      </c>
      <c r="F1048" t="s">
        <v>268</v>
      </c>
      <c r="G1048" s="3">
        <v>77.593887333333328</v>
      </c>
      <c r="H1048" s="5">
        <v>5.9531610568576386E-2</v>
      </c>
      <c r="I1048" s="2">
        <v>5</v>
      </c>
      <c r="J1048" s="2">
        <v>4</v>
      </c>
      <c r="K1048" s="2">
        <v>1</v>
      </c>
      <c r="L1048" s="2">
        <v>64</v>
      </c>
      <c r="M1048" s="2">
        <v>64</v>
      </c>
      <c r="N1048">
        <v>23</v>
      </c>
      <c r="O1048" s="2">
        <v>45</v>
      </c>
      <c r="P1048" s="2">
        <v>14</v>
      </c>
      <c r="Q1048" s="2">
        <v>41</v>
      </c>
      <c r="R1048" s="2">
        <v>48</v>
      </c>
      <c r="S1048" s="2">
        <v>7</v>
      </c>
      <c r="T1048" s="2">
        <v>1</v>
      </c>
      <c r="U1048" s="2">
        <v>1</v>
      </c>
      <c r="V1048" s="45">
        <v>4.7858796296296295E-3</v>
      </c>
      <c r="W1048" s="45">
        <v>0.6428571428571429</v>
      </c>
      <c r="X1048" s="45">
        <v>6.1145833333333337E-2</v>
      </c>
      <c r="Y1048" s="2">
        <v>2</v>
      </c>
      <c r="Z1048" s="2">
        <v>48</v>
      </c>
      <c r="AA1048">
        <v>64</v>
      </c>
      <c r="AB1048" t="str">
        <f t="shared" si="10"/>
        <v>Hywel DdaCarmarthenshire</v>
      </c>
      <c r="AC1048" t="str">
        <f>IFERROR(VLOOKUP(AB1048,Control!X:Y,2,FALSE),"secondary")</f>
        <v>Primary</v>
      </c>
    </row>
    <row r="1049" spans="1:29" x14ac:dyDescent="0.25">
      <c r="A1049" s="11">
        <v>44697</v>
      </c>
      <c r="B1049" s="2">
        <v>20</v>
      </c>
      <c r="C1049" t="s">
        <v>76</v>
      </c>
      <c r="D1049" t="s">
        <v>147</v>
      </c>
      <c r="E1049" t="s">
        <v>132</v>
      </c>
      <c r="F1049" t="s">
        <v>268</v>
      </c>
      <c r="G1049" s="3">
        <v>4.2975000000000003</v>
      </c>
      <c r="H1049" s="5">
        <v>7.0104166666666676E-2</v>
      </c>
      <c r="I1049" s="2">
        <v>0</v>
      </c>
      <c r="J1049" s="2">
        <v>0</v>
      </c>
      <c r="K1049" s="2">
        <v>0</v>
      </c>
      <c r="L1049" s="2">
        <v>2</v>
      </c>
      <c r="M1049" s="2">
        <v>2</v>
      </c>
      <c r="N1049">
        <v>0</v>
      </c>
      <c r="O1049" s="2">
        <v>1</v>
      </c>
      <c r="P1049" s="2">
        <v>0</v>
      </c>
      <c r="Q1049" s="2">
        <v>0</v>
      </c>
      <c r="R1049" s="2">
        <v>1</v>
      </c>
      <c r="S1049" s="2">
        <v>1</v>
      </c>
      <c r="T1049" s="2">
        <v>0</v>
      </c>
      <c r="U1049" s="2">
        <v>1</v>
      </c>
      <c r="V1049" s="45" t="s">
        <v>77</v>
      </c>
      <c r="W1049" s="45" t="s">
        <v>77</v>
      </c>
      <c r="X1049" s="45">
        <v>1.800925925925926E-2</v>
      </c>
      <c r="Y1049" s="2">
        <v>1</v>
      </c>
      <c r="Z1049" s="2">
        <v>1</v>
      </c>
      <c r="AA1049">
        <v>2</v>
      </c>
      <c r="AB1049" t="str">
        <f t="shared" si="10"/>
        <v>Hywel DdaCarmarthenshire</v>
      </c>
      <c r="AC1049" t="str">
        <f>IFERROR(VLOOKUP(AB1049,Control!X:Y,2,FALSE),"secondary")</f>
        <v>Primary</v>
      </c>
    </row>
    <row r="1050" spans="1:29" x14ac:dyDescent="0.25">
      <c r="A1050" s="11">
        <v>44697</v>
      </c>
      <c r="B1050" s="2">
        <v>20</v>
      </c>
      <c r="C1050" t="s">
        <v>76</v>
      </c>
      <c r="D1050" t="s">
        <v>144</v>
      </c>
      <c r="E1050" t="s">
        <v>132</v>
      </c>
      <c r="F1050" t="s">
        <v>268</v>
      </c>
      <c r="G1050" s="3">
        <v>4.1236101666666674</v>
      </c>
      <c r="H1050" s="5">
        <v>6.7689030092592584E-2</v>
      </c>
      <c r="I1050" s="2">
        <v>0</v>
      </c>
      <c r="J1050" s="2">
        <v>0</v>
      </c>
      <c r="K1050" s="2">
        <v>0</v>
      </c>
      <c r="L1050" s="2">
        <v>2</v>
      </c>
      <c r="M1050" s="2">
        <v>2</v>
      </c>
      <c r="N1050">
        <v>0</v>
      </c>
      <c r="O1050" s="2">
        <v>2</v>
      </c>
      <c r="P1050" s="2">
        <v>1</v>
      </c>
      <c r="Q1050" s="2">
        <v>1</v>
      </c>
      <c r="R1050" s="2">
        <v>1</v>
      </c>
      <c r="S1050" s="2">
        <v>0</v>
      </c>
      <c r="T1050" s="2">
        <v>0</v>
      </c>
      <c r="U1050" s="2">
        <v>0</v>
      </c>
      <c r="V1050" s="45">
        <v>1.5081018518518518E-2</v>
      </c>
      <c r="W1050" s="45">
        <v>0</v>
      </c>
      <c r="X1050" s="45">
        <v>0.10284722222222223</v>
      </c>
      <c r="Y1050" s="2">
        <v>0</v>
      </c>
      <c r="Z1050" s="2">
        <v>1</v>
      </c>
      <c r="AA1050">
        <v>2</v>
      </c>
      <c r="AB1050" t="str">
        <f t="shared" si="10"/>
        <v>Hywel DdaCarmarthenshire</v>
      </c>
      <c r="AC1050" t="str">
        <f>IFERROR(VLOOKUP(AB1050,Control!X:Y,2,FALSE),"secondary")</f>
        <v>Primary</v>
      </c>
    </row>
    <row r="1051" spans="1:29" x14ac:dyDescent="0.25">
      <c r="A1051" s="11">
        <v>44697</v>
      </c>
      <c r="B1051" s="2">
        <v>20</v>
      </c>
      <c r="C1051" t="s">
        <v>76</v>
      </c>
      <c r="D1051" t="s">
        <v>137</v>
      </c>
      <c r="E1051" t="s">
        <v>132</v>
      </c>
      <c r="F1051" t="s">
        <v>286</v>
      </c>
      <c r="G1051" s="3">
        <v>145.22527466666668</v>
      </c>
      <c r="H1051" s="5">
        <v>0.15088904748062018</v>
      </c>
      <c r="I1051" s="2">
        <v>12</v>
      </c>
      <c r="J1051" s="2">
        <v>9</v>
      </c>
      <c r="K1051" s="2">
        <v>2</v>
      </c>
      <c r="L1051" s="2">
        <v>29</v>
      </c>
      <c r="M1051" s="2">
        <v>29</v>
      </c>
      <c r="N1051">
        <v>5</v>
      </c>
      <c r="O1051" s="2">
        <v>11</v>
      </c>
      <c r="P1051" s="2">
        <v>2</v>
      </c>
      <c r="Q1051" s="2">
        <v>18</v>
      </c>
      <c r="R1051" s="2">
        <v>22</v>
      </c>
      <c r="S1051" s="2">
        <v>4</v>
      </c>
      <c r="T1051" s="2">
        <v>0</v>
      </c>
      <c r="U1051" s="2">
        <v>5</v>
      </c>
      <c r="V1051" s="45">
        <v>1.0879629629629631E-2</v>
      </c>
      <c r="W1051" s="45">
        <v>0</v>
      </c>
      <c r="X1051" s="45">
        <v>5.1070601851851846E-2</v>
      </c>
      <c r="Y1051" s="2">
        <v>5</v>
      </c>
      <c r="Z1051" s="2">
        <v>22</v>
      </c>
      <c r="AA1051">
        <v>29</v>
      </c>
      <c r="AB1051" t="str">
        <f t="shared" si="10"/>
        <v>Hywel DdaCeredigion</v>
      </c>
      <c r="AC1051" t="str">
        <f>IFERROR(VLOOKUP(AB1051,Control!X:Y,2,FALSE),"secondary")</f>
        <v>Primary</v>
      </c>
    </row>
    <row r="1052" spans="1:29" x14ac:dyDescent="0.25">
      <c r="A1052" s="11">
        <v>44697</v>
      </c>
      <c r="B1052" s="2">
        <v>20</v>
      </c>
      <c r="C1052" t="s">
        <v>76</v>
      </c>
      <c r="D1052" t="s">
        <v>147</v>
      </c>
      <c r="E1052" t="s">
        <v>132</v>
      </c>
      <c r="F1052" t="s">
        <v>286</v>
      </c>
      <c r="G1052" s="3">
        <v>31.4119435</v>
      </c>
      <c r="H1052" s="5">
        <v>4.546953096846848E-2</v>
      </c>
      <c r="I1052" s="2">
        <v>2</v>
      </c>
      <c r="J1052" s="2">
        <v>0</v>
      </c>
      <c r="K1052" s="2">
        <v>0</v>
      </c>
      <c r="L1052" s="2">
        <v>35</v>
      </c>
      <c r="M1052" s="2">
        <v>35</v>
      </c>
      <c r="N1052">
        <v>5</v>
      </c>
      <c r="O1052" s="2">
        <v>25</v>
      </c>
      <c r="P1052" s="2">
        <v>0</v>
      </c>
      <c r="Q1052" s="2">
        <v>25</v>
      </c>
      <c r="R1052" s="2">
        <v>32</v>
      </c>
      <c r="S1052" s="2">
        <v>7</v>
      </c>
      <c r="T1052" s="2">
        <v>1</v>
      </c>
      <c r="U1052" s="2">
        <v>2</v>
      </c>
      <c r="V1052" s="45" t="s">
        <v>77</v>
      </c>
      <c r="W1052" s="45" t="s">
        <v>77</v>
      </c>
      <c r="X1052" s="45">
        <v>2.3182870370370371E-2</v>
      </c>
      <c r="Y1052" s="2">
        <v>3</v>
      </c>
      <c r="Z1052" s="2">
        <v>32</v>
      </c>
      <c r="AA1052">
        <v>35</v>
      </c>
      <c r="AB1052" t="str">
        <f t="shared" si="10"/>
        <v>Hywel DdaCeredigion</v>
      </c>
      <c r="AC1052" t="str">
        <f>IFERROR(VLOOKUP(AB1052,Control!X:Y,2,FALSE),"secondary")</f>
        <v>Primary</v>
      </c>
    </row>
    <row r="1053" spans="1:29" x14ac:dyDescent="0.25">
      <c r="A1053" s="11">
        <v>44697</v>
      </c>
      <c r="B1053" s="2">
        <v>20</v>
      </c>
      <c r="C1053" t="s">
        <v>76</v>
      </c>
      <c r="D1053" t="s">
        <v>144</v>
      </c>
      <c r="E1053" t="s">
        <v>132</v>
      </c>
      <c r="F1053" t="s">
        <v>286</v>
      </c>
      <c r="G1053" s="3">
        <v>1.1466666666666665</v>
      </c>
      <c r="H1053" s="5">
        <v>3.3707562500000003E-2</v>
      </c>
      <c r="I1053" s="2">
        <v>0</v>
      </c>
      <c r="J1053" s="2">
        <v>0</v>
      </c>
      <c r="K1053" s="2">
        <v>0</v>
      </c>
      <c r="L1053" s="2">
        <v>3</v>
      </c>
      <c r="M1053" s="2">
        <v>3</v>
      </c>
      <c r="N1053">
        <v>0</v>
      </c>
      <c r="O1053" s="2">
        <v>2</v>
      </c>
      <c r="P1053" s="2">
        <v>0</v>
      </c>
      <c r="Q1053" s="2">
        <v>1</v>
      </c>
      <c r="R1053" s="2">
        <v>1</v>
      </c>
      <c r="S1053" s="2">
        <v>0</v>
      </c>
      <c r="T1053" s="2">
        <v>0</v>
      </c>
      <c r="U1053" s="2">
        <v>2</v>
      </c>
      <c r="V1053" s="45" t="s">
        <v>77</v>
      </c>
      <c r="W1053" s="45" t="s">
        <v>77</v>
      </c>
      <c r="X1053" s="45">
        <v>3.7534722222222219E-2</v>
      </c>
      <c r="Y1053" s="2">
        <v>2</v>
      </c>
      <c r="Z1053" s="2">
        <v>1</v>
      </c>
      <c r="AA1053">
        <v>3</v>
      </c>
      <c r="AB1053" t="str">
        <f t="shared" si="10"/>
        <v>Hywel DdaCeredigion</v>
      </c>
      <c r="AC1053" t="str">
        <f>IFERROR(VLOOKUP(AB1053,Control!X:Y,2,FALSE),"secondary")</f>
        <v>Primary</v>
      </c>
    </row>
    <row r="1054" spans="1:29" x14ac:dyDescent="0.25">
      <c r="A1054" s="11">
        <v>44697</v>
      </c>
      <c r="B1054" s="2">
        <v>20</v>
      </c>
      <c r="C1054" t="s">
        <v>76</v>
      </c>
      <c r="D1054" t="s">
        <v>325</v>
      </c>
      <c r="E1054" t="s">
        <v>153</v>
      </c>
      <c r="F1054" t="s">
        <v>286</v>
      </c>
      <c r="G1054" s="3">
        <v>0</v>
      </c>
      <c r="H1054" s="5">
        <v>7.233798611111111E-3</v>
      </c>
      <c r="I1054" s="2">
        <v>0</v>
      </c>
      <c r="J1054" s="2">
        <v>0</v>
      </c>
      <c r="K1054" s="2">
        <v>0</v>
      </c>
      <c r="L1054" s="2">
        <v>1</v>
      </c>
      <c r="M1054" s="2">
        <v>1</v>
      </c>
      <c r="N1054">
        <v>0</v>
      </c>
      <c r="O1054" s="2">
        <v>1</v>
      </c>
      <c r="P1054" s="2">
        <v>0</v>
      </c>
      <c r="Q1054" s="2">
        <v>1</v>
      </c>
      <c r="R1054" s="2">
        <v>1</v>
      </c>
      <c r="S1054" s="2">
        <v>0</v>
      </c>
      <c r="T1054" s="2">
        <v>0</v>
      </c>
      <c r="U1054" s="2">
        <v>0</v>
      </c>
      <c r="V1054" s="45" t="s">
        <v>77</v>
      </c>
      <c r="W1054" s="45" t="s">
        <v>77</v>
      </c>
      <c r="X1054" s="45">
        <v>9.6296296296296303E-3</v>
      </c>
      <c r="Y1054" s="2">
        <v>0</v>
      </c>
      <c r="Z1054" s="2">
        <v>1</v>
      </c>
      <c r="AA1054">
        <v>1</v>
      </c>
      <c r="AB1054" t="str">
        <f t="shared" si="10"/>
        <v>Hywel DdaCeredigion</v>
      </c>
      <c r="AC1054" t="str">
        <f>IFERROR(VLOOKUP(AB1054,Control!X:Y,2,FALSE),"secondary")</f>
        <v>Primary</v>
      </c>
    </row>
    <row r="1055" spans="1:29" x14ac:dyDescent="0.25">
      <c r="A1055" s="11">
        <v>44697</v>
      </c>
      <c r="B1055" s="2">
        <v>20</v>
      </c>
      <c r="C1055" t="s">
        <v>76</v>
      </c>
      <c r="D1055" t="s">
        <v>147</v>
      </c>
      <c r="E1055" t="s">
        <v>132</v>
      </c>
      <c r="F1055" t="s">
        <v>287</v>
      </c>
      <c r="G1055" s="3">
        <v>8.954443333333332</v>
      </c>
      <c r="H1055" s="5">
        <v>3.5624170138888897E-2</v>
      </c>
      <c r="I1055" s="2">
        <v>1</v>
      </c>
      <c r="J1055" s="2">
        <v>0</v>
      </c>
      <c r="K1055" s="2">
        <v>0</v>
      </c>
      <c r="L1055" s="2">
        <v>14</v>
      </c>
      <c r="M1055" s="2">
        <v>14</v>
      </c>
      <c r="N1055">
        <v>5</v>
      </c>
      <c r="O1055" s="2">
        <v>10</v>
      </c>
      <c r="P1055" s="2">
        <v>1</v>
      </c>
      <c r="Q1055" s="2">
        <v>7</v>
      </c>
      <c r="R1055" s="2">
        <v>10</v>
      </c>
      <c r="S1055" s="2">
        <v>3</v>
      </c>
      <c r="T1055" s="2">
        <v>2</v>
      </c>
      <c r="U1055" s="2">
        <v>1</v>
      </c>
      <c r="V1055" s="45">
        <v>3.5416666666666665E-3</v>
      </c>
      <c r="W1055" s="45">
        <v>1</v>
      </c>
      <c r="X1055" s="45">
        <v>3.1365740740740743E-2</v>
      </c>
      <c r="Y1055" s="2">
        <v>3</v>
      </c>
      <c r="Z1055" s="2">
        <v>10</v>
      </c>
      <c r="AA1055">
        <v>14</v>
      </c>
      <c r="AB1055" t="str">
        <f t="shared" si="10"/>
        <v>Hywel DdaGwynedd</v>
      </c>
      <c r="AC1055" t="str">
        <f>IFERROR(VLOOKUP(AB1055,Control!X:Y,2,FALSE),"secondary")</f>
        <v>secondary</v>
      </c>
    </row>
    <row r="1056" spans="1:29" x14ac:dyDescent="0.25">
      <c r="A1056" s="11">
        <v>44697</v>
      </c>
      <c r="B1056" s="2">
        <v>20</v>
      </c>
      <c r="C1056" t="s">
        <v>76</v>
      </c>
      <c r="D1056" t="s">
        <v>144</v>
      </c>
      <c r="E1056" t="s">
        <v>132</v>
      </c>
      <c r="F1056" t="s">
        <v>270</v>
      </c>
      <c r="G1056" s="3">
        <v>186.78721666666658</v>
      </c>
      <c r="H1056" s="5">
        <v>6.5232946987480431E-2</v>
      </c>
      <c r="I1056" s="2">
        <v>9</v>
      </c>
      <c r="J1056" s="2">
        <v>3</v>
      </c>
      <c r="K1056" s="2">
        <v>0</v>
      </c>
      <c r="L1056" s="2">
        <v>122</v>
      </c>
      <c r="M1056" s="2">
        <v>122</v>
      </c>
      <c r="N1056">
        <v>25</v>
      </c>
      <c r="O1056" s="2">
        <v>68</v>
      </c>
      <c r="P1056" s="2">
        <v>11</v>
      </c>
      <c r="Q1056" s="2">
        <v>83</v>
      </c>
      <c r="R1056" s="2">
        <v>103</v>
      </c>
      <c r="S1056" s="2">
        <v>20</v>
      </c>
      <c r="T1056" s="2">
        <v>1</v>
      </c>
      <c r="U1056" s="2">
        <v>7</v>
      </c>
      <c r="V1056" s="45">
        <v>5.5902777777777782E-3</v>
      </c>
      <c r="W1056" s="45">
        <v>0.45454545454545453</v>
      </c>
      <c r="X1056" s="45">
        <v>4.7141203703703713E-2</v>
      </c>
      <c r="Y1056" s="2">
        <v>8</v>
      </c>
      <c r="Z1056" s="2">
        <v>103</v>
      </c>
      <c r="AA1056">
        <v>122</v>
      </c>
      <c r="AB1056" t="str">
        <f t="shared" si="10"/>
        <v>Hywel DdaPembrokeshire</v>
      </c>
      <c r="AC1056" t="str">
        <f>IFERROR(VLOOKUP(AB1056,Control!X:Y,2,FALSE),"secondary")</f>
        <v>Primary</v>
      </c>
    </row>
    <row r="1057" spans="1:29" x14ac:dyDescent="0.25">
      <c r="A1057" s="11">
        <v>44697</v>
      </c>
      <c r="B1057" s="2">
        <v>20</v>
      </c>
      <c r="C1057" t="s">
        <v>76</v>
      </c>
      <c r="D1057" t="s">
        <v>137</v>
      </c>
      <c r="E1057" t="s">
        <v>132</v>
      </c>
      <c r="F1057" t="s">
        <v>270</v>
      </c>
      <c r="G1057" s="3">
        <v>21.172498166666671</v>
      </c>
      <c r="H1057" s="5">
        <v>5.9837958333333344E-2</v>
      </c>
      <c r="I1057" s="2">
        <v>1</v>
      </c>
      <c r="J1057" s="2">
        <v>1</v>
      </c>
      <c r="K1057" s="2">
        <v>1</v>
      </c>
      <c r="L1057" s="2">
        <v>18</v>
      </c>
      <c r="M1057" s="2">
        <v>18</v>
      </c>
      <c r="N1057">
        <v>7</v>
      </c>
      <c r="O1057" s="2">
        <v>14</v>
      </c>
      <c r="P1057" s="2">
        <v>4</v>
      </c>
      <c r="Q1057" s="2">
        <v>4</v>
      </c>
      <c r="R1057" s="2">
        <v>9</v>
      </c>
      <c r="S1057" s="2">
        <v>5</v>
      </c>
      <c r="T1057" s="2">
        <v>0</v>
      </c>
      <c r="U1057" s="2">
        <v>5</v>
      </c>
      <c r="V1057" s="45">
        <v>4.5081018518518517E-3</v>
      </c>
      <c r="W1057" s="45">
        <v>0.5</v>
      </c>
      <c r="X1057" s="45">
        <v>1.8888888888888889E-2</v>
      </c>
      <c r="Y1057" s="2">
        <v>5</v>
      </c>
      <c r="Z1057" s="2">
        <v>9</v>
      </c>
      <c r="AA1057">
        <v>18</v>
      </c>
      <c r="AB1057" t="str">
        <f t="shared" si="10"/>
        <v>Hywel DdaPembrokeshire</v>
      </c>
      <c r="AC1057" t="str">
        <f>IFERROR(VLOOKUP(AB1057,Control!X:Y,2,FALSE),"secondary")</f>
        <v>Primary</v>
      </c>
    </row>
    <row r="1058" spans="1:29" x14ac:dyDescent="0.25">
      <c r="A1058" s="11">
        <v>44697</v>
      </c>
      <c r="B1058" s="2">
        <v>20</v>
      </c>
      <c r="C1058" t="s">
        <v>76</v>
      </c>
      <c r="D1058" t="s">
        <v>145</v>
      </c>
      <c r="E1058" t="s">
        <v>146</v>
      </c>
      <c r="F1058" t="s">
        <v>270</v>
      </c>
      <c r="G1058" s="3">
        <v>0</v>
      </c>
      <c r="H1058" s="5">
        <v>7.013888888888889E-3</v>
      </c>
      <c r="I1058" s="2">
        <v>0</v>
      </c>
      <c r="J1058" s="2">
        <v>0</v>
      </c>
      <c r="K1058" s="2">
        <v>0</v>
      </c>
      <c r="L1058" s="2">
        <v>1</v>
      </c>
      <c r="M1058" s="2">
        <v>1</v>
      </c>
      <c r="N1058">
        <v>1</v>
      </c>
      <c r="O1058" s="2">
        <v>1</v>
      </c>
      <c r="P1058" s="2">
        <v>0</v>
      </c>
      <c r="Q1058" s="2">
        <v>0</v>
      </c>
      <c r="R1058" s="2">
        <v>0</v>
      </c>
      <c r="S1058" s="2">
        <v>0</v>
      </c>
      <c r="T1058" s="2">
        <v>1</v>
      </c>
      <c r="U1058" s="2">
        <v>0</v>
      </c>
      <c r="V1058" s="45" t="s">
        <v>77</v>
      </c>
      <c r="W1058" s="45" t="s">
        <v>77</v>
      </c>
      <c r="X1058" s="45" t="s">
        <v>77</v>
      </c>
      <c r="Y1058" s="2">
        <v>1</v>
      </c>
      <c r="Z1058" s="2">
        <v>0</v>
      </c>
      <c r="AA1058">
        <v>1</v>
      </c>
      <c r="AB1058" t="str">
        <f t="shared" si="10"/>
        <v>Hywel DdaPembrokeshire</v>
      </c>
      <c r="AC1058" t="str">
        <f>IFERROR(VLOOKUP(AB1058,Control!X:Y,2,FALSE),"secondary")</f>
        <v>Primary</v>
      </c>
    </row>
    <row r="1059" spans="1:29" x14ac:dyDescent="0.25">
      <c r="A1059" s="11">
        <v>44697</v>
      </c>
      <c r="B1059" s="2">
        <v>20</v>
      </c>
      <c r="C1059" t="s">
        <v>76</v>
      </c>
      <c r="D1059" t="s">
        <v>147</v>
      </c>
      <c r="E1059" t="s">
        <v>132</v>
      </c>
      <c r="F1059" t="s">
        <v>94</v>
      </c>
      <c r="G1059" s="3">
        <v>29.20222133333333</v>
      </c>
      <c r="H1059" s="5">
        <v>7.794816975308641E-2</v>
      </c>
      <c r="I1059" s="2">
        <v>2</v>
      </c>
      <c r="J1059" s="2">
        <v>0</v>
      </c>
      <c r="K1059" s="2">
        <v>0</v>
      </c>
      <c r="L1059" s="2">
        <v>17</v>
      </c>
      <c r="M1059" s="2">
        <v>17</v>
      </c>
      <c r="N1059">
        <v>2</v>
      </c>
      <c r="O1059" s="2">
        <v>7</v>
      </c>
      <c r="P1059" s="2">
        <v>1</v>
      </c>
      <c r="Q1059" s="2">
        <v>11</v>
      </c>
      <c r="R1059" s="2">
        <v>14</v>
      </c>
      <c r="S1059" s="2">
        <v>3</v>
      </c>
      <c r="T1059" s="2">
        <v>1</v>
      </c>
      <c r="U1059" s="2">
        <v>1</v>
      </c>
      <c r="V1059" s="45">
        <v>1.556712962962963E-2</v>
      </c>
      <c r="W1059" s="45">
        <v>0</v>
      </c>
      <c r="X1059" s="45">
        <v>5.0862268518518529E-2</v>
      </c>
      <c r="Y1059" s="2">
        <v>2</v>
      </c>
      <c r="Z1059" s="2">
        <v>14</v>
      </c>
      <c r="AA1059">
        <v>17</v>
      </c>
      <c r="AB1059" t="str">
        <f t="shared" si="10"/>
        <v>Hywel DdaPowys</v>
      </c>
      <c r="AC1059" t="str">
        <f>IFERROR(VLOOKUP(AB1059,Control!X:Y,2,FALSE),"secondary")</f>
        <v>secondary</v>
      </c>
    </row>
    <row r="1060" spans="1:29" x14ac:dyDescent="0.25">
      <c r="A1060" s="11">
        <v>44697</v>
      </c>
      <c r="B1060" s="2">
        <v>20</v>
      </c>
      <c r="C1060" t="s">
        <v>76</v>
      </c>
      <c r="D1060" t="s">
        <v>137</v>
      </c>
      <c r="E1060" t="s">
        <v>132</v>
      </c>
      <c r="F1060" t="s">
        <v>94</v>
      </c>
      <c r="G1060" s="3">
        <v>2.6308333333333334</v>
      </c>
      <c r="H1060" s="5">
        <v>6.522569444444444E-2</v>
      </c>
      <c r="I1060" s="2">
        <v>0</v>
      </c>
      <c r="J1060" s="2">
        <v>0</v>
      </c>
      <c r="K1060" s="2">
        <v>0</v>
      </c>
      <c r="L1060" s="2">
        <v>1</v>
      </c>
      <c r="M1060" s="2">
        <v>1</v>
      </c>
      <c r="N1060">
        <v>0</v>
      </c>
      <c r="O1060" s="2">
        <v>1</v>
      </c>
      <c r="P1060" s="2">
        <v>0</v>
      </c>
      <c r="Q1060" s="2">
        <v>0</v>
      </c>
      <c r="R1060" s="2">
        <v>1</v>
      </c>
      <c r="S1060" s="2">
        <v>1</v>
      </c>
      <c r="T1060" s="2">
        <v>0</v>
      </c>
      <c r="U1060" s="2">
        <v>0</v>
      </c>
      <c r="V1060" s="45" t="s">
        <v>77</v>
      </c>
      <c r="W1060" s="45" t="s">
        <v>77</v>
      </c>
      <c r="X1060" s="45">
        <v>4.8298611111111112E-2</v>
      </c>
      <c r="Y1060" s="2">
        <v>0</v>
      </c>
      <c r="Z1060" s="2">
        <v>1</v>
      </c>
      <c r="AA1060">
        <v>1</v>
      </c>
      <c r="AB1060" t="str">
        <f t="shared" si="10"/>
        <v>Hywel DdaPowys</v>
      </c>
      <c r="AC1060" t="str">
        <f>IFERROR(VLOOKUP(AB1060,Control!X:Y,2,FALSE),"secondary")</f>
        <v>secondary</v>
      </c>
    </row>
    <row r="1061" spans="1:29" x14ac:dyDescent="0.25">
      <c r="A1061" s="11">
        <v>44697</v>
      </c>
      <c r="B1061" s="2">
        <v>20</v>
      </c>
      <c r="C1061" t="s">
        <v>76</v>
      </c>
      <c r="D1061" t="s">
        <v>145</v>
      </c>
      <c r="E1061" t="s">
        <v>146</v>
      </c>
      <c r="F1061" t="s">
        <v>267</v>
      </c>
      <c r="G1061" s="3">
        <v>0.36416666666666669</v>
      </c>
      <c r="H1061" s="5">
        <v>2.5590277777777781E-2</v>
      </c>
      <c r="I1061" s="2">
        <v>0</v>
      </c>
      <c r="J1061" s="2">
        <v>0</v>
      </c>
      <c r="K1061" s="2">
        <v>0</v>
      </c>
      <c r="L1061" s="2">
        <v>1</v>
      </c>
      <c r="M1061" s="2">
        <v>1</v>
      </c>
      <c r="N1061">
        <v>0</v>
      </c>
      <c r="O1061" s="2">
        <v>1</v>
      </c>
      <c r="P1061" s="2">
        <v>0</v>
      </c>
      <c r="Q1061" s="2">
        <v>0</v>
      </c>
      <c r="R1061" s="2">
        <v>1</v>
      </c>
      <c r="S1061" s="2">
        <v>1</v>
      </c>
      <c r="T1061" s="2">
        <v>0</v>
      </c>
      <c r="U1061" s="2">
        <v>0</v>
      </c>
      <c r="V1061" s="45" t="s">
        <v>77</v>
      </c>
      <c r="W1061" s="45" t="s">
        <v>77</v>
      </c>
      <c r="X1061" s="45">
        <v>0.43637731481481484</v>
      </c>
      <c r="Y1061" s="2">
        <v>0</v>
      </c>
      <c r="Z1061" s="2">
        <v>1</v>
      </c>
      <c r="AA1061">
        <v>1</v>
      </c>
      <c r="AB1061" t="str">
        <f t="shared" si="10"/>
        <v>Hywel DdaSwansea</v>
      </c>
      <c r="AC1061" t="str">
        <f>IFERROR(VLOOKUP(AB1061,Control!X:Y,2,FALSE),"secondary")</f>
        <v>secondary</v>
      </c>
    </row>
    <row r="1062" spans="1:29" x14ac:dyDescent="0.25">
      <c r="A1062" s="11">
        <v>44697</v>
      </c>
      <c r="B1062" s="2">
        <v>20</v>
      </c>
      <c r="C1062" t="s">
        <v>80</v>
      </c>
      <c r="D1062" t="s">
        <v>133</v>
      </c>
      <c r="E1062" t="s">
        <v>132</v>
      </c>
      <c r="F1062" t="s">
        <v>280</v>
      </c>
      <c r="G1062" s="3">
        <v>0</v>
      </c>
      <c r="H1062" s="5">
        <v>6.6666666666666671E-3</v>
      </c>
      <c r="I1062" s="2">
        <v>0</v>
      </c>
      <c r="J1062" s="2">
        <v>0</v>
      </c>
      <c r="K1062" s="2">
        <v>0</v>
      </c>
      <c r="L1062" s="2">
        <v>1</v>
      </c>
      <c r="M1062" s="2">
        <v>1</v>
      </c>
      <c r="N1062">
        <v>1</v>
      </c>
      <c r="O1062" s="2">
        <v>1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1</v>
      </c>
      <c r="V1062" s="45" t="s">
        <v>77</v>
      </c>
      <c r="W1062" s="45" t="s">
        <v>77</v>
      </c>
      <c r="X1062" s="45" t="s">
        <v>77</v>
      </c>
      <c r="Y1062" s="2">
        <v>1</v>
      </c>
      <c r="Z1062" s="2">
        <v>0</v>
      </c>
      <c r="AA1062">
        <v>1</v>
      </c>
      <c r="AB1062" t="str">
        <f t="shared" si="10"/>
        <v>Swansea BayBlaenau Gwent</v>
      </c>
      <c r="AC1062" t="str">
        <f>IFERROR(VLOOKUP(AB1062,Control!X:Y,2,FALSE),"secondary")</f>
        <v>secondary</v>
      </c>
    </row>
    <row r="1063" spans="1:29" x14ac:dyDescent="0.25">
      <c r="A1063" s="11">
        <v>44697</v>
      </c>
      <c r="B1063" s="2">
        <v>20</v>
      </c>
      <c r="C1063" t="s">
        <v>80</v>
      </c>
      <c r="D1063" t="s">
        <v>133</v>
      </c>
      <c r="E1063" t="s">
        <v>132</v>
      </c>
      <c r="F1063" t="s">
        <v>269</v>
      </c>
      <c r="G1063" s="3">
        <v>0.70777783333333322</v>
      </c>
      <c r="H1063" s="5">
        <v>1.2210644290123456E-2</v>
      </c>
      <c r="I1063" s="2">
        <v>0</v>
      </c>
      <c r="J1063" s="2">
        <v>0</v>
      </c>
      <c r="K1063" s="2">
        <v>0</v>
      </c>
      <c r="L1063" s="2">
        <v>10</v>
      </c>
      <c r="M1063" s="2">
        <v>10</v>
      </c>
      <c r="N1063">
        <v>3</v>
      </c>
      <c r="O1063" s="2">
        <v>10</v>
      </c>
      <c r="P1063" s="2">
        <v>0</v>
      </c>
      <c r="Q1063" s="2">
        <v>7</v>
      </c>
      <c r="R1063" s="2">
        <v>7</v>
      </c>
      <c r="S1063" s="2">
        <v>0</v>
      </c>
      <c r="T1063" s="2">
        <v>0</v>
      </c>
      <c r="U1063" s="2">
        <v>3</v>
      </c>
      <c r="V1063" s="45" t="s">
        <v>77</v>
      </c>
      <c r="W1063" s="45" t="s">
        <v>77</v>
      </c>
      <c r="X1063" s="45">
        <v>6.0868055555555564E-2</v>
      </c>
      <c r="Y1063" s="2">
        <v>3</v>
      </c>
      <c r="Z1063" s="2">
        <v>7</v>
      </c>
      <c r="AA1063">
        <v>10</v>
      </c>
      <c r="AB1063" t="str">
        <f t="shared" si="10"/>
        <v>Swansea BayBridgend</v>
      </c>
      <c r="AC1063" t="str">
        <f>IFERROR(VLOOKUP(AB1063,Control!X:Y,2,FALSE),"secondary")</f>
        <v>secondary</v>
      </c>
    </row>
    <row r="1064" spans="1:29" x14ac:dyDescent="0.25">
      <c r="A1064" s="11">
        <v>44697</v>
      </c>
      <c r="B1064" s="2">
        <v>20</v>
      </c>
      <c r="C1064" t="s">
        <v>80</v>
      </c>
      <c r="D1064" t="s">
        <v>133</v>
      </c>
      <c r="E1064" t="s">
        <v>132</v>
      </c>
      <c r="F1064" t="s">
        <v>272</v>
      </c>
      <c r="G1064" s="3">
        <v>0</v>
      </c>
      <c r="H1064" s="5" t="s">
        <v>77</v>
      </c>
      <c r="I1064" s="2">
        <v>0</v>
      </c>
      <c r="J1064" s="2">
        <v>0</v>
      </c>
      <c r="K1064" s="2">
        <v>0</v>
      </c>
      <c r="L1064" s="2">
        <v>1</v>
      </c>
      <c r="M1064" s="2">
        <v>1</v>
      </c>
      <c r="N1064">
        <v>0</v>
      </c>
      <c r="O1064" s="2">
        <v>1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1</v>
      </c>
      <c r="V1064" s="45" t="s">
        <v>77</v>
      </c>
      <c r="W1064" s="45" t="s">
        <v>77</v>
      </c>
      <c r="X1064" s="45" t="s">
        <v>77</v>
      </c>
      <c r="Y1064" s="2">
        <v>1</v>
      </c>
      <c r="Z1064" s="2">
        <v>0</v>
      </c>
      <c r="AA1064">
        <v>1</v>
      </c>
      <c r="AB1064" t="str">
        <f t="shared" si="10"/>
        <v>Swansea BayCaerphilly</v>
      </c>
      <c r="AC1064" t="str">
        <f>IFERROR(VLOOKUP(AB1064,Control!X:Y,2,FALSE),"secondary")</f>
        <v>secondary</v>
      </c>
    </row>
    <row r="1065" spans="1:29" x14ac:dyDescent="0.25">
      <c r="A1065" s="11">
        <v>44697</v>
      </c>
      <c r="B1065" s="2">
        <v>20</v>
      </c>
      <c r="C1065" t="s">
        <v>80</v>
      </c>
      <c r="D1065" t="s">
        <v>133</v>
      </c>
      <c r="E1065" t="s">
        <v>132</v>
      </c>
      <c r="F1065" t="s">
        <v>273</v>
      </c>
      <c r="G1065" s="3">
        <v>0.44611116666666667</v>
      </c>
      <c r="H1065" s="5">
        <v>2.9004631944444442E-2</v>
      </c>
      <c r="I1065" s="2">
        <v>0</v>
      </c>
      <c r="J1065" s="2">
        <v>0</v>
      </c>
      <c r="K1065" s="2">
        <v>0</v>
      </c>
      <c r="L1065" s="2">
        <v>1</v>
      </c>
      <c r="M1065" s="2">
        <v>1</v>
      </c>
      <c r="N1065">
        <v>0</v>
      </c>
      <c r="O1065" s="2">
        <v>1</v>
      </c>
      <c r="P1065" s="2">
        <v>0</v>
      </c>
      <c r="Q1065" s="2">
        <v>1</v>
      </c>
      <c r="R1065" s="2">
        <v>1</v>
      </c>
      <c r="S1065" s="2">
        <v>0</v>
      </c>
      <c r="T1065" s="2">
        <v>0</v>
      </c>
      <c r="U1065" s="2">
        <v>0</v>
      </c>
      <c r="V1065" s="45" t="s">
        <v>77</v>
      </c>
      <c r="W1065" s="45" t="s">
        <v>77</v>
      </c>
      <c r="X1065" s="45">
        <v>3.1446759259259258E-2</v>
      </c>
      <c r="Y1065" s="2">
        <v>0</v>
      </c>
      <c r="Z1065" s="2">
        <v>1</v>
      </c>
      <c r="AA1065">
        <v>1</v>
      </c>
      <c r="AB1065" t="str">
        <f t="shared" si="10"/>
        <v>Swansea BayCardiff</v>
      </c>
      <c r="AC1065" t="str">
        <f>IFERROR(VLOOKUP(AB1065,Control!X:Y,2,FALSE),"secondary")</f>
        <v>secondary</v>
      </c>
    </row>
    <row r="1066" spans="1:29" x14ac:dyDescent="0.25">
      <c r="A1066" s="11">
        <v>44697</v>
      </c>
      <c r="B1066" s="2">
        <v>20</v>
      </c>
      <c r="C1066" t="s">
        <v>80</v>
      </c>
      <c r="D1066" t="s">
        <v>133</v>
      </c>
      <c r="E1066" t="s">
        <v>132</v>
      </c>
      <c r="F1066" t="s">
        <v>268</v>
      </c>
      <c r="G1066" s="3">
        <v>11.395277833333333</v>
      </c>
      <c r="H1066" s="5">
        <v>7.1304972222222221E-2</v>
      </c>
      <c r="I1066" s="2">
        <v>1</v>
      </c>
      <c r="J1066" s="2">
        <v>1</v>
      </c>
      <c r="K1066" s="2">
        <v>0</v>
      </c>
      <c r="L1066" s="2">
        <v>10</v>
      </c>
      <c r="M1066" s="2">
        <v>9</v>
      </c>
      <c r="N1066">
        <v>1</v>
      </c>
      <c r="O1066" s="2">
        <v>6</v>
      </c>
      <c r="P1066" s="2">
        <v>4</v>
      </c>
      <c r="Q1066" s="2">
        <v>3</v>
      </c>
      <c r="R1066" s="2">
        <v>3</v>
      </c>
      <c r="S1066" s="2">
        <v>0</v>
      </c>
      <c r="T1066" s="2">
        <v>0</v>
      </c>
      <c r="U1066" s="2">
        <v>3</v>
      </c>
      <c r="V1066" s="45">
        <v>1.0254629629629629E-2</v>
      </c>
      <c r="W1066" s="45">
        <v>0</v>
      </c>
      <c r="X1066" s="45">
        <v>1.9606481481481482E-2</v>
      </c>
      <c r="Y1066" s="2">
        <v>3</v>
      </c>
      <c r="Z1066" s="2">
        <v>3</v>
      </c>
      <c r="AA1066">
        <v>10</v>
      </c>
      <c r="AB1066" t="str">
        <f t="shared" si="10"/>
        <v>Swansea BayCarmarthenshire</v>
      </c>
      <c r="AC1066" t="str">
        <f>IFERROR(VLOOKUP(AB1066,Control!X:Y,2,FALSE),"secondary")</f>
        <v>secondary</v>
      </c>
    </row>
    <row r="1067" spans="1:29" x14ac:dyDescent="0.25">
      <c r="A1067" s="11">
        <v>44697</v>
      </c>
      <c r="B1067" s="2">
        <v>20</v>
      </c>
      <c r="C1067" t="s">
        <v>80</v>
      </c>
      <c r="D1067" t="s">
        <v>149</v>
      </c>
      <c r="E1067" t="s">
        <v>150</v>
      </c>
      <c r="F1067" t="s">
        <v>268</v>
      </c>
      <c r="G1067" s="3">
        <v>0</v>
      </c>
      <c r="H1067" s="5">
        <v>1.6278937500000003E-2</v>
      </c>
      <c r="I1067" s="2">
        <v>0</v>
      </c>
      <c r="J1067" s="2">
        <v>0</v>
      </c>
      <c r="K1067" s="2">
        <v>0</v>
      </c>
      <c r="L1067" s="2">
        <v>2</v>
      </c>
      <c r="M1067" s="2">
        <v>2</v>
      </c>
      <c r="N1067">
        <v>0</v>
      </c>
      <c r="O1067" s="2">
        <v>2</v>
      </c>
      <c r="P1067" s="2">
        <v>1</v>
      </c>
      <c r="Q1067" s="2">
        <v>0</v>
      </c>
      <c r="R1067" s="2">
        <v>0</v>
      </c>
      <c r="S1067" s="2">
        <v>0</v>
      </c>
      <c r="T1067" s="2">
        <v>0</v>
      </c>
      <c r="U1067" s="2">
        <v>1</v>
      </c>
      <c r="V1067" s="45">
        <v>4.2824074074074075E-4</v>
      </c>
      <c r="W1067" s="45">
        <v>1</v>
      </c>
      <c r="X1067" s="45" t="s">
        <v>77</v>
      </c>
      <c r="Y1067" s="2">
        <v>1</v>
      </c>
      <c r="Z1067" s="2">
        <v>0</v>
      </c>
      <c r="AA1067">
        <v>2</v>
      </c>
      <c r="AB1067" t="str">
        <f t="shared" si="10"/>
        <v>Swansea BayCarmarthenshire</v>
      </c>
      <c r="AC1067" t="str">
        <f>IFERROR(VLOOKUP(AB1067,Control!X:Y,2,FALSE),"secondary")</f>
        <v>secondary</v>
      </c>
    </row>
    <row r="1068" spans="1:29" x14ac:dyDescent="0.25">
      <c r="A1068" s="11">
        <v>44697</v>
      </c>
      <c r="B1068" s="2">
        <v>20</v>
      </c>
      <c r="C1068" t="s">
        <v>80</v>
      </c>
      <c r="D1068" t="s">
        <v>133</v>
      </c>
      <c r="E1068" t="s">
        <v>132</v>
      </c>
      <c r="F1068" t="s">
        <v>286</v>
      </c>
      <c r="G1068" s="3">
        <v>0</v>
      </c>
      <c r="H1068" s="5">
        <v>8.9930555555555562E-3</v>
      </c>
      <c r="I1068" s="2">
        <v>0</v>
      </c>
      <c r="J1068" s="2">
        <v>0</v>
      </c>
      <c r="K1068" s="2">
        <v>0</v>
      </c>
      <c r="L1068" s="2">
        <v>2</v>
      </c>
      <c r="M1068" s="2">
        <v>1</v>
      </c>
      <c r="N1068">
        <v>0</v>
      </c>
      <c r="O1068" s="2">
        <v>1</v>
      </c>
      <c r="P1068" s="2">
        <v>0</v>
      </c>
      <c r="Q1068" s="2">
        <v>1</v>
      </c>
      <c r="R1068" s="2">
        <v>2</v>
      </c>
      <c r="S1068" s="2">
        <v>1</v>
      </c>
      <c r="T1068" s="2">
        <v>0</v>
      </c>
      <c r="U1068" s="2">
        <v>0</v>
      </c>
      <c r="V1068" s="45" t="s">
        <v>77</v>
      </c>
      <c r="W1068" s="45" t="s">
        <v>77</v>
      </c>
      <c r="X1068" s="45">
        <v>0.10286458333333334</v>
      </c>
      <c r="Y1068" s="2">
        <v>0</v>
      </c>
      <c r="Z1068" s="2">
        <v>2</v>
      </c>
      <c r="AA1068">
        <v>2</v>
      </c>
      <c r="AB1068" t="str">
        <f t="shared" ref="AB1068:AB1131" si="11">C1068&amp;F1068</f>
        <v>Swansea BayCeredigion</v>
      </c>
      <c r="AC1068" t="str">
        <f>IFERROR(VLOOKUP(AB1068,Control!X:Y,2,FALSE),"secondary")</f>
        <v>secondary</v>
      </c>
    </row>
    <row r="1069" spans="1:29" x14ac:dyDescent="0.25">
      <c r="A1069" s="11">
        <v>44697</v>
      </c>
      <c r="B1069" s="2">
        <v>20</v>
      </c>
      <c r="C1069" t="s">
        <v>80</v>
      </c>
      <c r="D1069" t="s">
        <v>149</v>
      </c>
      <c r="E1069" t="s">
        <v>150</v>
      </c>
      <c r="F1069" t="s">
        <v>281</v>
      </c>
      <c r="G1069" s="3">
        <v>0</v>
      </c>
      <c r="H1069" s="5">
        <v>7.4884236111111106E-3</v>
      </c>
      <c r="I1069" s="2">
        <v>0</v>
      </c>
      <c r="J1069" s="2">
        <v>0</v>
      </c>
      <c r="K1069" s="2">
        <v>0</v>
      </c>
      <c r="L1069" s="2">
        <v>1</v>
      </c>
      <c r="M1069" s="2">
        <v>1</v>
      </c>
      <c r="N1069">
        <v>0</v>
      </c>
      <c r="O1069" s="2">
        <v>1</v>
      </c>
      <c r="P1069" s="2">
        <v>1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45">
        <v>1.4120370370370369E-3</v>
      </c>
      <c r="W1069" s="45">
        <v>1</v>
      </c>
      <c r="X1069" s="45" t="s">
        <v>77</v>
      </c>
      <c r="Y1069" s="2">
        <v>0</v>
      </c>
      <c r="Z1069" s="2">
        <v>0</v>
      </c>
      <c r="AA1069">
        <v>1</v>
      </c>
      <c r="AB1069" t="str">
        <f t="shared" si="11"/>
        <v>Swansea BayMerthyr Tydfil</v>
      </c>
      <c r="AC1069" t="str">
        <f>IFERROR(VLOOKUP(AB1069,Control!X:Y,2,FALSE),"secondary")</f>
        <v>secondary</v>
      </c>
    </row>
    <row r="1070" spans="1:29" x14ac:dyDescent="0.25">
      <c r="A1070" s="11">
        <v>44697</v>
      </c>
      <c r="B1070" s="2">
        <v>20</v>
      </c>
      <c r="C1070" t="s">
        <v>80</v>
      </c>
      <c r="D1070" t="s">
        <v>133</v>
      </c>
      <c r="E1070" t="s">
        <v>132</v>
      </c>
      <c r="F1070" t="s">
        <v>275</v>
      </c>
      <c r="G1070" s="3">
        <v>138.49110583333334</v>
      </c>
      <c r="H1070" s="5">
        <v>7.2565583469498887E-2</v>
      </c>
      <c r="I1070" s="2">
        <v>15</v>
      </c>
      <c r="J1070" s="2">
        <v>5</v>
      </c>
      <c r="K1070" s="2">
        <v>1</v>
      </c>
      <c r="L1070" s="2">
        <v>105</v>
      </c>
      <c r="M1070" s="2">
        <v>104</v>
      </c>
      <c r="N1070">
        <v>30</v>
      </c>
      <c r="O1070" s="2">
        <v>64</v>
      </c>
      <c r="P1070" s="2">
        <v>14</v>
      </c>
      <c r="Q1070" s="2">
        <v>62</v>
      </c>
      <c r="R1070" s="2">
        <v>78</v>
      </c>
      <c r="S1070" s="2">
        <v>16</v>
      </c>
      <c r="T1070" s="2">
        <v>6</v>
      </c>
      <c r="U1070" s="2">
        <v>7</v>
      </c>
      <c r="V1070" s="45">
        <v>5.0000000000000001E-3</v>
      </c>
      <c r="W1070" s="45">
        <v>0.7142857142857143</v>
      </c>
      <c r="X1070" s="45">
        <v>6.235532407407407E-2</v>
      </c>
      <c r="Y1070" s="2">
        <v>13</v>
      </c>
      <c r="Z1070" s="2">
        <v>78</v>
      </c>
      <c r="AA1070">
        <v>105</v>
      </c>
      <c r="AB1070" t="str">
        <f t="shared" si="11"/>
        <v>Swansea BayNeath Port Talbot</v>
      </c>
      <c r="AC1070" t="str">
        <f>IFERROR(VLOOKUP(AB1070,Control!X:Y,2,FALSE),"secondary")</f>
        <v>Primary</v>
      </c>
    </row>
    <row r="1071" spans="1:29" x14ac:dyDescent="0.25">
      <c r="A1071" s="11">
        <v>44697</v>
      </c>
      <c r="B1071" s="2">
        <v>20</v>
      </c>
      <c r="C1071" t="s">
        <v>80</v>
      </c>
      <c r="D1071" t="s">
        <v>149</v>
      </c>
      <c r="E1071" t="s">
        <v>150</v>
      </c>
      <c r="F1071" t="s">
        <v>275</v>
      </c>
      <c r="G1071" s="3">
        <v>10.46444333333333</v>
      </c>
      <c r="H1071" s="5">
        <v>3.8450430964052283E-2</v>
      </c>
      <c r="I1071" s="2">
        <v>0</v>
      </c>
      <c r="J1071" s="2">
        <v>0</v>
      </c>
      <c r="K1071" s="2">
        <v>0</v>
      </c>
      <c r="L1071" s="2">
        <v>16</v>
      </c>
      <c r="M1071" s="2">
        <v>16</v>
      </c>
      <c r="N1071">
        <v>2</v>
      </c>
      <c r="O1071" s="2">
        <v>10</v>
      </c>
      <c r="P1071" s="2">
        <v>2</v>
      </c>
      <c r="Q1071" s="2">
        <v>10</v>
      </c>
      <c r="R1071" s="2">
        <v>13</v>
      </c>
      <c r="S1071" s="2">
        <v>3</v>
      </c>
      <c r="T1071" s="2">
        <v>0</v>
      </c>
      <c r="U1071" s="2">
        <v>1</v>
      </c>
      <c r="V1071" s="45">
        <v>6.3194444444444444E-3</v>
      </c>
      <c r="W1071" s="45">
        <v>0.5</v>
      </c>
      <c r="X1071" s="45">
        <v>5.1678240740740747E-2</v>
      </c>
      <c r="Y1071" s="2">
        <v>1</v>
      </c>
      <c r="Z1071" s="2">
        <v>13</v>
      </c>
      <c r="AA1071">
        <v>16</v>
      </c>
      <c r="AB1071" t="str">
        <f t="shared" si="11"/>
        <v>Swansea BayNeath Port Talbot</v>
      </c>
      <c r="AC1071" t="str">
        <f>IFERROR(VLOOKUP(AB1071,Control!X:Y,2,FALSE),"secondary")</f>
        <v>Primary</v>
      </c>
    </row>
    <row r="1072" spans="1:29" x14ac:dyDescent="0.25">
      <c r="A1072" s="11">
        <v>44697</v>
      </c>
      <c r="B1072" s="2">
        <v>20</v>
      </c>
      <c r="C1072" t="s">
        <v>80</v>
      </c>
      <c r="D1072" t="s">
        <v>133</v>
      </c>
      <c r="E1072" t="s">
        <v>132</v>
      </c>
      <c r="F1072" t="s">
        <v>270</v>
      </c>
      <c r="G1072" s="3">
        <v>2.1674989999999998</v>
      </c>
      <c r="H1072" s="5">
        <v>2.881943611111111E-2</v>
      </c>
      <c r="I1072" s="2">
        <v>0</v>
      </c>
      <c r="J1072" s="2">
        <v>0</v>
      </c>
      <c r="K1072" s="2">
        <v>0</v>
      </c>
      <c r="L1072" s="2">
        <v>6</v>
      </c>
      <c r="M1072" s="2">
        <v>5</v>
      </c>
      <c r="N1072">
        <v>0</v>
      </c>
      <c r="O1072" s="2">
        <v>4</v>
      </c>
      <c r="P1072" s="2">
        <v>1</v>
      </c>
      <c r="Q1072" s="2">
        <v>4</v>
      </c>
      <c r="R1072" s="2">
        <v>5</v>
      </c>
      <c r="S1072" s="2">
        <v>1</v>
      </c>
      <c r="T1072" s="2">
        <v>0</v>
      </c>
      <c r="U1072" s="2">
        <v>0</v>
      </c>
      <c r="V1072" s="45">
        <v>9.0277777777777784E-4</v>
      </c>
      <c r="W1072" s="45">
        <v>1</v>
      </c>
      <c r="X1072" s="45">
        <v>1.255787037037037E-2</v>
      </c>
      <c r="Y1072" s="2">
        <v>0</v>
      </c>
      <c r="Z1072" s="2">
        <v>5</v>
      </c>
      <c r="AA1072">
        <v>6</v>
      </c>
      <c r="AB1072" t="str">
        <f t="shared" si="11"/>
        <v>Swansea BayPembrokeshire</v>
      </c>
      <c r="AC1072" t="str">
        <f>IFERROR(VLOOKUP(AB1072,Control!X:Y,2,FALSE),"secondary")</f>
        <v>secondary</v>
      </c>
    </row>
    <row r="1073" spans="1:29" x14ac:dyDescent="0.25">
      <c r="A1073" s="11">
        <v>44697</v>
      </c>
      <c r="B1073" s="2">
        <v>20</v>
      </c>
      <c r="C1073" t="s">
        <v>80</v>
      </c>
      <c r="D1073" t="s">
        <v>149</v>
      </c>
      <c r="E1073" t="s">
        <v>150</v>
      </c>
      <c r="F1073" t="s">
        <v>270</v>
      </c>
      <c r="G1073" s="3">
        <v>0</v>
      </c>
      <c r="H1073" s="5">
        <v>4.1076388888888891E-2</v>
      </c>
      <c r="I1073" s="2">
        <v>0</v>
      </c>
      <c r="J1073" s="2">
        <v>0</v>
      </c>
      <c r="K1073" s="2">
        <v>0</v>
      </c>
      <c r="L1073" s="2">
        <v>1</v>
      </c>
      <c r="M1073" s="2">
        <v>1</v>
      </c>
      <c r="N1073">
        <v>0</v>
      </c>
      <c r="O1073" s="2">
        <v>1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1</v>
      </c>
      <c r="V1073" s="45" t="s">
        <v>77</v>
      </c>
      <c r="W1073" s="45" t="s">
        <v>77</v>
      </c>
      <c r="X1073" s="45" t="s">
        <v>77</v>
      </c>
      <c r="Y1073" s="2">
        <v>1</v>
      </c>
      <c r="Z1073" s="2">
        <v>0</v>
      </c>
      <c r="AA1073">
        <v>1</v>
      </c>
      <c r="AB1073" t="str">
        <f t="shared" si="11"/>
        <v>Swansea BayPembrokeshire</v>
      </c>
      <c r="AC1073" t="str">
        <f>IFERROR(VLOOKUP(AB1073,Control!X:Y,2,FALSE),"secondary")</f>
        <v>secondary</v>
      </c>
    </row>
    <row r="1074" spans="1:29" x14ac:dyDescent="0.25">
      <c r="A1074" s="11">
        <v>44697</v>
      </c>
      <c r="B1074" s="2">
        <v>20</v>
      </c>
      <c r="C1074" t="s">
        <v>80</v>
      </c>
      <c r="D1074" t="s">
        <v>133</v>
      </c>
      <c r="E1074" t="s">
        <v>132</v>
      </c>
      <c r="F1074" t="s">
        <v>94</v>
      </c>
      <c r="G1074" s="3">
        <v>21.343053666666663</v>
      </c>
      <c r="H1074" s="5">
        <v>9.9425918055555548E-2</v>
      </c>
      <c r="I1074" s="2">
        <v>2</v>
      </c>
      <c r="J1074" s="2">
        <v>1</v>
      </c>
      <c r="K1074" s="2">
        <v>1</v>
      </c>
      <c r="L1074" s="2">
        <v>10</v>
      </c>
      <c r="M1074" s="2">
        <v>9</v>
      </c>
      <c r="N1074">
        <v>0</v>
      </c>
      <c r="O1074" s="2">
        <v>7</v>
      </c>
      <c r="P1074" s="2">
        <v>2</v>
      </c>
      <c r="Q1074" s="2">
        <v>4</v>
      </c>
      <c r="R1074" s="2">
        <v>6</v>
      </c>
      <c r="S1074" s="2">
        <v>2</v>
      </c>
      <c r="T1074" s="2">
        <v>0</v>
      </c>
      <c r="U1074" s="2">
        <v>2</v>
      </c>
      <c r="V1074" s="45">
        <v>1.2766203703703703E-2</v>
      </c>
      <c r="W1074" s="45">
        <v>0</v>
      </c>
      <c r="X1074" s="45">
        <v>7.4733796296296298E-2</v>
      </c>
      <c r="Y1074" s="2">
        <v>2</v>
      </c>
      <c r="Z1074" s="2">
        <v>6</v>
      </c>
      <c r="AA1074">
        <v>10</v>
      </c>
      <c r="AB1074" t="str">
        <f t="shared" si="11"/>
        <v>Swansea BayPowys</v>
      </c>
      <c r="AC1074" t="str">
        <f>IFERROR(VLOOKUP(AB1074,Control!X:Y,2,FALSE),"secondary")</f>
        <v>secondary</v>
      </c>
    </row>
    <row r="1075" spans="1:29" x14ac:dyDescent="0.25">
      <c r="A1075" s="11">
        <v>44697</v>
      </c>
      <c r="B1075" s="2">
        <v>20</v>
      </c>
      <c r="C1075" t="s">
        <v>80</v>
      </c>
      <c r="D1075" t="s">
        <v>149</v>
      </c>
      <c r="E1075" t="s">
        <v>150</v>
      </c>
      <c r="F1075" t="s">
        <v>94</v>
      </c>
      <c r="G1075" s="3">
        <v>0</v>
      </c>
      <c r="H1075" s="5">
        <v>5.3703680555555553E-3</v>
      </c>
      <c r="I1075" s="2">
        <v>0</v>
      </c>
      <c r="J1075" s="2">
        <v>0</v>
      </c>
      <c r="K1075" s="2">
        <v>0</v>
      </c>
      <c r="L1075" s="2">
        <v>1</v>
      </c>
      <c r="M1075" s="2">
        <v>1</v>
      </c>
      <c r="N1075">
        <v>0</v>
      </c>
      <c r="O1075" s="2">
        <v>1</v>
      </c>
      <c r="P1075" s="2">
        <v>0</v>
      </c>
      <c r="Q1075" s="2">
        <v>1</v>
      </c>
      <c r="R1075" s="2">
        <v>1</v>
      </c>
      <c r="S1075" s="2">
        <v>0</v>
      </c>
      <c r="T1075" s="2">
        <v>0</v>
      </c>
      <c r="U1075" s="2">
        <v>0</v>
      </c>
      <c r="V1075" s="45" t="s">
        <v>77</v>
      </c>
      <c r="W1075" s="45" t="s">
        <v>77</v>
      </c>
      <c r="X1075" s="45">
        <v>0.18209490740740739</v>
      </c>
      <c r="Y1075" s="2">
        <v>0</v>
      </c>
      <c r="Z1075" s="2">
        <v>1</v>
      </c>
      <c r="AA1075">
        <v>1</v>
      </c>
      <c r="AB1075" t="str">
        <f t="shared" si="11"/>
        <v>Swansea BayPowys</v>
      </c>
      <c r="AC1075" t="str">
        <f>IFERROR(VLOOKUP(AB1075,Control!X:Y,2,FALSE),"secondary")</f>
        <v>secondary</v>
      </c>
    </row>
    <row r="1076" spans="1:29" x14ac:dyDescent="0.25">
      <c r="A1076" s="11">
        <v>44697</v>
      </c>
      <c r="B1076" s="2">
        <v>20</v>
      </c>
      <c r="C1076" t="s">
        <v>80</v>
      </c>
      <c r="D1076" t="s">
        <v>133</v>
      </c>
      <c r="E1076" t="s">
        <v>132</v>
      </c>
      <c r="F1076" t="s">
        <v>267</v>
      </c>
      <c r="G1076" s="3">
        <v>177.70805349999998</v>
      </c>
      <c r="H1076" s="5">
        <v>5.6924400575880767E-2</v>
      </c>
      <c r="I1076" s="2">
        <v>16</v>
      </c>
      <c r="J1076" s="2">
        <v>8</v>
      </c>
      <c r="K1076" s="2">
        <v>1</v>
      </c>
      <c r="L1076" s="2">
        <v>173</v>
      </c>
      <c r="M1076" s="2">
        <v>172</v>
      </c>
      <c r="N1076">
        <v>54</v>
      </c>
      <c r="O1076" s="2">
        <v>123</v>
      </c>
      <c r="P1076" s="2">
        <v>36</v>
      </c>
      <c r="Q1076" s="2">
        <v>84</v>
      </c>
      <c r="R1076" s="2">
        <v>115</v>
      </c>
      <c r="S1076" s="2">
        <v>31</v>
      </c>
      <c r="T1076" s="2">
        <v>5</v>
      </c>
      <c r="U1076" s="2">
        <v>17</v>
      </c>
      <c r="V1076" s="45">
        <v>4.4733796296296292E-3</v>
      </c>
      <c r="W1076" s="45">
        <v>0.63888888888888884</v>
      </c>
      <c r="X1076" s="45">
        <v>4.5266203703703711E-2</v>
      </c>
      <c r="Y1076" s="2">
        <v>22</v>
      </c>
      <c r="Z1076" s="2">
        <v>115</v>
      </c>
      <c r="AA1076">
        <v>172</v>
      </c>
      <c r="AB1076" t="str">
        <f t="shared" si="11"/>
        <v>Swansea BaySwansea</v>
      </c>
      <c r="AC1076" t="str">
        <f>IFERROR(VLOOKUP(AB1076,Control!X:Y,2,FALSE),"secondary")</f>
        <v>Primary</v>
      </c>
    </row>
    <row r="1077" spans="1:29" x14ac:dyDescent="0.25">
      <c r="A1077" s="11">
        <v>44697</v>
      </c>
      <c r="B1077" s="2">
        <v>20</v>
      </c>
      <c r="C1077" t="s">
        <v>80</v>
      </c>
      <c r="D1077" t="s">
        <v>149</v>
      </c>
      <c r="E1077" t="s">
        <v>150</v>
      </c>
      <c r="F1077" t="s">
        <v>267</v>
      </c>
      <c r="G1077" s="3">
        <v>12.025000166666665</v>
      </c>
      <c r="H1077" s="5">
        <v>4.7406167658730139E-2</v>
      </c>
      <c r="I1077" s="2">
        <v>1</v>
      </c>
      <c r="J1077" s="2">
        <v>1</v>
      </c>
      <c r="K1077" s="2">
        <v>0</v>
      </c>
      <c r="L1077" s="2">
        <v>28</v>
      </c>
      <c r="M1077" s="2">
        <v>28</v>
      </c>
      <c r="N1077">
        <v>5</v>
      </c>
      <c r="O1077" s="2">
        <v>19</v>
      </c>
      <c r="P1077" s="2">
        <v>2</v>
      </c>
      <c r="Q1077" s="2">
        <v>19</v>
      </c>
      <c r="R1077" s="2">
        <v>21</v>
      </c>
      <c r="S1077" s="2">
        <v>2</v>
      </c>
      <c r="T1077" s="2">
        <v>0</v>
      </c>
      <c r="U1077" s="2">
        <v>5</v>
      </c>
      <c r="V1077" s="45">
        <v>2.0138888888888893E-3</v>
      </c>
      <c r="W1077" s="45">
        <v>1</v>
      </c>
      <c r="X1077" s="45">
        <v>6.8206018518518527E-2</v>
      </c>
      <c r="Y1077" s="2">
        <v>5</v>
      </c>
      <c r="Z1077" s="2">
        <v>21</v>
      </c>
      <c r="AA1077">
        <v>28</v>
      </c>
      <c r="AB1077" t="str">
        <f t="shared" si="11"/>
        <v>Swansea BaySwansea</v>
      </c>
      <c r="AC1077" t="str">
        <f>IFERROR(VLOOKUP(AB1077,Control!X:Y,2,FALSE),"secondary")</f>
        <v>Primary</v>
      </c>
    </row>
    <row r="1078" spans="1:29" x14ac:dyDescent="0.25">
      <c r="A1078" s="11">
        <v>44697</v>
      </c>
      <c r="B1078" s="2">
        <v>20</v>
      </c>
      <c r="C1078" t="s">
        <v>80</v>
      </c>
      <c r="D1078" t="s">
        <v>229</v>
      </c>
      <c r="E1078" t="s">
        <v>150</v>
      </c>
      <c r="F1078" t="s">
        <v>267</v>
      </c>
      <c r="G1078" s="3">
        <v>0</v>
      </c>
      <c r="H1078" s="5" t="s">
        <v>77</v>
      </c>
      <c r="I1078" s="2">
        <v>0</v>
      </c>
      <c r="J1078" s="2">
        <v>0</v>
      </c>
      <c r="K1078" s="2">
        <v>0</v>
      </c>
      <c r="L1078" s="2">
        <v>1</v>
      </c>
      <c r="M1078" s="2">
        <v>1</v>
      </c>
      <c r="N1078">
        <v>0</v>
      </c>
      <c r="O1078" s="2">
        <v>1</v>
      </c>
      <c r="P1078" s="2">
        <v>0</v>
      </c>
      <c r="Q1078" s="2">
        <v>0</v>
      </c>
      <c r="R1078" s="2">
        <v>0</v>
      </c>
      <c r="S1078" s="2">
        <v>0</v>
      </c>
      <c r="T1078" s="2">
        <v>1</v>
      </c>
      <c r="U1078" s="2">
        <v>0</v>
      </c>
      <c r="V1078" s="45" t="s">
        <v>77</v>
      </c>
      <c r="W1078" s="45" t="s">
        <v>77</v>
      </c>
      <c r="X1078" s="45" t="s">
        <v>77</v>
      </c>
      <c r="Y1078" s="2">
        <v>1</v>
      </c>
      <c r="Z1078" s="2">
        <v>0</v>
      </c>
      <c r="AA1078">
        <v>1</v>
      </c>
      <c r="AB1078" t="str">
        <f t="shared" si="11"/>
        <v>Swansea BaySwansea</v>
      </c>
      <c r="AC1078" t="str">
        <f>IFERROR(VLOOKUP(AB1078,Control!X:Y,2,FALSE),"secondary")</f>
        <v>Primary</v>
      </c>
    </row>
    <row r="1079" spans="1:29" x14ac:dyDescent="0.25">
      <c r="A1079" s="11">
        <v>44697</v>
      </c>
      <c r="B1079" s="2">
        <v>20</v>
      </c>
      <c r="C1079" t="s">
        <v>80</v>
      </c>
      <c r="D1079" t="s">
        <v>133</v>
      </c>
      <c r="E1079" t="s">
        <v>132</v>
      </c>
      <c r="F1079" t="s">
        <v>278</v>
      </c>
      <c r="G1079" s="3">
        <v>0</v>
      </c>
      <c r="H1079" s="5">
        <v>8.3796319444444448E-3</v>
      </c>
      <c r="I1079" s="2">
        <v>0</v>
      </c>
      <c r="J1079" s="2">
        <v>0</v>
      </c>
      <c r="K1079" s="2">
        <v>0</v>
      </c>
      <c r="L1079" s="2">
        <v>1</v>
      </c>
      <c r="M1079" s="2">
        <v>1</v>
      </c>
      <c r="N1079">
        <v>1</v>
      </c>
      <c r="O1079" s="2">
        <v>1</v>
      </c>
      <c r="P1079" s="2">
        <v>0</v>
      </c>
      <c r="Q1079" s="2">
        <v>1</v>
      </c>
      <c r="R1079" s="2">
        <v>1</v>
      </c>
      <c r="S1079" s="2">
        <v>0</v>
      </c>
      <c r="T1079" s="2">
        <v>0</v>
      </c>
      <c r="U1079" s="2">
        <v>0</v>
      </c>
      <c r="V1079" s="45" t="s">
        <v>77</v>
      </c>
      <c r="W1079" s="45" t="s">
        <v>77</v>
      </c>
      <c r="X1079" s="45">
        <v>6.0416666666666665E-3</v>
      </c>
      <c r="Y1079" s="2">
        <v>0</v>
      </c>
      <c r="Z1079" s="2">
        <v>1</v>
      </c>
      <c r="AA1079">
        <v>1</v>
      </c>
      <c r="AB1079" t="str">
        <f t="shared" si="11"/>
        <v>Swansea BayTorfaen</v>
      </c>
      <c r="AC1079" t="str">
        <f>IFERROR(VLOOKUP(AB1079,Control!X:Y,2,FALSE),"secondary")</f>
        <v>secondary</v>
      </c>
    </row>
    <row r="1080" spans="1:29" x14ac:dyDescent="0.25">
      <c r="A1080" s="11">
        <v>44690</v>
      </c>
      <c r="B1080" s="2">
        <v>19</v>
      </c>
      <c r="C1080" t="s">
        <v>89</v>
      </c>
      <c r="D1080" t="s">
        <v>134</v>
      </c>
      <c r="E1080" t="s">
        <v>132</v>
      </c>
      <c r="F1080" t="s">
        <v>280</v>
      </c>
      <c r="G1080" s="3">
        <v>86.237498666666667</v>
      </c>
      <c r="H1080" s="5">
        <v>0.11538194298245616</v>
      </c>
      <c r="I1080" s="2">
        <v>9</v>
      </c>
      <c r="J1080" s="2">
        <v>2</v>
      </c>
      <c r="K1080" s="2">
        <v>1</v>
      </c>
      <c r="L1080" s="2">
        <v>30</v>
      </c>
      <c r="M1080" s="2">
        <v>29</v>
      </c>
      <c r="N1080">
        <v>4</v>
      </c>
      <c r="O1080" s="2">
        <v>16</v>
      </c>
      <c r="P1080" s="2">
        <v>6</v>
      </c>
      <c r="Q1080" s="2">
        <v>13</v>
      </c>
      <c r="R1080" s="2">
        <v>18</v>
      </c>
      <c r="S1080" s="2">
        <v>5</v>
      </c>
      <c r="T1080" s="2">
        <v>2</v>
      </c>
      <c r="U1080" s="2">
        <v>4</v>
      </c>
      <c r="V1080" s="45">
        <v>4.2418981481481483E-3</v>
      </c>
      <c r="W1080" s="45">
        <v>0.66666666666666663</v>
      </c>
      <c r="X1080" s="45">
        <v>7.0040509259259254E-2</v>
      </c>
      <c r="Y1080" s="2">
        <v>6</v>
      </c>
      <c r="Z1080" s="2">
        <v>18</v>
      </c>
      <c r="AA1080">
        <v>30</v>
      </c>
      <c r="AB1080" t="str">
        <f t="shared" si="11"/>
        <v>Aneurin BevanBlaenau Gwent</v>
      </c>
      <c r="AC1080" t="str">
        <f>IFERROR(VLOOKUP(AB1080,Control!X:Y,2,FALSE),"secondary")</f>
        <v>Primary</v>
      </c>
    </row>
    <row r="1081" spans="1:29" x14ac:dyDescent="0.25">
      <c r="A1081" s="11">
        <v>44690</v>
      </c>
      <c r="B1081" s="2">
        <v>19</v>
      </c>
      <c r="C1081" t="s">
        <v>89</v>
      </c>
      <c r="D1081" t="s">
        <v>152</v>
      </c>
      <c r="E1081" t="s">
        <v>132</v>
      </c>
      <c r="F1081" t="s">
        <v>280</v>
      </c>
      <c r="G1081" s="3">
        <v>0</v>
      </c>
      <c r="H1081" s="5">
        <v>6.2167069852941174E-2</v>
      </c>
      <c r="I1081" s="2">
        <v>0</v>
      </c>
      <c r="J1081" s="2">
        <v>0</v>
      </c>
      <c r="K1081" s="2">
        <v>0</v>
      </c>
      <c r="L1081" s="2">
        <v>18</v>
      </c>
      <c r="M1081" s="2">
        <v>18</v>
      </c>
      <c r="N1081">
        <v>0</v>
      </c>
      <c r="O1081" s="2">
        <v>6</v>
      </c>
      <c r="P1081" s="2">
        <v>1</v>
      </c>
      <c r="Q1081" s="2">
        <v>10</v>
      </c>
      <c r="R1081" s="2">
        <v>14</v>
      </c>
      <c r="S1081" s="2">
        <v>4</v>
      </c>
      <c r="T1081" s="2">
        <v>0</v>
      </c>
      <c r="U1081" s="2">
        <v>3</v>
      </c>
      <c r="V1081" s="45">
        <v>3.8888888888888888E-3</v>
      </c>
      <c r="W1081" s="45">
        <v>1</v>
      </c>
      <c r="X1081" s="45">
        <v>5.0630787037037037E-2</v>
      </c>
      <c r="Y1081" s="2">
        <v>3</v>
      </c>
      <c r="Z1081" s="2">
        <v>14</v>
      </c>
      <c r="AA1081">
        <v>18</v>
      </c>
      <c r="AB1081" t="str">
        <f t="shared" si="11"/>
        <v>Aneurin BevanBlaenau Gwent</v>
      </c>
      <c r="AC1081" t="str">
        <f>IFERROR(VLOOKUP(AB1081,Control!X:Y,2,FALSE),"secondary")</f>
        <v>Primary</v>
      </c>
    </row>
    <row r="1082" spans="1:29" x14ac:dyDescent="0.25">
      <c r="A1082" s="11">
        <v>44690</v>
      </c>
      <c r="B1082" s="2">
        <v>19</v>
      </c>
      <c r="C1082" t="s">
        <v>89</v>
      </c>
      <c r="D1082" t="s">
        <v>159</v>
      </c>
      <c r="E1082" t="s">
        <v>150</v>
      </c>
      <c r="F1082" t="s">
        <v>280</v>
      </c>
      <c r="G1082" s="3">
        <v>0</v>
      </c>
      <c r="H1082" s="5">
        <v>4.2754631944444448E-2</v>
      </c>
      <c r="I1082" s="2">
        <v>0</v>
      </c>
      <c r="J1082" s="2">
        <v>0</v>
      </c>
      <c r="K1082" s="2">
        <v>0</v>
      </c>
      <c r="L1082" s="2">
        <v>1</v>
      </c>
      <c r="M1082" s="2">
        <v>1</v>
      </c>
      <c r="N1082">
        <v>0</v>
      </c>
      <c r="O1082" s="2">
        <v>0</v>
      </c>
      <c r="P1082" s="2">
        <v>0</v>
      </c>
      <c r="Q1082" s="2">
        <v>1</v>
      </c>
      <c r="R1082" s="2">
        <v>1</v>
      </c>
      <c r="S1082" s="2">
        <v>0</v>
      </c>
      <c r="T1082" s="2">
        <v>0</v>
      </c>
      <c r="U1082" s="2">
        <v>0</v>
      </c>
      <c r="V1082" s="45" t="s">
        <v>77</v>
      </c>
      <c r="W1082" s="45" t="s">
        <v>77</v>
      </c>
      <c r="X1082" s="45">
        <v>4.9953703703703708E-2</v>
      </c>
      <c r="Y1082" s="2">
        <v>0</v>
      </c>
      <c r="Z1082" s="2">
        <v>1</v>
      </c>
      <c r="AA1082">
        <v>1</v>
      </c>
      <c r="AB1082" t="str">
        <f t="shared" si="11"/>
        <v>Aneurin BevanBlaenau Gwent</v>
      </c>
      <c r="AC1082" t="str">
        <f>IFERROR(VLOOKUP(AB1082,Control!X:Y,2,FALSE),"secondary")</f>
        <v>Primary</v>
      </c>
    </row>
    <row r="1083" spans="1:29" x14ac:dyDescent="0.25">
      <c r="A1083" s="11">
        <v>44690</v>
      </c>
      <c r="B1083" s="2">
        <v>19</v>
      </c>
      <c r="C1083" t="s">
        <v>89</v>
      </c>
      <c r="D1083" t="s">
        <v>134</v>
      </c>
      <c r="E1083" t="s">
        <v>132</v>
      </c>
      <c r="F1083" t="s">
        <v>272</v>
      </c>
      <c r="G1083" s="3">
        <v>206.37305250000006</v>
      </c>
      <c r="H1083" s="5">
        <v>9.7664595285790634E-2</v>
      </c>
      <c r="I1083" s="2">
        <v>18</v>
      </c>
      <c r="J1083" s="2">
        <v>11</v>
      </c>
      <c r="K1083" s="2">
        <v>0</v>
      </c>
      <c r="L1083" s="2">
        <v>93</v>
      </c>
      <c r="M1083" s="2">
        <v>92</v>
      </c>
      <c r="N1083">
        <v>18</v>
      </c>
      <c r="O1083" s="2">
        <v>47</v>
      </c>
      <c r="P1083" s="2">
        <v>14</v>
      </c>
      <c r="Q1083" s="2">
        <v>50</v>
      </c>
      <c r="R1083" s="2">
        <v>64</v>
      </c>
      <c r="S1083" s="2">
        <v>14</v>
      </c>
      <c r="T1083" s="2">
        <v>5</v>
      </c>
      <c r="U1083" s="2">
        <v>10</v>
      </c>
      <c r="V1083" s="45">
        <v>3.0439814814814813E-3</v>
      </c>
      <c r="W1083" s="45">
        <v>0.7142857142857143</v>
      </c>
      <c r="X1083" s="45">
        <v>5.5162037037037044E-2</v>
      </c>
      <c r="Y1083" s="2">
        <v>15</v>
      </c>
      <c r="Z1083" s="2">
        <v>64</v>
      </c>
      <c r="AA1083">
        <v>93</v>
      </c>
      <c r="AB1083" t="str">
        <f t="shared" si="11"/>
        <v>Aneurin BevanCaerphilly</v>
      </c>
      <c r="AC1083" t="str">
        <f>IFERROR(VLOOKUP(AB1083,Control!X:Y,2,FALSE),"secondary")</f>
        <v>Primary</v>
      </c>
    </row>
    <row r="1084" spans="1:29" x14ac:dyDescent="0.25">
      <c r="A1084" s="11">
        <v>44690</v>
      </c>
      <c r="B1084" s="2">
        <v>19</v>
      </c>
      <c r="C1084" t="s">
        <v>89</v>
      </c>
      <c r="D1084" t="s">
        <v>152</v>
      </c>
      <c r="E1084" t="s">
        <v>132</v>
      </c>
      <c r="F1084" t="s">
        <v>272</v>
      </c>
      <c r="G1084" s="3">
        <v>0</v>
      </c>
      <c r="H1084" s="5">
        <v>5.0358795138888891E-2</v>
      </c>
      <c r="I1084" s="2">
        <v>0</v>
      </c>
      <c r="J1084" s="2">
        <v>0</v>
      </c>
      <c r="K1084" s="2">
        <v>0</v>
      </c>
      <c r="L1084" s="2">
        <v>2</v>
      </c>
      <c r="M1084" s="2">
        <v>2</v>
      </c>
      <c r="N1084">
        <v>0</v>
      </c>
      <c r="O1084" s="2">
        <v>1</v>
      </c>
      <c r="P1084" s="2">
        <v>0</v>
      </c>
      <c r="Q1084" s="2">
        <v>2</v>
      </c>
      <c r="R1084" s="2">
        <v>2</v>
      </c>
      <c r="S1084" s="2">
        <v>0</v>
      </c>
      <c r="T1084" s="2">
        <v>0</v>
      </c>
      <c r="U1084" s="2">
        <v>0</v>
      </c>
      <c r="V1084" s="45" t="s">
        <v>77</v>
      </c>
      <c r="W1084" s="45" t="s">
        <v>77</v>
      </c>
      <c r="X1084" s="45">
        <v>2.1342592592592594E-2</v>
      </c>
      <c r="Y1084" s="2">
        <v>0</v>
      </c>
      <c r="Z1084" s="2">
        <v>2</v>
      </c>
      <c r="AA1084">
        <v>2</v>
      </c>
      <c r="AB1084" t="str">
        <f t="shared" si="11"/>
        <v>Aneurin BevanCaerphilly</v>
      </c>
      <c r="AC1084" t="str">
        <f>IFERROR(VLOOKUP(AB1084,Control!X:Y,2,FALSE),"secondary")</f>
        <v>Primary</v>
      </c>
    </row>
    <row r="1085" spans="1:29" x14ac:dyDescent="0.25">
      <c r="A1085" s="11">
        <v>44690</v>
      </c>
      <c r="B1085" s="2">
        <v>19</v>
      </c>
      <c r="C1085" t="s">
        <v>89</v>
      </c>
      <c r="D1085" t="s">
        <v>159</v>
      </c>
      <c r="E1085" t="s">
        <v>150</v>
      </c>
      <c r="F1085" t="s">
        <v>272</v>
      </c>
      <c r="G1085" s="3">
        <v>0</v>
      </c>
      <c r="H1085" s="5">
        <v>3.0594518750000001E-2</v>
      </c>
      <c r="I1085" s="2">
        <v>0</v>
      </c>
      <c r="J1085" s="2">
        <v>0</v>
      </c>
      <c r="K1085" s="2">
        <v>0</v>
      </c>
      <c r="L1085" s="2">
        <v>35</v>
      </c>
      <c r="M1085" s="2">
        <v>33</v>
      </c>
      <c r="N1085">
        <v>0</v>
      </c>
      <c r="O1085" s="2">
        <v>26</v>
      </c>
      <c r="P1085" s="2">
        <v>3</v>
      </c>
      <c r="Q1085" s="2">
        <v>20</v>
      </c>
      <c r="R1085" s="2">
        <v>25</v>
      </c>
      <c r="S1085" s="2">
        <v>5</v>
      </c>
      <c r="T1085" s="2">
        <v>0</v>
      </c>
      <c r="U1085" s="2">
        <v>7</v>
      </c>
      <c r="V1085" s="45">
        <v>7.6041666666666662E-3</v>
      </c>
      <c r="W1085" s="45">
        <v>0.33333333333333331</v>
      </c>
      <c r="X1085" s="45">
        <v>3.9641203703703706E-2</v>
      </c>
      <c r="Y1085" s="2">
        <v>7</v>
      </c>
      <c r="Z1085" s="2">
        <v>25</v>
      </c>
      <c r="AA1085">
        <v>34</v>
      </c>
      <c r="AB1085" t="str">
        <f t="shared" si="11"/>
        <v>Aneurin BevanCaerphilly</v>
      </c>
      <c r="AC1085" t="str">
        <f>IFERROR(VLOOKUP(AB1085,Control!X:Y,2,FALSE),"secondary")</f>
        <v>Primary</v>
      </c>
    </row>
    <row r="1086" spans="1:29" x14ac:dyDescent="0.25">
      <c r="A1086" s="11">
        <v>44690</v>
      </c>
      <c r="B1086" s="2">
        <v>19</v>
      </c>
      <c r="C1086" t="s">
        <v>89</v>
      </c>
      <c r="D1086" t="s">
        <v>158</v>
      </c>
      <c r="E1086" t="s">
        <v>132</v>
      </c>
      <c r="F1086" t="s">
        <v>272</v>
      </c>
      <c r="G1086" s="3">
        <v>0</v>
      </c>
      <c r="H1086" s="5">
        <v>1.3405671874999999E-2</v>
      </c>
      <c r="I1086" s="2">
        <v>0</v>
      </c>
      <c r="J1086" s="2">
        <v>0</v>
      </c>
      <c r="K1086" s="2">
        <v>0</v>
      </c>
      <c r="L1086" s="2">
        <v>5</v>
      </c>
      <c r="M1086" s="2">
        <v>5</v>
      </c>
      <c r="N1086">
        <v>0</v>
      </c>
      <c r="O1086" s="2">
        <v>5</v>
      </c>
      <c r="P1086" s="2">
        <v>0</v>
      </c>
      <c r="Q1086" s="2">
        <v>2</v>
      </c>
      <c r="R1086" s="2">
        <v>2</v>
      </c>
      <c r="S1086" s="2">
        <v>0</v>
      </c>
      <c r="T1086" s="2">
        <v>0</v>
      </c>
      <c r="U1086" s="2">
        <v>3</v>
      </c>
      <c r="V1086" s="45" t="s">
        <v>77</v>
      </c>
      <c r="W1086" s="45" t="s">
        <v>77</v>
      </c>
      <c r="X1086" s="45">
        <v>3.9594907407407405E-2</v>
      </c>
      <c r="Y1086" s="2">
        <v>3</v>
      </c>
      <c r="Z1086" s="2">
        <v>2</v>
      </c>
      <c r="AA1086">
        <v>5</v>
      </c>
      <c r="AB1086" t="str">
        <f t="shared" si="11"/>
        <v>Aneurin BevanCaerphilly</v>
      </c>
      <c r="AC1086" t="str">
        <f>IFERROR(VLOOKUP(AB1086,Control!X:Y,2,FALSE),"secondary")</f>
        <v>Primary</v>
      </c>
    </row>
    <row r="1087" spans="1:29" x14ac:dyDescent="0.25">
      <c r="A1087" s="11">
        <v>44690</v>
      </c>
      <c r="B1087" s="2">
        <v>19</v>
      </c>
      <c r="C1087" t="s">
        <v>89</v>
      </c>
      <c r="D1087" t="s">
        <v>134</v>
      </c>
      <c r="E1087" t="s">
        <v>132</v>
      </c>
      <c r="F1087" t="s">
        <v>273</v>
      </c>
      <c r="G1087" s="3">
        <v>6.2777833333333338E-2</v>
      </c>
      <c r="H1087" s="5">
        <v>1.9479166666666665E-2</v>
      </c>
      <c r="I1087" s="2">
        <v>0</v>
      </c>
      <c r="J1087" s="2">
        <v>0</v>
      </c>
      <c r="K1087" s="2">
        <v>0</v>
      </c>
      <c r="L1087" s="2">
        <v>2</v>
      </c>
      <c r="M1087" s="2">
        <v>2</v>
      </c>
      <c r="N1087">
        <v>0</v>
      </c>
      <c r="O1087" s="2">
        <v>2</v>
      </c>
      <c r="P1087" s="2">
        <v>1</v>
      </c>
      <c r="Q1087" s="2">
        <v>0</v>
      </c>
      <c r="R1087" s="2">
        <v>0</v>
      </c>
      <c r="S1087" s="2">
        <v>0</v>
      </c>
      <c r="T1087" s="2">
        <v>0</v>
      </c>
      <c r="U1087" s="2">
        <v>1</v>
      </c>
      <c r="V1087" s="45">
        <v>1.2268518518518518E-3</v>
      </c>
      <c r="W1087" s="45">
        <v>1</v>
      </c>
      <c r="X1087" s="45" t="s">
        <v>77</v>
      </c>
      <c r="Y1087" s="2">
        <v>1</v>
      </c>
      <c r="Z1087" s="2">
        <v>0</v>
      </c>
      <c r="AA1087">
        <v>2</v>
      </c>
      <c r="AB1087" t="str">
        <f t="shared" si="11"/>
        <v>Aneurin BevanCardiff</v>
      </c>
      <c r="AC1087" t="str">
        <f>IFERROR(VLOOKUP(AB1087,Control!X:Y,2,FALSE),"secondary")</f>
        <v>secondary</v>
      </c>
    </row>
    <row r="1088" spans="1:29" x14ac:dyDescent="0.25">
      <c r="A1088" s="11">
        <v>44690</v>
      </c>
      <c r="B1088" s="2">
        <v>19</v>
      </c>
      <c r="C1088" t="s">
        <v>89</v>
      </c>
      <c r="D1088" t="s">
        <v>134</v>
      </c>
      <c r="E1088" t="s">
        <v>132</v>
      </c>
      <c r="F1088" t="s">
        <v>279</v>
      </c>
      <c r="G1088" s="3">
        <v>159.88694116666667</v>
      </c>
      <c r="H1088" s="5">
        <v>0.10244965704484606</v>
      </c>
      <c r="I1088" s="2">
        <v>17</v>
      </c>
      <c r="J1088" s="2">
        <v>6</v>
      </c>
      <c r="K1088" s="2">
        <v>0</v>
      </c>
      <c r="L1088" s="2">
        <v>71</v>
      </c>
      <c r="M1088" s="2">
        <v>70</v>
      </c>
      <c r="N1088">
        <v>9</v>
      </c>
      <c r="O1088" s="2">
        <v>31</v>
      </c>
      <c r="P1088" s="2">
        <v>7</v>
      </c>
      <c r="Q1088" s="2">
        <v>39</v>
      </c>
      <c r="R1088" s="2">
        <v>47</v>
      </c>
      <c r="S1088" s="2">
        <v>8</v>
      </c>
      <c r="T1088" s="2">
        <v>3</v>
      </c>
      <c r="U1088" s="2">
        <v>14</v>
      </c>
      <c r="V1088" s="45">
        <v>5.9490740740740745E-3</v>
      </c>
      <c r="W1088" s="45">
        <v>0.42857142857142855</v>
      </c>
      <c r="X1088" s="45">
        <v>5.4490740740740742E-2</v>
      </c>
      <c r="Y1088" s="2">
        <v>17</v>
      </c>
      <c r="Z1088" s="2">
        <v>47</v>
      </c>
      <c r="AA1088">
        <v>70</v>
      </c>
      <c r="AB1088" t="str">
        <f t="shared" si="11"/>
        <v>Aneurin BevanMonmouthshire</v>
      </c>
      <c r="AC1088" t="str">
        <f>IFERROR(VLOOKUP(AB1088,Control!X:Y,2,FALSE),"secondary")</f>
        <v>Primary</v>
      </c>
    </row>
    <row r="1089" spans="1:29" x14ac:dyDescent="0.25">
      <c r="A1089" s="11">
        <v>44690</v>
      </c>
      <c r="B1089" s="2">
        <v>19</v>
      </c>
      <c r="C1089" t="s">
        <v>89</v>
      </c>
      <c r="D1089" t="s">
        <v>158</v>
      </c>
      <c r="E1089" t="s">
        <v>132</v>
      </c>
      <c r="F1089" t="s">
        <v>279</v>
      </c>
      <c r="G1089" s="3">
        <v>0</v>
      </c>
      <c r="H1089" s="5">
        <v>6.918665845959597E-2</v>
      </c>
      <c r="I1089" s="2">
        <v>1</v>
      </c>
      <c r="J1089" s="2">
        <v>0</v>
      </c>
      <c r="K1089" s="2">
        <v>0</v>
      </c>
      <c r="L1089" s="2">
        <v>12</v>
      </c>
      <c r="M1089" s="2">
        <v>11</v>
      </c>
      <c r="N1089">
        <v>0</v>
      </c>
      <c r="O1089" s="2">
        <v>2</v>
      </c>
      <c r="P1089" s="2">
        <v>2</v>
      </c>
      <c r="Q1089" s="2">
        <v>5</v>
      </c>
      <c r="R1089" s="2">
        <v>6</v>
      </c>
      <c r="S1089" s="2">
        <v>1</v>
      </c>
      <c r="T1089" s="2">
        <v>0</v>
      </c>
      <c r="U1089" s="2">
        <v>4</v>
      </c>
      <c r="V1089" s="45">
        <v>3.6458333333333334E-3</v>
      </c>
      <c r="W1089" s="45">
        <v>1</v>
      </c>
      <c r="X1089" s="45">
        <v>3.394675925925926E-2</v>
      </c>
      <c r="Y1089" s="2">
        <v>4</v>
      </c>
      <c r="Z1089" s="2">
        <v>6</v>
      </c>
      <c r="AA1089">
        <v>12</v>
      </c>
      <c r="AB1089" t="str">
        <f t="shared" si="11"/>
        <v>Aneurin BevanMonmouthshire</v>
      </c>
      <c r="AC1089" t="str">
        <f>IFERROR(VLOOKUP(AB1089,Control!X:Y,2,FALSE),"secondary")</f>
        <v>Primary</v>
      </c>
    </row>
    <row r="1090" spans="1:29" x14ac:dyDescent="0.25">
      <c r="A1090" s="11">
        <v>44690</v>
      </c>
      <c r="B1090" s="2">
        <v>19</v>
      </c>
      <c r="C1090" t="s">
        <v>89</v>
      </c>
      <c r="D1090" t="s">
        <v>152</v>
      </c>
      <c r="E1090" t="s">
        <v>132</v>
      </c>
      <c r="F1090" t="s">
        <v>279</v>
      </c>
      <c r="G1090" s="3">
        <v>0</v>
      </c>
      <c r="H1090" s="5">
        <v>6.775907799145299E-2</v>
      </c>
      <c r="I1090" s="2">
        <v>0</v>
      </c>
      <c r="J1090" s="2">
        <v>0</v>
      </c>
      <c r="K1090" s="2">
        <v>0</v>
      </c>
      <c r="L1090" s="2">
        <v>13</v>
      </c>
      <c r="M1090" s="2">
        <v>13</v>
      </c>
      <c r="N1090">
        <v>0</v>
      </c>
      <c r="O1090" s="2">
        <v>5</v>
      </c>
      <c r="P1090" s="2">
        <v>1</v>
      </c>
      <c r="Q1090" s="2">
        <v>6</v>
      </c>
      <c r="R1090" s="2">
        <v>11</v>
      </c>
      <c r="S1090" s="2">
        <v>5</v>
      </c>
      <c r="T1090" s="2">
        <v>0</v>
      </c>
      <c r="U1090" s="2">
        <v>1</v>
      </c>
      <c r="V1090" s="45">
        <v>7.3263888888888901E-3</v>
      </c>
      <c r="W1090" s="45">
        <v>0</v>
      </c>
      <c r="X1090" s="45">
        <v>5.4490740740740742E-2</v>
      </c>
      <c r="Y1090" s="2">
        <v>1</v>
      </c>
      <c r="Z1090" s="2">
        <v>11</v>
      </c>
      <c r="AA1090">
        <v>13</v>
      </c>
      <c r="AB1090" t="str">
        <f t="shared" si="11"/>
        <v>Aneurin BevanMonmouthshire</v>
      </c>
      <c r="AC1090" t="str">
        <f>IFERROR(VLOOKUP(AB1090,Control!X:Y,2,FALSE),"secondary")</f>
        <v>Primary</v>
      </c>
    </row>
    <row r="1091" spans="1:29" x14ac:dyDescent="0.25">
      <c r="A1091" s="11">
        <v>44690</v>
      </c>
      <c r="B1091" s="2">
        <v>19</v>
      </c>
      <c r="C1091" t="s">
        <v>89</v>
      </c>
      <c r="D1091" t="s">
        <v>172</v>
      </c>
      <c r="E1091" t="s">
        <v>173</v>
      </c>
      <c r="F1091" t="s">
        <v>279</v>
      </c>
      <c r="G1091" s="3">
        <v>0</v>
      </c>
      <c r="H1091" s="5">
        <v>4.340277777777778E-3</v>
      </c>
      <c r="I1091" s="2">
        <v>0</v>
      </c>
      <c r="J1091" s="2">
        <v>0</v>
      </c>
      <c r="K1091" s="2">
        <v>0</v>
      </c>
      <c r="L1091" s="2">
        <v>1</v>
      </c>
      <c r="M1091" s="2">
        <v>1</v>
      </c>
      <c r="N1091">
        <v>0</v>
      </c>
      <c r="O1091" s="2">
        <v>1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1</v>
      </c>
      <c r="V1091" s="45" t="s">
        <v>77</v>
      </c>
      <c r="W1091" s="45" t="s">
        <v>77</v>
      </c>
      <c r="X1091" s="45" t="s">
        <v>77</v>
      </c>
      <c r="Y1091" s="2">
        <v>1</v>
      </c>
      <c r="Z1091" s="2">
        <v>0</v>
      </c>
      <c r="AA1091">
        <v>1</v>
      </c>
      <c r="AB1091" t="str">
        <f t="shared" si="11"/>
        <v>Aneurin BevanMonmouthshire</v>
      </c>
      <c r="AC1091" t="str">
        <f>IFERROR(VLOOKUP(AB1091,Control!X:Y,2,FALSE),"secondary")</f>
        <v>Primary</v>
      </c>
    </row>
    <row r="1092" spans="1:29" x14ac:dyDescent="0.25">
      <c r="A1092" s="11">
        <v>44690</v>
      </c>
      <c r="B1092" s="2">
        <v>19</v>
      </c>
      <c r="C1092" t="s">
        <v>89</v>
      </c>
      <c r="D1092" t="s">
        <v>134</v>
      </c>
      <c r="E1092" t="s">
        <v>132</v>
      </c>
      <c r="F1092" t="s">
        <v>271</v>
      </c>
      <c r="G1092" s="3">
        <v>245.42665483333334</v>
      </c>
      <c r="H1092" s="5">
        <v>8.4925735645041009E-2</v>
      </c>
      <c r="I1092" s="2">
        <v>17</v>
      </c>
      <c r="J1092" s="2">
        <v>11</v>
      </c>
      <c r="K1092" s="2">
        <v>0</v>
      </c>
      <c r="L1092" s="2">
        <v>136</v>
      </c>
      <c r="M1092" s="2">
        <v>131</v>
      </c>
      <c r="N1092">
        <v>26</v>
      </c>
      <c r="O1092" s="2">
        <v>74</v>
      </c>
      <c r="P1092" s="2">
        <v>24</v>
      </c>
      <c r="Q1092" s="2">
        <v>67</v>
      </c>
      <c r="R1092" s="2">
        <v>84</v>
      </c>
      <c r="S1092" s="2">
        <v>17</v>
      </c>
      <c r="T1092" s="2">
        <v>2</v>
      </c>
      <c r="U1092" s="2">
        <v>26</v>
      </c>
      <c r="V1092" s="45">
        <v>3.663194444444445E-3</v>
      </c>
      <c r="W1092" s="45">
        <v>0.75</v>
      </c>
      <c r="X1092" s="45">
        <v>5.3379629629629624E-2</v>
      </c>
      <c r="Y1092" s="2">
        <v>28</v>
      </c>
      <c r="Z1092" s="2">
        <v>84</v>
      </c>
      <c r="AA1092">
        <v>134</v>
      </c>
      <c r="AB1092" t="str">
        <f t="shared" si="11"/>
        <v>Aneurin BevanNewport</v>
      </c>
      <c r="AC1092" t="str">
        <f>IFERROR(VLOOKUP(AB1092,Control!X:Y,2,FALSE),"secondary")</f>
        <v>Primary</v>
      </c>
    </row>
    <row r="1093" spans="1:29" x14ac:dyDescent="0.25">
      <c r="A1093" s="11">
        <v>44690</v>
      </c>
      <c r="B1093" s="2">
        <v>19</v>
      </c>
      <c r="C1093" t="s">
        <v>89</v>
      </c>
      <c r="D1093" t="s">
        <v>158</v>
      </c>
      <c r="E1093" t="s">
        <v>132</v>
      </c>
      <c r="F1093" t="s">
        <v>271</v>
      </c>
      <c r="G1093" s="3">
        <v>0</v>
      </c>
      <c r="H1093" s="5">
        <v>6.9473653439153446E-2</v>
      </c>
      <c r="I1093" s="2">
        <v>4</v>
      </c>
      <c r="J1093" s="2">
        <v>0</v>
      </c>
      <c r="K1093" s="2">
        <v>0</v>
      </c>
      <c r="L1093" s="2">
        <v>46</v>
      </c>
      <c r="M1093" s="2">
        <v>45</v>
      </c>
      <c r="N1093">
        <v>0</v>
      </c>
      <c r="O1093" s="2">
        <v>26</v>
      </c>
      <c r="P1093" s="2">
        <v>6</v>
      </c>
      <c r="Q1093" s="2">
        <v>31</v>
      </c>
      <c r="R1093" s="2">
        <v>33</v>
      </c>
      <c r="S1093" s="2">
        <v>2</v>
      </c>
      <c r="T1093" s="2">
        <v>2</v>
      </c>
      <c r="U1093" s="2">
        <v>5</v>
      </c>
      <c r="V1093" s="45">
        <v>4.3576388888888892E-3</v>
      </c>
      <c r="W1093" s="45">
        <v>0.66666666666666663</v>
      </c>
      <c r="X1093" s="45">
        <v>6.039351851851852E-2</v>
      </c>
      <c r="Y1093" s="2">
        <v>7</v>
      </c>
      <c r="Z1093" s="2">
        <v>33</v>
      </c>
      <c r="AA1093">
        <v>45</v>
      </c>
      <c r="AB1093" t="str">
        <f t="shared" si="11"/>
        <v>Aneurin BevanNewport</v>
      </c>
      <c r="AC1093" t="str">
        <f>IFERROR(VLOOKUP(AB1093,Control!X:Y,2,FALSE),"secondary")</f>
        <v>Primary</v>
      </c>
    </row>
    <row r="1094" spans="1:29" x14ac:dyDescent="0.25">
      <c r="A1094" s="11">
        <v>44690</v>
      </c>
      <c r="B1094" s="2">
        <v>19</v>
      </c>
      <c r="C1094" t="s">
        <v>89</v>
      </c>
      <c r="D1094" t="s">
        <v>152</v>
      </c>
      <c r="E1094" t="s">
        <v>132</v>
      </c>
      <c r="F1094" t="s">
        <v>271</v>
      </c>
      <c r="G1094" s="3">
        <v>0</v>
      </c>
      <c r="H1094" s="5">
        <v>1.4525465277777778E-2</v>
      </c>
      <c r="I1094" s="2">
        <v>0</v>
      </c>
      <c r="J1094" s="2">
        <v>0</v>
      </c>
      <c r="K1094" s="2">
        <v>0</v>
      </c>
      <c r="L1094" s="2">
        <v>1</v>
      </c>
      <c r="M1094" s="2">
        <v>1</v>
      </c>
      <c r="N1094">
        <v>0</v>
      </c>
      <c r="O1094" s="2">
        <v>1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1</v>
      </c>
      <c r="V1094" s="45" t="s">
        <v>77</v>
      </c>
      <c r="W1094" s="45" t="s">
        <v>77</v>
      </c>
      <c r="X1094" s="45" t="s">
        <v>77</v>
      </c>
      <c r="Y1094" s="2">
        <v>1</v>
      </c>
      <c r="Z1094" s="2">
        <v>0</v>
      </c>
      <c r="AA1094">
        <v>1</v>
      </c>
      <c r="AB1094" t="str">
        <f t="shared" si="11"/>
        <v>Aneurin BevanNewport</v>
      </c>
      <c r="AC1094" t="str">
        <f>IFERROR(VLOOKUP(AB1094,Control!X:Y,2,FALSE),"secondary")</f>
        <v>Primary</v>
      </c>
    </row>
    <row r="1095" spans="1:29" x14ac:dyDescent="0.25">
      <c r="A1095" s="11">
        <v>44690</v>
      </c>
      <c r="B1095" s="2">
        <v>19</v>
      </c>
      <c r="C1095" t="s">
        <v>89</v>
      </c>
      <c r="D1095" t="s">
        <v>179</v>
      </c>
      <c r="E1095" t="s">
        <v>170</v>
      </c>
      <c r="F1095" t="s">
        <v>271</v>
      </c>
      <c r="G1095" s="3">
        <v>0</v>
      </c>
      <c r="H1095" s="5">
        <v>3.9351458333333339E-3</v>
      </c>
      <c r="I1095" s="2">
        <v>0</v>
      </c>
      <c r="J1095" s="2">
        <v>0</v>
      </c>
      <c r="K1095" s="2">
        <v>0</v>
      </c>
      <c r="L1095" s="2">
        <v>1</v>
      </c>
      <c r="M1095" s="2">
        <v>1</v>
      </c>
      <c r="N1095">
        <v>0</v>
      </c>
      <c r="O1095" s="2">
        <v>1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1</v>
      </c>
      <c r="V1095" s="45" t="s">
        <v>77</v>
      </c>
      <c r="W1095" s="45" t="s">
        <v>77</v>
      </c>
      <c r="X1095" s="45" t="s">
        <v>77</v>
      </c>
      <c r="Y1095" s="2">
        <v>1</v>
      </c>
      <c r="Z1095" s="2">
        <v>0</v>
      </c>
      <c r="AA1095">
        <v>1</v>
      </c>
      <c r="AB1095" t="str">
        <f t="shared" si="11"/>
        <v>Aneurin BevanNewport</v>
      </c>
      <c r="AC1095" t="str">
        <f>IFERROR(VLOOKUP(AB1095,Control!X:Y,2,FALSE),"secondary")</f>
        <v>Primary</v>
      </c>
    </row>
    <row r="1096" spans="1:29" x14ac:dyDescent="0.25">
      <c r="A1096" s="11">
        <v>44690</v>
      </c>
      <c r="B1096" s="2">
        <v>19</v>
      </c>
      <c r="C1096" t="s">
        <v>89</v>
      </c>
      <c r="D1096" t="s">
        <v>134</v>
      </c>
      <c r="E1096" t="s">
        <v>132</v>
      </c>
      <c r="F1096" t="s">
        <v>94</v>
      </c>
      <c r="G1096" s="3">
        <v>3.5486111666666669</v>
      </c>
      <c r="H1096" s="5">
        <v>8.4346065972222231E-2</v>
      </c>
      <c r="I1096" s="2">
        <v>0</v>
      </c>
      <c r="J1096" s="2">
        <v>0</v>
      </c>
      <c r="K1096" s="2">
        <v>0</v>
      </c>
      <c r="L1096" s="2">
        <v>1</v>
      </c>
      <c r="M1096" s="2">
        <v>1</v>
      </c>
      <c r="N1096">
        <v>0</v>
      </c>
      <c r="O1096" s="2">
        <v>0</v>
      </c>
      <c r="P1096" s="2">
        <v>0</v>
      </c>
      <c r="Q1096" s="2">
        <v>1</v>
      </c>
      <c r="R1096" s="2">
        <v>1</v>
      </c>
      <c r="S1096" s="2">
        <v>0</v>
      </c>
      <c r="T1096" s="2">
        <v>0</v>
      </c>
      <c r="U1096" s="2">
        <v>0</v>
      </c>
      <c r="V1096" s="45" t="s">
        <v>77</v>
      </c>
      <c r="W1096" s="45" t="s">
        <v>77</v>
      </c>
      <c r="X1096" s="45">
        <v>8.6192129629629632E-2</v>
      </c>
      <c r="Y1096" s="2">
        <v>0</v>
      </c>
      <c r="Z1096" s="2">
        <v>1</v>
      </c>
      <c r="AA1096">
        <v>1</v>
      </c>
      <c r="AB1096" t="str">
        <f t="shared" si="11"/>
        <v>Aneurin BevanPowys</v>
      </c>
      <c r="AC1096" t="str">
        <f>IFERROR(VLOOKUP(AB1096,Control!X:Y,2,FALSE),"secondary")</f>
        <v>secondary</v>
      </c>
    </row>
    <row r="1097" spans="1:29" x14ac:dyDescent="0.25">
      <c r="A1097" s="11">
        <v>44690</v>
      </c>
      <c r="B1097" s="2">
        <v>19</v>
      </c>
      <c r="C1097" t="s">
        <v>89</v>
      </c>
      <c r="D1097" t="s">
        <v>158</v>
      </c>
      <c r="E1097" t="s">
        <v>132</v>
      </c>
      <c r="F1097" t="s">
        <v>94</v>
      </c>
      <c r="G1097" s="3">
        <v>0</v>
      </c>
      <c r="H1097" s="5">
        <v>0.11130786805555556</v>
      </c>
      <c r="I1097" s="2">
        <v>0</v>
      </c>
      <c r="J1097" s="2">
        <v>0</v>
      </c>
      <c r="K1097" s="2">
        <v>0</v>
      </c>
      <c r="L1097" s="2">
        <v>1</v>
      </c>
      <c r="M1097" s="2">
        <v>1</v>
      </c>
      <c r="N1097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1</v>
      </c>
      <c r="V1097" s="45" t="s">
        <v>77</v>
      </c>
      <c r="W1097" s="45" t="s">
        <v>77</v>
      </c>
      <c r="X1097" s="45" t="s">
        <v>77</v>
      </c>
      <c r="Y1097" s="2">
        <v>1</v>
      </c>
      <c r="Z1097" s="2">
        <v>0</v>
      </c>
      <c r="AA1097">
        <v>1</v>
      </c>
      <c r="AB1097" t="str">
        <f t="shared" si="11"/>
        <v>Aneurin BevanPowys</v>
      </c>
      <c r="AC1097" t="str">
        <f>IFERROR(VLOOKUP(AB1097,Control!X:Y,2,FALSE),"secondary")</f>
        <v>secondary</v>
      </c>
    </row>
    <row r="1098" spans="1:29" x14ac:dyDescent="0.25">
      <c r="A1098" s="11">
        <v>44690</v>
      </c>
      <c r="B1098" s="2">
        <v>19</v>
      </c>
      <c r="C1098" t="s">
        <v>89</v>
      </c>
      <c r="D1098" t="s">
        <v>152</v>
      </c>
      <c r="E1098" t="s">
        <v>132</v>
      </c>
      <c r="F1098" t="s">
        <v>94</v>
      </c>
      <c r="G1098" s="3">
        <v>0</v>
      </c>
      <c r="H1098" s="5">
        <v>0.10129166527777779</v>
      </c>
      <c r="I1098" s="2">
        <v>1</v>
      </c>
      <c r="J1098" s="2">
        <v>0</v>
      </c>
      <c r="K1098" s="2">
        <v>0</v>
      </c>
      <c r="L1098" s="2">
        <v>4</v>
      </c>
      <c r="M1098" s="2">
        <v>4</v>
      </c>
      <c r="N1098">
        <v>0</v>
      </c>
      <c r="O1098" s="2">
        <v>0</v>
      </c>
      <c r="P1098" s="2">
        <v>0</v>
      </c>
      <c r="Q1098" s="2">
        <v>2</v>
      </c>
      <c r="R1098" s="2">
        <v>2</v>
      </c>
      <c r="S1098" s="2">
        <v>0</v>
      </c>
      <c r="T1098" s="2">
        <v>0</v>
      </c>
      <c r="U1098" s="2">
        <v>2</v>
      </c>
      <c r="V1098" s="45" t="s">
        <v>77</v>
      </c>
      <c r="W1098" s="45" t="s">
        <v>77</v>
      </c>
      <c r="X1098" s="45">
        <v>9.5636574074074082E-2</v>
      </c>
      <c r="Y1098" s="2">
        <v>2</v>
      </c>
      <c r="Z1098" s="2">
        <v>2</v>
      </c>
      <c r="AA1098">
        <v>4</v>
      </c>
      <c r="AB1098" t="str">
        <f t="shared" si="11"/>
        <v>Aneurin BevanPowys</v>
      </c>
      <c r="AC1098" t="str">
        <f>IFERROR(VLOOKUP(AB1098,Control!X:Y,2,FALSE),"secondary")</f>
        <v>secondary</v>
      </c>
    </row>
    <row r="1099" spans="1:29" x14ac:dyDescent="0.25">
      <c r="A1099" s="11">
        <v>44690</v>
      </c>
      <c r="B1099" s="2">
        <v>19</v>
      </c>
      <c r="C1099" t="s">
        <v>89</v>
      </c>
      <c r="D1099" t="s">
        <v>134</v>
      </c>
      <c r="E1099" t="s">
        <v>132</v>
      </c>
      <c r="F1099" t="s">
        <v>278</v>
      </c>
      <c r="G1099" s="3">
        <v>88.285276666666675</v>
      </c>
      <c r="H1099" s="5">
        <v>7.7258871990740732E-2</v>
      </c>
      <c r="I1099" s="2">
        <v>8</v>
      </c>
      <c r="J1099" s="2">
        <v>2</v>
      </c>
      <c r="K1099" s="2">
        <v>0</v>
      </c>
      <c r="L1099" s="2">
        <v>53</v>
      </c>
      <c r="M1099" s="2">
        <v>53</v>
      </c>
      <c r="N1099">
        <v>8</v>
      </c>
      <c r="O1099" s="2">
        <v>29</v>
      </c>
      <c r="P1099" s="2">
        <v>13</v>
      </c>
      <c r="Q1099" s="2">
        <v>30</v>
      </c>
      <c r="R1099" s="2">
        <v>34</v>
      </c>
      <c r="S1099" s="2">
        <v>4</v>
      </c>
      <c r="T1099" s="2">
        <v>3</v>
      </c>
      <c r="U1099" s="2">
        <v>3</v>
      </c>
      <c r="V1099" s="45">
        <v>3.6342592592592594E-3</v>
      </c>
      <c r="W1099" s="45">
        <v>0.69230769230769229</v>
      </c>
      <c r="X1099" s="45">
        <v>4.4467592592592593E-2</v>
      </c>
      <c r="Y1099" s="2">
        <v>6</v>
      </c>
      <c r="Z1099" s="2">
        <v>34</v>
      </c>
      <c r="AA1099">
        <v>53</v>
      </c>
      <c r="AB1099" t="str">
        <f t="shared" si="11"/>
        <v>Aneurin BevanTorfaen</v>
      </c>
      <c r="AC1099" t="str">
        <f>IFERROR(VLOOKUP(AB1099,Control!X:Y,2,FALSE),"secondary")</f>
        <v>Primary</v>
      </c>
    </row>
    <row r="1100" spans="1:29" x14ac:dyDescent="0.25">
      <c r="A1100" s="11">
        <v>44690</v>
      </c>
      <c r="B1100" s="2">
        <v>19</v>
      </c>
      <c r="C1100" t="s">
        <v>89</v>
      </c>
      <c r="D1100" t="s">
        <v>158</v>
      </c>
      <c r="E1100" t="s">
        <v>132</v>
      </c>
      <c r="F1100" t="s">
        <v>278</v>
      </c>
      <c r="G1100" s="3">
        <v>0</v>
      </c>
      <c r="H1100" s="5">
        <v>3.4562621345029243E-2</v>
      </c>
      <c r="I1100" s="2">
        <v>1</v>
      </c>
      <c r="J1100" s="2">
        <v>0</v>
      </c>
      <c r="K1100" s="2">
        <v>0</v>
      </c>
      <c r="L1100" s="2">
        <v>25</v>
      </c>
      <c r="M1100" s="2">
        <v>23</v>
      </c>
      <c r="N1100">
        <v>0</v>
      </c>
      <c r="O1100" s="2">
        <v>17</v>
      </c>
      <c r="P1100" s="2">
        <v>0</v>
      </c>
      <c r="Q1100" s="2">
        <v>9</v>
      </c>
      <c r="R1100" s="2">
        <v>11</v>
      </c>
      <c r="S1100" s="2">
        <v>2</v>
      </c>
      <c r="T1100" s="2">
        <v>0</v>
      </c>
      <c r="U1100" s="2">
        <v>14</v>
      </c>
      <c r="V1100" s="45" t="s">
        <v>77</v>
      </c>
      <c r="W1100" s="45" t="s">
        <v>77</v>
      </c>
      <c r="X1100" s="45">
        <v>6.3055555555555559E-2</v>
      </c>
      <c r="Y1100" s="2">
        <v>14</v>
      </c>
      <c r="Z1100" s="2">
        <v>11</v>
      </c>
      <c r="AA1100">
        <v>25</v>
      </c>
      <c r="AB1100" t="str">
        <f t="shared" si="11"/>
        <v>Aneurin BevanTorfaen</v>
      </c>
      <c r="AC1100" t="str">
        <f>IFERROR(VLOOKUP(AB1100,Control!X:Y,2,FALSE),"secondary")</f>
        <v>Primary</v>
      </c>
    </row>
    <row r="1101" spans="1:29" x14ac:dyDescent="0.25">
      <c r="A1101" s="11">
        <v>44690</v>
      </c>
      <c r="B1101" s="2">
        <v>19</v>
      </c>
      <c r="C1101" t="s">
        <v>89</v>
      </c>
      <c r="D1101" t="s">
        <v>152</v>
      </c>
      <c r="E1101" t="s">
        <v>132</v>
      </c>
      <c r="F1101" t="s">
        <v>278</v>
      </c>
      <c r="G1101" s="3">
        <v>0</v>
      </c>
      <c r="H1101" s="5">
        <v>2.2299931795634925E-2</v>
      </c>
      <c r="I1101" s="2">
        <v>0</v>
      </c>
      <c r="J1101" s="2">
        <v>0</v>
      </c>
      <c r="K1101" s="2">
        <v>0</v>
      </c>
      <c r="L1101" s="2">
        <v>32</v>
      </c>
      <c r="M1101" s="2">
        <v>30</v>
      </c>
      <c r="N1101">
        <v>0</v>
      </c>
      <c r="O1101" s="2">
        <v>25</v>
      </c>
      <c r="P1101" s="2">
        <v>0</v>
      </c>
      <c r="Q1101" s="2">
        <v>7</v>
      </c>
      <c r="R1101" s="2">
        <v>7</v>
      </c>
      <c r="S1101" s="2">
        <v>0</v>
      </c>
      <c r="T1101" s="2">
        <v>0</v>
      </c>
      <c r="U1101" s="2">
        <v>25</v>
      </c>
      <c r="V1101" s="45" t="s">
        <v>77</v>
      </c>
      <c r="W1101" s="45" t="s">
        <v>77</v>
      </c>
      <c r="X1101" s="45">
        <v>6.1342592592592594E-2</v>
      </c>
      <c r="Y1101" s="2">
        <v>25</v>
      </c>
      <c r="Z1101" s="2">
        <v>7</v>
      </c>
      <c r="AA1101">
        <v>31</v>
      </c>
      <c r="AB1101" t="str">
        <f t="shared" si="11"/>
        <v>Aneurin BevanTorfaen</v>
      </c>
      <c r="AC1101" t="str">
        <f>IFERROR(VLOOKUP(AB1101,Control!X:Y,2,FALSE),"secondary")</f>
        <v>Primary</v>
      </c>
    </row>
    <row r="1102" spans="1:29" x14ac:dyDescent="0.25">
      <c r="A1102" s="11">
        <v>44690</v>
      </c>
      <c r="B1102" s="2">
        <v>19</v>
      </c>
      <c r="C1102" t="s">
        <v>89</v>
      </c>
      <c r="D1102" t="s">
        <v>159</v>
      </c>
      <c r="E1102" t="s">
        <v>150</v>
      </c>
      <c r="F1102" t="s">
        <v>278</v>
      </c>
      <c r="G1102" s="3">
        <v>0</v>
      </c>
      <c r="H1102" s="5">
        <v>1.8859953125000002E-2</v>
      </c>
      <c r="I1102" s="2">
        <v>0</v>
      </c>
      <c r="J1102" s="2">
        <v>0</v>
      </c>
      <c r="K1102" s="2">
        <v>0</v>
      </c>
      <c r="L1102" s="2">
        <v>5</v>
      </c>
      <c r="M1102" s="2">
        <v>4</v>
      </c>
      <c r="N1102">
        <v>0</v>
      </c>
      <c r="O1102" s="2">
        <v>4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5</v>
      </c>
      <c r="V1102" s="45" t="s">
        <v>77</v>
      </c>
      <c r="W1102" s="45" t="s">
        <v>77</v>
      </c>
      <c r="X1102" s="45" t="s">
        <v>77</v>
      </c>
      <c r="Y1102" s="2">
        <v>5</v>
      </c>
      <c r="Z1102" s="2">
        <v>0</v>
      </c>
      <c r="AA1102">
        <v>5</v>
      </c>
      <c r="AB1102" t="str">
        <f t="shared" si="11"/>
        <v>Aneurin BevanTorfaen</v>
      </c>
      <c r="AC1102" t="str">
        <f>IFERROR(VLOOKUP(AB1102,Control!X:Y,2,FALSE),"secondary")</f>
        <v>Primary</v>
      </c>
    </row>
    <row r="1103" spans="1:29" x14ac:dyDescent="0.25">
      <c r="A1103" s="11">
        <v>44690</v>
      </c>
      <c r="B1103" s="2">
        <v>19</v>
      </c>
      <c r="C1103" t="s">
        <v>89</v>
      </c>
      <c r="D1103" t="s">
        <v>164</v>
      </c>
      <c r="E1103" t="s">
        <v>150</v>
      </c>
      <c r="F1103" t="s">
        <v>278</v>
      </c>
      <c r="G1103" s="3">
        <v>0</v>
      </c>
      <c r="H1103" s="5">
        <v>1.3125E-2</v>
      </c>
      <c r="I1103" s="2">
        <v>0</v>
      </c>
      <c r="J1103" s="2">
        <v>0</v>
      </c>
      <c r="K1103" s="2">
        <v>0</v>
      </c>
      <c r="L1103" s="2">
        <v>2</v>
      </c>
      <c r="M1103" s="2">
        <v>1</v>
      </c>
      <c r="N1103">
        <v>0</v>
      </c>
      <c r="O1103" s="2">
        <v>1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2</v>
      </c>
      <c r="V1103" s="45" t="s">
        <v>77</v>
      </c>
      <c r="W1103" s="45" t="s">
        <v>77</v>
      </c>
      <c r="X1103" s="45" t="s">
        <v>77</v>
      </c>
      <c r="Y1103" s="2">
        <v>2</v>
      </c>
      <c r="Z1103" s="2">
        <v>0</v>
      </c>
      <c r="AA1103">
        <v>2</v>
      </c>
      <c r="AB1103" t="str">
        <f t="shared" si="11"/>
        <v>Aneurin BevanTorfaen</v>
      </c>
      <c r="AC1103" t="str">
        <f>IFERROR(VLOOKUP(AB1103,Control!X:Y,2,FALSE),"secondary")</f>
        <v>Primary</v>
      </c>
    </row>
    <row r="1104" spans="1:29" x14ac:dyDescent="0.25">
      <c r="A1104" s="11">
        <v>44690</v>
      </c>
      <c r="B1104" s="2">
        <v>19</v>
      </c>
      <c r="C1104" t="s">
        <v>89</v>
      </c>
      <c r="D1104" t="s">
        <v>172</v>
      </c>
      <c r="E1104" t="s">
        <v>173</v>
      </c>
      <c r="F1104" t="s">
        <v>278</v>
      </c>
      <c r="G1104" s="3">
        <v>0</v>
      </c>
      <c r="H1104" s="5">
        <v>8.5763888888888886E-3</v>
      </c>
      <c r="I1104" s="2">
        <v>0</v>
      </c>
      <c r="J1104" s="2">
        <v>0</v>
      </c>
      <c r="K1104" s="2">
        <v>0</v>
      </c>
      <c r="L1104" s="2">
        <v>2</v>
      </c>
      <c r="M1104" s="2">
        <v>1</v>
      </c>
      <c r="N1104">
        <v>0</v>
      </c>
      <c r="O1104" s="2">
        <v>1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2</v>
      </c>
      <c r="V1104" s="45" t="s">
        <v>77</v>
      </c>
      <c r="W1104" s="45" t="s">
        <v>77</v>
      </c>
      <c r="X1104" s="45" t="s">
        <v>77</v>
      </c>
      <c r="Y1104" s="2">
        <v>2</v>
      </c>
      <c r="Z1104" s="2">
        <v>0</v>
      </c>
      <c r="AA1104">
        <v>2</v>
      </c>
      <c r="AB1104" t="str">
        <f t="shared" si="11"/>
        <v>Aneurin BevanTorfaen</v>
      </c>
      <c r="AC1104" t="str">
        <f>IFERROR(VLOOKUP(AB1104,Control!X:Y,2,FALSE),"secondary")</f>
        <v>Primary</v>
      </c>
    </row>
    <row r="1105" spans="1:29" x14ac:dyDescent="0.25">
      <c r="A1105" s="11">
        <v>44690</v>
      </c>
      <c r="B1105" s="2">
        <v>19</v>
      </c>
      <c r="C1105" t="s">
        <v>89</v>
      </c>
      <c r="D1105" t="s">
        <v>169</v>
      </c>
      <c r="E1105" t="s">
        <v>170</v>
      </c>
      <c r="F1105" t="s">
        <v>278</v>
      </c>
      <c r="G1105" s="3">
        <v>0</v>
      </c>
      <c r="H1105" s="5">
        <v>7.9050902777777782E-3</v>
      </c>
      <c r="I1105" s="2">
        <v>0</v>
      </c>
      <c r="J1105" s="2">
        <v>0</v>
      </c>
      <c r="K1105" s="2">
        <v>0</v>
      </c>
      <c r="L1105" s="2">
        <v>2</v>
      </c>
      <c r="M1105" s="2">
        <v>2</v>
      </c>
      <c r="N1105">
        <v>0</v>
      </c>
      <c r="O1105" s="2">
        <v>2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2</v>
      </c>
      <c r="V1105" s="45" t="s">
        <v>77</v>
      </c>
      <c r="W1105" s="45" t="s">
        <v>77</v>
      </c>
      <c r="X1105" s="45" t="s">
        <v>77</v>
      </c>
      <c r="Y1105" s="2">
        <v>2</v>
      </c>
      <c r="Z1105" s="2">
        <v>0</v>
      </c>
      <c r="AA1105">
        <v>2</v>
      </c>
      <c r="AB1105" t="str">
        <f t="shared" si="11"/>
        <v>Aneurin BevanTorfaen</v>
      </c>
      <c r="AC1105" t="str">
        <f>IFERROR(VLOOKUP(AB1105,Control!X:Y,2,FALSE),"secondary")</f>
        <v>Primary</v>
      </c>
    </row>
    <row r="1106" spans="1:29" x14ac:dyDescent="0.25">
      <c r="A1106" s="11">
        <v>44690</v>
      </c>
      <c r="B1106" s="2">
        <v>19</v>
      </c>
      <c r="C1106" t="s">
        <v>87</v>
      </c>
      <c r="D1106" t="s">
        <v>131</v>
      </c>
      <c r="E1106" t="s">
        <v>132</v>
      </c>
      <c r="F1106" t="s">
        <v>276</v>
      </c>
      <c r="G1106" s="3">
        <v>368.74721766666676</v>
      </c>
      <c r="H1106" s="5">
        <v>0.11070510897785045</v>
      </c>
      <c r="I1106" s="2">
        <v>39</v>
      </c>
      <c r="J1106" s="2">
        <v>19</v>
      </c>
      <c r="K1106" s="2">
        <v>0</v>
      </c>
      <c r="L1106" s="2">
        <v>129</v>
      </c>
      <c r="M1106" s="2">
        <v>125</v>
      </c>
      <c r="N1106">
        <v>26</v>
      </c>
      <c r="O1106" s="2">
        <v>62</v>
      </c>
      <c r="P1106" s="2">
        <v>14</v>
      </c>
      <c r="Q1106" s="2">
        <v>86</v>
      </c>
      <c r="R1106" s="2">
        <v>101</v>
      </c>
      <c r="S1106" s="2">
        <v>15</v>
      </c>
      <c r="T1106" s="2">
        <v>4</v>
      </c>
      <c r="U1106" s="2">
        <v>10</v>
      </c>
      <c r="V1106" s="45">
        <v>5.9317129629629624E-3</v>
      </c>
      <c r="W1106" s="45">
        <v>0.42857142857142855</v>
      </c>
      <c r="X1106" s="45">
        <v>9.599537037037037E-2</v>
      </c>
      <c r="Y1106" s="2">
        <v>14</v>
      </c>
      <c r="Z1106" s="2">
        <v>101</v>
      </c>
      <c r="AA1106">
        <v>128</v>
      </c>
      <c r="AB1106" t="str">
        <f t="shared" si="11"/>
        <v>Betsi CadwaladrConwy</v>
      </c>
      <c r="AC1106" t="str">
        <f>IFERROR(VLOOKUP(AB1106,Control!X:Y,2,FALSE),"secondary")</f>
        <v>Primary</v>
      </c>
    </row>
    <row r="1107" spans="1:29" x14ac:dyDescent="0.25">
      <c r="A1107" s="11">
        <v>44690</v>
      </c>
      <c r="B1107" s="2">
        <v>19</v>
      </c>
      <c r="C1107" t="s">
        <v>87</v>
      </c>
      <c r="D1107" t="s">
        <v>138</v>
      </c>
      <c r="E1107" t="s">
        <v>132</v>
      </c>
      <c r="F1107" t="s">
        <v>276</v>
      </c>
      <c r="G1107" s="3">
        <v>82.848051499999997</v>
      </c>
      <c r="H1107" s="5">
        <v>8.1661117332175903E-2</v>
      </c>
      <c r="I1107" s="2">
        <v>7</v>
      </c>
      <c r="J1107" s="2">
        <v>5</v>
      </c>
      <c r="K1107" s="2">
        <v>0</v>
      </c>
      <c r="L1107" s="2">
        <v>43</v>
      </c>
      <c r="M1107" s="2">
        <v>43</v>
      </c>
      <c r="N1107">
        <v>12</v>
      </c>
      <c r="O1107" s="2">
        <v>24</v>
      </c>
      <c r="P1107" s="2">
        <v>5</v>
      </c>
      <c r="Q1107" s="2">
        <v>26</v>
      </c>
      <c r="R1107" s="2">
        <v>34</v>
      </c>
      <c r="S1107" s="2">
        <v>8</v>
      </c>
      <c r="T1107" s="2">
        <v>1</v>
      </c>
      <c r="U1107" s="2">
        <v>3</v>
      </c>
      <c r="V1107" s="45">
        <v>9.3518518518518525E-3</v>
      </c>
      <c r="W1107" s="45">
        <v>0</v>
      </c>
      <c r="X1107" s="45">
        <v>9.9583333333333343E-2</v>
      </c>
      <c r="Y1107" s="2">
        <v>4</v>
      </c>
      <c r="Z1107" s="2">
        <v>34</v>
      </c>
      <c r="AA1107">
        <v>43</v>
      </c>
      <c r="AB1107" t="str">
        <f t="shared" si="11"/>
        <v>Betsi CadwaladrConwy</v>
      </c>
      <c r="AC1107" t="str">
        <f>IFERROR(VLOOKUP(AB1107,Control!X:Y,2,FALSE),"secondary")</f>
        <v>Primary</v>
      </c>
    </row>
    <row r="1108" spans="1:29" x14ac:dyDescent="0.25">
      <c r="A1108" s="11">
        <v>44690</v>
      </c>
      <c r="B1108" s="2">
        <v>19</v>
      </c>
      <c r="C1108" t="s">
        <v>87</v>
      </c>
      <c r="D1108" t="s">
        <v>139</v>
      </c>
      <c r="E1108" t="s">
        <v>132</v>
      </c>
      <c r="F1108" t="s">
        <v>276</v>
      </c>
      <c r="G1108" s="3">
        <v>0</v>
      </c>
      <c r="H1108" s="5">
        <v>4.2129628472222222E-2</v>
      </c>
      <c r="I1108" s="2">
        <v>0</v>
      </c>
      <c r="J1108" s="2">
        <v>0</v>
      </c>
      <c r="K1108" s="2">
        <v>0</v>
      </c>
      <c r="L1108" s="2">
        <v>2</v>
      </c>
      <c r="M1108" s="2">
        <v>2</v>
      </c>
      <c r="N1108">
        <v>0</v>
      </c>
      <c r="O1108" s="2">
        <v>1</v>
      </c>
      <c r="P1108" s="2">
        <v>0</v>
      </c>
      <c r="Q1108" s="2">
        <v>2</v>
      </c>
      <c r="R1108" s="2">
        <v>2</v>
      </c>
      <c r="S1108" s="2">
        <v>0</v>
      </c>
      <c r="T1108" s="2">
        <v>0</v>
      </c>
      <c r="U1108" s="2">
        <v>0</v>
      </c>
      <c r="V1108" s="45" t="s">
        <v>77</v>
      </c>
      <c r="W1108" s="45" t="s">
        <v>77</v>
      </c>
      <c r="X1108" s="45">
        <v>0.12134259259259259</v>
      </c>
      <c r="Y1108" s="2">
        <v>0</v>
      </c>
      <c r="Z1108" s="2">
        <v>2</v>
      </c>
      <c r="AA1108">
        <v>2</v>
      </c>
      <c r="AB1108" t="str">
        <f t="shared" si="11"/>
        <v>Betsi CadwaladrConwy</v>
      </c>
      <c r="AC1108" t="str">
        <f>IFERROR(VLOOKUP(AB1108,Control!X:Y,2,FALSE),"secondary")</f>
        <v>Primary</v>
      </c>
    </row>
    <row r="1109" spans="1:29" x14ac:dyDescent="0.25">
      <c r="A1109" s="11">
        <v>44690</v>
      </c>
      <c r="B1109" s="2">
        <v>19</v>
      </c>
      <c r="C1109" t="s">
        <v>87</v>
      </c>
      <c r="D1109" t="s">
        <v>177</v>
      </c>
      <c r="E1109" t="s">
        <v>153</v>
      </c>
      <c r="F1109" t="s">
        <v>276</v>
      </c>
      <c r="G1109" s="3">
        <v>0</v>
      </c>
      <c r="H1109" s="5">
        <v>4.1666666666666671E-2</v>
      </c>
      <c r="I1109" s="2">
        <v>0</v>
      </c>
      <c r="J1109" s="2">
        <v>0</v>
      </c>
      <c r="K1109" s="2">
        <v>0</v>
      </c>
      <c r="L1109" s="2">
        <v>1</v>
      </c>
      <c r="M1109" s="2">
        <v>1</v>
      </c>
      <c r="N1109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1</v>
      </c>
      <c r="V1109" s="45" t="s">
        <v>77</v>
      </c>
      <c r="W1109" s="45" t="s">
        <v>77</v>
      </c>
      <c r="X1109" s="45" t="s">
        <v>77</v>
      </c>
      <c r="Y1109" s="2">
        <v>1</v>
      </c>
      <c r="Z1109" s="2">
        <v>0</v>
      </c>
      <c r="AA1109">
        <v>1</v>
      </c>
      <c r="AB1109" t="str">
        <f t="shared" si="11"/>
        <v>Betsi CadwaladrConwy</v>
      </c>
      <c r="AC1109" t="str">
        <f>IFERROR(VLOOKUP(AB1109,Control!X:Y,2,FALSE),"secondary")</f>
        <v>Primary</v>
      </c>
    </row>
    <row r="1110" spans="1:29" x14ac:dyDescent="0.25">
      <c r="A1110" s="11">
        <v>44690</v>
      </c>
      <c r="B1110" s="2">
        <v>19</v>
      </c>
      <c r="C1110" t="s">
        <v>87</v>
      </c>
      <c r="D1110" t="s">
        <v>217</v>
      </c>
      <c r="E1110" t="s">
        <v>153</v>
      </c>
      <c r="F1110" t="s">
        <v>276</v>
      </c>
      <c r="G1110" s="3">
        <v>0</v>
      </c>
      <c r="H1110" s="5">
        <v>1.4398145833333332E-2</v>
      </c>
      <c r="I1110" s="2">
        <v>0</v>
      </c>
      <c r="J1110" s="2">
        <v>0</v>
      </c>
      <c r="K1110" s="2">
        <v>0</v>
      </c>
      <c r="L1110" s="2">
        <v>1</v>
      </c>
      <c r="M1110" s="2">
        <v>1</v>
      </c>
      <c r="N1110">
        <v>0</v>
      </c>
      <c r="O1110" s="2">
        <v>1</v>
      </c>
      <c r="P1110" s="2">
        <v>0</v>
      </c>
      <c r="Q1110" s="2">
        <v>1</v>
      </c>
      <c r="R1110" s="2">
        <v>1</v>
      </c>
      <c r="S1110" s="2">
        <v>0</v>
      </c>
      <c r="T1110" s="2">
        <v>0</v>
      </c>
      <c r="U1110" s="2">
        <v>0</v>
      </c>
      <c r="V1110" s="45" t="s">
        <v>77</v>
      </c>
      <c r="W1110" s="45" t="s">
        <v>77</v>
      </c>
      <c r="X1110" s="45">
        <v>5.0231481481481481E-2</v>
      </c>
      <c r="Y1110" s="2">
        <v>0</v>
      </c>
      <c r="Z1110" s="2">
        <v>1</v>
      </c>
      <c r="AA1110">
        <v>1</v>
      </c>
      <c r="AB1110" t="str">
        <f t="shared" si="11"/>
        <v>Betsi CadwaladrConwy</v>
      </c>
      <c r="AC1110" t="str">
        <f>IFERROR(VLOOKUP(AB1110,Control!X:Y,2,FALSE),"secondary")</f>
        <v>Primary</v>
      </c>
    </row>
    <row r="1111" spans="1:29" x14ac:dyDescent="0.25">
      <c r="A1111" s="11">
        <v>44690</v>
      </c>
      <c r="B1111" s="2">
        <v>19</v>
      </c>
      <c r="C1111" t="s">
        <v>87</v>
      </c>
      <c r="D1111" t="s">
        <v>131</v>
      </c>
      <c r="E1111" t="s">
        <v>132</v>
      </c>
      <c r="F1111" t="s">
        <v>285</v>
      </c>
      <c r="G1111" s="3">
        <v>305.16943549999991</v>
      </c>
      <c r="H1111" s="5">
        <v>0.1094818760850694</v>
      </c>
      <c r="I1111" s="2">
        <v>31</v>
      </c>
      <c r="J1111" s="2">
        <v>17</v>
      </c>
      <c r="K1111" s="2">
        <v>1</v>
      </c>
      <c r="L1111" s="2">
        <v>108</v>
      </c>
      <c r="M1111" s="2">
        <v>108</v>
      </c>
      <c r="N1111">
        <v>20</v>
      </c>
      <c r="O1111" s="2">
        <v>50</v>
      </c>
      <c r="P1111" s="2">
        <v>19</v>
      </c>
      <c r="Q1111" s="2">
        <v>77</v>
      </c>
      <c r="R1111" s="2">
        <v>85</v>
      </c>
      <c r="S1111" s="2">
        <v>8</v>
      </c>
      <c r="T1111" s="2">
        <v>2</v>
      </c>
      <c r="U1111" s="2">
        <v>2</v>
      </c>
      <c r="V1111" s="45">
        <v>3.9351851851851857E-3</v>
      </c>
      <c r="W1111" s="45">
        <v>0.63157894736842102</v>
      </c>
      <c r="X1111" s="45">
        <v>8.0891203703703701E-2</v>
      </c>
      <c r="Y1111" s="2">
        <v>4</v>
      </c>
      <c r="Z1111" s="2">
        <v>85</v>
      </c>
      <c r="AA1111">
        <v>108</v>
      </c>
      <c r="AB1111" t="str">
        <f t="shared" si="11"/>
        <v>Betsi CadwaladrDenbighshire</v>
      </c>
      <c r="AC1111" t="str">
        <f>IFERROR(VLOOKUP(AB1111,Control!X:Y,2,FALSE),"secondary")</f>
        <v>Primary</v>
      </c>
    </row>
    <row r="1112" spans="1:29" x14ac:dyDescent="0.25">
      <c r="A1112" s="11">
        <v>44690</v>
      </c>
      <c r="B1112" s="2">
        <v>19</v>
      </c>
      <c r="C1112" t="s">
        <v>87</v>
      </c>
      <c r="D1112" t="s">
        <v>139</v>
      </c>
      <c r="E1112" t="s">
        <v>132</v>
      </c>
      <c r="F1112" t="s">
        <v>285</v>
      </c>
      <c r="G1112" s="3">
        <v>45.889722166666658</v>
      </c>
      <c r="H1112" s="5">
        <v>0.11130787024853801</v>
      </c>
      <c r="I1112" s="2">
        <v>5</v>
      </c>
      <c r="J1112" s="2">
        <v>3</v>
      </c>
      <c r="K1112" s="2">
        <v>0</v>
      </c>
      <c r="L1112" s="2">
        <v>16</v>
      </c>
      <c r="M1112" s="2">
        <v>16</v>
      </c>
      <c r="N1112">
        <v>4</v>
      </c>
      <c r="O1112" s="2">
        <v>12</v>
      </c>
      <c r="P1112" s="2">
        <v>3</v>
      </c>
      <c r="Q1112" s="2">
        <v>12</v>
      </c>
      <c r="R1112" s="2">
        <v>13</v>
      </c>
      <c r="S1112" s="2">
        <v>1</v>
      </c>
      <c r="T1112" s="2">
        <v>0</v>
      </c>
      <c r="U1112" s="2">
        <v>0</v>
      </c>
      <c r="V1112" s="45">
        <v>1.6851851851851851E-2</v>
      </c>
      <c r="W1112" s="45">
        <v>0</v>
      </c>
      <c r="X1112" s="45">
        <v>7.5231481481481483E-2</v>
      </c>
      <c r="Y1112" s="2">
        <v>0</v>
      </c>
      <c r="Z1112" s="2">
        <v>13</v>
      </c>
      <c r="AA1112">
        <v>16</v>
      </c>
      <c r="AB1112" t="str">
        <f t="shared" si="11"/>
        <v>Betsi CadwaladrDenbighshire</v>
      </c>
      <c r="AC1112" t="str">
        <f>IFERROR(VLOOKUP(AB1112,Control!X:Y,2,FALSE),"secondary")</f>
        <v>Primary</v>
      </c>
    </row>
    <row r="1113" spans="1:29" x14ac:dyDescent="0.25">
      <c r="A1113" s="11">
        <v>44690</v>
      </c>
      <c r="B1113" s="2">
        <v>19</v>
      </c>
      <c r="C1113" t="s">
        <v>87</v>
      </c>
      <c r="D1113" t="s">
        <v>217</v>
      </c>
      <c r="E1113" t="s">
        <v>153</v>
      </c>
      <c r="F1113" t="s">
        <v>285</v>
      </c>
      <c r="G1113" s="3">
        <v>0</v>
      </c>
      <c r="H1113" s="5">
        <v>1.3726854166666668E-2</v>
      </c>
      <c r="I1113" s="2">
        <v>0</v>
      </c>
      <c r="J1113" s="2">
        <v>0</v>
      </c>
      <c r="K1113" s="2">
        <v>0</v>
      </c>
      <c r="L1113" s="2">
        <v>1</v>
      </c>
      <c r="M1113" s="2">
        <v>1</v>
      </c>
      <c r="N1113">
        <v>0</v>
      </c>
      <c r="O1113" s="2">
        <v>1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1</v>
      </c>
      <c r="V1113" s="45" t="s">
        <v>77</v>
      </c>
      <c r="W1113" s="45" t="s">
        <v>77</v>
      </c>
      <c r="X1113" s="45" t="s">
        <v>77</v>
      </c>
      <c r="Y1113" s="2">
        <v>1</v>
      </c>
      <c r="Z1113" s="2">
        <v>0</v>
      </c>
      <c r="AA1113">
        <v>1</v>
      </c>
      <c r="AB1113" t="str">
        <f t="shared" si="11"/>
        <v>Betsi CadwaladrDenbighshire</v>
      </c>
      <c r="AC1113" t="str">
        <f>IFERROR(VLOOKUP(AB1113,Control!X:Y,2,FALSE),"secondary")</f>
        <v>Primary</v>
      </c>
    </row>
    <row r="1114" spans="1:29" x14ac:dyDescent="0.25">
      <c r="A1114" s="11">
        <v>44690</v>
      </c>
      <c r="B1114" s="2">
        <v>19</v>
      </c>
      <c r="C1114" t="s">
        <v>87</v>
      </c>
      <c r="D1114" t="s">
        <v>131</v>
      </c>
      <c r="E1114" t="s">
        <v>132</v>
      </c>
      <c r="F1114" t="s">
        <v>282</v>
      </c>
      <c r="G1114" s="3">
        <v>104.27860900000002</v>
      </c>
      <c r="H1114" s="5">
        <v>9.5064676879084986E-2</v>
      </c>
      <c r="I1114" s="2">
        <v>11</v>
      </c>
      <c r="J1114" s="2">
        <v>5</v>
      </c>
      <c r="K1114" s="2">
        <v>0</v>
      </c>
      <c r="L1114" s="2">
        <v>41</v>
      </c>
      <c r="M1114" s="2">
        <v>41</v>
      </c>
      <c r="N1114">
        <v>9</v>
      </c>
      <c r="O1114" s="2">
        <v>20</v>
      </c>
      <c r="P1114" s="2">
        <v>10</v>
      </c>
      <c r="Q1114" s="2">
        <v>27</v>
      </c>
      <c r="R1114" s="2">
        <v>29</v>
      </c>
      <c r="S1114" s="2">
        <v>2</v>
      </c>
      <c r="T1114" s="2">
        <v>1</v>
      </c>
      <c r="U1114" s="2">
        <v>1</v>
      </c>
      <c r="V1114" s="45">
        <v>6.4872685185185189E-3</v>
      </c>
      <c r="W1114" s="45">
        <v>0.4</v>
      </c>
      <c r="X1114" s="45">
        <v>4.8888888888888891E-2</v>
      </c>
      <c r="Y1114" s="2">
        <v>2</v>
      </c>
      <c r="Z1114" s="2">
        <v>29</v>
      </c>
      <c r="AA1114">
        <v>41</v>
      </c>
      <c r="AB1114" t="str">
        <f t="shared" si="11"/>
        <v>Betsi CadwaladrFlintshire</v>
      </c>
      <c r="AC1114" t="str">
        <f>IFERROR(VLOOKUP(AB1114,Control!X:Y,2,FALSE),"secondary")</f>
        <v>Primary</v>
      </c>
    </row>
    <row r="1115" spans="1:29" x14ac:dyDescent="0.25">
      <c r="A1115" s="11">
        <v>44690</v>
      </c>
      <c r="B1115" s="2">
        <v>19</v>
      </c>
      <c r="C1115" t="s">
        <v>87</v>
      </c>
      <c r="D1115" t="s">
        <v>139</v>
      </c>
      <c r="E1115" t="s">
        <v>132</v>
      </c>
      <c r="F1115" t="s">
        <v>282</v>
      </c>
      <c r="G1115" s="3">
        <v>95.805830499999999</v>
      </c>
      <c r="H1115" s="5">
        <v>8.1065363425925935E-2</v>
      </c>
      <c r="I1115" s="2">
        <v>8</v>
      </c>
      <c r="J1115" s="2">
        <v>5</v>
      </c>
      <c r="K1115" s="2">
        <v>0</v>
      </c>
      <c r="L1115" s="2">
        <v>52</v>
      </c>
      <c r="M1115" s="2">
        <v>52</v>
      </c>
      <c r="N1115">
        <v>6</v>
      </c>
      <c r="O1115" s="2">
        <v>29</v>
      </c>
      <c r="P1115" s="2">
        <v>8</v>
      </c>
      <c r="Q1115" s="2">
        <v>35</v>
      </c>
      <c r="R1115" s="2">
        <v>39</v>
      </c>
      <c r="S1115" s="2">
        <v>4</v>
      </c>
      <c r="T1115" s="2">
        <v>2</v>
      </c>
      <c r="U1115" s="2">
        <v>3</v>
      </c>
      <c r="V1115" s="45">
        <v>4.6759259259259263E-3</v>
      </c>
      <c r="W1115" s="45">
        <v>0.625</v>
      </c>
      <c r="X1115" s="45">
        <v>7.1851851851851861E-2</v>
      </c>
      <c r="Y1115" s="2">
        <v>5</v>
      </c>
      <c r="Z1115" s="2">
        <v>39</v>
      </c>
      <c r="AA1115">
        <v>52</v>
      </c>
      <c r="AB1115" t="str">
        <f t="shared" si="11"/>
        <v>Betsi CadwaladrFlintshire</v>
      </c>
      <c r="AC1115" t="str">
        <f>IFERROR(VLOOKUP(AB1115,Control!X:Y,2,FALSE),"secondary")</f>
        <v>Primary</v>
      </c>
    </row>
    <row r="1116" spans="1:29" x14ac:dyDescent="0.25">
      <c r="A1116" s="11">
        <v>44690</v>
      </c>
      <c r="B1116" s="2">
        <v>19</v>
      </c>
      <c r="C1116" t="s">
        <v>87</v>
      </c>
      <c r="D1116" t="s">
        <v>321</v>
      </c>
      <c r="E1116" t="s">
        <v>150</v>
      </c>
      <c r="F1116" t="s">
        <v>282</v>
      </c>
      <c r="G1116" s="3">
        <v>0</v>
      </c>
      <c r="H1116" s="5" t="s">
        <v>77</v>
      </c>
      <c r="I1116" s="2">
        <v>0</v>
      </c>
      <c r="J1116" s="2">
        <v>0</v>
      </c>
      <c r="K1116" s="2">
        <v>0</v>
      </c>
      <c r="L1116" s="2">
        <v>1</v>
      </c>
      <c r="M1116" s="2">
        <v>1</v>
      </c>
      <c r="N1116">
        <v>0</v>
      </c>
      <c r="O1116" s="2">
        <v>1</v>
      </c>
      <c r="P1116" s="2">
        <v>0</v>
      </c>
      <c r="Q1116" s="2">
        <v>0</v>
      </c>
      <c r="R1116" s="2">
        <v>1</v>
      </c>
      <c r="S1116" s="2">
        <v>1</v>
      </c>
      <c r="T1116" s="2">
        <v>0</v>
      </c>
      <c r="U1116" s="2">
        <v>0</v>
      </c>
      <c r="V1116" s="45" t="s">
        <v>77</v>
      </c>
      <c r="W1116" s="45" t="s">
        <v>77</v>
      </c>
      <c r="X1116" s="45">
        <v>1.621527777777778E-2</v>
      </c>
      <c r="Y1116" s="2">
        <v>0</v>
      </c>
      <c r="Z1116" s="2">
        <v>1</v>
      </c>
      <c r="AA1116">
        <v>1</v>
      </c>
      <c r="AB1116" t="str">
        <f t="shared" si="11"/>
        <v>Betsi CadwaladrFlintshire</v>
      </c>
      <c r="AC1116" t="str">
        <f>IFERROR(VLOOKUP(AB1116,Control!X:Y,2,FALSE),"secondary")</f>
        <v>Primary</v>
      </c>
    </row>
    <row r="1117" spans="1:29" x14ac:dyDescent="0.25">
      <c r="A1117" s="11">
        <v>44690</v>
      </c>
      <c r="B1117" s="2">
        <v>19</v>
      </c>
      <c r="C1117" t="s">
        <v>87</v>
      </c>
      <c r="D1117" t="s">
        <v>138</v>
      </c>
      <c r="E1117" t="s">
        <v>132</v>
      </c>
      <c r="F1117" t="s">
        <v>287</v>
      </c>
      <c r="G1117" s="3">
        <v>260.44276766666655</v>
      </c>
      <c r="H1117" s="5">
        <v>8.1679760051169559E-2</v>
      </c>
      <c r="I1117" s="2">
        <v>27</v>
      </c>
      <c r="J1117" s="2">
        <v>10</v>
      </c>
      <c r="K1117" s="2">
        <v>0</v>
      </c>
      <c r="L1117" s="2">
        <v>129</v>
      </c>
      <c r="M1117" s="2">
        <v>128</v>
      </c>
      <c r="N1117">
        <v>25</v>
      </c>
      <c r="O1117" s="2">
        <v>71</v>
      </c>
      <c r="P1117" s="2">
        <v>13</v>
      </c>
      <c r="Q1117" s="2">
        <v>87</v>
      </c>
      <c r="R1117" s="2">
        <v>104</v>
      </c>
      <c r="S1117" s="2">
        <v>17</v>
      </c>
      <c r="T1117" s="2">
        <v>3</v>
      </c>
      <c r="U1117" s="2">
        <v>9</v>
      </c>
      <c r="V1117" s="45">
        <v>8.3564814814814821E-3</v>
      </c>
      <c r="W1117" s="45">
        <v>0.38461538461538464</v>
      </c>
      <c r="X1117" s="45">
        <v>4.4386574074074071E-2</v>
      </c>
      <c r="Y1117" s="2">
        <v>12</v>
      </c>
      <c r="Z1117" s="2">
        <v>104</v>
      </c>
      <c r="AA1117">
        <v>128</v>
      </c>
      <c r="AB1117" t="str">
        <f t="shared" si="11"/>
        <v>Betsi CadwaladrGwynedd</v>
      </c>
      <c r="AC1117" t="str">
        <f>IFERROR(VLOOKUP(AB1117,Control!X:Y,2,FALSE),"secondary")</f>
        <v>Primary</v>
      </c>
    </row>
    <row r="1118" spans="1:29" x14ac:dyDescent="0.25">
      <c r="A1118" s="11">
        <v>44690</v>
      </c>
      <c r="B1118" s="2">
        <v>19</v>
      </c>
      <c r="C1118" t="s">
        <v>87</v>
      </c>
      <c r="D1118" t="s">
        <v>131</v>
      </c>
      <c r="E1118" t="s">
        <v>132</v>
      </c>
      <c r="F1118" t="s">
        <v>287</v>
      </c>
      <c r="G1118" s="3">
        <v>10.709166499999998</v>
      </c>
      <c r="H1118" s="5">
        <v>6.6976267361111119E-2</v>
      </c>
      <c r="I1118" s="2">
        <v>1</v>
      </c>
      <c r="J1118" s="2">
        <v>0</v>
      </c>
      <c r="K1118" s="2">
        <v>0</v>
      </c>
      <c r="L1118" s="2">
        <v>7</v>
      </c>
      <c r="M1118" s="2">
        <v>7</v>
      </c>
      <c r="N1118">
        <v>1</v>
      </c>
      <c r="O1118" s="2">
        <v>5</v>
      </c>
      <c r="P1118" s="2">
        <v>1</v>
      </c>
      <c r="Q1118" s="2">
        <v>4</v>
      </c>
      <c r="R1118" s="2">
        <v>4</v>
      </c>
      <c r="S1118" s="2">
        <v>0</v>
      </c>
      <c r="T1118" s="2">
        <v>0</v>
      </c>
      <c r="U1118" s="2">
        <v>2</v>
      </c>
      <c r="V1118" s="45">
        <v>1.5393518518518521E-3</v>
      </c>
      <c r="W1118" s="45">
        <v>1</v>
      </c>
      <c r="X1118" s="45">
        <v>3.2540509259259262E-2</v>
      </c>
      <c r="Y1118" s="2">
        <v>2</v>
      </c>
      <c r="Z1118" s="2">
        <v>4</v>
      </c>
      <c r="AA1118">
        <v>7</v>
      </c>
      <c r="AB1118" t="str">
        <f t="shared" si="11"/>
        <v>Betsi CadwaladrGwynedd</v>
      </c>
      <c r="AC1118" t="str">
        <f>IFERROR(VLOOKUP(AB1118,Control!X:Y,2,FALSE),"secondary")</f>
        <v>Primary</v>
      </c>
    </row>
    <row r="1119" spans="1:29" x14ac:dyDescent="0.25">
      <c r="A1119" s="11">
        <v>44690</v>
      </c>
      <c r="B1119" s="2">
        <v>19</v>
      </c>
      <c r="C1119" t="s">
        <v>87</v>
      </c>
      <c r="D1119" t="s">
        <v>139</v>
      </c>
      <c r="E1119" t="s">
        <v>132</v>
      </c>
      <c r="F1119" t="s">
        <v>287</v>
      </c>
      <c r="G1119" s="3">
        <v>2.9797221666666669</v>
      </c>
      <c r="H1119" s="5">
        <v>4.1455439236111113E-2</v>
      </c>
      <c r="I1119" s="2">
        <v>0</v>
      </c>
      <c r="J1119" s="2">
        <v>0</v>
      </c>
      <c r="K1119" s="2">
        <v>0</v>
      </c>
      <c r="L1119" s="2">
        <v>4</v>
      </c>
      <c r="M1119" s="2">
        <v>4</v>
      </c>
      <c r="N1119">
        <v>0</v>
      </c>
      <c r="O1119" s="2">
        <v>3</v>
      </c>
      <c r="P1119" s="2">
        <v>0</v>
      </c>
      <c r="Q1119" s="2">
        <v>3</v>
      </c>
      <c r="R1119" s="2">
        <v>4</v>
      </c>
      <c r="S1119" s="2">
        <v>1</v>
      </c>
      <c r="T1119" s="2">
        <v>0</v>
      </c>
      <c r="U1119" s="2">
        <v>0</v>
      </c>
      <c r="V1119" s="45" t="s">
        <v>77</v>
      </c>
      <c r="W1119" s="45" t="s">
        <v>77</v>
      </c>
      <c r="X1119" s="45">
        <v>4.2042824074074073E-2</v>
      </c>
      <c r="Y1119" s="2">
        <v>0</v>
      </c>
      <c r="Z1119" s="2">
        <v>4</v>
      </c>
      <c r="AA1119">
        <v>4</v>
      </c>
      <c r="AB1119" t="str">
        <f t="shared" si="11"/>
        <v>Betsi CadwaladrGwynedd</v>
      </c>
      <c r="AC1119" t="str">
        <f>IFERROR(VLOOKUP(AB1119,Control!X:Y,2,FALSE),"secondary")</f>
        <v>Primary</v>
      </c>
    </row>
    <row r="1120" spans="1:29" x14ac:dyDescent="0.25">
      <c r="A1120" s="11">
        <v>44690</v>
      </c>
      <c r="B1120" s="2">
        <v>19</v>
      </c>
      <c r="C1120" t="s">
        <v>87</v>
      </c>
      <c r="D1120" t="s">
        <v>225</v>
      </c>
      <c r="E1120" t="s">
        <v>150</v>
      </c>
      <c r="F1120" t="s">
        <v>287</v>
      </c>
      <c r="G1120" s="3">
        <v>0</v>
      </c>
      <c r="H1120" s="5">
        <v>2.4050927083333336E-2</v>
      </c>
      <c r="I1120" s="2">
        <v>0</v>
      </c>
      <c r="J1120" s="2">
        <v>0</v>
      </c>
      <c r="K1120" s="2">
        <v>0</v>
      </c>
      <c r="L1120" s="2">
        <v>2</v>
      </c>
      <c r="M1120" s="2">
        <v>2</v>
      </c>
      <c r="N1120">
        <v>0</v>
      </c>
      <c r="O1120" s="2">
        <v>2</v>
      </c>
      <c r="P1120" s="2">
        <v>0</v>
      </c>
      <c r="Q1120" s="2">
        <v>1</v>
      </c>
      <c r="R1120" s="2">
        <v>2</v>
      </c>
      <c r="S1120" s="2">
        <v>1</v>
      </c>
      <c r="T1120" s="2">
        <v>0</v>
      </c>
      <c r="U1120" s="2">
        <v>0</v>
      </c>
      <c r="V1120" s="45" t="s">
        <v>77</v>
      </c>
      <c r="W1120" s="45" t="s">
        <v>77</v>
      </c>
      <c r="X1120" s="45">
        <v>0.10008101851851853</v>
      </c>
      <c r="Y1120" s="2">
        <v>0</v>
      </c>
      <c r="Z1120" s="2">
        <v>2</v>
      </c>
      <c r="AA1120">
        <v>2</v>
      </c>
      <c r="AB1120" t="str">
        <f t="shared" si="11"/>
        <v>Betsi CadwaladrGwynedd</v>
      </c>
      <c r="AC1120" t="str">
        <f>IFERROR(VLOOKUP(AB1120,Control!X:Y,2,FALSE),"secondary")</f>
        <v>Primary</v>
      </c>
    </row>
    <row r="1121" spans="1:29" x14ac:dyDescent="0.25">
      <c r="A1121" s="11">
        <v>44690</v>
      </c>
      <c r="B1121" s="2">
        <v>19</v>
      </c>
      <c r="C1121" t="s">
        <v>87</v>
      </c>
      <c r="D1121" t="s">
        <v>226</v>
      </c>
      <c r="E1121" t="s">
        <v>153</v>
      </c>
      <c r="F1121" t="s">
        <v>287</v>
      </c>
      <c r="G1121" s="3">
        <v>0</v>
      </c>
      <c r="H1121" s="5">
        <v>9.6527777777777792E-3</v>
      </c>
      <c r="I1121" s="2">
        <v>0</v>
      </c>
      <c r="J1121" s="2">
        <v>0</v>
      </c>
      <c r="K1121" s="2">
        <v>0</v>
      </c>
      <c r="L1121" s="2">
        <v>1</v>
      </c>
      <c r="M1121" s="2">
        <v>1</v>
      </c>
      <c r="N1121">
        <v>0</v>
      </c>
      <c r="O1121" s="2">
        <v>1</v>
      </c>
      <c r="P1121" s="2">
        <v>0</v>
      </c>
      <c r="Q1121" s="2">
        <v>0</v>
      </c>
      <c r="R1121" s="2">
        <v>1</v>
      </c>
      <c r="S1121" s="2">
        <v>1</v>
      </c>
      <c r="T1121" s="2">
        <v>0</v>
      </c>
      <c r="U1121" s="2">
        <v>0</v>
      </c>
      <c r="V1121" s="45" t="s">
        <v>77</v>
      </c>
      <c r="W1121" s="45" t="s">
        <v>77</v>
      </c>
      <c r="X1121" s="45">
        <v>0.5163078703703704</v>
      </c>
      <c r="Y1121" s="2">
        <v>0</v>
      </c>
      <c r="Z1121" s="2">
        <v>1</v>
      </c>
      <c r="AA1121">
        <v>1</v>
      </c>
      <c r="AB1121" t="str">
        <f t="shared" si="11"/>
        <v>Betsi CadwaladrGwynedd</v>
      </c>
      <c r="AC1121" t="str">
        <f>IFERROR(VLOOKUP(AB1121,Control!X:Y,2,FALSE),"secondary")</f>
        <v>Primary</v>
      </c>
    </row>
    <row r="1122" spans="1:29" x14ac:dyDescent="0.25">
      <c r="A1122" s="11">
        <v>44690</v>
      </c>
      <c r="B1122" s="2">
        <v>19</v>
      </c>
      <c r="C1122" t="s">
        <v>87</v>
      </c>
      <c r="D1122" t="s">
        <v>138</v>
      </c>
      <c r="E1122" t="s">
        <v>132</v>
      </c>
      <c r="F1122" t="s">
        <v>284</v>
      </c>
      <c r="G1122" s="3">
        <v>139.81832583333335</v>
      </c>
      <c r="H1122" s="5">
        <v>8.0878788236278448E-2</v>
      </c>
      <c r="I1122" s="2">
        <v>12</v>
      </c>
      <c r="J1122" s="2">
        <v>6</v>
      </c>
      <c r="K1122" s="2">
        <v>0</v>
      </c>
      <c r="L1122" s="2">
        <v>76</v>
      </c>
      <c r="M1122" s="2">
        <v>75</v>
      </c>
      <c r="N1122">
        <v>18</v>
      </c>
      <c r="O1122" s="2">
        <v>40</v>
      </c>
      <c r="P1122" s="2">
        <v>11</v>
      </c>
      <c r="Q1122" s="2">
        <v>54</v>
      </c>
      <c r="R1122" s="2">
        <v>60</v>
      </c>
      <c r="S1122" s="2">
        <v>6</v>
      </c>
      <c r="T1122" s="2">
        <v>0</v>
      </c>
      <c r="U1122" s="2">
        <v>5</v>
      </c>
      <c r="V1122" s="45">
        <v>1.6597222222222222E-2</v>
      </c>
      <c r="W1122" s="45">
        <v>0.18181818181818182</v>
      </c>
      <c r="X1122" s="45">
        <v>4.041087962962963E-2</v>
      </c>
      <c r="Y1122" s="2">
        <v>5</v>
      </c>
      <c r="Z1122" s="2">
        <v>60</v>
      </c>
      <c r="AA1122">
        <v>76</v>
      </c>
      <c r="AB1122" t="str">
        <f t="shared" si="11"/>
        <v>Betsi CadwaladrIsle Of Anglesey</v>
      </c>
      <c r="AC1122" t="str">
        <f>IFERROR(VLOOKUP(AB1122,Control!X:Y,2,FALSE),"secondary")</f>
        <v>Primary</v>
      </c>
    </row>
    <row r="1123" spans="1:29" x14ac:dyDescent="0.25">
      <c r="A1123" s="11">
        <v>44690</v>
      </c>
      <c r="B1123" s="2">
        <v>19</v>
      </c>
      <c r="C1123" t="s">
        <v>87</v>
      </c>
      <c r="D1123" t="s">
        <v>139</v>
      </c>
      <c r="E1123" t="s">
        <v>132</v>
      </c>
      <c r="F1123" t="s">
        <v>82</v>
      </c>
      <c r="G1123" s="3">
        <v>0.32111116666666667</v>
      </c>
      <c r="H1123" s="5">
        <v>2.379629861111111E-2</v>
      </c>
      <c r="I1123" s="2">
        <v>0</v>
      </c>
      <c r="J1123" s="2">
        <v>0</v>
      </c>
      <c r="K1123" s="2">
        <v>0</v>
      </c>
      <c r="L1123" s="2">
        <v>1</v>
      </c>
      <c r="M1123" s="2">
        <v>1</v>
      </c>
      <c r="N1123">
        <v>0</v>
      </c>
      <c r="O1123" s="2">
        <v>1</v>
      </c>
      <c r="P1123" s="2">
        <v>1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45">
        <v>1.125E-2</v>
      </c>
      <c r="W1123" s="45" t="s">
        <v>77</v>
      </c>
      <c r="X1123" s="45" t="s">
        <v>77</v>
      </c>
      <c r="Y1123" s="2">
        <v>0</v>
      </c>
      <c r="Z1123" s="2">
        <v>0</v>
      </c>
      <c r="AA1123">
        <v>1</v>
      </c>
      <c r="AB1123" t="str">
        <f t="shared" si="11"/>
        <v>Betsi CadwaladrOut of Area</v>
      </c>
      <c r="AC1123" t="str">
        <f>IFERROR(VLOOKUP(AB1123,Control!X:Y,2,FALSE),"secondary")</f>
        <v>secondary</v>
      </c>
    </row>
    <row r="1124" spans="1:29" x14ac:dyDescent="0.25">
      <c r="A1124" s="11">
        <v>44690</v>
      </c>
      <c r="B1124" s="2">
        <v>19</v>
      </c>
      <c r="C1124" t="s">
        <v>87</v>
      </c>
      <c r="D1124" t="s">
        <v>139</v>
      </c>
      <c r="E1124" t="s">
        <v>132</v>
      </c>
      <c r="F1124" t="s">
        <v>277</v>
      </c>
      <c r="G1124" s="3">
        <v>163.67971933333334</v>
      </c>
      <c r="H1124" s="5">
        <v>6.5853070844099901E-2</v>
      </c>
      <c r="I1124" s="2">
        <v>14</v>
      </c>
      <c r="J1124" s="2">
        <v>1</v>
      </c>
      <c r="K1124" s="2">
        <v>1</v>
      </c>
      <c r="L1124" s="2">
        <v>119</v>
      </c>
      <c r="M1124" s="2">
        <v>117</v>
      </c>
      <c r="N1124">
        <v>17</v>
      </c>
      <c r="O1124" s="2">
        <v>72</v>
      </c>
      <c r="P1124" s="2">
        <v>26</v>
      </c>
      <c r="Q1124" s="2">
        <v>70</v>
      </c>
      <c r="R1124" s="2">
        <v>81</v>
      </c>
      <c r="S1124" s="2">
        <v>11</v>
      </c>
      <c r="T1124" s="2">
        <v>2</v>
      </c>
      <c r="U1124" s="2">
        <v>10</v>
      </c>
      <c r="V1124" s="45">
        <v>5.4050925925925924E-3</v>
      </c>
      <c r="W1124" s="45">
        <v>0.5</v>
      </c>
      <c r="X1124" s="45">
        <v>7.7465277777777786E-2</v>
      </c>
      <c r="Y1124" s="2">
        <v>12</v>
      </c>
      <c r="Z1124" s="2">
        <v>81</v>
      </c>
      <c r="AA1124">
        <v>119</v>
      </c>
      <c r="AB1124" t="str">
        <f t="shared" si="11"/>
        <v>Betsi CadwaladrWrexham</v>
      </c>
      <c r="AC1124" t="str">
        <f>IFERROR(VLOOKUP(AB1124,Control!X:Y,2,FALSE),"secondary")</f>
        <v>Primary</v>
      </c>
    </row>
    <row r="1125" spans="1:29" x14ac:dyDescent="0.25">
      <c r="A1125" s="11">
        <v>44690</v>
      </c>
      <c r="B1125" s="2">
        <v>19</v>
      </c>
      <c r="C1125" t="s">
        <v>87</v>
      </c>
      <c r="D1125" t="s">
        <v>131</v>
      </c>
      <c r="E1125" t="s">
        <v>132</v>
      </c>
      <c r="F1125" t="s">
        <v>277</v>
      </c>
      <c r="G1125" s="3">
        <v>2.0427766666666667</v>
      </c>
      <c r="H1125" s="5">
        <v>2.0258964409722222E-2</v>
      </c>
      <c r="I1125" s="2">
        <v>0</v>
      </c>
      <c r="J1125" s="2">
        <v>0</v>
      </c>
      <c r="K1125" s="2">
        <v>0</v>
      </c>
      <c r="L1125" s="2">
        <v>8</v>
      </c>
      <c r="M1125" s="2">
        <v>8</v>
      </c>
      <c r="N1125">
        <v>1</v>
      </c>
      <c r="O1125" s="2">
        <v>8</v>
      </c>
      <c r="P1125" s="2">
        <v>2</v>
      </c>
      <c r="Q1125" s="2">
        <v>4</v>
      </c>
      <c r="R1125" s="2">
        <v>4</v>
      </c>
      <c r="S1125" s="2">
        <v>0</v>
      </c>
      <c r="T1125" s="2">
        <v>0</v>
      </c>
      <c r="U1125" s="2">
        <v>2</v>
      </c>
      <c r="V1125" s="45">
        <v>7.4074074074074081E-4</v>
      </c>
      <c r="W1125" s="45">
        <v>1</v>
      </c>
      <c r="X1125" s="45">
        <v>4.8732638888888888E-2</v>
      </c>
      <c r="Y1125" s="2">
        <v>2</v>
      </c>
      <c r="Z1125" s="2">
        <v>4</v>
      </c>
      <c r="AA1125">
        <v>8</v>
      </c>
      <c r="AB1125" t="str">
        <f t="shared" si="11"/>
        <v>Betsi CadwaladrWrexham</v>
      </c>
      <c r="AC1125" t="str">
        <f>IFERROR(VLOOKUP(AB1125,Control!X:Y,2,FALSE),"secondary")</f>
        <v>Primary</v>
      </c>
    </row>
    <row r="1126" spans="1:29" x14ac:dyDescent="0.25">
      <c r="A1126" s="11">
        <v>44690</v>
      </c>
      <c r="B1126" s="2">
        <v>19</v>
      </c>
      <c r="C1126" t="s">
        <v>87</v>
      </c>
      <c r="D1126" t="s">
        <v>226</v>
      </c>
      <c r="E1126" t="s">
        <v>153</v>
      </c>
      <c r="F1126" t="s">
        <v>277</v>
      </c>
      <c r="G1126" s="3">
        <v>0</v>
      </c>
      <c r="H1126" s="5" t="s">
        <v>77</v>
      </c>
      <c r="I1126" s="2">
        <v>0</v>
      </c>
      <c r="J1126" s="2">
        <v>0</v>
      </c>
      <c r="K1126" s="2">
        <v>0</v>
      </c>
      <c r="L1126" s="2">
        <v>1</v>
      </c>
      <c r="M1126" s="2">
        <v>0</v>
      </c>
      <c r="N1126">
        <v>0</v>
      </c>
      <c r="O1126" s="2">
        <v>0</v>
      </c>
      <c r="P1126" s="2">
        <v>0</v>
      </c>
      <c r="Q1126" s="2">
        <v>0</v>
      </c>
      <c r="R1126" s="2">
        <v>1</v>
      </c>
      <c r="S1126" s="2">
        <v>1</v>
      </c>
      <c r="T1126" s="2">
        <v>0</v>
      </c>
      <c r="U1126" s="2">
        <v>0</v>
      </c>
      <c r="V1126" s="45" t="s">
        <v>77</v>
      </c>
      <c r="W1126" s="45" t="s">
        <v>77</v>
      </c>
      <c r="X1126" s="45">
        <v>8.8310185185185186E-2</v>
      </c>
      <c r="Y1126" s="2">
        <v>0</v>
      </c>
      <c r="Z1126" s="2">
        <v>1</v>
      </c>
      <c r="AA1126">
        <v>1</v>
      </c>
      <c r="AB1126" t="str">
        <f t="shared" si="11"/>
        <v>Betsi CadwaladrWrexham</v>
      </c>
      <c r="AC1126" t="str">
        <f>IFERROR(VLOOKUP(AB1126,Control!X:Y,2,FALSE),"secondary")</f>
        <v>Primary</v>
      </c>
    </row>
    <row r="1127" spans="1:29" x14ac:dyDescent="0.25">
      <c r="A1127" s="11">
        <v>44690</v>
      </c>
      <c r="B1127" s="2">
        <v>19</v>
      </c>
      <c r="C1127" t="s">
        <v>90</v>
      </c>
      <c r="D1127" t="s">
        <v>136</v>
      </c>
      <c r="E1127" t="s">
        <v>132</v>
      </c>
      <c r="F1127" t="s">
        <v>280</v>
      </c>
      <c r="G1127" s="3">
        <v>0.29888883333333338</v>
      </c>
      <c r="H1127" s="5">
        <v>2.2870368055555555E-2</v>
      </c>
      <c r="I1127" s="2">
        <v>0</v>
      </c>
      <c r="J1127" s="2">
        <v>0</v>
      </c>
      <c r="K1127" s="2">
        <v>0</v>
      </c>
      <c r="L1127" s="2">
        <v>1</v>
      </c>
      <c r="M1127" s="2">
        <v>1</v>
      </c>
      <c r="N1127">
        <v>0</v>
      </c>
      <c r="O1127" s="2">
        <v>1</v>
      </c>
      <c r="P1127" s="2">
        <v>1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45">
        <v>3.0902777777777782E-3</v>
      </c>
      <c r="W1127" s="45">
        <v>1</v>
      </c>
      <c r="X1127" s="45" t="s">
        <v>77</v>
      </c>
      <c r="Y1127" s="2">
        <v>0</v>
      </c>
      <c r="Z1127" s="2">
        <v>0</v>
      </c>
      <c r="AA1127">
        <v>1</v>
      </c>
      <c r="AB1127" t="str">
        <f t="shared" si="11"/>
        <v>Cardiff And ValeBlaenau Gwent</v>
      </c>
      <c r="AC1127" t="str">
        <f>IFERROR(VLOOKUP(AB1127,Control!X:Y,2,FALSE),"secondary")</f>
        <v>secondary</v>
      </c>
    </row>
    <row r="1128" spans="1:29" x14ac:dyDescent="0.25">
      <c r="A1128" s="11">
        <v>44690</v>
      </c>
      <c r="B1128" s="2">
        <v>19</v>
      </c>
      <c r="C1128" t="s">
        <v>90</v>
      </c>
      <c r="D1128" t="s">
        <v>136</v>
      </c>
      <c r="E1128" t="s">
        <v>132</v>
      </c>
      <c r="F1128" t="s">
        <v>269</v>
      </c>
      <c r="G1128" s="3">
        <v>0.37305549999999998</v>
      </c>
      <c r="H1128" s="5">
        <v>1.8188656250000001E-2</v>
      </c>
      <c r="I1128" s="2">
        <v>0</v>
      </c>
      <c r="J1128" s="2">
        <v>0</v>
      </c>
      <c r="K1128" s="2">
        <v>0</v>
      </c>
      <c r="L1128" s="2">
        <v>2</v>
      </c>
      <c r="M1128" s="2">
        <v>2</v>
      </c>
      <c r="N1128">
        <v>0</v>
      </c>
      <c r="O1128" s="2">
        <v>2</v>
      </c>
      <c r="P1128" s="2">
        <v>0</v>
      </c>
      <c r="Q1128" s="2">
        <v>1</v>
      </c>
      <c r="R1128" s="2">
        <v>1</v>
      </c>
      <c r="S1128" s="2">
        <v>0</v>
      </c>
      <c r="T1128" s="2">
        <v>0</v>
      </c>
      <c r="U1128" s="2">
        <v>1</v>
      </c>
      <c r="V1128" s="45" t="s">
        <v>77</v>
      </c>
      <c r="W1128" s="45" t="s">
        <v>77</v>
      </c>
      <c r="X1128" s="45">
        <v>2.9803240740740741E-2</v>
      </c>
      <c r="Y1128" s="2">
        <v>1</v>
      </c>
      <c r="Z1128" s="2">
        <v>1</v>
      </c>
      <c r="AA1128">
        <v>2</v>
      </c>
      <c r="AB1128" t="str">
        <f t="shared" si="11"/>
        <v>Cardiff And ValeBridgend</v>
      </c>
      <c r="AC1128" t="str">
        <f>IFERROR(VLOOKUP(AB1128,Control!X:Y,2,FALSE),"secondary")</f>
        <v>secondary</v>
      </c>
    </row>
    <row r="1129" spans="1:29" x14ac:dyDescent="0.25">
      <c r="A1129" s="11">
        <v>44690</v>
      </c>
      <c r="B1129" s="2">
        <v>19</v>
      </c>
      <c r="C1129" t="s">
        <v>90</v>
      </c>
      <c r="D1129" t="s">
        <v>136</v>
      </c>
      <c r="E1129" t="s">
        <v>132</v>
      </c>
      <c r="F1129" t="s">
        <v>272</v>
      </c>
      <c r="G1129" s="3">
        <v>2.0888888333333333</v>
      </c>
      <c r="H1129" s="5">
        <v>1.608878968253968E-2</v>
      </c>
      <c r="I1129" s="2">
        <v>0</v>
      </c>
      <c r="J1129" s="2">
        <v>0</v>
      </c>
      <c r="K1129" s="2">
        <v>0</v>
      </c>
      <c r="L1129" s="2">
        <v>11</v>
      </c>
      <c r="M1129" s="2">
        <v>11</v>
      </c>
      <c r="N1129">
        <v>4</v>
      </c>
      <c r="O1129" s="2">
        <v>11</v>
      </c>
      <c r="P1129" s="2">
        <v>6</v>
      </c>
      <c r="Q1129" s="2">
        <v>4</v>
      </c>
      <c r="R1129" s="2">
        <v>4</v>
      </c>
      <c r="S1129" s="2">
        <v>0</v>
      </c>
      <c r="T1129" s="2">
        <v>0</v>
      </c>
      <c r="U1129" s="2">
        <v>1</v>
      </c>
      <c r="V1129" s="45">
        <v>3.3622685185185188E-3</v>
      </c>
      <c r="W1129" s="45">
        <v>0.66666666666666663</v>
      </c>
      <c r="X1129" s="45">
        <v>3.6325231481481486E-2</v>
      </c>
      <c r="Y1129" s="2">
        <v>1</v>
      </c>
      <c r="Z1129" s="2">
        <v>4</v>
      </c>
      <c r="AA1129">
        <v>11</v>
      </c>
      <c r="AB1129" t="str">
        <f t="shared" si="11"/>
        <v>Cardiff And ValeCaerphilly</v>
      </c>
      <c r="AC1129" t="str">
        <f>IFERROR(VLOOKUP(AB1129,Control!X:Y,2,FALSE),"secondary")</f>
        <v>secondary</v>
      </c>
    </row>
    <row r="1130" spans="1:29" x14ac:dyDescent="0.25">
      <c r="A1130" s="11">
        <v>44690</v>
      </c>
      <c r="B1130" s="2">
        <v>19</v>
      </c>
      <c r="C1130" t="s">
        <v>90</v>
      </c>
      <c r="D1130" t="s">
        <v>136</v>
      </c>
      <c r="E1130" t="s">
        <v>132</v>
      </c>
      <c r="F1130" t="s">
        <v>273</v>
      </c>
      <c r="G1130" s="3">
        <v>406.73304450000018</v>
      </c>
      <c r="H1130" s="5">
        <v>7.6545045521653574E-2</v>
      </c>
      <c r="I1130" s="2">
        <v>36</v>
      </c>
      <c r="J1130" s="2">
        <v>17</v>
      </c>
      <c r="K1130" s="2">
        <v>0</v>
      </c>
      <c r="L1130" s="2">
        <v>252</v>
      </c>
      <c r="M1130" s="2">
        <v>247</v>
      </c>
      <c r="N1130">
        <v>54</v>
      </c>
      <c r="O1130" s="2">
        <v>157</v>
      </c>
      <c r="P1130" s="2">
        <v>57</v>
      </c>
      <c r="Q1130" s="2">
        <v>148</v>
      </c>
      <c r="R1130" s="2">
        <v>169</v>
      </c>
      <c r="S1130" s="2">
        <v>21</v>
      </c>
      <c r="T1130" s="2">
        <v>10</v>
      </c>
      <c r="U1130" s="2">
        <v>16</v>
      </c>
      <c r="V1130" s="45">
        <v>4.31712962962963E-3</v>
      </c>
      <c r="W1130" s="45">
        <v>0.66666666666666663</v>
      </c>
      <c r="X1130" s="45">
        <v>5.16550925925926E-2</v>
      </c>
      <c r="Y1130" s="2">
        <v>26</v>
      </c>
      <c r="Z1130" s="2">
        <v>169</v>
      </c>
      <c r="AA1130">
        <v>250</v>
      </c>
      <c r="AB1130" t="str">
        <f t="shared" si="11"/>
        <v>Cardiff And ValeCardiff</v>
      </c>
      <c r="AC1130" t="str">
        <f>IFERROR(VLOOKUP(AB1130,Control!X:Y,2,FALSE),"secondary")</f>
        <v>Primary</v>
      </c>
    </row>
    <row r="1131" spans="1:29" x14ac:dyDescent="0.25">
      <c r="A1131" s="11">
        <v>44690</v>
      </c>
      <c r="B1131" s="2">
        <v>19</v>
      </c>
      <c r="C1131" t="s">
        <v>90</v>
      </c>
      <c r="D1131" t="s">
        <v>155</v>
      </c>
      <c r="E1131" t="s">
        <v>146</v>
      </c>
      <c r="F1131" t="s">
        <v>273</v>
      </c>
      <c r="G1131" s="3">
        <v>0</v>
      </c>
      <c r="H1131" s="5">
        <v>3.1242282021604936E-2</v>
      </c>
      <c r="I1131" s="2">
        <v>0</v>
      </c>
      <c r="J1131" s="2">
        <v>0</v>
      </c>
      <c r="K1131" s="2">
        <v>0</v>
      </c>
      <c r="L1131" s="2">
        <v>20</v>
      </c>
      <c r="M1131" s="2">
        <v>19</v>
      </c>
      <c r="N1131">
        <v>0</v>
      </c>
      <c r="O1131" s="2">
        <v>15</v>
      </c>
      <c r="P1131" s="2">
        <v>2</v>
      </c>
      <c r="Q1131" s="2">
        <v>11</v>
      </c>
      <c r="R1131" s="2">
        <v>12</v>
      </c>
      <c r="S1131" s="2">
        <v>1</v>
      </c>
      <c r="T1131" s="2">
        <v>0</v>
      </c>
      <c r="U1131" s="2">
        <v>6</v>
      </c>
      <c r="V1131" s="45">
        <v>2.7314814814814814E-3</v>
      </c>
      <c r="W1131" s="45">
        <v>1</v>
      </c>
      <c r="X1131" s="45">
        <v>4.6313657407407408E-2</v>
      </c>
      <c r="Y1131" s="2">
        <v>6</v>
      </c>
      <c r="Z1131" s="2">
        <v>12</v>
      </c>
      <c r="AA1131">
        <v>20</v>
      </c>
      <c r="AB1131" t="str">
        <f t="shared" si="11"/>
        <v>Cardiff And ValeCardiff</v>
      </c>
      <c r="AC1131" t="str">
        <f>IFERROR(VLOOKUP(AB1131,Control!X:Y,2,FALSE),"secondary")</f>
        <v>Primary</v>
      </c>
    </row>
    <row r="1132" spans="1:29" x14ac:dyDescent="0.25">
      <c r="A1132" s="11">
        <v>44690</v>
      </c>
      <c r="B1132" s="2">
        <v>19</v>
      </c>
      <c r="C1132" t="s">
        <v>90</v>
      </c>
      <c r="D1132" t="s">
        <v>136</v>
      </c>
      <c r="E1132" t="s">
        <v>132</v>
      </c>
      <c r="F1132" t="s">
        <v>268</v>
      </c>
      <c r="G1132" s="3">
        <v>0.47861116666666664</v>
      </c>
      <c r="H1132" s="5">
        <v>1.865162152777778E-2</v>
      </c>
      <c r="I1132" s="2">
        <v>0</v>
      </c>
      <c r="J1132" s="2">
        <v>0</v>
      </c>
      <c r="K1132" s="2">
        <v>0</v>
      </c>
      <c r="L1132" s="2">
        <v>3</v>
      </c>
      <c r="M1132" s="2">
        <v>3</v>
      </c>
      <c r="N1132">
        <v>0</v>
      </c>
      <c r="O1132" s="2">
        <v>3</v>
      </c>
      <c r="P1132" s="2">
        <v>0</v>
      </c>
      <c r="Q1132" s="2">
        <v>2</v>
      </c>
      <c r="R1132" s="2">
        <v>3</v>
      </c>
      <c r="S1132" s="2">
        <v>1</v>
      </c>
      <c r="T1132" s="2">
        <v>0</v>
      </c>
      <c r="U1132" s="2">
        <v>0</v>
      </c>
      <c r="V1132" s="45" t="s">
        <v>77</v>
      </c>
      <c r="W1132" s="45" t="s">
        <v>77</v>
      </c>
      <c r="X1132" s="45">
        <v>8.9004629629629625E-3</v>
      </c>
      <c r="Y1132" s="2">
        <v>0</v>
      </c>
      <c r="Z1132" s="2">
        <v>3</v>
      </c>
      <c r="AA1132">
        <v>3</v>
      </c>
      <c r="AB1132" t="str">
        <f t="shared" ref="AB1132:AB1195" si="12">C1132&amp;F1132</f>
        <v>Cardiff And ValeCarmarthenshire</v>
      </c>
      <c r="AC1132" t="str">
        <f>IFERROR(VLOOKUP(AB1132,Control!X:Y,2,FALSE),"secondary")</f>
        <v>secondary</v>
      </c>
    </row>
    <row r="1133" spans="1:29" x14ac:dyDescent="0.25">
      <c r="A1133" s="11">
        <v>44690</v>
      </c>
      <c r="B1133" s="2">
        <v>19</v>
      </c>
      <c r="C1133" t="s">
        <v>90</v>
      </c>
      <c r="D1133" t="s">
        <v>136</v>
      </c>
      <c r="E1133" t="s">
        <v>132</v>
      </c>
      <c r="F1133" t="s">
        <v>281</v>
      </c>
      <c r="G1133" s="3">
        <v>0.36694450000000001</v>
      </c>
      <c r="H1133" s="5">
        <v>2.5706020833333332E-2</v>
      </c>
      <c r="I1133" s="2">
        <v>0</v>
      </c>
      <c r="J1133" s="2">
        <v>0</v>
      </c>
      <c r="K1133" s="2">
        <v>0</v>
      </c>
      <c r="L1133" s="2">
        <v>2</v>
      </c>
      <c r="M1133" s="2">
        <v>1</v>
      </c>
      <c r="N1133">
        <v>0</v>
      </c>
      <c r="O1133" s="2">
        <v>1</v>
      </c>
      <c r="P1133" s="2">
        <v>0</v>
      </c>
      <c r="Q1133" s="2">
        <v>1</v>
      </c>
      <c r="R1133" s="2">
        <v>1</v>
      </c>
      <c r="S1133" s="2">
        <v>0</v>
      </c>
      <c r="T1133" s="2">
        <v>0</v>
      </c>
      <c r="U1133" s="2">
        <v>1</v>
      </c>
      <c r="V1133" s="45" t="s">
        <v>77</v>
      </c>
      <c r="W1133" s="45" t="s">
        <v>77</v>
      </c>
      <c r="X1133" s="45">
        <v>8.8738425925925929E-2</v>
      </c>
      <c r="Y1133" s="2">
        <v>1</v>
      </c>
      <c r="Z1133" s="2">
        <v>1</v>
      </c>
      <c r="AA1133">
        <v>1</v>
      </c>
      <c r="AB1133" t="str">
        <f t="shared" si="12"/>
        <v>Cardiff And ValeMerthyr Tydfil</v>
      </c>
      <c r="AC1133" t="str">
        <f>IFERROR(VLOOKUP(AB1133,Control!X:Y,2,FALSE),"secondary")</f>
        <v>secondary</v>
      </c>
    </row>
    <row r="1134" spans="1:29" x14ac:dyDescent="0.25">
      <c r="A1134" s="11">
        <v>44690</v>
      </c>
      <c r="B1134" s="2">
        <v>19</v>
      </c>
      <c r="C1134" t="s">
        <v>90</v>
      </c>
      <c r="D1134" t="s">
        <v>136</v>
      </c>
      <c r="E1134" t="s">
        <v>132</v>
      </c>
      <c r="F1134" t="s">
        <v>279</v>
      </c>
      <c r="G1134" s="3">
        <v>0.39722216666666671</v>
      </c>
      <c r="H1134" s="5">
        <v>1.4534722222222223E-2</v>
      </c>
      <c r="I1134" s="2">
        <v>0</v>
      </c>
      <c r="J1134" s="2">
        <v>0</v>
      </c>
      <c r="K1134" s="2">
        <v>0</v>
      </c>
      <c r="L1134" s="2">
        <v>5</v>
      </c>
      <c r="M1134" s="2">
        <v>5</v>
      </c>
      <c r="N1134">
        <v>1</v>
      </c>
      <c r="O1134" s="2">
        <v>5</v>
      </c>
      <c r="P1134" s="2">
        <v>0</v>
      </c>
      <c r="Q1134" s="2">
        <v>4</v>
      </c>
      <c r="R1134" s="2">
        <v>5</v>
      </c>
      <c r="S1134" s="2">
        <v>1</v>
      </c>
      <c r="T1134" s="2">
        <v>0</v>
      </c>
      <c r="U1134" s="2">
        <v>0</v>
      </c>
      <c r="V1134" s="45" t="s">
        <v>77</v>
      </c>
      <c r="W1134" s="45" t="s">
        <v>77</v>
      </c>
      <c r="X1134" s="45">
        <v>5.905092592592593E-2</v>
      </c>
      <c r="Y1134" s="2">
        <v>0</v>
      </c>
      <c r="Z1134" s="2">
        <v>5</v>
      </c>
      <c r="AA1134">
        <v>5</v>
      </c>
      <c r="AB1134" t="str">
        <f t="shared" si="12"/>
        <v>Cardiff And ValeMonmouthshire</v>
      </c>
      <c r="AC1134" t="str">
        <f>IFERROR(VLOOKUP(AB1134,Control!X:Y,2,FALSE),"secondary")</f>
        <v>secondary</v>
      </c>
    </row>
    <row r="1135" spans="1:29" x14ac:dyDescent="0.25">
      <c r="A1135" s="11">
        <v>44690</v>
      </c>
      <c r="B1135" s="2">
        <v>19</v>
      </c>
      <c r="C1135" t="s">
        <v>90</v>
      </c>
      <c r="D1135" t="s">
        <v>136</v>
      </c>
      <c r="E1135" t="s">
        <v>132</v>
      </c>
      <c r="F1135" t="s">
        <v>275</v>
      </c>
      <c r="G1135" s="3">
        <v>0</v>
      </c>
      <c r="H1135" s="5">
        <v>3.951388888888889E-2</v>
      </c>
      <c r="I1135" s="2">
        <v>0</v>
      </c>
      <c r="J1135" s="2">
        <v>0</v>
      </c>
      <c r="K1135" s="2">
        <v>0</v>
      </c>
      <c r="L1135" s="2">
        <v>1</v>
      </c>
      <c r="M1135" s="2">
        <v>1</v>
      </c>
      <c r="N1135">
        <v>0</v>
      </c>
      <c r="O1135" s="2">
        <v>1</v>
      </c>
      <c r="P1135" s="2">
        <v>1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45">
        <v>4.363425925925926E-3</v>
      </c>
      <c r="W1135" s="45">
        <v>1</v>
      </c>
      <c r="X1135" s="45" t="s">
        <v>77</v>
      </c>
      <c r="Y1135" s="2">
        <v>0</v>
      </c>
      <c r="Z1135" s="2">
        <v>0</v>
      </c>
      <c r="AA1135">
        <v>1</v>
      </c>
      <c r="AB1135" t="str">
        <f t="shared" si="12"/>
        <v>Cardiff And ValeNeath Port Talbot</v>
      </c>
      <c r="AC1135" t="str">
        <f>IFERROR(VLOOKUP(AB1135,Control!X:Y,2,FALSE),"secondary")</f>
        <v>secondary</v>
      </c>
    </row>
    <row r="1136" spans="1:29" x14ac:dyDescent="0.25">
      <c r="A1136" s="11">
        <v>44690</v>
      </c>
      <c r="B1136" s="2">
        <v>19</v>
      </c>
      <c r="C1136" t="s">
        <v>90</v>
      </c>
      <c r="D1136" t="s">
        <v>136</v>
      </c>
      <c r="E1136" t="s">
        <v>132</v>
      </c>
      <c r="F1136" t="s">
        <v>271</v>
      </c>
      <c r="G1136" s="3">
        <v>4.7858333333333327</v>
      </c>
      <c r="H1136" s="5">
        <v>5.9994213541666667E-2</v>
      </c>
      <c r="I1136" s="2">
        <v>1</v>
      </c>
      <c r="J1136" s="2">
        <v>0</v>
      </c>
      <c r="K1136" s="2">
        <v>0</v>
      </c>
      <c r="L1136" s="2">
        <v>4</v>
      </c>
      <c r="M1136" s="2">
        <v>4</v>
      </c>
      <c r="N1136">
        <v>1</v>
      </c>
      <c r="O1136" s="2">
        <v>3</v>
      </c>
      <c r="P1136" s="2">
        <v>1</v>
      </c>
      <c r="Q1136" s="2">
        <v>3</v>
      </c>
      <c r="R1136" s="2">
        <v>3</v>
      </c>
      <c r="S1136" s="2">
        <v>0</v>
      </c>
      <c r="T1136" s="2">
        <v>0</v>
      </c>
      <c r="U1136" s="2">
        <v>0</v>
      </c>
      <c r="V1136" s="45">
        <v>4.6990740740740743E-3</v>
      </c>
      <c r="W1136" s="45">
        <v>1</v>
      </c>
      <c r="X1136" s="45">
        <v>1.4351851851851854E-3</v>
      </c>
      <c r="Y1136" s="2">
        <v>0</v>
      </c>
      <c r="Z1136" s="2">
        <v>3</v>
      </c>
      <c r="AA1136">
        <v>4</v>
      </c>
      <c r="AB1136" t="str">
        <f t="shared" si="12"/>
        <v>Cardiff And ValeNewport</v>
      </c>
      <c r="AC1136" t="str">
        <f>IFERROR(VLOOKUP(AB1136,Control!X:Y,2,FALSE),"secondary")</f>
        <v>secondary</v>
      </c>
    </row>
    <row r="1137" spans="1:29" x14ac:dyDescent="0.25">
      <c r="A1137" s="11">
        <v>44690</v>
      </c>
      <c r="B1137" s="2">
        <v>19</v>
      </c>
      <c r="C1137" t="s">
        <v>90</v>
      </c>
      <c r="D1137" t="s">
        <v>136</v>
      </c>
      <c r="E1137" t="s">
        <v>132</v>
      </c>
      <c r="F1137" t="s">
        <v>94</v>
      </c>
      <c r="G1137" s="3">
        <v>0</v>
      </c>
      <c r="H1137" s="5">
        <v>2.3981482638888892E-2</v>
      </c>
      <c r="I1137" s="2">
        <v>0</v>
      </c>
      <c r="J1137" s="2">
        <v>0</v>
      </c>
      <c r="K1137" s="2">
        <v>0</v>
      </c>
      <c r="L1137" s="2">
        <v>2</v>
      </c>
      <c r="M1137" s="2">
        <v>2</v>
      </c>
      <c r="N1137">
        <v>0</v>
      </c>
      <c r="O1137" s="2">
        <v>2</v>
      </c>
      <c r="P1137" s="2">
        <v>2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45">
        <v>1.208912037037037E-2</v>
      </c>
      <c r="W1137" s="45">
        <v>0</v>
      </c>
      <c r="X1137" s="45" t="s">
        <v>77</v>
      </c>
      <c r="Y1137" s="2">
        <v>0</v>
      </c>
      <c r="Z1137" s="2">
        <v>0</v>
      </c>
      <c r="AA1137">
        <v>2</v>
      </c>
      <c r="AB1137" t="str">
        <f t="shared" si="12"/>
        <v>Cardiff And ValePowys</v>
      </c>
      <c r="AC1137" t="str">
        <f>IFERROR(VLOOKUP(AB1137,Control!X:Y,2,FALSE),"secondary")</f>
        <v>secondary</v>
      </c>
    </row>
    <row r="1138" spans="1:29" x14ac:dyDescent="0.25">
      <c r="A1138" s="11">
        <v>44690</v>
      </c>
      <c r="B1138" s="2">
        <v>19</v>
      </c>
      <c r="C1138" t="s">
        <v>90</v>
      </c>
      <c r="D1138" t="s">
        <v>136</v>
      </c>
      <c r="E1138" t="s">
        <v>132</v>
      </c>
      <c r="F1138" t="s">
        <v>274</v>
      </c>
      <c r="G1138" s="3">
        <v>4.6780546666666671</v>
      </c>
      <c r="H1138" s="5">
        <v>2.6558638888888889E-2</v>
      </c>
      <c r="I1138" s="2">
        <v>0</v>
      </c>
      <c r="J1138" s="2">
        <v>0</v>
      </c>
      <c r="K1138" s="2">
        <v>0</v>
      </c>
      <c r="L1138" s="2">
        <v>12</v>
      </c>
      <c r="M1138" s="2">
        <v>12</v>
      </c>
      <c r="N1138">
        <v>1</v>
      </c>
      <c r="O1138" s="2">
        <v>11</v>
      </c>
      <c r="P1138" s="2">
        <v>3</v>
      </c>
      <c r="Q1138" s="2">
        <v>6</v>
      </c>
      <c r="R1138" s="2">
        <v>6</v>
      </c>
      <c r="S1138" s="2">
        <v>0</v>
      </c>
      <c r="T1138" s="2">
        <v>0</v>
      </c>
      <c r="U1138" s="2">
        <v>3</v>
      </c>
      <c r="V1138" s="45">
        <v>4.9768518518518521E-3</v>
      </c>
      <c r="W1138" s="45">
        <v>0.66666666666666663</v>
      </c>
      <c r="X1138" s="45">
        <v>2.8240740740740747E-2</v>
      </c>
      <c r="Y1138" s="2">
        <v>3</v>
      </c>
      <c r="Z1138" s="2">
        <v>6</v>
      </c>
      <c r="AA1138">
        <v>12</v>
      </c>
      <c r="AB1138" t="str">
        <f t="shared" si="12"/>
        <v>Cardiff And ValeRhondda Cynon Taff</v>
      </c>
      <c r="AC1138" t="str">
        <f>IFERROR(VLOOKUP(AB1138,Control!X:Y,2,FALSE),"secondary")</f>
        <v>secondary</v>
      </c>
    </row>
    <row r="1139" spans="1:29" x14ac:dyDescent="0.25">
      <c r="A1139" s="11">
        <v>44690</v>
      </c>
      <c r="B1139" s="2">
        <v>19</v>
      </c>
      <c r="C1139" t="s">
        <v>90</v>
      </c>
      <c r="D1139" t="s">
        <v>136</v>
      </c>
      <c r="E1139" t="s">
        <v>132</v>
      </c>
      <c r="F1139" t="s">
        <v>267</v>
      </c>
      <c r="G1139" s="3">
        <v>0.72333233333333335</v>
      </c>
      <c r="H1139" s="5">
        <v>2.0462949074074078E-2</v>
      </c>
      <c r="I1139" s="2">
        <v>0</v>
      </c>
      <c r="J1139" s="2">
        <v>0</v>
      </c>
      <c r="K1139" s="2">
        <v>0</v>
      </c>
      <c r="L1139" s="2">
        <v>4</v>
      </c>
      <c r="M1139" s="2">
        <v>4</v>
      </c>
      <c r="N1139">
        <v>0</v>
      </c>
      <c r="O1139" s="2">
        <v>4</v>
      </c>
      <c r="P1139" s="2">
        <v>0</v>
      </c>
      <c r="Q1139" s="2">
        <v>2</v>
      </c>
      <c r="R1139" s="2">
        <v>4</v>
      </c>
      <c r="S1139" s="2">
        <v>2</v>
      </c>
      <c r="T1139" s="2">
        <v>0</v>
      </c>
      <c r="U1139" s="2">
        <v>0</v>
      </c>
      <c r="V1139" s="45" t="s">
        <v>77</v>
      </c>
      <c r="W1139" s="45" t="s">
        <v>77</v>
      </c>
      <c r="X1139" s="45">
        <v>5.3414351851851852E-3</v>
      </c>
      <c r="Y1139" s="2">
        <v>0</v>
      </c>
      <c r="Z1139" s="2">
        <v>4</v>
      </c>
      <c r="AA1139">
        <v>4</v>
      </c>
      <c r="AB1139" t="str">
        <f t="shared" si="12"/>
        <v>Cardiff And ValeSwansea</v>
      </c>
      <c r="AC1139" t="str">
        <f>IFERROR(VLOOKUP(AB1139,Control!X:Y,2,FALSE),"secondary")</f>
        <v>secondary</v>
      </c>
    </row>
    <row r="1140" spans="1:29" x14ac:dyDescent="0.25">
      <c r="A1140" s="11">
        <v>44690</v>
      </c>
      <c r="B1140" s="2">
        <v>19</v>
      </c>
      <c r="C1140" t="s">
        <v>90</v>
      </c>
      <c r="D1140" t="s">
        <v>174</v>
      </c>
      <c r="E1140" t="s">
        <v>153</v>
      </c>
      <c r="F1140" t="s">
        <v>267</v>
      </c>
      <c r="G1140" s="3">
        <v>0</v>
      </c>
      <c r="H1140" s="5">
        <v>3.1921298611111114E-2</v>
      </c>
      <c r="I1140" s="2">
        <v>0</v>
      </c>
      <c r="J1140" s="2">
        <v>0</v>
      </c>
      <c r="K1140" s="2">
        <v>0</v>
      </c>
      <c r="L1140" s="2">
        <v>1</v>
      </c>
      <c r="M1140" s="2">
        <v>1</v>
      </c>
      <c r="N1140">
        <v>0</v>
      </c>
      <c r="O1140" s="2">
        <v>1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1</v>
      </c>
      <c r="V1140" s="45" t="s">
        <v>77</v>
      </c>
      <c r="W1140" s="45" t="s">
        <v>77</v>
      </c>
      <c r="X1140" s="45" t="s">
        <v>77</v>
      </c>
      <c r="Y1140" s="2">
        <v>1</v>
      </c>
      <c r="Z1140" s="2">
        <v>0</v>
      </c>
      <c r="AA1140">
        <v>1</v>
      </c>
      <c r="AB1140" t="str">
        <f t="shared" si="12"/>
        <v>Cardiff And ValeSwansea</v>
      </c>
      <c r="AC1140" t="str">
        <f>IFERROR(VLOOKUP(AB1140,Control!X:Y,2,FALSE),"secondary")</f>
        <v>secondary</v>
      </c>
    </row>
    <row r="1141" spans="1:29" x14ac:dyDescent="0.25">
      <c r="A1141" s="11">
        <v>44690</v>
      </c>
      <c r="B1141" s="2">
        <v>19</v>
      </c>
      <c r="C1141" t="s">
        <v>90</v>
      </c>
      <c r="D1141" t="s">
        <v>136</v>
      </c>
      <c r="E1141" t="s">
        <v>132</v>
      </c>
      <c r="F1141" t="s">
        <v>278</v>
      </c>
      <c r="G1141" s="3">
        <v>1.8699998333333332</v>
      </c>
      <c r="H1141" s="5">
        <v>1.8090277083333335E-2</v>
      </c>
      <c r="I1141" s="2">
        <v>0</v>
      </c>
      <c r="J1141" s="2">
        <v>0</v>
      </c>
      <c r="K1141" s="2">
        <v>0</v>
      </c>
      <c r="L1141" s="2">
        <v>11</v>
      </c>
      <c r="M1141" s="2">
        <v>11</v>
      </c>
      <c r="N1141">
        <v>2</v>
      </c>
      <c r="O1141" s="2">
        <v>11</v>
      </c>
      <c r="P1141" s="2">
        <v>1</v>
      </c>
      <c r="Q1141" s="2">
        <v>6</v>
      </c>
      <c r="R1141" s="2">
        <v>6</v>
      </c>
      <c r="S1141" s="2">
        <v>0</v>
      </c>
      <c r="T1141" s="2">
        <v>0</v>
      </c>
      <c r="U1141" s="2">
        <v>4</v>
      </c>
      <c r="V1141" s="45">
        <v>4.6296296296296298E-4</v>
      </c>
      <c r="W1141" s="45">
        <v>1</v>
      </c>
      <c r="X1141" s="45">
        <v>1.1226851851851852E-2</v>
      </c>
      <c r="Y1141" s="2">
        <v>4</v>
      </c>
      <c r="Z1141" s="2">
        <v>6</v>
      </c>
      <c r="AA1141">
        <v>11</v>
      </c>
      <c r="AB1141" t="str">
        <f t="shared" si="12"/>
        <v>Cardiff And ValeTorfaen</v>
      </c>
      <c r="AC1141" t="str">
        <f>IFERROR(VLOOKUP(AB1141,Control!X:Y,2,FALSE),"secondary")</f>
        <v>secondary</v>
      </c>
    </row>
    <row r="1142" spans="1:29" x14ac:dyDescent="0.25">
      <c r="A1142" s="11">
        <v>44690</v>
      </c>
      <c r="B1142" s="2">
        <v>19</v>
      </c>
      <c r="C1142" t="s">
        <v>90</v>
      </c>
      <c r="D1142" t="s">
        <v>155</v>
      </c>
      <c r="E1142" t="s">
        <v>146</v>
      </c>
      <c r="F1142" t="s">
        <v>278</v>
      </c>
      <c r="G1142" s="3">
        <v>0</v>
      </c>
      <c r="H1142" s="5">
        <v>1.846064814814815E-2</v>
      </c>
      <c r="I1142" s="2">
        <v>0</v>
      </c>
      <c r="J1142" s="2">
        <v>0</v>
      </c>
      <c r="K1142" s="2">
        <v>0</v>
      </c>
      <c r="L1142" s="2">
        <v>3</v>
      </c>
      <c r="M1142" s="2">
        <v>3</v>
      </c>
      <c r="N1142">
        <v>0</v>
      </c>
      <c r="O1142" s="2">
        <v>3</v>
      </c>
      <c r="P1142" s="2">
        <v>0</v>
      </c>
      <c r="Q1142" s="2">
        <v>2</v>
      </c>
      <c r="R1142" s="2">
        <v>2</v>
      </c>
      <c r="S1142" s="2">
        <v>0</v>
      </c>
      <c r="T1142" s="2">
        <v>0</v>
      </c>
      <c r="U1142" s="2">
        <v>1</v>
      </c>
      <c r="V1142" s="45" t="s">
        <v>77</v>
      </c>
      <c r="W1142" s="45" t="s">
        <v>77</v>
      </c>
      <c r="X1142" s="45">
        <v>2.2667824074074073E-2</v>
      </c>
      <c r="Y1142" s="2">
        <v>1</v>
      </c>
      <c r="Z1142" s="2">
        <v>2</v>
      </c>
      <c r="AA1142">
        <v>3</v>
      </c>
      <c r="AB1142" t="str">
        <f t="shared" si="12"/>
        <v>Cardiff And ValeTorfaen</v>
      </c>
      <c r="AC1142" t="str">
        <f>IFERROR(VLOOKUP(AB1142,Control!X:Y,2,FALSE),"secondary")</f>
        <v>secondary</v>
      </c>
    </row>
    <row r="1143" spans="1:29" x14ac:dyDescent="0.25">
      <c r="A1143" s="11">
        <v>44690</v>
      </c>
      <c r="B1143" s="2">
        <v>19</v>
      </c>
      <c r="C1143" t="s">
        <v>90</v>
      </c>
      <c r="D1143" t="s">
        <v>174</v>
      </c>
      <c r="E1143" t="s">
        <v>153</v>
      </c>
      <c r="F1143" t="s">
        <v>278</v>
      </c>
      <c r="G1143" s="3">
        <v>0</v>
      </c>
      <c r="H1143" s="5">
        <v>1.0439815972222223E-2</v>
      </c>
      <c r="I1143" s="2">
        <v>0</v>
      </c>
      <c r="J1143" s="2">
        <v>0</v>
      </c>
      <c r="K1143" s="2">
        <v>0</v>
      </c>
      <c r="L1143" s="2">
        <v>2</v>
      </c>
      <c r="M1143" s="2">
        <v>2</v>
      </c>
      <c r="N1143">
        <v>0</v>
      </c>
      <c r="O1143" s="2">
        <v>2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2</v>
      </c>
      <c r="V1143" s="45" t="s">
        <v>77</v>
      </c>
      <c r="W1143" s="45" t="s">
        <v>77</v>
      </c>
      <c r="X1143" s="45" t="s">
        <v>77</v>
      </c>
      <c r="Y1143" s="2">
        <v>2</v>
      </c>
      <c r="Z1143" s="2">
        <v>0</v>
      </c>
      <c r="AA1143">
        <v>2</v>
      </c>
      <c r="AB1143" t="str">
        <f t="shared" si="12"/>
        <v>Cardiff And ValeTorfaen</v>
      </c>
      <c r="AC1143" t="str">
        <f>IFERROR(VLOOKUP(AB1143,Control!X:Y,2,FALSE),"secondary")</f>
        <v>secondary</v>
      </c>
    </row>
    <row r="1144" spans="1:29" x14ac:dyDescent="0.25">
      <c r="A1144" s="11">
        <v>44690</v>
      </c>
      <c r="B1144" s="2">
        <v>19</v>
      </c>
      <c r="C1144" t="s">
        <v>90</v>
      </c>
      <c r="D1144" t="s">
        <v>136</v>
      </c>
      <c r="E1144" t="s">
        <v>132</v>
      </c>
      <c r="F1144" t="s">
        <v>283</v>
      </c>
      <c r="G1144" s="3">
        <v>139.74360950000002</v>
      </c>
      <c r="H1144" s="5">
        <v>7.4548735658212587E-2</v>
      </c>
      <c r="I1144" s="2">
        <v>13</v>
      </c>
      <c r="J1144" s="2">
        <v>6</v>
      </c>
      <c r="K1144" s="2">
        <v>0</v>
      </c>
      <c r="L1144" s="2">
        <v>84</v>
      </c>
      <c r="M1144" s="2">
        <v>84</v>
      </c>
      <c r="N1144">
        <v>21</v>
      </c>
      <c r="O1144" s="2">
        <v>53</v>
      </c>
      <c r="P1144" s="2">
        <v>19</v>
      </c>
      <c r="Q1144" s="2">
        <v>45</v>
      </c>
      <c r="R1144" s="2">
        <v>60</v>
      </c>
      <c r="S1144" s="2">
        <v>15</v>
      </c>
      <c r="T1144" s="2">
        <v>2</v>
      </c>
      <c r="U1144" s="2">
        <v>3</v>
      </c>
      <c r="V1144" s="45">
        <v>4.6180555555555558E-3</v>
      </c>
      <c r="W1144" s="45">
        <v>0.57894736842105265</v>
      </c>
      <c r="X1144" s="45">
        <v>5.8524305555555559E-2</v>
      </c>
      <c r="Y1144" s="2">
        <v>5</v>
      </c>
      <c r="Z1144" s="2">
        <v>60</v>
      </c>
      <c r="AA1144">
        <v>84</v>
      </c>
      <c r="AB1144" t="str">
        <f t="shared" si="12"/>
        <v>Cardiff And ValeVale Of Glamorgan</v>
      </c>
      <c r="AC1144" t="str">
        <f>IFERROR(VLOOKUP(AB1144,Control!X:Y,2,FALSE),"secondary")</f>
        <v>Primary</v>
      </c>
    </row>
    <row r="1145" spans="1:29" x14ac:dyDescent="0.25">
      <c r="A1145" s="11">
        <v>44690</v>
      </c>
      <c r="B1145" s="2">
        <v>19</v>
      </c>
      <c r="C1145" t="s">
        <v>90</v>
      </c>
      <c r="D1145" t="s">
        <v>155</v>
      </c>
      <c r="E1145" t="s">
        <v>146</v>
      </c>
      <c r="F1145" t="s">
        <v>283</v>
      </c>
      <c r="G1145" s="3">
        <v>0</v>
      </c>
      <c r="H1145" s="5">
        <v>3.9937414094650216E-2</v>
      </c>
      <c r="I1145" s="2">
        <v>1</v>
      </c>
      <c r="J1145" s="2">
        <v>1</v>
      </c>
      <c r="K1145" s="2">
        <v>0</v>
      </c>
      <c r="L1145" s="2">
        <v>34</v>
      </c>
      <c r="M1145" s="2">
        <v>30</v>
      </c>
      <c r="N1145">
        <v>0</v>
      </c>
      <c r="O1145" s="2">
        <v>24</v>
      </c>
      <c r="P1145" s="2">
        <v>4</v>
      </c>
      <c r="Q1145" s="2">
        <v>19</v>
      </c>
      <c r="R1145" s="2">
        <v>20</v>
      </c>
      <c r="S1145" s="2">
        <v>1</v>
      </c>
      <c r="T1145" s="2">
        <v>0</v>
      </c>
      <c r="U1145" s="2">
        <v>10</v>
      </c>
      <c r="V1145" s="45">
        <v>1.9039351851851854E-3</v>
      </c>
      <c r="W1145" s="45">
        <v>0.75</v>
      </c>
      <c r="X1145" s="45">
        <v>5.2615740740740741E-2</v>
      </c>
      <c r="Y1145" s="2">
        <v>10</v>
      </c>
      <c r="Z1145" s="2">
        <v>20</v>
      </c>
      <c r="AA1145">
        <v>34</v>
      </c>
      <c r="AB1145" t="str">
        <f t="shared" si="12"/>
        <v>Cardiff And ValeVale Of Glamorgan</v>
      </c>
      <c r="AC1145" t="str">
        <f>IFERROR(VLOOKUP(AB1145,Control!X:Y,2,FALSE),"secondary")</f>
        <v>Primary</v>
      </c>
    </row>
    <row r="1146" spans="1:29" x14ac:dyDescent="0.25">
      <c r="A1146" s="11">
        <v>44690</v>
      </c>
      <c r="B1146" s="2">
        <v>19</v>
      </c>
      <c r="C1146" t="s">
        <v>90</v>
      </c>
      <c r="D1146" t="s">
        <v>232</v>
      </c>
      <c r="E1146" t="s">
        <v>153</v>
      </c>
      <c r="F1146" t="s">
        <v>283</v>
      </c>
      <c r="G1146" s="3">
        <v>0</v>
      </c>
      <c r="H1146" s="5">
        <v>2.3234954861111112E-2</v>
      </c>
      <c r="I1146" s="2">
        <v>0</v>
      </c>
      <c r="J1146" s="2">
        <v>0</v>
      </c>
      <c r="K1146" s="2">
        <v>0</v>
      </c>
      <c r="L1146" s="2">
        <v>2</v>
      </c>
      <c r="M1146" s="2">
        <v>2</v>
      </c>
      <c r="N1146">
        <v>0</v>
      </c>
      <c r="O1146" s="2">
        <v>1</v>
      </c>
      <c r="P1146" s="2">
        <v>0</v>
      </c>
      <c r="Q1146" s="2">
        <v>1</v>
      </c>
      <c r="R1146" s="2">
        <v>2</v>
      </c>
      <c r="S1146" s="2">
        <v>1</v>
      </c>
      <c r="T1146" s="2">
        <v>0</v>
      </c>
      <c r="U1146" s="2">
        <v>0</v>
      </c>
      <c r="V1146" s="45" t="s">
        <v>77</v>
      </c>
      <c r="W1146" s="45" t="s">
        <v>77</v>
      </c>
      <c r="X1146" s="45">
        <v>0.28354745370370371</v>
      </c>
      <c r="Y1146" s="2">
        <v>0</v>
      </c>
      <c r="Z1146" s="2">
        <v>2</v>
      </c>
      <c r="AA1146">
        <v>2</v>
      </c>
      <c r="AB1146" t="str">
        <f t="shared" si="12"/>
        <v>Cardiff And ValeVale Of Glamorgan</v>
      </c>
      <c r="AC1146" t="str">
        <f>IFERROR(VLOOKUP(AB1146,Control!X:Y,2,FALSE),"secondary")</f>
        <v>Primary</v>
      </c>
    </row>
    <row r="1147" spans="1:29" x14ac:dyDescent="0.25">
      <c r="A1147" s="11">
        <v>44690</v>
      </c>
      <c r="B1147" s="2">
        <v>19</v>
      </c>
      <c r="C1147" t="s">
        <v>81</v>
      </c>
      <c r="D1147" t="s">
        <v>135</v>
      </c>
      <c r="E1147" t="s">
        <v>132</v>
      </c>
      <c r="F1147" t="s">
        <v>280</v>
      </c>
      <c r="G1147" s="3">
        <v>2.5244445</v>
      </c>
      <c r="H1147" s="5">
        <v>2.9780084722222225E-2</v>
      </c>
      <c r="I1147" s="2">
        <v>0</v>
      </c>
      <c r="J1147" s="2">
        <v>0</v>
      </c>
      <c r="K1147" s="2">
        <v>0</v>
      </c>
      <c r="L1147" s="2">
        <v>6</v>
      </c>
      <c r="M1147" s="2">
        <v>6</v>
      </c>
      <c r="N1147">
        <v>3</v>
      </c>
      <c r="O1147" s="2">
        <v>5</v>
      </c>
      <c r="P1147" s="2">
        <v>4</v>
      </c>
      <c r="Q1147" s="2">
        <v>2</v>
      </c>
      <c r="R1147" s="2">
        <v>2</v>
      </c>
      <c r="S1147" s="2">
        <v>0</v>
      </c>
      <c r="T1147" s="2">
        <v>0</v>
      </c>
      <c r="U1147" s="2">
        <v>0</v>
      </c>
      <c r="V1147" s="45">
        <v>2.6678240740740742E-3</v>
      </c>
      <c r="W1147" s="45">
        <v>1</v>
      </c>
      <c r="X1147" s="45">
        <v>7.8512731481481482E-2</v>
      </c>
      <c r="Y1147" s="2">
        <v>0</v>
      </c>
      <c r="Z1147" s="2">
        <v>2</v>
      </c>
      <c r="AA1147">
        <v>6</v>
      </c>
      <c r="AB1147" t="str">
        <f t="shared" si="12"/>
        <v>Cwm Taf MorgannwgBlaenau Gwent</v>
      </c>
      <c r="AC1147" t="str">
        <f>IFERROR(VLOOKUP(AB1147,Control!X:Y,2,FALSE),"secondary")</f>
        <v>secondary</v>
      </c>
    </row>
    <row r="1148" spans="1:29" x14ac:dyDescent="0.25">
      <c r="A1148" s="11">
        <v>44690</v>
      </c>
      <c r="B1148" s="2">
        <v>19</v>
      </c>
      <c r="C1148" t="s">
        <v>81</v>
      </c>
      <c r="D1148" t="s">
        <v>140</v>
      </c>
      <c r="E1148" t="s">
        <v>132</v>
      </c>
      <c r="F1148" t="s">
        <v>269</v>
      </c>
      <c r="G1148" s="3">
        <v>316.9191586666667</v>
      </c>
      <c r="H1148" s="5">
        <v>0.12799788278985508</v>
      </c>
      <c r="I1148" s="2">
        <v>29</v>
      </c>
      <c r="J1148" s="2">
        <v>17</v>
      </c>
      <c r="K1148" s="2">
        <v>4</v>
      </c>
      <c r="L1148" s="2">
        <v>111</v>
      </c>
      <c r="M1148" s="2">
        <v>110</v>
      </c>
      <c r="N1148">
        <v>26</v>
      </c>
      <c r="O1148" s="2">
        <v>59</v>
      </c>
      <c r="P1148" s="2">
        <v>14</v>
      </c>
      <c r="Q1148" s="2">
        <v>67</v>
      </c>
      <c r="R1148" s="2">
        <v>87</v>
      </c>
      <c r="S1148" s="2">
        <v>20</v>
      </c>
      <c r="T1148" s="2">
        <v>4</v>
      </c>
      <c r="U1148" s="2">
        <v>6</v>
      </c>
      <c r="V1148" s="45">
        <v>7.0543981481481482E-3</v>
      </c>
      <c r="W1148" s="45">
        <v>0.35714285714285715</v>
      </c>
      <c r="X1148" s="45">
        <v>5.3206018518518514E-2</v>
      </c>
      <c r="Y1148" s="2">
        <v>10</v>
      </c>
      <c r="Z1148" s="2">
        <v>87</v>
      </c>
      <c r="AA1148">
        <v>110</v>
      </c>
      <c r="AB1148" t="str">
        <f t="shared" si="12"/>
        <v>Cwm Taf MorgannwgBridgend</v>
      </c>
      <c r="AC1148" t="str">
        <f>IFERROR(VLOOKUP(AB1148,Control!X:Y,2,FALSE),"secondary")</f>
        <v>Primary</v>
      </c>
    </row>
    <row r="1149" spans="1:29" x14ac:dyDescent="0.25">
      <c r="A1149" s="11">
        <v>44690</v>
      </c>
      <c r="B1149" s="2">
        <v>19</v>
      </c>
      <c r="C1149" t="s">
        <v>81</v>
      </c>
      <c r="D1149" t="s">
        <v>141</v>
      </c>
      <c r="E1149" t="s">
        <v>132</v>
      </c>
      <c r="F1149" t="s">
        <v>269</v>
      </c>
      <c r="G1149" s="3">
        <v>22.854722333333331</v>
      </c>
      <c r="H1149" s="5">
        <v>0.14583664087301587</v>
      </c>
      <c r="I1149" s="2">
        <v>1</v>
      </c>
      <c r="J1149" s="2">
        <v>1</v>
      </c>
      <c r="K1149" s="2">
        <v>1</v>
      </c>
      <c r="L1149" s="2">
        <v>4</v>
      </c>
      <c r="M1149" s="2">
        <v>4</v>
      </c>
      <c r="N1149">
        <v>2</v>
      </c>
      <c r="O1149" s="2">
        <v>4</v>
      </c>
      <c r="P1149" s="2">
        <v>2</v>
      </c>
      <c r="Q1149" s="2">
        <v>2</v>
      </c>
      <c r="R1149" s="2">
        <v>2</v>
      </c>
      <c r="S1149" s="2">
        <v>0</v>
      </c>
      <c r="T1149" s="2">
        <v>0</v>
      </c>
      <c r="U1149" s="2">
        <v>0</v>
      </c>
      <c r="V1149" s="45">
        <v>1.1238425925925926E-2</v>
      </c>
      <c r="W1149" s="45">
        <v>0</v>
      </c>
      <c r="X1149" s="45">
        <v>4.4288194444444449E-2</v>
      </c>
      <c r="Y1149" s="2">
        <v>0</v>
      </c>
      <c r="Z1149" s="2">
        <v>2</v>
      </c>
      <c r="AA1149">
        <v>4</v>
      </c>
      <c r="AB1149" t="str">
        <f t="shared" si="12"/>
        <v>Cwm Taf MorgannwgBridgend</v>
      </c>
      <c r="AC1149" t="str">
        <f>IFERROR(VLOOKUP(AB1149,Control!X:Y,2,FALSE),"secondary")</f>
        <v>Primary</v>
      </c>
    </row>
    <row r="1150" spans="1:29" x14ac:dyDescent="0.25">
      <c r="A1150" s="11">
        <v>44690</v>
      </c>
      <c r="B1150" s="2">
        <v>19</v>
      </c>
      <c r="C1150" t="s">
        <v>81</v>
      </c>
      <c r="D1150" t="s">
        <v>135</v>
      </c>
      <c r="E1150" t="s">
        <v>132</v>
      </c>
      <c r="F1150" t="s">
        <v>272</v>
      </c>
      <c r="G1150" s="3">
        <v>27.084722166666666</v>
      </c>
      <c r="H1150" s="5">
        <v>6.3245697089947109E-2</v>
      </c>
      <c r="I1150" s="2">
        <v>2</v>
      </c>
      <c r="J1150" s="2">
        <v>2</v>
      </c>
      <c r="K1150" s="2">
        <v>0</v>
      </c>
      <c r="L1150" s="2">
        <v>20</v>
      </c>
      <c r="M1150" s="2">
        <v>19</v>
      </c>
      <c r="N1150">
        <v>7</v>
      </c>
      <c r="O1150" s="2">
        <v>16</v>
      </c>
      <c r="P1150" s="2">
        <v>5</v>
      </c>
      <c r="Q1150" s="2">
        <v>11</v>
      </c>
      <c r="R1150" s="2">
        <v>13</v>
      </c>
      <c r="S1150" s="2">
        <v>2</v>
      </c>
      <c r="T1150" s="2">
        <v>0</v>
      </c>
      <c r="U1150" s="2">
        <v>2</v>
      </c>
      <c r="V1150" s="45">
        <v>4.7800925925925927E-3</v>
      </c>
      <c r="W1150" s="45">
        <v>0.8</v>
      </c>
      <c r="X1150" s="45">
        <v>3.7222222222222226E-2</v>
      </c>
      <c r="Y1150" s="2">
        <v>2</v>
      </c>
      <c r="Z1150" s="2">
        <v>13</v>
      </c>
      <c r="AA1150">
        <v>20</v>
      </c>
      <c r="AB1150" t="str">
        <f t="shared" si="12"/>
        <v>Cwm Taf MorgannwgCaerphilly</v>
      </c>
      <c r="AC1150" t="str">
        <f>IFERROR(VLOOKUP(AB1150,Control!X:Y,2,FALSE),"secondary")</f>
        <v>secondary</v>
      </c>
    </row>
    <row r="1151" spans="1:29" x14ac:dyDescent="0.25">
      <c r="A1151" s="11">
        <v>44690</v>
      </c>
      <c r="B1151" s="2">
        <v>19</v>
      </c>
      <c r="C1151" t="s">
        <v>81</v>
      </c>
      <c r="D1151" t="s">
        <v>135</v>
      </c>
      <c r="E1151" t="s">
        <v>132</v>
      </c>
      <c r="F1151" t="s">
        <v>281</v>
      </c>
      <c r="G1151" s="3">
        <v>145.50582750000001</v>
      </c>
      <c r="H1151" s="5">
        <v>0.10379149662698416</v>
      </c>
      <c r="I1151" s="2">
        <v>12</v>
      </c>
      <c r="J1151" s="2">
        <v>6</v>
      </c>
      <c r="K1151" s="2">
        <v>2</v>
      </c>
      <c r="L1151" s="2">
        <v>60</v>
      </c>
      <c r="M1151" s="2">
        <v>60</v>
      </c>
      <c r="N1151">
        <v>14</v>
      </c>
      <c r="O1151" s="2">
        <v>32</v>
      </c>
      <c r="P1151" s="2">
        <v>17</v>
      </c>
      <c r="Q1151" s="2">
        <v>34</v>
      </c>
      <c r="R1151" s="2">
        <v>40</v>
      </c>
      <c r="S1151" s="2">
        <v>6</v>
      </c>
      <c r="T1151" s="2">
        <v>2</v>
      </c>
      <c r="U1151" s="2">
        <v>1</v>
      </c>
      <c r="V1151" s="45">
        <v>6.053240740740741E-3</v>
      </c>
      <c r="W1151" s="45">
        <v>0.41176470588235292</v>
      </c>
      <c r="X1151" s="45">
        <v>5.9184027777777773E-2</v>
      </c>
      <c r="Y1151" s="2">
        <v>3</v>
      </c>
      <c r="Z1151" s="2">
        <v>40</v>
      </c>
      <c r="AA1151">
        <v>60</v>
      </c>
      <c r="AB1151" t="str">
        <f t="shared" si="12"/>
        <v>Cwm Taf MorgannwgMerthyr Tydfil</v>
      </c>
      <c r="AC1151" t="str">
        <f>IFERROR(VLOOKUP(AB1151,Control!X:Y,2,FALSE),"secondary")</f>
        <v>Primary</v>
      </c>
    </row>
    <row r="1152" spans="1:29" x14ac:dyDescent="0.25">
      <c r="A1152" s="11">
        <v>44690</v>
      </c>
      <c r="B1152" s="2">
        <v>19</v>
      </c>
      <c r="C1152" t="s">
        <v>81</v>
      </c>
      <c r="D1152" t="s">
        <v>141</v>
      </c>
      <c r="E1152" t="s">
        <v>132</v>
      </c>
      <c r="F1152" t="s">
        <v>281</v>
      </c>
      <c r="G1152" s="3">
        <v>5.6533333333333333</v>
      </c>
      <c r="H1152" s="5">
        <v>3.6710070312500009E-2</v>
      </c>
      <c r="I1152" s="2">
        <v>0</v>
      </c>
      <c r="J1152" s="2">
        <v>0</v>
      </c>
      <c r="K1152" s="2">
        <v>0</v>
      </c>
      <c r="L1152" s="2">
        <v>9</v>
      </c>
      <c r="M1152" s="2">
        <v>9</v>
      </c>
      <c r="N1152">
        <v>4</v>
      </c>
      <c r="O1152" s="2">
        <v>7</v>
      </c>
      <c r="P1152" s="2">
        <v>0</v>
      </c>
      <c r="Q1152" s="2">
        <v>4</v>
      </c>
      <c r="R1152" s="2">
        <v>5</v>
      </c>
      <c r="S1152" s="2">
        <v>1</v>
      </c>
      <c r="T1152" s="2">
        <v>1</v>
      </c>
      <c r="U1152" s="2">
        <v>3</v>
      </c>
      <c r="V1152" s="45" t="s">
        <v>77</v>
      </c>
      <c r="W1152" s="45" t="s">
        <v>77</v>
      </c>
      <c r="X1152" s="45">
        <v>8.8217592592592597E-2</v>
      </c>
      <c r="Y1152" s="2">
        <v>4</v>
      </c>
      <c r="Z1152" s="2">
        <v>5</v>
      </c>
      <c r="AA1152">
        <v>9</v>
      </c>
      <c r="AB1152" t="str">
        <f t="shared" si="12"/>
        <v>Cwm Taf MorgannwgMerthyr Tydfil</v>
      </c>
      <c r="AC1152" t="str">
        <f>IFERROR(VLOOKUP(AB1152,Control!X:Y,2,FALSE),"secondary")</f>
        <v>Primary</v>
      </c>
    </row>
    <row r="1153" spans="1:29" x14ac:dyDescent="0.25">
      <c r="A1153" s="11">
        <v>44690</v>
      </c>
      <c r="B1153" s="2">
        <v>19</v>
      </c>
      <c r="C1153" t="s">
        <v>81</v>
      </c>
      <c r="D1153" t="s">
        <v>140</v>
      </c>
      <c r="E1153" t="s">
        <v>132</v>
      </c>
      <c r="F1153" t="s">
        <v>275</v>
      </c>
      <c r="G1153" s="3">
        <v>24.293331333333338</v>
      </c>
      <c r="H1153" s="5">
        <v>7.7503849999999999E-2</v>
      </c>
      <c r="I1153" s="2">
        <v>2</v>
      </c>
      <c r="J1153" s="2">
        <v>1</v>
      </c>
      <c r="K1153" s="2">
        <v>0</v>
      </c>
      <c r="L1153" s="2">
        <v>15</v>
      </c>
      <c r="M1153" s="2">
        <v>15</v>
      </c>
      <c r="N1153">
        <v>7</v>
      </c>
      <c r="O1153" s="2">
        <v>10</v>
      </c>
      <c r="P1153" s="2">
        <v>1</v>
      </c>
      <c r="Q1153" s="2">
        <v>10</v>
      </c>
      <c r="R1153" s="2">
        <v>11</v>
      </c>
      <c r="S1153" s="2">
        <v>1</v>
      </c>
      <c r="T1153" s="2">
        <v>2</v>
      </c>
      <c r="U1153" s="2">
        <v>1</v>
      </c>
      <c r="V1153" s="45">
        <v>1.3449074074074075E-2</v>
      </c>
      <c r="W1153" s="45">
        <v>0</v>
      </c>
      <c r="X1153" s="45">
        <v>3.4502314814814812E-2</v>
      </c>
      <c r="Y1153" s="2">
        <v>3</v>
      </c>
      <c r="Z1153" s="2">
        <v>11</v>
      </c>
      <c r="AA1153">
        <v>15</v>
      </c>
      <c r="AB1153" t="str">
        <f t="shared" si="12"/>
        <v>Cwm Taf MorgannwgNeath Port Talbot</v>
      </c>
      <c r="AC1153" t="str">
        <f>IFERROR(VLOOKUP(AB1153,Control!X:Y,2,FALSE),"secondary")</f>
        <v>secondary</v>
      </c>
    </row>
    <row r="1154" spans="1:29" x14ac:dyDescent="0.25">
      <c r="A1154" s="11">
        <v>44690</v>
      </c>
      <c r="B1154" s="2">
        <v>19</v>
      </c>
      <c r="C1154" t="s">
        <v>81</v>
      </c>
      <c r="D1154" t="s">
        <v>135</v>
      </c>
      <c r="E1154" t="s">
        <v>132</v>
      </c>
      <c r="F1154" t="s">
        <v>94</v>
      </c>
      <c r="G1154" s="3">
        <v>28.008332333333332</v>
      </c>
      <c r="H1154" s="5">
        <v>5.7511572222222224E-2</v>
      </c>
      <c r="I1154" s="2">
        <v>3</v>
      </c>
      <c r="J1154" s="2">
        <v>0</v>
      </c>
      <c r="K1154" s="2">
        <v>0</v>
      </c>
      <c r="L1154" s="2">
        <v>24</v>
      </c>
      <c r="M1154" s="2">
        <v>24</v>
      </c>
      <c r="N1154">
        <v>5</v>
      </c>
      <c r="O1154" s="2">
        <v>14</v>
      </c>
      <c r="P1154" s="2">
        <v>2</v>
      </c>
      <c r="Q1154" s="2">
        <v>13</v>
      </c>
      <c r="R1154" s="2">
        <v>19</v>
      </c>
      <c r="S1154" s="2">
        <v>6</v>
      </c>
      <c r="T1154" s="2">
        <v>0</v>
      </c>
      <c r="U1154" s="2">
        <v>3</v>
      </c>
      <c r="V1154" s="45">
        <v>9.5138888888888894E-3</v>
      </c>
      <c r="W1154" s="45">
        <v>0.5</v>
      </c>
      <c r="X1154" s="45">
        <v>3.366898148148148E-2</v>
      </c>
      <c r="Y1154" s="2">
        <v>3</v>
      </c>
      <c r="Z1154" s="2">
        <v>19</v>
      </c>
      <c r="AA1154">
        <v>24</v>
      </c>
      <c r="AB1154" t="str">
        <f t="shared" si="12"/>
        <v>Cwm Taf MorgannwgPowys</v>
      </c>
      <c r="AC1154" t="str">
        <f>IFERROR(VLOOKUP(AB1154,Control!X:Y,2,FALSE),"secondary")</f>
        <v>secondary</v>
      </c>
    </row>
    <row r="1155" spans="1:29" x14ac:dyDescent="0.25">
      <c r="A1155" s="11">
        <v>44690</v>
      </c>
      <c r="B1155" s="2">
        <v>19</v>
      </c>
      <c r="C1155" t="s">
        <v>81</v>
      </c>
      <c r="D1155" t="s">
        <v>141</v>
      </c>
      <c r="E1155" t="s">
        <v>132</v>
      </c>
      <c r="F1155" t="s">
        <v>274</v>
      </c>
      <c r="G1155" s="3">
        <v>156.98416350000008</v>
      </c>
      <c r="H1155" s="5">
        <v>5.206772965014065E-2</v>
      </c>
      <c r="I1155" s="2">
        <v>11</v>
      </c>
      <c r="J1155" s="2">
        <v>5</v>
      </c>
      <c r="K1155" s="2">
        <v>2</v>
      </c>
      <c r="L1155" s="2">
        <v>163</v>
      </c>
      <c r="M1155" s="2">
        <v>162</v>
      </c>
      <c r="N1155">
        <v>69</v>
      </c>
      <c r="O1155" s="2">
        <v>129</v>
      </c>
      <c r="P1155" s="2">
        <v>35</v>
      </c>
      <c r="Q1155" s="2">
        <v>88</v>
      </c>
      <c r="R1155" s="2">
        <v>115</v>
      </c>
      <c r="S1155" s="2">
        <v>27</v>
      </c>
      <c r="T1155" s="2">
        <v>4</v>
      </c>
      <c r="U1155" s="2">
        <v>9</v>
      </c>
      <c r="V1155" s="45">
        <v>5.2893518518518515E-3</v>
      </c>
      <c r="W1155" s="45">
        <v>0.5714285714285714</v>
      </c>
      <c r="X1155" s="45">
        <v>5.5266203703703699E-2</v>
      </c>
      <c r="Y1155" s="2">
        <v>13</v>
      </c>
      <c r="Z1155" s="2">
        <v>115</v>
      </c>
      <c r="AA1155">
        <v>163</v>
      </c>
      <c r="AB1155" t="str">
        <f t="shared" si="12"/>
        <v>Cwm Taf MorgannwgRhondda Cynon Taff</v>
      </c>
      <c r="AC1155" t="str">
        <f>IFERROR(VLOOKUP(AB1155,Control!X:Y,2,FALSE),"secondary")</f>
        <v>Primary</v>
      </c>
    </row>
    <row r="1156" spans="1:29" x14ac:dyDescent="0.25">
      <c r="A1156" s="11">
        <v>44690</v>
      </c>
      <c r="B1156" s="2">
        <v>19</v>
      </c>
      <c r="C1156" t="s">
        <v>81</v>
      </c>
      <c r="D1156" t="s">
        <v>135</v>
      </c>
      <c r="E1156" t="s">
        <v>132</v>
      </c>
      <c r="F1156" t="s">
        <v>274</v>
      </c>
      <c r="G1156" s="3">
        <v>92.321109499999991</v>
      </c>
      <c r="H1156" s="5">
        <v>7.6738355306799344E-2</v>
      </c>
      <c r="I1156" s="2">
        <v>8</v>
      </c>
      <c r="J1156" s="2">
        <v>5</v>
      </c>
      <c r="K1156" s="2">
        <v>2</v>
      </c>
      <c r="L1156" s="2">
        <v>65</v>
      </c>
      <c r="M1156" s="2">
        <v>64</v>
      </c>
      <c r="N1156">
        <v>14</v>
      </c>
      <c r="O1156" s="2">
        <v>46</v>
      </c>
      <c r="P1156" s="2">
        <v>8</v>
      </c>
      <c r="Q1156" s="2">
        <v>41</v>
      </c>
      <c r="R1156" s="2">
        <v>50</v>
      </c>
      <c r="S1156" s="2">
        <v>9</v>
      </c>
      <c r="T1156" s="2">
        <v>1</v>
      </c>
      <c r="U1156" s="2">
        <v>6</v>
      </c>
      <c r="V1156" s="45">
        <v>7.4016203703703709E-3</v>
      </c>
      <c r="W1156" s="45">
        <v>0.5</v>
      </c>
      <c r="X1156" s="45">
        <v>8.4236111111111109E-2</v>
      </c>
      <c r="Y1156" s="2">
        <v>7</v>
      </c>
      <c r="Z1156" s="2">
        <v>50</v>
      </c>
      <c r="AA1156">
        <v>65</v>
      </c>
      <c r="AB1156" t="str">
        <f t="shared" si="12"/>
        <v>Cwm Taf MorgannwgRhondda Cynon Taff</v>
      </c>
      <c r="AC1156" t="str">
        <f>IFERROR(VLOOKUP(AB1156,Control!X:Y,2,FALSE),"secondary")</f>
        <v>Primary</v>
      </c>
    </row>
    <row r="1157" spans="1:29" x14ac:dyDescent="0.25">
      <c r="A1157" s="11">
        <v>44690</v>
      </c>
      <c r="B1157" s="2">
        <v>19</v>
      </c>
      <c r="C1157" t="s">
        <v>81</v>
      </c>
      <c r="D1157" t="s">
        <v>140</v>
      </c>
      <c r="E1157" t="s">
        <v>132</v>
      </c>
      <c r="F1157" t="s">
        <v>274</v>
      </c>
      <c r="G1157" s="3">
        <v>5.1113878333333336</v>
      </c>
      <c r="H1157" s="5">
        <v>0.11690391319444444</v>
      </c>
      <c r="I1157" s="2">
        <v>0</v>
      </c>
      <c r="J1157" s="2">
        <v>0</v>
      </c>
      <c r="K1157" s="2">
        <v>0</v>
      </c>
      <c r="L1157" s="2">
        <v>1</v>
      </c>
      <c r="M1157" s="2">
        <v>1</v>
      </c>
      <c r="N1157">
        <v>0</v>
      </c>
      <c r="O1157" s="2">
        <v>0</v>
      </c>
      <c r="P1157" s="2">
        <v>0</v>
      </c>
      <c r="Q1157" s="2">
        <v>1</v>
      </c>
      <c r="R1157" s="2">
        <v>1</v>
      </c>
      <c r="S1157" s="2">
        <v>0</v>
      </c>
      <c r="T1157" s="2">
        <v>0</v>
      </c>
      <c r="U1157" s="2">
        <v>0</v>
      </c>
      <c r="V1157" s="45" t="s">
        <v>77</v>
      </c>
      <c r="W1157" s="45" t="s">
        <v>77</v>
      </c>
      <c r="X1157" s="45">
        <v>6.611111111111112E-2</v>
      </c>
      <c r="Y1157" s="2">
        <v>0</v>
      </c>
      <c r="Z1157" s="2">
        <v>1</v>
      </c>
      <c r="AA1157">
        <v>1</v>
      </c>
      <c r="AB1157" t="str">
        <f t="shared" si="12"/>
        <v>Cwm Taf MorgannwgRhondda Cynon Taff</v>
      </c>
      <c r="AC1157" t="str">
        <f>IFERROR(VLOOKUP(AB1157,Control!X:Y,2,FALSE),"secondary")</f>
        <v>Primary</v>
      </c>
    </row>
    <row r="1158" spans="1:29" x14ac:dyDescent="0.25">
      <c r="A1158" s="11">
        <v>44690</v>
      </c>
      <c r="B1158" s="2">
        <v>19</v>
      </c>
      <c r="C1158" t="s">
        <v>81</v>
      </c>
      <c r="D1158" t="s">
        <v>140</v>
      </c>
      <c r="E1158" t="s">
        <v>132</v>
      </c>
      <c r="F1158" t="s">
        <v>283</v>
      </c>
      <c r="G1158" s="3">
        <v>10.574998833333332</v>
      </c>
      <c r="H1158" s="5">
        <v>6.4192702256944442E-2</v>
      </c>
      <c r="I1158" s="2">
        <v>0</v>
      </c>
      <c r="J1158" s="2">
        <v>0</v>
      </c>
      <c r="K1158" s="2">
        <v>0</v>
      </c>
      <c r="L1158" s="2">
        <v>8</v>
      </c>
      <c r="M1158" s="2">
        <v>8</v>
      </c>
      <c r="N1158">
        <v>1</v>
      </c>
      <c r="O1158" s="2">
        <v>6</v>
      </c>
      <c r="P1158" s="2">
        <v>2</v>
      </c>
      <c r="Q1158" s="2">
        <v>3</v>
      </c>
      <c r="R1158" s="2">
        <v>4</v>
      </c>
      <c r="S1158" s="2">
        <v>1</v>
      </c>
      <c r="T1158" s="2">
        <v>1</v>
      </c>
      <c r="U1158" s="2">
        <v>1</v>
      </c>
      <c r="V1158" s="45">
        <v>9.8784722222222225E-3</v>
      </c>
      <c r="W1158" s="45">
        <v>0</v>
      </c>
      <c r="X1158" s="45">
        <v>0.12912037037037039</v>
      </c>
      <c r="Y1158" s="2">
        <v>2</v>
      </c>
      <c r="Z1158" s="2">
        <v>4</v>
      </c>
      <c r="AA1158">
        <v>8</v>
      </c>
      <c r="AB1158" t="str">
        <f t="shared" si="12"/>
        <v>Cwm Taf MorgannwgVale Of Glamorgan</v>
      </c>
      <c r="AC1158" t="str">
        <f>IFERROR(VLOOKUP(AB1158,Control!X:Y,2,FALSE),"secondary")</f>
        <v>secondary</v>
      </c>
    </row>
    <row r="1159" spans="1:29" x14ac:dyDescent="0.25">
      <c r="A1159" s="11">
        <v>44690</v>
      </c>
      <c r="B1159" s="2">
        <v>19</v>
      </c>
      <c r="C1159" t="s">
        <v>81</v>
      </c>
      <c r="D1159" t="s">
        <v>141</v>
      </c>
      <c r="E1159" t="s">
        <v>132</v>
      </c>
      <c r="F1159" t="s">
        <v>283</v>
      </c>
      <c r="G1159" s="3">
        <v>6.3613888333333337</v>
      </c>
      <c r="H1159" s="5">
        <v>0.14294560069444445</v>
      </c>
      <c r="I1159" s="2">
        <v>1</v>
      </c>
      <c r="J1159" s="2">
        <v>0</v>
      </c>
      <c r="K1159" s="2">
        <v>0</v>
      </c>
      <c r="L1159" s="2">
        <v>1</v>
      </c>
      <c r="M1159" s="2">
        <v>1</v>
      </c>
      <c r="N1159">
        <v>0</v>
      </c>
      <c r="O1159" s="2">
        <v>0</v>
      </c>
      <c r="P1159" s="2">
        <v>0</v>
      </c>
      <c r="Q1159" s="2">
        <v>1</v>
      </c>
      <c r="R1159" s="2">
        <v>1</v>
      </c>
      <c r="S1159" s="2">
        <v>0</v>
      </c>
      <c r="T1159" s="2">
        <v>0</v>
      </c>
      <c r="U1159" s="2">
        <v>0</v>
      </c>
      <c r="V1159" s="45" t="s">
        <v>77</v>
      </c>
      <c r="W1159" s="45" t="s">
        <v>77</v>
      </c>
      <c r="X1159" s="45">
        <v>8.3460648148148159E-2</v>
      </c>
      <c r="Y1159" s="2">
        <v>0</v>
      </c>
      <c r="Z1159" s="2">
        <v>1</v>
      </c>
      <c r="AA1159">
        <v>1</v>
      </c>
      <c r="AB1159" t="str">
        <f t="shared" si="12"/>
        <v>Cwm Taf MorgannwgVale Of Glamorgan</v>
      </c>
      <c r="AC1159" t="str">
        <f>IFERROR(VLOOKUP(AB1159,Control!X:Y,2,FALSE),"secondary")</f>
        <v>secondary</v>
      </c>
    </row>
    <row r="1160" spans="1:29" x14ac:dyDescent="0.25">
      <c r="A1160" s="11">
        <v>44690</v>
      </c>
      <c r="B1160" s="2">
        <v>19</v>
      </c>
      <c r="C1160" t="s">
        <v>76</v>
      </c>
      <c r="D1160" t="s">
        <v>137</v>
      </c>
      <c r="E1160" t="s">
        <v>132</v>
      </c>
      <c r="F1160" t="s">
        <v>268</v>
      </c>
      <c r="G1160" s="3">
        <v>288.90388250000001</v>
      </c>
      <c r="H1160" s="5">
        <v>0.10258083851495725</v>
      </c>
      <c r="I1160" s="2">
        <v>28</v>
      </c>
      <c r="J1160" s="2">
        <v>12</v>
      </c>
      <c r="K1160" s="2">
        <v>0</v>
      </c>
      <c r="L1160" s="2">
        <v>115</v>
      </c>
      <c r="M1160" s="2">
        <v>113</v>
      </c>
      <c r="N1160">
        <v>16</v>
      </c>
      <c r="O1160" s="2">
        <v>51</v>
      </c>
      <c r="P1160" s="2">
        <v>14</v>
      </c>
      <c r="Q1160" s="2">
        <v>65</v>
      </c>
      <c r="R1160" s="2">
        <v>88</v>
      </c>
      <c r="S1160" s="2">
        <v>23</v>
      </c>
      <c r="T1160" s="2">
        <v>6</v>
      </c>
      <c r="U1160" s="2">
        <v>7</v>
      </c>
      <c r="V1160" s="45">
        <v>5.8101851851851856E-3</v>
      </c>
      <c r="W1160" s="45">
        <v>0.42857142857142855</v>
      </c>
      <c r="X1160" s="45">
        <v>4.9340277777777775E-2</v>
      </c>
      <c r="Y1160" s="2">
        <v>13</v>
      </c>
      <c r="Z1160" s="2">
        <v>88</v>
      </c>
      <c r="AA1160">
        <v>114</v>
      </c>
      <c r="AB1160" t="str">
        <f t="shared" si="12"/>
        <v>Hywel DdaCarmarthenshire</v>
      </c>
      <c r="AC1160" t="str">
        <f>IFERROR(VLOOKUP(AB1160,Control!X:Y,2,FALSE),"secondary")</f>
        <v>Primary</v>
      </c>
    </row>
    <row r="1161" spans="1:29" x14ac:dyDescent="0.25">
      <c r="A1161" s="11">
        <v>44690</v>
      </c>
      <c r="B1161" s="2">
        <v>19</v>
      </c>
      <c r="C1161" t="s">
        <v>76</v>
      </c>
      <c r="D1161" t="s">
        <v>145</v>
      </c>
      <c r="E1161" t="s">
        <v>146</v>
      </c>
      <c r="F1161" t="s">
        <v>268</v>
      </c>
      <c r="G1161" s="3">
        <v>107.92555266666663</v>
      </c>
      <c r="H1161" s="5">
        <v>8.6244809626436769E-2</v>
      </c>
      <c r="I1161" s="2">
        <v>8</v>
      </c>
      <c r="J1161" s="2">
        <v>7</v>
      </c>
      <c r="K1161" s="2">
        <v>2</v>
      </c>
      <c r="L1161" s="2">
        <v>57</v>
      </c>
      <c r="M1161" s="2">
        <v>57</v>
      </c>
      <c r="N1161">
        <v>22</v>
      </c>
      <c r="O1161" s="2">
        <v>38</v>
      </c>
      <c r="P1161" s="2">
        <v>6</v>
      </c>
      <c r="Q1161" s="2">
        <v>39</v>
      </c>
      <c r="R1161" s="2">
        <v>45</v>
      </c>
      <c r="S1161" s="2">
        <v>6</v>
      </c>
      <c r="T1161" s="2">
        <v>2</v>
      </c>
      <c r="U1161" s="2">
        <v>4</v>
      </c>
      <c r="V1161" s="45">
        <v>5.5902777777777782E-3</v>
      </c>
      <c r="W1161" s="45">
        <v>0.5</v>
      </c>
      <c r="X1161" s="45">
        <v>4.0833333333333333E-2</v>
      </c>
      <c r="Y1161" s="2">
        <v>6</v>
      </c>
      <c r="Z1161" s="2">
        <v>45</v>
      </c>
      <c r="AA1161">
        <v>57</v>
      </c>
      <c r="AB1161" t="str">
        <f t="shared" si="12"/>
        <v>Hywel DdaCarmarthenshire</v>
      </c>
      <c r="AC1161" t="str">
        <f>IFERROR(VLOOKUP(AB1161,Control!X:Y,2,FALSE),"secondary")</f>
        <v>Primary</v>
      </c>
    </row>
    <row r="1162" spans="1:29" x14ac:dyDescent="0.25">
      <c r="A1162" s="11">
        <v>44690</v>
      </c>
      <c r="B1162" s="2">
        <v>19</v>
      </c>
      <c r="C1162" t="s">
        <v>76</v>
      </c>
      <c r="D1162" t="s">
        <v>137</v>
      </c>
      <c r="E1162" t="s">
        <v>132</v>
      </c>
      <c r="F1162" t="s">
        <v>286</v>
      </c>
      <c r="G1162" s="3">
        <v>67.603886166666655</v>
      </c>
      <c r="H1162" s="5">
        <v>9.4954752314814803E-2</v>
      </c>
      <c r="I1162" s="2">
        <v>4</v>
      </c>
      <c r="J1162" s="2">
        <v>4</v>
      </c>
      <c r="K1162" s="2">
        <v>0</v>
      </c>
      <c r="L1162" s="2">
        <v>28</v>
      </c>
      <c r="M1162" s="2">
        <v>28</v>
      </c>
      <c r="N1162">
        <v>8</v>
      </c>
      <c r="O1162" s="2">
        <v>15</v>
      </c>
      <c r="P1162" s="2">
        <v>6</v>
      </c>
      <c r="Q1162" s="2">
        <v>12</v>
      </c>
      <c r="R1162" s="2">
        <v>17</v>
      </c>
      <c r="S1162" s="2">
        <v>5</v>
      </c>
      <c r="T1162" s="2">
        <v>0</v>
      </c>
      <c r="U1162" s="2">
        <v>5</v>
      </c>
      <c r="V1162" s="45">
        <v>1.0584490740740742E-2</v>
      </c>
      <c r="W1162" s="45">
        <v>0.5</v>
      </c>
      <c r="X1162" s="45">
        <v>3.9363425925925927E-2</v>
      </c>
      <c r="Y1162" s="2">
        <v>5</v>
      </c>
      <c r="Z1162" s="2">
        <v>17</v>
      </c>
      <c r="AA1162">
        <v>28</v>
      </c>
      <c r="AB1162" t="str">
        <f t="shared" si="12"/>
        <v>Hywel DdaCeredigion</v>
      </c>
      <c r="AC1162" t="str">
        <f>IFERROR(VLOOKUP(AB1162,Control!X:Y,2,FALSE),"secondary")</f>
        <v>Primary</v>
      </c>
    </row>
    <row r="1163" spans="1:29" x14ac:dyDescent="0.25">
      <c r="A1163" s="11">
        <v>44690</v>
      </c>
      <c r="B1163" s="2">
        <v>19</v>
      </c>
      <c r="C1163" t="s">
        <v>76</v>
      </c>
      <c r="D1163" t="s">
        <v>147</v>
      </c>
      <c r="E1163" t="s">
        <v>132</v>
      </c>
      <c r="F1163" t="s">
        <v>286</v>
      </c>
      <c r="G1163" s="3">
        <v>58.991388000000015</v>
      </c>
      <c r="H1163" s="5">
        <v>6.1153548611111136E-2</v>
      </c>
      <c r="I1163" s="2">
        <v>2</v>
      </c>
      <c r="J1163" s="2">
        <v>0</v>
      </c>
      <c r="K1163" s="2">
        <v>0</v>
      </c>
      <c r="L1163" s="2">
        <v>46</v>
      </c>
      <c r="M1163" s="2">
        <v>46</v>
      </c>
      <c r="N1163">
        <v>8</v>
      </c>
      <c r="O1163" s="2">
        <v>22</v>
      </c>
      <c r="P1163" s="2">
        <v>7</v>
      </c>
      <c r="Q1163" s="2">
        <v>25</v>
      </c>
      <c r="R1163" s="2">
        <v>38</v>
      </c>
      <c r="S1163" s="2">
        <v>13</v>
      </c>
      <c r="T1163" s="2">
        <v>0</v>
      </c>
      <c r="U1163" s="2">
        <v>1</v>
      </c>
      <c r="V1163" s="45">
        <v>2.7083333333333334E-3</v>
      </c>
      <c r="W1163" s="45">
        <v>0.5714285714285714</v>
      </c>
      <c r="X1163" s="45">
        <v>2.4733796296296299E-2</v>
      </c>
      <c r="Y1163" s="2">
        <v>1</v>
      </c>
      <c r="Z1163" s="2">
        <v>38</v>
      </c>
      <c r="AA1163">
        <v>46</v>
      </c>
      <c r="AB1163" t="str">
        <f t="shared" si="12"/>
        <v>Hywel DdaCeredigion</v>
      </c>
      <c r="AC1163" t="str">
        <f>IFERROR(VLOOKUP(AB1163,Control!X:Y,2,FALSE),"secondary")</f>
        <v>Primary</v>
      </c>
    </row>
    <row r="1164" spans="1:29" x14ac:dyDescent="0.25">
      <c r="A1164" s="11">
        <v>44690</v>
      </c>
      <c r="B1164" s="2">
        <v>19</v>
      </c>
      <c r="C1164" t="s">
        <v>76</v>
      </c>
      <c r="D1164" t="s">
        <v>175</v>
      </c>
      <c r="E1164" t="s">
        <v>153</v>
      </c>
      <c r="F1164" t="s">
        <v>286</v>
      </c>
      <c r="G1164" s="3">
        <v>0</v>
      </c>
      <c r="H1164" s="5" t="s">
        <v>77</v>
      </c>
      <c r="I1164" s="2">
        <v>0</v>
      </c>
      <c r="J1164" s="2">
        <v>0</v>
      </c>
      <c r="K1164" s="2">
        <v>0</v>
      </c>
      <c r="L1164" s="2">
        <v>1</v>
      </c>
      <c r="M1164" s="2">
        <v>0</v>
      </c>
      <c r="N1164">
        <v>0</v>
      </c>
      <c r="O1164" s="2">
        <v>0</v>
      </c>
      <c r="P1164" s="2">
        <v>0</v>
      </c>
      <c r="Q1164" s="2">
        <v>1</v>
      </c>
      <c r="R1164" s="2">
        <v>1</v>
      </c>
      <c r="S1164" s="2">
        <v>0</v>
      </c>
      <c r="T1164" s="2">
        <v>0</v>
      </c>
      <c r="U1164" s="2">
        <v>0</v>
      </c>
      <c r="V1164" s="45" t="s">
        <v>77</v>
      </c>
      <c r="W1164" s="45" t="s">
        <v>77</v>
      </c>
      <c r="X1164" s="45">
        <v>5.2777777777777779E-3</v>
      </c>
      <c r="Y1164" s="2">
        <v>0</v>
      </c>
      <c r="Z1164" s="2">
        <v>1</v>
      </c>
      <c r="AA1164">
        <v>1</v>
      </c>
      <c r="AB1164" t="str">
        <f t="shared" si="12"/>
        <v>Hywel DdaCeredigion</v>
      </c>
      <c r="AC1164" t="str">
        <f>IFERROR(VLOOKUP(AB1164,Control!X:Y,2,FALSE),"secondary")</f>
        <v>Primary</v>
      </c>
    </row>
    <row r="1165" spans="1:29" x14ac:dyDescent="0.25">
      <c r="A1165" s="11">
        <v>44690</v>
      </c>
      <c r="B1165" s="2">
        <v>19</v>
      </c>
      <c r="C1165" t="s">
        <v>76</v>
      </c>
      <c r="D1165" t="s">
        <v>147</v>
      </c>
      <c r="E1165" t="s">
        <v>132</v>
      </c>
      <c r="F1165" t="s">
        <v>287</v>
      </c>
      <c r="G1165" s="3">
        <v>21.104721499999997</v>
      </c>
      <c r="H1165" s="5">
        <v>6.2143925245098049E-2</v>
      </c>
      <c r="I1165" s="2">
        <v>0</v>
      </c>
      <c r="J1165" s="2">
        <v>0</v>
      </c>
      <c r="K1165" s="2">
        <v>0</v>
      </c>
      <c r="L1165" s="2">
        <v>18</v>
      </c>
      <c r="M1165" s="2">
        <v>18</v>
      </c>
      <c r="N1165">
        <v>1</v>
      </c>
      <c r="O1165" s="2">
        <v>9</v>
      </c>
      <c r="P1165" s="2">
        <v>3</v>
      </c>
      <c r="Q1165" s="2">
        <v>10</v>
      </c>
      <c r="R1165" s="2">
        <v>13</v>
      </c>
      <c r="S1165" s="2">
        <v>3</v>
      </c>
      <c r="T1165" s="2">
        <v>1</v>
      </c>
      <c r="U1165" s="2">
        <v>1</v>
      </c>
      <c r="V1165" s="45">
        <v>2.56712962962963E-2</v>
      </c>
      <c r="W1165" s="45">
        <v>0</v>
      </c>
      <c r="X1165" s="45">
        <v>2.6018518518518521E-2</v>
      </c>
      <c r="Y1165" s="2">
        <v>2</v>
      </c>
      <c r="Z1165" s="2">
        <v>13</v>
      </c>
      <c r="AA1165">
        <v>18</v>
      </c>
      <c r="AB1165" t="str">
        <f t="shared" si="12"/>
        <v>Hywel DdaGwynedd</v>
      </c>
      <c r="AC1165" t="str">
        <f>IFERROR(VLOOKUP(AB1165,Control!X:Y,2,FALSE),"secondary")</f>
        <v>secondary</v>
      </c>
    </row>
    <row r="1166" spans="1:29" x14ac:dyDescent="0.25">
      <c r="A1166" s="11">
        <v>44690</v>
      </c>
      <c r="B1166" s="2">
        <v>19</v>
      </c>
      <c r="C1166" t="s">
        <v>76</v>
      </c>
      <c r="D1166" t="s">
        <v>144</v>
      </c>
      <c r="E1166" t="s">
        <v>132</v>
      </c>
      <c r="F1166" t="s">
        <v>270</v>
      </c>
      <c r="G1166" s="3">
        <v>158.58054966666666</v>
      </c>
      <c r="H1166" s="5">
        <v>5.1984472177990092E-2</v>
      </c>
      <c r="I1166" s="2">
        <v>6</v>
      </c>
      <c r="J1166" s="2">
        <v>1</v>
      </c>
      <c r="K1166" s="2">
        <v>0</v>
      </c>
      <c r="L1166" s="2">
        <v>137</v>
      </c>
      <c r="M1166" s="2">
        <v>136</v>
      </c>
      <c r="N1166">
        <v>35</v>
      </c>
      <c r="O1166" s="2">
        <v>83</v>
      </c>
      <c r="P1166" s="2">
        <v>21</v>
      </c>
      <c r="Q1166" s="2">
        <v>88</v>
      </c>
      <c r="R1166" s="2">
        <v>101</v>
      </c>
      <c r="S1166" s="2">
        <v>13</v>
      </c>
      <c r="T1166" s="2">
        <v>4</v>
      </c>
      <c r="U1166" s="2">
        <v>11</v>
      </c>
      <c r="V1166" s="45">
        <v>5.9143518518518529E-3</v>
      </c>
      <c r="W1166" s="45">
        <v>0.38095238095238093</v>
      </c>
      <c r="X1166" s="45">
        <v>3.4502314814814812E-2</v>
      </c>
      <c r="Y1166" s="2">
        <v>15</v>
      </c>
      <c r="Z1166" s="2">
        <v>101</v>
      </c>
      <c r="AA1166">
        <v>137</v>
      </c>
      <c r="AB1166" t="str">
        <f t="shared" si="12"/>
        <v>Hywel DdaPembrokeshire</v>
      </c>
      <c r="AC1166" t="str">
        <f>IFERROR(VLOOKUP(AB1166,Control!X:Y,2,FALSE),"secondary")</f>
        <v>Primary</v>
      </c>
    </row>
    <row r="1167" spans="1:29" x14ac:dyDescent="0.25">
      <c r="A1167" s="11">
        <v>44690</v>
      </c>
      <c r="B1167" s="2">
        <v>19</v>
      </c>
      <c r="C1167" t="s">
        <v>76</v>
      </c>
      <c r="D1167" t="s">
        <v>137</v>
      </c>
      <c r="E1167" t="s">
        <v>132</v>
      </c>
      <c r="F1167" t="s">
        <v>270</v>
      </c>
      <c r="G1167" s="3">
        <v>12.457221333333333</v>
      </c>
      <c r="H1167" s="5">
        <v>3.3643199494949497E-2</v>
      </c>
      <c r="I1167" s="2">
        <v>1</v>
      </c>
      <c r="J1167" s="2">
        <v>0</v>
      </c>
      <c r="K1167" s="2">
        <v>0</v>
      </c>
      <c r="L1167" s="2">
        <v>23</v>
      </c>
      <c r="M1167" s="2">
        <v>23</v>
      </c>
      <c r="N1167">
        <v>5</v>
      </c>
      <c r="O1167" s="2">
        <v>19</v>
      </c>
      <c r="P1167" s="2">
        <v>6</v>
      </c>
      <c r="Q1167" s="2">
        <v>8</v>
      </c>
      <c r="R1167" s="2">
        <v>11</v>
      </c>
      <c r="S1167" s="2">
        <v>3</v>
      </c>
      <c r="T1167" s="2">
        <v>0</v>
      </c>
      <c r="U1167" s="2">
        <v>6</v>
      </c>
      <c r="V1167" s="45">
        <v>2.7488425925925927E-3</v>
      </c>
      <c r="W1167" s="45">
        <v>0.66666666666666663</v>
      </c>
      <c r="X1167" s="45">
        <v>3.096064814814815E-2</v>
      </c>
      <c r="Y1167" s="2">
        <v>6</v>
      </c>
      <c r="Z1167" s="2">
        <v>11</v>
      </c>
      <c r="AA1167">
        <v>23</v>
      </c>
      <c r="AB1167" t="str">
        <f t="shared" si="12"/>
        <v>Hywel DdaPembrokeshire</v>
      </c>
      <c r="AC1167" t="str">
        <f>IFERROR(VLOOKUP(AB1167,Control!X:Y,2,FALSE),"secondary")</f>
        <v>Primary</v>
      </c>
    </row>
    <row r="1168" spans="1:29" x14ac:dyDescent="0.25">
      <c r="A1168" s="11">
        <v>44690</v>
      </c>
      <c r="B1168" s="2">
        <v>19</v>
      </c>
      <c r="C1168" t="s">
        <v>76</v>
      </c>
      <c r="D1168" t="s">
        <v>147</v>
      </c>
      <c r="E1168" t="s">
        <v>132</v>
      </c>
      <c r="F1168" t="s">
        <v>94</v>
      </c>
      <c r="G1168" s="3">
        <v>15.234722500000002</v>
      </c>
      <c r="H1168" s="5">
        <v>4.7756672794117661E-2</v>
      </c>
      <c r="I1168" s="2">
        <v>0</v>
      </c>
      <c r="J1168" s="2">
        <v>0</v>
      </c>
      <c r="K1168" s="2">
        <v>0</v>
      </c>
      <c r="L1168" s="2">
        <v>17</v>
      </c>
      <c r="M1168" s="2">
        <v>17</v>
      </c>
      <c r="N1168">
        <v>0</v>
      </c>
      <c r="O1168" s="2">
        <v>8</v>
      </c>
      <c r="P1168" s="2">
        <v>1</v>
      </c>
      <c r="Q1168" s="2">
        <v>12</v>
      </c>
      <c r="R1168" s="2">
        <v>15</v>
      </c>
      <c r="S1168" s="2">
        <v>3</v>
      </c>
      <c r="T1168" s="2">
        <v>0</v>
      </c>
      <c r="U1168" s="2">
        <v>1</v>
      </c>
      <c r="V1168" s="45">
        <v>0</v>
      </c>
      <c r="W1168" s="45">
        <v>1</v>
      </c>
      <c r="X1168" s="45">
        <v>3.6678240740740747E-2</v>
      </c>
      <c r="Y1168" s="2">
        <v>1</v>
      </c>
      <c r="Z1168" s="2">
        <v>15</v>
      </c>
      <c r="AA1168">
        <v>17</v>
      </c>
      <c r="AB1168" t="str">
        <f t="shared" si="12"/>
        <v>Hywel DdaPowys</v>
      </c>
      <c r="AC1168" t="str">
        <f>IFERROR(VLOOKUP(AB1168,Control!X:Y,2,FALSE),"secondary")</f>
        <v>secondary</v>
      </c>
    </row>
    <row r="1169" spans="1:29" x14ac:dyDescent="0.25">
      <c r="A1169" s="11">
        <v>44690</v>
      </c>
      <c r="B1169" s="2">
        <v>19</v>
      </c>
      <c r="C1169" t="s">
        <v>76</v>
      </c>
      <c r="D1169" t="s">
        <v>145</v>
      </c>
      <c r="E1169" t="s">
        <v>146</v>
      </c>
      <c r="F1169" t="s">
        <v>267</v>
      </c>
      <c r="G1169" s="3">
        <v>0</v>
      </c>
      <c r="H1169" s="5" t="s">
        <v>77</v>
      </c>
      <c r="I1169" s="2">
        <v>0</v>
      </c>
      <c r="J1169" s="2">
        <v>0</v>
      </c>
      <c r="K1169" s="2">
        <v>0</v>
      </c>
      <c r="L1169" s="2">
        <v>1</v>
      </c>
      <c r="M1169" s="2">
        <v>1</v>
      </c>
      <c r="N1169">
        <v>0</v>
      </c>
      <c r="O1169" s="2">
        <v>1</v>
      </c>
      <c r="P1169" s="2">
        <v>0</v>
      </c>
      <c r="Q1169" s="2">
        <v>0</v>
      </c>
      <c r="R1169" s="2">
        <v>1</v>
      </c>
      <c r="S1169" s="2">
        <v>1</v>
      </c>
      <c r="T1169" s="2">
        <v>0</v>
      </c>
      <c r="U1169" s="2">
        <v>0</v>
      </c>
      <c r="V1169" s="45" t="s">
        <v>77</v>
      </c>
      <c r="W1169" s="45" t="s">
        <v>77</v>
      </c>
      <c r="X1169" s="45">
        <v>9.521990740740742E-2</v>
      </c>
      <c r="Y1169" s="2">
        <v>0</v>
      </c>
      <c r="Z1169" s="2">
        <v>1</v>
      </c>
      <c r="AA1169">
        <v>1</v>
      </c>
      <c r="AB1169" t="str">
        <f t="shared" si="12"/>
        <v>Hywel DdaSwansea</v>
      </c>
      <c r="AC1169" t="str">
        <f>IFERROR(VLOOKUP(AB1169,Control!X:Y,2,FALSE),"secondary")</f>
        <v>secondary</v>
      </c>
    </row>
    <row r="1170" spans="1:29" x14ac:dyDescent="0.25">
      <c r="A1170" s="11">
        <v>44690</v>
      </c>
      <c r="B1170" s="2">
        <v>19</v>
      </c>
      <c r="C1170" t="s">
        <v>94</v>
      </c>
      <c r="D1170" t="s">
        <v>240</v>
      </c>
      <c r="E1170" t="s">
        <v>153</v>
      </c>
      <c r="F1170" t="s">
        <v>94</v>
      </c>
      <c r="G1170" s="3">
        <v>0</v>
      </c>
      <c r="H1170" s="5">
        <v>1.1319444444444446E-2</v>
      </c>
      <c r="I1170" s="2">
        <v>0</v>
      </c>
      <c r="J1170" s="2">
        <v>0</v>
      </c>
      <c r="K1170" s="2">
        <v>0</v>
      </c>
      <c r="L1170" s="2">
        <v>1</v>
      </c>
      <c r="M1170" s="2">
        <v>1</v>
      </c>
      <c r="N1170">
        <v>0</v>
      </c>
      <c r="O1170" s="2">
        <v>1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1</v>
      </c>
      <c r="V1170" s="45" t="s">
        <v>77</v>
      </c>
      <c r="W1170" s="45" t="s">
        <v>77</v>
      </c>
      <c r="X1170" s="45" t="s">
        <v>77</v>
      </c>
      <c r="Y1170" s="2">
        <v>1</v>
      </c>
      <c r="Z1170" s="2">
        <v>0</v>
      </c>
      <c r="AA1170">
        <v>1</v>
      </c>
      <c r="AB1170" t="str">
        <f t="shared" si="12"/>
        <v>PowysPowys</v>
      </c>
      <c r="AC1170" t="str">
        <f>IFERROR(VLOOKUP(AB1170,Control!X:Y,2,FALSE),"secondary")</f>
        <v>Primary</v>
      </c>
    </row>
    <row r="1171" spans="1:29" x14ac:dyDescent="0.25">
      <c r="A1171" s="11">
        <v>44690</v>
      </c>
      <c r="B1171" s="2">
        <v>19</v>
      </c>
      <c r="C1171" t="s">
        <v>94</v>
      </c>
      <c r="D1171" t="s">
        <v>236</v>
      </c>
      <c r="E1171" t="s">
        <v>170</v>
      </c>
      <c r="F1171" t="s">
        <v>94</v>
      </c>
      <c r="G1171" s="3">
        <v>0</v>
      </c>
      <c r="H1171" s="5">
        <v>8.8425902777777791E-3</v>
      </c>
      <c r="I1171" s="2">
        <v>0</v>
      </c>
      <c r="J1171" s="2">
        <v>0</v>
      </c>
      <c r="K1171" s="2">
        <v>0</v>
      </c>
      <c r="L1171" s="2">
        <v>1</v>
      </c>
      <c r="M1171" s="2">
        <v>1</v>
      </c>
      <c r="N1171">
        <v>0</v>
      </c>
      <c r="O1171" s="2">
        <v>1</v>
      </c>
      <c r="P1171" s="2">
        <v>0</v>
      </c>
      <c r="Q1171" s="2">
        <v>0</v>
      </c>
      <c r="R1171" s="2">
        <v>1</v>
      </c>
      <c r="S1171" s="2">
        <v>1</v>
      </c>
      <c r="T1171" s="2">
        <v>0</v>
      </c>
      <c r="U1171" s="2">
        <v>0</v>
      </c>
      <c r="V1171" s="45" t="s">
        <v>77</v>
      </c>
      <c r="W1171" s="45" t="s">
        <v>77</v>
      </c>
      <c r="X1171" s="45">
        <v>3.1655092592592596E-2</v>
      </c>
      <c r="Y1171" s="2">
        <v>0</v>
      </c>
      <c r="Z1171" s="2">
        <v>1</v>
      </c>
      <c r="AA1171">
        <v>1</v>
      </c>
      <c r="AB1171" t="str">
        <f t="shared" si="12"/>
        <v>PowysPowys</v>
      </c>
      <c r="AC1171" t="str">
        <f>IFERROR(VLOOKUP(AB1171,Control!X:Y,2,FALSE),"secondary")</f>
        <v>Primary</v>
      </c>
    </row>
    <row r="1172" spans="1:29" x14ac:dyDescent="0.25">
      <c r="A1172" s="11">
        <v>44690</v>
      </c>
      <c r="B1172" s="2">
        <v>19</v>
      </c>
      <c r="C1172" t="s">
        <v>80</v>
      </c>
      <c r="D1172" t="s">
        <v>133</v>
      </c>
      <c r="E1172" t="s">
        <v>132</v>
      </c>
      <c r="F1172" t="s">
        <v>269</v>
      </c>
      <c r="G1172" s="3">
        <v>4.7561103333333339</v>
      </c>
      <c r="H1172" s="5">
        <v>3.3619789351851857E-2</v>
      </c>
      <c r="I1172" s="2">
        <v>0</v>
      </c>
      <c r="J1172" s="2">
        <v>0</v>
      </c>
      <c r="K1172" s="2">
        <v>0</v>
      </c>
      <c r="L1172" s="2">
        <v>12</v>
      </c>
      <c r="M1172" s="2">
        <v>12</v>
      </c>
      <c r="N1172">
        <v>4</v>
      </c>
      <c r="O1172" s="2">
        <v>9</v>
      </c>
      <c r="P1172" s="2">
        <v>0</v>
      </c>
      <c r="Q1172" s="2">
        <v>9</v>
      </c>
      <c r="R1172" s="2">
        <v>11</v>
      </c>
      <c r="S1172" s="2">
        <v>2</v>
      </c>
      <c r="T1172" s="2">
        <v>0</v>
      </c>
      <c r="U1172" s="2">
        <v>1</v>
      </c>
      <c r="V1172" s="45" t="s">
        <v>77</v>
      </c>
      <c r="W1172" s="45" t="s">
        <v>77</v>
      </c>
      <c r="X1172" s="45">
        <v>3.5763888888888894E-2</v>
      </c>
      <c r="Y1172" s="2">
        <v>1</v>
      </c>
      <c r="Z1172" s="2">
        <v>11</v>
      </c>
      <c r="AA1172">
        <v>12</v>
      </c>
      <c r="AB1172" t="str">
        <f t="shared" si="12"/>
        <v>Swansea BayBridgend</v>
      </c>
      <c r="AC1172" t="str">
        <f>IFERROR(VLOOKUP(AB1172,Control!X:Y,2,FALSE),"secondary")</f>
        <v>secondary</v>
      </c>
    </row>
    <row r="1173" spans="1:29" x14ac:dyDescent="0.25">
      <c r="A1173" s="11">
        <v>44690</v>
      </c>
      <c r="B1173" s="2">
        <v>19</v>
      </c>
      <c r="C1173" t="s">
        <v>80</v>
      </c>
      <c r="D1173" t="s">
        <v>149</v>
      </c>
      <c r="E1173" t="s">
        <v>150</v>
      </c>
      <c r="F1173" t="s">
        <v>269</v>
      </c>
      <c r="G1173" s="3">
        <v>0</v>
      </c>
      <c r="H1173" s="5">
        <v>2.6967569444444443E-3</v>
      </c>
      <c r="I1173" s="2">
        <v>0</v>
      </c>
      <c r="J1173" s="2">
        <v>0</v>
      </c>
      <c r="K1173" s="2">
        <v>0</v>
      </c>
      <c r="L1173" s="2">
        <v>1</v>
      </c>
      <c r="M1173" s="2">
        <v>1</v>
      </c>
      <c r="N1173">
        <v>1</v>
      </c>
      <c r="O1173" s="2">
        <v>1</v>
      </c>
      <c r="P1173" s="2">
        <v>0</v>
      </c>
      <c r="Q1173" s="2">
        <v>1</v>
      </c>
      <c r="R1173" s="2">
        <v>1</v>
      </c>
      <c r="S1173" s="2">
        <v>0</v>
      </c>
      <c r="T1173" s="2">
        <v>0</v>
      </c>
      <c r="U1173" s="2">
        <v>0</v>
      </c>
      <c r="V1173" s="45" t="s">
        <v>77</v>
      </c>
      <c r="W1173" s="45" t="s">
        <v>77</v>
      </c>
      <c r="X1173" s="45">
        <v>4.3136574074074077E-2</v>
      </c>
      <c r="Y1173" s="2">
        <v>0</v>
      </c>
      <c r="Z1173" s="2">
        <v>1</v>
      </c>
      <c r="AA1173">
        <v>1</v>
      </c>
      <c r="AB1173" t="str">
        <f t="shared" si="12"/>
        <v>Swansea BayBridgend</v>
      </c>
      <c r="AC1173" t="str">
        <f>IFERROR(VLOOKUP(AB1173,Control!X:Y,2,FALSE),"secondary")</f>
        <v>secondary</v>
      </c>
    </row>
    <row r="1174" spans="1:29" x14ac:dyDescent="0.25">
      <c r="A1174" s="11">
        <v>44690</v>
      </c>
      <c r="B1174" s="2">
        <v>19</v>
      </c>
      <c r="C1174" t="s">
        <v>80</v>
      </c>
      <c r="D1174" t="s">
        <v>133</v>
      </c>
      <c r="E1174" t="s">
        <v>132</v>
      </c>
      <c r="F1174" t="s">
        <v>273</v>
      </c>
      <c r="G1174" s="3">
        <v>1.3238888333333332</v>
      </c>
      <c r="H1174" s="5">
        <v>3.7997684027777777E-2</v>
      </c>
      <c r="I1174" s="2">
        <v>0</v>
      </c>
      <c r="J1174" s="2">
        <v>0</v>
      </c>
      <c r="K1174" s="2">
        <v>0</v>
      </c>
      <c r="L1174" s="2">
        <v>2</v>
      </c>
      <c r="M1174" s="2">
        <v>2</v>
      </c>
      <c r="N1174">
        <v>0</v>
      </c>
      <c r="O1174" s="2">
        <v>1</v>
      </c>
      <c r="P1174" s="2">
        <v>0</v>
      </c>
      <c r="Q1174" s="2">
        <v>2</v>
      </c>
      <c r="R1174" s="2">
        <v>2</v>
      </c>
      <c r="S1174" s="2">
        <v>0</v>
      </c>
      <c r="T1174" s="2">
        <v>0</v>
      </c>
      <c r="U1174" s="2">
        <v>0</v>
      </c>
      <c r="V1174" s="45" t="s">
        <v>77</v>
      </c>
      <c r="W1174" s="45" t="s">
        <v>77</v>
      </c>
      <c r="X1174" s="45">
        <v>5.3188657407407414E-2</v>
      </c>
      <c r="Y1174" s="2">
        <v>0</v>
      </c>
      <c r="Z1174" s="2">
        <v>2</v>
      </c>
      <c r="AA1174">
        <v>2</v>
      </c>
      <c r="AB1174" t="str">
        <f t="shared" si="12"/>
        <v>Swansea BayCardiff</v>
      </c>
      <c r="AC1174" t="str">
        <f>IFERROR(VLOOKUP(AB1174,Control!X:Y,2,FALSE),"secondary")</f>
        <v>secondary</v>
      </c>
    </row>
    <row r="1175" spans="1:29" x14ac:dyDescent="0.25">
      <c r="A1175" s="11">
        <v>44690</v>
      </c>
      <c r="B1175" s="2">
        <v>19</v>
      </c>
      <c r="C1175" t="s">
        <v>80</v>
      </c>
      <c r="D1175" t="s">
        <v>149</v>
      </c>
      <c r="E1175" t="s">
        <v>150</v>
      </c>
      <c r="F1175" t="s">
        <v>273</v>
      </c>
      <c r="G1175" s="3">
        <v>0</v>
      </c>
      <c r="H1175" s="5">
        <v>1.2314812499999999E-2</v>
      </c>
      <c r="I1175" s="2">
        <v>0</v>
      </c>
      <c r="J1175" s="2">
        <v>0</v>
      </c>
      <c r="K1175" s="2">
        <v>0</v>
      </c>
      <c r="L1175" s="2">
        <v>1</v>
      </c>
      <c r="M1175" s="2">
        <v>1</v>
      </c>
      <c r="N1175">
        <v>0</v>
      </c>
      <c r="O1175" s="2">
        <v>1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1</v>
      </c>
      <c r="V1175" s="45" t="s">
        <v>77</v>
      </c>
      <c r="W1175" s="45" t="s">
        <v>77</v>
      </c>
      <c r="X1175" s="45" t="s">
        <v>77</v>
      </c>
      <c r="Y1175" s="2">
        <v>1</v>
      </c>
      <c r="Z1175" s="2">
        <v>0</v>
      </c>
      <c r="AA1175">
        <v>1</v>
      </c>
      <c r="AB1175" t="str">
        <f t="shared" si="12"/>
        <v>Swansea BayCardiff</v>
      </c>
      <c r="AC1175" t="str">
        <f>IFERROR(VLOOKUP(AB1175,Control!X:Y,2,FALSE),"secondary")</f>
        <v>secondary</v>
      </c>
    </row>
    <row r="1176" spans="1:29" x14ac:dyDescent="0.25">
      <c r="A1176" s="11">
        <v>44690</v>
      </c>
      <c r="B1176" s="2">
        <v>19</v>
      </c>
      <c r="C1176" t="s">
        <v>80</v>
      </c>
      <c r="D1176" t="s">
        <v>133</v>
      </c>
      <c r="E1176" t="s">
        <v>132</v>
      </c>
      <c r="F1176" t="s">
        <v>268</v>
      </c>
      <c r="G1176" s="3">
        <v>11.6455555</v>
      </c>
      <c r="H1176" s="5">
        <v>4.3271328869047616E-2</v>
      </c>
      <c r="I1176" s="2">
        <v>1</v>
      </c>
      <c r="J1176" s="2">
        <v>1</v>
      </c>
      <c r="K1176" s="2">
        <v>0</v>
      </c>
      <c r="L1176" s="2">
        <v>16</v>
      </c>
      <c r="M1176" s="2">
        <v>16</v>
      </c>
      <c r="N1176">
        <v>8</v>
      </c>
      <c r="O1176" s="2">
        <v>14</v>
      </c>
      <c r="P1176" s="2">
        <v>4</v>
      </c>
      <c r="Q1176" s="2">
        <v>8</v>
      </c>
      <c r="R1176" s="2">
        <v>9</v>
      </c>
      <c r="S1176" s="2">
        <v>1</v>
      </c>
      <c r="T1176" s="2">
        <v>0</v>
      </c>
      <c r="U1176" s="2">
        <v>3</v>
      </c>
      <c r="V1176" s="45">
        <v>9.7453703703703713E-3</v>
      </c>
      <c r="W1176" s="45">
        <v>0</v>
      </c>
      <c r="X1176" s="45">
        <v>2.7002314814814816E-2</v>
      </c>
      <c r="Y1176" s="2">
        <v>3</v>
      </c>
      <c r="Z1176" s="2">
        <v>9</v>
      </c>
      <c r="AA1176">
        <v>16</v>
      </c>
      <c r="AB1176" t="str">
        <f t="shared" si="12"/>
        <v>Swansea BayCarmarthenshire</v>
      </c>
      <c r="AC1176" t="str">
        <f>IFERROR(VLOOKUP(AB1176,Control!X:Y,2,FALSE),"secondary")</f>
        <v>secondary</v>
      </c>
    </row>
    <row r="1177" spans="1:29" x14ac:dyDescent="0.25">
      <c r="A1177" s="11">
        <v>44690</v>
      </c>
      <c r="B1177" s="2">
        <v>19</v>
      </c>
      <c r="C1177" t="s">
        <v>80</v>
      </c>
      <c r="D1177" t="s">
        <v>149</v>
      </c>
      <c r="E1177" t="s">
        <v>150</v>
      </c>
      <c r="F1177" t="s">
        <v>268</v>
      </c>
      <c r="G1177" s="3">
        <v>0</v>
      </c>
      <c r="H1177" s="5">
        <v>1.0983795138888889E-2</v>
      </c>
      <c r="I1177" s="2">
        <v>0</v>
      </c>
      <c r="J1177" s="2">
        <v>0</v>
      </c>
      <c r="K1177" s="2">
        <v>0</v>
      </c>
      <c r="L1177" s="2">
        <v>2</v>
      </c>
      <c r="M1177" s="2">
        <v>2</v>
      </c>
      <c r="N1177">
        <v>0</v>
      </c>
      <c r="O1177" s="2">
        <v>2</v>
      </c>
      <c r="P1177" s="2">
        <v>1</v>
      </c>
      <c r="Q1177" s="2">
        <v>0</v>
      </c>
      <c r="R1177" s="2">
        <v>0</v>
      </c>
      <c r="S1177" s="2">
        <v>0</v>
      </c>
      <c r="T1177" s="2">
        <v>0</v>
      </c>
      <c r="U1177" s="2">
        <v>1</v>
      </c>
      <c r="V1177" s="45">
        <v>4.9768518518518521E-4</v>
      </c>
      <c r="W1177" s="45">
        <v>1</v>
      </c>
      <c r="X1177" s="45" t="s">
        <v>77</v>
      </c>
      <c r="Y1177" s="2">
        <v>1</v>
      </c>
      <c r="Z1177" s="2">
        <v>0</v>
      </c>
      <c r="AA1177">
        <v>2</v>
      </c>
      <c r="AB1177" t="str">
        <f t="shared" si="12"/>
        <v>Swansea BayCarmarthenshire</v>
      </c>
      <c r="AC1177" t="str">
        <f>IFERROR(VLOOKUP(AB1177,Control!X:Y,2,FALSE),"secondary")</f>
        <v>secondary</v>
      </c>
    </row>
    <row r="1178" spans="1:29" x14ac:dyDescent="0.25">
      <c r="A1178" s="11">
        <v>44690</v>
      </c>
      <c r="B1178" s="2">
        <v>19</v>
      </c>
      <c r="C1178" t="s">
        <v>80</v>
      </c>
      <c r="D1178" t="s">
        <v>133</v>
      </c>
      <c r="E1178" t="s">
        <v>132</v>
      </c>
      <c r="F1178" t="s">
        <v>286</v>
      </c>
      <c r="G1178" s="3">
        <v>0</v>
      </c>
      <c r="H1178" s="5" t="s">
        <v>77</v>
      </c>
      <c r="I1178" s="2">
        <v>0</v>
      </c>
      <c r="J1178" s="2">
        <v>0</v>
      </c>
      <c r="K1178" s="2">
        <v>0</v>
      </c>
      <c r="L1178" s="2">
        <v>1</v>
      </c>
      <c r="M1178" s="2">
        <v>1</v>
      </c>
      <c r="N1178">
        <v>0</v>
      </c>
      <c r="O1178" s="2">
        <v>1</v>
      </c>
      <c r="P1178" s="2">
        <v>0</v>
      </c>
      <c r="Q1178" s="2">
        <v>1</v>
      </c>
      <c r="R1178" s="2">
        <v>1</v>
      </c>
      <c r="S1178" s="2">
        <v>0</v>
      </c>
      <c r="T1178" s="2">
        <v>0</v>
      </c>
      <c r="U1178" s="2">
        <v>0</v>
      </c>
      <c r="V1178" s="45" t="s">
        <v>77</v>
      </c>
      <c r="W1178" s="45" t="s">
        <v>77</v>
      </c>
      <c r="X1178" s="45">
        <v>3.8599537037037043E-2</v>
      </c>
      <c r="Y1178" s="2">
        <v>0</v>
      </c>
      <c r="Z1178" s="2">
        <v>1</v>
      </c>
      <c r="AA1178">
        <v>1</v>
      </c>
      <c r="AB1178" t="str">
        <f t="shared" si="12"/>
        <v>Swansea BayCeredigion</v>
      </c>
      <c r="AC1178" t="str">
        <f>IFERROR(VLOOKUP(AB1178,Control!X:Y,2,FALSE),"secondary")</f>
        <v>secondary</v>
      </c>
    </row>
    <row r="1179" spans="1:29" x14ac:dyDescent="0.25">
      <c r="A1179" s="11">
        <v>44690</v>
      </c>
      <c r="B1179" s="2">
        <v>19</v>
      </c>
      <c r="C1179" t="s">
        <v>80</v>
      </c>
      <c r="D1179" t="s">
        <v>149</v>
      </c>
      <c r="E1179" t="s">
        <v>150</v>
      </c>
      <c r="F1179" t="s">
        <v>281</v>
      </c>
      <c r="G1179" s="3">
        <v>0</v>
      </c>
      <c r="H1179" s="5">
        <v>1.8252312499999999E-2</v>
      </c>
      <c r="I1179" s="2">
        <v>0</v>
      </c>
      <c r="J1179" s="2">
        <v>0</v>
      </c>
      <c r="K1179" s="2">
        <v>0</v>
      </c>
      <c r="L1179" s="2">
        <v>1</v>
      </c>
      <c r="M1179" s="2">
        <v>1</v>
      </c>
      <c r="N1179">
        <v>0</v>
      </c>
      <c r="O1179" s="2">
        <v>1</v>
      </c>
      <c r="P1179" s="2">
        <v>1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45">
        <v>3.5879629629629635E-4</v>
      </c>
      <c r="W1179" s="45">
        <v>1</v>
      </c>
      <c r="X1179" s="45" t="s">
        <v>77</v>
      </c>
      <c r="Y1179" s="2">
        <v>0</v>
      </c>
      <c r="Z1179" s="2">
        <v>0</v>
      </c>
      <c r="AA1179">
        <v>1</v>
      </c>
      <c r="AB1179" t="str">
        <f t="shared" si="12"/>
        <v>Swansea BayMerthyr Tydfil</v>
      </c>
      <c r="AC1179" t="str">
        <f>IFERROR(VLOOKUP(AB1179,Control!X:Y,2,FALSE),"secondary")</f>
        <v>secondary</v>
      </c>
    </row>
    <row r="1180" spans="1:29" x14ac:dyDescent="0.25">
      <c r="A1180" s="11">
        <v>44690</v>
      </c>
      <c r="B1180" s="2">
        <v>19</v>
      </c>
      <c r="C1180" t="s">
        <v>80</v>
      </c>
      <c r="D1180" t="s">
        <v>133</v>
      </c>
      <c r="E1180" t="s">
        <v>132</v>
      </c>
      <c r="F1180" t="s">
        <v>275</v>
      </c>
      <c r="G1180" s="3">
        <v>130.80610933333335</v>
      </c>
      <c r="H1180" s="5">
        <v>7.2456859375000002E-2</v>
      </c>
      <c r="I1180" s="2">
        <v>15</v>
      </c>
      <c r="J1180" s="2">
        <v>7</v>
      </c>
      <c r="K1180" s="2">
        <v>0</v>
      </c>
      <c r="L1180" s="2">
        <v>94</v>
      </c>
      <c r="M1180" s="2">
        <v>92</v>
      </c>
      <c r="N1180">
        <v>23</v>
      </c>
      <c r="O1180" s="2">
        <v>60</v>
      </c>
      <c r="P1180" s="2">
        <v>13</v>
      </c>
      <c r="Q1180" s="2">
        <v>58</v>
      </c>
      <c r="R1180" s="2">
        <v>69</v>
      </c>
      <c r="S1180" s="2">
        <v>11</v>
      </c>
      <c r="T1180" s="2">
        <v>3</v>
      </c>
      <c r="U1180" s="2">
        <v>9</v>
      </c>
      <c r="V1180" s="45">
        <v>6.6666666666666671E-3</v>
      </c>
      <c r="W1180" s="45">
        <v>0.30769230769230771</v>
      </c>
      <c r="X1180" s="45">
        <v>4.0069444444444449E-2</v>
      </c>
      <c r="Y1180" s="2">
        <v>12</v>
      </c>
      <c r="Z1180" s="2">
        <v>69</v>
      </c>
      <c r="AA1180">
        <v>93</v>
      </c>
      <c r="AB1180" t="str">
        <f t="shared" si="12"/>
        <v>Swansea BayNeath Port Talbot</v>
      </c>
      <c r="AC1180" t="str">
        <f>IFERROR(VLOOKUP(AB1180,Control!X:Y,2,FALSE),"secondary")</f>
        <v>Primary</v>
      </c>
    </row>
    <row r="1181" spans="1:29" x14ac:dyDescent="0.25">
      <c r="A1181" s="11">
        <v>44690</v>
      </c>
      <c r="B1181" s="2">
        <v>19</v>
      </c>
      <c r="C1181" t="s">
        <v>80</v>
      </c>
      <c r="D1181" t="s">
        <v>149</v>
      </c>
      <c r="E1181" t="s">
        <v>150</v>
      </c>
      <c r="F1181" t="s">
        <v>275</v>
      </c>
      <c r="G1181" s="3">
        <v>8.3936113333333342</v>
      </c>
      <c r="H1181" s="5">
        <v>3.454668016975309E-2</v>
      </c>
      <c r="I1181" s="2">
        <v>0</v>
      </c>
      <c r="J1181" s="2">
        <v>0</v>
      </c>
      <c r="K1181" s="2">
        <v>0</v>
      </c>
      <c r="L1181" s="2">
        <v>18</v>
      </c>
      <c r="M1181" s="2">
        <v>18</v>
      </c>
      <c r="N1181">
        <v>3</v>
      </c>
      <c r="O1181" s="2">
        <v>12</v>
      </c>
      <c r="P1181" s="2">
        <v>5</v>
      </c>
      <c r="Q1181" s="2">
        <v>9</v>
      </c>
      <c r="R1181" s="2">
        <v>12</v>
      </c>
      <c r="S1181" s="2">
        <v>3</v>
      </c>
      <c r="T1181" s="2">
        <v>0</v>
      </c>
      <c r="U1181" s="2">
        <v>1</v>
      </c>
      <c r="V1181" s="45">
        <v>6.2847222222222228E-3</v>
      </c>
      <c r="W1181" s="45">
        <v>0</v>
      </c>
      <c r="X1181" s="45">
        <v>6.6770833333333335E-2</v>
      </c>
      <c r="Y1181" s="2">
        <v>1</v>
      </c>
      <c r="Z1181" s="2">
        <v>12</v>
      </c>
      <c r="AA1181">
        <v>18</v>
      </c>
      <c r="AB1181" t="str">
        <f t="shared" si="12"/>
        <v>Swansea BayNeath Port Talbot</v>
      </c>
      <c r="AC1181" t="str">
        <f>IFERROR(VLOOKUP(AB1181,Control!X:Y,2,FALSE),"secondary")</f>
        <v>Primary</v>
      </c>
    </row>
    <row r="1182" spans="1:29" x14ac:dyDescent="0.25">
      <c r="A1182" s="11">
        <v>44690</v>
      </c>
      <c r="B1182" s="2">
        <v>19</v>
      </c>
      <c r="C1182" t="s">
        <v>80</v>
      </c>
      <c r="D1182" t="s">
        <v>229</v>
      </c>
      <c r="E1182" t="s">
        <v>150</v>
      </c>
      <c r="F1182" t="s">
        <v>275</v>
      </c>
      <c r="G1182" s="3">
        <v>0</v>
      </c>
      <c r="H1182" s="5" t="s">
        <v>77</v>
      </c>
      <c r="I1182" s="2">
        <v>0</v>
      </c>
      <c r="J1182" s="2">
        <v>0</v>
      </c>
      <c r="K1182" s="2">
        <v>0</v>
      </c>
      <c r="L1182" s="2">
        <v>1</v>
      </c>
      <c r="M1182" s="2">
        <v>1</v>
      </c>
      <c r="N1182">
        <v>0</v>
      </c>
      <c r="O1182" s="2">
        <v>1</v>
      </c>
      <c r="P1182" s="2">
        <v>0</v>
      </c>
      <c r="Q1182" s="2">
        <v>0</v>
      </c>
      <c r="R1182" s="2">
        <v>1</v>
      </c>
      <c r="S1182" s="2">
        <v>1</v>
      </c>
      <c r="T1182" s="2">
        <v>0</v>
      </c>
      <c r="U1182" s="2">
        <v>0</v>
      </c>
      <c r="V1182" s="45" t="s">
        <v>77</v>
      </c>
      <c r="W1182" s="45" t="s">
        <v>77</v>
      </c>
      <c r="X1182" s="45">
        <v>0.28940972222222222</v>
      </c>
      <c r="Y1182" s="2">
        <v>0</v>
      </c>
      <c r="Z1182" s="2">
        <v>1</v>
      </c>
      <c r="AA1182">
        <v>1</v>
      </c>
      <c r="AB1182" t="str">
        <f t="shared" si="12"/>
        <v>Swansea BayNeath Port Talbot</v>
      </c>
      <c r="AC1182" t="str">
        <f>IFERROR(VLOOKUP(AB1182,Control!X:Y,2,FALSE),"secondary")</f>
        <v>Primary</v>
      </c>
    </row>
    <row r="1183" spans="1:29" x14ac:dyDescent="0.25">
      <c r="A1183" s="11">
        <v>44690</v>
      </c>
      <c r="B1183" s="2">
        <v>19</v>
      </c>
      <c r="C1183" t="s">
        <v>80</v>
      </c>
      <c r="D1183" t="s">
        <v>133</v>
      </c>
      <c r="E1183" t="s">
        <v>132</v>
      </c>
      <c r="F1183" t="s">
        <v>270</v>
      </c>
      <c r="G1183" s="3">
        <v>0.2319445</v>
      </c>
      <c r="H1183" s="5">
        <v>1.5935184722222225E-2</v>
      </c>
      <c r="I1183" s="2">
        <v>0</v>
      </c>
      <c r="J1183" s="2">
        <v>0</v>
      </c>
      <c r="K1183" s="2">
        <v>0</v>
      </c>
      <c r="L1183" s="2">
        <v>5</v>
      </c>
      <c r="M1183" s="2">
        <v>5</v>
      </c>
      <c r="N1183">
        <v>0</v>
      </c>
      <c r="O1183" s="2">
        <v>5</v>
      </c>
      <c r="P1183" s="2">
        <v>1</v>
      </c>
      <c r="Q1183" s="2">
        <v>4</v>
      </c>
      <c r="R1183" s="2">
        <v>4</v>
      </c>
      <c r="S1183" s="2">
        <v>0</v>
      </c>
      <c r="T1183" s="2">
        <v>0</v>
      </c>
      <c r="U1183" s="2">
        <v>0</v>
      </c>
      <c r="V1183" s="45">
        <v>4.9768518518518521E-4</v>
      </c>
      <c r="W1183" s="45">
        <v>1</v>
      </c>
      <c r="X1183" s="45">
        <v>1.2447916666666668E-2</v>
      </c>
      <c r="Y1183" s="2">
        <v>0</v>
      </c>
      <c r="Z1183" s="2">
        <v>4</v>
      </c>
      <c r="AA1183">
        <v>5</v>
      </c>
      <c r="AB1183" t="str">
        <f t="shared" si="12"/>
        <v>Swansea BayPembrokeshire</v>
      </c>
      <c r="AC1183" t="str">
        <f>IFERROR(VLOOKUP(AB1183,Control!X:Y,2,FALSE),"secondary")</f>
        <v>secondary</v>
      </c>
    </row>
    <row r="1184" spans="1:29" x14ac:dyDescent="0.25">
      <c r="A1184" s="11">
        <v>44690</v>
      </c>
      <c r="B1184" s="2">
        <v>19</v>
      </c>
      <c r="C1184" t="s">
        <v>80</v>
      </c>
      <c r="D1184" t="s">
        <v>133</v>
      </c>
      <c r="E1184" t="s">
        <v>132</v>
      </c>
      <c r="F1184" t="s">
        <v>94</v>
      </c>
      <c r="G1184" s="3">
        <v>18.596944500000003</v>
      </c>
      <c r="H1184" s="5">
        <v>8.0859638257575778E-2</v>
      </c>
      <c r="I1184" s="2">
        <v>1</v>
      </c>
      <c r="J1184" s="2">
        <v>1</v>
      </c>
      <c r="K1184" s="2">
        <v>0</v>
      </c>
      <c r="L1184" s="2">
        <v>10</v>
      </c>
      <c r="M1184" s="2">
        <v>10</v>
      </c>
      <c r="N1184">
        <v>1</v>
      </c>
      <c r="O1184" s="2">
        <v>7</v>
      </c>
      <c r="P1184" s="2">
        <v>1</v>
      </c>
      <c r="Q1184" s="2">
        <v>4</v>
      </c>
      <c r="R1184" s="2">
        <v>7</v>
      </c>
      <c r="S1184" s="2">
        <v>3</v>
      </c>
      <c r="T1184" s="2">
        <v>2</v>
      </c>
      <c r="U1184" s="2">
        <v>0</v>
      </c>
      <c r="V1184" s="45">
        <v>2.7893518518518519E-3</v>
      </c>
      <c r="W1184" s="45">
        <v>1</v>
      </c>
      <c r="X1184" s="45">
        <v>5.7928240740740745E-2</v>
      </c>
      <c r="Y1184" s="2">
        <v>2</v>
      </c>
      <c r="Z1184" s="2">
        <v>7</v>
      </c>
      <c r="AA1184">
        <v>10</v>
      </c>
      <c r="AB1184" t="str">
        <f t="shared" si="12"/>
        <v>Swansea BayPowys</v>
      </c>
      <c r="AC1184" t="str">
        <f>IFERROR(VLOOKUP(AB1184,Control!X:Y,2,FALSE),"secondary")</f>
        <v>secondary</v>
      </c>
    </row>
    <row r="1185" spans="1:29" x14ac:dyDescent="0.25">
      <c r="A1185" s="11">
        <v>44690</v>
      </c>
      <c r="B1185" s="2">
        <v>19</v>
      </c>
      <c r="C1185" t="s">
        <v>80</v>
      </c>
      <c r="D1185" t="s">
        <v>133</v>
      </c>
      <c r="E1185" t="s">
        <v>132</v>
      </c>
      <c r="F1185" t="s">
        <v>267</v>
      </c>
      <c r="G1185" s="3">
        <v>259.80721800000003</v>
      </c>
      <c r="H1185" s="5">
        <v>6.5604534901202771E-2</v>
      </c>
      <c r="I1185" s="2">
        <v>22</v>
      </c>
      <c r="J1185" s="2">
        <v>15</v>
      </c>
      <c r="K1185" s="2">
        <v>3</v>
      </c>
      <c r="L1185" s="2">
        <v>207</v>
      </c>
      <c r="M1185" s="2">
        <v>203</v>
      </c>
      <c r="N1185">
        <v>57</v>
      </c>
      <c r="O1185" s="2">
        <v>137</v>
      </c>
      <c r="P1185" s="2">
        <v>35</v>
      </c>
      <c r="Q1185" s="2">
        <v>126</v>
      </c>
      <c r="R1185" s="2">
        <v>156</v>
      </c>
      <c r="S1185" s="2">
        <v>30</v>
      </c>
      <c r="T1185" s="2">
        <v>4</v>
      </c>
      <c r="U1185" s="2">
        <v>12</v>
      </c>
      <c r="V1185" s="45">
        <v>5.0578703703703706E-3</v>
      </c>
      <c r="W1185" s="45">
        <v>0.6</v>
      </c>
      <c r="X1185" s="45">
        <v>4.6030092592592595E-2</v>
      </c>
      <c r="Y1185" s="2">
        <v>16</v>
      </c>
      <c r="Z1185" s="2">
        <v>156</v>
      </c>
      <c r="AA1185">
        <v>207</v>
      </c>
      <c r="AB1185" t="str">
        <f t="shared" si="12"/>
        <v>Swansea BaySwansea</v>
      </c>
      <c r="AC1185" t="str">
        <f>IFERROR(VLOOKUP(AB1185,Control!X:Y,2,FALSE),"secondary")</f>
        <v>Primary</v>
      </c>
    </row>
    <row r="1186" spans="1:29" x14ac:dyDescent="0.25">
      <c r="A1186" s="11">
        <v>44690</v>
      </c>
      <c r="B1186" s="2">
        <v>19</v>
      </c>
      <c r="C1186" t="s">
        <v>80</v>
      </c>
      <c r="D1186" t="s">
        <v>149</v>
      </c>
      <c r="E1186" t="s">
        <v>150</v>
      </c>
      <c r="F1186" t="s">
        <v>267</v>
      </c>
      <c r="G1186" s="3">
        <v>12.341110333333331</v>
      </c>
      <c r="H1186" s="5">
        <v>3.2219218878600825E-2</v>
      </c>
      <c r="I1186" s="2">
        <v>0</v>
      </c>
      <c r="J1186" s="2">
        <v>0</v>
      </c>
      <c r="K1186" s="2">
        <v>0</v>
      </c>
      <c r="L1186" s="2">
        <v>29</v>
      </c>
      <c r="M1186" s="2">
        <v>29</v>
      </c>
      <c r="N1186">
        <v>8</v>
      </c>
      <c r="O1186" s="2">
        <v>23</v>
      </c>
      <c r="P1186" s="2">
        <v>6</v>
      </c>
      <c r="Q1186" s="2">
        <v>16</v>
      </c>
      <c r="R1186" s="2">
        <v>20</v>
      </c>
      <c r="S1186" s="2">
        <v>4</v>
      </c>
      <c r="T1186" s="2">
        <v>0</v>
      </c>
      <c r="U1186" s="2">
        <v>3</v>
      </c>
      <c r="V1186" s="45">
        <v>2.7256944444444442E-3</v>
      </c>
      <c r="W1186" s="45">
        <v>0.66666666666666663</v>
      </c>
      <c r="X1186" s="45">
        <v>4.5283564814814811E-2</v>
      </c>
      <c r="Y1186" s="2">
        <v>3</v>
      </c>
      <c r="Z1186" s="2">
        <v>20</v>
      </c>
      <c r="AA1186">
        <v>29</v>
      </c>
      <c r="AB1186" t="str">
        <f t="shared" si="12"/>
        <v>Swansea BaySwansea</v>
      </c>
      <c r="AC1186" t="str">
        <f>IFERROR(VLOOKUP(AB1186,Control!X:Y,2,FALSE),"secondary")</f>
        <v>Primary</v>
      </c>
    </row>
    <row r="1187" spans="1:29" x14ac:dyDescent="0.25">
      <c r="A1187" s="11">
        <v>44690</v>
      </c>
      <c r="B1187" s="2">
        <v>19</v>
      </c>
      <c r="C1187" t="s">
        <v>80</v>
      </c>
      <c r="D1187" t="s">
        <v>229</v>
      </c>
      <c r="E1187" t="s">
        <v>150</v>
      </c>
      <c r="F1187" t="s">
        <v>267</v>
      </c>
      <c r="G1187" s="3">
        <v>0</v>
      </c>
      <c r="H1187" s="5">
        <v>3.2523125E-3</v>
      </c>
      <c r="I1187" s="2">
        <v>0</v>
      </c>
      <c r="J1187" s="2">
        <v>0</v>
      </c>
      <c r="K1187" s="2">
        <v>0</v>
      </c>
      <c r="L1187" s="2">
        <v>1</v>
      </c>
      <c r="M1187" s="2">
        <v>1</v>
      </c>
      <c r="N1187">
        <v>0</v>
      </c>
      <c r="O1187" s="2">
        <v>1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1</v>
      </c>
      <c r="V1187" s="45" t="s">
        <v>77</v>
      </c>
      <c r="W1187" s="45" t="s">
        <v>77</v>
      </c>
      <c r="X1187" s="45" t="s">
        <v>77</v>
      </c>
      <c r="Y1187" s="2">
        <v>1</v>
      </c>
      <c r="Z1187" s="2">
        <v>0</v>
      </c>
      <c r="AA1187">
        <v>1</v>
      </c>
      <c r="AB1187" t="str">
        <f t="shared" si="12"/>
        <v>Swansea BaySwansea</v>
      </c>
      <c r="AC1187" t="str">
        <f>IFERROR(VLOOKUP(AB1187,Control!X:Y,2,FALSE),"secondary")</f>
        <v>Primary</v>
      </c>
    </row>
    <row r="1188" spans="1:29" x14ac:dyDescent="0.25">
      <c r="A1188" s="11">
        <v>44690</v>
      </c>
      <c r="B1188" s="2">
        <v>19</v>
      </c>
      <c r="C1188" t="s">
        <v>80</v>
      </c>
      <c r="D1188" t="s">
        <v>133</v>
      </c>
      <c r="E1188" t="s">
        <v>132</v>
      </c>
      <c r="F1188" t="s">
        <v>278</v>
      </c>
      <c r="G1188" s="3">
        <v>0</v>
      </c>
      <c r="H1188" s="5">
        <v>5.8333333333333336E-3</v>
      </c>
      <c r="I1188" s="2">
        <v>0</v>
      </c>
      <c r="J1188" s="2">
        <v>0</v>
      </c>
      <c r="K1188" s="2">
        <v>0</v>
      </c>
      <c r="L1188" s="2">
        <v>3</v>
      </c>
      <c r="M1188" s="2">
        <v>2</v>
      </c>
      <c r="N1188">
        <v>2</v>
      </c>
      <c r="O1188" s="2">
        <v>2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3</v>
      </c>
      <c r="V1188" s="45" t="s">
        <v>77</v>
      </c>
      <c r="W1188" s="45" t="s">
        <v>77</v>
      </c>
      <c r="X1188" s="45" t="s">
        <v>77</v>
      </c>
      <c r="Y1188" s="2">
        <v>3</v>
      </c>
      <c r="Z1188" s="2">
        <v>0</v>
      </c>
      <c r="AA1188">
        <v>3</v>
      </c>
      <c r="AB1188" t="str">
        <f t="shared" si="12"/>
        <v>Swansea BayTorfaen</v>
      </c>
      <c r="AC1188" t="str">
        <f>IFERROR(VLOOKUP(AB1188,Control!X:Y,2,FALSE),"secondary")</f>
        <v>secondary</v>
      </c>
    </row>
    <row r="1189" spans="1:29" x14ac:dyDescent="0.25">
      <c r="A1189" s="11">
        <v>44683</v>
      </c>
      <c r="B1189" s="2">
        <v>18</v>
      </c>
      <c r="C1189" t="s">
        <v>89</v>
      </c>
      <c r="D1189" t="s">
        <v>134</v>
      </c>
      <c r="E1189" t="s">
        <v>132</v>
      </c>
      <c r="F1189" t="s">
        <v>280</v>
      </c>
      <c r="G1189" s="3">
        <v>153.31666383333337</v>
      </c>
      <c r="H1189" s="5">
        <v>0.14354613096978561</v>
      </c>
      <c r="I1189" s="2">
        <v>13</v>
      </c>
      <c r="J1189" s="2">
        <v>9</v>
      </c>
      <c r="K1189" s="2">
        <v>2</v>
      </c>
      <c r="L1189" s="2">
        <v>43</v>
      </c>
      <c r="M1189" s="2">
        <v>43</v>
      </c>
      <c r="N1189">
        <v>3</v>
      </c>
      <c r="O1189" s="2">
        <v>20</v>
      </c>
      <c r="P1189" s="2">
        <v>8</v>
      </c>
      <c r="Q1189" s="2">
        <v>27</v>
      </c>
      <c r="R1189" s="2">
        <v>32</v>
      </c>
      <c r="S1189" s="2">
        <v>5</v>
      </c>
      <c r="T1189" s="2">
        <v>0</v>
      </c>
      <c r="U1189" s="2">
        <v>3</v>
      </c>
      <c r="V1189" s="45">
        <v>4.8263888888888887E-3</v>
      </c>
      <c r="W1189" s="45">
        <v>0.625</v>
      </c>
      <c r="X1189" s="45">
        <v>7.2488425925925928E-2</v>
      </c>
      <c r="Y1189" s="2">
        <v>3</v>
      </c>
      <c r="Z1189" s="2">
        <v>32</v>
      </c>
      <c r="AA1189">
        <v>43</v>
      </c>
      <c r="AB1189" t="str">
        <f t="shared" si="12"/>
        <v>Aneurin BevanBlaenau Gwent</v>
      </c>
      <c r="AC1189" t="str">
        <f>IFERROR(VLOOKUP(AB1189,Control!X:Y,2,FALSE),"secondary")</f>
        <v>Primary</v>
      </c>
    </row>
    <row r="1190" spans="1:29" x14ac:dyDescent="0.25">
      <c r="A1190" s="11">
        <v>44683</v>
      </c>
      <c r="B1190" s="2">
        <v>18</v>
      </c>
      <c r="C1190" t="s">
        <v>89</v>
      </c>
      <c r="D1190" t="s">
        <v>152</v>
      </c>
      <c r="E1190" t="s">
        <v>132</v>
      </c>
      <c r="F1190" t="s">
        <v>280</v>
      </c>
      <c r="G1190" s="3">
        <v>0</v>
      </c>
      <c r="H1190" s="5">
        <v>4.6181944166666669E-2</v>
      </c>
      <c r="I1190" s="2">
        <v>1</v>
      </c>
      <c r="J1190" s="2">
        <v>0</v>
      </c>
      <c r="K1190" s="2">
        <v>0</v>
      </c>
      <c r="L1190" s="2">
        <v>26</v>
      </c>
      <c r="M1190" s="2">
        <v>26</v>
      </c>
      <c r="N1190">
        <v>0</v>
      </c>
      <c r="O1190" s="2">
        <v>13</v>
      </c>
      <c r="P1190" s="2">
        <v>2</v>
      </c>
      <c r="Q1190" s="2">
        <v>16</v>
      </c>
      <c r="R1190" s="2">
        <v>19</v>
      </c>
      <c r="S1190" s="2">
        <v>3</v>
      </c>
      <c r="T1190" s="2">
        <v>0</v>
      </c>
      <c r="U1190" s="2">
        <v>5</v>
      </c>
      <c r="V1190" s="45">
        <v>4.3923611111111116E-3</v>
      </c>
      <c r="W1190" s="45">
        <v>0.5</v>
      </c>
      <c r="X1190" s="45">
        <v>8.8425925925925922E-2</v>
      </c>
      <c r="Y1190" s="2">
        <v>5</v>
      </c>
      <c r="Z1190" s="2">
        <v>19</v>
      </c>
      <c r="AA1190">
        <v>26</v>
      </c>
      <c r="AB1190" t="str">
        <f t="shared" si="12"/>
        <v>Aneurin BevanBlaenau Gwent</v>
      </c>
      <c r="AC1190" t="str">
        <f>IFERROR(VLOOKUP(AB1190,Control!X:Y,2,FALSE),"secondary")</f>
        <v>Primary</v>
      </c>
    </row>
    <row r="1191" spans="1:29" x14ac:dyDescent="0.25">
      <c r="A1191" s="11">
        <v>44683</v>
      </c>
      <c r="B1191" s="2">
        <v>18</v>
      </c>
      <c r="C1191" t="s">
        <v>89</v>
      </c>
      <c r="D1191" t="s">
        <v>158</v>
      </c>
      <c r="E1191" t="s">
        <v>132</v>
      </c>
      <c r="F1191" t="s">
        <v>280</v>
      </c>
      <c r="G1191" s="3">
        <v>0</v>
      </c>
      <c r="H1191" s="5">
        <v>1.296873263888889E-2</v>
      </c>
      <c r="I1191" s="2">
        <v>0</v>
      </c>
      <c r="J1191" s="2">
        <v>0</v>
      </c>
      <c r="K1191" s="2">
        <v>0</v>
      </c>
      <c r="L1191" s="2">
        <v>2</v>
      </c>
      <c r="M1191" s="2">
        <v>2</v>
      </c>
      <c r="N1191">
        <v>0</v>
      </c>
      <c r="O1191" s="2">
        <v>2</v>
      </c>
      <c r="P1191" s="2">
        <v>0</v>
      </c>
      <c r="Q1191" s="2">
        <v>1</v>
      </c>
      <c r="R1191" s="2">
        <v>1</v>
      </c>
      <c r="S1191" s="2">
        <v>0</v>
      </c>
      <c r="T1191" s="2">
        <v>0</v>
      </c>
      <c r="U1191" s="2">
        <v>1</v>
      </c>
      <c r="V1191" s="45" t="s">
        <v>77</v>
      </c>
      <c r="W1191" s="45" t="s">
        <v>77</v>
      </c>
      <c r="X1191" s="45">
        <v>0.15379629629629629</v>
      </c>
      <c r="Y1191" s="2">
        <v>1</v>
      </c>
      <c r="Z1191" s="2">
        <v>1</v>
      </c>
      <c r="AA1191">
        <v>2</v>
      </c>
      <c r="AB1191" t="str">
        <f t="shared" si="12"/>
        <v>Aneurin BevanBlaenau Gwent</v>
      </c>
      <c r="AC1191" t="str">
        <f>IFERROR(VLOOKUP(AB1191,Control!X:Y,2,FALSE),"secondary")</f>
        <v>Primary</v>
      </c>
    </row>
    <row r="1192" spans="1:29" x14ac:dyDescent="0.25">
      <c r="A1192" s="11">
        <v>44683</v>
      </c>
      <c r="B1192" s="2">
        <v>18</v>
      </c>
      <c r="C1192" t="s">
        <v>89</v>
      </c>
      <c r="D1192" t="s">
        <v>164</v>
      </c>
      <c r="E1192" t="s">
        <v>150</v>
      </c>
      <c r="F1192" t="s">
        <v>280</v>
      </c>
      <c r="G1192" s="3">
        <v>0</v>
      </c>
      <c r="H1192" s="5" t="s">
        <v>77</v>
      </c>
      <c r="I1192" s="2">
        <v>0</v>
      </c>
      <c r="J1192" s="2">
        <v>0</v>
      </c>
      <c r="K1192" s="2">
        <v>0</v>
      </c>
      <c r="L1192" s="2">
        <v>1</v>
      </c>
      <c r="M1192" s="2">
        <v>1</v>
      </c>
      <c r="N1192">
        <v>0</v>
      </c>
      <c r="O1192" s="2">
        <v>1</v>
      </c>
      <c r="P1192" s="2">
        <v>0</v>
      </c>
      <c r="Q1192" s="2">
        <v>1</v>
      </c>
      <c r="R1192" s="2">
        <v>1</v>
      </c>
      <c r="S1192" s="2">
        <v>0</v>
      </c>
      <c r="T1192" s="2">
        <v>0</v>
      </c>
      <c r="U1192" s="2">
        <v>0</v>
      </c>
      <c r="V1192" s="45" t="s">
        <v>77</v>
      </c>
      <c r="W1192" s="45" t="s">
        <v>77</v>
      </c>
      <c r="X1192" s="45">
        <v>0.2414351851851852</v>
      </c>
      <c r="Y1192" s="2">
        <v>0</v>
      </c>
      <c r="Z1192" s="2">
        <v>1</v>
      </c>
      <c r="AA1192">
        <v>1</v>
      </c>
      <c r="AB1192" t="str">
        <f t="shared" si="12"/>
        <v>Aneurin BevanBlaenau Gwent</v>
      </c>
      <c r="AC1192" t="str">
        <f>IFERROR(VLOOKUP(AB1192,Control!X:Y,2,FALSE),"secondary")</f>
        <v>Primary</v>
      </c>
    </row>
    <row r="1193" spans="1:29" x14ac:dyDescent="0.25">
      <c r="A1193" s="11">
        <v>44683</v>
      </c>
      <c r="B1193" s="2">
        <v>18</v>
      </c>
      <c r="C1193" t="s">
        <v>89</v>
      </c>
      <c r="D1193" t="s">
        <v>134</v>
      </c>
      <c r="E1193" t="s">
        <v>132</v>
      </c>
      <c r="F1193" t="s">
        <v>272</v>
      </c>
      <c r="G1193" s="3">
        <v>191.2663858333334</v>
      </c>
      <c r="H1193" s="5">
        <v>9.3093639066951589E-2</v>
      </c>
      <c r="I1193" s="2">
        <v>16</v>
      </c>
      <c r="J1193" s="2">
        <v>9</v>
      </c>
      <c r="K1193" s="2">
        <v>1</v>
      </c>
      <c r="L1193" s="2">
        <v>96</v>
      </c>
      <c r="M1193" s="2">
        <v>96</v>
      </c>
      <c r="N1193">
        <v>12</v>
      </c>
      <c r="O1193" s="2">
        <v>51</v>
      </c>
      <c r="P1193" s="2">
        <v>24</v>
      </c>
      <c r="Q1193" s="2">
        <v>52</v>
      </c>
      <c r="R1193" s="2">
        <v>65</v>
      </c>
      <c r="S1193" s="2">
        <v>13</v>
      </c>
      <c r="T1193" s="2">
        <v>2</v>
      </c>
      <c r="U1193" s="2">
        <v>5</v>
      </c>
      <c r="V1193" s="45">
        <v>5.2719907407407412E-3</v>
      </c>
      <c r="W1193" s="45">
        <v>0.5</v>
      </c>
      <c r="X1193" s="45">
        <v>7.554398148148149E-2</v>
      </c>
      <c r="Y1193" s="2">
        <v>7</v>
      </c>
      <c r="Z1193" s="2">
        <v>65</v>
      </c>
      <c r="AA1193">
        <v>96</v>
      </c>
      <c r="AB1193" t="str">
        <f t="shared" si="12"/>
        <v>Aneurin BevanCaerphilly</v>
      </c>
      <c r="AC1193" t="str">
        <f>IFERROR(VLOOKUP(AB1193,Control!X:Y,2,FALSE),"secondary")</f>
        <v>Primary</v>
      </c>
    </row>
    <row r="1194" spans="1:29" x14ac:dyDescent="0.25">
      <c r="A1194" s="11">
        <v>44683</v>
      </c>
      <c r="B1194" s="2">
        <v>18</v>
      </c>
      <c r="C1194" t="s">
        <v>89</v>
      </c>
      <c r="D1194" t="s">
        <v>159</v>
      </c>
      <c r="E1194" t="s">
        <v>150</v>
      </c>
      <c r="F1194" t="s">
        <v>272</v>
      </c>
      <c r="G1194" s="3">
        <v>0</v>
      </c>
      <c r="H1194" s="5">
        <v>3.3472220749158246E-2</v>
      </c>
      <c r="I1194" s="2">
        <v>0</v>
      </c>
      <c r="J1194" s="2">
        <v>0</v>
      </c>
      <c r="K1194" s="2">
        <v>0</v>
      </c>
      <c r="L1194" s="2">
        <v>34</v>
      </c>
      <c r="M1194" s="2">
        <v>34</v>
      </c>
      <c r="N1194">
        <v>0</v>
      </c>
      <c r="O1194" s="2">
        <v>25</v>
      </c>
      <c r="P1194" s="2">
        <v>5</v>
      </c>
      <c r="Q1194" s="2">
        <v>19</v>
      </c>
      <c r="R1194" s="2">
        <v>23</v>
      </c>
      <c r="S1194" s="2">
        <v>4</v>
      </c>
      <c r="T1194" s="2">
        <v>0</v>
      </c>
      <c r="U1194" s="2">
        <v>6</v>
      </c>
      <c r="V1194" s="45">
        <v>3.5185185185185185E-3</v>
      </c>
      <c r="W1194" s="45">
        <v>0.8</v>
      </c>
      <c r="X1194" s="45">
        <v>9.4212962962962957E-2</v>
      </c>
      <c r="Y1194" s="2">
        <v>6</v>
      </c>
      <c r="Z1194" s="2">
        <v>23</v>
      </c>
      <c r="AA1194">
        <v>34</v>
      </c>
      <c r="AB1194" t="str">
        <f t="shared" si="12"/>
        <v>Aneurin BevanCaerphilly</v>
      </c>
      <c r="AC1194" t="str">
        <f>IFERROR(VLOOKUP(AB1194,Control!X:Y,2,FALSE),"secondary")</f>
        <v>Primary</v>
      </c>
    </row>
    <row r="1195" spans="1:29" x14ac:dyDescent="0.25">
      <c r="A1195" s="11">
        <v>44683</v>
      </c>
      <c r="B1195" s="2">
        <v>18</v>
      </c>
      <c r="C1195" t="s">
        <v>89</v>
      </c>
      <c r="D1195" t="s">
        <v>158</v>
      </c>
      <c r="E1195" t="s">
        <v>132</v>
      </c>
      <c r="F1195" t="s">
        <v>272</v>
      </c>
      <c r="G1195" s="3">
        <v>0</v>
      </c>
      <c r="H1195" s="5">
        <v>1.927910119047619E-2</v>
      </c>
      <c r="I1195" s="2">
        <v>0</v>
      </c>
      <c r="J1195" s="2">
        <v>0</v>
      </c>
      <c r="K1195" s="2">
        <v>0</v>
      </c>
      <c r="L1195" s="2">
        <v>8</v>
      </c>
      <c r="M1195" s="2">
        <v>8</v>
      </c>
      <c r="N1195">
        <v>0</v>
      </c>
      <c r="O1195" s="2">
        <v>7</v>
      </c>
      <c r="P1195" s="2">
        <v>0</v>
      </c>
      <c r="Q1195" s="2">
        <v>2</v>
      </c>
      <c r="R1195" s="2">
        <v>3</v>
      </c>
      <c r="S1195" s="2">
        <v>1</v>
      </c>
      <c r="T1195" s="2">
        <v>0</v>
      </c>
      <c r="U1195" s="2">
        <v>5</v>
      </c>
      <c r="V1195" s="45" t="s">
        <v>77</v>
      </c>
      <c r="W1195" s="45" t="s">
        <v>77</v>
      </c>
      <c r="X1195" s="45">
        <v>0.115</v>
      </c>
      <c r="Y1195" s="2">
        <v>5</v>
      </c>
      <c r="Z1195" s="2">
        <v>3</v>
      </c>
      <c r="AA1195">
        <v>8</v>
      </c>
      <c r="AB1195" t="str">
        <f t="shared" si="12"/>
        <v>Aneurin BevanCaerphilly</v>
      </c>
      <c r="AC1195" t="str">
        <f>IFERROR(VLOOKUP(AB1195,Control!X:Y,2,FALSE),"secondary")</f>
        <v>Primary</v>
      </c>
    </row>
    <row r="1196" spans="1:29" x14ac:dyDescent="0.25">
      <c r="A1196" s="11">
        <v>44683</v>
      </c>
      <c r="B1196" s="2">
        <v>18</v>
      </c>
      <c r="C1196" t="s">
        <v>89</v>
      </c>
      <c r="D1196" t="s">
        <v>134</v>
      </c>
      <c r="E1196" t="s">
        <v>132</v>
      </c>
      <c r="F1196" t="s">
        <v>273</v>
      </c>
      <c r="G1196" s="3">
        <v>0</v>
      </c>
      <c r="H1196" s="5">
        <v>8.9120381944444455E-3</v>
      </c>
      <c r="I1196" s="2">
        <v>0</v>
      </c>
      <c r="J1196" s="2">
        <v>0</v>
      </c>
      <c r="K1196" s="2">
        <v>0</v>
      </c>
      <c r="L1196" s="2">
        <v>2</v>
      </c>
      <c r="M1196" s="2">
        <v>2</v>
      </c>
      <c r="N1196">
        <v>2</v>
      </c>
      <c r="O1196" s="2">
        <v>2</v>
      </c>
      <c r="P1196" s="2">
        <v>0</v>
      </c>
      <c r="Q1196" s="2">
        <v>1</v>
      </c>
      <c r="R1196" s="2">
        <v>1</v>
      </c>
      <c r="S1196" s="2">
        <v>0</v>
      </c>
      <c r="T1196" s="2">
        <v>0</v>
      </c>
      <c r="U1196" s="2">
        <v>1</v>
      </c>
      <c r="V1196" s="45" t="s">
        <v>77</v>
      </c>
      <c r="W1196" s="45" t="s">
        <v>77</v>
      </c>
      <c r="X1196" s="45">
        <v>3.6458333333333334E-3</v>
      </c>
      <c r="Y1196" s="2">
        <v>1</v>
      </c>
      <c r="Z1196" s="2">
        <v>1</v>
      </c>
      <c r="AA1196">
        <v>2</v>
      </c>
      <c r="AB1196" t="str">
        <f t="shared" ref="AB1196:AB1259" si="13">C1196&amp;F1196</f>
        <v>Aneurin BevanCardiff</v>
      </c>
      <c r="AC1196" t="str">
        <f>IFERROR(VLOOKUP(AB1196,Control!X:Y,2,FALSE),"secondary")</f>
        <v>secondary</v>
      </c>
    </row>
    <row r="1197" spans="1:29" x14ac:dyDescent="0.25">
      <c r="A1197" s="11">
        <v>44683</v>
      </c>
      <c r="B1197" s="2">
        <v>18</v>
      </c>
      <c r="C1197" t="s">
        <v>89</v>
      </c>
      <c r="D1197" t="s">
        <v>134</v>
      </c>
      <c r="E1197" t="s">
        <v>132</v>
      </c>
      <c r="F1197" t="s">
        <v>268</v>
      </c>
      <c r="G1197" s="3">
        <v>0.68166566666666673</v>
      </c>
      <c r="H1197" s="5">
        <v>3.8819402777777783E-2</v>
      </c>
      <c r="I1197" s="2">
        <v>0</v>
      </c>
      <c r="J1197" s="2">
        <v>0</v>
      </c>
      <c r="K1197" s="2">
        <v>0</v>
      </c>
      <c r="L1197" s="2">
        <v>1</v>
      </c>
      <c r="M1197" s="2">
        <v>1</v>
      </c>
      <c r="N1197">
        <v>0</v>
      </c>
      <c r="O1197" s="2">
        <v>1</v>
      </c>
      <c r="P1197" s="2">
        <v>1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45">
        <v>1.2847222222222223E-3</v>
      </c>
      <c r="W1197" s="45">
        <v>1</v>
      </c>
      <c r="X1197" s="45" t="s">
        <v>77</v>
      </c>
      <c r="Y1197" s="2">
        <v>0</v>
      </c>
      <c r="Z1197" s="2">
        <v>0</v>
      </c>
      <c r="AA1197">
        <v>1</v>
      </c>
      <c r="AB1197" t="str">
        <f t="shared" si="13"/>
        <v>Aneurin BevanCarmarthenshire</v>
      </c>
      <c r="AC1197" t="str">
        <f>IFERROR(VLOOKUP(AB1197,Control!X:Y,2,FALSE),"secondary")</f>
        <v>secondary</v>
      </c>
    </row>
    <row r="1198" spans="1:29" x14ac:dyDescent="0.25">
      <c r="A1198" s="11">
        <v>44683</v>
      </c>
      <c r="B1198" s="2">
        <v>18</v>
      </c>
      <c r="C1198" t="s">
        <v>89</v>
      </c>
      <c r="D1198" t="s">
        <v>316</v>
      </c>
      <c r="E1198" t="s">
        <v>317</v>
      </c>
      <c r="F1198" t="s">
        <v>287</v>
      </c>
      <c r="G1198" s="3">
        <v>0</v>
      </c>
      <c r="H1198" s="5">
        <v>5.0347222222222225E-3</v>
      </c>
      <c r="I1198" s="2">
        <v>0</v>
      </c>
      <c r="J1198" s="2">
        <v>0</v>
      </c>
      <c r="K1198" s="2">
        <v>0</v>
      </c>
      <c r="L1198" s="2">
        <v>1</v>
      </c>
      <c r="M1198" s="2">
        <v>1</v>
      </c>
      <c r="N1198">
        <v>0</v>
      </c>
      <c r="O1198" s="2">
        <v>1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1</v>
      </c>
      <c r="V1198" s="45" t="s">
        <v>77</v>
      </c>
      <c r="W1198" s="45" t="s">
        <v>77</v>
      </c>
      <c r="X1198" s="45" t="s">
        <v>77</v>
      </c>
      <c r="Y1198" s="2">
        <v>1</v>
      </c>
      <c r="Z1198" s="2">
        <v>0</v>
      </c>
      <c r="AA1198">
        <v>1</v>
      </c>
      <c r="AB1198" t="str">
        <f t="shared" si="13"/>
        <v>Aneurin BevanGwynedd</v>
      </c>
      <c r="AC1198" t="str">
        <f>IFERROR(VLOOKUP(AB1198,Control!X:Y,2,FALSE),"secondary")</f>
        <v>secondary</v>
      </c>
    </row>
    <row r="1199" spans="1:29" x14ac:dyDescent="0.25">
      <c r="A1199" s="11">
        <v>44683</v>
      </c>
      <c r="B1199" s="2">
        <v>18</v>
      </c>
      <c r="C1199" t="s">
        <v>89</v>
      </c>
      <c r="D1199" t="s">
        <v>134</v>
      </c>
      <c r="E1199" t="s">
        <v>132</v>
      </c>
      <c r="F1199" t="s">
        <v>279</v>
      </c>
      <c r="G1199" s="3">
        <v>131.04277116666665</v>
      </c>
      <c r="H1199" s="5">
        <v>9.8142131403318927E-2</v>
      </c>
      <c r="I1199" s="2">
        <v>15</v>
      </c>
      <c r="J1199" s="2">
        <v>7</v>
      </c>
      <c r="K1199" s="2">
        <v>0</v>
      </c>
      <c r="L1199" s="2">
        <v>63</v>
      </c>
      <c r="M1199" s="2">
        <v>61</v>
      </c>
      <c r="N1199">
        <v>10</v>
      </c>
      <c r="O1199" s="2">
        <v>37</v>
      </c>
      <c r="P1199" s="2">
        <v>15</v>
      </c>
      <c r="Q1199" s="2">
        <v>32</v>
      </c>
      <c r="R1199" s="2">
        <v>42</v>
      </c>
      <c r="S1199" s="2">
        <v>10</v>
      </c>
      <c r="T1199" s="2">
        <v>0</v>
      </c>
      <c r="U1199" s="2">
        <v>6</v>
      </c>
      <c r="V1199" s="45">
        <v>8.7037037037037048E-3</v>
      </c>
      <c r="W1199" s="45">
        <v>0.13333333333333333</v>
      </c>
      <c r="X1199" s="45">
        <v>7.3379629629629628E-2</v>
      </c>
      <c r="Y1199" s="2">
        <v>6</v>
      </c>
      <c r="Z1199" s="2">
        <v>42</v>
      </c>
      <c r="AA1199">
        <v>63</v>
      </c>
      <c r="AB1199" t="str">
        <f t="shared" si="13"/>
        <v>Aneurin BevanMonmouthshire</v>
      </c>
      <c r="AC1199" t="str">
        <f>IFERROR(VLOOKUP(AB1199,Control!X:Y,2,FALSE),"secondary")</f>
        <v>Primary</v>
      </c>
    </row>
    <row r="1200" spans="1:29" x14ac:dyDescent="0.25">
      <c r="A1200" s="11">
        <v>44683</v>
      </c>
      <c r="B1200" s="2">
        <v>18</v>
      </c>
      <c r="C1200" t="s">
        <v>89</v>
      </c>
      <c r="D1200" t="s">
        <v>152</v>
      </c>
      <c r="E1200" t="s">
        <v>132</v>
      </c>
      <c r="F1200" t="s">
        <v>279</v>
      </c>
      <c r="G1200" s="3">
        <v>0</v>
      </c>
      <c r="H1200" s="5">
        <v>6.6447582341269837E-2</v>
      </c>
      <c r="I1200" s="2">
        <v>1</v>
      </c>
      <c r="J1200" s="2">
        <v>0</v>
      </c>
      <c r="K1200" s="2">
        <v>0</v>
      </c>
      <c r="L1200" s="2">
        <v>13</v>
      </c>
      <c r="M1200" s="2">
        <v>13</v>
      </c>
      <c r="N1200">
        <v>0</v>
      </c>
      <c r="O1200" s="2">
        <v>5</v>
      </c>
      <c r="P1200" s="2">
        <v>0</v>
      </c>
      <c r="Q1200" s="2">
        <v>11</v>
      </c>
      <c r="R1200" s="2">
        <v>11</v>
      </c>
      <c r="S1200" s="2">
        <v>0</v>
      </c>
      <c r="T1200" s="2">
        <v>0</v>
      </c>
      <c r="U1200" s="2">
        <v>2</v>
      </c>
      <c r="V1200" s="45" t="s">
        <v>77</v>
      </c>
      <c r="W1200" s="45" t="s">
        <v>77</v>
      </c>
      <c r="X1200" s="45">
        <v>5.9826388888888894E-2</v>
      </c>
      <c r="Y1200" s="2">
        <v>2</v>
      </c>
      <c r="Z1200" s="2">
        <v>11</v>
      </c>
      <c r="AA1200">
        <v>13</v>
      </c>
      <c r="AB1200" t="str">
        <f t="shared" si="13"/>
        <v>Aneurin BevanMonmouthshire</v>
      </c>
      <c r="AC1200" t="str">
        <f>IFERROR(VLOOKUP(AB1200,Control!X:Y,2,FALSE),"secondary")</f>
        <v>Primary</v>
      </c>
    </row>
    <row r="1201" spans="1:29" x14ac:dyDescent="0.25">
      <c r="A1201" s="11">
        <v>44683</v>
      </c>
      <c r="B1201" s="2">
        <v>18</v>
      </c>
      <c r="C1201" t="s">
        <v>89</v>
      </c>
      <c r="D1201" t="s">
        <v>158</v>
      </c>
      <c r="E1201" t="s">
        <v>132</v>
      </c>
      <c r="F1201" t="s">
        <v>279</v>
      </c>
      <c r="G1201" s="3">
        <v>0</v>
      </c>
      <c r="H1201" s="5">
        <v>4.7743049768518515E-2</v>
      </c>
      <c r="I1201" s="2">
        <v>0</v>
      </c>
      <c r="J1201" s="2">
        <v>0</v>
      </c>
      <c r="K1201" s="2">
        <v>0</v>
      </c>
      <c r="L1201" s="2">
        <v>7</v>
      </c>
      <c r="M1201" s="2">
        <v>6</v>
      </c>
      <c r="N1201">
        <v>0</v>
      </c>
      <c r="O1201" s="2">
        <v>3</v>
      </c>
      <c r="P1201" s="2">
        <v>0</v>
      </c>
      <c r="Q1201" s="2">
        <v>2</v>
      </c>
      <c r="R1201" s="2">
        <v>3</v>
      </c>
      <c r="S1201" s="2">
        <v>1</v>
      </c>
      <c r="T1201" s="2">
        <v>0</v>
      </c>
      <c r="U1201" s="2">
        <v>4</v>
      </c>
      <c r="V1201" s="45" t="s">
        <v>77</v>
      </c>
      <c r="W1201" s="45" t="s">
        <v>77</v>
      </c>
      <c r="X1201" s="45">
        <v>0.14537615740740742</v>
      </c>
      <c r="Y1201" s="2">
        <v>4</v>
      </c>
      <c r="Z1201" s="2">
        <v>3</v>
      </c>
      <c r="AA1201">
        <v>6</v>
      </c>
      <c r="AB1201" t="str">
        <f t="shared" si="13"/>
        <v>Aneurin BevanMonmouthshire</v>
      </c>
      <c r="AC1201" t="str">
        <f>IFERROR(VLOOKUP(AB1201,Control!X:Y,2,FALSE),"secondary")</f>
        <v>Primary</v>
      </c>
    </row>
    <row r="1202" spans="1:29" x14ac:dyDescent="0.25">
      <c r="A1202" s="11">
        <v>44683</v>
      </c>
      <c r="B1202" s="2">
        <v>18</v>
      </c>
      <c r="C1202" t="s">
        <v>89</v>
      </c>
      <c r="D1202" t="s">
        <v>164</v>
      </c>
      <c r="E1202" t="s">
        <v>150</v>
      </c>
      <c r="F1202" t="s">
        <v>279</v>
      </c>
      <c r="G1202" s="3">
        <v>0</v>
      </c>
      <c r="H1202" s="5">
        <v>7.8240763888888891E-3</v>
      </c>
      <c r="I1202" s="2">
        <v>0</v>
      </c>
      <c r="J1202" s="2">
        <v>0</v>
      </c>
      <c r="K1202" s="2">
        <v>0</v>
      </c>
      <c r="L1202" s="2">
        <v>1</v>
      </c>
      <c r="M1202" s="2">
        <v>1</v>
      </c>
      <c r="N1202">
        <v>0</v>
      </c>
      <c r="O1202" s="2">
        <v>1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1</v>
      </c>
      <c r="V1202" s="45" t="s">
        <v>77</v>
      </c>
      <c r="W1202" s="45" t="s">
        <v>77</v>
      </c>
      <c r="X1202" s="45" t="s">
        <v>77</v>
      </c>
      <c r="Y1202" s="2">
        <v>1</v>
      </c>
      <c r="Z1202" s="2">
        <v>0</v>
      </c>
      <c r="AA1202">
        <v>1</v>
      </c>
      <c r="AB1202" t="str">
        <f t="shared" si="13"/>
        <v>Aneurin BevanMonmouthshire</v>
      </c>
      <c r="AC1202" t="str">
        <f>IFERROR(VLOOKUP(AB1202,Control!X:Y,2,FALSE),"secondary")</f>
        <v>Primary</v>
      </c>
    </row>
    <row r="1203" spans="1:29" x14ac:dyDescent="0.25">
      <c r="A1203" s="11">
        <v>44683</v>
      </c>
      <c r="B1203" s="2">
        <v>18</v>
      </c>
      <c r="C1203" t="s">
        <v>89</v>
      </c>
      <c r="D1203" t="s">
        <v>134</v>
      </c>
      <c r="E1203" t="s">
        <v>132</v>
      </c>
      <c r="F1203" t="s">
        <v>271</v>
      </c>
      <c r="G1203" s="3">
        <v>283.67332999999991</v>
      </c>
      <c r="H1203" s="5">
        <v>0.10492012833969463</v>
      </c>
      <c r="I1203" s="2">
        <v>23</v>
      </c>
      <c r="J1203" s="2">
        <v>14</v>
      </c>
      <c r="K1203" s="2">
        <v>3</v>
      </c>
      <c r="L1203" s="2">
        <v>124</v>
      </c>
      <c r="M1203" s="2">
        <v>120</v>
      </c>
      <c r="N1203">
        <v>22</v>
      </c>
      <c r="O1203" s="2">
        <v>69</v>
      </c>
      <c r="P1203" s="2">
        <v>27</v>
      </c>
      <c r="Q1203" s="2">
        <v>70</v>
      </c>
      <c r="R1203" s="2">
        <v>77</v>
      </c>
      <c r="S1203" s="2">
        <v>7</v>
      </c>
      <c r="T1203" s="2">
        <v>0</v>
      </c>
      <c r="U1203" s="2">
        <v>20</v>
      </c>
      <c r="V1203" s="45">
        <v>5.0347222222222225E-3</v>
      </c>
      <c r="W1203" s="45">
        <v>0.55555555555555558</v>
      </c>
      <c r="X1203" s="45">
        <v>5.7777777777777782E-2</v>
      </c>
      <c r="Y1203" s="2">
        <v>20</v>
      </c>
      <c r="Z1203" s="2">
        <v>77</v>
      </c>
      <c r="AA1203">
        <v>123</v>
      </c>
      <c r="AB1203" t="str">
        <f t="shared" si="13"/>
        <v>Aneurin BevanNewport</v>
      </c>
      <c r="AC1203" t="str">
        <f>IFERROR(VLOOKUP(AB1203,Control!X:Y,2,FALSE),"secondary")</f>
        <v>Primary</v>
      </c>
    </row>
    <row r="1204" spans="1:29" x14ac:dyDescent="0.25">
      <c r="A1204" s="11">
        <v>44683</v>
      </c>
      <c r="B1204" s="2">
        <v>18</v>
      </c>
      <c r="C1204" t="s">
        <v>89</v>
      </c>
      <c r="D1204" t="s">
        <v>158</v>
      </c>
      <c r="E1204" t="s">
        <v>132</v>
      </c>
      <c r="F1204" t="s">
        <v>271</v>
      </c>
      <c r="G1204" s="3">
        <v>0</v>
      </c>
      <c r="H1204" s="5">
        <v>4.3112565072016468E-2</v>
      </c>
      <c r="I1204" s="2">
        <v>0</v>
      </c>
      <c r="J1204" s="2">
        <v>0</v>
      </c>
      <c r="K1204" s="2">
        <v>0</v>
      </c>
      <c r="L1204" s="2">
        <v>30</v>
      </c>
      <c r="M1204" s="2">
        <v>29</v>
      </c>
      <c r="N1204">
        <v>0</v>
      </c>
      <c r="O1204" s="2">
        <v>20</v>
      </c>
      <c r="P1204" s="2">
        <v>3</v>
      </c>
      <c r="Q1204" s="2">
        <v>15</v>
      </c>
      <c r="R1204" s="2">
        <v>20</v>
      </c>
      <c r="S1204" s="2">
        <v>5</v>
      </c>
      <c r="T1204" s="2">
        <v>2</v>
      </c>
      <c r="U1204" s="2">
        <v>5</v>
      </c>
      <c r="V1204" s="45">
        <v>3.9004629629629628E-3</v>
      </c>
      <c r="W1204" s="45">
        <v>0.66666666666666663</v>
      </c>
      <c r="X1204" s="45">
        <v>0.12993055555555555</v>
      </c>
      <c r="Y1204" s="2">
        <v>7</v>
      </c>
      <c r="Z1204" s="2">
        <v>20</v>
      </c>
      <c r="AA1204">
        <v>30</v>
      </c>
      <c r="AB1204" t="str">
        <f t="shared" si="13"/>
        <v>Aneurin BevanNewport</v>
      </c>
      <c r="AC1204" t="str">
        <f>IFERROR(VLOOKUP(AB1204,Control!X:Y,2,FALSE),"secondary")</f>
        <v>Primary</v>
      </c>
    </row>
    <row r="1205" spans="1:29" x14ac:dyDescent="0.25">
      <c r="A1205" s="11">
        <v>44683</v>
      </c>
      <c r="B1205" s="2">
        <v>18</v>
      </c>
      <c r="C1205" t="s">
        <v>89</v>
      </c>
      <c r="D1205" t="s">
        <v>164</v>
      </c>
      <c r="E1205" t="s">
        <v>150</v>
      </c>
      <c r="F1205" t="s">
        <v>271</v>
      </c>
      <c r="G1205" s="3">
        <v>0</v>
      </c>
      <c r="H1205" s="5">
        <v>1.5034722222222222E-2</v>
      </c>
      <c r="I1205" s="2">
        <v>0</v>
      </c>
      <c r="J1205" s="2">
        <v>0</v>
      </c>
      <c r="K1205" s="2">
        <v>0</v>
      </c>
      <c r="L1205" s="2">
        <v>1</v>
      </c>
      <c r="M1205" s="2">
        <v>1</v>
      </c>
      <c r="N1205">
        <v>0</v>
      </c>
      <c r="O1205" s="2">
        <v>1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1</v>
      </c>
      <c r="V1205" s="45" t="s">
        <v>77</v>
      </c>
      <c r="W1205" s="45" t="s">
        <v>77</v>
      </c>
      <c r="X1205" s="45" t="s">
        <v>77</v>
      </c>
      <c r="Y1205" s="2">
        <v>1</v>
      </c>
      <c r="Z1205" s="2">
        <v>0</v>
      </c>
      <c r="AA1205">
        <v>1</v>
      </c>
      <c r="AB1205" t="str">
        <f t="shared" si="13"/>
        <v>Aneurin BevanNewport</v>
      </c>
      <c r="AC1205" t="str">
        <f>IFERROR(VLOOKUP(AB1205,Control!X:Y,2,FALSE),"secondary")</f>
        <v>Primary</v>
      </c>
    </row>
    <row r="1206" spans="1:29" x14ac:dyDescent="0.25">
      <c r="A1206" s="11">
        <v>44683</v>
      </c>
      <c r="B1206" s="2">
        <v>18</v>
      </c>
      <c r="C1206" t="s">
        <v>89</v>
      </c>
      <c r="D1206" t="s">
        <v>159</v>
      </c>
      <c r="E1206" t="s">
        <v>150</v>
      </c>
      <c r="F1206" t="s">
        <v>271</v>
      </c>
      <c r="G1206" s="3">
        <v>0</v>
      </c>
      <c r="H1206" s="5">
        <v>1.2453701388888891E-2</v>
      </c>
      <c r="I1206" s="2">
        <v>0</v>
      </c>
      <c r="J1206" s="2">
        <v>0</v>
      </c>
      <c r="K1206" s="2">
        <v>0</v>
      </c>
      <c r="L1206" s="2">
        <v>1</v>
      </c>
      <c r="M1206" s="2">
        <v>1</v>
      </c>
      <c r="N1206">
        <v>0</v>
      </c>
      <c r="O1206" s="2">
        <v>1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1</v>
      </c>
      <c r="V1206" s="45" t="s">
        <v>77</v>
      </c>
      <c r="W1206" s="45" t="s">
        <v>77</v>
      </c>
      <c r="X1206" s="45" t="s">
        <v>77</v>
      </c>
      <c r="Y1206" s="2">
        <v>1</v>
      </c>
      <c r="Z1206" s="2">
        <v>0</v>
      </c>
      <c r="AA1206">
        <v>1</v>
      </c>
      <c r="AB1206" t="str">
        <f t="shared" si="13"/>
        <v>Aneurin BevanNewport</v>
      </c>
      <c r="AC1206" t="str">
        <f>IFERROR(VLOOKUP(AB1206,Control!X:Y,2,FALSE),"secondary")</f>
        <v>Primary</v>
      </c>
    </row>
    <row r="1207" spans="1:29" x14ac:dyDescent="0.25">
      <c r="A1207" s="11">
        <v>44683</v>
      </c>
      <c r="B1207" s="2">
        <v>18</v>
      </c>
      <c r="C1207" t="s">
        <v>89</v>
      </c>
      <c r="D1207" t="s">
        <v>179</v>
      </c>
      <c r="E1207" t="s">
        <v>170</v>
      </c>
      <c r="F1207" t="s">
        <v>271</v>
      </c>
      <c r="G1207" s="3">
        <v>0</v>
      </c>
      <c r="H1207" s="5">
        <v>1.23726875E-2</v>
      </c>
      <c r="I1207" s="2">
        <v>0</v>
      </c>
      <c r="J1207" s="2">
        <v>0</v>
      </c>
      <c r="K1207" s="2">
        <v>0</v>
      </c>
      <c r="L1207" s="2">
        <v>1</v>
      </c>
      <c r="M1207" s="2">
        <v>1</v>
      </c>
      <c r="N1207">
        <v>0</v>
      </c>
      <c r="O1207" s="2">
        <v>1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1</v>
      </c>
      <c r="V1207" s="45" t="s">
        <v>77</v>
      </c>
      <c r="W1207" s="45" t="s">
        <v>77</v>
      </c>
      <c r="X1207" s="45" t="s">
        <v>77</v>
      </c>
      <c r="Y1207" s="2">
        <v>1</v>
      </c>
      <c r="Z1207" s="2">
        <v>0</v>
      </c>
      <c r="AA1207">
        <v>1</v>
      </c>
      <c r="AB1207" t="str">
        <f t="shared" si="13"/>
        <v>Aneurin BevanNewport</v>
      </c>
      <c r="AC1207" t="str">
        <f>IFERROR(VLOOKUP(AB1207,Control!X:Y,2,FALSE),"secondary")</f>
        <v>Primary</v>
      </c>
    </row>
    <row r="1208" spans="1:29" x14ac:dyDescent="0.25">
      <c r="A1208" s="11">
        <v>44683</v>
      </c>
      <c r="B1208" s="2">
        <v>18</v>
      </c>
      <c r="C1208" t="s">
        <v>89</v>
      </c>
      <c r="D1208" t="s">
        <v>152</v>
      </c>
      <c r="E1208" t="s">
        <v>132</v>
      </c>
      <c r="F1208" t="s">
        <v>271</v>
      </c>
      <c r="G1208" s="3">
        <v>0</v>
      </c>
      <c r="H1208" s="5">
        <v>9.5717569444444452E-3</v>
      </c>
      <c r="I1208" s="2">
        <v>0</v>
      </c>
      <c r="J1208" s="2">
        <v>0</v>
      </c>
      <c r="K1208" s="2">
        <v>0</v>
      </c>
      <c r="L1208" s="2">
        <v>1</v>
      </c>
      <c r="M1208" s="2">
        <v>1</v>
      </c>
      <c r="N1208">
        <v>0</v>
      </c>
      <c r="O1208" s="2">
        <v>1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1</v>
      </c>
      <c r="V1208" s="45" t="s">
        <v>77</v>
      </c>
      <c r="W1208" s="45" t="s">
        <v>77</v>
      </c>
      <c r="X1208" s="45" t="s">
        <v>77</v>
      </c>
      <c r="Y1208" s="2">
        <v>1</v>
      </c>
      <c r="Z1208" s="2">
        <v>0</v>
      </c>
      <c r="AA1208">
        <v>1</v>
      </c>
      <c r="AB1208" t="str">
        <f t="shared" si="13"/>
        <v>Aneurin BevanNewport</v>
      </c>
      <c r="AC1208" t="str">
        <f>IFERROR(VLOOKUP(AB1208,Control!X:Y,2,FALSE),"secondary")</f>
        <v>Primary</v>
      </c>
    </row>
    <row r="1209" spans="1:29" x14ac:dyDescent="0.25">
      <c r="A1209" s="11">
        <v>44683</v>
      </c>
      <c r="B1209" s="2">
        <v>18</v>
      </c>
      <c r="C1209" t="s">
        <v>89</v>
      </c>
      <c r="D1209" t="s">
        <v>172</v>
      </c>
      <c r="E1209" t="s">
        <v>173</v>
      </c>
      <c r="F1209" t="s">
        <v>271</v>
      </c>
      <c r="G1209" s="3">
        <v>0</v>
      </c>
      <c r="H1209" s="5">
        <v>3.0092569444444446E-3</v>
      </c>
      <c r="I1209" s="2">
        <v>0</v>
      </c>
      <c r="J1209" s="2">
        <v>0</v>
      </c>
      <c r="K1209" s="2">
        <v>0</v>
      </c>
      <c r="L1209" s="2">
        <v>1</v>
      </c>
      <c r="M1209" s="2">
        <v>1</v>
      </c>
      <c r="N1209">
        <v>0</v>
      </c>
      <c r="O1209" s="2">
        <v>1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1</v>
      </c>
      <c r="V1209" s="45" t="s">
        <v>77</v>
      </c>
      <c r="W1209" s="45" t="s">
        <v>77</v>
      </c>
      <c r="X1209" s="45" t="s">
        <v>77</v>
      </c>
      <c r="Y1209" s="2">
        <v>1</v>
      </c>
      <c r="Z1209" s="2">
        <v>0</v>
      </c>
      <c r="AA1209">
        <v>1</v>
      </c>
      <c r="AB1209" t="str">
        <f t="shared" si="13"/>
        <v>Aneurin BevanNewport</v>
      </c>
      <c r="AC1209" t="str">
        <f>IFERROR(VLOOKUP(AB1209,Control!X:Y,2,FALSE),"secondary")</f>
        <v>Primary</v>
      </c>
    </row>
    <row r="1210" spans="1:29" x14ac:dyDescent="0.25">
      <c r="A1210" s="11">
        <v>44683</v>
      </c>
      <c r="B1210" s="2">
        <v>18</v>
      </c>
      <c r="C1210" t="s">
        <v>89</v>
      </c>
      <c r="D1210" t="s">
        <v>134</v>
      </c>
      <c r="E1210" t="s">
        <v>132</v>
      </c>
      <c r="F1210" t="s">
        <v>94</v>
      </c>
      <c r="G1210" s="3">
        <v>1.6227768333333332</v>
      </c>
      <c r="H1210" s="5">
        <v>4.4224517361111111E-2</v>
      </c>
      <c r="I1210" s="2">
        <v>0</v>
      </c>
      <c r="J1210" s="2">
        <v>0</v>
      </c>
      <c r="K1210" s="2">
        <v>0</v>
      </c>
      <c r="L1210" s="2">
        <v>2</v>
      </c>
      <c r="M1210" s="2">
        <v>2</v>
      </c>
      <c r="N1210">
        <v>0</v>
      </c>
      <c r="O1210" s="2">
        <v>1</v>
      </c>
      <c r="P1210" s="2">
        <v>0</v>
      </c>
      <c r="Q1210" s="2">
        <v>2</v>
      </c>
      <c r="R1210" s="2">
        <v>2</v>
      </c>
      <c r="S1210" s="2">
        <v>0</v>
      </c>
      <c r="T1210" s="2">
        <v>0</v>
      </c>
      <c r="U1210" s="2">
        <v>0</v>
      </c>
      <c r="V1210" s="45" t="s">
        <v>77</v>
      </c>
      <c r="W1210" s="45" t="s">
        <v>77</v>
      </c>
      <c r="X1210" s="45">
        <v>6.2309027777777783E-2</v>
      </c>
      <c r="Y1210" s="2">
        <v>0</v>
      </c>
      <c r="Z1210" s="2">
        <v>2</v>
      </c>
      <c r="AA1210">
        <v>2</v>
      </c>
      <c r="AB1210" t="str">
        <f t="shared" si="13"/>
        <v>Aneurin BevanPowys</v>
      </c>
      <c r="AC1210" t="str">
        <f>IFERROR(VLOOKUP(AB1210,Control!X:Y,2,FALSE),"secondary")</f>
        <v>secondary</v>
      </c>
    </row>
    <row r="1211" spans="1:29" x14ac:dyDescent="0.25">
      <c r="A1211" s="11">
        <v>44683</v>
      </c>
      <c r="B1211" s="2">
        <v>18</v>
      </c>
      <c r="C1211" t="s">
        <v>89</v>
      </c>
      <c r="D1211" t="s">
        <v>152</v>
      </c>
      <c r="E1211" t="s">
        <v>132</v>
      </c>
      <c r="F1211" t="s">
        <v>94</v>
      </c>
      <c r="G1211" s="3">
        <v>0</v>
      </c>
      <c r="H1211" s="5">
        <v>3.1192131944444444E-2</v>
      </c>
      <c r="I1211" s="2">
        <v>0</v>
      </c>
      <c r="J1211" s="2">
        <v>0</v>
      </c>
      <c r="K1211" s="2">
        <v>0</v>
      </c>
      <c r="L1211" s="2">
        <v>2</v>
      </c>
      <c r="M1211" s="2">
        <v>2</v>
      </c>
      <c r="N1211">
        <v>0</v>
      </c>
      <c r="O1211" s="2">
        <v>2</v>
      </c>
      <c r="P1211" s="2">
        <v>0</v>
      </c>
      <c r="Q1211" s="2">
        <v>2</v>
      </c>
      <c r="R1211" s="2">
        <v>2</v>
      </c>
      <c r="S1211" s="2">
        <v>0</v>
      </c>
      <c r="T1211" s="2">
        <v>0</v>
      </c>
      <c r="U1211" s="2">
        <v>0</v>
      </c>
      <c r="V1211" s="45" t="s">
        <v>77</v>
      </c>
      <c r="W1211" s="45" t="s">
        <v>77</v>
      </c>
      <c r="X1211" s="45">
        <v>6.2204861111111114E-2</v>
      </c>
      <c r="Y1211" s="2">
        <v>0</v>
      </c>
      <c r="Z1211" s="2">
        <v>2</v>
      </c>
      <c r="AA1211">
        <v>2</v>
      </c>
      <c r="AB1211" t="str">
        <f t="shared" si="13"/>
        <v>Aneurin BevanPowys</v>
      </c>
      <c r="AC1211" t="str">
        <f>IFERROR(VLOOKUP(AB1211,Control!X:Y,2,FALSE),"secondary")</f>
        <v>secondary</v>
      </c>
    </row>
    <row r="1212" spans="1:29" x14ac:dyDescent="0.25">
      <c r="A1212" s="11">
        <v>44683</v>
      </c>
      <c r="B1212" s="2">
        <v>18</v>
      </c>
      <c r="C1212" t="s">
        <v>89</v>
      </c>
      <c r="D1212" t="s">
        <v>134</v>
      </c>
      <c r="E1212" t="s">
        <v>132</v>
      </c>
      <c r="F1212" t="s">
        <v>278</v>
      </c>
      <c r="G1212" s="3">
        <v>132.80416183333335</v>
      </c>
      <c r="H1212" s="5">
        <v>9.6555055952380966E-2</v>
      </c>
      <c r="I1212" s="2">
        <v>13</v>
      </c>
      <c r="J1212" s="2">
        <v>5</v>
      </c>
      <c r="K1212" s="2">
        <v>0</v>
      </c>
      <c r="L1212" s="2">
        <v>58</v>
      </c>
      <c r="M1212" s="2">
        <v>58</v>
      </c>
      <c r="N1212">
        <v>7</v>
      </c>
      <c r="O1212" s="2">
        <v>31</v>
      </c>
      <c r="P1212" s="2">
        <v>18</v>
      </c>
      <c r="Q1212" s="2">
        <v>31</v>
      </c>
      <c r="R1212" s="2">
        <v>37</v>
      </c>
      <c r="S1212" s="2">
        <v>6</v>
      </c>
      <c r="T1212" s="2">
        <v>0</v>
      </c>
      <c r="U1212" s="2">
        <v>3</v>
      </c>
      <c r="V1212" s="45">
        <v>4.2592592592592595E-3</v>
      </c>
      <c r="W1212" s="45">
        <v>0.61111111111111116</v>
      </c>
      <c r="X1212" s="45">
        <v>7.8912037037037044E-2</v>
      </c>
      <c r="Y1212" s="2">
        <v>3</v>
      </c>
      <c r="Z1212" s="2">
        <v>37</v>
      </c>
      <c r="AA1212">
        <v>58</v>
      </c>
      <c r="AB1212" t="str">
        <f t="shared" si="13"/>
        <v>Aneurin BevanTorfaen</v>
      </c>
      <c r="AC1212" t="str">
        <f>IFERROR(VLOOKUP(AB1212,Control!X:Y,2,FALSE),"secondary")</f>
        <v>Primary</v>
      </c>
    </row>
    <row r="1213" spans="1:29" x14ac:dyDescent="0.25">
      <c r="A1213" s="11">
        <v>44683</v>
      </c>
      <c r="B1213" s="2">
        <v>18</v>
      </c>
      <c r="C1213" t="s">
        <v>89</v>
      </c>
      <c r="D1213" t="s">
        <v>152</v>
      </c>
      <c r="E1213" t="s">
        <v>132</v>
      </c>
      <c r="F1213" t="s">
        <v>278</v>
      </c>
      <c r="G1213" s="3">
        <v>0</v>
      </c>
      <c r="H1213" s="5">
        <v>2.7994788690476193E-2</v>
      </c>
      <c r="I1213" s="2">
        <v>0</v>
      </c>
      <c r="J1213" s="2">
        <v>0</v>
      </c>
      <c r="K1213" s="2">
        <v>0</v>
      </c>
      <c r="L1213" s="2">
        <v>28</v>
      </c>
      <c r="M1213" s="2">
        <v>27</v>
      </c>
      <c r="N1213">
        <v>0</v>
      </c>
      <c r="O1213" s="2">
        <v>22</v>
      </c>
      <c r="P1213" s="2">
        <v>3</v>
      </c>
      <c r="Q1213" s="2">
        <v>8</v>
      </c>
      <c r="R1213" s="2">
        <v>8</v>
      </c>
      <c r="S1213" s="2">
        <v>0</v>
      </c>
      <c r="T1213" s="2">
        <v>0</v>
      </c>
      <c r="U1213" s="2">
        <v>17</v>
      </c>
      <c r="V1213" s="45">
        <v>1.4814814814814816E-3</v>
      </c>
      <c r="W1213" s="45">
        <v>1</v>
      </c>
      <c r="X1213" s="45">
        <v>3.7592592592592594E-2</v>
      </c>
      <c r="Y1213" s="2">
        <v>17</v>
      </c>
      <c r="Z1213" s="2">
        <v>8</v>
      </c>
      <c r="AA1213">
        <v>28</v>
      </c>
      <c r="AB1213" t="str">
        <f t="shared" si="13"/>
        <v>Aneurin BevanTorfaen</v>
      </c>
      <c r="AC1213" t="str">
        <f>IFERROR(VLOOKUP(AB1213,Control!X:Y,2,FALSE),"secondary")</f>
        <v>Primary</v>
      </c>
    </row>
    <row r="1214" spans="1:29" x14ac:dyDescent="0.25">
      <c r="A1214" s="11">
        <v>44683</v>
      </c>
      <c r="B1214" s="2">
        <v>18</v>
      </c>
      <c r="C1214" t="s">
        <v>89</v>
      </c>
      <c r="D1214" t="s">
        <v>158</v>
      </c>
      <c r="E1214" t="s">
        <v>132</v>
      </c>
      <c r="F1214" t="s">
        <v>278</v>
      </c>
      <c r="G1214" s="3">
        <v>0</v>
      </c>
      <c r="H1214" s="5">
        <v>1.9563865845959597E-2</v>
      </c>
      <c r="I1214" s="2">
        <v>0</v>
      </c>
      <c r="J1214" s="2">
        <v>0</v>
      </c>
      <c r="K1214" s="2">
        <v>0</v>
      </c>
      <c r="L1214" s="2">
        <v>23</v>
      </c>
      <c r="M1214" s="2">
        <v>23</v>
      </c>
      <c r="N1214">
        <v>0</v>
      </c>
      <c r="O1214" s="2">
        <v>21</v>
      </c>
      <c r="P1214" s="2">
        <v>3</v>
      </c>
      <c r="Q1214" s="2">
        <v>2</v>
      </c>
      <c r="R1214" s="2">
        <v>3</v>
      </c>
      <c r="S1214" s="2">
        <v>1</v>
      </c>
      <c r="T1214" s="2">
        <v>0</v>
      </c>
      <c r="U1214" s="2">
        <v>17</v>
      </c>
      <c r="V1214" s="45">
        <v>5.2314814814814819E-3</v>
      </c>
      <c r="W1214" s="45">
        <v>1</v>
      </c>
      <c r="X1214" s="45">
        <v>1.412037037037037E-2</v>
      </c>
      <c r="Y1214" s="2">
        <v>17</v>
      </c>
      <c r="Z1214" s="2">
        <v>3</v>
      </c>
      <c r="AA1214">
        <v>23</v>
      </c>
      <c r="AB1214" t="str">
        <f t="shared" si="13"/>
        <v>Aneurin BevanTorfaen</v>
      </c>
      <c r="AC1214" t="str">
        <f>IFERROR(VLOOKUP(AB1214,Control!X:Y,2,FALSE),"secondary")</f>
        <v>Primary</v>
      </c>
    </row>
    <row r="1215" spans="1:29" x14ac:dyDescent="0.25">
      <c r="A1215" s="11">
        <v>44683</v>
      </c>
      <c r="B1215" s="2">
        <v>18</v>
      </c>
      <c r="C1215" t="s">
        <v>89</v>
      </c>
      <c r="D1215" t="s">
        <v>169</v>
      </c>
      <c r="E1215" t="s">
        <v>170</v>
      </c>
      <c r="F1215" t="s">
        <v>278</v>
      </c>
      <c r="G1215" s="3">
        <v>0</v>
      </c>
      <c r="H1215" s="5">
        <v>1.9004590277777778E-2</v>
      </c>
      <c r="I1215" s="2">
        <v>0</v>
      </c>
      <c r="J1215" s="2">
        <v>0</v>
      </c>
      <c r="K1215" s="2">
        <v>0</v>
      </c>
      <c r="L1215" s="2">
        <v>2</v>
      </c>
      <c r="M1215" s="2">
        <v>1</v>
      </c>
      <c r="N1215">
        <v>0</v>
      </c>
      <c r="O1215" s="2">
        <v>1</v>
      </c>
      <c r="P1215" s="2">
        <v>0</v>
      </c>
      <c r="Q1215" s="2">
        <v>1</v>
      </c>
      <c r="R1215" s="2">
        <v>1</v>
      </c>
      <c r="S1215" s="2">
        <v>0</v>
      </c>
      <c r="T1215" s="2">
        <v>0</v>
      </c>
      <c r="U1215" s="2">
        <v>1</v>
      </c>
      <c r="V1215" s="45" t="s">
        <v>77</v>
      </c>
      <c r="W1215" s="45" t="s">
        <v>77</v>
      </c>
      <c r="X1215" s="45">
        <v>0.1459375</v>
      </c>
      <c r="Y1215" s="2">
        <v>1</v>
      </c>
      <c r="Z1215" s="2">
        <v>1</v>
      </c>
      <c r="AA1215">
        <v>2</v>
      </c>
      <c r="AB1215" t="str">
        <f t="shared" si="13"/>
        <v>Aneurin BevanTorfaen</v>
      </c>
      <c r="AC1215" t="str">
        <f>IFERROR(VLOOKUP(AB1215,Control!X:Y,2,FALSE),"secondary")</f>
        <v>Primary</v>
      </c>
    </row>
    <row r="1216" spans="1:29" x14ac:dyDescent="0.25">
      <c r="A1216" s="11">
        <v>44683</v>
      </c>
      <c r="B1216" s="2">
        <v>18</v>
      </c>
      <c r="C1216" t="s">
        <v>89</v>
      </c>
      <c r="D1216" t="s">
        <v>159</v>
      </c>
      <c r="E1216" t="s">
        <v>150</v>
      </c>
      <c r="F1216" t="s">
        <v>278</v>
      </c>
      <c r="G1216" s="3">
        <v>0</v>
      </c>
      <c r="H1216" s="5">
        <v>1.232308234126984E-2</v>
      </c>
      <c r="I1216" s="2">
        <v>0</v>
      </c>
      <c r="J1216" s="2">
        <v>0</v>
      </c>
      <c r="K1216" s="2">
        <v>0</v>
      </c>
      <c r="L1216" s="2">
        <v>8</v>
      </c>
      <c r="M1216" s="2">
        <v>8</v>
      </c>
      <c r="N1216">
        <v>0</v>
      </c>
      <c r="O1216" s="2">
        <v>8</v>
      </c>
      <c r="P1216" s="2">
        <v>0</v>
      </c>
      <c r="Q1216" s="2">
        <v>1</v>
      </c>
      <c r="R1216" s="2">
        <v>1</v>
      </c>
      <c r="S1216" s="2">
        <v>0</v>
      </c>
      <c r="T1216" s="2">
        <v>0</v>
      </c>
      <c r="U1216" s="2">
        <v>7</v>
      </c>
      <c r="V1216" s="45" t="s">
        <v>77</v>
      </c>
      <c r="W1216" s="45" t="s">
        <v>77</v>
      </c>
      <c r="X1216" s="45">
        <v>0.18607638888888889</v>
      </c>
      <c r="Y1216" s="2">
        <v>7</v>
      </c>
      <c r="Z1216" s="2">
        <v>1</v>
      </c>
      <c r="AA1216">
        <v>8</v>
      </c>
      <c r="AB1216" t="str">
        <f t="shared" si="13"/>
        <v>Aneurin BevanTorfaen</v>
      </c>
      <c r="AC1216" t="str">
        <f>IFERROR(VLOOKUP(AB1216,Control!X:Y,2,FALSE),"secondary")</f>
        <v>Primary</v>
      </c>
    </row>
    <row r="1217" spans="1:29" x14ac:dyDescent="0.25">
      <c r="A1217" s="11">
        <v>44683</v>
      </c>
      <c r="B1217" s="2">
        <v>18</v>
      </c>
      <c r="C1217" t="s">
        <v>89</v>
      </c>
      <c r="D1217" t="s">
        <v>164</v>
      </c>
      <c r="E1217" t="s">
        <v>150</v>
      </c>
      <c r="F1217" t="s">
        <v>278</v>
      </c>
      <c r="G1217" s="3">
        <v>0</v>
      </c>
      <c r="H1217" s="5">
        <v>7.9629652777777789E-3</v>
      </c>
      <c r="I1217" s="2">
        <v>0</v>
      </c>
      <c r="J1217" s="2">
        <v>0</v>
      </c>
      <c r="K1217" s="2">
        <v>0</v>
      </c>
      <c r="L1217" s="2">
        <v>1</v>
      </c>
      <c r="M1217" s="2">
        <v>1</v>
      </c>
      <c r="N1217">
        <v>0</v>
      </c>
      <c r="O1217" s="2">
        <v>1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1</v>
      </c>
      <c r="V1217" s="45" t="s">
        <v>77</v>
      </c>
      <c r="W1217" s="45" t="s">
        <v>77</v>
      </c>
      <c r="X1217" s="45" t="s">
        <v>77</v>
      </c>
      <c r="Y1217" s="2">
        <v>1</v>
      </c>
      <c r="Z1217" s="2">
        <v>0</v>
      </c>
      <c r="AA1217">
        <v>1</v>
      </c>
      <c r="AB1217" t="str">
        <f t="shared" si="13"/>
        <v>Aneurin BevanTorfaen</v>
      </c>
      <c r="AC1217" t="str">
        <f>IFERROR(VLOOKUP(AB1217,Control!X:Y,2,FALSE),"secondary")</f>
        <v>Primary</v>
      </c>
    </row>
    <row r="1218" spans="1:29" x14ac:dyDescent="0.25">
      <c r="A1218" s="11">
        <v>44683</v>
      </c>
      <c r="B1218" s="2">
        <v>18</v>
      </c>
      <c r="C1218" t="s">
        <v>89</v>
      </c>
      <c r="D1218" t="s">
        <v>179</v>
      </c>
      <c r="E1218" t="s">
        <v>170</v>
      </c>
      <c r="F1218" t="s">
        <v>278</v>
      </c>
      <c r="G1218" s="3">
        <v>0</v>
      </c>
      <c r="H1218" s="5">
        <v>7.8703333333333333E-3</v>
      </c>
      <c r="I1218" s="2">
        <v>0</v>
      </c>
      <c r="J1218" s="2">
        <v>0</v>
      </c>
      <c r="K1218" s="2">
        <v>0</v>
      </c>
      <c r="L1218" s="2">
        <v>1</v>
      </c>
      <c r="M1218" s="2">
        <v>1</v>
      </c>
      <c r="N1218">
        <v>0</v>
      </c>
      <c r="O1218" s="2">
        <v>1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1</v>
      </c>
      <c r="V1218" s="45" t="s">
        <v>77</v>
      </c>
      <c r="W1218" s="45" t="s">
        <v>77</v>
      </c>
      <c r="X1218" s="45" t="s">
        <v>77</v>
      </c>
      <c r="Y1218" s="2">
        <v>1</v>
      </c>
      <c r="Z1218" s="2">
        <v>0</v>
      </c>
      <c r="AA1218">
        <v>1</v>
      </c>
      <c r="AB1218" t="str">
        <f t="shared" si="13"/>
        <v>Aneurin BevanTorfaen</v>
      </c>
      <c r="AC1218" t="str">
        <f>IFERROR(VLOOKUP(AB1218,Control!X:Y,2,FALSE),"secondary")</f>
        <v>Primary</v>
      </c>
    </row>
    <row r="1219" spans="1:29" x14ac:dyDescent="0.25">
      <c r="A1219" s="11">
        <v>44683</v>
      </c>
      <c r="B1219" s="2">
        <v>18</v>
      </c>
      <c r="C1219" t="s">
        <v>87</v>
      </c>
      <c r="D1219" t="s">
        <v>131</v>
      </c>
      <c r="E1219" t="s">
        <v>132</v>
      </c>
      <c r="F1219" t="s">
        <v>276</v>
      </c>
      <c r="G1219" s="3">
        <v>207.50610783333335</v>
      </c>
      <c r="H1219" s="5">
        <v>8.2336550417795862E-2</v>
      </c>
      <c r="I1219" s="2">
        <v>20</v>
      </c>
      <c r="J1219" s="2">
        <v>5</v>
      </c>
      <c r="K1219" s="2">
        <v>0</v>
      </c>
      <c r="L1219" s="2">
        <v>108</v>
      </c>
      <c r="M1219" s="2">
        <v>108</v>
      </c>
      <c r="N1219">
        <v>22</v>
      </c>
      <c r="O1219" s="2">
        <v>56</v>
      </c>
      <c r="P1219" s="2">
        <v>13</v>
      </c>
      <c r="Q1219" s="2">
        <v>67</v>
      </c>
      <c r="R1219" s="2">
        <v>84</v>
      </c>
      <c r="S1219" s="2">
        <v>17</v>
      </c>
      <c r="T1219" s="2">
        <v>3</v>
      </c>
      <c r="U1219" s="2">
        <v>8</v>
      </c>
      <c r="V1219" s="45">
        <v>4.6412037037037038E-3</v>
      </c>
      <c r="W1219" s="45">
        <v>0.69230769230769229</v>
      </c>
      <c r="X1219" s="45">
        <v>4.9907407407407407E-2</v>
      </c>
      <c r="Y1219" s="2">
        <v>11</v>
      </c>
      <c r="Z1219" s="2">
        <v>84</v>
      </c>
      <c r="AA1219">
        <v>108</v>
      </c>
      <c r="AB1219" t="str">
        <f t="shared" si="13"/>
        <v>Betsi CadwaladrConwy</v>
      </c>
      <c r="AC1219" t="str">
        <f>IFERROR(VLOOKUP(AB1219,Control!X:Y,2,FALSE),"secondary")</f>
        <v>Primary</v>
      </c>
    </row>
    <row r="1220" spans="1:29" x14ac:dyDescent="0.25">
      <c r="A1220" s="11">
        <v>44683</v>
      </c>
      <c r="B1220" s="2">
        <v>18</v>
      </c>
      <c r="C1220" t="s">
        <v>87</v>
      </c>
      <c r="D1220" t="s">
        <v>138</v>
      </c>
      <c r="E1220" t="s">
        <v>132</v>
      </c>
      <c r="F1220" t="s">
        <v>276</v>
      </c>
      <c r="G1220" s="3">
        <v>52.726384833333341</v>
      </c>
      <c r="H1220" s="5">
        <v>4.9248508928571424E-2</v>
      </c>
      <c r="I1220" s="2">
        <v>2</v>
      </c>
      <c r="J1220" s="2">
        <v>0</v>
      </c>
      <c r="K1220" s="2">
        <v>0</v>
      </c>
      <c r="L1220" s="2">
        <v>55</v>
      </c>
      <c r="M1220" s="2">
        <v>55</v>
      </c>
      <c r="N1220">
        <v>10</v>
      </c>
      <c r="O1220" s="2">
        <v>36</v>
      </c>
      <c r="P1220" s="2">
        <v>7</v>
      </c>
      <c r="Q1220" s="2">
        <v>35</v>
      </c>
      <c r="R1220" s="2">
        <v>41</v>
      </c>
      <c r="S1220" s="2">
        <v>6</v>
      </c>
      <c r="T1220" s="2">
        <v>3</v>
      </c>
      <c r="U1220" s="2">
        <v>4</v>
      </c>
      <c r="V1220" s="45">
        <v>8.8310185185185193E-3</v>
      </c>
      <c r="W1220" s="45">
        <v>0.42857142857142855</v>
      </c>
      <c r="X1220" s="45">
        <v>5.9965277777777777E-2</v>
      </c>
      <c r="Y1220" s="2">
        <v>7</v>
      </c>
      <c r="Z1220" s="2">
        <v>41</v>
      </c>
      <c r="AA1220">
        <v>55</v>
      </c>
      <c r="AB1220" t="str">
        <f t="shared" si="13"/>
        <v>Betsi CadwaladrConwy</v>
      </c>
      <c r="AC1220" t="str">
        <f>IFERROR(VLOOKUP(AB1220,Control!X:Y,2,FALSE),"secondary")</f>
        <v>Primary</v>
      </c>
    </row>
    <row r="1221" spans="1:29" x14ac:dyDescent="0.25">
      <c r="A1221" s="11">
        <v>44683</v>
      </c>
      <c r="B1221" s="2">
        <v>18</v>
      </c>
      <c r="C1221" t="s">
        <v>87</v>
      </c>
      <c r="D1221" t="s">
        <v>214</v>
      </c>
      <c r="E1221" t="s">
        <v>150</v>
      </c>
      <c r="F1221" t="s">
        <v>276</v>
      </c>
      <c r="G1221" s="3">
        <v>0</v>
      </c>
      <c r="H1221" s="5">
        <v>1.4293979166666667E-2</v>
      </c>
      <c r="I1221" s="2">
        <v>0</v>
      </c>
      <c r="J1221" s="2">
        <v>0</v>
      </c>
      <c r="K1221" s="2">
        <v>0</v>
      </c>
      <c r="L1221" s="2">
        <v>1</v>
      </c>
      <c r="M1221" s="2">
        <v>1</v>
      </c>
      <c r="N1221">
        <v>0</v>
      </c>
      <c r="O1221" s="2">
        <v>1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1</v>
      </c>
      <c r="V1221" s="45" t="s">
        <v>77</v>
      </c>
      <c r="W1221" s="45" t="s">
        <v>77</v>
      </c>
      <c r="X1221" s="45" t="s">
        <v>77</v>
      </c>
      <c r="Y1221" s="2">
        <v>1</v>
      </c>
      <c r="Z1221" s="2">
        <v>0</v>
      </c>
      <c r="AA1221">
        <v>1</v>
      </c>
      <c r="AB1221" t="str">
        <f t="shared" si="13"/>
        <v>Betsi CadwaladrConwy</v>
      </c>
      <c r="AC1221" t="str">
        <f>IFERROR(VLOOKUP(AB1221,Control!X:Y,2,FALSE),"secondary")</f>
        <v>Primary</v>
      </c>
    </row>
    <row r="1222" spans="1:29" x14ac:dyDescent="0.25">
      <c r="A1222" s="11">
        <v>44683</v>
      </c>
      <c r="B1222" s="2">
        <v>18</v>
      </c>
      <c r="C1222" t="s">
        <v>87</v>
      </c>
      <c r="D1222" t="s">
        <v>131</v>
      </c>
      <c r="E1222" t="s">
        <v>132</v>
      </c>
      <c r="F1222" t="s">
        <v>285</v>
      </c>
      <c r="G1222" s="3">
        <v>157.37249266666669</v>
      </c>
      <c r="H1222" s="5">
        <v>6.3719638604280524E-2</v>
      </c>
      <c r="I1222" s="2">
        <v>11</v>
      </c>
      <c r="J1222" s="2">
        <v>3</v>
      </c>
      <c r="K1222" s="2">
        <v>0</v>
      </c>
      <c r="L1222" s="2">
        <v>113</v>
      </c>
      <c r="M1222" s="2">
        <v>110</v>
      </c>
      <c r="N1222">
        <v>15</v>
      </c>
      <c r="O1222" s="2">
        <v>71</v>
      </c>
      <c r="P1222" s="2">
        <v>18</v>
      </c>
      <c r="Q1222" s="2">
        <v>72</v>
      </c>
      <c r="R1222" s="2">
        <v>85</v>
      </c>
      <c r="S1222" s="2">
        <v>13</v>
      </c>
      <c r="T1222" s="2">
        <v>4</v>
      </c>
      <c r="U1222" s="2">
        <v>6</v>
      </c>
      <c r="V1222" s="45">
        <v>4.5833333333333334E-3</v>
      </c>
      <c r="W1222" s="45">
        <v>0.61111111111111116</v>
      </c>
      <c r="X1222" s="45">
        <v>5.7326388888888892E-2</v>
      </c>
      <c r="Y1222" s="2">
        <v>10</v>
      </c>
      <c r="Z1222" s="2">
        <v>85</v>
      </c>
      <c r="AA1222">
        <v>113</v>
      </c>
      <c r="AB1222" t="str">
        <f t="shared" si="13"/>
        <v>Betsi CadwaladrDenbighshire</v>
      </c>
      <c r="AC1222" t="str">
        <f>IFERROR(VLOOKUP(AB1222,Control!X:Y,2,FALSE),"secondary")</f>
        <v>Primary</v>
      </c>
    </row>
    <row r="1223" spans="1:29" x14ac:dyDescent="0.25">
      <c r="A1223" s="11">
        <v>44683</v>
      </c>
      <c r="B1223" s="2">
        <v>18</v>
      </c>
      <c r="C1223" t="s">
        <v>87</v>
      </c>
      <c r="D1223" t="s">
        <v>139</v>
      </c>
      <c r="E1223" t="s">
        <v>132</v>
      </c>
      <c r="F1223" t="s">
        <v>285</v>
      </c>
      <c r="G1223" s="3">
        <v>27.297498166666667</v>
      </c>
      <c r="H1223" s="5">
        <v>7.8707784313725493E-2</v>
      </c>
      <c r="I1223" s="2">
        <v>2</v>
      </c>
      <c r="J1223" s="2">
        <v>1</v>
      </c>
      <c r="K1223" s="2">
        <v>0</v>
      </c>
      <c r="L1223" s="2">
        <v>13</v>
      </c>
      <c r="M1223" s="2">
        <v>13</v>
      </c>
      <c r="N1223">
        <v>3</v>
      </c>
      <c r="O1223" s="2">
        <v>8</v>
      </c>
      <c r="P1223" s="2">
        <v>1</v>
      </c>
      <c r="Q1223" s="2">
        <v>10</v>
      </c>
      <c r="R1223" s="2">
        <v>12</v>
      </c>
      <c r="S1223" s="2">
        <v>2</v>
      </c>
      <c r="T1223" s="2">
        <v>0</v>
      </c>
      <c r="U1223" s="2">
        <v>0</v>
      </c>
      <c r="V1223" s="45">
        <v>4.6296296296296298E-4</v>
      </c>
      <c r="W1223" s="45">
        <v>1</v>
      </c>
      <c r="X1223" s="45">
        <v>7.1568287037037048E-2</v>
      </c>
      <c r="Y1223" s="2">
        <v>0</v>
      </c>
      <c r="Z1223" s="2">
        <v>12</v>
      </c>
      <c r="AA1223">
        <v>13</v>
      </c>
      <c r="AB1223" t="str">
        <f t="shared" si="13"/>
        <v>Betsi CadwaladrDenbighshire</v>
      </c>
      <c r="AC1223" t="str">
        <f>IFERROR(VLOOKUP(AB1223,Control!X:Y,2,FALSE),"secondary")</f>
        <v>Primary</v>
      </c>
    </row>
    <row r="1224" spans="1:29" x14ac:dyDescent="0.25">
      <c r="A1224" s="11">
        <v>44683</v>
      </c>
      <c r="B1224" s="2">
        <v>18</v>
      </c>
      <c r="C1224" t="s">
        <v>87</v>
      </c>
      <c r="D1224" t="s">
        <v>138</v>
      </c>
      <c r="E1224" t="s">
        <v>132</v>
      </c>
      <c r="F1224" t="s">
        <v>285</v>
      </c>
      <c r="G1224" s="3">
        <v>9.4722166666666663E-2</v>
      </c>
      <c r="H1224" s="5">
        <v>1.4363423611111113E-2</v>
      </c>
      <c r="I1224" s="2">
        <v>0</v>
      </c>
      <c r="J1224" s="2">
        <v>0</v>
      </c>
      <c r="K1224" s="2">
        <v>0</v>
      </c>
      <c r="L1224" s="2">
        <v>1</v>
      </c>
      <c r="M1224" s="2">
        <v>1</v>
      </c>
      <c r="N1224">
        <v>0</v>
      </c>
      <c r="O1224" s="2">
        <v>1</v>
      </c>
      <c r="P1224" s="2">
        <v>1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45">
        <v>4.5138888888888893E-3</v>
      </c>
      <c r="W1224" s="45">
        <v>1</v>
      </c>
      <c r="X1224" s="45" t="s">
        <v>77</v>
      </c>
      <c r="Y1224" s="2">
        <v>0</v>
      </c>
      <c r="Z1224" s="2">
        <v>0</v>
      </c>
      <c r="AA1224">
        <v>1</v>
      </c>
      <c r="AB1224" t="str">
        <f t="shared" si="13"/>
        <v>Betsi CadwaladrDenbighshire</v>
      </c>
      <c r="AC1224" t="str">
        <f>IFERROR(VLOOKUP(AB1224,Control!X:Y,2,FALSE),"secondary")</f>
        <v>Primary</v>
      </c>
    </row>
    <row r="1225" spans="1:29" x14ac:dyDescent="0.25">
      <c r="A1225" s="11">
        <v>44683</v>
      </c>
      <c r="B1225" s="2">
        <v>18</v>
      </c>
      <c r="C1225" t="s">
        <v>87</v>
      </c>
      <c r="D1225" t="s">
        <v>226</v>
      </c>
      <c r="E1225" t="s">
        <v>153</v>
      </c>
      <c r="F1225" t="s">
        <v>285</v>
      </c>
      <c r="G1225" s="3">
        <v>0</v>
      </c>
      <c r="H1225" s="5">
        <v>1.4687499999999999E-2</v>
      </c>
      <c r="I1225" s="2">
        <v>0</v>
      </c>
      <c r="J1225" s="2">
        <v>0</v>
      </c>
      <c r="K1225" s="2">
        <v>0</v>
      </c>
      <c r="L1225" s="2">
        <v>1</v>
      </c>
      <c r="M1225" s="2">
        <v>1</v>
      </c>
      <c r="N1225">
        <v>0</v>
      </c>
      <c r="O1225" s="2">
        <v>1</v>
      </c>
      <c r="P1225" s="2">
        <v>0</v>
      </c>
      <c r="Q1225" s="2">
        <v>0</v>
      </c>
      <c r="R1225" s="2">
        <v>1</v>
      </c>
      <c r="S1225" s="2">
        <v>1</v>
      </c>
      <c r="T1225" s="2">
        <v>0</v>
      </c>
      <c r="U1225" s="2">
        <v>0</v>
      </c>
      <c r="V1225" s="45" t="s">
        <v>77</v>
      </c>
      <c r="W1225" s="45" t="s">
        <v>77</v>
      </c>
      <c r="X1225" s="45">
        <v>0.16708333333333333</v>
      </c>
      <c r="Y1225" s="2">
        <v>0</v>
      </c>
      <c r="Z1225" s="2">
        <v>1</v>
      </c>
      <c r="AA1225">
        <v>1</v>
      </c>
      <c r="AB1225" t="str">
        <f t="shared" si="13"/>
        <v>Betsi CadwaladrDenbighshire</v>
      </c>
      <c r="AC1225" t="str">
        <f>IFERROR(VLOOKUP(AB1225,Control!X:Y,2,FALSE),"secondary")</f>
        <v>Primary</v>
      </c>
    </row>
    <row r="1226" spans="1:29" x14ac:dyDescent="0.25">
      <c r="A1226" s="11">
        <v>44683</v>
      </c>
      <c r="B1226" s="2">
        <v>18</v>
      </c>
      <c r="C1226" t="s">
        <v>87</v>
      </c>
      <c r="D1226" t="s">
        <v>318</v>
      </c>
      <c r="E1226" t="s">
        <v>317</v>
      </c>
      <c r="F1226" t="s">
        <v>285</v>
      </c>
      <c r="G1226" s="3">
        <v>0</v>
      </c>
      <c r="H1226" s="5">
        <v>3.2523125E-3</v>
      </c>
      <c r="I1226" s="2">
        <v>0</v>
      </c>
      <c r="J1226" s="2">
        <v>0</v>
      </c>
      <c r="K1226" s="2">
        <v>0</v>
      </c>
      <c r="L1226" s="2">
        <v>1</v>
      </c>
      <c r="M1226" s="2">
        <v>1</v>
      </c>
      <c r="N1226">
        <v>0</v>
      </c>
      <c r="O1226" s="2">
        <v>1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1</v>
      </c>
      <c r="V1226" s="45" t="s">
        <v>77</v>
      </c>
      <c r="W1226" s="45" t="s">
        <v>77</v>
      </c>
      <c r="X1226" s="45" t="s">
        <v>77</v>
      </c>
      <c r="Y1226" s="2">
        <v>1</v>
      </c>
      <c r="Z1226" s="2">
        <v>0</v>
      </c>
      <c r="AA1226">
        <v>1</v>
      </c>
      <c r="AB1226" t="str">
        <f t="shared" si="13"/>
        <v>Betsi CadwaladrDenbighshire</v>
      </c>
      <c r="AC1226" t="str">
        <f>IFERROR(VLOOKUP(AB1226,Control!X:Y,2,FALSE),"secondary")</f>
        <v>Primary</v>
      </c>
    </row>
    <row r="1227" spans="1:29" x14ac:dyDescent="0.25">
      <c r="A1227" s="11">
        <v>44683</v>
      </c>
      <c r="B1227" s="2">
        <v>18</v>
      </c>
      <c r="C1227" t="s">
        <v>87</v>
      </c>
      <c r="D1227" t="s">
        <v>139</v>
      </c>
      <c r="E1227" t="s">
        <v>132</v>
      </c>
      <c r="F1227" t="s">
        <v>282</v>
      </c>
      <c r="G1227" s="3">
        <v>130.57054950000003</v>
      </c>
      <c r="H1227" s="5">
        <v>9.4962198893229169E-2</v>
      </c>
      <c r="I1227" s="2">
        <v>14</v>
      </c>
      <c r="J1227" s="2">
        <v>7</v>
      </c>
      <c r="K1227" s="2">
        <v>0</v>
      </c>
      <c r="L1227" s="2">
        <v>53</v>
      </c>
      <c r="M1227" s="2">
        <v>52</v>
      </c>
      <c r="N1227">
        <v>5</v>
      </c>
      <c r="O1227" s="2">
        <v>28</v>
      </c>
      <c r="P1227" s="2">
        <v>10</v>
      </c>
      <c r="Q1227" s="2">
        <v>31</v>
      </c>
      <c r="R1227" s="2">
        <v>40</v>
      </c>
      <c r="S1227" s="2">
        <v>9</v>
      </c>
      <c r="T1227" s="2">
        <v>0</v>
      </c>
      <c r="U1227" s="2">
        <v>3</v>
      </c>
      <c r="V1227" s="45">
        <v>6.712962962962964E-3</v>
      </c>
      <c r="W1227" s="45">
        <v>0.3</v>
      </c>
      <c r="X1227" s="45">
        <v>0.10376736111111112</v>
      </c>
      <c r="Y1227" s="2">
        <v>3</v>
      </c>
      <c r="Z1227" s="2">
        <v>40</v>
      </c>
      <c r="AA1227">
        <v>53</v>
      </c>
      <c r="AB1227" t="str">
        <f t="shared" si="13"/>
        <v>Betsi CadwaladrFlintshire</v>
      </c>
      <c r="AC1227" t="str">
        <f>IFERROR(VLOOKUP(AB1227,Control!X:Y,2,FALSE),"secondary")</f>
        <v>Primary</v>
      </c>
    </row>
    <row r="1228" spans="1:29" x14ac:dyDescent="0.25">
      <c r="A1228" s="11">
        <v>44683</v>
      </c>
      <c r="B1228" s="2">
        <v>18</v>
      </c>
      <c r="C1228" t="s">
        <v>87</v>
      </c>
      <c r="D1228" t="s">
        <v>131</v>
      </c>
      <c r="E1228" t="s">
        <v>132</v>
      </c>
      <c r="F1228" t="s">
        <v>282</v>
      </c>
      <c r="G1228" s="3">
        <v>110.47915816666666</v>
      </c>
      <c r="H1228" s="5">
        <v>6.9223048700142439E-2</v>
      </c>
      <c r="I1228" s="2">
        <v>6</v>
      </c>
      <c r="J1228" s="2">
        <v>2</v>
      </c>
      <c r="K1228" s="2">
        <v>0</v>
      </c>
      <c r="L1228" s="2">
        <v>60</v>
      </c>
      <c r="M1228" s="2">
        <v>59</v>
      </c>
      <c r="N1228">
        <v>10</v>
      </c>
      <c r="O1228" s="2">
        <v>35</v>
      </c>
      <c r="P1228" s="2">
        <v>10</v>
      </c>
      <c r="Q1228" s="2">
        <v>37</v>
      </c>
      <c r="R1228" s="2">
        <v>45</v>
      </c>
      <c r="S1228" s="2">
        <v>8</v>
      </c>
      <c r="T1228" s="2">
        <v>0</v>
      </c>
      <c r="U1228" s="2">
        <v>5</v>
      </c>
      <c r="V1228" s="45">
        <v>8.4143518518518517E-3</v>
      </c>
      <c r="W1228" s="45">
        <v>0.3</v>
      </c>
      <c r="X1228" s="45">
        <v>7.8038194444444445E-2</v>
      </c>
      <c r="Y1228" s="2">
        <v>5</v>
      </c>
      <c r="Z1228" s="2">
        <v>45</v>
      </c>
      <c r="AA1228">
        <v>59</v>
      </c>
      <c r="AB1228" t="str">
        <f t="shared" si="13"/>
        <v>Betsi CadwaladrFlintshire</v>
      </c>
      <c r="AC1228" t="str">
        <f>IFERROR(VLOOKUP(AB1228,Control!X:Y,2,FALSE),"secondary")</f>
        <v>Primary</v>
      </c>
    </row>
    <row r="1229" spans="1:29" x14ac:dyDescent="0.25">
      <c r="A1229" s="11">
        <v>44683</v>
      </c>
      <c r="B1229" s="2">
        <v>18</v>
      </c>
      <c r="C1229" t="s">
        <v>87</v>
      </c>
      <c r="D1229" t="s">
        <v>138</v>
      </c>
      <c r="E1229" t="s">
        <v>132</v>
      </c>
      <c r="F1229" t="s">
        <v>287</v>
      </c>
      <c r="G1229" s="3">
        <v>149.90054600000002</v>
      </c>
      <c r="H1229" s="5">
        <v>5.3180568398021315E-2</v>
      </c>
      <c r="I1229" s="2">
        <v>10</v>
      </c>
      <c r="J1229" s="2">
        <v>3</v>
      </c>
      <c r="K1229" s="2">
        <v>0</v>
      </c>
      <c r="L1229" s="2">
        <v>140</v>
      </c>
      <c r="M1229" s="2">
        <v>138</v>
      </c>
      <c r="N1229">
        <v>22</v>
      </c>
      <c r="O1229" s="2">
        <v>93</v>
      </c>
      <c r="P1229" s="2">
        <v>10</v>
      </c>
      <c r="Q1229" s="2">
        <v>93</v>
      </c>
      <c r="R1229" s="2">
        <v>108</v>
      </c>
      <c r="S1229" s="2">
        <v>15</v>
      </c>
      <c r="T1229" s="2">
        <v>5</v>
      </c>
      <c r="U1229" s="2">
        <v>17</v>
      </c>
      <c r="V1229" s="45">
        <v>1.1516203703703706E-2</v>
      </c>
      <c r="W1229" s="45">
        <v>0.3</v>
      </c>
      <c r="X1229" s="45">
        <v>2.6412037037037036E-2</v>
      </c>
      <c r="Y1229" s="2">
        <v>22</v>
      </c>
      <c r="Z1229" s="2">
        <v>108</v>
      </c>
      <c r="AA1229">
        <v>138</v>
      </c>
      <c r="AB1229" t="str">
        <f t="shared" si="13"/>
        <v>Betsi CadwaladrGwynedd</v>
      </c>
      <c r="AC1229" t="str">
        <f>IFERROR(VLOOKUP(AB1229,Control!X:Y,2,FALSE),"secondary")</f>
        <v>Primary</v>
      </c>
    </row>
    <row r="1230" spans="1:29" x14ac:dyDescent="0.25">
      <c r="A1230" s="11">
        <v>44683</v>
      </c>
      <c r="B1230" s="2">
        <v>18</v>
      </c>
      <c r="C1230" t="s">
        <v>87</v>
      </c>
      <c r="D1230" t="s">
        <v>139</v>
      </c>
      <c r="E1230" t="s">
        <v>132</v>
      </c>
      <c r="F1230" t="s">
        <v>287</v>
      </c>
      <c r="G1230" s="3">
        <v>12.426944333333333</v>
      </c>
      <c r="H1230" s="5">
        <v>9.6714891203703704E-2</v>
      </c>
      <c r="I1230" s="2">
        <v>1</v>
      </c>
      <c r="J1230" s="2">
        <v>1</v>
      </c>
      <c r="K1230" s="2">
        <v>0</v>
      </c>
      <c r="L1230" s="2">
        <v>5</v>
      </c>
      <c r="M1230" s="2">
        <v>5</v>
      </c>
      <c r="N1230">
        <v>0</v>
      </c>
      <c r="O1230" s="2">
        <v>4</v>
      </c>
      <c r="P1230" s="2">
        <v>0</v>
      </c>
      <c r="Q1230" s="2">
        <v>4</v>
      </c>
      <c r="R1230" s="2">
        <v>5</v>
      </c>
      <c r="S1230" s="2">
        <v>1</v>
      </c>
      <c r="T1230" s="2">
        <v>0</v>
      </c>
      <c r="U1230" s="2">
        <v>0</v>
      </c>
      <c r="V1230" s="45" t="s">
        <v>77</v>
      </c>
      <c r="W1230" s="45" t="s">
        <v>77</v>
      </c>
      <c r="X1230" s="45">
        <v>3.7569444444444447E-2</v>
      </c>
      <c r="Y1230" s="2">
        <v>0</v>
      </c>
      <c r="Z1230" s="2">
        <v>5</v>
      </c>
      <c r="AA1230">
        <v>5</v>
      </c>
      <c r="AB1230" t="str">
        <f t="shared" si="13"/>
        <v>Betsi CadwaladrGwynedd</v>
      </c>
      <c r="AC1230" t="str">
        <f>IFERROR(VLOOKUP(AB1230,Control!X:Y,2,FALSE),"secondary")</f>
        <v>Primary</v>
      </c>
    </row>
    <row r="1231" spans="1:29" x14ac:dyDescent="0.25">
      <c r="A1231" s="11">
        <v>44683</v>
      </c>
      <c r="B1231" s="2">
        <v>18</v>
      </c>
      <c r="C1231" t="s">
        <v>87</v>
      </c>
      <c r="D1231" t="s">
        <v>131</v>
      </c>
      <c r="E1231" t="s">
        <v>132</v>
      </c>
      <c r="F1231" t="s">
        <v>287</v>
      </c>
      <c r="G1231" s="3">
        <v>5.0358333333333336</v>
      </c>
      <c r="H1231" s="5">
        <v>4.3700395833333336E-2</v>
      </c>
      <c r="I1231" s="2">
        <v>1</v>
      </c>
      <c r="J1231" s="2">
        <v>0</v>
      </c>
      <c r="K1231" s="2">
        <v>0</v>
      </c>
      <c r="L1231" s="2">
        <v>7</v>
      </c>
      <c r="M1231" s="2">
        <v>7</v>
      </c>
      <c r="N1231">
        <v>2</v>
      </c>
      <c r="O1231" s="2">
        <v>7</v>
      </c>
      <c r="P1231" s="2">
        <v>0</v>
      </c>
      <c r="Q1231" s="2">
        <v>7</v>
      </c>
      <c r="R1231" s="2">
        <v>7</v>
      </c>
      <c r="S1231" s="2">
        <v>0</v>
      </c>
      <c r="T1231" s="2">
        <v>0</v>
      </c>
      <c r="U1231" s="2">
        <v>0</v>
      </c>
      <c r="V1231" s="45" t="s">
        <v>77</v>
      </c>
      <c r="W1231" s="45" t="s">
        <v>77</v>
      </c>
      <c r="X1231" s="45">
        <v>6.0729166666666674E-2</v>
      </c>
      <c r="Y1231" s="2">
        <v>0</v>
      </c>
      <c r="Z1231" s="2">
        <v>7</v>
      </c>
      <c r="AA1231">
        <v>7</v>
      </c>
      <c r="AB1231" t="str">
        <f t="shared" si="13"/>
        <v>Betsi CadwaladrGwynedd</v>
      </c>
      <c r="AC1231" t="str">
        <f>IFERROR(VLOOKUP(AB1231,Control!X:Y,2,FALSE),"secondary")</f>
        <v>Primary</v>
      </c>
    </row>
    <row r="1232" spans="1:29" x14ac:dyDescent="0.25">
      <c r="A1232" s="11">
        <v>44683</v>
      </c>
      <c r="B1232" s="2">
        <v>18</v>
      </c>
      <c r="C1232" t="s">
        <v>87</v>
      </c>
      <c r="D1232" t="s">
        <v>225</v>
      </c>
      <c r="E1232" t="s">
        <v>150</v>
      </c>
      <c r="F1232" t="s">
        <v>287</v>
      </c>
      <c r="G1232" s="3">
        <v>0</v>
      </c>
      <c r="H1232" s="5">
        <v>8.0844930555555548E-3</v>
      </c>
      <c r="I1232" s="2">
        <v>0</v>
      </c>
      <c r="J1232" s="2">
        <v>0</v>
      </c>
      <c r="K1232" s="2">
        <v>0</v>
      </c>
      <c r="L1232" s="2">
        <v>3</v>
      </c>
      <c r="M1232" s="2">
        <v>3</v>
      </c>
      <c r="N1232">
        <v>0</v>
      </c>
      <c r="O1232" s="2">
        <v>3</v>
      </c>
      <c r="P1232" s="2">
        <v>0</v>
      </c>
      <c r="Q1232" s="2">
        <v>1</v>
      </c>
      <c r="R1232" s="2">
        <v>1</v>
      </c>
      <c r="S1232" s="2">
        <v>0</v>
      </c>
      <c r="T1232" s="2">
        <v>0</v>
      </c>
      <c r="U1232" s="2">
        <v>2</v>
      </c>
      <c r="V1232" s="45" t="s">
        <v>77</v>
      </c>
      <c r="W1232" s="45" t="s">
        <v>77</v>
      </c>
      <c r="X1232" s="45">
        <v>1.4548611111111111E-2</v>
      </c>
      <c r="Y1232" s="2">
        <v>2</v>
      </c>
      <c r="Z1232" s="2">
        <v>1</v>
      </c>
      <c r="AA1232">
        <v>3</v>
      </c>
      <c r="AB1232" t="str">
        <f t="shared" si="13"/>
        <v>Betsi CadwaladrGwynedd</v>
      </c>
      <c r="AC1232" t="str">
        <f>IFERROR(VLOOKUP(AB1232,Control!X:Y,2,FALSE),"secondary")</f>
        <v>Primary</v>
      </c>
    </row>
    <row r="1233" spans="1:29" x14ac:dyDescent="0.25">
      <c r="A1233" s="11">
        <v>44683</v>
      </c>
      <c r="B1233" s="2">
        <v>18</v>
      </c>
      <c r="C1233" t="s">
        <v>87</v>
      </c>
      <c r="D1233" t="s">
        <v>220</v>
      </c>
      <c r="E1233" t="s">
        <v>150</v>
      </c>
      <c r="F1233" t="s">
        <v>287</v>
      </c>
      <c r="G1233" s="3">
        <v>0</v>
      </c>
      <c r="H1233" s="5">
        <v>2.7777777777777779E-3</v>
      </c>
      <c r="I1233" s="2">
        <v>0</v>
      </c>
      <c r="J1233" s="2">
        <v>0</v>
      </c>
      <c r="K1233" s="2">
        <v>0</v>
      </c>
      <c r="L1233" s="2">
        <v>1</v>
      </c>
      <c r="M1233" s="2">
        <v>1</v>
      </c>
      <c r="N1233">
        <v>0</v>
      </c>
      <c r="O1233" s="2">
        <v>1</v>
      </c>
      <c r="P1233" s="2">
        <v>0</v>
      </c>
      <c r="Q1233" s="2">
        <v>1</v>
      </c>
      <c r="R1233" s="2">
        <v>1</v>
      </c>
      <c r="S1233" s="2">
        <v>0</v>
      </c>
      <c r="T1233" s="2">
        <v>0</v>
      </c>
      <c r="U1233" s="2">
        <v>0</v>
      </c>
      <c r="V1233" s="45" t="s">
        <v>77</v>
      </c>
      <c r="W1233" s="45" t="s">
        <v>77</v>
      </c>
      <c r="X1233" s="45">
        <v>3.0578703703703705E-2</v>
      </c>
      <c r="Y1233" s="2">
        <v>0</v>
      </c>
      <c r="Z1233" s="2">
        <v>1</v>
      </c>
      <c r="AA1233">
        <v>1</v>
      </c>
      <c r="AB1233" t="str">
        <f t="shared" si="13"/>
        <v>Betsi CadwaladrGwynedd</v>
      </c>
      <c r="AC1233" t="str">
        <f>IFERROR(VLOOKUP(AB1233,Control!X:Y,2,FALSE),"secondary")</f>
        <v>Primary</v>
      </c>
    </row>
    <row r="1234" spans="1:29" x14ac:dyDescent="0.25">
      <c r="A1234" s="11">
        <v>44683</v>
      </c>
      <c r="B1234" s="2">
        <v>18</v>
      </c>
      <c r="C1234" t="s">
        <v>87</v>
      </c>
      <c r="D1234" t="s">
        <v>138</v>
      </c>
      <c r="E1234" t="s">
        <v>132</v>
      </c>
      <c r="F1234" t="s">
        <v>284</v>
      </c>
      <c r="G1234" s="3">
        <v>99.481935666666658</v>
      </c>
      <c r="H1234" s="5">
        <v>5.5123701687574675E-2</v>
      </c>
      <c r="I1234" s="2">
        <v>4</v>
      </c>
      <c r="J1234" s="2">
        <v>1</v>
      </c>
      <c r="K1234" s="2">
        <v>0</v>
      </c>
      <c r="L1234" s="2">
        <v>87</v>
      </c>
      <c r="M1234" s="2">
        <v>87</v>
      </c>
      <c r="N1234">
        <v>7</v>
      </c>
      <c r="O1234" s="2">
        <v>52</v>
      </c>
      <c r="P1234" s="2">
        <v>8</v>
      </c>
      <c r="Q1234" s="2">
        <v>60</v>
      </c>
      <c r="R1234" s="2">
        <v>71</v>
      </c>
      <c r="S1234" s="2">
        <v>11</v>
      </c>
      <c r="T1234" s="2">
        <v>1</v>
      </c>
      <c r="U1234" s="2">
        <v>7</v>
      </c>
      <c r="V1234" s="45">
        <v>1.2505787037037037E-2</v>
      </c>
      <c r="W1234" s="45">
        <v>0.125</v>
      </c>
      <c r="X1234" s="45">
        <v>3.2256944444444449E-2</v>
      </c>
      <c r="Y1234" s="2">
        <v>8</v>
      </c>
      <c r="Z1234" s="2">
        <v>71</v>
      </c>
      <c r="AA1234">
        <v>87</v>
      </c>
      <c r="AB1234" t="str">
        <f t="shared" si="13"/>
        <v>Betsi CadwaladrIsle Of Anglesey</v>
      </c>
      <c r="AC1234" t="str">
        <f>IFERROR(VLOOKUP(AB1234,Control!X:Y,2,FALSE),"secondary")</f>
        <v>Primary</v>
      </c>
    </row>
    <row r="1235" spans="1:29" x14ac:dyDescent="0.25">
      <c r="A1235" s="11">
        <v>44683</v>
      </c>
      <c r="B1235" s="2">
        <v>18</v>
      </c>
      <c r="C1235" t="s">
        <v>87</v>
      </c>
      <c r="D1235" t="s">
        <v>131</v>
      </c>
      <c r="E1235" t="s">
        <v>132</v>
      </c>
      <c r="F1235" t="s">
        <v>284</v>
      </c>
      <c r="G1235" s="3">
        <v>0</v>
      </c>
      <c r="H1235" s="5">
        <v>5.0706020833333337E-2</v>
      </c>
      <c r="I1235" s="2">
        <v>0</v>
      </c>
      <c r="J1235" s="2">
        <v>0</v>
      </c>
      <c r="K1235" s="2">
        <v>0</v>
      </c>
      <c r="L1235" s="2">
        <v>1</v>
      </c>
      <c r="M1235" s="2">
        <v>1</v>
      </c>
      <c r="N1235">
        <v>0</v>
      </c>
      <c r="O1235" s="2">
        <v>0</v>
      </c>
      <c r="P1235" s="2">
        <v>0</v>
      </c>
      <c r="Q1235" s="2">
        <v>1</v>
      </c>
      <c r="R1235" s="2">
        <v>1</v>
      </c>
      <c r="S1235" s="2">
        <v>0</v>
      </c>
      <c r="T1235" s="2">
        <v>0</v>
      </c>
      <c r="U1235" s="2">
        <v>0</v>
      </c>
      <c r="V1235" s="45" t="s">
        <v>77</v>
      </c>
      <c r="W1235" s="45" t="s">
        <v>77</v>
      </c>
      <c r="X1235" s="45">
        <v>4.6759259259259263E-3</v>
      </c>
      <c r="Y1235" s="2">
        <v>0</v>
      </c>
      <c r="Z1235" s="2">
        <v>1</v>
      </c>
      <c r="AA1235">
        <v>1</v>
      </c>
      <c r="AB1235" t="str">
        <f t="shared" si="13"/>
        <v>Betsi CadwaladrIsle Of Anglesey</v>
      </c>
      <c r="AC1235" t="str">
        <f>IFERROR(VLOOKUP(AB1235,Control!X:Y,2,FALSE),"secondary")</f>
        <v>Primary</v>
      </c>
    </row>
    <row r="1236" spans="1:29" x14ac:dyDescent="0.25">
      <c r="A1236" s="11">
        <v>44683</v>
      </c>
      <c r="B1236" s="2">
        <v>18</v>
      </c>
      <c r="C1236" t="s">
        <v>87</v>
      </c>
      <c r="D1236" t="s">
        <v>139</v>
      </c>
      <c r="E1236" t="s">
        <v>132</v>
      </c>
      <c r="F1236" t="s">
        <v>94</v>
      </c>
      <c r="G1236" s="3">
        <v>0</v>
      </c>
      <c r="H1236" s="5">
        <v>9.479166666666667E-3</v>
      </c>
      <c r="I1236" s="2">
        <v>0</v>
      </c>
      <c r="J1236" s="2">
        <v>0</v>
      </c>
      <c r="K1236" s="2">
        <v>0</v>
      </c>
      <c r="L1236" s="2">
        <v>1</v>
      </c>
      <c r="M1236" s="2">
        <v>1</v>
      </c>
      <c r="N1236">
        <v>1</v>
      </c>
      <c r="O1236" s="2">
        <v>1</v>
      </c>
      <c r="P1236" s="2">
        <v>0</v>
      </c>
      <c r="Q1236" s="2">
        <v>1</v>
      </c>
      <c r="R1236" s="2">
        <v>1</v>
      </c>
      <c r="S1236" s="2">
        <v>0</v>
      </c>
      <c r="T1236" s="2">
        <v>0</v>
      </c>
      <c r="U1236" s="2">
        <v>0</v>
      </c>
      <c r="V1236" s="45" t="s">
        <v>77</v>
      </c>
      <c r="W1236" s="45" t="s">
        <v>77</v>
      </c>
      <c r="X1236" s="45">
        <v>3.4016203703703708E-2</v>
      </c>
      <c r="Y1236" s="2">
        <v>0</v>
      </c>
      <c r="Z1236" s="2">
        <v>1</v>
      </c>
      <c r="AA1236">
        <v>1</v>
      </c>
      <c r="AB1236" t="str">
        <f t="shared" si="13"/>
        <v>Betsi CadwaladrPowys</v>
      </c>
      <c r="AC1236" t="str">
        <f>IFERROR(VLOOKUP(AB1236,Control!X:Y,2,FALSE),"secondary")</f>
        <v>secondary</v>
      </c>
    </row>
    <row r="1237" spans="1:29" x14ac:dyDescent="0.25">
      <c r="A1237" s="11">
        <v>44683</v>
      </c>
      <c r="B1237" s="2">
        <v>18</v>
      </c>
      <c r="C1237" t="s">
        <v>87</v>
      </c>
      <c r="D1237" t="s">
        <v>139</v>
      </c>
      <c r="E1237" t="s">
        <v>132</v>
      </c>
      <c r="F1237" t="s">
        <v>277</v>
      </c>
      <c r="G1237" s="3">
        <v>295.51805133333346</v>
      </c>
      <c r="H1237" s="5">
        <v>9.2323664124909291E-2</v>
      </c>
      <c r="I1237" s="2">
        <v>31</v>
      </c>
      <c r="J1237" s="2">
        <v>17</v>
      </c>
      <c r="K1237" s="2">
        <v>0</v>
      </c>
      <c r="L1237" s="2">
        <v>139</v>
      </c>
      <c r="M1237" s="2">
        <v>139</v>
      </c>
      <c r="N1237">
        <v>21</v>
      </c>
      <c r="O1237" s="2">
        <v>75</v>
      </c>
      <c r="P1237" s="2">
        <v>18</v>
      </c>
      <c r="Q1237" s="2">
        <v>93</v>
      </c>
      <c r="R1237" s="2">
        <v>106</v>
      </c>
      <c r="S1237" s="2">
        <v>13</v>
      </c>
      <c r="T1237" s="2">
        <v>6</v>
      </c>
      <c r="U1237" s="2">
        <v>9</v>
      </c>
      <c r="V1237" s="45">
        <v>4.1030092592592594E-3</v>
      </c>
      <c r="W1237" s="45">
        <v>0.72222222222222221</v>
      </c>
      <c r="X1237" s="45">
        <v>5.1510416666666677E-2</v>
      </c>
      <c r="Y1237" s="2">
        <v>15</v>
      </c>
      <c r="Z1237" s="2">
        <v>106</v>
      </c>
      <c r="AA1237">
        <v>139</v>
      </c>
      <c r="AB1237" t="str">
        <f t="shared" si="13"/>
        <v>Betsi CadwaladrWrexham</v>
      </c>
      <c r="AC1237" t="str">
        <f>IFERROR(VLOOKUP(AB1237,Control!X:Y,2,FALSE),"secondary")</f>
        <v>Primary</v>
      </c>
    </row>
    <row r="1238" spans="1:29" x14ac:dyDescent="0.25">
      <c r="A1238" s="11">
        <v>44683</v>
      </c>
      <c r="B1238" s="2">
        <v>18</v>
      </c>
      <c r="C1238" t="s">
        <v>87</v>
      </c>
      <c r="D1238" t="s">
        <v>131</v>
      </c>
      <c r="E1238" t="s">
        <v>132</v>
      </c>
      <c r="F1238" t="s">
        <v>277</v>
      </c>
      <c r="G1238" s="3">
        <v>6.024722166666665</v>
      </c>
      <c r="H1238" s="5">
        <v>3.6622685416666668E-2</v>
      </c>
      <c r="I1238" s="2">
        <v>0</v>
      </c>
      <c r="J1238" s="2">
        <v>0</v>
      </c>
      <c r="K1238" s="2">
        <v>0</v>
      </c>
      <c r="L1238" s="2">
        <v>9</v>
      </c>
      <c r="M1238" s="2">
        <v>8</v>
      </c>
      <c r="N1238">
        <v>0</v>
      </c>
      <c r="O1238" s="2">
        <v>6</v>
      </c>
      <c r="P1238" s="2">
        <v>0</v>
      </c>
      <c r="Q1238" s="2">
        <v>4</v>
      </c>
      <c r="R1238" s="2">
        <v>4</v>
      </c>
      <c r="S1238" s="2">
        <v>0</v>
      </c>
      <c r="T1238" s="2">
        <v>0</v>
      </c>
      <c r="U1238" s="2">
        <v>5</v>
      </c>
      <c r="V1238" s="45" t="s">
        <v>77</v>
      </c>
      <c r="W1238" s="45" t="s">
        <v>77</v>
      </c>
      <c r="X1238" s="45">
        <v>8.6267361111111107E-2</v>
      </c>
      <c r="Y1238" s="2">
        <v>5</v>
      </c>
      <c r="Z1238" s="2">
        <v>4</v>
      </c>
      <c r="AA1238">
        <v>9</v>
      </c>
      <c r="AB1238" t="str">
        <f t="shared" si="13"/>
        <v>Betsi CadwaladrWrexham</v>
      </c>
      <c r="AC1238" t="str">
        <f>IFERROR(VLOOKUP(AB1238,Control!X:Y,2,FALSE),"secondary")</f>
        <v>Primary</v>
      </c>
    </row>
    <row r="1239" spans="1:29" x14ac:dyDescent="0.25">
      <c r="A1239" s="11">
        <v>44683</v>
      </c>
      <c r="B1239" s="2">
        <v>18</v>
      </c>
      <c r="C1239" t="s">
        <v>90</v>
      </c>
      <c r="D1239" t="s">
        <v>136</v>
      </c>
      <c r="E1239" t="s">
        <v>132</v>
      </c>
      <c r="F1239" t="s">
        <v>280</v>
      </c>
      <c r="G1239" s="3">
        <v>0.43111116666666666</v>
      </c>
      <c r="H1239" s="5">
        <v>2.8379631944444445E-2</v>
      </c>
      <c r="I1239" s="2">
        <v>0</v>
      </c>
      <c r="J1239" s="2">
        <v>0</v>
      </c>
      <c r="K1239" s="2">
        <v>0</v>
      </c>
      <c r="L1239" s="2">
        <v>1</v>
      </c>
      <c r="M1239" s="2">
        <v>1</v>
      </c>
      <c r="N1239">
        <v>0</v>
      </c>
      <c r="O1239" s="2">
        <v>1</v>
      </c>
      <c r="P1239" s="2">
        <v>0</v>
      </c>
      <c r="Q1239" s="2">
        <v>1</v>
      </c>
      <c r="R1239" s="2">
        <v>1</v>
      </c>
      <c r="S1239" s="2">
        <v>0</v>
      </c>
      <c r="T1239" s="2">
        <v>0</v>
      </c>
      <c r="U1239" s="2">
        <v>0</v>
      </c>
      <c r="V1239" s="45" t="s">
        <v>77</v>
      </c>
      <c r="W1239" s="45" t="s">
        <v>77</v>
      </c>
      <c r="X1239" s="45">
        <v>1.4583333333333334E-3</v>
      </c>
      <c r="Y1239" s="2">
        <v>0</v>
      </c>
      <c r="Z1239" s="2">
        <v>1</v>
      </c>
      <c r="AA1239">
        <v>1</v>
      </c>
      <c r="AB1239" t="str">
        <f t="shared" si="13"/>
        <v>Cardiff And ValeBlaenau Gwent</v>
      </c>
      <c r="AC1239" t="str">
        <f>IFERROR(VLOOKUP(AB1239,Control!X:Y,2,FALSE),"secondary")</f>
        <v>secondary</v>
      </c>
    </row>
    <row r="1240" spans="1:29" x14ac:dyDescent="0.25">
      <c r="A1240" s="11">
        <v>44683</v>
      </c>
      <c r="B1240" s="2">
        <v>18</v>
      </c>
      <c r="C1240" t="s">
        <v>90</v>
      </c>
      <c r="D1240" t="s">
        <v>136</v>
      </c>
      <c r="E1240" t="s">
        <v>132</v>
      </c>
      <c r="F1240" t="s">
        <v>269</v>
      </c>
      <c r="G1240" s="3">
        <v>1.7941666666666667</v>
      </c>
      <c r="H1240" s="5">
        <v>3.5335648148148151E-2</v>
      </c>
      <c r="I1240" s="2">
        <v>0</v>
      </c>
      <c r="J1240" s="2">
        <v>0</v>
      </c>
      <c r="K1240" s="2">
        <v>0</v>
      </c>
      <c r="L1240" s="2">
        <v>3</v>
      </c>
      <c r="M1240" s="2">
        <v>3</v>
      </c>
      <c r="N1240">
        <v>0</v>
      </c>
      <c r="O1240" s="2">
        <v>2</v>
      </c>
      <c r="P1240" s="2">
        <v>1</v>
      </c>
      <c r="Q1240" s="2">
        <v>2</v>
      </c>
      <c r="R1240" s="2">
        <v>2</v>
      </c>
      <c r="S1240" s="2">
        <v>0</v>
      </c>
      <c r="T1240" s="2">
        <v>0</v>
      </c>
      <c r="U1240" s="2">
        <v>0</v>
      </c>
      <c r="V1240" s="45">
        <v>1.3645833333333333E-2</v>
      </c>
      <c r="W1240" s="45">
        <v>0</v>
      </c>
      <c r="X1240" s="45">
        <v>0.12527199074074075</v>
      </c>
      <c r="Y1240" s="2">
        <v>0</v>
      </c>
      <c r="Z1240" s="2">
        <v>2</v>
      </c>
      <c r="AA1240">
        <v>3</v>
      </c>
      <c r="AB1240" t="str">
        <f t="shared" si="13"/>
        <v>Cardiff And ValeBridgend</v>
      </c>
      <c r="AC1240" t="str">
        <f>IFERROR(VLOOKUP(AB1240,Control!X:Y,2,FALSE),"secondary")</f>
        <v>secondary</v>
      </c>
    </row>
    <row r="1241" spans="1:29" x14ac:dyDescent="0.25">
      <c r="A1241" s="11">
        <v>44683</v>
      </c>
      <c r="B1241" s="2">
        <v>18</v>
      </c>
      <c r="C1241" t="s">
        <v>90</v>
      </c>
      <c r="D1241" t="s">
        <v>136</v>
      </c>
      <c r="E1241" t="s">
        <v>132</v>
      </c>
      <c r="F1241" t="s">
        <v>272</v>
      </c>
      <c r="G1241" s="3">
        <v>2.2261099999999998</v>
      </c>
      <c r="H1241" s="5">
        <v>2.1616893055555555E-2</v>
      </c>
      <c r="I1241" s="2">
        <v>0</v>
      </c>
      <c r="J1241" s="2">
        <v>0</v>
      </c>
      <c r="K1241" s="2">
        <v>0</v>
      </c>
      <c r="L1241" s="2">
        <v>10</v>
      </c>
      <c r="M1241" s="2">
        <v>10</v>
      </c>
      <c r="N1241">
        <v>2</v>
      </c>
      <c r="O1241" s="2">
        <v>10</v>
      </c>
      <c r="P1241" s="2">
        <v>4</v>
      </c>
      <c r="Q1241" s="2">
        <v>4</v>
      </c>
      <c r="R1241" s="2">
        <v>6</v>
      </c>
      <c r="S1241" s="2">
        <v>2</v>
      </c>
      <c r="T1241" s="2">
        <v>0</v>
      </c>
      <c r="U1241" s="2">
        <v>0</v>
      </c>
      <c r="V1241" s="45">
        <v>6.4756944444444445E-3</v>
      </c>
      <c r="W1241" s="45">
        <v>0.5</v>
      </c>
      <c r="X1241" s="45">
        <v>3.7968750000000002E-2</v>
      </c>
      <c r="Y1241" s="2">
        <v>0</v>
      </c>
      <c r="Z1241" s="2">
        <v>6</v>
      </c>
      <c r="AA1241">
        <v>10</v>
      </c>
      <c r="AB1241" t="str">
        <f t="shared" si="13"/>
        <v>Cardiff And ValeCaerphilly</v>
      </c>
      <c r="AC1241" t="str">
        <f>IFERROR(VLOOKUP(AB1241,Control!X:Y,2,FALSE),"secondary")</f>
        <v>secondary</v>
      </c>
    </row>
    <row r="1242" spans="1:29" x14ac:dyDescent="0.25">
      <c r="A1242" s="11">
        <v>44683</v>
      </c>
      <c r="B1242" s="2">
        <v>18</v>
      </c>
      <c r="C1242" t="s">
        <v>90</v>
      </c>
      <c r="D1242" t="s">
        <v>136</v>
      </c>
      <c r="E1242" t="s">
        <v>132</v>
      </c>
      <c r="F1242" t="s">
        <v>273</v>
      </c>
      <c r="G1242" s="3">
        <v>538.49609149999981</v>
      </c>
      <c r="H1242" s="5">
        <v>9.2999001302083356E-2</v>
      </c>
      <c r="I1242" s="2">
        <v>45</v>
      </c>
      <c r="J1242" s="2">
        <v>23</v>
      </c>
      <c r="K1242" s="2">
        <v>2</v>
      </c>
      <c r="L1242" s="2">
        <v>267</v>
      </c>
      <c r="M1242" s="2">
        <v>257</v>
      </c>
      <c r="N1242">
        <v>49</v>
      </c>
      <c r="O1242" s="2">
        <v>145</v>
      </c>
      <c r="P1242" s="2">
        <v>77</v>
      </c>
      <c r="Q1242" s="2">
        <v>132</v>
      </c>
      <c r="R1242" s="2">
        <v>170</v>
      </c>
      <c r="S1242" s="2">
        <v>38</v>
      </c>
      <c r="T1242" s="2">
        <v>5</v>
      </c>
      <c r="U1242" s="2">
        <v>15</v>
      </c>
      <c r="V1242" s="45">
        <v>4.6874999999999998E-3</v>
      </c>
      <c r="W1242" s="45">
        <v>0.66233766233766234</v>
      </c>
      <c r="X1242" s="45">
        <v>6.3333333333333339E-2</v>
      </c>
      <c r="Y1242" s="2">
        <v>20</v>
      </c>
      <c r="Z1242" s="2">
        <v>170</v>
      </c>
      <c r="AA1242">
        <v>261</v>
      </c>
      <c r="AB1242" t="str">
        <f t="shared" si="13"/>
        <v>Cardiff And ValeCardiff</v>
      </c>
      <c r="AC1242" t="str">
        <f>IFERROR(VLOOKUP(AB1242,Control!X:Y,2,FALSE),"secondary")</f>
        <v>Primary</v>
      </c>
    </row>
    <row r="1243" spans="1:29" x14ac:dyDescent="0.25">
      <c r="A1243" s="11">
        <v>44683</v>
      </c>
      <c r="B1243" s="2">
        <v>18</v>
      </c>
      <c r="C1243" t="s">
        <v>90</v>
      </c>
      <c r="D1243" t="s">
        <v>155</v>
      </c>
      <c r="E1243" t="s">
        <v>146</v>
      </c>
      <c r="F1243" t="s">
        <v>273</v>
      </c>
      <c r="G1243" s="3">
        <v>0</v>
      </c>
      <c r="H1243" s="5">
        <v>4.9136709967320266E-2</v>
      </c>
      <c r="I1243" s="2">
        <v>1</v>
      </c>
      <c r="J1243" s="2">
        <v>0</v>
      </c>
      <c r="K1243" s="2">
        <v>0</v>
      </c>
      <c r="L1243" s="2">
        <v>18</v>
      </c>
      <c r="M1243" s="2">
        <v>18</v>
      </c>
      <c r="N1243">
        <v>0</v>
      </c>
      <c r="O1243" s="2">
        <v>12</v>
      </c>
      <c r="P1243" s="2">
        <v>1</v>
      </c>
      <c r="Q1243" s="2">
        <v>12</v>
      </c>
      <c r="R1243" s="2">
        <v>14</v>
      </c>
      <c r="S1243" s="2">
        <v>2</v>
      </c>
      <c r="T1243" s="2">
        <v>0</v>
      </c>
      <c r="U1243" s="2">
        <v>3</v>
      </c>
      <c r="V1243" s="45">
        <v>8.8657407407407417E-3</v>
      </c>
      <c r="W1243" s="45">
        <v>0</v>
      </c>
      <c r="X1243" s="45">
        <v>8.380787037037038E-2</v>
      </c>
      <c r="Y1243" s="2">
        <v>3</v>
      </c>
      <c r="Z1243" s="2">
        <v>14</v>
      </c>
      <c r="AA1243">
        <v>18</v>
      </c>
      <c r="AB1243" t="str">
        <f t="shared" si="13"/>
        <v>Cardiff And ValeCardiff</v>
      </c>
      <c r="AC1243" t="str">
        <f>IFERROR(VLOOKUP(AB1243,Control!X:Y,2,FALSE),"secondary")</f>
        <v>Primary</v>
      </c>
    </row>
    <row r="1244" spans="1:29" x14ac:dyDescent="0.25">
      <c r="A1244" s="11">
        <v>44683</v>
      </c>
      <c r="B1244" s="2">
        <v>18</v>
      </c>
      <c r="C1244" t="s">
        <v>90</v>
      </c>
      <c r="D1244" t="s">
        <v>136</v>
      </c>
      <c r="E1244" t="s">
        <v>132</v>
      </c>
      <c r="F1244" t="s">
        <v>268</v>
      </c>
      <c r="G1244" s="3">
        <v>2.0761111666666667</v>
      </c>
      <c r="H1244" s="5">
        <v>2.4253472222222225E-2</v>
      </c>
      <c r="I1244" s="2">
        <v>0</v>
      </c>
      <c r="J1244" s="2">
        <v>0</v>
      </c>
      <c r="K1244" s="2">
        <v>0</v>
      </c>
      <c r="L1244" s="2">
        <v>4</v>
      </c>
      <c r="M1244" s="2">
        <v>4</v>
      </c>
      <c r="N1244">
        <v>1</v>
      </c>
      <c r="O1244" s="2">
        <v>4</v>
      </c>
      <c r="P1244" s="2">
        <v>1</v>
      </c>
      <c r="Q1244" s="2">
        <v>0</v>
      </c>
      <c r="R1244" s="2">
        <v>2</v>
      </c>
      <c r="S1244" s="2">
        <v>2</v>
      </c>
      <c r="T1244" s="2">
        <v>1</v>
      </c>
      <c r="U1244" s="2">
        <v>0</v>
      </c>
      <c r="V1244" s="45">
        <v>8.1365740740740738E-3</v>
      </c>
      <c r="W1244" s="45">
        <v>0</v>
      </c>
      <c r="X1244" s="45">
        <v>2.8761574074074078E-2</v>
      </c>
      <c r="Y1244" s="2">
        <v>1</v>
      </c>
      <c r="Z1244" s="2">
        <v>2</v>
      </c>
      <c r="AA1244">
        <v>4</v>
      </c>
      <c r="AB1244" t="str">
        <f t="shared" si="13"/>
        <v>Cardiff And ValeCarmarthenshire</v>
      </c>
      <c r="AC1244" t="str">
        <f>IFERROR(VLOOKUP(AB1244,Control!X:Y,2,FALSE),"secondary")</f>
        <v>secondary</v>
      </c>
    </row>
    <row r="1245" spans="1:29" x14ac:dyDescent="0.25">
      <c r="A1245" s="11">
        <v>44683</v>
      </c>
      <c r="B1245" s="2">
        <v>18</v>
      </c>
      <c r="C1245" t="s">
        <v>90</v>
      </c>
      <c r="D1245" t="s">
        <v>136</v>
      </c>
      <c r="E1245" t="s">
        <v>132</v>
      </c>
      <c r="F1245" t="s">
        <v>286</v>
      </c>
      <c r="G1245" s="3">
        <v>0.566388</v>
      </c>
      <c r="H1245" s="5">
        <v>1.5883474537037038E-2</v>
      </c>
      <c r="I1245" s="2">
        <v>0</v>
      </c>
      <c r="J1245" s="2">
        <v>0</v>
      </c>
      <c r="K1245" s="2">
        <v>0</v>
      </c>
      <c r="L1245" s="2">
        <v>3</v>
      </c>
      <c r="M1245" s="2">
        <v>3</v>
      </c>
      <c r="N1245">
        <v>1</v>
      </c>
      <c r="O1245" s="2">
        <v>3</v>
      </c>
      <c r="P1245" s="2">
        <v>0</v>
      </c>
      <c r="Q1245" s="2">
        <v>1</v>
      </c>
      <c r="R1245" s="2">
        <v>1</v>
      </c>
      <c r="S1245" s="2">
        <v>0</v>
      </c>
      <c r="T1245" s="2">
        <v>0</v>
      </c>
      <c r="U1245" s="2">
        <v>2</v>
      </c>
      <c r="V1245" s="45" t="s">
        <v>77</v>
      </c>
      <c r="W1245" s="45" t="s">
        <v>77</v>
      </c>
      <c r="X1245" s="45">
        <v>7.3287037037037039E-2</v>
      </c>
      <c r="Y1245" s="2">
        <v>2</v>
      </c>
      <c r="Z1245" s="2">
        <v>1</v>
      </c>
      <c r="AA1245">
        <v>3</v>
      </c>
      <c r="AB1245" t="str">
        <f t="shared" si="13"/>
        <v>Cardiff And ValeCeredigion</v>
      </c>
      <c r="AC1245" t="str">
        <f>IFERROR(VLOOKUP(AB1245,Control!X:Y,2,FALSE),"secondary")</f>
        <v>secondary</v>
      </c>
    </row>
    <row r="1246" spans="1:29" x14ac:dyDescent="0.25">
      <c r="A1246" s="11">
        <v>44683</v>
      </c>
      <c r="B1246" s="2">
        <v>18</v>
      </c>
      <c r="C1246" t="s">
        <v>90</v>
      </c>
      <c r="D1246" t="s">
        <v>136</v>
      </c>
      <c r="E1246" t="s">
        <v>132</v>
      </c>
      <c r="F1246" t="s">
        <v>281</v>
      </c>
      <c r="G1246" s="3">
        <v>2.1455554999999999</v>
      </c>
      <c r="H1246" s="5">
        <v>2.3187830357142863E-2</v>
      </c>
      <c r="I1246" s="2">
        <v>0</v>
      </c>
      <c r="J1246" s="2">
        <v>0</v>
      </c>
      <c r="K1246" s="2">
        <v>0</v>
      </c>
      <c r="L1246" s="2">
        <v>7</v>
      </c>
      <c r="M1246" s="2">
        <v>7</v>
      </c>
      <c r="N1246">
        <v>0</v>
      </c>
      <c r="O1246" s="2">
        <v>7</v>
      </c>
      <c r="P1246" s="2">
        <v>3</v>
      </c>
      <c r="Q1246" s="2">
        <v>3</v>
      </c>
      <c r="R1246" s="2">
        <v>4</v>
      </c>
      <c r="S1246" s="2">
        <v>1</v>
      </c>
      <c r="T1246" s="2">
        <v>0</v>
      </c>
      <c r="U1246" s="2">
        <v>0</v>
      </c>
      <c r="V1246" s="45">
        <v>4.9768518518518521E-4</v>
      </c>
      <c r="W1246" s="45">
        <v>1</v>
      </c>
      <c r="X1246" s="45">
        <v>7.8616898148148151E-2</v>
      </c>
      <c r="Y1246" s="2">
        <v>0</v>
      </c>
      <c r="Z1246" s="2">
        <v>4</v>
      </c>
      <c r="AA1246">
        <v>7</v>
      </c>
      <c r="AB1246" t="str">
        <f t="shared" si="13"/>
        <v>Cardiff And ValeMerthyr Tydfil</v>
      </c>
      <c r="AC1246" t="str">
        <f>IFERROR(VLOOKUP(AB1246,Control!X:Y,2,FALSE),"secondary")</f>
        <v>secondary</v>
      </c>
    </row>
    <row r="1247" spans="1:29" x14ac:dyDescent="0.25">
      <c r="A1247" s="11">
        <v>44683</v>
      </c>
      <c r="B1247" s="2">
        <v>18</v>
      </c>
      <c r="C1247" t="s">
        <v>90</v>
      </c>
      <c r="D1247" t="s">
        <v>136</v>
      </c>
      <c r="E1247" t="s">
        <v>132</v>
      </c>
      <c r="F1247" t="s">
        <v>279</v>
      </c>
      <c r="G1247" s="3">
        <v>0.41888899999999996</v>
      </c>
      <c r="H1247" s="5">
        <v>1.8321761574074075E-2</v>
      </c>
      <c r="I1247" s="2">
        <v>0</v>
      </c>
      <c r="J1247" s="2">
        <v>0</v>
      </c>
      <c r="K1247" s="2">
        <v>0</v>
      </c>
      <c r="L1247" s="2">
        <v>3</v>
      </c>
      <c r="M1247" s="2">
        <v>3</v>
      </c>
      <c r="N1247">
        <v>0</v>
      </c>
      <c r="O1247" s="2">
        <v>3</v>
      </c>
      <c r="P1247" s="2">
        <v>0</v>
      </c>
      <c r="Q1247" s="2">
        <v>3</v>
      </c>
      <c r="R1247" s="2">
        <v>3</v>
      </c>
      <c r="S1247" s="2">
        <v>0</v>
      </c>
      <c r="T1247" s="2">
        <v>0</v>
      </c>
      <c r="U1247" s="2">
        <v>0</v>
      </c>
      <c r="V1247" s="45" t="s">
        <v>77</v>
      </c>
      <c r="W1247" s="45" t="s">
        <v>77</v>
      </c>
      <c r="X1247" s="45">
        <v>2.97337962962963E-2</v>
      </c>
      <c r="Y1247" s="2">
        <v>0</v>
      </c>
      <c r="Z1247" s="2">
        <v>3</v>
      </c>
      <c r="AA1247">
        <v>3</v>
      </c>
      <c r="AB1247" t="str">
        <f t="shared" si="13"/>
        <v>Cardiff And ValeMonmouthshire</v>
      </c>
      <c r="AC1247" t="str">
        <f>IFERROR(VLOOKUP(AB1247,Control!X:Y,2,FALSE),"secondary")</f>
        <v>secondary</v>
      </c>
    </row>
    <row r="1248" spans="1:29" x14ac:dyDescent="0.25">
      <c r="A1248" s="11">
        <v>44683</v>
      </c>
      <c r="B1248" s="2">
        <v>18</v>
      </c>
      <c r="C1248" t="s">
        <v>90</v>
      </c>
      <c r="D1248" t="s">
        <v>136</v>
      </c>
      <c r="E1248" t="s">
        <v>132</v>
      </c>
      <c r="F1248" t="s">
        <v>271</v>
      </c>
      <c r="G1248" s="3">
        <v>3.5966666666666662</v>
      </c>
      <c r="H1248" s="5">
        <v>3.8352623842592595E-2</v>
      </c>
      <c r="I1248" s="2">
        <v>0</v>
      </c>
      <c r="J1248" s="2">
        <v>0</v>
      </c>
      <c r="K1248" s="2">
        <v>0</v>
      </c>
      <c r="L1248" s="2">
        <v>6</v>
      </c>
      <c r="M1248" s="2">
        <v>6</v>
      </c>
      <c r="N1248">
        <v>0</v>
      </c>
      <c r="O1248" s="2">
        <v>5</v>
      </c>
      <c r="P1248" s="2">
        <v>4</v>
      </c>
      <c r="Q1248" s="2">
        <v>2</v>
      </c>
      <c r="R1248" s="2">
        <v>2</v>
      </c>
      <c r="S1248" s="2">
        <v>0</v>
      </c>
      <c r="T1248" s="2">
        <v>0</v>
      </c>
      <c r="U1248" s="2">
        <v>0</v>
      </c>
      <c r="V1248" s="45">
        <v>7.6851851851851855E-3</v>
      </c>
      <c r="W1248" s="45">
        <v>0.25</v>
      </c>
      <c r="X1248" s="45">
        <v>0.15349537037037037</v>
      </c>
      <c r="Y1248" s="2">
        <v>0</v>
      </c>
      <c r="Z1248" s="2">
        <v>2</v>
      </c>
      <c r="AA1248">
        <v>6</v>
      </c>
      <c r="AB1248" t="str">
        <f t="shared" si="13"/>
        <v>Cardiff And ValeNewport</v>
      </c>
      <c r="AC1248" t="str">
        <f>IFERROR(VLOOKUP(AB1248,Control!X:Y,2,FALSE),"secondary")</f>
        <v>secondary</v>
      </c>
    </row>
    <row r="1249" spans="1:29" x14ac:dyDescent="0.25">
      <c r="A1249" s="11">
        <v>44683</v>
      </c>
      <c r="B1249" s="2">
        <v>18</v>
      </c>
      <c r="C1249" t="s">
        <v>90</v>
      </c>
      <c r="D1249" t="s">
        <v>136</v>
      </c>
      <c r="E1249" t="s">
        <v>132</v>
      </c>
      <c r="F1249" t="s">
        <v>270</v>
      </c>
      <c r="G1249" s="3">
        <v>0</v>
      </c>
      <c r="H1249" s="5">
        <v>1.9444444444444445E-2</v>
      </c>
      <c r="I1249" s="2">
        <v>0</v>
      </c>
      <c r="J1249" s="2">
        <v>0</v>
      </c>
      <c r="K1249" s="2">
        <v>0</v>
      </c>
      <c r="L1249" s="2">
        <v>1</v>
      </c>
      <c r="M1249" s="2">
        <v>1</v>
      </c>
      <c r="N1249">
        <v>0</v>
      </c>
      <c r="O1249" s="2">
        <v>1</v>
      </c>
      <c r="P1249" s="2">
        <v>0</v>
      </c>
      <c r="Q1249" s="2">
        <v>1</v>
      </c>
      <c r="R1249" s="2">
        <v>1</v>
      </c>
      <c r="S1249" s="2">
        <v>0</v>
      </c>
      <c r="T1249" s="2">
        <v>0</v>
      </c>
      <c r="U1249" s="2">
        <v>0</v>
      </c>
      <c r="V1249" s="45" t="s">
        <v>77</v>
      </c>
      <c r="W1249" s="45" t="s">
        <v>77</v>
      </c>
      <c r="X1249" s="45">
        <v>3.0798611111111113E-2</v>
      </c>
      <c r="Y1249" s="2">
        <v>0</v>
      </c>
      <c r="Z1249" s="2">
        <v>1</v>
      </c>
      <c r="AA1249">
        <v>1</v>
      </c>
      <c r="AB1249" t="str">
        <f t="shared" si="13"/>
        <v>Cardiff And ValePembrokeshire</v>
      </c>
      <c r="AC1249" t="str">
        <f>IFERROR(VLOOKUP(AB1249,Control!X:Y,2,FALSE),"secondary")</f>
        <v>secondary</v>
      </c>
    </row>
    <row r="1250" spans="1:29" x14ac:dyDescent="0.25">
      <c r="A1250" s="11">
        <v>44683</v>
      </c>
      <c r="B1250" s="2">
        <v>18</v>
      </c>
      <c r="C1250" t="s">
        <v>90</v>
      </c>
      <c r="D1250" t="s">
        <v>136</v>
      </c>
      <c r="E1250" t="s">
        <v>132</v>
      </c>
      <c r="F1250" t="s">
        <v>94</v>
      </c>
      <c r="G1250" s="3">
        <v>0.53777783333333329</v>
      </c>
      <c r="H1250" s="5">
        <v>3.2824076388888887E-2</v>
      </c>
      <c r="I1250" s="2">
        <v>0</v>
      </c>
      <c r="J1250" s="2">
        <v>0</v>
      </c>
      <c r="K1250" s="2">
        <v>0</v>
      </c>
      <c r="L1250" s="2">
        <v>1</v>
      </c>
      <c r="M1250" s="2">
        <v>1</v>
      </c>
      <c r="N1250">
        <v>0</v>
      </c>
      <c r="O1250" s="2">
        <v>1</v>
      </c>
      <c r="P1250" s="2">
        <v>1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45">
        <v>3.9930555555555561E-3</v>
      </c>
      <c r="W1250" s="45">
        <v>1</v>
      </c>
      <c r="X1250" s="45" t="s">
        <v>77</v>
      </c>
      <c r="Y1250" s="2">
        <v>0</v>
      </c>
      <c r="Z1250" s="2">
        <v>0</v>
      </c>
      <c r="AA1250">
        <v>1</v>
      </c>
      <c r="AB1250" t="str">
        <f t="shared" si="13"/>
        <v>Cardiff And ValePowys</v>
      </c>
      <c r="AC1250" t="str">
        <f>IFERROR(VLOOKUP(AB1250,Control!X:Y,2,FALSE),"secondary")</f>
        <v>secondary</v>
      </c>
    </row>
    <row r="1251" spans="1:29" x14ac:dyDescent="0.25">
      <c r="A1251" s="11">
        <v>44683</v>
      </c>
      <c r="B1251" s="2">
        <v>18</v>
      </c>
      <c r="C1251" t="s">
        <v>90</v>
      </c>
      <c r="D1251" t="s">
        <v>136</v>
      </c>
      <c r="E1251" t="s">
        <v>132</v>
      </c>
      <c r="F1251" t="s">
        <v>274</v>
      </c>
      <c r="G1251" s="3">
        <v>14.720277666666668</v>
      </c>
      <c r="H1251" s="5">
        <v>8.6642071180555558E-2</v>
      </c>
      <c r="I1251" s="2">
        <v>1</v>
      </c>
      <c r="J1251" s="2">
        <v>1</v>
      </c>
      <c r="K1251" s="2">
        <v>0</v>
      </c>
      <c r="L1251" s="2">
        <v>8</v>
      </c>
      <c r="M1251" s="2">
        <v>8</v>
      </c>
      <c r="N1251">
        <v>1</v>
      </c>
      <c r="O1251" s="2">
        <v>5</v>
      </c>
      <c r="P1251" s="2">
        <v>2</v>
      </c>
      <c r="Q1251" s="2">
        <v>5</v>
      </c>
      <c r="R1251" s="2">
        <v>5</v>
      </c>
      <c r="S1251" s="2">
        <v>0</v>
      </c>
      <c r="T1251" s="2">
        <v>0</v>
      </c>
      <c r="U1251" s="2">
        <v>1</v>
      </c>
      <c r="V1251" s="45">
        <v>7.0312500000000002E-3</v>
      </c>
      <c r="W1251" s="45">
        <v>0</v>
      </c>
      <c r="X1251" s="45">
        <v>1.741898148148148E-2</v>
      </c>
      <c r="Y1251" s="2">
        <v>1</v>
      </c>
      <c r="Z1251" s="2">
        <v>5</v>
      </c>
      <c r="AA1251">
        <v>8</v>
      </c>
      <c r="AB1251" t="str">
        <f t="shared" si="13"/>
        <v>Cardiff And ValeRhondda Cynon Taff</v>
      </c>
      <c r="AC1251" t="str">
        <f>IFERROR(VLOOKUP(AB1251,Control!X:Y,2,FALSE),"secondary")</f>
        <v>secondary</v>
      </c>
    </row>
    <row r="1252" spans="1:29" x14ac:dyDescent="0.25">
      <c r="A1252" s="11">
        <v>44683</v>
      </c>
      <c r="B1252" s="2">
        <v>18</v>
      </c>
      <c r="C1252" t="s">
        <v>90</v>
      </c>
      <c r="D1252" t="s">
        <v>136</v>
      </c>
      <c r="E1252" t="s">
        <v>132</v>
      </c>
      <c r="F1252" t="s">
        <v>267</v>
      </c>
      <c r="G1252" s="3">
        <v>5.4302770000000011</v>
      </c>
      <c r="H1252" s="5">
        <v>3.0938549242424247E-2</v>
      </c>
      <c r="I1252" s="2">
        <v>0</v>
      </c>
      <c r="J1252" s="2">
        <v>0</v>
      </c>
      <c r="K1252" s="2">
        <v>0</v>
      </c>
      <c r="L1252" s="2">
        <v>10</v>
      </c>
      <c r="M1252" s="2">
        <v>9</v>
      </c>
      <c r="N1252">
        <v>1</v>
      </c>
      <c r="O1252" s="2">
        <v>7</v>
      </c>
      <c r="P1252" s="2">
        <v>2</v>
      </c>
      <c r="Q1252" s="2">
        <v>5</v>
      </c>
      <c r="R1252" s="2">
        <v>7</v>
      </c>
      <c r="S1252" s="2">
        <v>2</v>
      </c>
      <c r="T1252" s="2">
        <v>0</v>
      </c>
      <c r="U1252" s="2">
        <v>1</v>
      </c>
      <c r="V1252" s="45">
        <v>2.4074074074074076E-3</v>
      </c>
      <c r="W1252" s="45">
        <v>1</v>
      </c>
      <c r="X1252" s="45">
        <v>7.0949074074074074E-3</v>
      </c>
      <c r="Y1252" s="2">
        <v>1</v>
      </c>
      <c r="Z1252" s="2">
        <v>7</v>
      </c>
      <c r="AA1252">
        <v>10</v>
      </c>
      <c r="AB1252" t="str">
        <f t="shared" si="13"/>
        <v>Cardiff And ValeSwansea</v>
      </c>
      <c r="AC1252" t="str">
        <f>IFERROR(VLOOKUP(AB1252,Control!X:Y,2,FALSE),"secondary")</f>
        <v>secondary</v>
      </c>
    </row>
    <row r="1253" spans="1:29" x14ac:dyDescent="0.25">
      <c r="A1253" s="11">
        <v>44683</v>
      </c>
      <c r="B1253" s="2">
        <v>18</v>
      </c>
      <c r="C1253" t="s">
        <v>90</v>
      </c>
      <c r="D1253" t="s">
        <v>136</v>
      </c>
      <c r="E1253" t="s">
        <v>132</v>
      </c>
      <c r="F1253" t="s">
        <v>278</v>
      </c>
      <c r="G1253" s="3">
        <v>1.585</v>
      </c>
      <c r="H1253" s="5">
        <v>1.8938492063492064E-2</v>
      </c>
      <c r="I1253" s="2">
        <v>0</v>
      </c>
      <c r="J1253" s="2">
        <v>0</v>
      </c>
      <c r="K1253" s="2">
        <v>0</v>
      </c>
      <c r="L1253" s="2">
        <v>8</v>
      </c>
      <c r="M1253" s="2">
        <v>7</v>
      </c>
      <c r="N1253">
        <v>1</v>
      </c>
      <c r="O1253" s="2">
        <v>6</v>
      </c>
      <c r="P1253" s="2">
        <v>0</v>
      </c>
      <c r="Q1253" s="2">
        <v>6</v>
      </c>
      <c r="R1253" s="2">
        <v>6</v>
      </c>
      <c r="S1253" s="2">
        <v>0</v>
      </c>
      <c r="T1253" s="2">
        <v>0</v>
      </c>
      <c r="U1253" s="2">
        <v>2</v>
      </c>
      <c r="V1253" s="45" t="s">
        <v>77</v>
      </c>
      <c r="W1253" s="45" t="s">
        <v>77</v>
      </c>
      <c r="X1253" s="45">
        <v>2.0908564814814817E-2</v>
      </c>
      <c r="Y1253" s="2">
        <v>2</v>
      </c>
      <c r="Z1253" s="2">
        <v>6</v>
      </c>
      <c r="AA1253">
        <v>8</v>
      </c>
      <c r="AB1253" t="str">
        <f t="shared" si="13"/>
        <v>Cardiff And ValeTorfaen</v>
      </c>
      <c r="AC1253" t="str">
        <f>IFERROR(VLOOKUP(AB1253,Control!X:Y,2,FALSE),"secondary")</f>
        <v>secondary</v>
      </c>
    </row>
    <row r="1254" spans="1:29" x14ac:dyDescent="0.25">
      <c r="A1254" s="11">
        <v>44683</v>
      </c>
      <c r="B1254" s="2">
        <v>18</v>
      </c>
      <c r="C1254" t="s">
        <v>90</v>
      </c>
      <c r="D1254" t="s">
        <v>136</v>
      </c>
      <c r="E1254" t="s">
        <v>132</v>
      </c>
      <c r="F1254" t="s">
        <v>283</v>
      </c>
      <c r="G1254" s="3">
        <v>157.29721866666668</v>
      </c>
      <c r="H1254" s="5">
        <v>8.5794032622739033E-2</v>
      </c>
      <c r="I1254" s="2">
        <v>13</v>
      </c>
      <c r="J1254" s="2">
        <v>7</v>
      </c>
      <c r="K1254" s="2">
        <v>0</v>
      </c>
      <c r="L1254" s="2">
        <v>84</v>
      </c>
      <c r="M1254" s="2">
        <v>82</v>
      </c>
      <c r="N1254">
        <v>18</v>
      </c>
      <c r="O1254" s="2">
        <v>44</v>
      </c>
      <c r="P1254" s="2">
        <v>19</v>
      </c>
      <c r="Q1254" s="2">
        <v>47</v>
      </c>
      <c r="R1254" s="2">
        <v>56</v>
      </c>
      <c r="S1254" s="2">
        <v>9</v>
      </c>
      <c r="T1254" s="2">
        <v>4</v>
      </c>
      <c r="U1254" s="2">
        <v>5</v>
      </c>
      <c r="V1254" s="45">
        <v>6.2731481481481484E-3</v>
      </c>
      <c r="W1254" s="45">
        <v>0.42105263157894735</v>
      </c>
      <c r="X1254" s="45">
        <v>9.0596064814814803E-2</v>
      </c>
      <c r="Y1254" s="2">
        <v>9</v>
      </c>
      <c r="Z1254" s="2">
        <v>56</v>
      </c>
      <c r="AA1254">
        <v>84</v>
      </c>
      <c r="AB1254" t="str">
        <f t="shared" si="13"/>
        <v>Cardiff And ValeVale Of Glamorgan</v>
      </c>
      <c r="AC1254" t="str">
        <f>IFERROR(VLOOKUP(AB1254,Control!X:Y,2,FALSE),"secondary")</f>
        <v>Primary</v>
      </c>
    </row>
    <row r="1255" spans="1:29" x14ac:dyDescent="0.25">
      <c r="A1255" s="11">
        <v>44683</v>
      </c>
      <c r="B1255" s="2">
        <v>18</v>
      </c>
      <c r="C1255" t="s">
        <v>90</v>
      </c>
      <c r="D1255" t="s">
        <v>155</v>
      </c>
      <c r="E1255" t="s">
        <v>146</v>
      </c>
      <c r="F1255" t="s">
        <v>283</v>
      </c>
      <c r="G1255" s="3">
        <v>0</v>
      </c>
      <c r="H1255" s="5">
        <v>5.3510248015873015E-2</v>
      </c>
      <c r="I1255" s="2">
        <v>1</v>
      </c>
      <c r="J1255" s="2">
        <v>0</v>
      </c>
      <c r="K1255" s="2">
        <v>0</v>
      </c>
      <c r="L1255" s="2">
        <v>15</v>
      </c>
      <c r="M1255" s="2">
        <v>14</v>
      </c>
      <c r="N1255">
        <v>0</v>
      </c>
      <c r="O1255" s="2">
        <v>7</v>
      </c>
      <c r="P1255" s="2">
        <v>2</v>
      </c>
      <c r="Q1255" s="2">
        <v>9</v>
      </c>
      <c r="R1255" s="2">
        <v>10</v>
      </c>
      <c r="S1255" s="2">
        <v>1</v>
      </c>
      <c r="T1255" s="2">
        <v>0</v>
      </c>
      <c r="U1255" s="2">
        <v>3</v>
      </c>
      <c r="V1255" s="45">
        <v>3.3969907407407408E-3</v>
      </c>
      <c r="W1255" s="45">
        <v>1</v>
      </c>
      <c r="X1255" s="45">
        <v>6.4965277777777788E-2</v>
      </c>
      <c r="Y1255" s="2">
        <v>3</v>
      </c>
      <c r="Z1255" s="2">
        <v>10</v>
      </c>
      <c r="AA1255">
        <v>15</v>
      </c>
      <c r="AB1255" t="str">
        <f t="shared" si="13"/>
        <v>Cardiff And ValeVale Of Glamorgan</v>
      </c>
      <c r="AC1255" t="str">
        <f>IFERROR(VLOOKUP(AB1255,Control!X:Y,2,FALSE),"secondary")</f>
        <v>Primary</v>
      </c>
    </row>
    <row r="1256" spans="1:29" x14ac:dyDescent="0.25">
      <c r="A1256" s="11">
        <v>44683</v>
      </c>
      <c r="B1256" s="2">
        <v>18</v>
      </c>
      <c r="C1256" t="s">
        <v>90</v>
      </c>
      <c r="D1256" t="s">
        <v>174</v>
      </c>
      <c r="E1256" t="s">
        <v>153</v>
      </c>
      <c r="F1256" t="s">
        <v>283</v>
      </c>
      <c r="G1256" s="3">
        <v>0</v>
      </c>
      <c r="H1256" s="5">
        <v>1.4699097222222223E-3</v>
      </c>
      <c r="I1256" s="2">
        <v>0</v>
      </c>
      <c r="J1256" s="2">
        <v>0</v>
      </c>
      <c r="K1256" s="2">
        <v>0</v>
      </c>
      <c r="L1256" s="2">
        <v>1</v>
      </c>
      <c r="M1256" s="2">
        <v>1</v>
      </c>
      <c r="N1256">
        <v>0</v>
      </c>
      <c r="O1256" s="2">
        <v>1</v>
      </c>
      <c r="P1256" s="2">
        <v>0</v>
      </c>
      <c r="Q1256" s="2">
        <v>1</v>
      </c>
      <c r="R1256" s="2">
        <v>1</v>
      </c>
      <c r="S1256" s="2">
        <v>0</v>
      </c>
      <c r="T1256" s="2">
        <v>0</v>
      </c>
      <c r="U1256" s="2">
        <v>0</v>
      </c>
      <c r="V1256" s="45" t="s">
        <v>77</v>
      </c>
      <c r="W1256" s="45" t="s">
        <v>77</v>
      </c>
      <c r="X1256" s="45">
        <v>1.1574074074074076E-3</v>
      </c>
      <c r="Y1256" s="2">
        <v>0</v>
      </c>
      <c r="Z1256" s="2">
        <v>1</v>
      </c>
      <c r="AA1256">
        <v>1</v>
      </c>
      <c r="AB1256" t="str">
        <f t="shared" si="13"/>
        <v>Cardiff And ValeVale Of Glamorgan</v>
      </c>
      <c r="AC1256" t="str">
        <f>IFERROR(VLOOKUP(AB1256,Control!X:Y,2,FALSE),"secondary")</f>
        <v>Primary</v>
      </c>
    </row>
    <row r="1257" spans="1:29" x14ac:dyDescent="0.25">
      <c r="A1257" s="11">
        <v>44683</v>
      </c>
      <c r="B1257" s="2">
        <v>18</v>
      </c>
      <c r="C1257" t="s">
        <v>81</v>
      </c>
      <c r="D1257" t="s">
        <v>135</v>
      </c>
      <c r="E1257" t="s">
        <v>132</v>
      </c>
      <c r="F1257" t="s">
        <v>280</v>
      </c>
      <c r="G1257" s="3">
        <v>0.77027766666666675</v>
      </c>
      <c r="H1257" s="5">
        <v>1.252893402777778E-2</v>
      </c>
      <c r="I1257" s="2">
        <v>0</v>
      </c>
      <c r="J1257" s="2">
        <v>0</v>
      </c>
      <c r="K1257" s="2">
        <v>0</v>
      </c>
      <c r="L1257" s="2">
        <v>6</v>
      </c>
      <c r="M1257" s="2">
        <v>6</v>
      </c>
      <c r="N1257">
        <v>4</v>
      </c>
      <c r="O1257" s="2">
        <v>6</v>
      </c>
      <c r="P1257" s="2">
        <v>3</v>
      </c>
      <c r="Q1257" s="2">
        <v>3</v>
      </c>
      <c r="R1257" s="2">
        <v>3</v>
      </c>
      <c r="S1257" s="2">
        <v>0</v>
      </c>
      <c r="T1257" s="2">
        <v>0</v>
      </c>
      <c r="U1257" s="2">
        <v>0</v>
      </c>
      <c r="V1257" s="45">
        <v>3.0902777777777782E-3</v>
      </c>
      <c r="W1257" s="45">
        <v>1</v>
      </c>
      <c r="X1257" s="45">
        <v>7.2719907407407414E-2</v>
      </c>
      <c r="Y1257" s="2">
        <v>0</v>
      </c>
      <c r="Z1257" s="2">
        <v>3</v>
      </c>
      <c r="AA1257">
        <v>6</v>
      </c>
      <c r="AB1257" t="str">
        <f t="shared" si="13"/>
        <v>Cwm Taf MorgannwgBlaenau Gwent</v>
      </c>
      <c r="AC1257" t="str">
        <f>IFERROR(VLOOKUP(AB1257,Control!X:Y,2,FALSE),"secondary")</f>
        <v>secondary</v>
      </c>
    </row>
    <row r="1258" spans="1:29" x14ac:dyDescent="0.25">
      <c r="A1258" s="11">
        <v>44683</v>
      </c>
      <c r="B1258" s="2">
        <v>18</v>
      </c>
      <c r="C1258" t="s">
        <v>81</v>
      </c>
      <c r="D1258" t="s">
        <v>140</v>
      </c>
      <c r="E1258" t="s">
        <v>132</v>
      </c>
      <c r="F1258" t="s">
        <v>269</v>
      </c>
      <c r="G1258" s="3">
        <v>324.84638050000001</v>
      </c>
      <c r="H1258" s="5">
        <v>0.15140657376834385</v>
      </c>
      <c r="I1258" s="2">
        <v>35</v>
      </c>
      <c r="J1258" s="2">
        <v>25</v>
      </c>
      <c r="K1258" s="2">
        <v>6</v>
      </c>
      <c r="L1258" s="2">
        <v>111</v>
      </c>
      <c r="M1258" s="2">
        <v>110</v>
      </c>
      <c r="N1258">
        <v>22</v>
      </c>
      <c r="O1258" s="2">
        <v>51</v>
      </c>
      <c r="P1258" s="2">
        <v>18</v>
      </c>
      <c r="Q1258" s="2">
        <v>60</v>
      </c>
      <c r="R1258" s="2">
        <v>79</v>
      </c>
      <c r="S1258" s="2">
        <v>19</v>
      </c>
      <c r="T1258" s="2">
        <v>4</v>
      </c>
      <c r="U1258" s="2">
        <v>10</v>
      </c>
      <c r="V1258" s="45">
        <v>5.6770833333333343E-3</v>
      </c>
      <c r="W1258" s="45">
        <v>0.44444444444444442</v>
      </c>
      <c r="X1258" s="45">
        <v>3.6724537037037035E-2</v>
      </c>
      <c r="Y1258" s="2">
        <v>14</v>
      </c>
      <c r="Z1258" s="2">
        <v>79</v>
      </c>
      <c r="AA1258">
        <v>111</v>
      </c>
      <c r="AB1258" t="str">
        <f t="shared" si="13"/>
        <v>Cwm Taf MorgannwgBridgend</v>
      </c>
      <c r="AC1258" t="str">
        <f>IFERROR(VLOOKUP(AB1258,Control!X:Y,2,FALSE),"secondary")</f>
        <v>Primary</v>
      </c>
    </row>
    <row r="1259" spans="1:29" x14ac:dyDescent="0.25">
      <c r="A1259" s="11">
        <v>44683</v>
      </c>
      <c r="B1259" s="2">
        <v>18</v>
      </c>
      <c r="C1259" t="s">
        <v>81</v>
      </c>
      <c r="D1259" t="s">
        <v>141</v>
      </c>
      <c r="E1259" t="s">
        <v>132</v>
      </c>
      <c r="F1259" t="s">
        <v>269</v>
      </c>
      <c r="G1259" s="3">
        <v>8.059721333333334</v>
      </c>
      <c r="H1259" s="5">
        <v>4.7391971450617278E-2</v>
      </c>
      <c r="I1259" s="2">
        <v>0</v>
      </c>
      <c r="J1259" s="2">
        <v>0</v>
      </c>
      <c r="K1259" s="2">
        <v>0</v>
      </c>
      <c r="L1259" s="2">
        <v>7</v>
      </c>
      <c r="M1259" s="2">
        <v>7</v>
      </c>
      <c r="N1259">
        <v>2</v>
      </c>
      <c r="O1259" s="2">
        <v>6</v>
      </c>
      <c r="P1259" s="2">
        <v>1</v>
      </c>
      <c r="Q1259" s="2">
        <v>6</v>
      </c>
      <c r="R1259" s="2">
        <v>6</v>
      </c>
      <c r="S1259" s="2">
        <v>0</v>
      </c>
      <c r="T1259" s="2">
        <v>0</v>
      </c>
      <c r="U1259" s="2">
        <v>0</v>
      </c>
      <c r="V1259" s="45">
        <v>9.3634259259259261E-3</v>
      </c>
      <c r="W1259" s="45">
        <v>0</v>
      </c>
      <c r="X1259" s="45">
        <v>0.10113425925925926</v>
      </c>
      <c r="Y1259" s="2">
        <v>0</v>
      </c>
      <c r="Z1259" s="2">
        <v>6</v>
      </c>
      <c r="AA1259">
        <v>7</v>
      </c>
      <c r="AB1259" t="str">
        <f t="shared" si="13"/>
        <v>Cwm Taf MorgannwgBridgend</v>
      </c>
      <c r="AC1259" t="str">
        <f>IFERROR(VLOOKUP(AB1259,Control!X:Y,2,FALSE),"secondary")</f>
        <v>Primary</v>
      </c>
    </row>
    <row r="1260" spans="1:29" x14ac:dyDescent="0.25">
      <c r="A1260" s="11">
        <v>44683</v>
      </c>
      <c r="B1260" s="2">
        <v>18</v>
      </c>
      <c r="C1260" t="s">
        <v>81</v>
      </c>
      <c r="D1260" t="s">
        <v>135</v>
      </c>
      <c r="E1260" t="s">
        <v>132</v>
      </c>
      <c r="F1260" t="s">
        <v>269</v>
      </c>
      <c r="G1260" s="3">
        <v>0.77861116666666663</v>
      </c>
      <c r="H1260" s="5">
        <v>1.8314043981481481E-2</v>
      </c>
      <c r="I1260" s="2">
        <v>0</v>
      </c>
      <c r="J1260" s="2">
        <v>0</v>
      </c>
      <c r="K1260" s="2">
        <v>0</v>
      </c>
      <c r="L1260" s="2">
        <v>3</v>
      </c>
      <c r="M1260" s="2">
        <v>3</v>
      </c>
      <c r="N1260">
        <v>1</v>
      </c>
      <c r="O1260" s="2">
        <v>3</v>
      </c>
      <c r="P1260" s="2">
        <v>0</v>
      </c>
      <c r="Q1260" s="2">
        <v>2</v>
      </c>
      <c r="R1260" s="2">
        <v>3</v>
      </c>
      <c r="S1260" s="2">
        <v>1</v>
      </c>
      <c r="T1260" s="2">
        <v>0</v>
      </c>
      <c r="U1260" s="2">
        <v>0</v>
      </c>
      <c r="V1260" s="45" t="s">
        <v>77</v>
      </c>
      <c r="W1260" s="45" t="s">
        <v>77</v>
      </c>
      <c r="X1260" s="45">
        <v>0.12032407407407408</v>
      </c>
      <c r="Y1260" s="2">
        <v>0</v>
      </c>
      <c r="Z1260" s="2">
        <v>3</v>
      </c>
      <c r="AA1260">
        <v>3</v>
      </c>
      <c r="AB1260" t="str">
        <f t="shared" ref="AB1260:AB1323" si="14">C1260&amp;F1260</f>
        <v>Cwm Taf MorgannwgBridgend</v>
      </c>
      <c r="AC1260" t="str">
        <f>IFERROR(VLOOKUP(AB1260,Control!X:Y,2,FALSE),"secondary")</f>
        <v>Primary</v>
      </c>
    </row>
    <row r="1261" spans="1:29" x14ac:dyDescent="0.25">
      <c r="A1261" s="11">
        <v>44683</v>
      </c>
      <c r="B1261" s="2">
        <v>18</v>
      </c>
      <c r="C1261" t="s">
        <v>81</v>
      </c>
      <c r="D1261" t="s">
        <v>135</v>
      </c>
      <c r="E1261" t="s">
        <v>132</v>
      </c>
      <c r="F1261" t="s">
        <v>272</v>
      </c>
      <c r="G1261" s="3">
        <v>66.302499999999995</v>
      </c>
      <c r="H1261" s="5">
        <v>0.10988095238095238</v>
      </c>
      <c r="I1261" s="2">
        <v>4</v>
      </c>
      <c r="J1261" s="2">
        <v>3</v>
      </c>
      <c r="K1261" s="2">
        <v>1</v>
      </c>
      <c r="L1261" s="2">
        <v>21</v>
      </c>
      <c r="M1261" s="2">
        <v>21</v>
      </c>
      <c r="N1261">
        <v>0</v>
      </c>
      <c r="O1261" s="2">
        <v>11</v>
      </c>
      <c r="P1261" s="2">
        <v>7</v>
      </c>
      <c r="Q1261" s="2">
        <v>9</v>
      </c>
      <c r="R1261" s="2">
        <v>12</v>
      </c>
      <c r="S1261" s="2">
        <v>3</v>
      </c>
      <c r="T1261" s="2">
        <v>0</v>
      </c>
      <c r="U1261" s="2">
        <v>2</v>
      </c>
      <c r="V1261" s="45">
        <v>6.0648148148148145E-3</v>
      </c>
      <c r="W1261" s="45">
        <v>0.2857142857142857</v>
      </c>
      <c r="X1261" s="45">
        <v>7.5144675925925941E-2</v>
      </c>
      <c r="Y1261" s="2">
        <v>2</v>
      </c>
      <c r="Z1261" s="2">
        <v>12</v>
      </c>
      <c r="AA1261">
        <v>21</v>
      </c>
      <c r="AB1261" t="str">
        <f t="shared" si="14"/>
        <v>Cwm Taf MorgannwgCaerphilly</v>
      </c>
      <c r="AC1261" t="str">
        <f>IFERROR(VLOOKUP(AB1261,Control!X:Y,2,FALSE),"secondary")</f>
        <v>secondary</v>
      </c>
    </row>
    <row r="1262" spans="1:29" x14ac:dyDescent="0.25">
      <c r="A1262" s="11">
        <v>44683</v>
      </c>
      <c r="B1262" s="2">
        <v>18</v>
      </c>
      <c r="C1262" t="s">
        <v>81</v>
      </c>
      <c r="D1262" t="s">
        <v>141</v>
      </c>
      <c r="E1262" t="s">
        <v>132</v>
      </c>
      <c r="F1262" t="s">
        <v>272</v>
      </c>
      <c r="G1262" s="3">
        <v>1.9347221666666665</v>
      </c>
      <c r="H1262" s="5">
        <v>5.0723378472222219E-2</v>
      </c>
      <c r="I1262" s="2">
        <v>0</v>
      </c>
      <c r="J1262" s="2">
        <v>0</v>
      </c>
      <c r="K1262" s="2">
        <v>0</v>
      </c>
      <c r="L1262" s="2">
        <v>2</v>
      </c>
      <c r="M1262" s="2">
        <v>2</v>
      </c>
      <c r="N1262">
        <v>0</v>
      </c>
      <c r="O1262" s="2">
        <v>1</v>
      </c>
      <c r="P1262" s="2">
        <v>1</v>
      </c>
      <c r="Q1262" s="2">
        <v>1</v>
      </c>
      <c r="R1262" s="2">
        <v>1</v>
      </c>
      <c r="S1262" s="2">
        <v>0</v>
      </c>
      <c r="T1262" s="2">
        <v>0</v>
      </c>
      <c r="U1262" s="2">
        <v>0</v>
      </c>
      <c r="V1262" s="45">
        <v>1.1921296296296298E-2</v>
      </c>
      <c r="W1262" s="45">
        <v>0</v>
      </c>
      <c r="X1262" s="45">
        <v>0.24931712962962962</v>
      </c>
      <c r="Y1262" s="2">
        <v>0</v>
      </c>
      <c r="Z1262" s="2">
        <v>1</v>
      </c>
      <c r="AA1262">
        <v>2</v>
      </c>
      <c r="AB1262" t="str">
        <f t="shared" si="14"/>
        <v>Cwm Taf MorgannwgCaerphilly</v>
      </c>
      <c r="AC1262" t="str">
        <f>IFERROR(VLOOKUP(AB1262,Control!X:Y,2,FALSE),"secondary")</f>
        <v>secondary</v>
      </c>
    </row>
    <row r="1263" spans="1:29" x14ac:dyDescent="0.25">
      <c r="A1263" s="11">
        <v>44683</v>
      </c>
      <c r="B1263" s="2">
        <v>18</v>
      </c>
      <c r="C1263" t="s">
        <v>81</v>
      </c>
      <c r="D1263" t="s">
        <v>140</v>
      </c>
      <c r="E1263" t="s">
        <v>132</v>
      </c>
      <c r="F1263" t="s">
        <v>273</v>
      </c>
      <c r="G1263" s="3">
        <v>0</v>
      </c>
      <c r="H1263" s="5" t="s">
        <v>77</v>
      </c>
      <c r="I1263" s="2">
        <v>0</v>
      </c>
      <c r="J1263" s="2">
        <v>0</v>
      </c>
      <c r="K1263" s="2">
        <v>0</v>
      </c>
      <c r="L1263" s="2">
        <v>1</v>
      </c>
      <c r="M1263" s="2">
        <v>0</v>
      </c>
      <c r="N1263">
        <v>0</v>
      </c>
      <c r="O1263" s="2">
        <v>0</v>
      </c>
      <c r="P1263" s="2">
        <v>0</v>
      </c>
      <c r="Q1263" s="2">
        <v>0</v>
      </c>
      <c r="R1263" s="2">
        <v>1</v>
      </c>
      <c r="S1263" s="2">
        <v>1</v>
      </c>
      <c r="T1263" s="2">
        <v>0</v>
      </c>
      <c r="U1263" s="2">
        <v>0</v>
      </c>
      <c r="V1263" s="45" t="s">
        <v>77</v>
      </c>
      <c r="W1263" s="45" t="s">
        <v>77</v>
      </c>
      <c r="X1263" s="45" t="s">
        <v>77</v>
      </c>
      <c r="Y1263" s="2">
        <v>0</v>
      </c>
      <c r="Z1263" s="2">
        <v>1</v>
      </c>
      <c r="AA1263">
        <v>0</v>
      </c>
      <c r="AB1263" t="str">
        <f t="shared" si="14"/>
        <v>Cwm Taf MorgannwgCardiff</v>
      </c>
      <c r="AC1263" t="str">
        <f>IFERROR(VLOOKUP(AB1263,Control!X:Y,2,FALSE),"secondary")</f>
        <v>secondary</v>
      </c>
    </row>
    <row r="1264" spans="1:29" x14ac:dyDescent="0.25">
      <c r="A1264" s="11">
        <v>44683</v>
      </c>
      <c r="B1264" s="2">
        <v>18</v>
      </c>
      <c r="C1264" t="s">
        <v>81</v>
      </c>
      <c r="D1264" t="s">
        <v>135</v>
      </c>
      <c r="E1264" t="s">
        <v>132</v>
      </c>
      <c r="F1264" t="s">
        <v>281</v>
      </c>
      <c r="G1264" s="3">
        <v>141.25499383333334</v>
      </c>
      <c r="H1264" s="5">
        <v>9.6244037785947728E-2</v>
      </c>
      <c r="I1264" s="2">
        <v>14</v>
      </c>
      <c r="J1264" s="2">
        <v>3</v>
      </c>
      <c r="K1264" s="2">
        <v>0</v>
      </c>
      <c r="L1264" s="2">
        <v>60</v>
      </c>
      <c r="M1264" s="2">
        <v>57</v>
      </c>
      <c r="N1264">
        <v>12</v>
      </c>
      <c r="O1264" s="2">
        <v>32</v>
      </c>
      <c r="P1264" s="2">
        <v>11</v>
      </c>
      <c r="Q1264" s="2">
        <v>38</v>
      </c>
      <c r="R1264" s="2">
        <v>44</v>
      </c>
      <c r="S1264" s="2">
        <v>6</v>
      </c>
      <c r="T1264" s="2">
        <v>0</v>
      </c>
      <c r="U1264" s="2">
        <v>5</v>
      </c>
      <c r="V1264" s="45">
        <v>4.2592592592592595E-3</v>
      </c>
      <c r="W1264" s="45">
        <v>0.54545454545454541</v>
      </c>
      <c r="X1264" s="45">
        <v>6.7025462962962981E-2</v>
      </c>
      <c r="Y1264" s="2">
        <v>5</v>
      </c>
      <c r="Z1264" s="2">
        <v>44</v>
      </c>
      <c r="AA1264">
        <v>60</v>
      </c>
      <c r="AB1264" t="str">
        <f t="shared" si="14"/>
        <v>Cwm Taf MorgannwgMerthyr Tydfil</v>
      </c>
      <c r="AC1264" t="str">
        <f>IFERROR(VLOOKUP(AB1264,Control!X:Y,2,FALSE),"secondary")</f>
        <v>Primary</v>
      </c>
    </row>
    <row r="1265" spans="1:29" x14ac:dyDescent="0.25">
      <c r="A1265" s="11">
        <v>44683</v>
      </c>
      <c r="B1265" s="2">
        <v>18</v>
      </c>
      <c r="C1265" t="s">
        <v>81</v>
      </c>
      <c r="D1265" t="s">
        <v>141</v>
      </c>
      <c r="E1265" t="s">
        <v>132</v>
      </c>
      <c r="F1265" t="s">
        <v>281</v>
      </c>
      <c r="G1265" s="3">
        <v>6.3108325000000001</v>
      </c>
      <c r="H1265" s="5">
        <v>5.4374996527777768E-2</v>
      </c>
      <c r="I1265" s="2">
        <v>0</v>
      </c>
      <c r="J1265" s="2">
        <v>0</v>
      </c>
      <c r="K1265" s="2">
        <v>0</v>
      </c>
      <c r="L1265" s="2">
        <v>7</v>
      </c>
      <c r="M1265" s="2">
        <v>7</v>
      </c>
      <c r="N1265">
        <v>1</v>
      </c>
      <c r="O1265" s="2">
        <v>3</v>
      </c>
      <c r="P1265" s="2">
        <v>1</v>
      </c>
      <c r="Q1265" s="2">
        <v>3</v>
      </c>
      <c r="R1265" s="2">
        <v>4</v>
      </c>
      <c r="S1265" s="2">
        <v>1</v>
      </c>
      <c r="T1265" s="2">
        <v>0</v>
      </c>
      <c r="U1265" s="2">
        <v>2</v>
      </c>
      <c r="V1265" s="45">
        <v>5.6712962962962967E-4</v>
      </c>
      <c r="W1265" s="45">
        <v>1</v>
      </c>
      <c r="X1265" s="45">
        <v>7.7916666666666676E-2</v>
      </c>
      <c r="Y1265" s="2">
        <v>2</v>
      </c>
      <c r="Z1265" s="2">
        <v>4</v>
      </c>
      <c r="AA1265">
        <v>7</v>
      </c>
      <c r="AB1265" t="str">
        <f t="shared" si="14"/>
        <v>Cwm Taf MorgannwgMerthyr Tydfil</v>
      </c>
      <c r="AC1265" t="str">
        <f>IFERROR(VLOOKUP(AB1265,Control!X:Y,2,FALSE),"secondary")</f>
        <v>Primary</v>
      </c>
    </row>
    <row r="1266" spans="1:29" x14ac:dyDescent="0.25">
      <c r="A1266" s="11">
        <v>44683</v>
      </c>
      <c r="B1266" s="2">
        <v>18</v>
      </c>
      <c r="C1266" t="s">
        <v>81</v>
      </c>
      <c r="D1266" t="s">
        <v>140</v>
      </c>
      <c r="E1266" t="s">
        <v>132</v>
      </c>
      <c r="F1266" t="s">
        <v>275</v>
      </c>
      <c r="G1266" s="3">
        <v>59.424443666666669</v>
      </c>
      <c r="H1266" s="5">
        <v>0.20104255448717953</v>
      </c>
      <c r="I1266" s="2">
        <v>5</v>
      </c>
      <c r="J1266" s="2">
        <v>4</v>
      </c>
      <c r="K1266" s="2">
        <v>2</v>
      </c>
      <c r="L1266" s="2">
        <v>10</v>
      </c>
      <c r="M1266" s="2">
        <v>10</v>
      </c>
      <c r="N1266">
        <v>1</v>
      </c>
      <c r="O1266" s="2">
        <v>3</v>
      </c>
      <c r="P1266" s="2">
        <v>3</v>
      </c>
      <c r="Q1266" s="2">
        <v>7</v>
      </c>
      <c r="R1266" s="2">
        <v>7</v>
      </c>
      <c r="S1266" s="2">
        <v>0</v>
      </c>
      <c r="T1266" s="2">
        <v>0</v>
      </c>
      <c r="U1266" s="2">
        <v>0</v>
      </c>
      <c r="V1266" s="45">
        <v>7.4305555555555557E-3</v>
      </c>
      <c r="W1266" s="45">
        <v>0.33333333333333331</v>
      </c>
      <c r="X1266" s="45">
        <v>5.3715277777777778E-2</v>
      </c>
      <c r="Y1266" s="2">
        <v>0</v>
      </c>
      <c r="Z1266" s="2">
        <v>7</v>
      </c>
      <c r="AA1266">
        <v>10</v>
      </c>
      <c r="AB1266" t="str">
        <f t="shared" si="14"/>
        <v>Cwm Taf MorgannwgNeath Port Talbot</v>
      </c>
      <c r="AC1266" t="str">
        <f>IFERROR(VLOOKUP(AB1266,Control!X:Y,2,FALSE),"secondary")</f>
        <v>secondary</v>
      </c>
    </row>
    <row r="1267" spans="1:29" x14ac:dyDescent="0.25">
      <c r="A1267" s="11">
        <v>44683</v>
      </c>
      <c r="B1267" s="2">
        <v>18</v>
      </c>
      <c r="C1267" t="s">
        <v>81</v>
      </c>
      <c r="D1267" t="s">
        <v>135</v>
      </c>
      <c r="E1267" t="s">
        <v>132</v>
      </c>
      <c r="F1267" t="s">
        <v>275</v>
      </c>
      <c r="G1267" s="3">
        <v>0</v>
      </c>
      <c r="H1267" s="5">
        <v>3.761576388888889E-3</v>
      </c>
      <c r="I1267" s="2">
        <v>0</v>
      </c>
      <c r="J1267" s="2">
        <v>0</v>
      </c>
      <c r="K1267" s="2">
        <v>0</v>
      </c>
      <c r="L1267" s="2">
        <v>1</v>
      </c>
      <c r="M1267" s="2">
        <v>1</v>
      </c>
      <c r="N1267">
        <v>1</v>
      </c>
      <c r="O1267" s="2">
        <v>1</v>
      </c>
      <c r="P1267" s="2">
        <v>0</v>
      </c>
      <c r="Q1267" s="2">
        <v>1</v>
      </c>
      <c r="R1267" s="2">
        <v>1</v>
      </c>
      <c r="S1267" s="2">
        <v>0</v>
      </c>
      <c r="T1267" s="2">
        <v>0</v>
      </c>
      <c r="U1267" s="2">
        <v>0</v>
      </c>
      <c r="V1267" s="45" t="s">
        <v>77</v>
      </c>
      <c r="W1267" s="45" t="s">
        <v>77</v>
      </c>
      <c r="X1267" s="45">
        <v>7.3657407407407408E-2</v>
      </c>
      <c r="Y1267" s="2">
        <v>0</v>
      </c>
      <c r="Z1267" s="2">
        <v>1</v>
      </c>
      <c r="AA1267">
        <v>1</v>
      </c>
      <c r="AB1267" t="str">
        <f t="shared" si="14"/>
        <v>Cwm Taf MorgannwgNeath Port Talbot</v>
      </c>
      <c r="AC1267" t="str">
        <f>IFERROR(VLOOKUP(AB1267,Control!X:Y,2,FALSE),"secondary")</f>
        <v>secondary</v>
      </c>
    </row>
    <row r="1268" spans="1:29" x14ac:dyDescent="0.25">
      <c r="A1268" s="11">
        <v>44683</v>
      </c>
      <c r="B1268" s="2">
        <v>18</v>
      </c>
      <c r="C1268" t="s">
        <v>81</v>
      </c>
      <c r="D1268" t="s">
        <v>135</v>
      </c>
      <c r="E1268" t="s">
        <v>132</v>
      </c>
      <c r="F1268" t="s">
        <v>94</v>
      </c>
      <c r="G1268" s="3">
        <v>70.552220833333337</v>
      </c>
      <c r="H1268" s="5">
        <v>0.12782499777777778</v>
      </c>
      <c r="I1268" s="2">
        <v>4</v>
      </c>
      <c r="J1268" s="2">
        <v>3</v>
      </c>
      <c r="K1268" s="2">
        <v>2</v>
      </c>
      <c r="L1268" s="2">
        <v>18</v>
      </c>
      <c r="M1268" s="2">
        <v>18</v>
      </c>
      <c r="N1268">
        <v>1</v>
      </c>
      <c r="O1268" s="2">
        <v>8</v>
      </c>
      <c r="P1268" s="2">
        <v>1</v>
      </c>
      <c r="Q1268" s="2">
        <v>12</v>
      </c>
      <c r="R1268" s="2">
        <v>16</v>
      </c>
      <c r="S1268" s="2">
        <v>4</v>
      </c>
      <c r="T1268" s="2">
        <v>0</v>
      </c>
      <c r="U1268" s="2">
        <v>1</v>
      </c>
      <c r="V1268" s="45">
        <v>4.8611111111111112E-3</v>
      </c>
      <c r="W1268" s="45">
        <v>1</v>
      </c>
      <c r="X1268" s="45">
        <v>3.4421296296296297E-2</v>
      </c>
      <c r="Y1268" s="2">
        <v>1</v>
      </c>
      <c r="Z1268" s="2">
        <v>16</v>
      </c>
      <c r="AA1268">
        <v>18</v>
      </c>
      <c r="AB1268" t="str">
        <f t="shared" si="14"/>
        <v>Cwm Taf MorgannwgPowys</v>
      </c>
      <c r="AC1268" t="str">
        <f>IFERROR(VLOOKUP(AB1268,Control!X:Y,2,FALSE),"secondary")</f>
        <v>secondary</v>
      </c>
    </row>
    <row r="1269" spans="1:29" x14ac:dyDescent="0.25">
      <c r="A1269" s="11">
        <v>44683</v>
      </c>
      <c r="B1269" s="2">
        <v>18</v>
      </c>
      <c r="C1269" t="s">
        <v>81</v>
      </c>
      <c r="D1269" t="s">
        <v>135</v>
      </c>
      <c r="E1269" t="s">
        <v>132</v>
      </c>
      <c r="F1269" t="s">
        <v>274</v>
      </c>
      <c r="G1269" s="3">
        <v>167.12583066666667</v>
      </c>
      <c r="H1269" s="5">
        <v>0.12873880914351851</v>
      </c>
      <c r="I1269" s="2">
        <v>14</v>
      </c>
      <c r="J1269" s="2">
        <v>8</v>
      </c>
      <c r="K1269" s="2">
        <v>2</v>
      </c>
      <c r="L1269" s="2">
        <v>50</v>
      </c>
      <c r="M1269" s="2">
        <v>49</v>
      </c>
      <c r="N1269">
        <v>9</v>
      </c>
      <c r="O1269" s="2">
        <v>25</v>
      </c>
      <c r="P1269" s="2">
        <v>11</v>
      </c>
      <c r="Q1269" s="2">
        <v>31</v>
      </c>
      <c r="R1269" s="2">
        <v>34</v>
      </c>
      <c r="S1269" s="2">
        <v>3</v>
      </c>
      <c r="T1269" s="2">
        <v>4</v>
      </c>
      <c r="U1269" s="2">
        <v>1</v>
      </c>
      <c r="V1269" s="45">
        <v>4.9652777777777785E-3</v>
      </c>
      <c r="W1269" s="45">
        <v>0.54545454545454541</v>
      </c>
      <c r="X1269" s="45">
        <v>6.1209490740740745E-2</v>
      </c>
      <c r="Y1269" s="2">
        <v>5</v>
      </c>
      <c r="Z1269" s="2">
        <v>34</v>
      </c>
      <c r="AA1269">
        <v>50</v>
      </c>
      <c r="AB1269" t="str">
        <f t="shared" si="14"/>
        <v>Cwm Taf MorgannwgRhondda Cynon Taff</v>
      </c>
      <c r="AC1269" t="str">
        <f>IFERROR(VLOOKUP(AB1269,Control!X:Y,2,FALSE),"secondary")</f>
        <v>Primary</v>
      </c>
    </row>
    <row r="1270" spans="1:29" x14ac:dyDescent="0.25">
      <c r="A1270" s="11">
        <v>44683</v>
      </c>
      <c r="B1270" s="2">
        <v>18</v>
      </c>
      <c r="C1270" t="s">
        <v>81</v>
      </c>
      <c r="D1270" t="s">
        <v>141</v>
      </c>
      <c r="E1270" t="s">
        <v>132</v>
      </c>
      <c r="F1270" t="s">
        <v>274</v>
      </c>
      <c r="G1270" s="3">
        <v>117.70138250000001</v>
      </c>
      <c r="H1270" s="5">
        <v>4.3429040533884952E-2</v>
      </c>
      <c r="I1270" s="2">
        <v>10</v>
      </c>
      <c r="J1270" s="2">
        <v>3</v>
      </c>
      <c r="K1270" s="2">
        <v>0</v>
      </c>
      <c r="L1270" s="2">
        <v>149</v>
      </c>
      <c r="M1270" s="2">
        <v>149</v>
      </c>
      <c r="N1270">
        <v>63</v>
      </c>
      <c r="O1270" s="2">
        <v>125</v>
      </c>
      <c r="P1270" s="2">
        <v>28</v>
      </c>
      <c r="Q1270" s="2">
        <v>85</v>
      </c>
      <c r="R1270" s="2">
        <v>111</v>
      </c>
      <c r="S1270" s="2">
        <v>26</v>
      </c>
      <c r="T1270" s="2">
        <v>3</v>
      </c>
      <c r="U1270" s="2">
        <v>7</v>
      </c>
      <c r="V1270" s="45">
        <v>6.6203703703703702E-3</v>
      </c>
      <c r="W1270" s="45">
        <v>0.39285714285714285</v>
      </c>
      <c r="X1270" s="45">
        <v>6.8391203703703704E-2</v>
      </c>
      <c r="Y1270" s="2">
        <v>10</v>
      </c>
      <c r="Z1270" s="2">
        <v>111</v>
      </c>
      <c r="AA1270">
        <v>149</v>
      </c>
      <c r="AB1270" t="str">
        <f t="shared" si="14"/>
        <v>Cwm Taf MorgannwgRhondda Cynon Taff</v>
      </c>
      <c r="AC1270" t="str">
        <f>IFERROR(VLOOKUP(AB1270,Control!X:Y,2,FALSE),"secondary")</f>
        <v>Primary</v>
      </c>
    </row>
    <row r="1271" spans="1:29" x14ac:dyDescent="0.25">
      <c r="A1271" s="11">
        <v>44683</v>
      </c>
      <c r="B1271" s="2">
        <v>18</v>
      </c>
      <c r="C1271" t="s">
        <v>81</v>
      </c>
      <c r="D1271" t="s">
        <v>140</v>
      </c>
      <c r="E1271" t="s">
        <v>132</v>
      </c>
      <c r="F1271" t="s">
        <v>274</v>
      </c>
      <c r="G1271" s="3">
        <v>0</v>
      </c>
      <c r="H1271" s="5">
        <v>1.567129861111111E-2</v>
      </c>
      <c r="I1271" s="2">
        <v>0</v>
      </c>
      <c r="J1271" s="2">
        <v>0</v>
      </c>
      <c r="K1271" s="2">
        <v>0</v>
      </c>
      <c r="L1271" s="2">
        <v>1</v>
      </c>
      <c r="M1271" s="2">
        <v>1</v>
      </c>
      <c r="N1271">
        <v>0</v>
      </c>
      <c r="O1271" s="2">
        <v>1</v>
      </c>
      <c r="P1271" s="2">
        <v>1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45">
        <v>0</v>
      </c>
      <c r="W1271" s="45">
        <v>1</v>
      </c>
      <c r="X1271" s="45" t="s">
        <v>77</v>
      </c>
      <c r="Y1271" s="2">
        <v>0</v>
      </c>
      <c r="Z1271" s="2">
        <v>0</v>
      </c>
      <c r="AA1271">
        <v>1</v>
      </c>
      <c r="AB1271" t="str">
        <f t="shared" si="14"/>
        <v>Cwm Taf MorgannwgRhondda Cynon Taff</v>
      </c>
      <c r="AC1271" t="str">
        <f>IFERROR(VLOOKUP(AB1271,Control!X:Y,2,FALSE),"secondary")</f>
        <v>Primary</v>
      </c>
    </row>
    <row r="1272" spans="1:29" x14ac:dyDescent="0.25">
      <c r="A1272" s="11">
        <v>44683</v>
      </c>
      <c r="B1272" s="2">
        <v>18</v>
      </c>
      <c r="C1272" t="s">
        <v>81</v>
      </c>
      <c r="D1272" t="s">
        <v>140</v>
      </c>
      <c r="E1272" t="s">
        <v>132</v>
      </c>
      <c r="F1272" t="s">
        <v>283</v>
      </c>
      <c r="G1272" s="3">
        <v>19.455276833333336</v>
      </c>
      <c r="H1272" s="5">
        <v>9.1381940277777768E-2</v>
      </c>
      <c r="I1272" s="2">
        <v>2</v>
      </c>
      <c r="J1272" s="2">
        <v>2</v>
      </c>
      <c r="K1272" s="2">
        <v>0</v>
      </c>
      <c r="L1272" s="2">
        <v>11</v>
      </c>
      <c r="M1272" s="2">
        <v>11</v>
      </c>
      <c r="N1272">
        <v>2</v>
      </c>
      <c r="O1272" s="2">
        <v>5</v>
      </c>
      <c r="P1272" s="2">
        <v>3</v>
      </c>
      <c r="Q1272" s="2">
        <v>7</v>
      </c>
      <c r="R1272" s="2">
        <v>7</v>
      </c>
      <c r="S1272" s="2">
        <v>0</v>
      </c>
      <c r="T1272" s="2">
        <v>0</v>
      </c>
      <c r="U1272" s="2">
        <v>1</v>
      </c>
      <c r="V1272" s="45">
        <v>8.2638888888888901E-3</v>
      </c>
      <c r="W1272" s="45">
        <v>0</v>
      </c>
      <c r="X1272" s="45">
        <v>2.9444444444444443E-2</v>
      </c>
      <c r="Y1272" s="2">
        <v>1</v>
      </c>
      <c r="Z1272" s="2">
        <v>7</v>
      </c>
      <c r="AA1272">
        <v>11</v>
      </c>
      <c r="AB1272" t="str">
        <f t="shared" si="14"/>
        <v>Cwm Taf MorgannwgVale Of Glamorgan</v>
      </c>
      <c r="AC1272" t="str">
        <f>IFERROR(VLOOKUP(AB1272,Control!X:Y,2,FALSE),"secondary")</f>
        <v>secondary</v>
      </c>
    </row>
    <row r="1273" spans="1:29" x14ac:dyDescent="0.25">
      <c r="A1273" s="11">
        <v>44683</v>
      </c>
      <c r="B1273" s="2">
        <v>18</v>
      </c>
      <c r="C1273" t="s">
        <v>81</v>
      </c>
      <c r="D1273" t="s">
        <v>141</v>
      </c>
      <c r="E1273" t="s">
        <v>132</v>
      </c>
      <c r="F1273" t="s">
        <v>283</v>
      </c>
      <c r="G1273" s="3">
        <v>6.7499999999999991E-2</v>
      </c>
      <c r="H1273" s="5">
        <v>1.3229166666666667E-2</v>
      </c>
      <c r="I1273" s="2">
        <v>0</v>
      </c>
      <c r="J1273" s="2">
        <v>0</v>
      </c>
      <c r="K1273" s="2">
        <v>0</v>
      </c>
      <c r="L1273" s="2">
        <v>1</v>
      </c>
      <c r="M1273" s="2">
        <v>1</v>
      </c>
      <c r="N1273">
        <v>0</v>
      </c>
      <c r="O1273" s="2">
        <v>1</v>
      </c>
      <c r="P1273" s="2">
        <v>1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45">
        <v>1.2453703703703705E-2</v>
      </c>
      <c r="W1273" s="45">
        <v>0</v>
      </c>
      <c r="X1273" s="45" t="s">
        <v>77</v>
      </c>
      <c r="Y1273" s="2">
        <v>0</v>
      </c>
      <c r="Z1273" s="2">
        <v>0</v>
      </c>
      <c r="AA1273">
        <v>1</v>
      </c>
      <c r="AB1273" t="str">
        <f t="shared" si="14"/>
        <v>Cwm Taf MorgannwgVale Of Glamorgan</v>
      </c>
      <c r="AC1273" t="str">
        <f>IFERROR(VLOOKUP(AB1273,Control!X:Y,2,FALSE),"secondary")</f>
        <v>secondary</v>
      </c>
    </row>
    <row r="1274" spans="1:29" x14ac:dyDescent="0.25">
      <c r="A1274" s="11">
        <v>44683</v>
      </c>
      <c r="B1274" s="2">
        <v>18</v>
      </c>
      <c r="C1274" t="s">
        <v>76</v>
      </c>
      <c r="D1274" t="s">
        <v>137</v>
      </c>
      <c r="E1274" t="s">
        <v>132</v>
      </c>
      <c r="F1274" t="s">
        <v>268</v>
      </c>
      <c r="G1274" s="3">
        <v>306.9505466666667</v>
      </c>
      <c r="H1274" s="5">
        <v>9.8697270061728404E-2</v>
      </c>
      <c r="I1274" s="2">
        <v>31</v>
      </c>
      <c r="J1274" s="2">
        <v>13</v>
      </c>
      <c r="K1274" s="2">
        <v>2</v>
      </c>
      <c r="L1274" s="2">
        <v>130</v>
      </c>
      <c r="M1274" s="2">
        <v>130</v>
      </c>
      <c r="N1274">
        <v>25</v>
      </c>
      <c r="O1274" s="2">
        <v>65</v>
      </c>
      <c r="P1274" s="2">
        <v>17</v>
      </c>
      <c r="Q1274" s="2">
        <v>76</v>
      </c>
      <c r="R1274" s="2">
        <v>97</v>
      </c>
      <c r="S1274" s="2">
        <v>21</v>
      </c>
      <c r="T1274" s="2">
        <v>6</v>
      </c>
      <c r="U1274" s="2">
        <v>10</v>
      </c>
      <c r="V1274" s="45">
        <v>6.4814814814814822E-3</v>
      </c>
      <c r="W1274" s="45">
        <v>0.35294117647058826</v>
      </c>
      <c r="X1274" s="45">
        <v>6.6400462962962967E-2</v>
      </c>
      <c r="Y1274" s="2">
        <v>16</v>
      </c>
      <c r="Z1274" s="2">
        <v>97</v>
      </c>
      <c r="AA1274">
        <v>130</v>
      </c>
      <c r="AB1274" t="str">
        <f t="shared" si="14"/>
        <v>Hywel DdaCarmarthenshire</v>
      </c>
      <c r="AC1274" t="str">
        <f>IFERROR(VLOOKUP(AB1274,Control!X:Y,2,FALSE),"secondary")</f>
        <v>Primary</v>
      </c>
    </row>
    <row r="1275" spans="1:29" x14ac:dyDescent="0.25">
      <c r="A1275" s="11">
        <v>44683</v>
      </c>
      <c r="B1275" s="2">
        <v>18</v>
      </c>
      <c r="C1275" t="s">
        <v>76</v>
      </c>
      <c r="D1275" t="s">
        <v>145</v>
      </c>
      <c r="E1275" t="s">
        <v>146</v>
      </c>
      <c r="F1275" t="s">
        <v>268</v>
      </c>
      <c r="G1275" s="3">
        <v>63.515274499999983</v>
      </c>
      <c r="H1275" s="5">
        <v>5.6141902033730165E-2</v>
      </c>
      <c r="I1275" s="2">
        <v>5</v>
      </c>
      <c r="J1275" s="2">
        <v>2</v>
      </c>
      <c r="K1275" s="2">
        <v>0</v>
      </c>
      <c r="L1275" s="2">
        <v>62</v>
      </c>
      <c r="M1275" s="2">
        <v>60</v>
      </c>
      <c r="N1275">
        <v>22</v>
      </c>
      <c r="O1275" s="2">
        <v>44</v>
      </c>
      <c r="P1275" s="2">
        <v>10</v>
      </c>
      <c r="Q1275" s="2">
        <v>41</v>
      </c>
      <c r="R1275" s="2">
        <v>45</v>
      </c>
      <c r="S1275" s="2">
        <v>4</v>
      </c>
      <c r="T1275" s="2">
        <v>2</v>
      </c>
      <c r="U1275" s="2">
        <v>5</v>
      </c>
      <c r="V1275" s="45">
        <v>4.8611111111111112E-3</v>
      </c>
      <c r="W1275" s="45">
        <v>0.6</v>
      </c>
      <c r="X1275" s="45">
        <v>4.3055555555555555E-2</v>
      </c>
      <c r="Y1275" s="2">
        <v>7</v>
      </c>
      <c r="Z1275" s="2">
        <v>45</v>
      </c>
      <c r="AA1275">
        <v>62</v>
      </c>
      <c r="AB1275" t="str">
        <f t="shared" si="14"/>
        <v>Hywel DdaCarmarthenshire</v>
      </c>
      <c r="AC1275" t="str">
        <f>IFERROR(VLOOKUP(AB1275,Control!X:Y,2,FALSE),"secondary")</f>
        <v>Primary</v>
      </c>
    </row>
    <row r="1276" spans="1:29" x14ac:dyDescent="0.25">
      <c r="A1276" s="11">
        <v>44683</v>
      </c>
      <c r="B1276" s="2">
        <v>18</v>
      </c>
      <c r="C1276" t="s">
        <v>76</v>
      </c>
      <c r="D1276" t="s">
        <v>144</v>
      </c>
      <c r="E1276" t="s">
        <v>132</v>
      </c>
      <c r="F1276" t="s">
        <v>268</v>
      </c>
      <c r="G1276" s="3">
        <v>0.78138883333333331</v>
      </c>
      <c r="H1276" s="5">
        <v>4.2974534722222221E-2</v>
      </c>
      <c r="I1276" s="2">
        <v>0</v>
      </c>
      <c r="J1276" s="2">
        <v>0</v>
      </c>
      <c r="K1276" s="2">
        <v>0</v>
      </c>
      <c r="L1276" s="2">
        <v>1</v>
      </c>
      <c r="M1276" s="2">
        <v>1</v>
      </c>
      <c r="N1276">
        <v>0</v>
      </c>
      <c r="O1276" s="2">
        <v>0</v>
      </c>
      <c r="P1276" s="2">
        <v>0</v>
      </c>
      <c r="Q1276" s="2">
        <v>0</v>
      </c>
      <c r="R1276" s="2">
        <v>1</v>
      </c>
      <c r="S1276" s="2">
        <v>1</v>
      </c>
      <c r="T1276" s="2">
        <v>0</v>
      </c>
      <c r="U1276" s="2">
        <v>0</v>
      </c>
      <c r="V1276" s="45" t="s">
        <v>77</v>
      </c>
      <c r="W1276" s="45" t="s">
        <v>77</v>
      </c>
      <c r="X1276" s="45">
        <v>2.3090277777777779E-2</v>
      </c>
      <c r="Y1276" s="2">
        <v>0</v>
      </c>
      <c r="Z1276" s="2">
        <v>1</v>
      </c>
      <c r="AA1276">
        <v>1</v>
      </c>
      <c r="AB1276" t="str">
        <f t="shared" si="14"/>
        <v>Hywel DdaCarmarthenshire</v>
      </c>
      <c r="AC1276" t="str">
        <f>IFERROR(VLOOKUP(AB1276,Control!X:Y,2,FALSE),"secondary")</f>
        <v>Primary</v>
      </c>
    </row>
    <row r="1277" spans="1:29" x14ac:dyDescent="0.25">
      <c r="A1277" s="11">
        <v>44683</v>
      </c>
      <c r="B1277" s="2">
        <v>18</v>
      </c>
      <c r="C1277" t="s">
        <v>76</v>
      </c>
      <c r="D1277" t="s">
        <v>147</v>
      </c>
      <c r="E1277" t="s">
        <v>132</v>
      </c>
      <c r="F1277" t="s">
        <v>286</v>
      </c>
      <c r="G1277" s="3">
        <v>95.458607499999985</v>
      </c>
      <c r="H1277" s="5">
        <v>7.3569036596119922E-2</v>
      </c>
      <c r="I1277" s="2">
        <v>7</v>
      </c>
      <c r="J1277" s="2">
        <v>3</v>
      </c>
      <c r="K1277" s="2">
        <v>0</v>
      </c>
      <c r="L1277" s="2">
        <v>60</v>
      </c>
      <c r="M1277" s="2">
        <v>59</v>
      </c>
      <c r="N1277">
        <v>9</v>
      </c>
      <c r="O1277" s="2">
        <v>33</v>
      </c>
      <c r="P1277" s="2">
        <v>7</v>
      </c>
      <c r="Q1277" s="2">
        <v>36</v>
      </c>
      <c r="R1277" s="2">
        <v>45</v>
      </c>
      <c r="S1277" s="2">
        <v>9</v>
      </c>
      <c r="T1277" s="2">
        <v>2</v>
      </c>
      <c r="U1277" s="2">
        <v>6</v>
      </c>
      <c r="V1277" s="45">
        <v>4.0740740740740737E-3</v>
      </c>
      <c r="W1277" s="45">
        <v>0.5714285714285714</v>
      </c>
      <c r="X1277" s="45">
        <v>3.6678240740740747E-2</v>
      </c>
      <c r="Y1277" s="2">
        <v>8</v>
      </c>
      <c r="Z1277" s="2">
        <v>45</v>
      </c>
      <c r="AA1277">
        <v>60</v>
      </c>
      <c r="AB1277" t="str">
        <f t="shared" si="14"/>
        <v>Hywel DdaCeredigion</v>
      </c>
      <c r="AC1277" t="str">
        <f>IFERROR(VLOOKUP(AB1277,Control!X:Y,2,FALSE),"secondary")</f>
        <v>Primary</v>
      </c>
    </row>
    <row r="1278" spans="1:29" x14ac:dyDescent="0.25">
      <c r="A1278" s="11">
        <v>44683</v>
      </c>
      <c r="B1278" s="2">
        <v>18</v>
      </c>
      <c r="C1278" t="s">
        <v>76</v>
      </c>
      <c r="D1278" t="s">
        <v>137</v>
      </c>
      <c r="E1278" t="s">
        <v>132</v>
      </c>
      <c r="F1278" t="s">
        <v>286</v>
      </c>
      <c r="G1278" s="3">
        <v>36.14749916666667</v>
      </c>
      <c r="H1278" s="5">
        <v>7.8616370580808087E-2</v>
      </c>
      <c r="I1278" s="2">
        <v>2</v>
      </c>
      <c r="J1278" s="2">
        <v>1</v>
      </c>
      <c r="K1278" s="2">
        <v>0</v>
      </c>
      <c r="L1278" s="2">
        <v>21</v>
      </c>
      <c r="M1278" s="2">
        <v>21</v>
      </c>
      <c r="N1278">
        <v>2</v>
      </c>
      <c r="O1278" s="2">
        <v>12</v>
      </c>
      <c r="P1278" s="2">
        <v>1</v>
      </c>
      <c r="Q1278" s="2">
        <v>10</v>
      </c>
      <c r="R1278" s="2">
        <v>15</v>
      </c>
      <c r="S1278" s="2">
        <v>5</v>
      </c>
      <c r="T1278" s="2">
        <v>1</v>
      </c>
      <c r="U1278" s="2">
        <v>4</v>
      </c>
      <c r="V1278" s="45">
        <v>2.2916666666666667E-3</v>
      </c>
      <c r="W1278" s="45">
        <v>1</v>
      </c>
      <c r="X1278" s="45">
        <v>2.6481481481481481E-2</v>
      </c>
      <c r="Y1278" s="2">
        <v>5</v>
      </c>
      <c r="Z1278" s="2">
        <v>15</v>
      </c>
      <c r="AA1278">
        <v>21</v>
      </c>
      <c r="AB1278" t="str">
        <f t="shared" si="14"/>
        <v>Hywel DdaCeredigion</v>
      </c>
      <c r="AC1278" t="str">
        <f>IFERROR(VLOOKUP(AB1278,Control!X:Y,2,FALSE),"secondary")</f>
        <v>Primary</v>
      </c>
    </row>
    <row r="1279" spans="1:29" x14ac:dyDescent="0.25">
      <c r="A1279" s="11">
        <v>44683</v>
      </c>
      <c r="B1279" s="2">
        <v>18</v>
      </c>
      <c r="C1279" t="s">
        <v>76</v>
      </c>
      <c r="D1279" t="s">
        <v>144</v>
      </c>
      <c r="E1279" t="s">
        <v>132</v>
      </c>
      <c r="F1279" t="s">
        <v>286</v>
      </c>
      <c r="G1279" s="3">
        <v>0.30249999999999999</v>
      </c>
      <c r="H1279" s="5">
        <v>2.3020833333333334E-2</v>
      </c>
      <c r="I1279" s="2">
        <v>0</v>
      </c>
      <c r="J1279" s="2">
        <v>0</v>
      </c>
      <c r="K1279" s="2">
        <v>0</v>
      </c>
      <c r="L1279" s="2">
        <v>1</v>
      </c>
      <c r="M1279" s="2">
        <v>1</v>
      </c>
      <c r="N1279">
        <v>0</v>
      </c>
      <c r="O1279" s="2">
        <v>1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1</v>
      </c>
      <c r="V1279" s="45" t="s">
        <v>77</v>
      </c>
      <c r="W1279" s="45" t="s">
        <v>77</v>
      </c>
      <c r="X1279" s="45" t="s">
        <v>77</v>
      </c>
      <c r="Y1279" s="2">
        <v>1</v>
      </c>
      <c r="Z1279" s="2">
        <v>0</v>
      </c>
      <c r="AA1279">
        <v>1</v>
      </c>
      <c r="AB1279" t="str">
        <f t="shared" si="14"/>
        <v>Hywel DdaCeredigion</v>
      </c>
      <c r="AC1279" t="str">
        <f>IFERROR(VLOOKUP(AB1279,Control!X:Y,2,FALSE),"secondary")</f>
        <v>Primary</v>
      </c>
    </row>
    <row r="1280" spans="1:29" x14ac:dyDescent="0.25">
      <c r="A1280" s="11">
        <v>44683</v>
      </c>
      <c r="B1280" s="2">
        <v>18</v>
      </c>
      <c r="C1280" t="s">
        <v>76</v>
      </c>
      <c r="D1280" t="s">
        <v>147</v>
      </c>
      <c r="E1280" t="s">
        <v>132</v>
      </c>
      <c r="F1280" t="s">
        <v>287</v>
      </c>
      <c r="G1280" s="3">
        <v>38.070276833333338</v>
      </c>
      <c r="H1280" s="5">
        <v>8.970080833333334E-2</v>
      </c>
      <c r="I1280" s="2">
        <v>5</v>
      </c>
      <c r="J1280" s="2">
        <v>1</v>
      </c>
      <c r="K1280" s="2">
        <v>0</v>
      </c>
      <c r="L1280" s="2">
        <v>20</v>
      </c>
      <c r="M1280" s="2">
        <v>20</v>
      </c>
      <c r="N1280">
        <v>2</v>
      </c>
      <c r="O1280" s="2">
        <v>8</v>
      </c>
      <c r="P1280" s="2">
        <v>3</v>
      </c>
      <c r="Q1280" s="2">
        <v>10</v>
      </c>
      <c r="R1280" s="2">
        <v>14</v>
      </c>
      <c r="S1280" s="2">
        <v>4</v>
      </c>
      <c r="T1280" s="2">
        <v>1</v>
      </c>
      <c r="U1280" s="2">
        <v>2</v>
      </c>
      <c r="V1280" s="45">
        <v>4.9074074074074072E-3</v>
      </c>
      <c r="W1280" s="45">
        <v>0.66666666666666663</v>
      </c>
      <c r="X1280" s="45">
        <v>4.1348379629629638E-2</v>
      </c>
      <c r="Y1280" s="2">
        <v>3</v>
      </c>
      <c r="Z1280" s="2">
        <v>14</v>
      </c>
      <c r="AA1280">
        <v>20</v>
      </c>
      <c r="AB1280" t="str">
        <f t="shared" si="14"/>
        <v>Hywel DdaGwynedd</v>
      </c>
      <c r="AC1280" t="str">
        <f>IFERROR(VLOOKUP(AB1280,Control!X:Y,2,FALSE),"secondary")</f>
        <v>secondary</v>
      </c>
    </row>
    <row r="1281" spans="1:29" x14ac:dyDescent="0.25">
      <c r="A1281" s="11">
        <v>44683</v>
      </c>
      <c r="B1281" s="2">
        <v>18</v>
      </c>
      <c r="C1281" t="s">
        <v>76</v>
      </c>
      <c r="D1281" t="s">
        <v>144</v>
      </c>
      <c r="E1281" t="s">
        <v>132</v>
      </c>
      <c r="F1281" t="s">
        <v>270</v>
      </c>
      <c r="G1281" s="3">
        <v>88.966106166666663</v>
      </c>
      <c r="H1281" s="5">
        <v>3.3951077453703689E-2</v>
      </c>
      <c r="I1281" s="2">
        <v>3</v>
      </c>
      <c r="J1281" s="2">
        <v>0</v>
      </c>
      <c r="K1281" s="2">
        <v>0</v>
      </c>
      <c r="L1281" s="2">
        <v>143</v>
      </c>
      <c r="M1281" s="2">
        <v>142</v>
      </c>
      <c r="N1281">
        <v>46</v>
      </c>
      <c r="O1281" s="2">
        <v>109</v>
      </c>
      <c r="P1281" s="2">
        <v>17</v>
      </c>
      <c r="Q1281" s="2">
        <v>78</v>
      </c>
      <c r="R1281" s="2">
        <v>101</v>
      </c>
      <c r="S1281" s="2">
        <v>23</v>
      </c>
      <c r="T1281" s="2">
        <v>9</v>
      </c>
      <c r="U1281" s="2">
        <v>16</v>
      </c>
      <c r="V1281" s="45">
        <v>7.951388888888888E-3</v>
      </c>
      <c r="W1281" s="45">
        <v>0.41176470588235292</v>
      </c>
      <c r="X1281" s="45">
        <v>3.2245370370370369E-2</v>
      </c>
      <c r="Y1281" s="2">
        <v>25</v>
      </c>
      <c r="Z1281" s="2">
        <v>101</v>
      </c>
      <c r="AA1281">
        <v>143</v>
      </c>
      <c r="AB1281" t="str">
        <f t="shared" si="14"/>
        <v>Hywel DdaPembrokeshire</v>
      </c>
      <c r="AC1281" t="str">
        <f>IFERROR(VLOOKUP(AB1281,Control!X:Y,2,FALSE),"secondary")</f>
        <v>Primary</v>
      </c>
    </row>
    <row r="1282" spans="1:29" x14ac:dyDescent="0.25">
      <c r="A1282" s="11">
        <v>44683</v>
      </c>
      <c r="B1282" s="2">
        <v>18</v>
      </c>
      <c r="C1282" t="s">
        <v>76</v>
      </c>
      <c r="D1282" t="s">
        <v>137</v>
      </c>
      <c r="E1282" t="s">
        <v>132</v>
      </c>
      <c r="F1282" t="s">
        <v>270</v>
      </c>
      <c r="G1282" s="3">
        <v>2.3374989999999998</v>
      </c>
      <c r="H1282" s="5">
        <v>1.2179077020202021E-2</v>
      </c>
      <c r="I1282" s="2">
        <v>0</v>
      </c>
      <c r="J1282" s="2">
        <v>0</v>
      </c>
      <c r="K1282" s="2">
        <v>0</v>
      </c>
      <c r="L1282" s="2">
        <v>24</v>
      </c>
      <c r="M1282" s="2">
        <v>24</v>
      </c>
      <c r="N1282">
        <v>16</v>
      </c>
      <c r="O1282" s="2">
        <v>24</v>
      </c>
      <c r="P1282" s="2">
        <v>6</v>
      </c>
      <c r="Q1282" s="2">
        <v>8</v>
      </c>
      <c r="R1282" s="2">
        <v>13</v>
      </c>
      <c r="S1282" s="2">
        <v>5</v>
      </c>
      <c r="T1282" s="2">
        <v>0</v>
      </c>
      <c r="U1282" s="2">
        <v>5</v>
      </c>
      <c r="V1282" s="45">
        <v>5.3877314814814821E-3</v>
      </c>
      <c r="W1282" s="45">
        <v>0.5</v>
      </c>
      <c r="X1282" s="45">
        <v>1.6574074074074074E-2</v>
      </c>
      <c r="Y1282" s="2">
        <v>5</v>
      </c>
      <c r="Z1282" s="2">
        <v>13</v>
      </c>
      <c r="AA1282">
        <v>24</v>
      </c>
      <c r="AB1282" t="str">
        <f t="shared" si="14"/>
        <v>Hywel DdaPembrokeshire</v>
      </c>
      <c r="AC1282" t="str">
        <f>IFERROR(VLOOKUP(AB1282,Control!X:Y,2,FALSE),"secondary")</f>
        <v>Primary</v>
      </c>
    </row>
    <row r="1283" spans="1:29" x14ac:dyDescent="0.25">
      <c r="A1283" s="11">
        <v>44683</v>
      </c>
      <c r="B1283" s="2">
        <v>18</v>
      </c>
      <c r="C1283" t="s">
        <v>76</v>
      </c>
      <c r="D1283" t="s">
        <v>147</v>
      </c>
      <c r="E1283" t="s">
        <v>132</v>
      </c>
      <c r="F1283" t="s">
        <v>94</v>
      </c>
      <c r="G1283" s="3">
        <v>25.906665833333332</v>
      </c>
      <c r="H1283" s="5">
        <v>8.2348853758169943E-2</v>
      </c>
      <c r="I1283" s="2">
        <v>2</v>
      </c>
      <c r="J1283" s="2">
        <v>1</v>
      </c>
      <c r="K1283" s="2">
        <v>0</v>
      </c>
      <c r="L1283" s="2">
        <v>14</v>
      </c>
      <c r="M1283" s="2">
        <v>14</v>
      </c>
      <c r="N1283">
        <v>1</v>
      </c>
      <c r="O1283" s="2">
        <v>5</v>
      </c>
      <c r="P1283" s="2">
        <v>1</v>
      </c>
      <c r="Q1283" s="2">
        <v>8</v>
      </c>
      <c r="R1283" s="2">
        <v>12</v>
      </c>
      <c r="S1283" s="2">
        <v>4</v>
      </c>
      <c r="T1283" s="2">
        <v>0</v>
      </c>
      <c r="U1283" s="2">
        <v>1</v>
      </c>
      <c r="V1283" s="45">
        <v>6.9675925925925929E-3</v>
      </c>
      <c r="W1283" s="45">
        <v>0</v>
      </c>
      <c r="X1283" s="45">
        <v>3.8865740740740742E-2</v>
      </c>
      <c r="Y1283" s="2">
        <v>1</v>
      </c>
      <c r="Z1283" s="2">
        <v>12</v>
      </c>
      <c r="AA1283">
        <v>14</v>
      </c>
      <c r="AB1283" t="str">
        <f t="shared" si="14"/>
        <v>Hywel DdaPowys</v>
      </c>
      <c r="AC1283" t="str">
        <f>IFERROR(VLOOKUP(AB1283,Control!X:Y,2,FALSE),"secondary")</f>
        <v>secondary</v>
      </c>
    </row>
    <row r="1284" spans="1:29" x14ac:dyDescent="0.25">
      <c r="A1284" s="11">
        <v>44683</v>
      </c>
      <c r="B1284" s="2">
        <v>18</v>
      </c>
      <c r="C1284" t="s">
        <v>76</v>
      </c>
      <c r="D1284" t="s">
        <v>137</v>
      </c>
      <c r="E1284" t="s">
        <v>132</v>
      </c>
      <c r="F1284" t="s">
        <v>94</v>
      </c>
      <c r="G1284" s="3">
        <v>5.9074999999999998</v>
      </c>
      <c r="H1284" s="5">
        <v>9.2465277777777785E-2</v>
      </c>
      <c r="I1284" s="2">
        <v>1</v>
      </c>
      <c r="J1284" s="2">
        <v>0</v>
      </c>
      <c r="K1284" s="2">
        <v>0</v>
      </c>
      <c r="L1284" s="2">
        <v>2</v>
      </c>
      <c r="M1284" s="2">
        <v>2</v>
      </c>
      <c r="N1284">
        <v>0</v>
      </c>
      <c r="O1284" s="2">
        <v>2</v>
      </c>
      <c r="P1284" s="2">
        <v>1</v>
      </c>
      <c r="Q1284" s="2">
        <v>1</v>
      </c>
      <c r="R1284" s="2">
        <v>1</v>
      </c>
      <c r="S1284" s="2">
        <v>0</v>
      </c>
      <c r="T1284" s="2">
        <v>0</v>
      </c>
      <c r="U1284" s="2">
        <v>0</v>
      </c>
      <c r="V1284" s="45">
        <v>5.1099537037037034E-2</v>
      </c>
      <c r="W1284" s="45">
        <v>0</v>
      </c>
      <c r="X1284" s="45">
        <v>0.17724537037037036</v>
      </c>
      <c r="Y1284" s="2">
        <v>0</v>
      </c>
      <c r="Z1284" s="2">
        <v>1</v>
      </c>
      <c r="AA1284">
        <v>2</v>
      </c>
      <c r="AB1284" t="str">
        <f t="shared" si="14"/>
        <v>Hywel DdaPowys</v>
      </c>
      <c r="AC1284" t="str">
        <f>IFERROR(VLOOKUP(AB1284,Control!X:Y,2,FALSE),"secondary")</f>
        <v>secondary</v>
      </c>
    </row>
    <row r="1285" spans="1:29" x14ac:dyDescent="0.25">
      <c r="A1285" s="11">
        <v>44683</v>
      </c>
      <c r="B1285" s="2">
        <v>18</v>
      </c>
      <c r="C1285" t="s">
        <v>76</v>
      </c>
      <c r="D1285" t="s">
        <v>145</v>
      </c>
      <c r="E1285" t="s">
        <v>146</v>
      </c>
      <c r="F1285" t="s">
        <v>267</v>
      </c>
      <c r="G1285" s="3">
        <v>0</v>
      </c>
      <c r="H1285" s="5">
        <v>3.3449097222222226E-3</v>
      </c>
      <c r="I1285" s="2">
        <v>0</v>
      </c>
      <c r="J1285" s="2">
        <v>0</v>
      </c>
      <c r="K1285" s="2">
        <v>0</v>
      </c>
      <c r="L1285" s="2">
        <v>1</v>
      </c>
      <c r="M1285" s="2">
        <v>1</v>
      </c>
      <c r="N1285">
        <v>1</v>
      </c>
      <c r="O1285" s="2">
        <v>1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1</v>
      </c>
      <c r="V1285" s="45" t="s">
        <v>77</v>
      </c>
      <c r="W1285" s="45" t="s">
        <v>77</v>
      </c>
      <c r="X1285" s="45" t="s">
        <v>77</v>
      </c>
      <c r="Y1285" s="2">
        <v>1</v>
      </c>
      <c r="Z1285" s="2">
        <v>0</v>
      </c>
      <c r="AA1285">
        <v>1</v>
      </c>
      <c r="AB1285" t="str">
        <f t="shared" si="14"/>
        <v>Hywel DdaSwansea</v>
      </c>
      <c r="AC1285" t="str">
        <f>IFERROR(VLOOKUP(AB1285,Control!X:Y,2,FALSE),"secondary")</f>
        <v>secondary</v>
      </c>
    </row>
    <row r="1286" spans="1:29" x14ac:dyDescent="0.25">
      <c r="A1286" s="11">
        <v>44683</v>
      </c>
      <c r="B1286" s="2">
        <v>18</v>
      </c>
      <c r="C1286" t="s">
        <v>94</v>
      </c>
      <c r="D1286" t="s">
        <v>228</v>
      </c>
      <c r="E1286" t="s">
        <v>170</v>
      </c>
      <c r="F1286" t="s">
        <v>94</v>
      </c>
      <c r="G1286" s="3">
        <v>0</v>
      </c>
      <c r="H1286" s="5">
        <v>1.388888888888889E-2</v>
      </c>
      <c r="I1286" s="2">
        <v>0</v>
      </c>
      <c r="J1286" s="2">
        <v>0</v>
      </c>
      <c r="K1286" s="2">
        <v>0</v>
      </c>
      <c r="L1286" s="2">
        <v>1</v>
      </c>
      <c r="M1286" s="2">
        <v>1</v>
      </c>
      <c r="N1286">
        <v>0</v>
      </c>
      <c r="O1286" s="2">
        <v>1</v>
      </c>
      <c r="P1286" s="2">
        <v>0</v>
      </c>
      <c r="Q1286" s="2">
        <v>0</v>
      </c>
      <c r="R1286" s="2">
        <v>1</v>
      </c>
      <c r="S1286" s="2">
        <v>1</v>
      </c>
      <c r="T1286" s="2">
        <v>0</v>
      </c>
      <c r="U1286" s="2">
        <v>0</v>
      </c>
      <c r="V1286" s="45" t="s">
        <v>77</v>
      </c>
      <c r="W1286" s="45" t="s">
        <v>77</v>
      </c>
      <c r="X1286" s="45">
        <v>9.3634259259259261E-3</v>
      </c>
      <c r="Y1286" s="2">
        <v>0</v>
      </c>
      <c r="Z1286" s="2">
        <v>1</v>
      </c>
      <c r="AA1286">
        <v>1</v>
      </c>
      <c r="AB1286" t="str">
        <f t="shared" si="14"/>
        <v>PowysPowys</v>
      </c>
      <c r="AC1286" t="str">
        <f>IFERROR(VLOOKUP(AB1286,Control!X:Y,2,FALSE),"secondary")</f>
        <v>Primary</v>
      </c>
    </row>
    <row r="1287" spans="1:29" x14ac:dyDescent="0.25">
      <c r="A1287" s="11">
        <v>44683</v>
      </c>
      <c r="B1287" s="2">
        <v>18</v>
      </c>
      <c r="C1287" t="s">
        <v>94</v>
      </c>
      <c r="D1287" t="s">
        <v>240</v>
      </c>
      <c r="E1287" t="s">
        <v>153</v>
      </c>
      <c r="F1287" t="s">
        <v>94</v>
      </c>
      <c r="G1287" s="3">
        <v>0</v>
      </c>
      <c r="H1287" s="5">
        <v>5.1157430555555557E-3</v>
      </c>
      <c r="I1287" s="2">
        <v>0</v>
      </c>
      <c r="J1287" s="2">
        <v>0</v>
      </c>
      <c r="K1287" s="2">
        <v>0</v>
      </c>
      <c r="L1287" s="2">
        <v>2</v>
      </c>
      <c r="M1287" s="2">
        <v>2</v>
      </c>
      <c r="N1287">
        <v>0</v>
      </c>
      <c r="O1287" s="2">
        <v>2</v>
      </c>
      <c r="P1287" s="2">
        <v>0</v>
      </c>
      <c r="Q1287" s="2">
        <v>0</v>
      </c>
      <c r="R1287" s="2">
        <v>1</v>
      </c>
      <c r="S1287" s="2">
        <v>1</v>
      </c>
      <c r="T1287" s="2">
        <v>0</v>
      </c>
      <c r="U1287" s="2">
        <v>1</v>
      </c>
      <c r="V1287" s="45" t="s">
        <v>77</v>
      </c>
      <c r="W1287" s="45" t="s">
        <v>77</v>
      </c>
      <c r="X1287" s="45">
        <v>4.4270833333333336E-2</v>
      </c>
      <c r="Y1287" s="2">
        <v>1</v>
      </c>
      <c r="Z1287" s="2">
        <v>1</v>
      </c>
      <c r="AA1287">
        <v>2</v>
      </c>
      <c r="AB1287" t="str">
        <f t="shared" si="14"/>
        <v>PowysPowys</v>
      </c>
      <c r="AC1287" t="str">
        <f>IFERROR(VLOOKUP(AB1287,Control!X:Y,2,FALSE),"secondary")</f>
        <v>Primary</v>
      </c>
    </row>
    <row r="1288" spans="1:29" x14ac:dyDescent="0.25">
      <c r="A1288" s="11">
        <v>44683</v>
      </c>
      <c r="B1288" s="2">
        <v>18</v>
      </c>
      <c r="C1288" t="s">
        <v>80</v>
      </c>
      <c r="D1288" t="s">
        <v>133</v>
      </c>
      <c r="E1288" t="s">
        <v>132</v>
      </c>
      <c r="F1288" t="s">
        <v>269</v>
      </c>
      <c r="G1288" s="3">
        <v>0.44777783333333332</v>
      </c>
      <c r="H1288" s="5">
        <v>1.4913195601851854E-2</v>
      </c>
      <c r="I1288" s="2">
        <v>0</v>
      </c>
      <c r="J1288" s="2">
        <v>0</v>
      </c>
      <c r="K1288" s="2">
        <v>0</v>
      </c>
      <c r="L1288" s="2">
        <v>6</v>
      </c>
      <c r="M1288" s="2">
        <v>6</v>
      </c>
      <c r="N1288">
        <v>1</v>
      </c>
      <c r="O1288" s="2">
        <v>6</v>
      </c>
      <c r="P1288" s="2">
        <v>1</v>
      </c>
      <c r="Q1288" s="2">
        <v>2</v>
      </c>
      <c r="R1288" s="2">
        <v>2</v>
      </c>
      <c r="S1288" s="2">
        <v>0</v>
      </c>
      <c r="T1288" s="2">
        <v>0</v>
      </c>
      <c r="U1288" s="2">
        <v>3</v>
      </c>
      <c r="V1288" s="45">
        <v>4.3981481481481481E-4</v>
      </c>
      <c r="W1288" s="45">
        <v>1</v>
      </c>
      <c r="X1288" s="45">
        <v>3.7702546296296303E-2</v>
      </c>
      <c r="Y1288" s="2">
        <v>3</v>
      </c>
      <c r="Z1288" s="2">
        <v>2</v>
      </c>
      <c r="AA1288">
        <v>6</v>
      </c>
      <c r="AB1288" t="str">
        <f t="shared" si="14"/>
        <v>Swansea BayBridgend</v>
      </c>
      <c r="AC1288" t="str">
        <f>IFERROR(VLOOKUP(AB1288,Control!X:Y,2,FALSE),"secondary")</f>
        <v>secondary</v>
      </c>
    </row>
    <row r="1289" spans="1:29" x14ac:dyDescent="0.25">
      <c r="A1289" s="11">
        <v>44683</v>
      </c>
      <c r="B1289" s="2">
        <v>18</v>
      </c>
      <c r="C1289" t="s">
        <v>80</v>
      </c>
      <c r="D1289" t="s">
        <v>133</v>
      </c>
      <c r="E1289" t="s">
        <v>132</v>
      </c>
      <c r="F1289" t="s">
        <v>273</v>
      </c>
      <c r="G1289" s="3">
        <v>0.26</v>
      </c>
      <c r="H1289" s="5">
        <v>2.1250000000000002E-2</v>
      </c>
      <c r="I1289" s="2">
        <v>0</v>
      </c>
      <c r="J1289" s="2">
        <v>0</v>
      </c>
      <c r="K1289" s="2">
        <v>0</v>
      </c>
      <c r="L1289" s="2">
        <v>1</v>
      </c>
      <c r="M1289" s="2">
        <v>1</v>
      </c>
      <c r="N1289">
        <v>0</v>
      </c>
      <c r="O1289" s="2">
        <v>1</v>
      </c>
      <c r="P1289" s="2">
        <v>0</v>
      </c>
      <c r="Q1289" s="2">
        <v>1</v>
      </c>
      <c r="R1289" s="2">
        <v>1</v>
      </c>
      <c r="S1289" s="2">
        <v>0</v>
      </c>
      <c r="T1289" s="2">
        <v>0</v>
      </c>
      <c r="U1289" s="2">
        <v>0</v>
      </c>
      <c r="V1289" s="45" t="s">
        <v>77</v>
      </c>
      <c r="W1289" s="45" t="s">
        <v>77</v>
      </c>
      <c r="X1289" s="45">
        <v>0.18675925925925926</v>
      </c>
      <c r="Y1289" s="2">
        <v>0</v>
      </c>
      <c r="Z1289" s="2">
        <v>1</v>
      </c>
      <c r="AA1289">
        <v>1</v>
      </c>
      <c r="AB1289" t="str">
        <f t="shared" si="14"/>
        <v>Swansea BayCardiff</v>
      </c>
      <c r="AC1289" t="str">
        <f>IFERROR(VLOOKUP(AB1289,Control!X:Y,2,FALSE),"secondary")</f>
        <v>secondary</v>
      </c>
    </row>
    <row r="1290" spans="1:29" x14ac:dyDescent="0.25">
      <c r="A1290" s="11">
        <v>44683</v>
      </c>
      <c r="B1290" s="2">
        <v>18</v>
      </c>
      <c r="C1290" t="s">
        <v>80</v>
      </c>
      <c r="D1290" t="s">
        <v>133</v>
      </c>
      <c r="E1290" t="s">
        <v>132</v>
      </c>
      <c r="F1290" t="s">
        <v>268</v>
      </c>
      <c r="G1290" s="3">
        <v>5.9586101666666664</v>
      </c>
      <c r="H1290" s="5">
        <v>3.1216326388888889E-2</v>
      </c>
      <c r="I1290" s="2">
        <v>1</v>
      </c>
      <c r="J1290" s="2">
        <v>0</v>
      </c>
      <c r="K1290" s="2">
        <v>0</v>
      </c>
      <c r="L1290" s="2">
        <v>13</v>
      </c>
      <c r="M1290" s="2">
        <v>13</v>
      </c>
      <c r="N1290">
        <v>6</v>
      </c>
      <c r="O1290" s="2">
        <v>12</v>
      </c>
      <c r="P1290" s="2">
        <v>2</v>
      </c>
      <c r="Q1290" s="2">
        <v>7</v>
      </c>
      <c r="R1290" s="2">
        <v>9</v>
      </c>
      <c r="S1290" s="2">
        <v>2</v>
      </c>
      <c r="T1290" s="2">
        <v>1</v>
      </c>
      <c r="U1290" s="2">
        <v>1</v>
      </c>
      <c r="V1290" s="45">
        <v>4.3923611111111116E-3</v>
      </c>
      <c r="W1290" s="45">
        <v>1</v>
      </c>
      <c r="X1290" s="45">
        <v>3.8854166666666669E-2</v>
      </c>
      <c r="Y1290" s="2">
        <v>2</v>
      </c>
      <c r="Z1290" s="2">
        <v>9</v>
      </c>
      <c r="AA1290">
        <v>13</v>
      </c>
      <c r="AB1290" t="str">
        <f t="shared" si="14"/>
        <v>Swansea BayCarmarthenshire</v>
      </c>
      <c r="AC1290" t="str">
        <f>IFERROR(VLOOKUP(AB1290,Control!X:Y,2,FALSE),"secondary")</f>
        <v>secondary</v>
      </c>
    </row>
    <row r="1291" spans="1:29" x14ac:dyDescent="0.25">
      <c r="A1291" s="11">
        <v>44683</v>
      </c>
      <c r="B1291" s="2">
        <v>18</v>
      </c>
      <c r="C1291" t="s">
        <v>80</v>
      </c>
      <c r="D1291" t="s">
        <v>149</v>
      </c>
      <c r="E1291" t="s">
        <v>150</v>
      </c>
      <c r="F1291" t="s">
        <v>268</v>
      </c>
      <c r="G1291" s="3">
        <v>0.13722133333333333</v>
      </c>
      <c r="H1291" s="5">
        <v>1.8229155092592594E-2</v>
      </c>
      <c r="I1291" s="2">
        <v>0</v>
      </c>
      <c r="J1291" s="2">
        <v>0</v>
      </c>
      <c r="K1291" s="2">
        <v>0</v>
      </c>
      <c r="L1291" s="2">
        <v>4</v>
      </c>
      <c r="M1291" s="2">
        <v>3</v>
      </c>
      <c r="N1291">
        <v>0</v>
      </c>
      <c r="O1291" s="2">
        <v>3</v>
      </c>
      <c r="P1291" s="2">
        <v>1</v>
      </c>
      <c r="Q1291" s="2">
        <v>3</v>
      </c>
      <c r="R1291" s="2">
        <v>3</v>
      </c>
      <c r="S1291" s="2">
        <v>0</v>
      </c>
      <c r="T1291" s="2">
        <v>0</v>
      </c>
      <c r="U1291" s="2">
        <v>0</v>
      </c>
      <c r="V1291" s="45">
        <v>0</v>
      </c>
      <c r="W1291" s="45">
        <v>1</v>
      </c>
      <c r="X1291" s="45">
        <v>3.4490740740740745E-3</v>
      </c>
      <c r="Y1291" s="2">
        <v>0</v>
      </c>
      <c r="Z1291" s="2">
        <v>3</v>
      </c>
      <c r="AA1291">
        <v>4</v>
      </c>
      <c r="AB1291" t="str">
        <f t="shared" si="14"/>
        <v>Swansea BayCarmarthenshire</v>
      </c>
      <c r="AC1291" t="str">
        <f>IFERROR(VLOOKUP(AB1291,Control!X:Y,2,FALSE),"secondary")</f>
        <v>secondary</v>
      </c>
    </row>
    <row r="1292" spans="1:29" x14ac:dyDescent="0.25">
      <c r="A1292" s="11">
        <v>44683</v>
      </c>
      <c r="B1292" s="2">
        <v>18</v>
      </c>
      <c r="C1292" t="s">
        <v>80</v>
      </c>
      <c r="D1292" t="s">
        <v>133</v>
      </c>
      <c r="E1292" t="s">
        <v>132</v>
      </c>
      <c r="F1292" t="s">
        <v>286</v>
      </c>
      <c r="G1292" s="3">
        <v>1.4458331666666666</v>
      </c>
      <c r="H1292" s="5">
        <v>2.8020831944444446E-2</v>
      </c>
      <c r="I1292" s="2">
        <v>0</v>
      </c>
      <c r="J1292" s="2">
        <v>0</v>
      </c>
      <c r="K1292" s="2">
        <v>0</v>
      </c>
      <c r="L1292" s="2">
        <v>5</v>
      </c>
      <c r="M1292" s="2">
        <v>5</v>
      </c>
      <c r="N1292">
        <v>0</v>
      </c>
      <c r="O1292" s="2">
        <v>4</v>
      </c>
      <c r="P1292" s="2">
        <v>0</v>
      </c>
      <c r="Q1292" s="2">
        <v>4</v>
      </c>
      <c r="R1292" s="2">
        <v>5</v>
      </c>
      <c r="S1292" s="2">
        <v>1</v>
      </c>
      <c r="T1292" s="2">
        <v>0</v>
      </c>
      <c r="U1292" s="2">
        <v>0</v>
      </c>
      <c r="V1292" s="45" t="s">
        <v>77</v>
      </c>
      <c r="W1292" s="45" t="s">
        <v>77</v>
      </c>
      <c r="X1292" s="45">
        <v>6.5219907407407407E-2</v>
      </c>
      <c r="Y1292" s="2">
        <v>0</v>
      </c>
      <c r="Z1292" s="2">
        <v>5</v>
      </c>
      <c r="AA1292">
        <v>5</v>
      </c>
      <c r="AB1292" t="str">
        <f t="shared" si="14"/>
        <v>Swansea BayCeredigion</v>
      </c>
      <c r="AC1292" t="str">
        <f>IFERROR(VLOOKUP(AB1292,Control!X:Y,2,FALSE),"secondary")</f>
        <v>secondary</v>
      </c>
    </row>
    <row r="1293" spans="1:29" x14ac:dyDescent="0.25">
      <c r="A1293" s="11">
        <v>44683</v>
      </c>
      <c r="B1293" s="2">
        <v>18</v>
      </c>
      <c r="C1293" t="s">
        <v>80</v>
      </c>
      <c r="D1293" t="s">
        <v>149</v>
      </c>
      <c r="E1293" t="s">
        <v>150</v>
      </c>
      <c r="F1293" t="s">
        <v>286</v>
      </c>
      <c r="G1293" s="3">
        <v>0</v>
      </c>
      <c r="H1293" s="5">
        <v>1.2500000000000001E-2</v>
      </c>
      <c r="I1293" s="2">
        <v>0</v>
      </c>
      <c r="J1293" s="2">
        <v>0</v>
      </c>
      <c r="K1293" s="2">
        <v>0</v>
      </c>
      <c r="L1293" s="2">
        <v>1</v>
      </c>
      <c r="M1293" s="2">
        <v>1</v>
      </c>
      <c r="N1293">
        <v>0</v>
      </c>
      <c r="O1293" s="2">
        <v>1</v>
      </c>
      <c r="P1293" s="2">
        <v>1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45">
        <v>1.0995370370370371E-3</v>
      </c>
      <c r="W1293" s="45">
        <v>1</v>
      </c>
      <c r="X1293" s="45" t="s">
        <v>77</v>
      </c>
      <c r="Y1293" s="2">
        <v>0</v>
      </c>
      <c r="Z1293" s="2">
        <v>0</v>
      </c>
      <c r="AA1293">
        <v>1</v>
      </c>
      <c r="AB1293" t="str">
        <f t="shared" si="14"/>
        <v>Swansea BayCeredigion</v>
      </c>
      <c r="AC1293" t="str">
        <f>IFERROR(VLOOKUP(AB1293,Control!X:Y,2,FALSE),"secondary")</f>
        <v>secondary</v>
      </c>
    </row>
    <row r="1294" spans="1:29" x14ac:dyDescent="0.25">
      <c r="A1294" s="11">
        <v>44683</v>
      </c>
      <c r="B1294" s="2">
        <v>18</v>
      </c>
      <c r="C1294" t="s">
        <v>80</v>
      </c>
      <c r="D1294" t="s">
        <v>133</v>
      </c>
      <c r="E1294" t="s">
        <v>132</v>
      </c>
      <c r="F1294" t="s">
        <v>281</v>
      </c>
      <c r="G1294" s="3">
        <v>0.11111116666666666</v>
      </c>
      <c r="H1294" s="5">
        <v>2.1087965277777777E-2</v>
      </c>
      <c r="I1294" s="2">
        <v>0</v>
      </c>
      <c r="J1294" s="2">
        <v>0</v>
      </c>
      <c r="K1294" s="2">
        <v>0</v>
      </c>
      <c r="L1294" s="2">
        <v>2</v>
      </c>
      <c r="M1294" s="2">
        <v>2</v>
      </c>
      <c r="N1294">
        <v>0</v>
      </c>
      <c r="O1294" s="2">
        <v>2</v>
      </c>
      <c r="P1294" s="2">
        <v>0</v>
      </c>
      <c r="Q1294" s="2">
        <v>1</v>
      </c>
      <c r="R1294" s="2">
        <v>1</v>
      </c>
      <c r="S1294" s="2">
        <v>0</v>
      </c>
      <c r="T1294" s="2">
        <v>0</v>
      </c>
      <c r="U1294" s="2">
        <v>1</v>
      </c>
      <c r="V1294" s="45" t="s">
        <v>77</v>
      </c>
      <c r="W1294" s="45" t="s">
        <v>77</v>
      </c>
      <c r="X1294" s="45">
        <v>6.7303240740740747E-2</v>
      </c>
      <c r="Y1294" s="2">
        <v>1</v>
      </c>
      <c r="Z1294" s="2">
        <v>1</v>
      </c>
      <c r="AA1294">
        <v>2</v>
      </c>
      <c r="AB1294" t="str">
        <f t="shared" si="14"/>
        <v>Swansea BayMerthyr Tydfil</v>
      </c>
      <c r="AC1294" t="str">
        <f>IFERROR(VLOOKUP(AB1294,Control!X:Y,2,FALSE),"secondary")</f>
        <v>secondary</v>
      </c>
    </row>
    <row r="1295" spans="1:29" x14ac:dyDescent="0.25">
      <c r="A1295" s="11">
        <v>44683</v>
      </c>
      <c r="B1295" s="2">
        <v>18</v>
      </c>
      <c r="C1295" t="s">
        <v>80</v>
      </c>
      <c r="D1295" t="s">
        <v>133</v>
      </c>
      <c r="E1295" t="s">
        <v>132</v>
      </c>
      <c r="F1295" t="s">
        <v>275</v>
      </c>
      <c r="G1295" s="3">
        <v>199.31943866666666</v>
      </c>
      <c r="H1295" s="5">
        <v>8.907863394764956E-2</v>
      </c>
      <c r="I1295" s="2">
        <v>19</v>
      </c>
      <c r="J1295" s="2">
        <v>11</v>
      </c>
      <c r="K1295" s="2">
        <v>1</v>
      </c>
      <c r="L1295" s="2">
        <v>108</v>
      </c>
      <c r="M1295" s="2">
        <v>108</v>
      </c>
      <c r="N1295">
        <v>34</v>
      </c>
      <c r="O1295" s="2">
        <v>65</v>
      </c>
      <c r="P1295" s="2">
        <v>20</v>
      </c>
      <c r="Q1295" s="2">
        <v>69</v>
      </c>
      <c r="R1295" s="2">
        <v>81</v>
      </c>
      <c r="S1295" s="2">
        <v>12</v>
      </c>
      <c r="T1295" s="2">
        <v>1</v>
      </c>
      <c r="U1295" s="2">
        <v>6</v>
      </c>
      <c r="V1295" s="45">
        <v>6.4814814814814813E-3</v>
      </c>
      <c r="W1295" s="45">
        <v>0.45</v>
      </c>
      <c r="X1295" s="45">
        <v>4.1944444444444444E-2</v>
      </c>
      <c r="Y1295" s="2">
        <v>7</v>
      </c>
      <c r="Z1295" s="2">
        <v>81</v>
      </c>
      <c r="AA1295">
        <v>108</v>
      </c>
      <c r="AB1295" t="str">
        <f t="shared" si="14"/>
        <v>Swansea BayNeath Port Talbot</v>
      </c>
      <c r="AC1295" t="str">
        <f>IFERROR(VLOOKUP(AB1295,Control!X:Y,2,FALSE),"secondary")</f>
        <v>Primary</v>
      </c>
    </row>
    <row r="1296" spans="1:29" x14ac:dyDescent="0.25">
      <c r="A1296" s="11">
        <v>44683</v>
      </c>
      <c r="B1296" s="2">
        <v>18</v>
      </c>
      <c r="C1296" t="s">
        <v>80</v>
      </c>
      <c r="D1296" t="s">
        <v>149</v>
      </c>
      <c r="E1296" t="s">
        <v>150</v>
      </c>
      <c r="F1296" t="s">
        <v>275</v>
      </c>
      <c r="G1296" s="3">
        <v>1.7463888333333335</v>
      </c>
      <c r="H1296" s="5">
        <v>4.5094521990740738E-2</v>
      </c>
      <c r="I1296" s="2">
        <v>0</v>
      </c>
      <c r="J1296" s="2">
        <v>0</v>
      </c>
      <c r="K1296" s="2">
        <v>0</v>
      </c>
      <c r="L1296" s="2">
        <v>7</v>
      </c>
      <c r="M1296" s="2">
        <v>6</v>
      </c>
      <c r="N1296">
        <v>0</v>
      </c>
      <c r="O1296" s="2">
        <v>3</v>
      </c>
      <c r="P1296" s="2">
        <v>2</v>
      </c>
      <c r="Q1296" s="2">
        <v>3</v>
      </c>
      <c r="R1296" s="2">
        <v>3</v>
      </c>
      <c r="S1296" s="2">
        <v>0</v>
      </c>
      <c r="T1296" s="2">
        <v>0</v>
      </c>
      <c r="U1296" s="2">
        <v>2</v>
      </c>
      <c r="V1296" s="45">
        <v>4.9189814814814816E-3</v>
      </c>
      <c r="W1296" s="45">
        <v>0.5</v>
      </c>
      <c r="X1296" s="45">
        <v>0.10153935185185185</v>
      </c>
      <c r="Y1296" s="2">
        <v>2</v>
      </c>
      <c r="Z1296" s="2">
        <v>3</v>
      </c>
      <c r="AA1296">
        <v>6</v>
      </c>
      <c r="AB1296" t="str">
        <f t="shared" si="14"/>
        <v>Swansea BayNeath Port Talbot</v>
      </c>
      <c r="AC1296" t="str">
        <f>IFERROR(VLOOKUP(AB1296,Control!X:Y,2,FALSE),"secondary")</f>
        <v>Primary</v>
      </c>
    </row>
    <row r="1297" spans="1:29" x14ac:dyDescent="0.25">
      <c r="A1297" s="11">
        <v>44683</v>
      </c>
      <c r="B1297" s="2">
        <v>18</v>
      </c>
      <c r="C1297" t="s">
        <v>80</v>
      </c>
      <c r="D1297" t="s">
        <v>133</v>
      </c>
      <c r="E1297" t="s">
        <v>132</v>
      </c>
      <c r="F1297" t="s">
        <v>270</v>
      </c>
      <c r="G1297" s="3">
        <v>1.5511101666666667</v>
      </c>
      <c r="H1297" s="5">
        <v>2.6917412037037035E-2</v>
      </c>
      <c r="I1297" s="2">
        <v>0</v>
      </c>
      <c r="J1297" s="2">
        <v>0</v>
      </c>
      <c r="K1297" s="2">
        <v>0</v>
      </c>
      <c r="L1297" s="2">
        <v>3</v>
      </c>
      <c r="M1297" s="2">
        <v>3</v>
      </c>
      <c r="N1297">
        <v>1</v>
      </c>
      <c r="O1297" s="2">
        <v>2</v>
      </c>
      <c r="P1297" s="2">
        <v>0</v>
      </c>
      <c r="Q1297" s="2">
        <v>2</v>
      </c>
      <c r="R1297" s="2">
        <v>2</v>
      </c>
      <c r="S1297" s="2">
        <v>0</v>
      </c>
      <c r="T1297" s="2">
        <v>1</v>
      </c>
      <c r="U1297" s="2">
        <v>0</v>
      </c>
      <c r="V1297" s="45" t="s">
        <v>77</v>
      </c>
      <c r="W1297" s="45" t="s">
        <v>77</v>
      </c>
      <c r="X1297" s="45">
        <v>2.163773148148148E-2</v>
      </c>
      <c r="Y1297" s="2">
        <v>1</v>
      </c>
      <c r="Z1297" s="2">
        <v>2</v>
      </c>
      <c r="AA1297">
        <v>3</v>
      </c>
      <c r="AB1297" t="str">
        <f t="shared" si="14"/>
        <v>Swansea BayPembrokeshire</v>
      </c>
      <c r="AC1297" t="str">
        <f>IFERROR(VLOOKUP(AB1297,Control!X:Y,2,FALSE),"secondary")</f>
        <v>secondary</v>
      </c>
    </row>
    <row r="1298" spans="1:29" x14ac:dyDescent="0.25">
      <c r="A1298" s="11">
        <v>44683</v>
      </c>
      <c r="B1298" s="2">
        <v>18</v>
      </c>
      <c r="C1298" t="s">
        <v>80</v>
      </c>
      <c r="D1298" t="s">
        <v>133</v>
      </c>
      <c r="E1298" t="s">
        <v>132</v>
      </c>
      <c r="F1298" t="s">
        <v>94</v>
      </c>
      <c r="G1298" s="3">
        <v>31.925554666666667</v>
      </c>
      <c r="H1298" s="5">
        <v>9.7397277343750019E-2</v>
      </c>
      <c r="I1298" s="2">
        <v>4</v>
      </c>
      <c r="J1298" s="2">
        <v>1</v>
      </c>
      <c r="K1298" s="2">
        <v>0</v>
      </c>
      <c r="L1298" s="2">
        <v>14</v>
      </c>
      <c r="M1298" s="2">
        <v>14</v>
      </c>
      <c r="N1298">
        <v>2</v>
      </c>
      <c r="O1298" s="2">
        <v>5</v>
      </c>
      <c r="P1298" s="2">
        <v>2</v>
      </c>
      <c r="Q1298" s="2">
        <v>8</v>
      </c>
      <c r="R1298" s="2">
        <v>11</v>
      </c>
      <c r="S1298" s="2">
        <v>3</v>
      </c>
      <c r="T1298" s="2">
        <v>1</v>
      </c>
      <c r="U1298" s="2">
        <v>0</v>
      </c>
      <c r="V1298" s="45">
        <v>9.913194444444445E-3</v>
      </c>
      <c r="W1298" s="45">
        <v>0</v>
      </c>
      <c r="X1298" s="45">
        <v>1.4641203703703703E-2</v>
      </c>
      <c r="Y1298" s="2">
        <v>1</v>
      </c>
      <c r="Z1298" s="2">
        <v>11</v>
      </c>
      <c r="AA1298">
        <v>14</v>
      </c>
      <c r="AB1298" t="str">
        <f t="shared" si="14"/>
        <v>Swansea BayPowys</v>
      </c>
      <c r="AC1298" t="str">
        <f>IFERROR(VLOOKUP(AB1298,Control!X:Y,2,FALSE),"secondary")</f>
        <v>secondary</v>
      </c>
    </row>
    <row r="1299" spans="1:29" x14ac:dyDescent="0.25">
      <c r="A1299" s="11">
        <v>44683</v>
      </c>
      <c r="B1299" s="2">
        <v>18</v>
      </c>
      <c r="C1299" t="s">
        <v>80</v>
      </c>
      <c r="D1299" t="s">
        <v>133</v>
      </c>
      <c r="E1299" t="s">
        <v>132</v>
      </c>
      <c r="F1299" t="s">
        <v>267</v>
      </c>
      <c r="G1299" s="3">
        <v>340.33166033333328</v>
      </c>
      <c r="H1299" s="5">
        <v>8.932404558504034E-2</v>
      </c>
      <c r="I1299" s="2">
        <v>31</v>
      </c>
      <c r="J1299" s="2">
        <v>19</v>
      </c>
      <c r="K1299" s="2">
        <v>0</v>
      </c>
      <c r="L1299" s="2">
        <v>198</v>
      </c>
      <c r="M1299" s="2">
        <v>197</v>
      </c>
      <c r="N1299">
        <v>67</v>
      </c>
      <c r="O1299" s="2">
        <v>125</v>
      </c>
      <c r="P1299" s="2">
        <v>42</v>
      </c>
      <c r="Q1299" s="2">
        <v>115</v>
      </c>
      <c r="R1299" s="2">
        <v>140</v>
      </c>
      <c r="S1299" s="2">
        <v>25</v>
      </c>
      <c r="T1299" s="2">
        <v>8</v>
      </c>
      <c r="U1299" s="2">
        <v>8</v>
      </c>
      <c r="V1299" s="45">
        <v>5.1331018518518522E-3</v>
      </c>
      <c r="W1299" s="45">
        <v>0.54761904761904767</v>
      </c>
      <c r="X1299" s="45">
        <v>4.6869212962962967E-2</v>
      </c>
      <c r="Y1299" s="2">
        <v>16</v>
      </c>
      <c r="Z1299" s="2">
        <v>140</v>
      </c>
      <c r="AA1299">
        <v>198</v>
      </c>
      <c r="AB1299" t="str">
        <f t="shared" si="14"/>
        <v>Swansea BaySwansea</v>
      </c>
      <c r="AC1299" t="str">
        <f>IFERROR(VLOOKUP(AB1299,Control!X:Y,2,FALSE),"secondary")</f>
        <v>Primary</v>
      </c>
    </row>
    <row r="1300" spans="1:29" x14ac:dyDescent="0.25">
      <c r="A1300" s="11">
        <v>44683</v>
      </c>
      <c r="B1300" s="2">
        <v>18</v>
      </c>
      <c r="C1300" t="s">
        <v>80</v>
      </c>
      <c r="D1300" t="s">
        <v>149</v>
      </c>
      <c r="E1300" t="s">
        <v>150</v>
      </c>
      <c r="F1300" t="s">
        <v>267</v>
      </c>
      <c r="G1300" s="3">
        <v>5.8474990000000009</v>
      </c>
      <c r="H1300" s="5">
        <v>3.8892315072016466E-2</v>
      </c>
      <c r="I1300" s="2">
        <v>0</v>
      </c>
      <c r="J1300" s="2">
        <v>0</v>
      </c>
      <c r="K1300" s="2">
        <v>0</v>
      </c>
      <c r="L1300" s="2">
        <v>27</v>
      </c>
      <c r="M1300" s="2">
        <v>26</v>
      </c>
      <c r="N1300">
        <v>3</v>
      </c>
      <c r="O1300" s="2">
        <v>19</v>
      </c>
      <c r="P1300" s="2">
        <v>3</v>
      </c>
      <c r="Q1300" s="2">
        <v>12</v>
      </c>
      <c r="R1300" s="2">
        <v>15</v>
      </c>
      <c r="S1300" s="2">
        <v>3</v>
      </c>
      <c r="T1300" s="2">
        <v>0</v>
      </c>
      <c r="U1300" s="2">
        <v>9</v>
      </c>
      <c r="V1300" s="45">
        <v>6.5509259259259262E-3</v>
      </c>
      <c r="W1300" s="45">
        <v>0.33333333333333331</v>
      </c>
      <c r="X1300" s="45">
        <v>7.1608796296296295E-2</v>
      </c>
      <c r="Y1300" s="2">
        <v>9</v>
      </c>
      <c r="Z1300" s="2">
        <v>15</v>
      </c>
      <c r="AA1300">
        <v>27</v>
      </c>
      <c r="AB1300" t="str">
        <f t="shared" si="14"/>
        <v>Swansea BaySwansea</v>
      </c>
      <c r="AC1300" t="str">
        <f>IFERROR(VLOOKUP(AB1300,Control!X:Y,2,FALSE),"secondary")</f>
        <v>Primary</v>
      </c>
    </row>
    <row r="1301" spans="1:29" x14ac:dyDescent="0.25">
      <c r="A1301" s="11">
        <v>44683</v>
      </c>
      <c r="B1301" s="2">
        <v>18</v>
      </c>
      <c r="C1301" t="s">
        <v>80</v>
      </c>
      <c r="D1301" t="s">
        <v>229</v>
      </c>
      <c r="E1301" t="s">
        <v>150</v>
      </c>
      <c r="F1301" t="s">
        <v>267</v>
      </c>
      <c r="G1301" s="3">
        <v>0</v>
      </c>
      <c r="H1301" s="5">
        <v>2.9861111111111113E-3</v>
      </c>
      <c r="I1301" s="2">
        <v>0</v>
      </c>
      <c r="J1301" s="2">
        <v>0</v>
      </c>
      <c r="K1301" s="2">
        <v>0</v>
      </c>
      <c r="L1301" s="2">
        <v>2</v>
      </c>
      <c r="M1301" s="2">
        <v>2</v>
      </c>
      <c r="N1301">
        <v>0</v>
      </c>
      <c r="O1301" s="2">
        <v>2</v>
      </c>
      <c r="P1301" s="2">
        <v>0</v>
      </c>
      <c r="Q1301" s="2">
        <v>1</v>
      </c>
      <c r="R1301" s="2">
        <v>1</v>
      </c>
      <c r="S1301" s="2">
        <v>0</v>
      </c>
      <c r="T1301" s="2">
        <v>0</v>
      </c>
      <c r="U1301" s="2">
        <v>1</v>
      </c>
      <c r="V1301" s="45" t="s">
        <v>77</v>
      </c>
      <c r="W1301" s="45" t="s">
        <v>77</v>
      </c>
      <c r="X1301" s="45">
        <v>1.6851851851851851E-2</v>
      </c>
      <c r="Y1301" s="2">
        <v>1</v>
      </c>
      <c r="Z1301" s="2">
        <v>1</v>
      </c>
      <c r="AA1301">
        <v>2</v>
      </c>
      <c r="AB1301" t="str">
        <f t="shared" si="14"/>
        <v>Swansea BaySwansea</v>
      </c>
      <c r="AC1301" t="str">
        <f>IFERROR(VLOOKUP(AB1301,Control!X:Y,2,FALSE),"secondary")</f>
        <v>Primary</v>
      </c>
    </row>
    <row r="1302" spans="1:29" x14ac:dyDescent="0.25">
      <c r="A1302" s="11">
        <v>44683</v>
      </c>
      <c r="B1302" s="2">
        <v>18</v>
      </c>
      <c r="C1302" t="s">
        <v>80</v>
      </c>
      <c r="D1302" t="s">
        <v>133</v>
      </c>
      <c r="E1302" t="s">
        <v>132</v>
      </c>
      <c r="F1302" t="s">
        <v>278</v>
      </c>
      <c r="G1302" s="3">
        <v>0.46944449999999999</v>
      </c>
      <c r="H1302" s="5">
        <v>2.9976854166666671E-2</v>
      </c>
      <c r="I1302" s="2">
        <v>0</v>
      </c>
      <c r="J1302" s="2">
        <v>0</v>
      </c>
      <c r="K1302" s="2">
        <v>0</v>
      </c>
      <c r="L1302" s="2">
        <v>1</v>
      </c>
      <c r="M1302" s="2">
        <v>1</v>
      </c>
      <c r="N1302">
        <v>0</v>
      </c>
      <c r="O1302" s="2">
        <v>1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1</v>
      </c>
      <c r="V1302" s="45" t="s">
        <v>77</v>
      </c>
      <c r="W1302" s="45" t="s">
        <v>77</v>
      </c>
      <c r="X1302" s="45" t="s">
        <v>77</v>
      </c>
      <c r="Y1302" s="2">
        <v>1</v>
      </c>
      <c r="Z1302" s="2">
        <v>0</v>
      </c>
      <c r="AA1302">
        <v>1</v>
      </c>
      <c r="AB1302" t="str">
        <f t="shared" si="14"/>
        <v>Swansea BayTorfaen</v>
      </c>
      <c r="AC1302" t="str">
        <f>IFERROR(VLOOKUP(AB1302,Control!X:Y,2,FALSE),"secondary")</f>
        <v>secondary</v>
      </c>
    </row>
    <row r="1303" spans="1:29" x14ac:dyDescent="0.25">
      <c r="A1303" s="11">
        <v>44676</v>
      </c>
      <c r="B1303" s="2">
        <v>17</v>
      </c>
      <c r="C1303" t="s">
        <v>89</v>
      </c>
      <c r="D1303" t="s">
        <v>134</v>
      </c>
      <c r="E1303" t="s">
        <v>132</v>
      </c>
      <c r="F1303" t="s">
        <v>280</v>
      </c>
      <c r="G1303" s="3">
        <v>99.694721000000001</v>
      </c>
      <c r="H1303" s="5">
        <v>0.10264773774509804</v>
      </c>
      <c r="I1303" s="2">
        <v>8</v>
      </c>
      <c r="J1303" s="2">
        <v>5</v>
      </c>
      <c r="K1303" s="2">
        <v>0</v>
      </c>
      <c r="L1303" s="2">
        <v>48</v>
      </c>
      <c r="M1303" s="2">
        <v>48</v>
      </c>
      <c r="N1303">
        <v>8</v>
      </c>
      <c r="O1303" s="2">
        <v>31</v>
      </c>
      <c r="P1303" s="2">
        <v>9</v>
      </c>
      <c r="Q1303" s="2">
        <v>22</v>
      </c>
      <c r="R1303" s="2">
        <v>29</v>
      </c>
      <c r="S1303" s="2">
        <v>7</v>
      </c>
      <c r="T1303" s="2">
        <v>1</v>
      </c>
      <c r="U1303" s="2">
        <v>9</v>
      </c>
      <c r="V1303" s="45">
        <v>7.3148148148148148E-3</v>
      </c>
      <c r="W1303" s="45">
        <v>0.44444444444444442</v>
      </c>
      <c r="X1303" s="45">
        <v>5.4247685185185184E-2</v>
      </c>
      <c r="Y1303" s="2">
        <v>10</v>
      </c>
      <c r="Z1303" s="2">
        <v>29</v>
      </c>
      <c r="AA1303">
        <v>48</v>
      </c>
      <c r="AB1303" t="str">
        <f t="shared" si="14"/>
        <v>Aneurin BevanBlaenau Gwent</v>
      </c>
      <c r="AC1303" t="str">
        <f>IFERROR(VLOOKUP(AB1303,Control!X:Y,2,FALSE),"secondary")</f>
        <v>Primary</v>
      </c>
    </row>
    <row r="1304" spans="1:29" x14ac:dyDescent="0.25">
      <c r="A1304" s="11">
        <v>44676</v>
      </c>
      <c r="B1304" s="2">
        <v>17</v>
      </c>
      <c r="C1304" t="s">
        <v>89</v>
      </c>
      <c r="D1304" t="s">
        <v>159</v>
      </c>
      <c r="E1304" t="s">
        <v>150</v>
      </c>
      <c r="F1304" t="s">
        <v>280</v>
      </c>
      <c r="G1304" s="3">
        <v>0</v>
      </c>
      <c r="H1304" s="5">
        <v>8.6030090277777777E-2</v>
      </c>
      <c r="I1304" s="2">
        <v>0</v>
      </c>
      <c r="J1304" s="2">
        <v>0</v>
      </c>
      <c r="K1304" s="2">
        <v>0</v>
      </c>
      <c r="L1304" s="2">
        <v>1</v>
      </c>
      <c r="M1304" s="2">
        <v>1</v>
      </c>
      <c r="N1304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1</v>
      </c>
      <c r="V1304" s="45" t="s">
        <v>77</v>
      </c>
      <c r="W1304" s="45" t="s">
        <v>77</v>
      </c>
      <c r="X1304" s="45" t="s">
        <v>77</v>
      </c>
      <c r="Y1304" s="2">
        <v>1</v>
      </c>
      <c r="Z1304" s="2">
        <v>0</v>
      </c>
      <c r="AA1304">
        <v>1</v>
      </c>
      <c r="AB1304" t="str">
        <f t="shared" si="14"/>
        <v>Aneurin BevanBlaenau Gwent</v>
      </c>
      <c r="AC1304" t="str">
        <f>IFERROR(VLOOKUP(AB1304,Control!X:Y,2,FALSE),"secondary")</f>
        <v>Primary</v>
      </c>
    </row>
    <row r="1305" spans="1:29" x14ac:dyDescent="0.25">
      <c r="A1305" s="11">
        <v>44676</v>
      </c>
      <c r="B1305" s="2">
        <v>17</v>
      </c>
      <c r="C1305" t="s">
        <v>89</v>
      </c>
      <c r="D1305" t="s">
        <v>152</v>
      </c>
      <c r="E1305" t="s">
        <v>132</v>
      </c>
      <c r="F1305" t="s">
        <v>280</v>
      </c>
      <c r="G1305" s="3">
        <v>0</v>
      </c>
      <c r="H1305" s="5">
        <v>5.3735338657407414E-2</v>
      </c>
      <c r="I1305" s="2">
        <v>0</v>
      </c>
      <c r="J1305" s="2">
        <v>0</v>
      </c>
      <c r="K1305" s="2">
        <v>0</v>
      </c>
      <c r="L1305" s="2">
        <v>30</v>
      </c>
      <c r="M1305" s="2">
        <v>30</v>
      </c>
      <c r="N1305">
        <v>0</v>
      </c>
      <c r="O1305" s="2">
        <v>12</v>
      </c>
      <c r="P1305" s="2">
        <v>2</v>
      </c>
      <c r="Q1305" s="2">
        <v>15</v>
      </c>
      <c r="R1305" s="2">
        <v>16</v>
      </c>
      <c r="S1305" s="2">
        <v>1</v>
      </c>
      <c r="T1305" s="2">
        <v>0</v>
      </c>
      <c r="U1305" s="2">
        <v>12</v>
      </c>
      <c r="V1305" s="45">
        <v>6.1284722222222235E-3</v>
      </c>
      <c r="W1305" s="45">
        <v>0.5</v>
      </c>
      <c r="X1305" s="45">
        <v>8.2986111111111108E-2</v>
      </c>
      <c r="Y1305" s="2">
        <v>12</v>
      </c>
      <c r="Z1305" s="2">
        <v>16</v>
      </c>
      <c r="AA1305">
        <v>30</v>
      </c>
      <c r="AB1305" t="str">
        <f t="shared" si="14"/>
        <v>Aneurin BevanBlaenau Gwent</v>
      </c>
      <c r="AC1305" t="str">
        <f>IFERROR(VLOOKUP(AB1305,Control!X:Y,2,FALSE),"secondary")</f>
        <v>Primary</v>
      </c>
    </row>
    <row r="1306" spans="1:29" x14ac:dyDescent="0.25">
      <c r="A1306" s="11">
        <v>44676</v>
      </c>
      <c r="B1306" s="2">
        <v>17</v>
      </c>
      <c r="C1306" t="s">
        <v>89</v>
      </c>
      <c r="D1306" t="s">
        <v>134</v>
      </c>
      <c r="E1306" t="s">
        <v>132</v>
      </c>
      <c r="F1306" t="s">
        <v>272</v>
      </c>
      <c r="G1306" s="3">
        <v>175.58499683333332</v>
      </c>
      <c r="H1306" s="5">
        <v>9.4791548470819331E-2</v>
      </c>
      <c r="I1306" s="2">
        <v>18</v>
      </c>
      <c r="J1306" s="2">
        <v>9</v>
      </c>
      <c r="K1306" s="2">
        <v>0</v>
      </c>
      <c r="L1306" s="2">
        <v>90</v>
      </c>
      <c r="M1306" s="2">
        <v>88</v>
      </c>
      <c r="N1306">
        <v>18</v>
      </c>
      <c r="O1306" s="2">
        <v>53</v>
      </c>
      <c r="P1306" s="2">
        <v>10</v>
      </c>
      <c r="Q1306" s="2">
        <v>53</v>
      </c>
      <c r="R1306" s="2">
        <v>64</v>
      </c>
      <c r="S1306" s="2">
        <v>11</v>
      </c>
      <c r="T1306" s="2">
        <v>2</v>
      </c>
      <c r="U1306" s="2">
        <v>14</v>
      </c>
      <c r="V1306" s="45">
        <v>3.5358796296296297E-3</v>
      </c>
      <c r="W1306" s="45">
        <v>0.7</v>
      </c>
      <c r="X1306" s="45">
        <v>8.3912037037037049E-2</v>
      </c>
      <c r="Y1306" s="2">
        <v>16</v>
      </c>
      <c r="Z1306" s="2">
        <v>64</v>
      </c>
      <c r="AA1306">
        <v>90</v>
      </c>
      <c r="AB1306" t="str">
        <f t="shared" si="14"/>
        <v>Aneurin BevanCaerphilly</v>
      </c>
      <c r="AC1306" t="str">
        <f>IFERROR(VLOOKUP(AB1306,Control!X:Y,2,FALSE),"secondary")</f>
        <v>Primary</v>
      </c>
    </row>
    <row r="1307" spans="1:29" x14ac:dyDescent="0.25">
      <c r="A1307" s="11">
        <v>44676</v>
      </c>
      <c r="B1307" s="2">
        <v>17</v>
      </c>
      <c r="C1307" t="s">
        <v>89</v>
      </c>
      <c r="D1307" t="s">
        <v>159</v>
      </c>
      <c r="E1307" t="s">
        <v>150</v>
      </c>
      <c r="F1307" t="s">
        <v>272</v>
      </c>
      <c r="G1307" s="3">
        <v>0</v>
      </c>
      <c r="H1307" s="5">
        <v>4.8003333979328162E-2</v>
      </c>
      <c r="I1307" s="2">
        <v>0</v>
      </c>
      <c r="J1307" s="2">
        <v>0</v>
      </c>
      <c r="K1307" s="2">
        <v>0</v>
      </c>
      <c r="L1307" s="2">
        <v>45</v>
      </c>
      <c r="M1307" s="2">
        <v>44</v>
      </c>
      <c r="N1307">
        <v>0</v>
      </c>
      <c r="O1307" s="2">
        <v>22</v>
      </c>
      <c r="P1307" s="2">
        <v>4</v>
      </c>
      <c r="Q1307" s="2">
        <v>32</v>
      </c>
      <c r="R1307" s="2">
        <v>33</v>
      </c>
      <c r="S1307" s="2">
        <v>1</v>
      </c>
      <c r="T1307" s="2">
        <v>0</v>
      </c>
      <c r="U1307" s="2">
        <v>8</v>
      </c>
      <c r="V1307" s="45">
        <v>4.1898148148148146E-3</v>
      </c>
      <c r="W1307" s="45">
        <v>0.75</v>
      </c>
      <c r="X1307" s="45">
        <v>5.9965277777777777E-2</v>
      </c>
      <c r="Y1307" s="2">
        <v>8</v>
      </c>
      <c r="Z1307" s="2">
        <v>33</v>
      </c>
      <c r="AA1307">
        <v>45</v>
      </c>
      <c r="AB1307" t="str">
        <f t="shared" si="14"/>
        <v>Aneurin BevanCaerphilly</v>
      </c>
      <c r="AC1307" t="str">
        <f>IFERROR(VLOOKUP(AB1307,Control!X:Y,2,FALSE),"secondary")</f>
        <v>Primary</v>
      </c>
    </row>
    <row r="1308" spans="1:29" x14ac:dyDescent="0.25">
      <c r="A1308" s="11">
        <v>44676</v>
      </c>
      <c r="B1308" s="2">
        <v>17</v>
      </c>
      <c r="C1308" t="s">
        <v>89</v>
      </c>
      <c r="D1308" t="s">
        <v>158</v>
      </c>
      <c r="E1308" t="s">
        <v>132</v>
      </c>
      <c r="F1308" t="s">
        <v>272</v>
      </c>
      <c r="G1308" s="3">
        <v>0</v>
      </c>
      <c r="H1308" s="5">
        <v>3.20061712962963E-2</v>
      </c>
      <c r="I1308" s="2">
        <v>0</v>
      </c>
      <c r="J1308" s="2">
        <v>0</v>
      </c>
      <c r="K1308" s="2">
        <v>0</v>
      </c>
      <c r="L1308" s="2">
        <v>3</v>
      </c>
      <c r="M1308" s="2">
        <v>3</v>
      </c>
      <c r="N1308">
        <v>0</v>
      </c>
      <c r="O1308" s="2">
        <v>2</v>
      </c>
      <c r="P1308" s="2">
        <v>0</v>
      </c>
      <c r="Q1308" s="2">
        <v>3</v>
      </c>
      <c r="R1308" s="2">
        <v>3</v>
      </c>
      <c r="S1308" s="2">
        <v>0</v>
      </c>
      <c r="T1308" s="2">
        <v>0</v>
      </c>
      <c r="U1308" s="2">
        <v>0</v>
      </c>
      <c r="V1308" s="45" t="s">
        <v>77</v>
      </c>
      <c r="W1308" s="45" t="s">
        <v>77</v>
      </c>
      <c r="X1308" s="45">
        <v>0.10113425925925926</v>
      </c>
      <c r="Y1308" s="2">
        <v>0</v>
      </c>
      <c r="Z1308" s="2">
        <v>3</v>
      </c>
      <c r="AA1308">
        <v>3</v>
      </c>
      <c r="AB1308" t="str">
        <f t="shared" si="14"/>
        <v>Aneurin BevanCaerphilly</v>
      </c>
      <c r="AC1308" t="str">
        <f>IFERROR(VLOOKUP(AB1308,Control!X:Y,2,FALSE),"secondary")</f>
        <v>Primary</v>
      </c>
    </row>
    <row r="1309" spans="1:29" x14ac:dyDescent="0.25">
      <c r="A1309" s="11">
        <v>44676</v>
      </c>
      <c r="B1309" s="2">
        <v>17</v>
      </c>
      <c r="C1309" t="s">
        <v>89</v>
      </c>
      <c r="D1309" t="s">
        <v>167</v>
      </c>
      <c r="E1309" t="s">
        <v>153</v>
      </c>
      <c r="F1309" t="s">
        <v>272</v>
      </c>
      <c r="G1309" s="3">
        <v>0</v>
      </c>
      <c r="H1309" s="5" t="s">
        <v>77</v>
      </c>
      <c r="I1309" s="2">
        <v>0</v>
      </c>
      <c r="J1309" s="2">
        <v>0</v>
      </c>
      <c r="K1309" s="2">
        <v>0</v>
      </c>
      <c r="L1309" s="2">
        <v>1</v>
      </c>
      <c r="M1309" s="2">
        <v>0</v>
      </c>
      <c r="N1309">
        <v>0</v>
      </c>
      <c r="O1309" s="2">
        <v>0</v>
      </c>
      <c r="P1309" s="2">
        <v>0</v>
      </c>
      <c r="Q1309" s="2">
        <v>0</v>
      </c>
      <c r="R1309" s="2">
        <v>1</v>
      </c>
      <c r="S1309" s="2">
        <v>1</v>
      </c>
      <c r="T1309" s="2">
        <v>0</v>
      </c>
      <c r="U1309" s="2">
        <v>0</v>
      </c>
      <c r="V1309" s="45" t="s">
        <v>77</v>
      </c>
      <c r="W1309" s="45" t="s">
        <v>77</v>
      </c>
      <c r="X1309" s="45">
        <v>0.1368402777777778</v>
      </c>
      <c r="Y1309" s="2">
        <v>0</v>
      </c>
      <c r="Z1309" s="2">
        <v>1</v>
      </c>
      <c r="AA1309">
        <v>1</v>
      </c>
      <c r="AB1309" t="str">
        <f t="shared" si="14"/>
        <v>Aneurin BevanCaerphilly</v>
      </c>
      <c r="AC1309" t="str">
        <f>IFERROR(VLOOKUP(AB1309,Control!X:Y,2,FALSE),"secondary")</f>
        <v>Primary</v>
      </c>
    </row>
    <row r="1310" spans="1:29" x14ac:dyDescent="0.25">
      <c r="A1310" s="11">
        <v>44676</v>
      </c>
      <c r="B1310" s="2">
        <v>17</v>
      </c>
      <c r="C1310" t="s">
        <v>89</v>
      </c>
      <c r="D1310" t="s">
        <v>134</v>
      </c>
      <c r="E1310" t="s">
        <v>132</v>
      </c>
      <c r="F1310" t="s">
        <v>273</v>
      </c>
      <c r="G1310" s="3">
        <v>3.1944500000000001E-2</v>
      </c>
      <c r="H1310" s="5">
        <v>1.1747687500000001E-2</v>
      </c>
      <c r="I1310" s="2">
        <v>0</v>
      </c>
      <c r="J1310" s="2">
        <v>0</v>
      </c>
      <c r="K1310" s="2">
        <v>0</v>
      </c>
      <c r="L1310" s="2">
        <v>1</v>
      </c>
      <c r="M1310" s="2">
        <v>1</v>
      </c>
      <c r="N1310">
        <v>0</v>
      </c>
      <c r="O1310" s="2">
        <v>1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1</v>
      </c>
      <c r="V1310" s="45" t="s">
        <v>77</v>
      </c>
      <c r="W1310" s="45" t="s">
        <v>77</v>
      </c>
      <c r="X1310" s="45" t="s">
        <v>77</v>
      </c>
      <c r="Y1310" s="2">
        <v>1</v>
      </c>
      <c r="Z1310" s="2">
        <v>0</v>
      </c>
      <c r="AA1310">
        <v>1</v>
      </c>
      <c r="AB1310" t="str">
        <f t="shared" si="14"/>
        <v>Aneurin BevanCardiff</v>
      </c>
      <c r="AC1310" t="str">
        <f>IFERROR(VLOOKUP(AB1310,Control!X:Y,2,FALSE),"secondary")</f>
        <v>secondary</v>
      </c>
    </row>
    <row r="1311" spans="1:29" x14ac:dyDescent="0.25">
      <c r="A1311" s="11">
        <v>44676</v>
      </c>
      <c r="B1311" s="2">
        <v>17</v>
      </c>
      <c r="C1311" t="s">
        <v>89</v>
      </c>
      <c r="D1311" t="s">
        <v>134</v>
      </c>
      <c r="E1311" t="s">
        <v>132</v>
      </c>
      <c r="F1311" t="s">
        <v>279</v>
      </c>
      <c r="G1311" s="3">
        <v>120.62138616666668</v>
      </c>
      <c r="H1311" s="5">
        <v>9.4181785170250915E-2</v>
      </c>
      <c r="I1311" s="2">
        <v>11</v>
      </c>
      <c r="J1311" s="2">
        <v>5</v>
      </c>
      <c r="K1311" s="2">
        <v>0</v>
      </c>
      <c r="L1311" s="2">
        <v>61</v>
      </c>
      <c r="M1311" s="2">
        <v>59</v>
      </c>
      <c r="N1311">
        <v>9</v>
      </c>
      <c r="O1311" s="2">
        <v>31</v>
      </c>
      <c r="P1311" s="2">
        <v>9</v>
      </c>
      <c r="Q1311" s="2">
        <v>30</v>
      </c>
      <c r="R1311" s="2">
        <v>34</v>
      </c>
      <c r="S1311" s="2">
        <v>4</v>
      </c>
      <c r="T1311" s="2">
        <v>2</v>
      </c>
      <c r="U1311" s="2">
        <v>16</v>
      </c>
      <c r="V1311" s="45">
        <v>1.0937500000000001E-2</v>
      </c>
      <c r="W1311" s="45">
        <v>0</v>
      </c>
      <c r="X1311" s="45">
        <v>9.0572916666666656E-2</v>
      </c>
      <c r="Y1311" s="2">
        <v>18</v>
      </c>
      <c r="Z1311" s="2">
        <v>34</v>
      </c>
      <c r="AA1311">
        <v>61</v>
      </c>
      <c r="AB1311" t="str">
        <f t="shared" si="14"/>
        <v>Aneurin BevanMonmouthshire</v>
      </c>
      <c r="AC1311" t="str">
        <f>IFERROR(VLOOKUP(AB1311,Control!X:Y,2,FALSE),"secondary")</f>
        <v>Primary</v>
      </c>
    </row>
    <row r="1312" spans="1:29" x14ac:dyDescent="0.25">
      <c r="A1312" s="11">
        <v>44676</v>
      </c>
      <c r="B1312" s="2">
        <v>17</v>
      </c>
      <c r="C1312" t="s">
        <v>89</v>
      </c>
      <c r="D1312" t="s">
        <v>158</v>
      </c>
      <c r="E1312" t="s">
        <v>132</v>
      </c>
      <c r="F1312" t="s">
        <v>279</v>
      </c>
      <c r="G1312" s="3">
        <v>0</v>
      </c>
      <c r="H1312" s="5">
        <v>6.3136572222222229E-2</v>
      </c>
      <c r="I1312" s="2">
        <v>0</v>
      </c>
      <c r="J1312" s="2">
        <v>0</v>
      </c>
      <c r="K1312" s="2">
        <v>0</v>
      </c>
      <c r="L1312" s="2">
        <v>5</v>
      </c>
      <c r="M1312" s="2">
        <v>4</v>
      </c>
      <c r="N1312">
        <v>0</v>
      </c>
      <c r="O1312" s="2">
        <v>2</v>
      </c>
      <c r="P1312" s="2">
        <v>1</v>
      </c>
      <c r="Q1312" s="2">
        <v>2</v>
      </c>
      <c r="R1312" s="2">
        <v>2</v>
      </c>
      <c r="S1312" s="2">
        <v>0</v>
      </c>
      <c r="T1312" s="2">
        <v>0</v>
      </c>
      <c r="U1312" s="2">
        <v>2</v>
      </c>
      <c r="V1312" s="45">
        <v>1.3090277777777779E-2</v>
      </c>
      <c r="W1312" s="45">
        <v>0</v>
      </c>
      <c r="X1312" s="45">
        <v>1.4276620370370372E-2</v>
      </c>
      <c r="Y1312" s="2">
        <v>2</v>
      </c>
      <c r="Z1312" s="2">
        <v>2</v>
      </c>
      <c r="AA1312">
        <v>5</v>
      </c>
      <c r="AB1312" t="str">
        <f t="shared" si="14"/>
        <v>Aneurin BevanMonmouthshire</v>
      </c>
      <c r="AC1312" t="str">
        <f>IFERROR(VLOOKUP(AB1312,Control!X:Y,2,FALSE),"secondary")</f>
        <v>Primary</v>
      </c>
    </row>
    <row r="1313" spans="1:29" x14ac:dyDescent="0.25">
      <c r="A1313" s="11">
        <v>44676</v>
      </c>
      <c r="B1313" s="2">
        <v>17</v>
      </c>
      <c r="C1313" t="s">
        <v>89</v>
      </c>
      <c r="D1313" t="s">
        <v>152</v>
      </c>
      <c r="E1313" t="s">
        <v>132</v>
      </c>
      <c r="F1313" t="s">
        <v>279</v>
      </c>
      <c r="G1313" s="3">
        <v>0</v>
      </c>
      <c r="H1313" s="5">
        <v>3.4785432158119661E-2</v>
      </c>
      <c r="I1313" s="2">
        <v>0</v>
      </c>
      <c r="J1313" s="2">
        <v>0</v>
      </c>
      <c r="K1313" s="2">
        <v>0</v>
      </c>
      <c r="L1313" s="2">
        <v>13</v>
      </c>
      <c r="M1313" s="2">
        <v>13</v>
      </c>
      <c r="N1313">
        <v>0</v>
      </c>
      <c r="O1313" s="2">
        <v>10</v>
      </c>
      <c r="P1313" s="2">
        <v>1</v>
      </c>
      <c r="Q1313" s="2">
        <v>7</v>
      </c>
      <c r="R1313" s="2">
        <v>10</v>
      </c>
      <c r="S1313" s="2">
        <v>3</v>
      </c>
      <c r="T1313" s="2">
        <v>0</v>
      </c>
      <c r="U1313" s="2">
        <v>2</v>
      </c>
      <c r="V1313" s="45">
        <v>4.7106481481481478E-3</v>
      </c>
      <c r="W1313" s="45">
        <v>1</v>
      </c>
      <c r="X1313" s="45">
        <v>0.11396412037037039</v>
      </c>
      <c r="Y1313" s="2">
        <v>2</v>
      </c>
      <c r="Z1313" s="2">
        <v>10</v>
      </c>
      <c r="AA1313">
        <v>13</v>
      </c>
      <c r="AB1313" t="str">
        <f t="shared" si="14"/>
        <v>Aneurin BevanMonmouthshire</v>
      </c>
      <c r="AC1313" t="str">
        <f>IFERROR(VLOOKUP(AB1313,Control!X:Y,2,FALSE),"secondary")</f>
        <v>Primary</v>
      </c>
    </row>
    <row r="1314" spans="1:29" x14ac:dyDescent="0.25">
      <c r="A1314" s="11">
        <v>44676</v>
      </c>
      <c r="B1314" s="2">
        <v>17</v>
      </c>
      <c r="C1314" t="s">
        <v>89</v>
      </c>
      <c r="D1314" t="s">
        <v>179</v>
      </c>
      <c r="E1314" t="s">
        <v>170</v>
      </c>
      <c r="F1314" t="s">
        <v>279</v>
      </c>
      <c r="G1314" s="3">
        <v>0</v>
      </c>
      <c r="H1314" s="5">
        <v>6.9328680555555558E-3</v>
      </c>
      <c r="I1314" s="2">
        <v>0</v>
      </c>
      <c r="J1314" s="2">
        <v>0</v>
      </c>
      <c r="K1314" s="2">
        <v>0</v>
      </c>
      <c r="L1314" s="2">
        <v>1</v>
      </c>
      <c r="M1314" s="2">
        <v>1</v>
      </c>
      <c r="N1314">
        <v>0</v>
      </c>
      <c r="O1314" s="2">
        <v>1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1</v>
      </c>
      <c r="V1314" s="45" t="s">
        <v>77</v>
      </c>
      <c r="W1314" s="45" t="s">
        <v>77</v>
      </c>
      <c r="X1314" s="45" t="s">
        <v>77</v>
      </c>
      <c r="Y1314" s="2">
        <v>1</v>
      </c>
      <c r="Z1314" s="2">
        <v>0</v>
      </c>
      <c r="AA1314">
        <v>1</v>
      </c>
      <c r="AB1314" t="str">
        <f t="shared" si="14"/>
        <v>Aneurin BevanMonmouthshire</v>
      </c>
      <c r="AC1314" t="str">
        <f>IFERROR(VLOOKUP(AB1314,Control!X:Y,2,FALSE),"secondary")</f>
        <v>Primary</v>
      </c>
    </row>
    <row r="1315" spans="1:29" x14ac:dyDescent="0.25">
      <c r="A1315" s="11">
        <v>44676</v>
      </c>
      <c r="B1315" s="2">
        <v>17</v>
      </c>
      <c r="C1315" t="s">
        <v>89</v>
      </c>
      <c r="D1315" t="s">
        <v>134</v>
      </c>
      <c r="E1315" t="s">
        <v>132</v>
      </c>
      <c r="F1315" t="s">
        <v>271</v>
      </c>
      <c r="G1315" s="3">
        <v>218.41360399999996</v>
      </c>
      <c r="H1315" s="5">
        <v>8.9401359953703727E-2</v>
      </c>
      <c r="I1315" s="2">
        <v>23</v>
      </c>
      <c r="J1315" s="2">
        <v>9</v>
      </c>
      <c r="K1315" s="2">
        <v>0</v>
      </c>
      <c r="L1315" s="2">
        <v>116</v>
      </c>
      <c r="M1315" s="2">
        <v>115</v>
      </c>
      <c r="N1315">
        <v>18</v>
      </c>
      <c r="O1315" s="2">
        <v>58</v>
      </c>
      <c r="P1315" s="2">
        <v>24</v>
      </c>
      <c r="Q1315" s="2">
        <v>50</v>
      </c>
      <c r="R1315" s="2">
        <v>70</v>
      </c>
      <c r="S1315" s="2">
        <v>20</v>
      </c>
      <c r="T1315" s="2">
        <v>3</v>
      </c>
      <c r="U1315" s="2">
        <v>19</v>
      </c>
      <c r="V1315" s="45">
        <v>3.7037037037037038E-3</v>
      </c>
      <c r="W1315" s="45">
        <v>0.79166666666666663</v>
      </c>
      <c r="X1315" s="45">
        <v>4.6672453703703709E-2</v>
      </c>
      <c r="Y1315" s="2">
        <v>22</v>
      </c>
      <c r="Z1315" s="2">
        <v>70</v>
      </c>
      <c r="AA1315">
        <v>116</v>
      </c>
      <c r="AB1315" t="str">
        <f t="shared" si="14"/>
        <v>Aneurin BevanNewport</v>
      </c>
      <c r="AC1315" t="str">
        <f>IFERROR(VLOOKUP(AB1315,Control!X:Y,2,FALSE),"secondary")</f>
        <v>Primary</v>
      </c>
    </row>
    <row r="1316" spans="1:29" x14ac:dyDescent="0.25">
      <c r="A1316" s="11">
        <v>44676</v>
      </c>
      <c r="B1316" s="2">
        <v>17</v>
      </c>
      <c r="C1316" t="s">
        <v>89</v>
      </c>
      <c r="D1316" t="s">
        <v>158</v>
      </c>
      <c r="E1316" t="s">
        <v>132</v>
      </c>
      <c r="F1316" t="s">
        <v>271</v>
      </c>
      <c r="G1316" s="3">
        <v>0.42944450000000001</v>
      </c>
      <c r="H1316" s="5">
        <v>4.6387484638047136E-2</v>
      </c>
      <c r="I1316" s="2">
        <v>0</v>
      </c>
      <c r="J1316" s="2">
        <v>0</v>
      </c>
      <c r="K1316" s="2">
        <v>0</v>
      </c>
      <c r="L1316" s="2">
        <v>29</v>
      </c>
      <c r="M1316" s="2">
        <v>29</v>
      </c>
      <c r="N1316">
        <v>0</v>
      </c>
      <c r="O1316" s="2">
        <v>17</v>
      </c>
      <c r="P1316" s="2">
        <v>3</v>
      </c>
      <c r="Q1316" s="2">
        <v>19</v>
      </c>
      <c r="R1316" s="2">
        <v>19</v>
      </c>
      <c r="S1316" s="2">
        <v>0</v>
      </c>
      <c r="T1316" s="2">
        <v>1</v>
      </c>
      <c r="U1316" s="2">
        <v>6</v>
      </c>
      <c r="V1316" s="45">
        <v>6.6898148148148151E-3</v>
      </c>
      <c r="W1316" s="45">
        <v>0.33333333333333331</v>
      </c>
      <c r="X1316" s="45">
        <v>6.5925925925925929E-2</v>
      </c>
      <c r="Y1316" s="2">
        <v>7</v>
      </c>
      <c r="Z1316" s="2">
        <v>19</v>
      </c>
      <c r="AA1316">
        <v>29</v>
      </c>
      <c r="AB1316" t="str">
        <f t="shared" si="14"/>
        <v>Aneurin BevanNewport</v>
      </c>
      <c r="AC1316" t="str">
        <f>IFERROR(VLOOKUP(AB1316,Control!X:Y,2,FALSE),"secondary")</f>
        <v>Primary</v>
      </c>
    </row>
    <row r="1317" spans="1:29" x14ac:dyDescent="0.25">
      <c r="A1317" s="11">
        <v>44676</v>
      </c>
      <c r="B1317" s="2">
        <v>17</v>
      </c>
      <c r="C1317" t="s">
        <v>89</v>
      </c>
      <c r="D1317" t="s">
        <v>179</v>
      </c>
      <c r="E1317" t="s">
        <v>170</v>
      </c>
      <c r="F1317" t="s">
        <v>271</v>
      </c>
      <c r="G1317" s="3">
        <v>0</v>
      </c>
      <c r="H1317" s="5">
        <v>1.4236111111111111E-2</v>
      </c>
      <c r="I1317" s="2">
        <v>0</v>
      </c>
      <c r="J1317" s="2">
        <v>0</v>
      </c>
      <c r="K1317" s="2">
        <v>0</v>
      </c>
      <c r="L1317" s="2">
        <v>1</v>
      </c>
      <c r="M1317" s="2">
        <v>1</v>
      </c>
      <c r="N1317">
        <v>0</v>
      </c>
      <c r="O1317" s="2">
        <v>1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1</v>
      </c>
      <c r="V1317" s="45" t="s">
        <v>77</v>
      </c>
      <c r="W1317" s="45" t="s">
        <v>77</v>
      </c>
      <c r="X1317" s="45" t="s">
        <v>77</v>
      </c>
      <c r="Y1317" s="2">
        <v>1</v>
      </c>
      <c r="Z1317" s="2">
        <v>0</v>
      </c>
      <c r="AA1317">
        <v>1</v>
      </c>
      <c r="AB1317" t="str">
        <f t="shared" si="14"/>
        <v>Aneurin BevanNewport</v>
      </c>
      <c r="AC1317" t="str">
        <f>IFERROR(VLOOKUP(AB1317,Control!X:Y,2,FALSE),"secondary")</f>
        <v>Primary</v>
      </c>
    </row>
    <row r="1318" spans="1:29" x14ac:dyDescent="0.25">
      <c r="A1318" s="11">
        <v>44676</v>
      </c>
      <c r="B1318" s="2">
        <v>17</v>
      </c>
      <c r="C1318" t="s">
        <v>89</v>
      </c>
      <c r="D1318" t="s">
        <v>172</v>
      </c>
      <c r="E1318" t="s">
        <v>173</v>
      </c>
      <c r="F1318" t="s">
        <v>271</v>
      </c>
      <c r="G1318" s="3">
        <v>0</v>
      </c>
      <c r="H1318" s="5" t="s">
        <v>77</v>
      </c>
      <c r="I1318" s="2">
        <v>0</v>
      </c>
      <c r="J1318" s="2">
        <v>0</v>
      </c>
      <c r="K1318" s="2">
        <v>0</v>
      </c>
      <c r="L1318" s="2">
        <v>1</v>
      </c>
      <c r="M1318" s="2">
        <v>0</v>
      </c>
      <c r="N1318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1</v>
      </c>
      <c r="V1318" s="45" t="s">
        <v>77</v>
      </c>
      <c r="W1318" s="45" t="s">
        <v>77</v>
      </c>
      <c r="X1318" s="45" t="s">
        <v>77</v>
      </c>
      <c r="Y1318" s="2">
        <v>1</v>
      </c>
      <c r="Z1318" s="2">
        <v>0</v>
      </c>
      <c r="AA1318">
        <v>1</v>
      </c>
      <c r="AB1318" t="str">
        <f t="shared" si="14"/>
        <v>Aneurin BevanNewport</v>
      </c>
      <c r="AC1318" t="str">
        <f>IFERROR(VLOOKUP(AB1318,Control!X:Y,2,FALSE),"secondary")</f>
        <v>Primary</v>
      </c>
    </row>
    <row r="1319" spans="1:29" x14ac:dyDescent="0.25">
      <c r="A1319" s="11">
        <v>44676</v>
      </c>
      <c r="B1319" s="2">
        <v>17</v>
      </c>
      <c r="C1319" t="s">
        <v>89</v>
      </c>
      <c r="D1319" t="s">
        <v>134</v>
      </c>
      <c r="E1319" t="s">
        <v>132</v>
      </c>
      <c r="F1319" t="s">
        <v>94</v>
      </c>
      <c r="G1319" s="3">
        <v>2.6261111666666666</v>
      </c>
      <c r="H1319" s="5">
        <v>0.11983796527777778</v>
      </c>
      <c r="I1319" s="2">
        <v>0</v>
      </c>
      <c r="J1319" s="2">
        <v>0</v>
      </c>
      <c r="K1319" s="2">
        <v>0</v>
      </c>
      <c r="L1319" s="2">
        <v>1</v>
      </c>
      <c r="M1319" s="2">
        <v>1</v>
      </c>
      <c r="N1319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1</v>
      </c>
      <c r="V1319" s="45" t="s">
        <v>77</v>
      </c>
      <c r="W1319" s="45" t="s">
        <v>77</v>
      </c>
      <c r="X1319" s="45" t="s">
        <v>77</v>
      </c>
      <c r="Y1319" s="2">
        <v>1</v>
      </c>
      <c r="Z1319" s="2">
        <v>0</v>
      </c>
      <c r="AA1319">
        <v>1</v>
      </c>
      <c r="AB1319" t="str">
        <f t="shared" si="14"/>
        <v>Aneurin BevanPowys</v>
      </c>
      <c r="AC1319" t="str">
        <f>IFERROR(VLOOKUP(AB1319,Control!X:Y,2,FALSE),"secondary")</f>
        <v>secondary</v>
      </c>
    </row>
    <row r="1320" spans="1:29" x14ac:dyDescent="0.25">
      <c r="A1320" s="11">
        <v>44676</v>
      </c>
      <c r="B1320" s="2">
        <v>17</v>
      </c>
      <c r="C1320" t="s">
        <v>89</v>
      </c>
      <c r="D1320" t="s">
        <v>134</v>
      </c>
      <c r="E1320" t="s">
        <v>132</v>
      </c>
      <c r="F1320" t="s">
        <v>278</v>
      </c>
      <c r="G1320" s="3">
        <v>119.96277716666667</v>
      </c>
      <c r="H1320" s="5">
        <v>0.10273081855158733</v>
      </c>
      <c r="I1320" s="2">
        <v>15</v>
      </c>
      <c r="J1320" s="2">
        <v>6</v>
      </c>
      <c r="K1320" s="2">
        <v>0</v>
      </c>
      <c r="L1320" s="2">
        <v>63</v>
      </c>
      <c r="M1320" s="2">
        <v>61</v>
      </c>
      <c r="N1320">
        <v>4</v>
      </c>
      <c r="O1320" s="2">
        <v>30</v>
      </c>
      <c r="P1320" s="2">
        <v>8</v>
      </c>
      <c r="Q1320" s="2">
        <v>39</v>
      </c>
      <c r="R1320" s="2">
        <v>47</v>
      </c>
      <c r="S1320" s="2">
        <v>8</v>
      </c>
      <c r="T1320" s="2">
        <v>0</v>
      </c>
      <c r="U1320" s="2">
        <v>8</v>
      </c>
      <c r="V1320" s="45">
        <v>2.9340277777777776E-3</v>
      </c>
      <c r="W1320" s="45">
        <v>0.875</v>
      </c>
      <c r="X1320" s="45">
        <v>6.5422453703703712E-2</v>
      </c>
      <c r="Y1320" s="2">
        <v>8</v>
      </c>
      <c r="Z1320" s="2">
        <v>47</v>
      </c>
      <c r="AA1320">
        <v>62</v>
      </c>
      <c r="AB1320" t="str">
        <f t="shared" si="14"/>
        <v>Aneurin BevanTorfaen</v>
      </c>
      <c r="AC1320" t="str">
        <f>IFERROR(VLOOKUP(AB1320,Control!X:Y,2,FALSE),"secondary")</f>
        <v>Primary</v>
      </c>
    </row>
    <row r="1321" spans="1:29" x14ac:dyDescent="0.25">
      <c r="A1321" s="11">
        <v>44676</v>
      </c>
      <c r="B1321" s="2">
        <v>17</v>
      </c>
      <c r="C1321" t="s">
        <v>89</v>
      </c>
      <c r="D1321" t="s">
        <v>158</v>
      </c>
      <c r="E1321" t="s">
        <v>132</v>
      </c>
      <c r="F1321" t="s">
        <v>278</v>
      </c>
      <c r="G1321" s="3">
        <v>0</v>
      </c>
      <c r="H1321" s="5">
        <v>3.6115560719373219E-2</v>
      </c>
      <c r="I1321" s="2">
        <v>1</v>
      </c>
      <c r="J1321" s="2">
        <v>0</v>
      </c>
      <c r="K1321" s="2">
        <v>0</v>
      </c>
      <c r="L1321" s="2">
        <v>39</v>
      </c>
      <c r="M1321" s="2">
        <v>36</v>
      </c>
      <c r="N1321">
        <v>0</v>
      </c>
      <c r="O1321" s="2">
        <v>28</v>
      </c>
      <c r="P1321" s="2">
        <v>3</v>
      </c>
      <c r="Q1321" s="2">
        <v>5</v>
      </c>
      <c r="R1321" s="2">
        <v>7</v>
      </c>
      <c r="S1321" s="2">
        <v>2</v>
      </c>
      <c r="T1321" s="2">
        <v>1</v>
      </c>
      <c r="U1321" s="2">
        <v>28</v>
      </c>
      <c r="V1321" s="45">
        <v>4.2476851851851851E-3</v>
      </c>
      <c r="W1321" s="45">
        <v>1</v>
      </c>
      <c r="X1321" s="45">
        <v>7.7002314814814829E-2</v>
      </c>
      <c r="Y1321" s="2">
        <v>29</v>
      </c>
      <c r="Z1321" s="2">
        <v>7</v>
      </c>
      <c r="AA1321">
        <v>39</v>
      </c>
      <c r="AB1321" t="str">
        <f t="shared" si="14"/>
        <v>Aneurin BevanTorfaen</v>
      </c>
      <c r="AC1321" t="str">
        <f>IFERROR(VLOOKUP(AB1321,Control!X:Y,2,FALSE),"secondary")</f>
        <v>Primary</v>
      </c>
    </row>
    <row r="1322" spans="1:29" x14ac:dyDescent="0.25">
      <c r="A1322" s="11">
        <v>44676</v>
      </c>
      <c r="B1322" s="2">
        <v>17</v>
      </c>
      <c r="C1322" t="s">
        <v>89</v>
      </c>
      <c r="D1322" t="s">
        <v>152</v>
      </c>
      <c r="E1322" t="s">
        <v>132</v>
      </c>
      <c r="F1322" t="s">
        <v>278</v>
      </c>
      <c r="G1322" s="3">
        <v>0</v>
      </c>
      <c r="H1322" s="5">
        <v>3.213582564484127E-2</v>
      </c>
      <c r="I1322" s="2">
        <v>1</v>
      </c>
      <c r="J1322" s="2">
        <v>0</v>
      </c>
      <c r="K1322" s="2">
        <v>0</v>
      </c>
      <c r="L1322" s="2">
        <v>30</v>
      </c>
      <c r="M1322" s="2">
        <v>30</v>
      </c>
      <c r="N1322">
        <v>0</v>
      </c>
      <c r="O1322" s="2">
        <v>24</v>
      </c>
      <c r="P1322" s="2">
        <v>2</v>
      </c>
      <c r="Q1322" s="2">
        <v>7</v>
      </c>
      <c r="R1322" s="2">
        <v>7</v>
      </c>
      <c r="S1322" s="2">
        <v>0</v>
      </c>
      <c r="T1322" s="2">
        <v>1</v>
      </c>
      <c r="U1322" s="2">
        <v>20</v>
      </c>
      <c r="V1322" s="45">
        <v>6.672453703703703E-3</v>
      </c>
      <c r="W1322" s="45">
        <v>0.5</v>
      </c>
      <c r="X1322" s="45">
        <v>4.0601851851851854E-2</v>
      </c>
      <c r="Y1322" s="2">
        <v>21</v>
      </c>
      <c r="Z1322" s="2">
        <v>7</v>
      </c>
      <c r="AA1322">
        <v>30</v>
      </c>
      <c r="AB1322" t="str">
        <f t="shared" si="14"/>
        <v>Aneurin BevanTorfaen</v>
      </c>
      <c r="AC1322" t="str">
        <f>IFERROR(VLOOKUP(AB1322,Control!X:Y,2,FALSE),"secondary")</f>
        <v>Primary</v>
      </c>
    </row>
    <row r="1323" spans="1:29" x14ac:dyDescent="0.25">
      <c r="A1323" s="11">
        <v>44676</v>
      </c>
      <c r="B1323" s="2">
        <v>17</v>
      </c>
      <c r="C1323" t="s">
        <v>89</v>
      </c>
      <c r="D1323" t="s">
        <v>159</v>
      </c>
      <c r="E1323" t="s">
        <v>150</v>
      </c>
      <c r="F1323" t="s">
        <v>278</v>
      </c>
      <c r="G1323" s="3">
        <v>0</v>
      </c>
      <c r="H1323" s="5">
        <v>2.364969212962963E-2</v>
      </c>
      <c r="I1323" s="2">
        <v>0</v>
      </c>
      <c r="J1323" s="2">
        <v>0</v>
      </c>
      <c r="K1323" s="2">
        <v>0</v>
      </c>
      <c r="L1323" s="2">
        <v>3</v>
      </c>
      <c r="M1323" s="2">
        <v>3</v>
      </c>
      <c r="N1323">
        <v>0</v>
      </c>
      <c r="O1323" s="2">
        <v>3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3</v>
      </c>
      <c r="V1323" s="45" t="s">
        <v>77</v>
      </c>
      <c r="W1323" s="45" t="s">
        <v>77</v>
      </c>
      <c r="X1323" s="45" t="s">
        <v>77</v>
      </c>
      <c r="Y1323" s="2">
        <v>3</v>
      </c>
      <c r="Z1323" s="2">
        <v>0</v>
      </c>
      <c r="AA1323">
        <v>3</v>
      </c>
      <c r="AB1323" t="str">
        <f t="shared" si="14"/>
        <v>Aneurin BevanTorfaen</v>
      </c>
      <c r="AC1323" t="str">
        <f>IFERROR(VLOOKUP(AB1323,Control!X:Y,2,FALSE),"secondary")</f>
        <v>Primary</v>
      </c>
    </row>
    <row r="1324" spans="1:29" x14ac:dyDescent="0.25">
      <c r="A1324" s="11">
        <v>44676</v>
      </c>
      <c r="B1324" s="2">
        <v>17</v>
      </c>
      <c r="C1324" t="s">
        <v>89</v>
      </c>
      <c r="D1324" t="s">
        <v>164</v>
      </c>
      <c r="E1324" t="s">
        <v>150</v>
      </c>
      <c r="F1324" t="s">
        <v>278</v>
      </c>
      <c r="G1324" s="3">
        <v>0</v>
      </c>
      <c r="H1324" s="5">
        <v>1.2158527777777779E-2</v>
      </c>
      <c r="I1324" s="2">
        <v>0</v>
      </c>
      <c r="J1324" s="2">
        <v>0</v>
      </c>
      <c r="K1324" s="2">
        <v>0</v>
      </c>
      <c r="L1324" s="2">
        <v>2</v>
      </c>
      <c r="M1324" s="2">
        <v>2</v>
      </c>
      <c r="N1324">
        <v>0</v>
      </c>
      <c r="O1324" s="2">
        <v>2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2</v>
      </c>
      <c r="V1324" s="45" t="s">
        <v>77</v>
      </c>
      <c r="W1324" s="45" t="s">
        <v>77</v>
      </c>
      <c r="X1324" s="45" t="s">
        <v>77</v>
      </c>
      <c r="Y1324" s="2">
        <v>2</v>
      </c>
      <c r="Z1324" s="2">
        <v>0</v>
      </c>
      <c r="AA1324">
        <v>2</v>
      </c>
      <c r="AB1324" t="str">
        <f t="shared" ref="AB1324:AB1387" si="15">C1324&amp;F1324</f>
        <v>Aneurin BevanTorfaen</v>
      </c>
      <c r="AC1324" t="str">
        <f>IFERROR(VLOOKUP(AB1324,Control!X:Y,2,FALSE),"secondary")</f>
        <v>Primary</v>
      </c>
    </row>
    <row r="1325" spans="1:29" x14ac:dyDescent="0.25">
      <c r="A1325" s="11">
        <v>44676</v>
      </c>
      <c r="B1325" s="2">
        <v>17</v>
      </c>
      <c r="C1325" t="s">
        <v>89</v>
      </c>
      <c r="D1325" t="s">
        <v>172</v>
      </c>
      <c r="E1325" t="s">
        <v>173</v>
      </c>
      <c r="F1325" t="s">
        <v>278</v>
      </c>
      <c r="G1325" s="3">
        <v>0</v>
      </c>
      <c r="H1325" s="5">
        <v>1.1455439236111113E-2</v>
      </c>
      <c r="I1325" s="2">
        <v>0</v>
      </c>
      <c r="J1325" s="2">
        <v>0</v>
      </c>
      <c r="K1325" s="2">
        <v>0</v>
      </c>
      <c r="L1325" s="2">
        <v>4</v>
      </c>
      <c r="M1325" s="2">
        <v>4</v>
      </c>
      <c r="N1325">
        <v>0</v>
      </c>
      <c r="O1325" s="2">
        <v>4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4</v>
      </c>
      <c r="V1325" s="45" t="s">
        <v>77</v>
      </c>
      <c r="W1325" s="45" t="s">
        <v>77</v>
      </c>
      <c r="X1325" s="45" t="s">
        <v>77</v>
      </c>
      <c r="Y1325" s="2">
        <v>4</v>
      </c>
      <c r="Z1325" s="2">
        <v>0</v>
      </c>
      <c r="AA1325">
        <v>4</v>
      </c>
      <c r="AB1325" t="str">
        <f t="shared" si="15"/>
        <v>Aneurin BevanTorfaen</v>
      </c>
      <c r="AC1325" t="str">
        <f>IFERROR(VLOOKUP(AB1325,Control!X:Y,2,FALSE),"secondary")</f>
        <v>Primary</v>
      </c>
    </row>
    <row r="1326" spans="1:29" x14ac:dyDescent="0.25">
      <c r="A1326" s="11">
        <v>44676</v>
      </c>
      <c r="B1326" s="2">
        <v>17</v>
      </c>
      <c r="C1326" t="s">
        <v>89</v>
      </c>
      <c r="D1326" t="s">
        <v>179</v>
      </c>
      <c r="E1326" t="s">
        <v>170</v>
      </c>
      <c r="F1326" t="s">
        <v>278</v>
      </c>
      <c r="G1326" s="3">
        <v>0</v>
      </c>
      <c r="H1326" s="5">
        <v>1.0277777777777778E-2</v>
      </c>
      <c r="I1326" s="2">
        <v>0</v>
      </c>
      <c r="J1326" s="2">
        <v>0</v>
      </c>
      <c r="K1326" s="2">
        <v>0</v>
      </c>
      <c r="L1326" s="2">
        <v>2</v>
      </c>
      <c r="M1326" s="2">
        <v>2</v>
      </c>
      <c r="N1326">
        <v>0</v>
      </c>
      <c r="O1326" s="2">
        <v>2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2</v>
      </c>
      <c r="V1326" s="45" t="s">
        <v>77</v>
      </c>
      <c r="W1326" s="45" t="s">
        <v>77</v>
      </c>
      <c r="X1326" s="45" t="s">
        <v>77</v>
      </c>
      <c r="Y1326" s="2">
        <v>2</v>
      </c>
      <c r="Z1326" s="2">
        <v>0</v>
      </c>
      <c r="AA1326">
        <v>2</v>
      </c>
      <c r="AB1326" t="str">
        <f t="shared" si="15"/>
        <v>Aneurin BevanTorfaen</v>
      </c>
      <c r="AC1326" t="str">
        <f>IFERROR(VLOOKUP(AB1326,Control!X:Y,2,FALSE),"secondary")</f>
        <v>Primary</v>
      </c>
    </row>
    <row r="1327" spans="1:29" x14ac:dyDescent="0.25">
      <c r="A1327" s="11">
        <v>44676</v>
      </c>
      <c r="B1327" s="2">
        <v>17</v>
      </c>
      <c r="C1327" t="s">
        <v>89</v>
      </c>
      <c r="D1327" t="s">
        <v>167</v>
      </c>
      <c r="E1327" t="s">
        <v>153</v>
      </c>
      <c r="F1327" t="s">
        <v>278</v>
      </c>
      <c r="G1327" s="3">
        <v>0</v>
      </c>
      <c r="H1327" s="5">
        <v>4.6064791666666667E-3</v>
      </c>
      <c r="I1327" s="2">
        <v>0</v>
      </c>
      <c r="J1327" s="2">
        <v>0</v>
      </c>
      <c r="K1327" s="2">
        <v>0</v>
      </c>
      <c r="L1327" s="2">
        <v>1</v>
      </c>
      <c r="M1327" s="2">
        <v>1</v>
      </c>
      <c r="N1327">
        <v>0</v>
      </c>
      <c r="O1327" s="2">
        <v>1</v>
      </c>
      <c r="P1327" s="2">
        <v>0</v>
      </c>
      <c r="Q1327" s="2">
        <v>0</v>
      </c>
      <c r="R1327" s="2">
        <v>1</v>
      </c>
      <c r="S1327" s="2">
        <v>1</v>
      </c>
      <c r="T1327" s="2">
        <v>0</v>
      </c>
      <c r="U1327" s="2">
        <v>0</v>
      </c>
      <c r="V1327" s="45" t="s">
        <v>77</v>
      </c>
      <c r="W1327" s="45" t="s">
        <v>77</v>
      </c>
      <c r="X1327" s="45">
        <v>0.45144675925925931</v>
      </c>
      <c r="Y1327" s="2">
        <v>0</v>
      </c>
      <c r="Z1327" s="2">
        <v>1</v>
      </c>
      <c r="AA1327">
        <v>1</v>
      </c>
      <c r="AB1327" t="str">
        <f t="shared" si="15"/>
        <v>Aneurin BevanTorfaen</v>
      </c>
      <c r="AC1327" t="str">
        <f>IFERROR(VLOOKUP(AB1327,Control!X:Y,2,FALSE),"secondary")</f>
        <v>Primary</v>
      </c>
    </row>
    <row r="1328" spans="1:29" x14ac:dyDescent="0.25">
      <c r="A1328" s="11">
        <v>44676</v>
      </c>
      <c r="B1328" s="2">
        <v>17</v>
      </c>
      <c r="C1328" t="s">
        <v>89</v>
      </c>
      <c r="D1328" t="s">
        <v>169</v>
      </c>
      <c r="E1328" t="s">
        <v>170</v>
      </c>
      <c r="F1328" t="s">
        <v>278</v>
      </c>
      <c r="G1328" s="3">
        <v>0</v>
      </c>
      <c r="H1328" s="5">
        <v>2.5462986111111112E-3</v>
      </c>
      <c r="I1328" s="2">
        <v>0</v>
      </c>
      <c r="J1328" s="2">
        <v>0</v>
      </c>
      <c r="K1328" s="2">
        <v>0</v>
      </c>
      <c r="L1328" s="2">
        <v>1</v>
      </c>
      <c r="M1328" s="2">
        <v>1</v>
      </c>
      <c r="N1328">
        <v>0</v>
      </c>
      <c r="O1328" s="2">
        <v>1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1</v>
      </c>
      <c r="V1328" s="45" t="s">
        <v>77</v>
      </c>
      <c r="W1328" s="45" t="s">
        <v>77</v>
      </c>
      <c r="X1328" s="45" t="s">
        <v>77</v>
      </c>
      <c r="Y1328" s="2">
        <v>1</v>
      </c>
      <c r="Z1328" s="2">
        <v>0</v>
      </c>
      <c r="AA1328">
        <v>1</v>
      </c>
      <c r="AB1328" t="str">
        <f t="shared" si="15"/>
        <v>Aneurin BevanTorfaen</v>
      </c>
      <c r="AC1328" t="str">
        <f>IFERROR(VLOOKUP(AB1328,Control!X:Y,2,FALSE),"secondary")</f>
        <v>Primary</v>
      </c>
    </row>
    <row r="1329" spans="1:29" x14ac:dyDescent="0.25">
      <c r="A1329" s="11">
        <v>44676</v>
      </c>
      <c r="B1329" s="2">
        <v>17</v>
      </c>
      <c r="C1329" t="s">
        <v>87</v>
      </c>
      <c r="D1329" t="s">
        <v>131</v>
      </c>
      <c r="E1329" t="s">
        <v>132</v>
      </c>
      <c r="F1329" t="s">
        <v>276</v>
      </c>
      <c r="G1329" s="3">
        <v>213.15665849999999</v>
      </c>
      <c r="H1329" s="5">
        <v>7.4338276628697048E-2</v>
      </c>
      <c r="I1329" s="2">
        <v>8</v>
      </c>
      <c r="J1329" s="2">
        <v>6</v>
      </c>
      <c r="K1329" s="2">
        <v>0</v>
      </c>
      <c r="L1329" s="2">
        <v>132</v>
      </c>
      <c r="M1329" s="2">
        <v>129</v>
      </c>
      <c r="N1329">
        <v>10</v>
      </c>
      <c r="O1329" s="2">
        <v>60</v>
      </c>
      <c r="P1329" s="2">
        <v>15</v>
      </c>
      <c r="Q1329" s="2">
        <v>93</v>
      </c>
      <c r="R1329" s="2">
        <v>102</v>
      </c>
      <c r="S1329" s="2">
        <v>9</v>
      </c>
      <c r="T1329" s="2">
        <v>2</v>
      </c>
      <c r="U1329" s="2">
        <v>13</v>
      </c>
      <c r="V1329" s="45">
        <v>4.8958333333333336E-3</v>
      </c>
      <c r="W1329" s="45">
        <v>0.53333333333333333</v>
      </c>
      <c r="X1329" s="45">
        <v>5.1521990740740743E-2</v>
      </c>
      <c r="Y1329" s="2">
        <v>15</v>
      </c>
      <c r="Z1329" s="2">
        <v>102</v>
      </c>
      <c r="AA1329">
        <v>132</v>
      </c>
      <c r="AB1329" t="str">
        <f t="shared" si="15"/>
        <v>Betsi CadwaladrConwy</v>
      </c>
      <c r="AC1329" t="str">
        <f>IFERROR(VLOOKUP(AB1329,Control!X:Y,2,FALSE),"secondary")</f>
        <v>Primary</v>
      </c>
    </row>
    <row r="1330" spans="1:29" x14ac:dyDescent="0.25">
      <c r="A1330" s="11">
        <v>44676</v>
      </c>
      <c r="B1330" s="2">
        <v>17</v>
      </c>
      <c r="C1330" t="s">
        <v>87</v>
      </c>
      <c r="D1330" t="s">
        <v>138</v>
      </c>
      <c r="E1330" t="s">
        <v>132</v>
      </c>
      <c r="F1330" t="s">
        <v>276</v>
      </c>
      <c r="G1330" s="3">
        <v>46.330831333333329</v>
      </c>
      <c r="H1330" s="5">
        <v>6.082175694444443E-2</v>
      </c>
      <c r="I1330" s="2">
        <v>2</v>
      </c>
      <c r="J1330" s="2">
        <v>1</v>
      </c>
      <c r="K1330" s="2">
        <v>0</v>
      </c>
      <c r="L1330" s="2">
        <v>36</v>
      </c>
      <c r="M1330" s="2">
        <v>36</v>
      </c>
      <c r="N1330">
        <v>8</v>
      </c>
      <c r="O1330" s="2">
        <v>24</v>
      </c>
      <c r="P1330" s="2">
        <v>2</v>
      </c>
      <c r="Q1330" s="2">
        <v>22</v>
      </c>
      <c r="R1330" s="2">
        <v>28</v>
      </c>
      <c r="S1330" s="2">
        <v>6</v>
      </c>
      <c r="T1330" s="2">
        <v>2</v>
      </c>
      <c r="U1330" s="2">
        <v>4</v>
      </c>
      <c r="V1330" s="45">
        <v>5.7060185185185191E-3</v>
      </c>
      <c r="W1330" s="45">
        <v>0.5</v>
      </c>
      <c r="X1330" s="45">
        <v>4.2251157407407411E-2</v>
      </c>
      <c r="Y1330" s="2">
        <v>6</v>
      </c>
      <c r="Z1330" s="2">
        <v>28</v>
      </c>
      <c r="AA1330">
        <v>36</v>
      </c>
      <c r="AB1330" t="str">
        <f t="shared" si="15"/>
        <v>Betsi CadwaladrConwy</v>
      </c>
      <c r="AC1330" t="str">
        <f>IFERROR(VLOOKUP(AB1330,Control!X:Y,2,FALSE),"secondary")</f>
        <v>Primary</v>
      </c>
    </row>
    <row r="1331" spans="1:29" x14ac:dyDescent="0.25">
      <c r="A1331" s="11">
        <v>44676</v>
      </c>
      <c r="B1331" s="2">
        <v>17</v>
      </c>
      <c r="C1331" t="s">
        <v>87</v>
      </c>
      <c r="D1331" t="s">
        <v>131</v>
      </c>
      <c r="E1331" t="s">
        <v>132</v>
      </c>
      <c r="F1331" t="s">
        <v>285</v>
      </c>
      <c r="G1331" s="3">
        <v>156.67860450000001</v>
      </c>
      <c r="H1331" s="5">
        <v>6.9500038566468289E-2</v>
      </c>
      <c r="I1331" s="2">
        <v>7</v>
      </c>
      <c r="J1331" s="2">
        <v>1</v>
      </c>
      <c r="K1331" s="2">
        <v>0</v>
      </c>
      <c r="L1331" s="2">
        <v>112</v>
      </c>
      <c r="M1331" s="2">
        <v>110</v>
      </c>
      <c r="N1331">
        <v>13</v>
      </c>
      <c r="O1331" s="2">
        <v>52</v>
      </c>
      <c r="P1331" s="2">
        <v>11</v>
      </c>
      <c r="Q1331" s="2">
        <v>79</v>
      </c>
      <c r="R1331" s="2">
        <v>93</v>
      </c>
      <c r="S1331" s="2">
        <v>14</v>
      </c>
      <c r="T1331" s="2">
        <v>2</v>
      </c>
      <c r="U1331" s="2">
        <v>6</v>
      </c>
      <c r="V1331" s="45">
        <v>2.9513888888888888E-3</v>
      </c>
      <c r="W1331" s="45">
        <v>0.81818181818181823</v>
      </c>
      <c r="X1331" s="45">
        <v>3.935185185185186E-2</v>
      </c>
      <c r="Y1331" s="2">
        <v>8</v>
      </c>
      <c r="Z1331" s="2">
        <v>93</v>
      </c>
      <c r="AA1331">
        <v>111</v>
      </c>
      <c r="AB1331" t="str">
        <f t="shared" si="15"/>
        <v>Betsi CadwaladrDenbighshire</v>
      </c>
      <c r="AC1331" t="str">
        <f>IFERROR(VLOOKUP(AB1331,Control!X:Y,2,FALSE),"secondary")</f>
        <v>Primary</v>
      </c>
    </row>
    <row r="1332" spans="1:29" x14ac:dyDescent="0.25">
      <c r="A1332" s="11">
        <v>44676</v>
      </c>
      <c r="B1332" s="2">
        <v>17</v>
      </c>
      <c r="C1332" t="s">
        <v>87</v>
      </c>
      <c r="D1332" t="s">
        <v>139</v>
      </c>
      <c r="E1332" t="s">
        <v>132</v>
      </c>
      <c r="F1332" t="s">
        <v>285</v>
      </c>
      <c r="G1332" s="3">
        <v>16.166108000000001</v>
      </c>
      <c r="H1332" s="5">
        <v>6.2231115384615406E-2</v>
      </c>
      <c r="I1332" s="2">
        <v>1</v>
      </c>
      <c r="J1332" s="2">
        <v>0</v>
      </c>
      <c r="K1332" s="2">
        <v>0</v>
      </c>
      <c r="L1332" s="2">
        <v>13</v>
      </c>
      <c r="M1332" s="2">
        <v>13</v>
      </c>
      <c r="N1332">
        <v>0</v>
      </c>
      <c r="O1332" s="2">
        <v>5</v>
      </c>
      <c r="P1332" s="2">
        <v>0</v>
      </c>
      <c r="Q1332" s="2">
        <v>9</v>
      </c>
      <c r="R1332" s="2">
        <v>12</v>
      </c>
      <c r="S1332" s="2">
        <v>3</v>
      </c>
      <c r="T1332" s="2">
        <v>0</v>
      </c>
      <c r="U1332" s="2">
        <v>1</v>
      </c>
      <c r="V1332" s="45" t="s">
        <v>77</v>
      </c>
      <c r="W1332" s="45" t="s">
        <v>77</v>
      </c>
      <c r="X1332" s="45">
        <v>5.3831018518518521E-2</v>
      </c>
      <c r="Y1332" s="2">
        <v>1</v>
      </c>
      <c r="Z1332" s="2">
        <v>12</v>
      </c>
      <c r="AA1332">
        <v>13</v>
      </c>
      <c r="AB1332" t="str">
        <f t="shared" si="15"/>
        <v>Betsi CadwaladrDenbighshire</v>
      </c>
      <c r="AC1332" t="str">
        <f>IFERROR(VLOOKUP(AB1332,Control!X:Y,2,FALSE),"secondary")</f>
        <v>Primary</v>
      </c>
    </row>
    <row r="1333" spans="1:29" x14ac:dyDescent="0.25">
      <c r="A1333" s="11">
        <v>44676</v>
      </c>
      <c r="B1333" s="2">
        <v>17</v>
      </c>
      <c r="C1333" t="s">
        <v>87</v>
      </c>
      <c r="D1333" t="s">
        <v>138</v>
      </c>
      <c r="E1333" t="s">
        <v>132</v>
      </c>
      <c r="F1333" t="s">
        <v>285</v>
      </c>
      <c r="G1333" s="3">
        <v>2.8544443333333334</v>
      </c>
      <c r="H1333" s="5">
        <v>6.9884256944444445E-2</v>
      </c>
      <c r="I1333" s="2">
        <v>0</v>
      </c>
      <c r="J1333" s="2">
        <v>0</v>
      </c>
      <c r="K1333" s="2">
        <v>0</v>
      </c>
      <c r="L1333" s="2">
        <v>2</v>
      </c>
      <c r="M1333" s="2">
        <v>2</v>
      </c>
      <c r="N1333">
        <v>0</v>
      </c>
      <c r="O1333" s="2">
        <v>0</v>
      </c>
      <c r="P1333" s="2">
        <v>0</v>
      </c>
      <c r="Q1333" s="2">
        <v>2</v>
      </c>
      <c r="R1333" s="2">
        <v>2</v>
      </c>
      <c r="S1333" s="2">
        <v>0</v>
      </c>
      <c r="T1333" s="2">
        <v>0</v>
      </c>
      <c r="U1333" s="2">
        <v>0</v>
      </c>
      <c r="V1333" s="45" t="s">
        <v>77</v>
      </c>
      <c r="W1333" s="45" t="s">
        <v>77</v>
      </c>
      <c r="X1333" s="45">
        <v>9.507523148148149E-2</v>
      </c>
      <c r="Y1333" s="2">
        <v>0</v>
      </c>
      <c r="Z1333" s="2">
        <v>2</v>
      </c>
      <c r="AA1333">
        <v>2</v>
      </c>
      <c r="AB1333" t="str">
        <f t="shared" si="15"/>
        <v>Betsi CadwaladrDenbighshire</v>
      </c>
      <c r="AC1333" t="str">
        <f>IFERROR(VLOOKUP(AB1333,Control!X:Y,2,FALSE),"secondary")</f>
        <v>Primary</v>
      </c>
    </row>
    <row r="1334" spans="1:29" x14ac:dyDescent="0.25">
      <c r="A1334" s="11">
        <v>44676</v>
      </c>
      <c r="B1334" s="2">
        <v>17</v>
      </c>
      <c r="C1334" t="s">
        <v>87</v>
      </c>
      <c r="D1334" t="s">
        <v>139</v>
      </c>
      <c r="E1334" t="s">
        <v>132</v>
      </c>
      <c r="F1334" t="s">
        <v>282</v>
      </c>
      <c r="G1334" s="3">
        <v>109.87916183333331</v>
      </c>
      <c r="H1334" s="5">
        <v>8.1853295464409725E-2</v>
      </c>
      <c r="I1334" s="2">
        <v>10</v>
      </c>
      <c r="J1334" s="2">
        <v>3</v>
      </c>
      <c r="K1334" s="2">
        <v>0</v>
      </c>
      <c r="L1334" s="2">
        <v>58</v>
      </c>
      <c r="M1334" s="2">
        <v>58</v>
      </c>
      <c r="N1334">
        <v>2</v>
      </c>
      <c r="O1334" s="2">
        <v>25</v>
      </c>
      <c r="P1334" s="2">
        <v>5</v>
      </c>
      <c r="Q1334" s="2">
        <v>48</v>
      </c>
      <c r="R1334" s="2">
        <v>49</v>
      </c>
      <c r="S1334" s="2">
        <v>1</v>
      </c>
      <c r="T1334" s="2">
        <v>1</v>
      </c>
      <c r="U1334" s="2">
        <v>3</v>
      </c>
      <c r="V1334" s="45">
        <v>3.6689814814814814E-3</v>
      </c>
      <c r="W1334" s="45">
        <v>0.8</v>
      </c>
      <c r="X1334" s="45">
        <v>4.4212962962962961E-2</v>
      </c>
      <c r="Y1334" s="2">
        <v>4</v>
      </c>
      <c r="Z1334" s="2">
        <v>49</v>
      </c>
      <c r="AA1334">
        <v>58</v>
      </c>
      <c r="AB1334" t="str">
        <f t="shared" si="15"/>
        <v>Betsi CadwaladrFlintshire</v>
      </c>
      <c r="AC1334" t="str">
        <f>IFERROR(VLOOKUP(AB1334,Control!X:Y,2,FALSE),"secondary")</f>
        <v>Primary</v>
      </c>
    </row>
    <row r="1335" spans="1:29" x14ac:dyDescent="0.25">
      <c r="A1335" s="11">
        <v>44676</v>
      </c>
      <c r="B1335" s="2">
        <v>17</v>
      </c>
      <c r="C1335" t="s">
        <v>87</v>
      </c>
      <c r="D1335" t="s">
        <v>131</v>
      </c>
      <c r="E1335" t="s">
        <v>132</v>
      </c>
      <c r="F1335" t="s">
        <v>282</v>
      </c>
      <c r="G1335" s="3">
        <v>110.0411095</v>
      </c>
      <c r="H1335" s="5">
        <v>7.7879427435587761E-2</v>
      </c>
      <c r="I1335" s="2">
        <v>8</v>
      </c>
      <c r="J1335" s="2">
        <v>1</v>
      </c>
      <c r="K1335" s="2">
        <v>0</v>
      </c>
      <c r="L1335" s="2">
        <v>67</v>
      </c>
      <c r="M1335" s="2">
        <v>65</v>
      </c>
      <c r="N1335">
        <v>8</v>
      </c>
      <c r="O1335" s="2">
        <v>31</v>
      </c>
      <c r="P1335" s="2">
        <v>7</v>
      </c>
      <c r="Q1335" s="2">
        <v>51</v>
      </c>
      <c r="R1335" s="2">
        <v>57</v>
      </c>
      <c r="S1335" s="2">
        <v>6</v>
      </c>
      <c r="T1335" s="2">
        <v>0</v>
      </c>
      <c r="U1335" s="2">
        <v>3</v>
      </c>
      <c r="V1335" s="45">
        <v>9.0277777777777787E-3</v>
      </c>
      <c r="W1335" s="45">
        <v>0.2857142857142857</v>
      </c>
      <c r="X1335" s="45">
        <v>6.024884259259259E-2</v>
      </c>
      <c r="Y1335" s="2">
        <v>3</v>
      </c>
      <c r="Z1335" s="2">
        <v>57</v>
      </c>
      <c r="AA1335">
        <v>66</v>
      </c>
      <c r="AB1335" t="str">
        <f t="shared" si="15"/>
        <v>Betsi CadwaladrFlintshire</v>
      </c>
      <c r="AC1335" t="str">
        <f>IFERROR(VLOOKUP(AB1335,Control!X:Y,2,FALSE),"secondary")</f>
        <v>Primary</v>
      </c>
    </row>
    <row r="1336" spans="1:29" x14ac:dyDescent="0.25">
      <c r="A1336" s="11">
        <v>44676</v>
      </c>
      <c r="B1336" s="2">
        <v>17</v>
      </c>
      <c r="C1336" t="s">
        <v>87</v>
      </c>
      <c r="D1336" t="s">
        <v>237</v>
      </c>
      <c r="E1336" t="s">
        <v>238</v>
      </c>
      <c r="F1336" t="s">
        <v>282</v>
      </c>
      <c r="G1336" s="3">
        <v>0</v>
      </c>
      <c r="H1336" s="5">
        <v>2.921296527777778E-2</v>
      </c>
      <c r="I1336" s="2">
        <v>0</v>
      </c>
      <c r="J1336" s="2">
        <v>0</v>
      </c>
      <c r="K1336" s="2">
        <v>0</v>
      </c>
      <c r="L1336" s="2">
        <v>1</v>
      </c>
      <c r="M1336" s="2">
        <v>1</v>
      </c>
      <c r="N1336">
        <v>0</v>
      </c>
      <c r="O1336" s="2">
        <v>1</v>
      </c>
      <c r="P1336" s="2">
        <v>0</v>
      </c>
      <c r="Q1336" s="2">
        <v>1</v>
      </c>
      <c r="R1336" s="2">
        <v>1</v>
      </c>
      <c r="S1336" s="2">
        <v>0</v>
      </c>
      <c r="T1336" s="2">
        <v>0</v>
      </c>
      <c r="U1336" s="2">
        <v>0</v>
      </c>
      <c r="V1336" s="45" t="s">
        <v>77</v>
      </c>
      <c r="W1336" s="45" t="s">
        <v>77</v>
      </c>
      <c r="X1336" s="45">
        <v>1.7835648148148149E-2</v>
      </c>
      <c r="Y1336" s="2">
        <v>0</v>
      </c>
      <c r="Z1336" s="2">
        <v>1</v>
      </c>
      <c r="AA1336">
        <v>1</v>
      </c>
      <c r="AB1336" t="str">
        <f t="shared" si="15"/>
        <v>Betsi CadwaladrFlintshire</v>
      </c>
      <c r="AC1336" t="str">
        <f>IFERROR(VLOOKUP(AB1336,Control!X:Y,2,FALSE),"secondary")</f>
        <v>Primary</v>
      </c>
    </row>
    <row r="1337" spans="1:29" x14ac:dyDescent="0.25">
      <c r="A1337" s="11">
        <v>44676</v>
      </c>
      <c r="B1337" s="2">
        <v>17</v>
      </c>
      <c r="C1337" t="s">
        <v>87</v>
      </c>
      <c r="D1337" t="s">
        <v>216</v>
      </c>
      <c r="E1337" t="s">
        <v>150</v>
      </c>
      <c r="F1337" t="s">
        <v>282</v>
      </c>
      <c r="G1337" s="3">
        <v>0</v>
      </c>
      <c r="H1337" s="5">
        <v>1.6377277777777779E-2</v>
      </c>
      <c r="I1337" s="2">
        <v>0</v>
      </c>
      <c r="J1337" s="2">
        <v>0</v>
      </c>
      <c r="K1337" s="2">
        <v>0</v>
      </c>
      <c r="L1337" s="2">
        <v>1</v>
      </c>
      <c r="M1337" s="2">
        <v>1</v>
      </c>
      <c r="N1337">
        <v>0</v>
      </c>
      <c r="O1337" s="2">
        <v>1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1</v>
      </c>
      <c r="V1337" s="45" t="s">
        <v>77</v>
      </c>
      <c r="W1337" s="45" t="s">
        <v>77</v>
      </c>
      <c r="X1337" s="45" t="s">
        <v>77</v>
      </c>
      <c r="Y1337" s="2">
        <v>1</v>
      </c>
      <c r="Z1337" s="2">
        <v>0</v>
      </c>
      <c r="AA1337">
        <v>1</v>
      </c>
      <c r="AB1337" t="str">
        <f t="shared" si="15"/>
        <v>Betsi CadwaladrFlintshire</v>
      </c>
      <c r="AC1337" t="str">
        <f>IFERROR(VLOOKUP(AB1337,Control!X:Y,2,FALSE),"secondary")</f>
        <v>Primary</v>
      </c>
    </row>
    <row r="1338" spans="1:29" x14ac:dyDescent="0.25">
      <c r="A1338" s="11">
        <v>44676</v>
      </c>
      <c r="B1338" s="2">
        <v>17</v>
      </c>
      <c r="C1338" t="s">
        <v>87</v>
      </c>
      <c r="D1338" t="s">
        <v>138</v>
      </c>
      <c r="E1338" t="s">
        <v>132</v>
      </c>
      <c r="F1338" t="s">
        <v>287</v>
      </c>
      <c r="G1338" s="3">
        <v>122.63332333333329</v>
      </c>
      <c r="H1338" s="5">
        <v>4.5571281027421646E-2</v>
      </c>
      <c r="I1338" s="2">
        <v>4</v>
      </c>
      <c r="J1338" s="2">
        <v>0</v>
      </c>
      <c r="K1338" s="2">
        <v>0</v>
      </c>
      <c r="L1338" s="2">
        <v>148</v>
      </c>
      <c r="M1338" s="2">
        <v>148</v>
      </c>
      <c r="N1338">
        <v>26</v>
      </c>
      <c r="O1338" s="2">
        <v>103</v>
      </c>
      <c r="P1338" s="2">
        <v>15</v>
      </c>
      <c r="Q1338" s="2">
        <v>89</v>
      </c>
      <c r="R1338" s="2">
        <v>116</v>
      </c>
      <c r="S1338" s="2">
        <v>27</v>
      </c>
      <c r="T1338" s="2">
        <v>5</v>
      </c>
      <c r="U1338" s="2">
        <v>12</v>
      </c>
      <c r="V1338" s="45">
        <v>7.3495370370370381E-3</v>
      </c>
      <c r="W1338" s="45">
        <v>0.46666666666666667</v>
      </c>
      <c r="X1338" s="45">
        <v>2.7355324074074074E-2</v>
      </c>
      <c r="Y1338" s="2">
        <v>17</v>
      </c>
      <c r="Z1338" s="2">
        <v>116</v>
      </c>
      <c r="AA1338">
        <v>148</v>
      </c>
      <c r="AB1338" t="str">
        <f t="shared" si="15"/>
        <v>Betsi CadwaladrGwynedd</v>
      </c>
      <c r="AC1338" t="str">
        <f>IFERROR(VLOOKUP(AB1338,Control!X:Y,2,FALSE),"secondary")</f>
        <v>Primary</v>
      </c>
    </row>
    <row r="1339" spans="1:29" x14ac:dyDescent="0.25">
      <c r="A1339" s="11">
        <v>44676</v>
      </c>
      <c r="B1339" s="2">
        <v>17</v>
      </c>
      <c r="C1339" t="s">
        <v>87</v>
      </c>
      <c r="D1339" t="s">
        <v>139</v>
      </c>
      <c r="E1339" t="s">
        <v>132</v>
      </c>
      <c r="F1339" t="s">
        <v>287</v>
      </c>
      <c r="G1339" s="3">
        <v>0.46694449999999993</v>
      </c>
      <c r="H1339" s="5">
        <v>1.4175347222222221E-2</v>
      </c>
      <c r="I1339" s="2">
        <v>0</v>
      </c>
      <c r="J1339" s="2">
        <v>0</v>
      </c>
      <c r="K1339" s="2">
        <v>0</v>
      </c>
      <c r="L1339" s="2">
        <v>3</v>
      </c>
      <c r="M1339" s="2">
        <v>3</v>
      </c>
      <c r="N1339">
        <v>0</v>
      </c>
      <c r="O1339" s="2">
        <v>3</v>
      </c>
      <c r="P1339" s="2">
        <v>0</v>
      </c>
      <c r="Q1339" s="2">
        <v>1</v>
      </c>
      <c r="R1339" s="2">
        <v>1</v>
      </c>
      <c r="S1339" s="2">
        <v>0</v>
      </c>
      <c r="T1339" s="2">
        <v>1</v>
      </c>
      <c r="U1339" s="2">
        <v>1</v>
      </c>
      <c r="V1339" s="45" t="s">
        <v>77</v>
      </c>
      <c r="W1339" s="45" t="s">
        <v>77</v>
      </c>
      <c r="X1339" s="45">
        <v>2.7152777777777779E-2</v>
      </c>
      <c r="Y1339" s="2">
        <v>2</v>
      </c>
      <c r="Z1339" s="2">
        <v>1</v>
      </c>
      <c r="AA1339">
        <v>3</v>
      </c>
      <c r="AB1339" t="str">
        <f t="shared" si="15"/>
        <v>Betsi CadwaladrGwynedd</v>
      </c>
      <c r="AC1339" t="str">
        <f>IFERROR(VLOOKUP(AB1339,Control!X:Y,2,FALSE),"secondary")</f>
        <v>Primary</v>
      </c>
    </row>
    <row r="1340" spans="1:29" x14ac:dyDescent="0.25">
      <c r="A1340" s="11">
        <v>44676</v>
      </c>
      <c r="B1340" s="2">
        <v>17</v>
      </c>
      <c r="C1340" t="s">
        <v>87</v>
      </c>
      <c r="D1340" t="s">
        <v>131</v>
      </c>
      <c r="E1340" t="s">
        <v>132</v>
      </c>
      <c r="F1340" t="s">
        <v>287</v>
      </c>
      <c r="G1340" s="3">
        <v>0.43638883333333334</v>
      </c>
      <c r="H1340" s="5">
        <v>1.8680553240740742E-2</v>
      </c>
      <c r="I1340" s="2">
        <v>0</v>
      </c>
      <c r="J1340" s="2">
        <v>0</v>
      </c>
      <c r="K1340" s="2">
        <v>0</v>
      </c>
      <c r="L1340" s="2">
        <v>3</v>
      </c>
      <c r="M1340" s="2">
        <v>3</v>
      </c>
      <c r="N1340">
        <v>1</v>
      </c>
      <c r="O1340" s="2">
        <v>3</v>
      </c>
      <c r="P1340" s="2">
        <v>0</v>
      </c>
      <c r="Q1340" s="2">
        <v>2</v>
      </c>
      <c r="R1340" s="2">
        <v>2</v>
      </c>
      <c r="S1340" s="2">
        <v>0</v>
      </c>
      <c r="T1340" s="2">
        <v>0</v>
      </c>
      <c r="U1340" s="2">
        <v>1</v>
      </c>
      <c r="V1340" s="45" t="s">
        <v>77</v>
      </c>
      <c r="W1340" s="45" t="s">
        <v>77</v>
      </c>
      <c r="X1340" s="45">
        <v>8.1041666666666665E-2</v>
      </c>
      <c r="Y1340" s="2">
        <v>1</v>
      </c>
      <c r="Z1340" s="2">
        <v>2</v>
      </c>
      <c r="AA1340">
        <v>3</v>
      </c>
      <c r="AB1340" t="str">
        <f t="shared" si="15"/>
        <v>Betsi CadwaladrGwynedd</v>
      </c>
      <c r="AC1340" t="str">
        <f>IFERROR(VLOOKUP(AB1340,Control!X:Y,2,FALSE),"secondary")</f>
        <v>Primary</v>
      </c>
    </row>
    <row r="1341" spans="1:29" x14ac:dyDescent="0.25">
      <c r="A1341" s="11">
        <v>44676</v>
      </c>
      <c r="B1341" s="2">
        <v>17</v>
      </c>
      <c r="C1341" t="s">
        <v>87</v>
      </c>
      <c r="D1341" t="s">
        <v>225</v>
      </c>
      <c r="E1341" t="s">
        <v>150</v>
      </c>
      <c r="F1341" t="s">
        <v>287</v>
      </c>
      <c r="G1341" s="3">
        <v>0</v>
      </c>
      <c r="H1341" s="5">
        <v>1.7008100694444445E-2</v>
      </c>
      <c r="I1341" s="2">
        <v>0</v>
      </c>
      <c r="J1341" s="2">
        <v>0</v>
      </c>
      <c r="K1341" s="2">
        <v>0</v>
      </c>
      <c r="L1341" s="2">
        <v>2</v>
      </c>
      <c r="M1341" s="2">
        <v>2</v>
      </c>
      <c r="N1341">
        <v>0</v>
      </c>
      <c r="O1341" s="2">
        <v>2</v>
      </c>
      <c r="P1341" s="2">
        <v>0</v>
      </c>
      <c r="Q1341" s="2">
        <v>0</v>
      </c>
      <c r="R1341" s="2">
        <v>2</v>
      </c>
      <c r="S1341" s="2">
        <v>2</v>
      </c>
      <c r="T1341" s="2">
        <v>0</v>
      </c>
      <c r="U1341" s="2">
        <v>0</v>
      </c>
      <c r="V1341" s="45" t="s">
        <v>77</v>
      </c>
      <c r="W1341" s="45" t="s">
        <v>77</v>
      </c>
      <c r="X1341" s="45">
        <v>6.4398148148148135E-2</v>
      </c>
      <c r="Y1341" s="2">
        <v>0</v>
      </c>
      <c r="Z1341" s="2">
        <v>2</v>
      </c>
      <c r="AA1341">
        <v>2</v>
      </c>
      <c r="AB1341" t="str">
        <f t="shared" si="15"/>
        <v>Betsi CadwaladrGwynedd</v>
      </c>
      <c r="AC1341" t="str">
        <f>IFERROR(VLOOKUP(AB1341,Control!X:Y,2,FALSE),"secondary")</f>
        <v>Primary</v>
      </c>
    </row>
    <row r="1342" spans="1:29" x14ac:dyDescent="0.25">
      <c r="A1342" s="11">
        <v>44676</v>
      </c>
      <c r="B1342" s="2">
        <v>17</v>
      </c>
      <c r="C1342" t="s">
        <v>87</v>
      </c>
      <c r="D1342" t="s">
        <v>138</v>
      </c>
      <c r="E1342" t="s">
        <v>132</v>
      </c>
      <c r="F1342" t="s">
        <v>284</v>
      </c>
      <c r="G1342" s="3">
        <v>87.276106333333331</v>
      </c>
      <c r="H1342" s="5">
        <v>5.2476849589646497E-2</v>
      </c>
      <c r="I1342" s="2">
        <v>5</v>
      </c>
      <c r="J1342" s="2">
        <v>2</v>
      </c>
      <c r="K1342" s="2">
        <v>0</v>
      </c>
      <c r="L1342" s="2">
        <v>87</v>
      </c>
      <c r="M1342" s="2">
        <v>86</v>
      </c>
      <c r="N1342">
        <v>12</v>
      </c>
      <c r="O1342" s="2">
        <v>56</v>
      </c>
      <c r="P1342" s="2">
        <v>8</v>
      </c>
      <c r="Q1342" s="2">
        <v>55</v>
      </c>
      <c r="R1342" s="2">
        <v>66</v>
      </c>
      <c r="S1342" s="2">
        <v>11</v>
      </c>
      <c r="T1342" s="2">
        <v>7</v>
      </c>
      <c r="U1342" s="2">
        <v>6</v>
      </c>
      <c r="V1342" s="45">
        <v>1.2239583333333333E-2</v>
      </c>
      <c r="W1342" s="45">
        <v>0.25</v>
      </c>
      <c r="X1342" s="45">
        <v>3.6834490740740744E-2</v>
      </c>
      <c r="Y1342" s="2">
        <v>13</v>
      </c>
      <c r="Z1342" s="2">
        <v>66</v>
      </c>
      <c r="AA1342">
        <v>87</v>
      </c>
      <c r="AB1342" t="str">
        <f t="shared" si="15"/>
        <v>Betsi CadwaladrIsle Of Anglesey</v>
      </c>
      <c r="AC1342" t="str">
        <f>IFERROR(VLOOKUP(AB1342,Control!X:Y,2,FALSE),"secondary")</f>
        <v>Primary</v>
      </c>
    </row>
    <row r="1343" spans="1:29" x14ac:dyDescent="0.25">
      <c r="A1343" s="11">
        <v>44676</v>
      </c>
      <c r="B1343" s="2">
        <v>17</v>
      </c>
      <c r="C1343" t="s">
        <v>87</v>
      </c>
      <c r="D1343" t="s">
        <v>234</v>
      </c>
      <c r="E1343" t="s">
        <v>150</v>
      </c>
      <c r="F1343" t="s">
        <v>284</v>
      </c>
      <c r="G1343" s="3">
        <v>0</v>
      </c>
      <c r="H1343" s="5">
        <v>1.492476736111111E-2</v>
      </c>
      <c r="I1343" s="2">
        <v>0</v>
      </c>
      <c r="J1343" s="2">
        <v>0</v>
      </c>
      <c r="K1343" s="2">
        <v>0</v>
      </c>
      <c r="L1343" s="2">
        <v>2</v>
      </c>
      <c r="M1343" s="2">
        <v>2</v>
      </c>
      <c r="N1343">
        <v>0</v>
      </c>
      <c r="O1343" s="2">
        <v>2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2</v>
      </c>
      <c r="V1343" s="45" t="s">
        <v>77</v>
      </c>
      <c r="W1343" s="45" t="s">
        <v>77</v>
      </c>
      <c r="X1343" s="45" t="s">
        <v>77</v>
      </c>
      <c r="Y1343" s="2">
        <v>2</v>
      </c>
      <c r="Z1343" s="2">
        <v>0</v>
      </c>
      <c r="AA1343">
        <v>2</v>
      </c>
      <c r="AB1343" t="str">
        <f t="shared" si="15"/>
        <v>Betsi CadwaladrIsle Of Anglesey</v>
      </c>
      <c r="AC1343" t="str">
        <f>IFERROR(VLOOKUP(AB1343,Control!X:Y,2,FALSE),"secondary")</f>
        <v>Primary</v>
      </c>
    </row>
    <row r="1344" spans="1:29" x14ac:dyDescent="0.25">
      <c r="A1344" s="11">
        <v>44676</v>
      </c>
      <c r="B1344" s="2">
        <v>17</v>
      </c>
      <c r="C1344" t="s">
        <v>87</v>
      </c>
      <c r="D1344" t="s">
        <v>131</v>
      </c>
      <c r="E1344" t="s">
        <v>132</v>
      </c>
      <c r="F1344" t="s">
        <v>82</v>
      </c>
      <c r="G1344" s="3">
        <v>1.0538888333333334</v>
      </c>
      <c r="H1344" s="5">
        <v>5.4328701388888886E-2</v>
      </c>
      <c r="I1344" s="2">
        <v>0</v>
      </c>
      <c r="J1344" s="2">
        <v>0</v>
      </c>
      <c r="K1344" s="2">
        <v>0</v>
      </c>
      <c r="L1344" s="2">
        <v>1</v>
      </c>
      <c r="M1344" s="2">
        <v>1</v>
      </c>
      <c r="N1344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1</v>
      </c>
      <c r="V1344" s="45" t="s">
        <v>77</v>
      </c>
      <c r="W1344" s="45" t="s">
        <v>77</v>
      </c>
      <c r="X1344" s="45" t="s">
        <v>77</v>
      </c>
      <c r="Y1344" s="2">
        <v>1</v>
      </c>
      <c r="Z1344" s="2">
        <v>0</v>
      </c>
      <c r="AA1344">
        <v>1</v>
      </c>
      <c r="AB1344" t="str">
        <f t="shared" si="15"/>
        <v>Betsi CadwaladrOut of Area</v>
      </c>
      <c r="AC1344" t="str">
        <f>IFERROR(VLOOKUP(AB1344,Control!X:Y,2,FALSE),"secondary")</f>
        <v>secondary</v>
      </c>
    </row>
    <row r="1345" spans="1:29" x14ac:dyDescent="0.25">
      <c r="A1345" s="11">
        <v>44676</v>
      </c>
      <c r="B1345" s="2">
        <v>17</v>
      </c>
      <c r="C1345" t="s">
        <v>87</v>
      </c>
      <c r="D1345" t="s">
        <v>139</v>
      </c>
      <c r="E1345" t="s">
        <v>132</v>
      </c>
      <c r="F1345" t="s">
        <v>94</v>
      </c>
      <c r="G1345" s="3">
        <v>1.3044445</v>
      </c>
      <c r="H1345" s="5">
        <v>2.1400463541666668E-2</v>
      </c>
      <c r="I1345" s="2">
        <v>0</v>
      </c>
      <c r="J1345" s="2">
        <v>0</v>
      </c>
      <c r="K1345" s="2">
        <v>0</v>
      </c>
      <c r="L1345" s="2">
        <v>4</v>
      </c>
      <c r="M1345" s="2">
        <v>4</v>
      </c>
      <c r="N1345">
        <v>1</v>
      </c>
      <c r="O1345" s="2">
        <v>4</v>
      </c>
      <c r="P1345" s="2">
        <v>2</v>
      </c>
      <c r="Q1345" s="2">
        <v>2</v>
      </c>
      <c r="R1345" s="2">
        <v>2</v>
      </c>
      <c r="S1345" s="2">
        <v>0</v>
      </c>
      <c r="T1345" s="2">
        <v>0</v>
      </c>
      <c r="U1345" s="2">
        <v>0</v>
      </c>
      <c r="V1345" s="45">
        <v>3.5706018518518521E-3</v>
      </c>
      <c r="W1345" s="45">
        <v>1</v>
      </c>
      <c r="X1345" s="45">
        <v>2.5925925925925925E-2</v>
      </c>
      <c r="Y1345" s="2">
        <v>0</v>
      </c>
      <c r="Z1345" s="2">
        <v>2</v>
      </c>
      <c r="AA1345">
        <v>4</v>
      </c>
      <c r="AB1345" t="str">
        <f t="shared" si="15"/>
        <v>Betsi CadwaladrPowys</v>
      </c>
      <c r="AC1345" t="str">
        <f>IFERROR(VLOOKUP(AB1345,Control!X:Y,2,FALSE),"secondary")</f>
        <v>secondary</v>
      </c>
    </row>
    <row r="1346" spans="1:29" x14ac:dyDescent="0.25">
      <c r="A1346" s="11">
        <v>44676</v>
      </c>
      <c r="B1346" s="2">
        <v>17</v>
      </c>
      <c r="C1346" t="s">
        <v>87</v>
      </c>
      <c r="D1346" t="s">
        <v>139</v>
      </c>
      <c r="E1346" t="s">
        <v>132</v>
      </c>
      <c r="F1346" t="s">
        <v>277</v>
      </c>
      <c r="G1346" s="3">
        <v>187.83360416666676</v>
      </c>
      <c r="H1346" s="5">
        <v>7.2574164055555584E-2</v>
      </c>
      <c r="I1346" s="2">
        <v>15</v>
      </c>
      <c r="J1346" s="2">
        <v>6</v>
      </c>
      <c r="K1346" s="2">
        <v>0</v>
      </c>
      <c r="L1346" s="2">
        <v>116</v>
      </c>
      <c r="M1346" s="2">
        <v>112</v>
      </c>
      <c r="N1346">
        <v>20</v>
      </c>
      <c r="O1346" s="2">
        <v>81</v>
      </c>
      <c r="P1346" s="2">
        <v>21</v>
      </c>
      <c r="Q1346" s="2">
        <v>65</v>
      </c>
      <c r="R1346" s="2">
        <v>82</v>
      </c>
      <c r="S1346" s="2">
        <v>17</v>
      </c>
      <c r="T1346" s="2">
        <v>2</v>
      </c>
      <c r="U1346" s="2">
        <v>11</v>
      </c>
      <c r="V1346" s="45">
        <v>4.0046296296296297E-3</v>
      </c>
      <c r="W1346" s="45">
        <v>0.66666666666666663</v>
      </c>
      <c r="X1346" s="45">
        <v>5.2818287037037039E-2</v>
      </c>
      <c r="Y1346" s="2">
        <v>13</v>
      </c>
      <c r="Z1346" s="2">
        <v>82</v>
      </c>
      <c r="AA1346">
        <v>114</v>
      </c>
      <c r="AB1346" t="str">
        <f t="shared" si="15"/>
        <v>Betsi CadwaladrWrexham</v>
      </c>
      <c r="AC1346" t="str">
        <f>IFERROR(VLOOKUP(AB1346,Control!X:Y,2,FALSE),"secondary")</f>
        <v>Primary</v>
      </c>
    </row>
    <row r="1347" spans="1:29" x14ac:dyDescent="0.25">
      <c r="A1347" s="11">
        <v>44676</v>
      </c>
      <c r="B1347" s="2">
        <v>17</v>
      </c>
      <c r="C1347" t="s">
        <v>87</v>
      </c>
      <c r="D1347" t="s">
        <v>131</v>
      </c>
      <c r="E1347" t="s">
        <v>132</v>
      </c>
      <c r="F1347" t="s">
        <v>277</v>
      </c>
      <c r="G1347" s="3">
        <v>8.8536110000000008</v>
      </c>
      <c r="H1347" s="5">
        <v>6.0980488095238095E-2</v>
      </c>
      <c r="I1347" s="2">
        <v>1</v>
      </c>
      <c r="J1347" s="2">
        <v>0</v>
      </c>
      <c r="K1347" s="2">
        <v>0</v>
      </c>
      <c r="L1347" s="2">
        <v>9</v>
      </c>
      <c r="M1347" s="2">
        <v>9</v>
      </c>
      <c r="N1347">
        <v>3</v>
      </c>
      <c r="O1347" s="2">
        <v>6</v>
      </c>
      <c r="P1347" s="2">
        <v>1</v>
      </c>
      <c r="Q1347" s="2">
        <v>5</v>
      </c>
      <c r="R1347" s="2">
        <v>5</v>
      </c>
      <c r="S1347" s="2">
        <v>0</v>
      </c>
      <c r="T1347" s="2">
        <v>0</v>
      </c>
      <c r="U1347" s="2">
        <v>3</v>
      </c>
      <c r="V1347" s="45">
        <v>0</v>
      </c>
      <c r="W1347" s="45">
        <v>1</v>
      </c>
      <c r="X1347" s="45">
        <v>3.3067129629629634E-2</v>
      </c>
      <c r="Y1347" s="2">
        <v>3</v>
      </c>
      <c r="Z1347" s="2">
        <v>5</v>
      </c>
      <c r="AA1347">
        <v>9</v>
      </c>
      <c r="AB1347" t="str">
        <f t="shared" si="15"/>
        <v>Betsi CadwaladrWrexham</v>
      </c>
      <c r="AC1347" t="str">
        <f>IFERROR(VLOOKUP(AB1347,Control!X:Y,2,FALSE),"secondary")</f>
        <v>Primary</v>
      </c>
    </row>
    <row r="1348" spans="1:29" x14ac:dyDescent="0.25">
      <c r="A1348" s="11">
        <v>44676</v>
      </c>
      <c r="B1348" s="2">
        <v>17</v>
      </c>
      <c r="C1348" t="s">
        <v>90</v>
      </c>
      <c r="D1348" t="s">
        <v>136</v>
      </c>
      <c r="E1348" t="s">
        <v>132</v>
      </c>
      <c r="F1348" t="s">
        <v>269</v>
      </c>
      <c r="G1348" s="3">
        <v>0</v>
      </c>
      <c r="H1348" s="5">
        <v>1.0046298611111112E-2</v>
      </c>
      <c r="I1348" s="2">
        <v>0</v>
      </c>
      <c r="J1348" s="2">
        <v>0</v>
      </c>
      <c r="K1348" s="2">
        <v>0</v>
      </c>
      <c r="L1348" s="2">
        <v>1</v>
      </c>
      <c r="M1348" s="2">
        <v>1</v>
      </c>
      <c r="N1348">
        <v>1</v>
      </c>
      <c r="O1348" s="2">
        <v>1</v>
      </c>
      <c r="P1348" s="2">
        <v>0</v>
      </c>
      <c r="Q1348" s="2">
        <v>1</v>
      </c>
      <c r="R1348" s="2">
        <v>1</v>
      </c>
      <c r="S1348" s="2">
        <v>0</v>
      </c>
      <c r="T1348" s="2">
        <v>0</v>
      </c>
      <c r="U1348" s="2">
        <v>0</v>
      </c>
      <c r="V1348" s="45" t="s">
        <v>77</v>
      </c>
      <c r="W1348" s="45" t="s">
        <v>77</v>
      </c>
      <c r="X1348" s="45">
        <v>0.29546296296296298</v>
      </c>
      <c r="Y1348" s="2">
        <v>0</v>
      </c>
      <c r="Z1348" s="2">
        <v>1</v>
      </c>
      <c r="AA1348">
        <v>1</v>
      </c>
      <c r="AB1348" t="str">
        <f t="shared" si="15"/>
        <v>Cardiff And ValeBridgend</v>
      </c>
      <c r="AC1348" t="str">
        <f>IFERROR(VLOOKUP(AB1348,Control!X:Y,2,FALSE),"secondary")</f>
        <v>secondary</v>
      </c>
    </row>
    <row r="1349" spans="1:29" x14ac:dyDescent="0.25">
      <c r="A1349" s="11">
        <v>44676</v>
      </c>
      <c r="B1349" s="2">
        <v>17</v>
      </c>
      <c r="C1349" t="s">
        <v>90</v>
      </c>
      <c r="D1349" t="s">
        <v>136</v>
      </c>
      <c r="E1349" t="s">
        <v>132</v>
      </c>
      <c r="F1349" t="s">
        <v>272</v>
      </c>
      <c r="G1349" s="3">
        <v>8.2424998333333335</v>
      </c>
      <c r="H1349" s="5">
        <v>3.9855849116161614E-2</v>
      </c>
      <c r="I1349" s="2">
        <v>0</v>
      </c>
      <c r="J1349" s="2">
        <v>0</v>
      </c>
      <c r="K1349" s="2">
        <v>0</v>
      </c>
      <c r="L1349" s="2">
        <v>11</v>
      </c>
      <c r="M1349" s="2">
        <v>11</v>
      </c>
      <c r="N1349">
        <v>5</v>
      </c>
      <c r="O1349" s="2">
        <v>9</v>
      </c>
      <c r="P1349" s="2">
        <v>5</v>
      </c>
      <c r="Q1349" s="2">
        <v>5</v>
      </c>
      <c r="R1349" s="2">
        <v>5</v>
      </c>
      <c r="S1349" s="2">
        <v>0</v>
      </c>
      <c r="T1349" s="2">
        <v>1</v>
      </c>
      <c r="U1349" s="2">
        <v>0</v>
      </c>
      <c r="V1349" s="45">
        <v>3.8425925925925928E-3</v>
      </c>
      <c r="W1349" s="45">
        <v>0.8</v>
      </c>
      <c r="X1349" s="45">
        <v>5.4340277777777779E-2</v>
      </c>
      <c r="Y1349" s="2">
        <v>1</v>
      </c>
      <c r="Z1349" s="2">
        <v>5</v>
      </c>
      <c r="AA1349">
        <v>11</v>
      </c>
      <c r="AB1349" t="str">
        <f t="shared" si="15"/>
        <v>Cardiff And ValeCaerphilly</v>
      </c>
      <c r="AC1349" t="str">
        <f>IFERROR(VLOOKUP(AB1349,Control!X:Y,2,FALSE),"secondary")</f>
        <v>secondary</v>
      </c>
    </row>
    <row r="1350" spans="1:29" x14ac:dyDescent="0.25">
      <c r="A1350" s="11">
        <v>44676</v>
      </c>
      <c r="B1350" s="2">
        <v>17</v>
      </c>
      <c r="C1350" t="s">
        <v>90</v>
      </c>
      <c r="D1350" t="s">
        <v>136</v>
      </c>
      <c r="E1350" t="s">
        <v>132</v>
      </c>
      <c r="F1350" t="s">
        <v>273</v>
      </c>
      <c r="G1350" s="3">
        <v>358.88665950000012</v>
      </c>
      <c r="H1350" s="5">
        <v>7.0484336441532291E-2</v>
      </c>
      <c r="I1350" s="2">
        <v>26</v>
      </c>
      <c r="J1350" s="2">
        <v>9</v>
      </c>
      <c r="K1350" s="2">
        <v>0</v>
      </c>
      <c r="L1350" s="2">
        <v>242</v>
      </c>
      <c r="M1350" s="2">
        <v>240</v>
      </c>
      <c r="N1350">
        <v>46</v>
      </c>
      <c r="O1350" s="2">
        <v>147</v>
      </c>
      <c r="P1350" s="2">
        <v>54</v>
      </c>
      <c r="Q1350" s="2">
        <v>126</v>
      </c>
      <c r="R1350" s="2">
        <v>153</v>
      </c>
      <c r="S1350" s="2">
        <v>27</v>
      </c>
      <c r="T1350" s="2">
        <v>13</v>
      </c>
      <c r="U1350" s="2">
        <v>22</v>
      </c>
      <c r="V1350" s="45">
        <v>5.1562500000000002E-3</v>
      </c>
      <c r="W1350" s="45">
        <v>0.55555555555555558</v>
      </c>
      <c r="X1350" s="45">
        <v>5.0543981481481481E-2</v>
      </c>
      <c r="Y1350" s="2">
        <v>35</v>
      </c>
      <c r="Z1350" s="2">
        <v>153</v>
      </c>
      <c r="AA1350">
        <v>242</v>
      </c>
      <c r="AB1350" t="str">
        <f t="shared" si="15"/>
        <v>Cardiff And ValeCardiff</v>
      </c>
      <c r="AC1350" t="str">
        <f>IFERROR(VLOOKUP(AB1350,Control!X:Y,2,FALSE),"secondary")</f>
        <v>Primary</v>
      </c>
    </row>
    <row r="1351" spans="1:29" x14ac:dyDescent="0.25">
      <c r="A1351" s="11">
        <v>44676</v>
      </c>
      <c r="B1351" s="2">
        <v>17</v>
      </c>
      <c r="C1351" t="s">
        <v>90</v>
      </c>
      <c r="D1351" t="s">
        <v>155</v>
      </c>
      <c r="E1351" t="s">
        <v>146</v>
      </c>
      <c r="F1351" t="s">
        <v>273</v>
      </c>
      <c r="G1351" s="3">
        <v>0</v>
      </c>
      <c r="H1351" s="5">
        <v>3.2324071875000006E-2</v>
      </c>
      <c r="I1351" s="2">
        <v>0</v>
      </c>
      <c r="J1351" s="2">
        <v>0</v>
      </c>
      <c r="K1351" s="2">
        <v>0</v>
      </c>
      <c r="L1351" s="2">
        <v>20</v>
      </c>
      <c r="M1351" s="2">
        <v>20</v>
      </c>
      <c r="N1351">
        <v>0</v>
      </c>
      <c r="O1351" s="2">
        <v>14</v>
      </c>
      <c r="P1351" s="2">
        <v>1</v>
      </c>
      <c r="Q1351" s="2">
        <v>12</v>
      </c>
      <c r="R1351" s="2">
        <v>14</v>
      </c>
      <c r="S1351" s="2">
        <v>2</v>
      </c>
      <c r="T1351" s="2">
        <v>1</v>
      </c>
      <c r="U1351" s="2">
        <v>4</v>
      </c>
      <c r="V1351" s="45">
        <v>6.2962962962962964E-3</v>
      </c>
      <c r="W1351" s="45">
        <v>0</v>
      </c>
      <c r="X1351" s="45">
        <v>4.3072916666666669E-2</v>
      </c>
      <c r="Y1351" s="2">
        <v>5</v>
      </c>
      <c r="Z1351" s="2">
        <v>14</v>
      </c>
      <c r="AA1351">
        <v>20</v>
      </c>
      <c r="AB1351" t="str">
        <f t="shared" si="15"/>
        <v>Cardiff And ValeCardiff</v>
      </c>
      <c r="AC1351" t="str">
        <f>IFERROR(VLOOKUP(AB1351,Control!X:Y,2,FALSE),"secondary")</f>
        <v>Primary</v>
      </c>
    </row>
    <row r="1352" spans="1:29" x14ac:dyDescent="0.25">
      <c r="A1352" s="11">
        <v>44676</v>
      </c>
      <c r="B1352" s="2">
        <v>17</v>
      </c>
      <c r="C1352" t="s">
        <v>90</v>
      </c>
      <c r="D1352" t="s">
        <v>263</v>
      </c>
      <c r="E1352" t="s">
        <v>153</v>
      </c>
      <c r="F1352" t="s">
        <v>273</v>
      </c>
      <c r="G1352" s="3">
        <v>0</v>
      </c>
      <c r="H1352" s="5">
        <v>6.1805555555555563E-3</v>
      </c>
      <c r="I1352" s="2">
        <v>0</v>
      </c>
      <c r="J1352" s="2">
        <v>0</v>
      </c>
      <c r="K1352" s="2">
        <v>0</v>
      </c>
      <c r="L1352" s="2">
        <v>1</v>
      </c>
      <c r="M1352" s="2">
        <v>1</v>
      </c>
      <c r="N1352">
        <v>0</v>
      </c>
      <c r="O1352" s="2">
        <v>1</v>
      </c>
      <c r="P1352" s="2">
        <v>0</v>
      </c>
      <c r="Q1352" s="2">
        <v>1</v>
      </c>
      <c r="R1352" s="2">
        <v>1</v>
      </c>
      <c r="S1352" s="2">
        <v>0</v>
      </c>
      <c r="T1352" s="2">
        <v>0</v>
      </c>
      <c r="U1352" s="2">
        <v>0</v>
      </c>
      <c r="V1352" s="45" t="s">
        <v>77</v>
      </c>
      <c r="W1352" s="45" t="s">
        <v>77</v>
      </c>
      <c r="X1352" s="45">
        <v>2.5208333333333333E-2</v>
      </c>
      <c r="Y1352" s="2">
        <v>0</v>
      </c>
      <c r="Z1352" s="2">
        <v>1</v>
      </c>
      <c r="AA1352">
        <v>1</v>
      </c>
      <c r="AB1352" t="str">
        <f t="shared" si="15"/>
        <v>Cardiff And ValeCardiff</v>
      </c>
      <c r="AC1352" t="str">
        <f>IFERROR(VLOOKUP(AB1352,Control!X:Y,2,FALSE),"secondary")</f>
        <v>Primary</v>
      </c>
    </row>
    <row r="1353" spans="1:29" x14ac:dyDescent="0.25">
      <c r="A1353" s="11">
        <v>44676</v>
      </c>
      <c r="B1353" s="2">
        <v>17</v>
      </c>
      <c r="C1353" t="s">
        <v>90</v>
      </c>
      <c r="D1353" t="s">
        <v>136</v>
      </c>
      <c r="E1353" t="s">
        <v>132</v>
      </c>
      <c r="F1353" t="s">
        <v>268</v>
      </c>
      <c r="G1353" s="3">
        <v>1.3191665000000001</v>
      </c>
      <c r="H1353" s="5">
        <v>2.0249998611111111E-2</v>
      </c>
      <c r="I1353" s="2">
        <v>0</v>
      </c>
      <c r="J1353" s="2">
        <v>0</v>
      </c>
      <c r="K1353" s="2">
        <v>0</v>
      </c>
      <c r="L1353" s="2">
        <v>4</v>
      </c>
      <c r="M1353" s="2">
        <v>4</v>
      </c>
      <c r="N1353">
        <v>1</v>
      </c>
      <c r="O1353" s="2">
        <v>4</v>
      </c>
      <c r="P1353" s="2">
        <v>1</v>
      </c>
      <c r="Q1353" s="2">
        <v>2</v>
      </c>
      <c r="R1353" s="2">
        <v>2</v>
      </c>
      <c r="S1353" s="2">
        <v>0</v>
      </c>
      <c r="T1353" s="2">
        <v>0</v>
      </c>
      <c r="U1353" s="2">
        <v>1</v>
      </c>
      <c r="V1353" s="45">
        <v>2.3958333333333336E-3</v>
      </c>
      <c r="W1353" s="45">
        <v>1</v>
      </c>
      <c r="X1353" s="45">
        <v>9.1973379629629634E-2</v>
      </c>
      <c r="Y1353" s="2">
        <v>1</v>
      </c>
      <c r="Z1353" s="2">
        <v>2</v>
      </c>
      <c r="AA1353">
        <v>4</v>
      </c>
      <c r="AB1353" t="str">
        <f t="shared" si="15"/>
        <v>Cardiff And ValeCarmarthenshire</v>
      </c>
      <c r="AC1353" t="str">
        <f>IFERROR(VLOOKUP(AB1353,Control!X:Y,2,FALSE),"secondary")</f>
        <v>secondary</v>
      </c>
    </row>
    <row r="1354" spans="1:29" x14ac:dyDescent="0.25">
      <c r="A1354" s="11">
        <v>44676</v>
      </c>
      <c r="B1354" s="2">
        <v>17</v>
      </c>
      <c r="C1354" t="s">
        <v>90</v>
      </c>
      <c r="D1354" t="s">
        <v>136</v>
      </c>
      <c r="E1354" t="s">
        <v>132</v>
      </c>
      <c r="F1354" t="s">
        <v>281</v>
      </c>
      <c r="G1354" s="3">
        <v>3.8191666666666664</v>
      </c>
      <c r="H1354" s="5">
        <v>2.9513888888888892E-2</v>
      </c>
      <c r="I1354" s="2">
        <v>0</v>
      </c>
      <c r="J1354" s="2">
        <v>0</v>
      </c>
      <c r="K1354" s="2">
        <v>0</v>
      </c>
      <c r="L1354" s="2">
        <v>9</v>
      </c>
      <c r="M1354" s="2">
        <v>9</v>
      </c>
      <c r="N1354">
        <v>2</v>
      </c>
      <c r="O1354" s="2">
        <v>7</v>
      </c>
      <c r="P1354" s="2">
        <v>2</v>
      </c>
      <c r="Q1354" s="2">
        <v>7</v>
      </c>
      <c r="R1354" s="2">
        <v>7</v>
      </c>
      <c r="S1354" s="2">
        <v>0</v>
      </c>
      <c r="T1354" s="2">
        <v>0</v>
      </c>
      <c r="U1354" s="2">
        <v>0</v>
      </c>
      <c r="V1354" s="45">
        <v>1.3020833333333335E-3</v>
      </c>
      <c r="W1354" s="45">
        <v>1</v>
      </c>
      <c r="X1354" s="45">
        <v>0.12969907407407408</v>
      </c>
      <c r="Y1354" s="2">
        <v>0</v>
      </c>
      <c r="Z1354" s="2">
        <v>7</v>
      </c>
      <c r="AA1354">
        <v>9</v>
      </c>
      <c r="AB1354" t="str">
        <f t="shared" si="15"/>
        <v>Cardiff And ValeMerthyr Tydfil</v>
      </c>
      <c r="AC1354" t="str">
        <f>IFERROR(VLOOKUP(AB1354,Control!X:Y,2,FALSE),"secondary")</f>
        <v>secondary</v>
      </c>
    </row>
    <row r="1355" spans="1:29" x14ac:dyDescent="0.25">
      <c r="A1355" s="11">
        <v>44676</v>
      </c>
      <c r="B1355" s="2">
        <v>17</v>
      </c>
      <c r="C1355" t="s">
        <v>90</v>
      </c>
      <c r="D1355" t="s">
        <v>136</v>
      </c>
      <c r="E1355" t="s">
        <v>132</v>
      </c>
      <c r="F1355" t="s">
        <v>279</v>
      </c>
      <c r="G1355" s="3">
        <v>1.0302778333333333</v>
      </c>
      <c r="H1355" s="5">
        <v>2.4726081018518517E-2</v>
      </c>
      <c r="I1355" s="2">
        <v>0</v>
      </c>
      <c r="J1355" s="2">
        <v>0</v>
      </c>
      <c r="K1355" s="2">
        <v>0</v>
      </c>
      <c r="L1355" s="2">
        <v>3</v>
      </c>
      <c r="M1355" s="2">
        <v>3</v>
      </c>
      <c r="N1355">
        <v>0</v>
      </c>
      <c r="O1355" s="2">
        <v>3</v>
      </c>
      <c r="P1355" s="2">
        <v>0</v>
      </c>
      <c r="Q1355" s="2">
        <v>3</v>
      </c>
      <c r="R1355" s="2">
        <v>3</v>
      </c>
      <c r="S1355" s="2">
        <v>0</v>
      </c>
      <c r="T1355" s="2">
        <v>0</v>
      </c>
      <c r="U1355" s="2">
        <v>0</v>
      </c>
      <c r="V1355" s="45" t="s">
        <v>77</v>
      </c>
      <c r="W1355" s="45" t="s">
        <v>77</v>
      </c>
      <c r="X1355" s="45">
        <v>0.11026620370370371</v>
      </c>
      <c r="Y1355" s="2">
        <v>0</v>
      </c>
      <c r="Z1355" s="2">
        <v>3</v>
      </c>
      <c r="AA1355">
        <v>3</v>
      </c>
      <c r="AB1355" t="str">
        <f t="shared" si="15"/>
        <v>Cardiff And ValeMonmouthshire</v>
      </c>
      <c r="AC1355" t="str">
        <f>IFERROR(VLOOKUP(AB1355,Control!X:Y,2,FALSE),"secondary")</f>
        <v>secondary</v>
      </c>
    </row>
    <row r="1356" spans="1:29" x14ac:dyDescent="0.25">
      <c r="A1356" s="11">
        <v>44676</v>
      </c>
      <c r="B1356" s="2">
        <v>17</v>
      </c>
      <c r="C1356" t="s">
        <v>90</v>
      </c>
      <c r="D1356" t="s">
        <v>136</v>
      </c>
      <c r="E1356" t="s">
        <v>132</v>
      </c>
      <c r="F1356" t="s">
        <v>271</v>
      </c>
      <c r="G1356" s="3">
        <v>5.2561101666666659</v>
      </c>
      <c r="H1356" s="5">
        <v>4.6917431712962962E-2</v>
      </c>
      <c r="I1356" s="2">
        <v>0</v>
      </c>
      <c r="J1356" s="2">
        <v>0</v>
      </c>
      <c r="K1356" s="2">
        <v>0</v>
      </c>
      <c r="L1356" s="2">
        <v>4</v>
      </c>
      <c r="M1356" s="2">
        <v>4</v>
      </c>
      <c r="N1356">
        <v>0</v>
      </c>
      <c r="O1356" s="2">
        <v>3</v>
      </c>
      <c r="P1356" s="2">
        <v>1</v>
      </c>
      <c r="Q1356" s="2">
        <v>3</v>
      </c>
      <c r="R1356" s="2">
        <v>3</v>
      </c>
      <c r="S1356" s="2">
        <v>0</v>
      </c>
      <c r="T1356" s="2">
        <v>0</v>
      </c>
      <c r="U1356" s="2">
        <v>0</v>
      </c>
      <c r="V1356" s="45">
        <v>4.2013888888888891E-3</v>
      </c>
      <c r="W1356" s="45">
        <v>1</v>
      </c>
      <c r="X1356" s="45">
        <v>2.6516203703703702E-2</v>
      </c>
      <c r="Y1356" s="2">
        <v>0</v>
      </c>
      <c r="Z1356" s="2">
        <v>3</v>
      </c>
      <c r="AA1356">
        <v>4</v>
      </c>
      <c r="AB1356" t="str">
        <f t="shared" si="15"/>
        <v>Cardiff And ValeNewport</v>
      </c>
      <c r="AC1356" t="str">
        <f>IFERROR(VLOOKUP(AB1356,Control!X:Y,2,FALSE),"secondary")</f>
        <v>secondary</v>
      </c>
    </row>
    <row r="1357" spans="1:29" x14ac:dyDescent="0.25">
      <c r="A1357" s="11">
        <v>44676</v>
      </c>
      <c r="B1357" s="2">
        <v>17</v>
      </c>
      <c r="C1357" t="s">
        <v>90</v>
      </c>
      <c r="D1357" t="s">
        <v>136</v>
      </c>
      <c r="E1357" t="s">
        <v>132</v>
      </c>
      <c r="F1357" t="s">
        <v>270</v>
      </c>
      <c r="G1357" s="3">
        <v>5.4999999999999993E-2</v>
      </c>
      <c r="H1357" s="5">
        <v>9.6469895833333329E-3</v>
      </c>
      <c r="I1357" s="2">
        <v>0</v>
      </c>
      <c r="J1357" s="2">
        <v>0</v>
      </c>
      <c r="K1357" s="2">
        <v>0</v>
      </c>
      <c r="L1357" s="2">
        <v>2</v>
      </c>
      <c r="M1357" s="2">
        <v>2</v>
      </c>
      <c r="N1357">
        <v>1</v>
      </c>
      <c r="O1357" s="2">
        <v>2</v>
      </c>
      <c r="P1357" s="2">
        <v>0</v>
      </c>
      <c r="Q1357" s="2">
        <v>1</v>
      </c>
      <c r="R1357" s="2">
        <v>1</v>
      </c>
      <c r="S1357" s="2">
        <v>0</v>
      </c>
      <c r="T1357" s="2">
        <v>0</v>
      </c>
      <c r="U1357" s="2">
        <v>1</v>
      </c>
      <c r="V1357" s="45" t="s">
        <v>77</v>
      </c>
      <c r="W1357" s="45" t="s">
        <v>77</v>
      </c>
      <c r="X1357" s="45">
        <v>5.8796296296296296E-3</v>
      </c>
      <c r="Y1357" s="2">
        <v>1</v>
      </c>
      <c r="Z1357" s="2">
        <v>1</v>
      </c>
      <c r="AA1357">
        <v>2</v>
      </c>
      <c r="AB1357" t="str">
        <f t="shared" si="15"/>
        <v>Cardiff And ValePembrokeshire</v>
      </c>
      <c r="AC1357" t="str">
        <f>IFERROR(VLOOKUP(AB1357,Control!X:Y,2,FALSE),"secondary")</f>
        <v>secondary</v>
      </c>
    </row>
    <row r="1358" spans="1:29" x14ac:dyDescent="0.25">
      <c r="A1358" s="11">
        <v>44676</v>
      </c>
      <c r="B1358" s="2">
        <v>17</v>
      </c>
      <c r="C1358" t="s">
        <v>90</v>
      </c>
      <c r="D1358" t="s">
        <v>136</v>
      </c>
      <c r="E1358" t="s">
        <v>132</v>
      </c>
      <c r="F1358" t="s">
        <v>274</v>
      </c>
      <c r="G1358" s="3">
        <v>17.547500166666666</v>
      </c>
      <c r="H1358" s="5">
        <v>6.5920522222222222E-2</v>
      </c>
      <c r="I1358" s="2">
        <v>1</v>
      </c>
      <c r="J1358" s="2">
        <v>1</v>
      </c>
      <c r="K1358" s="2">
        <v>0</v>
      </c>
      <c r="L1358" s="2">
        <v>11</v>
      </c>
      <c r="M1358" s="2">
        <v>11</v>
      </c>
      <c r="N1358">
        <v>0</v>
      </c>
      <c r="O1358" s="2">
        <v>9</v>
      </c>
      <c r="P1358" s="2">
        <v>3</v>
      </c>
      <c r="Q1358" s="2">
        <v>7</v>
      </c>
      <c r="R1358" s="2">
        <v>7</v>
      </c>
      <c r="S1358" s="2">
        <v>0</v>
      </c>
      <c r="T1358" s="2">
        <v>0</v>
      </c>
      <c r="U1358" s="2">
        <v>1</v>
      </c>
      <c r="V1358" s="45">
        <v>6.5277777777777782E-3</v>
      </c>
      <c r="W1358" s="45">
        <v>0.33333333333333331</v>
      </c>
      <c r="X1358" s="45">
        <v>4.6516203703703705E-2</v>
      </c>
      <c r="Y1358" s="2">
        <v>1</v>
      </c>
      <c r="Z1358" s="2">
        <v>7</v>
      </c>
      <c r="AA1358">
        <v>11</v>
      </c>
      <c r="AB1358" t="str">
        <f t="shared" si="15"/>
        <v>Cardiff And ValeRhondda Cynon Taff</v>
      </c>
      <c r="AC1358" t="str">
        <f>IFERROR(VLOOKUP(AB1358,Control!X:Y,2,FALSE),"secondary")</f>
        <v>secondary</v>
      </c>
    </row>
    <row r="1359" spans="1:29" x14ac:dyDescent="0.25">
      <c r="A1359" s="11">
        <v>44676</v>
      </c>
      <c r="B1359" s="2">
        <v>17</v>
      </c>
      <c r="C1359" t="s">
        <v>90</v>
      </c>
      <c r="D1359" t="s">
        <v>163</v>
      </c>
      <c r="E1359" t="s">
        <v>153</v>
      </c>
      <c r="F1359" t="s">
        <v>274</v>
      </c>
      <c r="G1359" s="3">
        <v>0</v>
      </c>
      <c r="H1359" s="5">
        <v>1.3229166666666667E-2</v>
      </c>
      <c r="I1359" s="2">
        <v>0</v>
      </c>
      <c r="J1359" s="2">
        <v>0</v>
      </c>
      <c r="K1359" s="2">
        <v>0</v>
      </c>
      <c r="L1359" s="2">
        <v>1</v>
      </c>
      <c r="M1359" s="2">
        <v>1</v>
      </c>
      <c r="N1359">
        <v>0</v>
      </c>
      <c r="O1359" s="2">
        <v>1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1</v>
      </c>
      <c r="V1359" s="45" t="s">
        <v>77</v>
      </c>
      <c r="W1359" s="45" t="s">
        <v>77</v>
      </c>
      <c r="X1359" s="45" t="s">
        <v>77</v>
      </c>
      <c r="Y1359" s="2">
        <v>1</v>
      </c>
      <c r="Z1359" s="2">
        <v>0</v>
      </c>
      <c r="AA1359">
        <v>1</v>
      </c>
      <c r="AB1359" t="str">
        <f t="shared" si="15"/>
        <v>Cardiff And ValeRhondda Cynon Taff</v>
      </c>
      <c r="AC1359" t="str">
        <f>IFERROR(VLOOKUP(AB1359,Control!X:Y,2,FALSE),"secondary")</f>
        <v>secondary</v>
      </c>
    </row>
    <row r="1360" spans="1:29" x14ac:dyDescent="0.25">
      <c r="A1360" s="11">
        <v>44676</v>
      </c>
      <c r="B1360" s="2">
        <v>17</v>
      </c>
      <c r="C1360" t="s">
        <v>90</v>
      </c>
      <c r="D1360" t="s">
        <v>136</v>
      </c>
      <c r="E1360" t="s">
        <v>132</v>
      </c>
      <c r="F1360" t="s">
        <v>267</v>
      </c>
      <c r="G1360" s="3">
        <v>0</v>
      </c>
      <c r="H1360" s="5">
        <v>2.6620347222222223E-3</v>
      </c>
      <c r="I1360" s="2">
        <v>0</v>
      </c>
      <c r="J1360" s="2">
        <v>0</v>
      </c>
      <c r="K1360" s="2">
        <v>0</v>
      </c>
      <c r="L1360" s="2">
        <v>1</v>
      </c>
      <c r="M1360" s="2">
        <v>1</v>
      </c>
      <c r="N1360">
        <v>1</v>
      </c>
      <c r="O1360" s="2">
        <v>1</v>
      </c>
      <c r="P1360" s="2">
        <v>0</v>
      </c>
      <c r="Q1360" s="2">
        <v>1</v>
      </c>
      <c r="R1360" s="2">
        <v>1</v>
      </c>
      <c r="S1360" s="2">
        <v>0</v>
      </c>
      <c r="T1360" s="2">
        <v>0</v>
      </c>
      <c r="U1360" s="2">
        <v>0</v>
      </c>
      <c r="V1360" s="45" t="s">
        <v>77</v>
      </c>
      <c r="W1360" s="45" t="s">
        <v>77</v>
      </c>
      <c r="X1360" s="45">
        <v>3.7152777777777778E-2</v>
      </c>
      <c r="Y1360" s="2">
        <v>0</v>
      </c>
      <c r="Z1360" s="2">
        <v>1</v>
      </c>
      <c r="AA1360">
        <v>1</v>
      </c>
      <c r="AB1360" t="str">
        <f t="shared" si="15"/>
        <v>Cardiff And ValeSwansea</v>
      </c>
      <c r="AC1360" t="str">
        <f>IFERROR(VLOOKUP(AB1360,Control!X:Y,2,FALSE),"secondary")</f>
        <v>secondary</v>
      </c>
    </row>
    <row r="1361" spans="1:29" x14ac:dyDescent="0.25">
      <c r="A1361" s="11">
        <v>44676</v>
      </c>
      <c r="B1361" s="2">
        <v>17</v>
      </c>
      <c r="C1361" t="s">
        <v>90</v>
      </c>
      <c r="D1361" t="s">
        <v>136</v>
      </c>
      <c r="E1361" t="s">
        <v>132</v>
      </c>
      <c r="F1361" t="s">
        <v>278</v>
      </c>
      <c r="G1361" s="3">
        <v>3.3480543333333332</v>
      </c>
      <c r="H1361" s="5">
        <v>2.0377311111111109E-2</v>
      </c>
      <c r="I1361" s="2">
        <v>0</v>
      </c>
      <c r="J1361" s="2">
        <v>0</v>
      </c>
      <c r="K1361" s="2">
        <v>0</v>
      </c>
      <c r="L1361" s="2">
        <v>17</v>
      </c>
      <c r="M1361" s="2">
        <v>17</v>
      </c>
      <c r="N1361">
        <v>4</v>
      </c>
      <c r="O1361" s="2">
        <v>16</v>
      </c>
      <c r="P1361" s="2">
        <v>0</v>
      </c>
      <c r="Q1361" s="2">
        <v>13</v>
      </c>
      <c r="R1361" s="2">
        <v>13</v>
      </c>
      <c r="S1361" s="2">
        <v>0</v>
      </c>
      <c r="T1361" s="2">
        <v>0</v>
      </c>
      <c r="U1361" s="2">
        <v>4</v>
      </c>
      <c r="V1361" s="45" t="s">
        <v>77</v>
      </c>
      <c r="W1361" s="45" t="s">
        <v>77</v>
      </c>
      <c r="X1361" s="45">
        <v>1.0717592592592593E-2</v>
      </c>
      <c r="Y1361" s="2">
        <v>4</v>
      </c>
      <c r="Z1361" s="2">
        <v>13</v>
      </c>
      <c r="AA1361">
        <v>17</v>
      </c>
      <c r="AB1361" t="str">
        <f t="shared" si="15"/>
        <v>Cardiff And ValeTorfaen</v>
      </c>
      <c r="AC1361" t="str">
        <f>IFERROR(VLOOKUP(AB1361,Control!X:Y,2,FALSE),"secondary")</f>
        <v>secondary</v>
      </c>
    </row>
    <row r="1362" spans="1:29" x14ac:dyDescent="0.25">
      <c r="A1362" s="11">
        <v>44676</v>
      </c>
      <c r="B1362" s="2">
        <v>17</v>
      </c>
      <c r="C1362" t="s">
        <v>90</v>
      </c>
      <c r="D1362" t="s">
        <v>163</v>
      </c>
      <c r="E1362" t="s">
        <v>153</v>
      </c>
      <c r="F1362" t="s">
        <v>278</v>
      </c>
      <c r="G1362" s="3">
        <v>0</v>
      </c>
      <c r="H1362" s="5">
        <v>2.9982638888888889E-2</v>
      </c>
      <c r="I1362" s="2">
        <v>0</v>
      </c>
      <c r="J1362" s="2">
        <v>0</v>
      </c>
      <c r="K1362" s="2">
        <v>0</v>
      </c>
      <c r="L1362" s="2">
        <v>2</v>
      </c>
      <c r="M1362" s="2">
        <v>2</v>
      </c>
      <c r="N1362">
        <v>0</v>
      </c>
      <c r="O1362" s="2">
        <v>1</v>
      </c>
      <c r="P1362" s="2">
        <v>0</v>
      </c>
      <c r="Q1362" s="2">
        <v>1</v>
      </c>
      <c r="R1362" s="2">
        <v>1</v>
      </c>
      <c r="S1362" s="2">
        <v>0</v>
      </c>
      <c r="T1362" s="2">
        <v>0</v>
      </c>
      <c r="U1362" s="2">
        <v>1</v>
      </c>
      <c r="V1362" s="45" t="s">
        <v>77</v>
      </c>
      <c r="W1362" s="45" t="s">
        <v>77</v>
      </c>
      <c r="X1362" s="45">
        <v>0.28002314814814816</v>
      </c>
      <c r="Y1362" s="2">
        <v>1</v>
      </c>
      <c r="Z1362" s="2">
        <v>1</v>
      </c>
      <c r="AA1362">
        <v>2</v>
      </c>
      <c r="AB1362" t="str">
        <f t="shared" si="15"/>
        <v>Cardiff And ValeTorfaen</v>
      </c>
      <c r="AC1362" t="str">
        <f>IFERROR(VLOOKUP(AB1362,Control!X:Y,2,FALSE),"secondary")</f>
        <v>secondary</v>
      </c>
    </row>
    <row r="1363" spans="1:29" x14ac:dyDescent="0.25">
      <c r="A1363" s="11">
        <v>44676</v>
      </c>
      <c r="B1363" s="2">
        <v>17</v>
      </c>
      <c r="C1363" t="s">
        <v>90</v>
      </c>
      <c r="D1363" t="s">
        <v>155</v>
      </c>
      <c r="E1363" t="s">
        <v>146</v>
      </c>
      <c r="F1363" t="s">
        <v>278</v>
      </c>
      <c r="G1363" s="3">
        <v>0</v>
      </c>
      <c r="H1363" s="5">
        <v>1.2230902777777778E-2</v>
      </c>
      <c r="I1363" s="2">
        <v>0</v>
      </c>
      <c r="J1363" s="2">
        <v>0</v>
      </c>
      <c r="K1363" s="2">
        <v>0</v>
      </c>
      <c r="L1363" s="2">
        <v>4</v>
      </c>
      <c r="M1363" s="2">
        <v>4</v>
      </c>
      <c r="N1363">
        <v>0</v>
      </c>
      <c r="O1363" s="2">
        <v>4</v>
      </c>
      <c r="P1363" s="2">
        <v>0</v>
      </c>
      <c r="Q1363" s="2">
        <v>2</v>
      </c>
      <c r="R1363" s="2">
        <v>2</v>
      </c>
      <c r="S1363" s="2">
        <v>0</v>
      </c>
      <c r="T1363" s="2">
        <v>0</v>
      </c>
      <c r="U1363" s="2">
        <v>2</v>
      </c>
      <c r="V1363" s="45" t="s">
        <v>77</v>
      </c>
      <c r="W1363" s="45" t="s">
        <v>77</v>
      </c>
      <c r="X1363" s="45">
        <v>0.10288773148148149</v>
      </c>
      <c r="Y1363" s="2">
        <v>2</v>
      </c>
      <c r="Z1363" s="2">
        <v>2</v>
      </c>
      <c r="AA1363">
        <v>4</v>
      </c>
      <c r="AB1363" t="str">
        <f t="shared" si="15"/>
        <v>Cardiff And ValeTorfaen</v>
      </c>
      <c r="AC1363" t="str">
        <f>IFERROR(VLOOKUP(AB1363,Control!X:Y,2,FALSE),"secondary")</f>
        <v>secondary</v>
      </c>
    </row>
    <row r="1364" spans="1:29" x14ac:dyDescent="0.25">
      <c r="A1364" s="11">
        <v>44676</v>
      </c>
      <c r="B1364" s="2">
        <v>17</v>
      </c>
      <c r="C1364" t="s">
        <v>90</v>
      </c>
      <c r="D1364" t="s">
        <v>174</v>
      </c>
      <c r="E1364" t="s">
        <v>153</v>
      </c>
      <c r="F1364" t="s">
        <v>278</v>
      </c>
      <c r="G1364" s="3">
        <v>0</v>
      </c>
      <c r="H1364" s="5">
        <v>4.5717604166666667E-3</v>
      </c>
      <c r="I1364" s="2">
        <v>0</v>
      </c>
      <c r="J1364" s="2">
        <v>0</v>
      </c>
      <c r="K1364" s="2">
        <v>0</v>
      </c>
      <c r="L1364" s="2">
        <v>2</v>
      </c>
      <c r="M1364" s="2">
        <v>2</v>
      </c>
      <c r="N1364">
        <v>0</v>
      </c>
      <c r="O1364" s="2">
        <v>2</v>
      </c>
      <c r="P1364" s="2">
        <v>0</v>
      </c>
      <c r="Q1364" s="2">
        <v>2</v>
      </c>
      <c r="R1364" s="2">
        <v>2</v>
      </c>
      <c r="S1364" s="2">
        <v>0</v>
      </c>
      <c r="T1364" s="2">
        <v>0</v>
      </c>
      <c r="U1364" s="2">
        <v>0</v>
      </c>
      <c r="V1364" s="45" t="s">
        <v>77</v>
      </c>
      <c r="W1364" s="45" t="s">
        <v>77</v>
      </c>
      <c r="X1364" s="45">
        <v>2.8859953703703707E-2</v>
      </c>
      <c r="Y1364" s="2">
        <v>0</v>
      </c>
      <c r="Z1364" s="2">
        <v>2</v>
      </c>
      <c r="AA1364">
        <v>2</v>
      </c>
      <c r="AB1364" t="str">
        <f t="shared" si="15"/>
        <v>Cardiff And ValeTorfaen</v>
      </c>
      <c r="AC1364" t="str">
        <f>IFERROR(VLOOKUP(AB1364,Control!X:Y,2,FALSE),"secondary")</f>
        <v>secondary</v>
      </c>
    </row>
    <row r="1365" spans="1:29" x14ac:dyDescent="0.25">
      <c r="A1365" s="11">
        <v>44676</v>
      </c>
      <c r="B1365" s="2">
        <v>17</v>
      </c>
      <c r="C1365" t="s">
        <v>90</v>
      </c>
      <c r="D1365" t="s">
        <v>136</v>
      </c>
      <c r="E1365" t="s">
        <v>132</v>
      </c>
      <c r="F1365" t="s">
        <v>283</v>
      </c>
      <c r="G1365" s="3">
        <v>110.77916116666664</v>
      </c>
      <c r="H1365" s="5">
        <v>6.2740026988636344E-2</v>
      </c>
      <c r="I1365" s="2">
        <v>5</v>
      </c>
      <c r="J1365" s="2">
        <v>2</v>
      </c>
      <c r="K1365" s="2">
        <v>0</v>
      </c>
      <c r="L1365" s="2">
        <v>84</v>
      </c>
      <c r="M1365" s="2">
        <v>83</v>
      </c>
      <c r="N1365">
        <v>14</v>
      </c>
      <c r="O1365" s="2">
        <v>57</v>
      </c>
      <c r="P1365" s="2">
        <v>19</v>
      </c>
      <c r="Q1365" s="2">
        <v>44</v>
      </c>
      <c r="R1365" s="2">
        <v>56</v>
      </c>
      <c r="S1365" s="2">
        <v>12</v>
      </c>
      <c r="T1365" s="2">
        <v>1</v>
      </c>
      <c r="U1365" s="2">
        <v>8</v>
      </c>
      <c r="V1365" s="45">
        <v>4.0277777777777777E-3</v>
      </c>
      <c r="W1365" s="45">
        <v>0.73684210526315785</v>
      </c>
      <c r="X1365" s="45">
        <v>6.5729166666666672E-2</v>
      </c>
      <c r="Y1365" s="2">
        <v>9</v>
      </c>
      <c r="Z1365" s="2">
        <v>56</v>
      </c>
      <c r="AA1365">
        <v>83</v>
      </c>
      <c r="AB1365" t="str">
        <f t="shared" si="15"/>
        <v>Cardiff And ValeVale Of Glamorgan</v>
      </c>
      <c r="AC1365" t="str">
        <f>IFERROR(VLOOKUP(AB1365,Control!X:Y,2,FALSE),"secondary")</f>
        <v>Primary</v>
      </c>
    </row>
    <row r="1366" spans="1:29" x14ac:dyDescent="0.25">
      <c r="A1366" s="11">
        <v>44676</v>
      </c>
      <c r="B1366" s="2">
        <v>17</v>
      </c>
      <c r="C1366" t="s">
        <v>90</v>
      </c>
      <c r="D1366" t="s">
        <v>155</v>
      </c>
      <c r="E1366" t="s">
        <v>146</v>
      </c>
      <c r="F1366" t="s">
        <v>283</v>
      </c>
      <c r="G1366" s="3">
        <v>0</v>
      </c>
      <c r="H1366" s="5">
        <v>2.5214119002525258E-2</v>
      </c>
      <c r="I1366" s="2">
        <v>0</v>
      </c>
      <c r="J1366" s="2">
        <v>0</v>
      </c>
      <c r="K1366" s="2">
        <v>0</v>
      </c>
      <c r="L1366" s="2">
        <v>23</v>
      </c>
      <c r="M1366" s="2">
        <v>23</v>
      </c>
      <c r="N1366">
        <v>0</v>
      </c>
      <c r="O1366" s="2">
        <v>20</v>
      </c>
      <c r="P1366" s="2">
        <v>2</v>
      </c>
      <c r="Q1366" s="2">
        <v>13</v>
      </c>
      <c r="R1366" s="2">
        <v>13</v>
      </c>
      <c r="S1366" s="2">
        <v>0</v>
      </c>
      <c r="T1366" s="2">
        <v>1</v>
      </c>
      <c r="U1366" s="2">
        <v>7</v>
      </c>
      <c r="V1366" s="45">
        <v>6.7766203703703703E-3</v>
      </c>
      <c r="W1366" s="45">
        <v>0.5</v>
      </c>
      <c r="X1366" s="45">
        <v>6.627314814814815E-2</v>
      </c>
      <c r="Y1366" s="2">
        <v>8</v>
      </c>
      <c r="Z1366" s="2">
        <v>13</v>
      </c>
      <c r="AA1366">
        <v>23</v>
      </c>
      <c r="AB1366" t="str">
        <f t="shared" si="15"/>
        <v>Cardiff And ValeVale Of Glamorgan</v>
      </c>
      <c r="AC1366" t="str">
        <f>IFERROR(VLOOKUP(AB1366,Control!X:Y,2,FALSE),"secondary")</f>
        <v>Primary</v>
      </c>
    </row>
    <row r="1367" spans="1:29" x14ac:dyDescent="0.25">
      <c r="A1367" s="11">
        <v>44676</v>
      </c>
      <c r="B1367" s="2">
        <v>17</v>
      </c>
      <c r="C1367" t="s">
        <v>81</v>
      </c>
      <c r="D1367" t="s">
        <v>135</v>
      </c>
      <c r="E1367" t="s">
        <v>132</v>
      </c>
      <c r="F1367" t="s">
        <v>280</v>
      </c>
      <c r="G1367" s="3">
        <v>3.5049999999999994</v>
      </c>
      <c r="H1367" s="5">
        <v>3.0899471230158734E-2</v>
      </c>
      <c r="I1367" s="2">
        <v>0</v>
      </c>
      <c r="J1367" s="2">
        <v>0</v>
      </c>
      <c r="K1367" s="2">
        <v>0</v>
      </c>
      <c r="L1367" s="2">
        <v>8</v>
      </c>
      <c r="M1367" s="2">
        <v>8</v>
      </c>
      <c r="N1367">
        <v>1</v>
      </c>
      <c r="O1367" s="2">
        <v>7</v>
      </c>
      <c r="P1367" s="2">
        <v>3</v>
      </c>
      <c r="Q1367" s="2">
        <v>1</v>
      </c>
      <c r="R1367" s="2">
        <v>2</v>
      </c>
      <c r="S1367" s="2">
        <v>1</v>
      </c>
      <c r="T1367" s="2">
        <v>1</v>
      </c>
      <c r="U1367" s="2">
        <v>2</v>
      </c>
      <c r="V1367" s="45">
        <v>3.0208333333333333E-3</v>
      </c>
      <c r="W1367" s="45">
        <v>1</v>
      </c>
      <c r="X1367" s="45">
        <v>6.2500000000000003E-3</v>
      </c>
      <c r="Y1367" s="2">
        <v>3</v>
      </c>
      <c r="Z1367" s="2">
        <v>2</v>
      </c>
      <c r="AA1367">
        <v>8</v>
      </c>
      <c r="AB1367" t="str">
        <f t="shared" si="15"/>
        <v>Cwm Taf MorgannwgBlaenau Gwent</v>
      </c>
      <c r="AC1367" t="str">
        <f>IFERROR(VLOOKUP(AB1367,Control!X:Y,2,FALSE),"secondary")</f>
        <v>secondary</v>
      </c>
    </row>
    <row r="1368" spans="1:29" x14ac:dyDescent="0.25">
      <c r="A1368" s="11">
        <v>44676</v>
      </c>
      <c r="B1368" s="2">
        <v>17</v>
      </c>
      <c r="C1368" t="s">
        <v>81</v>
      </c>
      <c r="D1368" t="s">
        <v>140</v>
      </c>
      <c r="E1368" t="s">
        <v>132</v>
      </c>
      <c r="F1368" t="s">
        <v>269</v>
      </c>
      <c r="G1368" s="3">
        <v>271.01638233333335</v>
      </c>
      <c r="H1368" s="5">
        <v>0.12760876962868478</v>
      </c>
      <c r="I1368" s="2">
        <v>20</v>
      </c>
      <c r="J1368" s="2">
        <v>12</v>
      </c>
      <c r="K1368" s="2">
        <v>7</v>
      </c>
      <c r="L1368" s="2">
        <v>91</v>
      </c>
      <c r="M1368" s="2">
        <v>90</v>
      </c>
      <c r="N1368">
        <v>16</v>
      </c>
      <c r="O1368" s="2">
        <v>49</v>
      </c>
      <c r="P1368" s="2">
        <v>17</v>
      </c>
      <c r="Q1368" s="2">
        <v>55</v>
      </c>
      <c r="R1368" s="2">
        <v>68</v>
      </c>
      <c r="S1368" s="2">
        <v>13</v>
      </c>
      <c r="T1368" s="2">
        <v>3</v>
      </c>
      <c r="U1368" s="2">
        <v>3</v>
      </c>
      <c r="V1368" s="45">
        <v>7.3148148148148148E-3</v>
      </c>
      <c r="W1368" s="45">
        <v>0.35294117647058826</v>
      </c>
      <c r="X1368" s="45">
        <v>5.1510416666666677E-2</v>
      </c>
      <c r="Y1368" s="2">
        <v>6</v>
      </c>
      <c r="Z1368" s="2">
        <v>68</v>
      </c>
      <c r="AA1368">
        <v>91</v>
      </c>
      <c r="AB1368" t="str">
        <f t="shared" si="15"/>
        <v>Cwm Taf MorgannwgBridgend</v>
      </c>
      <c r="AC1368" t="str">
        <f>IFERROR(VLOOKUP(AB1368,Control!X:Y,2,FALSE),"secondary")</f>
        <v>Primary</v>
      </c>
    </row>
    <row r="1369" spans="1:29" x14ac:dyDescent="0.25">
      <c r="A1369" s="11">
        <v>44676</v>
      </c>
      <c r="B1369" s="2">
        <v>17</v>
      </c>
      <c r="C1369" t="s">
        <v>81</v>
      </c>
      <c r="D1369" t="s">
        <v>135</v>
      </c>
      <c r="E1369" t="s">
        <v>132</v>
      </c>
      <c r="F1369" t="s">
        <v>269</v>
      </c>
      <c r="G1369" s="3">
        <v>10.274721333333332</v>
      </c>
      <c r="H1369" s="5">
        <v>0.15312112962962962</v>
      </c>
      <c r="I1369" s="2">
        <v>1</v>
      </c>
      <c r="J1369" s="2">
        <v>0</v>
      </c>
      <c r="K1369" s="2">
        <v>0</v>
      </c>
      <c r="L1369" s="2">
        <v>2</v>
      </c>
      <c r="M1369" s="2">
        <v>2</v>
      </c>
      <c r="N1369">
        <v>1</v>
      </c>
      <c r="O1369" s="2">
        <v>2</v>
      </c>
      <c r="P1369" s="2">
        <v>1</v>
      </c>
      <c r="Q1369" s="2">
        <v>1</v>
      </c>
      <c r="R1369" s="2">
        <v>1</v>
      </c>
      <c r="S1369" s="2">
        <v>0</v>
      </c>
      <c r="T1369" s="2">
        <v>0</v>
      </c>
      <c r="U1369" s="2">
        <v>0</v>
      </c>
      <c r="V1369" s="45">
        <v>2.8240740740740739E-3</v>
      </c>
      <c r="W1369" s="45">
        <v>1</v>
      </c>
      <c r="X1369" s="45">
        <v>7.8981481481481486E-2</v>
      </c>
      <c r="Y1369" s="2">
        <v>0</v>
      </c>
      <c r="Z1369" s="2">
        <v>1</v>
      </c>
      <c r="AA1369">
        <v>2</v>
      </c>
      <c r="AB1369" t="str">
        <f t="shared" si="15"/>
        <v>Cwm Taf MorgannwgBridgend</v>
      </c>
      <c r="AC1369" t="str">
        <f>IFERROR(VLOOKUP(AB1369,Control!X:Y,2,FALSE),"secondary")</f>
        <v>Primary</v>
      </c>
    </row>
    <row r="1370" spans="1:29" x14ac:dyDescent="0.25">
      <c r="A1370" s="11">
        <v>44676</v>
      </c>
      <c r="B1370" s="2">
        <v>17</v>
      </c>
      <c r="C1370" t="s">
        <v>81</v>
      </c>
      <c r="D1370" t="s">
        <v>141</v>
      </c>
      <c r="E1370" t="s">
        <v>132</v>
      </c>
      <c r="F1370" t="s">
        <v>269</v>
      </c>
      <c r="G1370" s="3">
        <v>7.9141666666666666</v>
      </c>
      <c r="H1370" s="5">
        <v>9.2855902777777791E-2</v>
      </c>
      <c r="I1370" s="2">
        <v>1</v>
      </c>
      <c r="J1370" s="2">
        <v>0</v>
      </c>
      <c r="K1370" s="2">
        <v>0</v>
      </c>
      <c r="L1370" s="2">
        <v>3</v>
      </c>
      <c r="M1370" s="2">
        <v>3</v>
      </c>
      <c r="N1370">
        <v>0</v>
      </c>
      <c r="O1370" s="2">
        <v>2</v>
      </c>
      <c r="P1370" s="2">
        <v>1</v>
      </c>
      <c r="Q1370" s="2">
        <v>2</v>
      </c>
      <c r="R1370" s="2">
        <v>2</v>
      </c>
      <c r="S1370" s="2">
        <v>0</v>
      </c>
      <c r="T1370" s="2">
        <v>0</v>
      </c>
      <c r="U1370" s="2">
        <v>0</v>
      </c>
      <c r="V1370" s="45">
        <v>6.1574074074074083E-3</v>
      </c>
      <c r="W1370" s="45">
        <v>0</v>
      </c>
      <c r="X1370" s="45">
        <v>0.27113425925925927</v>
      </c>
      <c r="Y1370" s="2">
        <v>0</v>
      </c>
      <c r="Z1370" s="2">
        <v>2</v>
      </c>
      <c r="AA1370">
        <v>3</v>
      </c>
      <c r="AB1370" t="str">
        <f t="shared" si="15"/>
        <v>Cwm Taf MorgannwgBridgend</v>
      </c>
      <c r="AC1370" t="str">
        <f>IFERROR(VLOOKUP(AB1370,Control!X:Y,2,FALSE),"secondary")</f>
        <v>Primary</v>
      </c>
    </row>
    <row r="1371" spans="1:29" x14ac:dyDescent="0.25">
      <c r="A1371" s="11">
        <v>44676</v>
      </c>
      <c r="B1371" s="2">
        <v>17</v>
      </c>
      <c r="C1371" t="s">
        <v>81</v>
      </c>
      <c r="D1371" t="s">
        <v>135</v>
      </c>
      <c r="E1371" t="s">
        <v>132</v>
      </c>
      <c r="F1371" t="s">
        <v>272</v>
      </c>
      <c r="G1371" s="3">
        <v>16.918888666666668</v>
      </c>
      <c r="H1371" s="5">
        <v>4.2553660984848488E-2</v>
      </c>
      <c r="I1371" s="2">
        <v>1</v>
      </c>
      <c r="J1371" s="2">
        <v>0</v>
      </c>
      <c r="K1371" s="2">
        <v>0</v>
      </c>
      <c r="L1371" s="2">
        <v>22</v>
      </c>
      <c r="M1371" s="2">
        <v>22</v>
      </c>
      <c r="N1371">
        <v>5</v>
      </c>
      <c r="O1371" s="2">
        <v>15</v>
      </c>
      <c r="P1371" s="2">
        <v>2</v>
      </c>
      <c r="Q1371" s="2">
        <v>13</v>
      </c>
      <c r="R1371" s="2">
        <v>18</v>
      </c>
      <c r="S1371" s="2">
        <v>5</v>
      </c>
      <c r="T1371" s="2">
        <v>1</v>
      </c>
      <c r="U1371" s="2">
        <v>1</v>
      </c>
      <c r="V1371" s="45">
        <v>7.1527777777777787E-3</v>
      </c>
      <c r="W1371" s="45">
        <v>0.5</v>
      </c>
      <c r="X1371" s="45">
        <v>3.3425925925925928E-2</v>
      </c>
      <c r="Y1371" s="2">
        <v>2</v>
      </c>
      <c r="Z1371" s="2">
        <v>18</v>
      </c>
      <c r="AA1371">
        <v>22</v>
      </c>
      <c r="AB1371" t="str">
        <f t="shared" si="15"/>
        <v>Cwm Taf MorgannwgCaerphilly</v>
      </c>
      <c r="AC1371" t="str">
        <f>IFERROR(VLOOKUP(AB1371,Control!X:Y,2,FALSE),"secondary")</f>
        <v>secondary</v>
      </c>
    </row>
    <row r="1372" spans="1:29" x14ac:dyDescent="0.25">
      <c r="A1372" s="11">
        <v>44676</v>
      </c>
      <c r="B1372" s="2">
        <v>17</v>
      </c>
      <c r="C1372" t="s">
        <v>81</v>
      </c>
      <c r="D1372" t="s">
        <v>141</v>
      </c>
      <c r="E1372" t="s">
        <v>132</v>
      </c>
      <c r="F1372" t="s">
        <v>272</v>
      </c>
      <c r="G1372" s="3">
        <v>0.33972216666666666</v>
      </c>
      <c r="H1372" s="5">
        <v>2.4571756944444446E-2</v>
      </c>
      <c r="I1372" s="2">
        <v>0</v>
      </c>
      <c r="J1372" s="2">
        <v>0</v>
      </c>
      <c r="K1372" s="2">
        <v>0</v>
      </c>
      <c r="L1372" s="2">
        <v>1</v>
      </c>
      <c r="M1372" s="2">
        <v>1</v>
      </c>
      <c r="N1372">
        <v>0</v>
      </c>
      <c r="O1372" s="2">
        <v>1</v>
      </c>
      <c r="P1372" s="2">
        <v>1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45">
        <v>6.3888888888888884E-3</v>
      </c>
      <c r="W1372" s="45">
        <v>0</v>
      </c>
      <c r="X1372" s="45" t="s">
        <v>77</v>
      </c>
      <c r="Y1372" s="2">
        <v>0</v>
      </c>
      <c r="Z1372" s="2">
        <v>0</v>
      </c>
      <c r="AA1372">
        <v>1</v>
      </c>
      <c r="AB1372" t="str">
        <f t="shared" si="15"/>
        <v>Cwm Taf MorgannwgCaerphilly</v>
      </c>
      <c r="AC1372" t="str">
        <f>IFERROR(VLOOKUP(AB1372,Control!X:Y,2,FALSE),"secondary")</f>
        <v>secondary</v>
      </c>
    </row>
    <row r="1373" spans="1:29" x14ac:dyDescent="0.25">
      <c r="A1373" s="11">
        <v>44676</v>
      </c>
      <c r="B1373" s="2">
        <v>17</v>
      </c>
      <c r="C1373" t="s">
        <v>81</v>
      </c>
      <c r="D1373" t="s">
        <v>141</v>
      </c>
      <c r="E1373" t="s">
        <v>132</v>
      </c>
      <c r="F1373" t="s">
        <v>273</v>
      </c>
      <c r="G1373" s="3">
        <v>9.0516656666666648</v>
      </c>
      <c r="H1373" s="5">
        <v>0.10519385590277779</v>
      </c>
      <c r="I1373" s="2">
        <v>1</v>
      </c>
      <c r="J1373" s="2">
        <v>1</v>
      </c>
      <c r="K1373" s="2">
        <v>0</v>
      </c>
      <c r="L1373" s="2">
        <v>2</v>
      </c>
      <c r="M1373" s="2">
        <v>2</v>
      </c>
      <c r="N1373">
        <v>0</v>
      </c>
      <c r="O1373" s="2">
        <v>2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2</v>
      </c>
      <c r="V1373" s="45" t="s">
        <v>77</v>
      </c>
      <c r="W1373" s="45" t="s">
        <v>77</v>
      </c>
      <c r="X1373" s="45" t="s">
        <v>77</v>
      </c>
      <c r="Y1373" s="2">
        <v>2</v>
      </c>
      <c r="Z1373" s="2">
        <v>0</v>
      </c>
      <c r="AA1373">
        <v>2</v>
      </c>
      <c r="AB1373" t="str">
        <f t="shared" si="15"/>
        <v>Cwm Taf MorgannwgCardiff</v>
      </c>
      <c r="AC1373" t="str">
        <f>IFERROR(VLOOKUP(AB1373,Control!X:Y,2,FALSE),"secondary")</f>
        <v>secondary</v>
      </c>
    </row>
    <row r="1374" spans="1:29" x14ac:dyDescent="0.25">
      <c r="A1374" s="11">
        <v>44676</v>
      </c>
      <c r="B1374" s="2">
        <v>17</v>
      </c>
      <c r="C1374" t="s">
        <v>81</v>
      </c>
      <c r="D1374" t="s">
        <v>135</v>
      </c>
      <c r="E1374" t="s">
        <v>132</v>
      </c>
      <c r="F1374" t="s">
        <v>273</v>
      </c>
      <c r="G1374" s="3">
        <v>0</v>
      </c>
      <c r="H1374" s="5">
        <v>6.226854166666667E-3</v>
      </c>
      <c r="I1374" s="2">
        <v>0</v>
      </c>
      <c r="J1374" s="2">
        <v>0</v>
      </c>
      <c r="K1374" s="2">
        <v>0</v>
      </c>
      <c r="L1374" s="2">
        <v>1</v>
      </c>
      <c r="M1374" s="2">
        <v>1</v>
      </c>
      <c r="N1374">
        <v>1</v>
      </c>
      <c r="O1374" s="2">
        <v>1</v>
      </c>
      <c r="P1374" s="2">
        <v>0</v>
      </c>
      <c r="Q1374" s="2">
        <v>0</v>
      </c>
      <c r="R1374" s="2">
        <v>0</v>
      </c>
      <c r="S1374" s="2">
        <v>0</v>
      </c>
      <c r="T1374" s="2">
        <v>1</v>
      </c>
      <c r="U1374" s="2">
        <v>0</v>
      </c>
      <c r="V1374" s="45" t="s">
        <v>77</v>
      </c>
      <c r="W1374" s="45" t="s">
        <v>77</v>
      </c>
      <c r="X1374" s="45" t="s">
        <v>77</v>
      </c>
      <c r="Y1374" s="2">
        <v>1</v>
      </c>
      <c r="Z1374" s="2">
        <v>0</v>
      </c>
      <c r="AA1374">
        <v>1</v>
      </c>
      <c r="AB1374" t="str">
        <f t="shared" si="15"/>
        <v>Cwm Taf MorgannwgCardiff</v>
      </c>
      <c r="AC1374" t="str">
        <f>IFERROR(VLOOKUP(AB1374,Control!X:Y,2,FALSE),"secondary")</f>
        <v>secondary</v>
      </c>
    </row>
    <row r="1375" spans="1:29" x14ac:dyDescent="0.25">
      <c r="A1375" s="11">
        <v>44676</v>
      </c>
      <c r="B1375" s="2">
        <v>17</v>
      </c>
      <c r="C1375" t="s">
        <v>81</v>
      </c>
      <c r="D1375" t="s">
        <v>135</v>
      </c>
      <c r="E1375" t="s">
        <v>132</v>
      </c>
      <c r="F1375" t="s">
        <v>281</v>
      </c>
      <c r="G1375" s="3">
        <v>121.59582849999998</v>
      </c>
      <c r="H1375" s="5">
        <v>7.9058537828947367E-2</v>
      </c>
      <c r="I1375" s="2">
        <v>11</v>
      </c>
      <c r="J1375" s="2">
        <v>4</v>
      </c>
      <c r="K1375" s="2">
        <v>1</v>
      </c>
      <c r="L1375" s="2">
        <v>65</v>
      </c>
      <c r="M1375" s="2">
        <v>63</v>
      </c>
      <c r="N1375">
        <v>11</v>
      </c>
      <c r="O1375" s="2">
        <v>40</v>
      </c>
      <c r="P1375" s="2">
        <v>11</v>
      </c>
      <c r="Q1375" s="2">
        <v>42</v>
      </c>
      <c r="R1375" s="2">
        <v>48</v>
      </c>
      <c r="S1375" s="2">
        <v>6</v>
      </c>
      <c r="T1375" s="2">
        <v>1</v>
      </c>
      <c r="U1375" s="2">
        <v>5</v>
      </c>
      <c r="V1375" s="45">
        <v>2.7083333333333334E-3</v>
      </c>
      <c r="W1375" s="45">
        <v>0.81818181818181823</v>
      </c>
      <c r="X1375" s="45">
        <v>5.9432870370370379E-2</v>
      </c>
      <c r="Y1375" s="2">
        <v>6</v>
      </c>
      <c r="Z1375" s="2">
        <v>48</v>
      </c>
      <c r="AA1375">
        <v>65</v>
      </c>
      <c r="AB1375" t="str">
        <f t="shared" si="15"/>
        <v>Cwm Taf MorgannwgMerthyr Tydfil</v>
      </c>
      <c r="AC1375" t="str">
        <f>IFERROR(VLOOKUP(AB1375,Control!X:Y,2,FALSE),"secondary")</f>
        <v>Primary</v>
      </c>
    </row>
    <row r="1376" spans="1:29" x14ac:dyDescent="0.25">
      <c r="A1376" s="11">
        <v>44676</v>
      </c>
      <c r="B1376" s="2">
        <v>17</v>
      </c>
      <c r="C1376" t="s">
        <v>81</v>
      </c>
      <c r="D1376" t="s">
        <v>141</v>
      </c>
      <c r="E1376" t="s">
        <v>132</v>
      </c>
      <c r="F1376" t="s">
        <v>281</v>
      </c>
      <c r="G1376" s="3">
        <v>1.7805555</v>
      </c>
      <c r="H1376" s="5">
        <v>4.7511572916666668E-2</v>
      </c>
      <c r="I1376" s="2">
        <v>0</v>
      </c>
      <c r="J1376" s="2">
        <v>0</v>
      </c>
      <c r="K1376" s="2">
        <v>0</v>
      </c>
      <c r="L1376" s="2">
        <v>2</v>
      </c>
      <c r="M1376" s="2">
        <v>2</v>
      </c>
      <c r="N1376">
        <v>0</v>
      </c>
      <c r="O1376" s="2">
        <v>1</v>
      </c>
      <c r="P1376" s="2">
        <v>0</v>
      </c>
      <c r="Q1376" s="2">
        <v>1</v>
      </c>
      <c r="R1376" s="2">
        <v>1</v>
      </c>
      <c r="S1376" s="2">
        <v>0</v>
      </c>
      <c r="T1376" s="2">
        <v>0</v>
      </c>
      <c r="U1376" s="2">
        <v>1</v>
      </c>
      <c r="V1376" s="45" t="s">
        <v>77</v>
      </c>
      <c r="W1376" s="45" t="s">
        <v>77</v>
      </c>
      <c r="X1376" s="45">
        <v>6.2662037037037044E-2</v>
      </c>
      <c r="Y1376" s="2">
        <v>1</v>
      </c>
      <c r="Z1376" s="2">
        <v>1</v>
      </c>
      <c r="AA1376">
        <v>2</v>
      </c>
      <c r="AB1376" t="str">
        <f t="shared" si="15"/>
        <v>Cwm Taf MorgannwgMerthyr Tydfil</v>
      </c>
      <c r="AC1376" t="str">
        <f>IFERROR(VLOOKUP(AB1376,Control!X:Y,2,FALSE),"secondary")</f>
        <v>Primary</v>
      </c>
    </row>
    <row r="1377" spans="1:29" x14ac:dyDescent="0.25">
      <c r="A1377" s="11">
        <v>44676</v>
      </c>
      <c r="B1377" s="2">
        <v>17</v>
      </c>
      <c r="C1377" t="s">
        <v>81</v>
      </c>
      <c r="D1377" t="s">
        <v>140</v>
      </c>
      <c r="E1377" t="s">
        <v>132</v>
      </c>
      <c r="F1377" t="s">
        <v>275</v>
      </c>
      <c r="G1377" s="3">
        <v>12.348333333333331</v>
      </c>
      <c r="H1377" s="5">
        <v>5.1658950810185178E-2</v>
      </c>
      <c r="I1377" s="2">
        <v>1</v>
      </c>
      <c r="J1377" s="2">
        <v>0</v>
      </c>
      <c r="K1377" s="2">
        <v>0</v>
      </c>
      <c r="L1377" s="2">
        <v>11</v>
      </c>
      <c r="M1377" s="2">
        <v>11</v>
      </c>
      <c r="N1377">
        <v>3</v>
      </c>
      <c r="O1377" s="2">
        <v>8</v>
      </c>
      <c r="P1377" s="2">
        <v>3</v>
      </c>
      <c r="Q1377" s="2">
        <v>5</v>
      </c>
      <c r="R1377" s="2">
        <v>7</v>
      </c>
      <c r="S1377" s="2">
        <v>2</v>
      </c>
      <c r="T1377" s="2">
        <v>0</v>
      </c>
      <c r="U1377" s="2">
        <v>1</v>
      </c>
      <c r="V1377" s="45">
        <v>4.5949074074074069E-3</v>
      </c>
      <c r="W1377" s="45">
        <v>0.66666666666666663</v>
      </c>
      <c r="X1377" s="45">
        <v>5.2280092592592593E-2</v>
      </c>
      <c r="Y1377" s="2">
        <v>1</v>
      </c>
      <c r="Z1377" s="2">
        <v>7</v>
      </c>
      <c r="AA1377">
        <v>11</v>
      </c>
      <c r="AB1377" t="str">
        <f t="shared" si="15"/>
        <v>Cwm Taf MorgannwgNeath Port Talbot</v>
      </c>
      <c r="AC1377" t="str">
        <f>IFERROR(VLOOKUP(AB1377,Control!X:Y,2,FALSE),"secondary")</f>
        <v>secondary</v>
      </c>
    </row>
    <row r="1378" spans="1:29" x14ac:dyDescent="0.25">
      <c r="A1378" s="11">
        <v>44676</v>
      </c>
      <c r="B1378" s="2">
        <v>17</v>
      </c>
      <c r="C1378" t="s">
        <v>81</v>
      </c>
      <c r="D1378" t="s">
        <v>135</v>
      </c>
      <c r="E1378" t="s">
        <v>132</v>
      </c>
      <c r="F1378" t="s">
        <v>94</v>
      </c>
      <c r="G1378" s="3">
        <v>31.382498999999999</v>
      </c>
      <c r="H1378" s="5">
        <v>6.4157502314814818E-2</v>
      </c>
      <c r="I1378" s="2">
        <v>2</v>
      </c>
      <c r="J1378" s="2">
        <v>1</v>
      </c>
      <c r="K1378" s="2">
        <v>0</v>
      </c>
      <c r="L1378" s="2">
        <v>21</v>
      </c>
      <c r="M1378" s="2">
        <v>20</v>
      </c>
      <c r="N1378">
        <v>7</v>
      </c>
      <c r="O1378" s="2">
        <v>15</v>
      </c>
      <c r="P1378" s="2">
        <v>2</v>
      </c>
      <c r="Q1378" s="2">
        <v>14</v>
      </c>
      <c r="R1378" s="2">
        <v>17</v>
      </c>
      <c r="S1378" s="2">
        <v>3</v>
      </c>
      <c r="T1378" s="2">
        <v>1</v>
      </c>
      <c r="U1378" s="2">
        <v>1</v>
      </c>
      <c r="V1378" s="45">
        <v>2.9976851851851853E-3</v>
      </c>
      <c r="W1378" s="45">
        <v>1</v>
      </c>
      <c r="X1378" s="45">
        <v>4.6192129629629632E-2</v>
      </c>
      <c r="Y1378" s="2">
        <v>2</v>
      </c>
      <c r="Z1378" s="2">
        <v>17</v>
      </c>
      <c r="AA1378">
        <v>20</v>
      </c>
      <c r="AB1378" t="str">
        <f t="shared" si="15"/>
        <v>Cwm Taf MorgannwgPowys</v>
      </c>
      <c r="AC1378" t="str">
        <f>IFERROR(VLOOKUP(AB1378,Control!X:Y,2,FALSE),"secondary")</f>
        <v>secondary</v>
      </c>
    </row>
    <row r="1379" spans="1:29" x14ac:dyDescent="0.25">
      <c r="A1379" s="11">
        <v>44676</v>
      </c>
      <c r="B1379" s="2">
        <v>17</v>
      </c>
      <c r="C1379" t="s">
        <v>81</v>
      </c>
      <c r="D1379" t="s">
        <v>141</v>
      </c>
      <c r="E1379" t="s">
        <v>132</v>
      </c>
      <c r="F1379" t="s">
        <v>94</v>
      </c>
      <c r="G1379" s="3">
        <v>0</v>
      </c>
      <c r="H1379" s="5" t="s">
        <v>77</v>
      </c>
      <c r="I1379" s="2">
        <v>0</v>
      </c>
      <c r="J1379" s="2">
        <v>0</v>
      </c>
      <c r="K1379" s="2">
        <v>0</v>
      </c>
      <c r="L1379" s="2">
        <v>1</v>
      </c>
      <c r="M1379" s="2">
        <v>1</v>
      </c>
      <c r="N1379">
        <v>1</v>
      </c>
      <c r="O1379" s="2">
        <v>1</v>
      </c>
      <c r="P1379" s="2">
        <v>0</v>
      </c>
      <c r="Q1379" s="2">
        <v>0</v>
      </c>
      <c r="R1379" s="2">
        <v>1</v>
      </c>
      <c r="S1379" s="2">
        <v>1</v>
      </c>
      <c r="T1379" s="2">
        <v>0</v>
      </c>
      <c r="U1379" s="2">
        <v>0</v>
      </c>
      <c r="V1379" s="45" t="s">
        <v>77</v>
      </c>
      <c r="W1379" s="45" t="s">
        <v>77</v>
      </c>
      <c r="X1379" s="45">
        <v>0.12090277777777778</v>
      </c>
      <c r="Y1379" s="2">
        <v>0</v>
      </c>
      <c r="Z1379" s="2">
        <v>1</v>
      </c>
      <c r="AA1379">
        <v>1</v>
      </c>
      <c r="AB1379" t="str">
        <f t="shared" si="15"/>
        <v>Cwm Taf MorgannwgPowys</v>
      </c>
      <c r="AC1379" t="str">
        <f>IFERROR(VLOOKUP(AB1379,Control!X:Y,2,FALSE),"secondary")</f>
        <v>secondary</v>
      </c>
    </row>
    <row r="1380" spans="1:29" x14ac:dyDescent="0.25">
      <c r="A1380" s="11">
        <v>44676</v>
      </c>
      <c r="B1380" s="2">
        <v>17</v>
      </c>
      <c r="C1380" t="s">
        <v>81</v>
      </c>
      <c r="D1380" t="s">
        <v>141</v>
      </c>
      <c r="E1380" t="s">
        <v>132</v>
      </c>
      <c r="F1380" t="s">
        <v>274</v>
      </c>
      <c r="G1380" s="3">
        <v>259.18221616666659</v>
      </c>
      <c r="H1380" s="5">
        <v>7.3855790808364505E-2</v>
      </c>
      <c r="I1380" s="2">
        <v>23</v>
      </c>
      <c r="J1380" s="2">
        <v>11</v>
      </c>
      <c r="K1380" s="2">
        <v>0</v>
      </c>
      <c r="L1380" s="2">
        <v>157</v>
      </c>
      <c r="M1380" s="2">
        <v>155</v>
      </c>
      <c r="N1380">
        <v>47</v>
      </c>
      <c r="O1380" s="2">
        <v>100</v>
      </c>
      <c r="P1380" s="2">
        <v>34</v>
      </c>
      <c r="Q1380" s="2">
        <v>83</v>
      </c>
      <c r="R1380" s="2">
        <v>99</v>
      </c>
      <c r="S1380" s="2">
        <v>16</v>
      </c>
      <c r="T1380" s="2">
        <v>6</v>
      </c>
      <c r="U1380" s="2">
        <v>18</v>
      </c>
      <c r="V1380" s="45">
        <v>6.3657407407407404E-3</v>
      </c>
      <c r="W1380" s="45">
        <v>0.47058823529411764</v>
      </c>
      <c r="X1380" s="45">
        <v>5.4537037037037037E-2</v>
      </c>
      <c r="Y1380" s="2">
        <v>24</v>
      </c>
      <c r="Z1380" s="2">
        <v>99</v>
      </c>
      <c r="AA1380">
        <v>156</v>
      </c>
      <c r="AB1380" t="str">
        <f t="shared" si="15"/>
        <v>Cwm Taf MorgannwgRhondda Cynon Taff</v>
      </c>
      <c r="AC1380" t="str">
        <f>IFERROR(VLOOKUP(AB1380,Control!X:Y,2,FALSE),"secondary")</f>
        <v>Primary</v>
      </c>
    </row>
    <row r="1381" spans="1:29" x14ac:dyDescent="0.25">
      <c r="A1381" s="11">
        <v>44676</v>
      </c>
      <c r="B1381" s="2">
        <v>17</v>
      </c>
      <c r="C1381" t="s">
        <v>81</v>
      </c>
      <c r="D1381" t="s">
        <v>135</v>
      </c>
      <c r="E1381" t="s">
        <v>132</v>
      </c>
      <c r="F1381" t="s">
        <v>274</v>
      </c>
      <c r="G1381" s="3">
        <v>127.58944266666663</v>
      </c>
      <c r="H1381" s="5">
        <v>8.838657251984125E-2</v>
      </c>
      <c r="I1381" s="2">
        <v>12</v>
      </c>
      <c r="J1381" s="2">
        <v>6</v>
      </c>
      <c r="K1381" s="2">
        <v>2</v>
      </c>
      <c r="L1381" s="2">
        <v>62</v>
      </c>
      <c r="M1381" s="2">
        <v>61</v>
      </c>
      <c r="N1381">
        <v>16</v>
      </c>
      <c r="O1381" s="2">
        <v>39</v>
      </c>
      <c r="P1381" s="2">
        <v>9</v>
      </c>
      <c r="Q1381" s="2">
        <v>40</v>
      </c>
      <c r="R1381" s="2">
        <v>43</v>
      </c>
      <c r="S1381" s="2">
        <v>3</v>
      </c>
      <c r="T1381" s="2">
        <v>1</v>
      </c>
      <c r="U1381" s="2">
        <v>9</v>
      </c>
      <c r="V1381" s="45">
        <v>3.1018518518518522E-3</v>
      </c>
      <c r="W1381" s="45">
        <v>0.55555555555555558</v>
      </c>
      <c r="X1381" s="45">
        <v>6.5520833333333334E-2</v>
      </c>
      <c r="Y1381" s="2">
        <v>10</v>
      </c>
      <c r="Z1381" s="2">
        <v>43</v>
      </c>
      <c r="AA1381">
        <v>62</v>
      </c>
      <c r="AB1381" t="str">
        <f t="shared" si="15"/>
        <v>Cwm Taf MorgannwgRhondda Cynon Taff</v>
      </c>
      <c r="AC1381" t="str">
        <f>IFERROR(VLOOKUP(AB1381,Control!X:Y,2,FALSE),"secondary")</f>
        <v>Primary</v>
      </c>
    </row>
    <row r="1382" spans="1:29" x14ac:dyDescent="0.25">
      <c r="A1382" s="11">
        <v>44676</v>
      </c>
      <c r="B1382" s="2">
        <v>17</v>
      </c>
      <c r="C1382" t="s">
        <v>81</v>
      </c>
      <c r="D1382" t="s">
        <v>140</v>
      </c>
      <c r="E1382" t="s">
        <v>132</v>
      </c>
      <c r="F1382" t="s">
        <v>274</v>
      </c>
      <c r="G1382" s="3">
        <v>1.78</v>
      </c>
      <c r="H1382" s="5">
        <v>3.5138888888888893E-2</v>
      </c>
      <c r="I1382" s="2">
        <v>0</v>
      </c>
      <c r="J1382" s="2">
        <v>0</v>
      </c>
      <c r="K1382" s="2">
        <v>0</v>
      </c>
      <c r="L1382" s="2">
        <v>3</v>
      </c>
      <c r="M1382" s="2">
        <v>3</v>
      </c>
      <c r="N1382">
        <v>0</v>
      </c>
      <c r="O1382" s="2">
        <v>2</v>
      </c>
      <c r="P1382" s="2">
        <v>1</v>
      </c>
      <c r="Q1382" s="2">
        <v>0</v>
      </c>
      <c r="R1382" s="2">
        <v>2</v>
      </c>
      <c r="S1382" s="2">
        <v>2</v>
      </c>
      <c r="T1382" s="2">
        <v>0</v>
      </c>
      <c r="U1382" s="2">
        <v>0</v>
      </c>
      <c r="V1382" s="45">
        <v>1.1689814814814816E-3</v>
      </c>
      <c r="W1382" s="45">
        <v>1</v>
      </c>
      <c r="X1382" s="45">
        <v>0.23165509259259259</v>
      </c>
      <c r="Y1382" s="2">
        <v>0</v>
      </c>
      <c r="Z1382" s="2">
        <v>2</v>
      </c>
      <c r="AA1382">
        <v>3</v>
      </c>
      <c r="AB1382" t="str">
        <f t="shared" si="15"/>
        <v>Cwm Taf MorgannwgRhondda Cynon Taff</v>
      </c>
      <c r="AC1382" t="str">
        <f>IFERROR(VLOOKUP(AB1382,Control!X:Y,2,FALSE),"secondary")</f>
        <v>Primary</v>
      </c>
    </row>
    <row r="1383" spans="1:29" x14ac:dyDescent="0.25">
      <c r="A1383" s="11">
        <v>44676</v>
      </c>
      <c r="B1383" s="2">
        <v>17</v>
      </c>
      <c r="C1383" t="s">
        <v>81</v>
      </c>
      <c r="D1383" t="s">
        <v>140</v>
      </c>
      <c r="E1383" t="s">
        <v>132</v>
      </c>
      <c r="F1383" t="s">
        <v>283</v>
      </c>
      <c r="G1383" s="3">
        <v>49.128331499999987</v>
      </c>
      <c r="H1383" s="5">
        <v>0.14219545225694441</v>
      </c>
      <c r="I1383" s="2">
        <v>2</v>
      </c>
      <c r="J1383" s="2">
        <v>2</v>
      </c>
      <c r="K1383" s="2">
        <v>1</v>
      </c>
      <c r="L1383" s="2">
        <v>14</v>
      </c>
      <c r="M1383" s="2">
        <v>14</v>
      </c>
      <c r="N1383">
        <v>2</v>
      </c>
      <c r="O1383" s="2">
        <v>8</v>
      </c>
      <c r="P1383" s="2">
        <v>5</v>
      </c>
      <c r="Q1383" s="2">
        <v>4</v>
      </c>
      <c r="R1383" s="2">
        <v>4</v>
      </c>
      <c r="S1383" s="2">
        <v>0</v>
      </c>
      <c r="T1383" s="2">
        <v>1</v>
      </c>
      <c r="U1383" s="2">
        <v>4</v>
      </c>
      <c r="V1383" s="45">
        <v>1.1597222222222222E-2</v>
      </c>
      <c r="W1383" s="45">
        <v>0</v>
      </c>
      <c r="X1383" s="45">
        <v>5.7332175925925932E-2</v>
      </c>
      <c r="Y1383" s="2">
        <v>5</v>
      </c>
      <c r="Z1383" s="2">
        <v>4</v>
      </c>
      <c r="AA1383">
        <v>14</v>
      </c>
      <c r="AB1383" t="str">
        <f t="shared" si="15"/>
        <v>Cwm Taf MorgannwgVale Of Glamorgan</v>
      </c>
      <c r="AC1383" t="str">
        <f>IFERROR(VLOOKUP(AB1383,Control!X:Y,2,FALSE),"secondary")</f>
        <v>secondary</v>
      </c>
    </row>
    <row r="1384" spans="1:29" x14ac:dyDescent="0.25">
      <c r="A1384" s="11">
        <v>44676</v>
      </c>
      <c r="B1384" s="2">
        <v>17</v>
      </c>
      <c r="C1384" t="s">
        <v>76</v>
      </c>
      <c r="D1384" t="s">
        <v>137</v>
      </c>
      <c r="E1384" t="s">
        <v>132</v>
      </c>
      <c r="F1384" t="s">
        <v>268</v>
      </c>
      <c r="G1384" s="3">
        <v>355.23277483333339</v>
      </c>
      <c r="H1384" s="5">
        <v>0.13053410015808492</v>
      </c>
      <c r="I1384" s="2">
        <v>35</v>
      </c>
      <c r="J1384" s="2">
        <v>18</v>
      </c>
      <c r="K1384" s="2">
        <v>2</v>
      </c>
      <c r="L1384" s="2">
        <v>107</v>
      </c>
      <c r="M1384" s="2">
        <v>106</v>
      </c>
      <c r="N1384">
        <v>10</v>
      </c>
      <c r="O1384" s="2">
        <v>46</v>
      </c>
      <c r="P1384" s="2">
        <v>16</v>
      </c>
      <c r="Q1384" s="2">
        <v>78</v>
      </c>
      <c r="R1384" s="2">
        <v>86</v>
      </c>
      <c r="S1384" s="2">
        <v>8</v>
      </c>
      <c r="T1384" s="2">
        <v>1</v>
      </c>
      <c r="U1384" s="2">
        <v>4</v>
      </c>
      <c r="V1384" s="45">
        <v>8.9236111111111131E-3</v>
      </c>
      <c r="W1384" s="45">
        <v>0.25</v>
      </c>
      <c r="X1384" s="45">
        <v>7.949652777777777E-2</v>
      </c>
      <c r="Y1384" s="2">
        <v>5</v>
      </c>
      <c r="Z1384" s="2">
        <v>86</v>
      </c>
      <c r="AA1384">
        <v>107</v>
      </c>
      <c r="AB1384" t="str">
        <f t="shared" si="15"/>
        <v>Hywel DdaCarmarthenshire</v>
      </c>
      <c r="AC1384" t="str">
        <f>IFERROR(VLOOKUP(AB1384,Control!X:Y,2,FALSE),"secondary")</f>
        <v>Primary</v>
      </c>
    </row>
    <row r="1385" spans="1:29" x14ac:dyDescent="0.25">
      <c r="A1385" s="11">
        <v>44676</v>
      </c>
      <c r="B1385" s="2">
        <v>17</v>
      </c>
      <c r="C1385" t="s">
        <v>76</v>
      </c>
      <c r="D1385" t="s">
        <v>145</v>
      </c>
      <c r="E1385" t="s">
        <v>146</v>
      </c>
      <c r="F1385" t="s">
        <v>268</v>
      </c>
      <c r="G1385" s="3">
        <v>25.325554500000006</v>
      </c>
      <c r="H1385" s="5">
        <v>2.7863844696969699E-2</v>
      </c>
      <c r="I1385" s="2">
        <v>0</v>
      </c>
      <c r="J1385" s="2">
        <v>0</v>
      </c>
      <c r="K1385" s="2">
        <v>0</v>
      </c>
      <c r="L1385" s="2">
        <v>56</v>
      </c>
      <c r="M1385" s="2">
        <v>55</v>
      </c>
      <c r="N1385">
        <v>20</v>
      </c>
      <c r="O1385" s="2">
        <v>46</v>
      </c>
      <c r="P1385" s="2">
        <v>10</v>
      </c>
      <c r="Q1385" s="2">
        <v>37</v>
      </c>
      <c r="R1385" s="2">
        <v>40</v>
      </c>
      <c r="S1385" s="2">
        <v>3</v>
      </c>
      <c r="T1385" s="2">
        <v>0</v>
      </c>
      <c r="U1385" s="2">
        <v>6</v>
      </c>
      <c r="V1385" s="45">
        <v>4.3460648148148148E-3</v>
      </c>
      <c r="W1385" s="45">
        <v>0.6</v>
      </c>
      <c r="X1385" s="45">
        <v>5.212962962962963E-2</v>
      </c>
      <c r="Y1385" s="2">
        <v>6</v>
      </c>
      <c r="Z1385" s="2">
        <v>40</v>
      </c>
      <c r="AA1385">
        <v>55</v>
      </c>
      <c r="AB1385" t="str">
        <f t="shared" si="15"/>
        <v>Hywel DdaCarmarthenshire</v>
      </c>
      <c r="AC1385" t="str">
        <f>IFERROR(VLOOKUP(AB1385,Control!X:Y,2,FALSE),"secondary")</f>
        <v>Primary</v>
      </c>
    </row>
    <row r="1386" spans="1:29" x14ac:dyDescent="0.25">
      <c r="A1386" s="11">
        <v>44676</v>
      </c>
      <c r="B1386" s="2">
        <v>17</v>
      </c>
      <c r="C1386" t="s">
        <v>76</v>
      </c>
      <c r="D1386" t="s">
        <v>137</v>
      </c>
      <c r="E1386" t="s">
        <v>132</v>
      </c>
      <c r="F1386" t="s">
        <v>286</v>
      </c>
      <c r="G1386" s="3">
        <v>67.584443166666659</v>
      </c>
      <c r="H1386" s="5">
        <v>0.10703543750000002</v>
      </c>
      <c r="I1386" s="2">
        <v>7</v>
      </c>
      <c r="J1386" s="2">
        <v>2</v>
      </c>
      <c r="K1386" s="2">
        <v>1</v>
      </c>
      <c r="L1386" s="2">
        <v>27</v>
      </c>
      <c r="M1386" s="2">
        <v>27</v>
      </c>
      <c r="N1386">
        <v>6</v>
      </c>
      <c r="O1386" s="2">
        <v>10</v>
      </c>
      <c r="P1386" s="2">
        <v>2</v>
      </c>
      <c r="Q1386" s="2">
        <v>17</v>
      </c>
      <c r="R1386" s="2">
        <v>20</v>
      </c>
      <c r="S1386" s="2">
        <v>3</v>
      </c>
      <c r="T1386" s="2">
        <v>1</v>
      </c>
      <c r="U1386" s="2">
        <v>4</v>
      </c>
      <c r="V1386" s="45">
        <v>6.8923611111111121E-3</v>
      </c>
      <c r="W1386" s="45">
        <v>0.5</v>
      </c>
      <c r="X1386" s="45">
        <v>6.0046296296296299E-2</v>
      </c>
      <c r="Y1386" s="2">
        <v>5</v>
      </c>
      <c r="Z1386" s="2">
        <v>20</v>
      </c>
      <c r="AA1386">
        <v>27</v>
      </c>
      <c r="AB1386" t="str">
        <f t="shared" si="15"/>
        <v>Hywel DdaCeredigion</v>
      </c>
      <c r="AC1386" t="str">
        <f>IFERROR(VLOOKUP(AB1386,Control!X:Y,2,FALSE),"secondary")</f>
        <v>Primary</v>
      </c>
    </row>
    <row r="1387" spans="1:29" x14ac:dyDescent="0.25">
      <c r="A1387" s="11">
        <v>44676</v>
      </c>
      <c r="B1387" s="2">
        <v>17</v>
      </c>
      <c r="C1387" t="s">
        <v>76</v>
      </c>
      <c r="D1387" t="s">
        <v>147</v>
      </c>
      <c r="E1387" t="s">
        <v>132</v>
      </c>
      <c r="F1387" t="s">
        <v>286</v>
      </c>
      <c r="G1387" s="3">
        <v>32.506661833333339</v>
      </c>
      <c r="H1387" s="5">
        <v>3.7285756660997732E-2</v>
      </c>
      <c r="I1387" s="2">
        <v>2</v>
      </c>
      <c r="J1387" s="2">
        <v>1</v>
      </c>
      <c r="K1387" s="2">
        <v>0</v>
      </c>
      <c r="L1387" s="2">
        <v>49</v>
      </c>
      <c r="M1387" s="2">
        <v>49</v>
      </c>
      <c r="N1387">
        <v>10</v>
      </c>
      <c r="O1387" s="2">
        <v>37</v>
      </c>
      <c r="P1387" s="2">
        <v>5</v>
      </c>
      <c r="Q1387" s="2">
        <v>28</v>
      </c>
      <c r="R1387" s="2">
        <v>39</v>
      </c>
      <c r="S1387" s="2">
        <v>11</v>
      </c>
      <c r="T1387" s="2">
        <v>2</v>
      </c>
      <c r="U1387" s="2">
        <v>3</v>
      </c>
      <c r="V1387" s="45">
        <v>5.0810185185185186E-3</v>
      </c>
      <c r="W1387" s="45">
        <v>0.8</v>
      </c>
      <c r="X1387" s="45">
        <v>2.465277777777778E-2</v>
      </c>
      <c r="Y1387" s="2">
        <v>5</v>
      </c>
      <c r="Z1387" s="2">
        <v>39</v>
      </c>
      <c r="AA1387">
        <v>49</v>
      </c>
      <c r="AB1387" t="str">
        <f t="shared" si="15"/>
        <v>Hywel DdaCeredigion</v>
      </c>
      <c r="AC1387" t="str">
        <f>IFERROR(VLOOKUP(AB1387,Control!X:Y,2,FALSE),"secondary")</f>
        <v>Primary</v>
      </c>
    </row>
    <row r="1388" spans="1:29" x14ac:dyDescent="0.25">
      <c r="A1388" s="11">
        <v>44676</v>
      </c>
      <c r="B1388" s="2">
        <v>17</v>
      </c>
      <c r="C1388" t="s">
        <v>76</v>
      </c>
      <c r="D1388" t="s">
        <v>144</v>
      </c>
      <c r="E1388" t="s">
        <v>132</v>
      </c>
      <c r="F1388" t="s">
        <v>286</v>
      </c>
      <c r="G1388" s="3">
        <v>0.67222216666666668</v>
      </c>
      <c r="H1388" s="5">
        <v>2.4421295138888893E-2</v>
      </c>
      <c r="I1388" s="2">
        <v>0</v>
      </c>
      <c r="J1388" s="2">
        <v>0</v>
      </c>
      <c r="K1388" s="2">
        <v>0</v>
      </c>
      <c r="L1388" s="2">
        <v>2</v>
      </c>
      <c r="M1388" s="2">
        <v>2</v>
      </c>
      <c r="N1388">
        <v>0</v>
      </c>
      <c r="O1388" s="2">
        <v>2</v>
      </c>
      <c r="P1388" s="2">
        <v>2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45">
        <v>1.2858796296296297E-2</v>
      </c>
      <c r="W1388" s="45">
        <v>0.5</v>
      </c>
      <c r="X1388" s="45" t="s">
        <v>77</v>
      </c>
      <c r="Y1388" s="2">
        <v>0</v>
      </c>
      <c r="Z1388" s="2">
        <v>0</v>
      </c>
      <c r="AA1388">
        <v>2</v>
      </c>
      <c r="AB1388" t="str">
        <f t="shared" ref="AB1388:AB1451" si="16">C1388&amp;F1388</f>
        <v>Hywel DdaCeredigion</v>
      </c>
      <c r="AC1388" t="str">
        <f>IFERROR(VLOOKUP(AB1388,Control!X:Y,2,FALSE),"secondary")</f>
        <v>Primary</v>
      </c>
    </row>
    <row r="1389" spans="1:29" x14ac:dyDescent="0.25">
      <c r="A1389" s="11">
        <v>44676</v>
      </c>
      <c r="B1389" s="2">
        <v>17</v>
      </c>
      <c r="C1389" t="s">
        <v>76</v>
      </c>
      <c r="D1389" t="s">
        <v>175</v>
      </c>
      <c r="E1389" t="s">
        <v>153</v>
      </c>
      <c r="F1389" t="s">
        <v>286</v>
      </c>
      <c r="G1389" s="3">
        <v>0</v>
      </c>
      <c r="H1389" s="5">
        <v>7.0949097222222229E-3</v>
      </c>
      <c r="I1389" s="2">
        <v>0</v>
      </c>
      <c r="J1389" s="2">
        <v>0</v>
      </c>
      <c r="K1389" s="2">
        <v>0</v>
      </c>
      <c r="L1389" s="2">
        <v>1</v>
      </c>
      <c r="M1389" s="2">
        <v>1</v>
      </c>
      <c r="N1389">
        <v>0</v>
      </c>
      <c r="O1389" s="2">
        <v>1</v>
      </c>
      <c r="P1389" s="2">
        <v>0</v>
      </c>
      <c r="Q1389" s="2">
        <v>1</v>
      </c>
      <c r="R1389" s="2">
        <v>1</v>
      </c>
      <c r="S1389" s="2">
        <v>0</v>
      </c>
      <c r="T1389" s="2">
        <v>0</v>
      </c>
      <c r="U1389" s="2">
        <v>0</v>
      </c>
      <c r="V1389" s="45" t="s">
        <v>77</v>
      </c>
      <c r="W1389" s="45" t="s">
        <v>77</v>
      </c>
      <c r="X1389" s="45">
        <v>0.1642824074074074</v>
      </c>
      <c r="Y1389" s="2">
        <v>0</v>
      </c>
      <c r="Z1389" s="2">
        <v>1</v>
      </c>
      <c r="AA1389">
        <v>1</v>
      </c>
      <c r="AB1389" t="str">
        <f t="shared" si="16"/>
        <v>Hywel DdaCeredigion</v>
      </c>
      <c r="AC1389" t="str">
        <f>IFERROR(VLOOKUP(AB1389,Control!X:Y,2,FALSE),"secondary")</f>
        <v>Primary</v>
      </c>
    </row>
    <row r="1390" spans="1:29" x14ac:dyDescent="0.25">
      <c r="A1390" s="11">
        <v>44676</v>
      </c>
      <c r="B1390" s="2">
        <v>17</v>
      </c>
      <c r="C1390" t="s">
        <v>76</v>
      </c>
      <c r="D1390" t="s">
        <v>147</v>
      </c>
      <c r="E1390" t="s">
        <v>132</v>
      </c>
      <c r="F1390" t="s">
        <v>287</v>
      </c>
      <c r="G1390" s="3">
        <v>6.6874991666666661</v>
      </c>
      <c r="H1390" s="5">
        <v>2.8579470370370372E-2</v>
      </c>
      <c r="I1390" s="2">
        <v>0</v>
      </c>
      <c r="J1390" s="2">
        <v>0</v>
      </c>
      <c r="K1390" s="2">
        <v>0</v>
      </c>
      <c r="L1390" s="2">
        <v>17</v>
      </c>
      <c r="M1390" s="2">
        <v>17</v>
      </c>
      <c r="N1390">
        <v>4</v>
      </c>
      <c r="O1390" s="2">
        <v>13</v>
      </c>
      <c r="P1390" s="2">
        <v>0</v>
      </c>
      <c r="Q1390" s="2">
        <v>9</v>
      </c>
      <c r="R1390" s="2">
        <v>12</v>
      </c>
      <c r="S1390" s="2">
        <v>3</v>
      </c>
      <c r="T1390" s="2">
        <v>2</v>
      </c>
      <c r="U1390" s="2">
        <v>3</v>
      </c>
      <c r="V1390" s="45" t="s">
        <v>77</v>
      </c>
      <c r="W1390" s="45" t="s">
        <v>77</v>
      </c>
      <c r="X1390" s="45">
        <v>2.7008101851851853E-2</v>
      </c>
      <c r="Y1390" s="2">
        <v>5</v>
      </c>
      <c r="Z1390" s="2">
        <v>12</v>
      </c>
      <c r="AA1390">
        <v>17</v>
      </c>
      <c r="AB1390" t="str">
        <f t="shared" si="16"/>
        <v>Hywel DdaGwynedd</v>
      </c>
      <c r="AC1390" t="str">
        <f>IFERROR(VLOOKUP(AB1390,Control!X:Y,2,FALSE),"secondary")</f>
        <v>secondary</v>
      </c>
    </row>
    <row r="1391" spans="1:29" x14ac:dyDescent="0.25">
      <c r="A1391" s="11">
        <v>44676</v>
      </c>
      <c r="B1391" s="2">
        <v>17</v>
      </c>
      <c r="C1391" t="s">
        <v>76</v>
      </c>
      <c r="D1391" t="s">
        <v>137</v>
      </c>
      <c r="E1391" t="s">
        <v>132</v>
      </c>
      <c r="F1391" t="s">
        <v>82</v>
      </c>
      <c r="G1391" s="3">
        <v>0</v>
      </c>
      <c r="H1391" s="5">
        <v>4.3171319444444446E-3</v>
      </c>
      <c r="I1391" s="2">
        <v>0</v>
      </c>
      <c r="J1391" s="2">
        <v>0</v>
      </c>
      <c r="K1391" s="2">
        <v>0</v>
      </c>
      <c r="L1391" s="2">
        <v>1</v>
      </c>
      <c r="M1391" s="2">
        <v>1</v>
      </c>
      <c r="N1391">
        <v>1</v>
      </c>
      <c r="O1391" s="2">
        <v>1</v>
      </c>
      <c r="P1391" s="2">
        <v>0</v>
      </c>
      <c r="Q1391" s="2">
        <v>1</v>
      </c>
      <c r="R1391" s="2">
        <v>1</v>
      </c>
      <c r="S1391" s="2">
        <v>0</v>
      </c>
      <c r="T1391" s="2">
        <v>0</v>
      </c>
      <c r="U1391" s="2">
        <v>0</v>
      </c>
      <c r="V1391" s="45" t="s">
        <v>77</v>
      </c>
      <c r="W1391" s="45" t="s">
        <v>77</v>
      </c>
      <c r="X1391" s="45">
        <v>3.4722222222222224E-4</v>
      </c>
      <c r="Y1391" s="2">
        <v>0</v>
      </c>
      <c r="Z1391" s="2">
        <v>1</v>
      </c>
      <c r="AA1391">
        <v>1</v>
      </c>
      <c r="AB1391" t="str">
        <f t="shared" si="16"/>
        <v>Hywel DdaOut of Area</v>
      </c>
      <c r="AC1391" t="str">
        <f>IFERROR(VLOOKUP(AB1391,Control!X:Y,2,FALSE),"secondary")</f>
        <v>secondary</v>
      </c>
    </row>
    <row r="1392" spans="1:29" x14ac:dyDescent="0.25">
      <c r="A1392" s="11">
        <v>44676</v>
      </c>
      <c r="B1392" s="2">
        <v>17</v>
      </c>
      <c r="C1392" t="s">
        <v>76</v>
      </c>
      <c r="D1392" t="s">
        <v>144</v>
      </c>
      <c r="E1392" t="s">
        <v>132</v>
      </c>
      <c r="F1392" t="s">
        <v>270</v>
      </c>
      <c r="G1392" s="3">
        <v>250.09443466666664</v>
      </c>
      <c r="H1392" s="5">
        <v>8.3927711780929851E-2</v>
      </c>
      <c r="I1392" s="2">
        <v>21</v>
      </c>
      <c r="J1392" s="2">
        <v>10</v>
      </c>
      <c r="K1392" s="2">
        <v>0</v>
      </c>
      <c r="L1392" s="2">
        <v>126</v>
      </c>
      <c r="M1392" s="2">
        <v>125</v>
      </c>
      <c r="N1392">
        <v>19</v>
      </c>
      <c r="O1392" s="2">
        <v>61</v>
      </c>
      <c r="P1392" s="2">
        <v>21</v>
      </c>
      <c r="Q1392" s="2">
        <v>82</v>
      </c>
      <c r="R1392" s="2">
        <v>95</v>
      </c>
      <c r="S1392" s="2">
        <v>13</v>
      </c>
      <c r="T1392" s="2">
        <v>3</v>
      </c>
      <c r="U1392" s="2">
        <v>7</v>
      </c>
      <c r="V1392" s="45">
        <v>4.7800925925925927E-3</v>
      </c>
      <c r="W1392" s="45">
        <v>0.61904761904761907</v>
      </c>
      <c r="X1392" s="45">
        <v>0.10780092592592593</v>
      </c>
      <c r="Y1392" s="2">
        <v>10</v>
      </c>
      <c r="Z1392" s="2">
        <v>95</v>
      </c>
      <c r="AA1392">
        <v>126</v>
      </c>
      <c r="AB1392" t="str">
        <f t="shared" si="16"/>
        <v>Hywel DdaPembrokeshire</v>
      </c>
      <c r="AC1392" t="str">
        <f>IFERROR(VLOOKUP(AB1392,Control!X:Y,2,FALSE),"secondary")</f>
        <v>Primary</v>
      </c>
    </row>
    <row r="1393" spans="1:29" x14ac:dyDescent="0.25">
      <c r="A1393" s="11">
        <v>44676</v>
      </c>
      <c r="B1393" s="2">
        <v>17</v>
      </c>
      <c r="C1393" t="s">
        <v>76</v>
      </c>
      <c r="D1393" t="s">
        <v>137</v>
      </c>
      <c r="E1393" t="s">
        <v>132</v>
      </c>
      <c r="F1393" t="s">
        <v>270</v>
      </c>
      <c r="G1393" s="3">
        <v>18.209166499999998</v>
      </c>
      <c r="H1393" s="5">
        <v>4.1149208912037036E-2</v>
      </c>
      <c r="I1393" s="2">
        <v>1</v>
      </c>
      <c r="J1393" s="2">
        <v>0</v>
      </c>
      <c r="K1393" s="2">
        <v>0</v>
      </c>
      <c r="L1393" s="2">
        <v>22</v>
      </c>
      <c r="M1393" s="2">
        <v>22</v>
      </c>
      <c r="N1393">
        <v>5</v>
      </c>
      <c r="O1393" s="2">
        <v>17</v>
      </c>
      <c r="P1393" s="2">
        <v>5</v>
      </c>
      <c r="Q1393" s="2">
        <v>9</v>
      </c>
      <c r="R1393" s="2">
        <v>15</v>
      </c>
      <c r="S1393" s="2">
        <v>6</v>
      </c>
      <c r="T1393" s="2">
        <v>0</v>
      </c>
      <c r="U1393" s="2">
        <v>2</v>
      </c>
      <c r="V1393" s="45">
        <v>5.8912037037037032E-3</v>
      </c>
      <c r="W1393" s="45">
        <v>0.4</v>
      </c>
      <c r="X1393" s="45">
        <v>3.0115740740740742E-2</v>
      </c>
      <c r="Y1393" s="2">
        <v>2</v>
      </c>
      <c r="Z1393" s="2">
        <v>15</v>
      </c>
      <c r="AA1393">
        <v>22</v>
      </c>
      <c r="AB1393" t="str">
        <f t="shared" si="16"/>
        <v>Hywel DdaPembrokeshire</v>
      </c>
      <c r="AC1393" t="str">
        <f>IFERROR(VLOOKUP(AB1393,Control!X:Y,2,FALSE),"secondary")</f>
        <v>Primary</v>
      </c>
    </row>
    <row r="1394" spans="1:29" x14ac:dyDescent="0.25">
      <c r="A1394" s="11">
        <v>44676</v>
      </c>
      <c r="B1394" s="2">
        <v>17</v>
      </c>
      <c r="C1394" t="s">
        <v>76</v>
      </c>
      <c r="D1394" t="s">
        <v>147</v>
      </c>
      <c r="E1394" t="s">
        <v>132</v>
      </c>
      <c r="F1394" t="s">
        <v>270</v>
      </c>
      <c r="G1394" s="3">
        <v>0</v>
      </c>
      <c r="H1394" s="5">
        <v>1.0115743055555557E-2</v>
      </c>
      <c r="I1394" s="2">
        <v>0</v>
      </c>
      <c r="J1394" s="2">
        <v>0</v>
      </c>
      <c r="K1394" s="2">
        <v>0</v>
      </c>
      <c r="L1394" s="2">
        <v>1</v>
      </c>
      <c r="M1394" s="2">
        <v>1</v>
      </c>
      <c r="N1394">
        <v>1</v>
      </c>
      <c r="O1394" s="2">
        <v>1</v>
      </c>
      <c r="P1394" s="2">
        <v>0</v>
      </c>
      <c r="Q1394" s="2">
        <v>1</v>
      </c>
      <c r="R1394" s="2">
        <v>1</v>
      </c>
      <c r="S1394" s="2">
        <v>0</v>
      </c>
      <c r="T1394" s="2">
        <v>0</v>
      </c>
      <c r="U1394" s="2">
        <v>0</v>
      </c>
      <c r="V1394" s="45" t="s">
        <v>77</v>
      </c>
      <c r="W1394" s="45" t="s">
        <v>77</v>
      </c>
      <c r="X1394" s="45">
        <v>0.38255787037037037</v>
      </c>
      <c r="Y1394" s="2">
        <v>0</v>
      </c>
      <c r="Z1394" s="2">
        <v>1</v>
      </c>
      <c r="AA1394">
        <v>1</v>
      </c>
      <c r="AB1394" t="str">
        <f t="shared" si="16"/>
        <v>Hywel DdaPembrokeshire</v>
      </c>
      <c r="AC1394" t="str">
        <f>IFERROR(VLOOKUP(AB1394,Control!X:Y,2,FALSE),"secondary")</f>
        <v>Primary</v>
      </c>
    </row>
    <row r="1395" spans="1:29" x14ac:dyDescent="0.25">
      <c r="A1395" s="11">
        <v>44676</v>
      </c>
      <c r="B1395" s="2">
        <v>17</v>
      </c>
      <c r="C1395" t="s">
        <v>76</v>
      </c>
      <c r="D1395" t="s">
        <v>147</v>
      </c>
      <c r="E1395" t="s">
        <v>132</v>
      </c>
      <c r="F1395" t="s">
        <v>94</v>
      </c>
      <c r="G1395" s="3">
        <v>3.9755545000000003</v>
      </c>
      <c r="H1395" s="5">
        <v>2.1631940705128205E-2</v>
      </c>
      <c r="I1395" s="2">
        <v>0</v>
      </c>
      <c r="J1395" s="2">
        <v>0</v>
      </c>
      <c r="K1395" s="2">
        <v>0</v>
      </c>
      <c r="L1395" s="2">
        <v>13</v>
      </c>
      <c r="M1395" s="2">
        <v>13</v>
      </c>
      <c r="N1395">
        <v>3</v>
      </c>
      <c r="O1395" s="2">
        <v>11</v>
      </c>
      <c r="P1395" s="2">
        <v>1</v>
      </c>
      <c r="Q1395" s="2">
        <v>5</v>
      </c>
      <c r="R1395" s="2">
        <v>10</v>
      </c>
      <c r="S1395" s="2">
        <v>5</v>
      </c>
      <c r="T1395" s="2">
        <v>1</v>
      </c>
      <c r="U1395" s="2">
        <v>1</v>
      </c>
      <c r="V1395" s="45">
        <v>1.0532407407407407E-3</v>
      </c>
      <c r="W1395" s="45">
        <v>1</v>
      </c>
      <c r="X1395" s="45">
        <v>4.9646990740740748E-2</v>
      </c>
      <c r="Y1395" s="2">
        <v>2</v>
      </c>
      <c r="Z1395" s="2">
        <v>10</v>
      </c>
      <c r="AA1395">
        <v>13</v>
      </c>
      <c r="AB1395" t="str">
        <f t="shared" si="16"/>
        <v>Hywel DdaPowys</v>
      </c>
      <c r="AC1395" t="str">
        <f>IFERROR(VLOOKUP(AB1395,Control!X:Y,2,FALSE),"secondary")</f>
        <v>secondary</v>
      </c>
    </row>
    <row r="1396" spans="1:29" x14ac:dyDescent="0.25">
      <c r="A1396" s="11">
        <v>44676</v>
      </c>
      <c r="B1396" s="2">
        <v>17</v>
      </c>
      <c r="C1396" t="s">
        <v>76</v>
      </c>
      <c r="D1396" t="s">
        <v>145</v>
      </c>
      <c r="E1396" t="s">
        <v>146</v>
      </c>
      <c r="F1396" t="s">
        <v>267</v>
      </c>
      <c r="G1396" s="3">
        <v>0.15722216666666666</v>
      </c>
      <c r="H1396" s="5">
        <v>1.6967590277777781E-2</v>
      </c>
      <c r="I1396" s="2">
        <v>0</v>
      </c>
      <c r="J1396" s="2">
        <v>0</v>
      </c>
      <c r="K1396" s="2">
        <v>0</v>
      </c>
      <c r="L1396" s="2">
        <v>1</v>
      </c>
      <c r="M1396" s="2">
        <v>1</v>
      </c>
      <c r="N1396">
        <v>0</v>
      </c>
      <c r="O1396" s="2">
        <v>1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1</v>
      </c>
      <c r="V1396" s="45" t="s">
        <v>77</v>
      </c>
      <c r="W1396" s="45" t="s">
        <v>77</v>
      </c>
      <c r="X1396" s="45" t="s">
        <v>77</v>
      </c>
      <c r="Y1396" s="2">
        <v>1</v>
      </c>
      <c r="Z1396" s="2">
        <v>0</v>
      </c>
      <c r="AA1396">
        <v>1</v>
      </c>
      <c r="AB1396" t="str">
        <f t="shared" si="16"/>
        <v>Hywel DdaSwansea</v>
      </c>
      <c r="AC1396" t="str">
        <f>IFERROR(VLOOKUP(AB1396,Control!X:Y,2,FALSE),"secondary")</f>
        <v>secondary</v>
      </c>
    </row>
    <row r="1397" spans="1:29" x14ac:dyDescent="0.25">
      <c r="A1397" s="11">
        <v>44676</v>
      </c>
      <c r="B1397" s="2">
        <v>17</v>
      </c>
      <c r="C1397" t="s">
        <v>94</v>
      </c>
      <c r="D1397" t="s">
        <v>236</v>
      </c>
      <c r="E1397" t="s">
        <v>170</v>
      </c>
      <c r="F1397" t="s">
        <v>94</v>
      </c>
      <c r="G1397" s="3">
        <v>0</v>
      </c>
      <c r="H1397" s="5">
        <v>7.7372673611111114E-3</v>
      </c>
      <c r="I1397" s="2">
        <v>0</v>
      </c>
      <c r="J1397" s="2">
        <v>0</v>
      </c>
      <c r="K1397" s="2">
        <v>0</v>
      </c>
      <c r="L1397" s="2">
        <v>2</v>
      </c>
      <c r="M1397" s="2">
        <v>2</v>
      </c>
      <c r="N1397">
        <v>0</v>
      </c>
      <c r="O1397" s="2">
        <v>2</v>
      </c>
      <c r="P1397" s="2">
        <v>0</v>
      </c>
      <c r="Q1397" s="2">
        <v>2</v>
      </c>
      <c r="R1397" s="2">
        <v>2</v>
      </c>
      <c r="S1397" s="2">
        <v>0</v>
      </c>
      <c r="T1397" s="2">
        <v>0</v>
      </c>
      <c r="U1397" s="2">
        <v>0</v>
      </c>
      <c r="V1397" s="45" t="s">
        <v>77</v>
      </c>
      <c r="W1397" s="45" t="s">
        <v>77</v>
      </c>
      <c r="X1397" s="45">
        <v>3.1481481481481485E-2</v>
      </c>
      <c r="Y1397" s="2">
        <v>0</v>
      </c>
      <c r="Z1397" s="2">
        <v>2</v>
      </c>
      <c r="AA1397">
        <v>2</v>
      </c>
      <c r="AB1397" t="str">
        <f t="shared" si="16"/>
        <v>PowysPowys</v>
      </c>
      <c r="AC1397" t="str">
        <f>IFERROR(VLOOKUP(AB1397,Control!X:Y,2,FALSE),"secondary")</f>
        <v>Primary</v>
      </c>
    </row>
    <row r="1398" spans="1:29" x14ac:dyDescent="0.25">
      <c r="A1398" s="11">
        <v>44676</v>
      </c>
      <c r="B1398" s="2">
        <v>17</v>
      </c>
      <c r="C1398" t="s">
        <v>80</v>
      </c>
      <c r="D1398" t="s">
        <v>133</v>
      </c>
      <c r="E1398" t="s">
        <v>132</v>
      </c>
      <c r="F1398" t="s">
        <v>269</v>
      </c>
      <c r="G1398" s="3">
        <v>0.23277683333333332</v>
      </c>
      <c r="H1398" s="5">
        <v>1.1718729166666667E-2</v>
      </c>
      <c r="I1398" s="2">
        <v>0</v>
      </c>
      <c r="J1398" s="2">
        <v>0</v>
      </c>
      <c r="K1398" s="2">
        <v>0</v>
      </c>
      <c r="L1398" s="2">
        <v>3</v>
      </c>
      <c r="M1398" s="2">
        <v>3</v>
      </c>
      <c r="N1398">
        <v>2</v>
      </c>
      <c r="O1398" s="2">
        <v>3</v>
      </c>
      <c r="P1398" s="2">
        <v>1</v>
      </c>
      <c r="Q1398" s="2">
        <v>2</v>
      </c>
      <c r="R1398" s="2">
        <v>2</v>
      </c>
      <c r="S1398" s="2">
        <v>0</v>
      </c>
      <c r="T1398" s="2">
        <v>0</v>
      </c>
      <c r="U1398" s="2">
        <v>0</v>
      </c>
      <c r="V1398" s="45">
        <v>4.6296296296296298E-4</v>
      </c>
      <c r="W1398" s="45">
        <v>1</v>
      </c>
      <c r="X1398" s="45">
        <v>1.712962962962963E-2</v>
      </c>
      <c r="Y1398" s="2">
        <v>0</v>
      </c>
      <c r="Z1398" s="2">
        <v>2</v>
      </c>
      <c r="AA1398">
        <v>3</v>
      </c>
      <c r="AB1398" t="str">
        <f t="shared" si="16"/>
        <v>Swansea BayBridgend</v>
      </c>
      <c r="AC1398" t="str">
        <f>IFERROR(VLOOKUP(AB1398,Control!X:Y,2,FALSE),"secondary")</f>
        <v>secondary</v>
      </c>
    </row>
    <row r="1399" spans="1:29" x14ac:dyDescent="0.25">
      <c r="A1399" s="11">
        <v>44676</v>
      </c>
      <c r="B1399" s="2">
        <v>17</v>
      </c>
      <c r="C1399" t="s">
        <v>80</v>
      </c>
      <c r="D1399" t="s">
        <v>149</v>
      </c>
      <c r="E1399" t="s">
        <v>150</v>
      </c>
      <c r="F1399" t="s">
        <v>269</v>
      </c>
      <c r="G1399" s="3">
        <v>0</v>
      </c>
      <c r="H1399" s="5">
        <v>1.6550923611111112E-2</v>
      </c>
      <c r="I1399" s="2">
        <v>0</v>
      </c>
      <c r="J1399" s="2">
        <v>0</v>
      </c>
      <c r="K1399" s="2">
        <v>0</v>
      </c>
      <c r="L1399" s="2">
        <v>1</v>
      </c>
      <c r="M1399" s="2">
        <v>1</v>
      </c>
      <c r="N1399">
        <v>0</v>
      </c>
      <c r="O1399" s="2">
        <v>1</v>
      </c>
      <c r="P1399" s="2">
        <v>1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45">
        <v>0</v>
      </c>
      <c r="W1399" s="45">
        <v>1</v>
      </c>
      <c r="X1399" s="45" t="s">
        <v>77</v>
      </c>
      <c r="Y1399" s="2">
        <v>0</v>
      </c>
      <c r="Z1399" s="2">
        <v>0</v>
      </c>
      <c r="AA1399">
        <v>1</v>
      </c>
      <c r="AB1399" t="str">
        <f t="shared" si="16"/>
        <v>Swansea BayBridgend</v>
      </c>
      <c r="AC1399" t="str">
        <f>IFERROR(VLOOKUP(AB1399,Control!X:Y,2,FALSE),"secondary")</f>
        <v>secondary</v>
      </c>
    </row>
    <row r="1400" spans="1:29" x14ac:dyDescent="0.25">
      <c r="A1400" s="11">
        <v>44676</v>
      </c>
      <c r="B1400" s="2">
        <v>17</v>
      </c>
      <c r="C1400" t="s">
        <v>80</v>
      </c>
      <c r="D1400" t="s">
        <v>133</v>
      </c>
      <c r="E1400" t="s">
        <v>132</v>
      </c>
      <c r="F1400" t="s">
        <v>272</v>
      </c>
      <c r="G1400" s="3">
        <v>0.57138883333333335</v>
      </c>
      <c r="H1400" s="5">
        <v>3.422453472222222E-2</v>
      </c>
      <c r="I1400" s="2">
        <v>0</v>
      </c>
      <c r="J1400" s="2">
        <v>0</v>
      </c>
      <c r="K1400" s="2">
        <v>0</v>
      </c>
      <c r="L1400" s="2">
        <v>1</v>
      </c>
      <c r="M1400" s="2">
        <v>1</v>
      </c>
      <c r="N1400">
        <v>0</v>
      </c>
      <c r="O1400" s="2">
        <v>1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1</v>
      </c>
      <c r="V1400" s="45" t="s">
        <v>77</v>
      </c>
      <c r="W1400" s="45" t="s">
        <v>77</v>
      </c>
      <c r="X1400" s="45" t="s">
        <v>77</v>
      </c>
      <c r="Y1400" s="2">
        <v>1</v>
      </c>
      <c r="Z1400" s="2">
        <v>0</v>
      </c>
      <c r="AA1400">
        <v>1</v>
      </c>
      <c r="AB1400" t="str">
        <f t="shared" si="16"/>
        <v>Swansea BayCaerphilly</v>
      </c>
      <c r="AC1400" t="str">
        <f>IFERROR(VLOOKUP(AB1400,Control!X:Y,2,FALSE),"secondary")</f>
        <v>secondary</v>
      </c>
    </row>
    <row r="1401" spans="1:29" x14ac:dyDescent="0.25">
      <c r="A1401" s="11">
        <v>44676</v>
      </c>
      <c r="B1401" s="2">
        <v>17</v>
      </c>
      <c r="C1401" t="s">
        <v>80</v>
      </c>
      <c r="D1401" t="s">
        <v>133</v>
      </c>
      <c r="E1401" t="s">
        <v>132</v>
      </c>
      <c r="F1401" t="s">
        <v>273</v>
      </c>
      <c r="G1401" s="3">
        <v>0</v>
      </c>
      <c r="H1401" s="5">
        <v>1.4756944444444446E-2</v>
      </c>
      <c r="I1401" s="2">
        <v>0</v>
      </c>
      <c r="J1401" s="2">
        <v>0</v>
      </c>
      <c r="K1401" s="2">
        <v>0</v>
      </c>
      <c r="L1401" s="2">
        <v>1</v>
      </c>
      <c r="M1401" s="2">
        <v>1</v>
      </c>
      <c r="N1401">
        <v>0</v>
      </c>
      <c r="O1401" s="2">
        <v>1</v>
      </c>
      <c r="P1401" s="2">
        <v>1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45">
        <v>3.1250000000000001E-4</v>
      </c>
      <c r="W1401" s="45">
        <v>1</v>
      </c>
      <c r="X1401" s="45" t="s">
        <v>77</v>
      </c>
      <c r="Y1401" s="2">
        <v>0</v>
      </c>
      <c r="Z1401" s="2">
        <v>0</v>
      </c>
      <c r="AA1401">
        <v>1</v>
      </c>
      <c r="AB1401" t="str">
        <f t="shared" si="16"/>
        <v>Swansea BayCardiff</v>
      </c>
      <c r="AC1401" t="str">
        <f>IFERROR(VLOOKUP(AB1401,Control!X:Y,2,FALSE),"secondary")</f>
        <v>secondary</v>
      </c>
    </row>
    <row r="1402" spans="1:29" x14ac:dyDescent="0.25">
      <c r="A1402" s="11">
        <v>44676</v>
      </c>
      <c r="B1402" s="2">
        <v>17</v>
      </c>
      <c r="C1402" t="s">
        <v>80</v>
      </c>
      <c r="D1402" t="s">
        <v>133</v>
      </c>
      <c r="E1402" t="s">
        <v>132</v>
      </c>
      <c r="F1402" t="s">
        <v>268</v>
      </c>
      <c r="G1402" s="3">
        <v>0</v>
      </c>
      <c r="H1402" s="5">
        <v>1.9159713888888888E-2</v>
      </c>
      <c r="I1402" s="2">
        <v>0</v>
      </c>
      <c r="J1402" s="2">
        <v>0</v>
      </c>
      <c r="K1402" s="2">
        <v>0</v>
      </c>
      <c r="L1402" s="2">
        <v>8</v>
      </c>
      <c r="M1402" s="2">
        <v>8</v>
      </c>
      <c r="N1402">
        <v>2</v>
      </c>
      <c r="O1402" s="2">
        <v>7</v>
      </c>
      <c r="P1402" s="2">
        <v>2</v>
      </c>
      <c r="Q1402" s="2">
        <v>5</v>
      </c>
      <c r="R1402" s="2">
        <v>5</v>
      </c>
      <c r="S1402" s="2">
        <v>0</v>
      </c>
      <c r="T1402" s="2">
        <v>1</v>
      </c>
      <c r="U1402" s="2">
        <v>0</v>
      </c>
      <c r="V1402" s="45">
        <v>2.4074074074074076E-3</v>
      </c>
      <c r="W1402" s="45">
        <v>1</v>
      </c>
      <c r="X1402" s="45">
        <v>0.19728009259259258</v>
      </c>
      <c r="Y1402" s="2">
        <v>1</v>
      </c>
      <c r="Z1402" s="2">
        <v>5</v>
      </c>
      <c r="AA1402">
        <v>8</v>
      </c>
      <c r="AB1402" t="str">
        <f t="shared" si="16"/>
        <v>Swansea BayCarmarthenshire</v>
      </c>
      <c r="AC1402" t="str">
        <f>IFERROR(VLOOKUP(AB1402,Control!X:Y,2,FALSE),"secondary")</f>
        <v>secondary</v>
      </c>
    </row>
    <row r="1403" spans="1:29" x14ac:dyDescent="0.25">
      <c r="A1403" s="11">
        <v>44676</v>
      </c>
      <c r="B1403" s="2">
        <v>17</v>
      </c>
      <c r="C1403" t="s">
        <v>80</v>
      </c>
      <c r="D1403" t="s">
        <v>149</v>
      </c>
      <c r="E1403" t="s">
        <v>150</v>
      </c>
      <c r="F1403" t="s">
        <v>268</v>
      </c>
      <c r="G1403" s="3">
        <v>0</v>
      </c>
      <c r="H1403" s="5">
        <v>1.1412034722222224E-2</v>
      </c>
      <c r="I1403" s="2">
        <v>0</v>
      </c>
      <c r="J1403" s="2">
        <v>0</v>
      </c>
      <c r="K1403" s="2">
        <v>0</v>
      </c>
      <c r="L1403" s="2">
        <v>1</v>
      </c>
      <c r="M1403" s="2">
        <v>1</v>
      </c>
      <c r="N1403">
        <v>0</v>
      </c>
      <c r="O1403" s="2">
        <v>1</v>
      </c>
      <c r="P1403" s="2">
        <v>1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45">
        <v>1.539351851851852E-2</v>
      </c>
      <c r="W1403" s="45">
        <v>0</v>
      </c>
      <c r="X1403" s="45" t="s">
        <v>77</v>
      </c>
      <c r="Y1403" s="2">
        <v>0</v>
      </c>
      <c r="Z1403" s="2">
        <v>0</v>
      </c>
      <c r="AA1403">
        <v>1</v>
      </c>
      <c r="AB1403" t="str">
        <f t="shared" si="16"/>
        <v>Swansea BayCarmarthenshire</v>
      </c>
      <c r="AC1403" t="str">
        <f>IFERROR(VLOOKUP(AB1403,Control!X:Y,2,FALSE),"secondary")</f>
        <v>secondary</v>
      </c>
    </row>
    <row r="1404" spans="1:29" x14ac:dyDescent="0.25">
      <c r="A1404" s="11">
        <v>44676</v>
      </c>
      <c r="B1404" s="2">
        <v>17</v>
      </c>
      <c r="C1404" t="s">
        <v>80</v>
      </c>
      <c r="D1404" t="s">
        <v>133</v>
      </c>
      <c r="E1404" t="s">
        <v>132</v>
      </c>
      <c r="F1404" t="s">
        <v>286</v>
      </c>
      <c r="G1404" s="3">
        <v>0</v>
      </c>
      <c r="H1404" s="5">
        <v>2.3668979166666666E-2</v>
      </c>
      <c r="I1404" s="2">
        <v>0</v>
      </c>
      <c r="J1404" s="2">
        <v>0</v>
      </c>
      <c r="K1404" s="2">
        <v>0</v>
      </c>
      <c r="L1404" s="2">
        <v>1</v>
      </c>
      <c r="M1404" s="2">
        <v>1</v>
      </c>
      <c r="N1404">
        <v>0</v>
      </c>
      <c r="O1404" s="2">
        <v>1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1</v>
      </c>
      <c r="V1404" s="45" t="s">
        <v>77</v>
      </c>
      <c r="W1404" s="45" t="s">
        <v>77</v>
      </c>
      <c r="X1404" s="45" t="s">
        <v>77</v>
      </c>
      <c r="Y1404" s="2">
        <v>1</v>
      </c>
      <c r="Z1404" s="2">
        <v>0</v>
      </c>
      <c r="AA1404">
        <v>1</v>
      </c>
      <c r="AB1404" t="str">
        <f t="shared" si="16"/>
        <v>Swansea BayCeredigion</v>
      </c>
      <c r="AC1404" t="str">
        <f>IFERROR(VLOOKUP(AB1404,Control!X:Y,2,FALSE),"secondary")</f>
        <v>secondary</v>
      </c>
    </row>
    <row r="1405" spans="1:29" x14ac:dyDescent="0.25">
      <c r="A1405" s="11">
        <v>44676</v>
      </c>
      <c r="B1405" s="2">
        <v>17</v>
      </c>
      <c r="C1405" t="s">
        <v>80</v>
      </c>
      <c r="D1405" t="s">
        <v>133</v>
      </c>
      <c r="E1405" t="s">
        <v>132</v>
      </c>
      <c r="F1405" t="s">
        <v>275</v>
      </c>
      <c r="G1405" s="3">
        <v>167.49166283333344</v>
      </c>
      <c r="H1405" s="5">
        <v>8.4209062646198832E-2</v>
      </c>
      <c r="I1405" s="2">
        <v>16</v>
      </c>
      <c r="J1405" s="2">
        <v>7</v>
      </c>
      <c r="K1405" s="2">
        <v>2</v>
      </c>
      <c r="L1405" s="2">
        <v>103</v>
      </c>
      <c r="M1405" s="2">
        <v>101</v>
      </c>
      <c r="N1405">
        <v>30</v>
      </c>
      <c r="O1405" s="2">
        <v>63</v>
      </c>
      <c r="P1405" s="2">
        <v>16</v>
      </c>
      <c r="Q1405" s="2">
        <v>68</v>
      </c>
      <c r="R1405" s="2">
        <v>81</v>
      </c>
      <c r="S1405" s="2">
        <v>13</v>
      </c>
      <c r="T1405" s="2">
        <v>1</v>
      </c>
      <c r="U1405" s="2">
        <v>5</v>
      </c>
      <c r="V1405" s="45">
        <v>8.9178240740740745E-3</v>
      </c>
      <c r="W1405" s="45">
        <v>0.25</v>
      </c>
      <c r="X1405" s="45">
        <v>6.2511574074074081E-2</v>
      </c>
      <c r="Y1405" s="2">
        <v>6</v>
      </c>
      <c r="Z1405" s="2">
        <v>81</v>
      </c>
      <c r="AA1405">
        <v>101</v>
      </c>
      <c r="AB1405" t="str">
        <f t="shared" si="16"/>
        <v>Swansea BayNeath Port Talbot</v>
      </c>
      <c r="AC1405" t="str">
        <f>IFERROR(VLOOKUP(AB1405,Control!X:Y,2,FALSE),"secondary")</f>
        <v>Primary</v>
      </c>
    </row>
    <row r="1406" spans="1:29" x14ac:dyDescent="0.25">
      <c r="A1406" s="11">
        <v>44676</v>
      </c>
      <c r="B1406" s="2">
        <v>17</v>
      </c>
      <c r="C1406" t="s">
        <v>80</v>
      </c>
      <c r="D1406" t="s">
        <v>149</v>
      </c>
      <c r="E1406" t="s">
        <v>150</v>
      </c>
      <c r="F1406" t="s">
        <v>275</v>
      </c>
      <c r="G1406" s="3">
        <v>4.7902766666666672</v>
      </c>
      <c r="H1406" s="5">
        <v>5.0008676504629632E-2</v>
      </c>
      <c r="I1406" s="2">
        <v>0</v>
      </c>
      <c r="J1406" s="2">
        <v>0</v>
      </c>
      <c r="K1406" s="2">
        <v>0</v>
      </c>
      <c r="L1406" s="2">
        <v>12</v>
      </c>
      <c r="M1406" s="2">
        <v>12</v>
      </c>
      <c r="N1406">
        <v>0</v>
      </c>
      <c r="O1406" s="2">
        <v>9</v>
      </c>
      <c r="P1406" s="2">
        <v>1</v>
      </c>
      <c r="Q1406" s="2">
        <v>6</v>
      </c>
      <c r="R1406" s="2">
        <v>8</v>
      </c>
      <c r="S1406" s="2">
        <v>2</v>
      </c>
      <c r="T1406" s="2">
        <v>0</v>
      </c>
      <c r="U1406" s="2">
        <v>3</v>
      </c>
      <c r="V1406" s="45">
        <v>3.8541666666666668E-3</v>
      </c>
      <c r="W1406" s="45">
        <v>1</v>
      </c>
      <c r="X1406" s="45">
        <v>8.6168981481481485E-2</v>
      </c>
      <c r="Y1406" s="2">
        <v>3</v>
      </c>
      <c r="Z1406" s="2">
        <v>8</v>
      </c>
      <c r="AA1406">
        <v>12</v>
      </c>
      <c r="AB1406" t="str">
        <f t="shared" si="16"/>
        <v>Swansea BayNeath Port Talbot</v>
      </c>
      <c r="AC1406" t="str">
        <f>IFERROR(VLOOKUP(AB1406,Control!X:Y,2,FALSE),"secondary")</f>
        <v>Primary</v>
      </c>
    </row>
    <row r="1407" spans="1:29" x14ac:dyDescent="0.25">
      <c r="A1407" s="11">
        <v>44676</v>
      </c>
      <c r="B1407" s="2">
        <v>17</v>
      </c>
      <c r="C1407" t="s">
        <v>80</v>
      </c>
      <c r="D1407" t="s">
        <v>229</v>
      </c>
      <c r="E1407" t="s">
        <v>150</v>
      </c>
      <c r="F1407" t="s">
        <v>275</v>
      </c>
      <c r="G1407" s="3">
        <v>0</v>
      </c>
      <c r="H1407" s="5">
        <v>1.7303243055555556E-2</v>
      </c>
      <c r="I1407" s="2">
        <v>0</v>
      </c>
      <c r="J1407" s="2">
        <v>0</v>
      </c>
      <c r="K1407" s="2">
        <v>0</v>
      </c>
      <c r="L1407" s="2">
        <v>2</v>
      </c>
      <c r="M1407" s="2">
        <v>1</v>
      </c>
      <c r="N1407">
        <v>0</v>
      </c>
      <c r="O1407" s="2">
        <v>1</v>
      </c>
      <c r="P1407" s="2">
        <v>0</v>
      </c>
      <c r="Q1407" s="2">
        <v>0</v>
      </c>
      <c r="R1407" s="2">
        <v>0</v>
      </c>
      <c r="S1407" s="2">
        <v>0</v>
      </c>
      <c r="T1407" s="2">
        <v>1</v>
      </c>
      <c r="U1407" s="2">
        <v>1</v>
      </c>
      <c r="V1407" s="45" t="s">
        <v>77</v>
      </c>
      <c r="W1407" s="45" t="s">
        <v>77</v>
      </c>
      <c r="X1407" s="45" t="s">
        <v>77</v>
      </c>
      <c r="Y1407" s="2">
        <v>2</v>
      </c>
      <c r="Z1407" s="2">
        <v>0</v>
      </c>
      <c r="AA1407">
        <v>2</v>
      </c>
      <c r="AB1407" t="str">
        <f t="shared" si="16"/>
        <v>Swansea BayNeath Port Talbot</v>
      </c>
      <c r="AC1407" t="str">
        <f>IFERROR(VLOOKUP(AB1407,Control!X:Y,2,FALSE),"secondary")</f>
        <v>Primary</v>
      </c>
    </row>
    <row r="1408" spans="1:29" x14ac:dyDescent="0.25">
      <c r="A1408" s="11">
        <v>44676</v>
      </c>
      <c r="B1408" s="2">
        <v>17</v>
      </c>
      <c r="C1408" t="s">
        <v>80</v>
      </c>
      <c r="D1408" t="s">
        <v>133</v>
      </c>
      <c r="E1408" t="s">
        <v>132</v>
      </c>
      <c r="F1408" t="s">
        <v>270</v>
      </c>
      <c r="G1408" s="3">
        <v>3.1466666666666665</v>
      </c>
      <c r="H1408" s="5">
        <v>6.0887344907407402E-2</v>
      </c>
      <c r="I1408" s="2">
        <v>0</v>
      </c>
      <c r="J1408" s="2">
        <v>0</v>
      </c>
      <c r="K1408" s="2">
        <v>0</v>
      </c>
      <c r="L1408" s="2">
        <v>4</v>
      </c>
      <c r="M1408" s="2">
        <v>4</v>
      </c>
      <c r="N1408">
        <v>0</v>
      </c>
      <c r="O1408" s="2">
        <v>3</v>
      </c>
      <c r="P1408" s="2">
        <v>0</v>
      </c>
      <c r="Q1408" s="2">
        <v>3</v>
      </c>
      <c r="R1408" s="2">
        <v>3</v>
      </c>
      <c r="S1408" s="2">
        <v>0</v>
      </c>
      <c r="T1408" s="2">
        <v>0</v>
      </c>
      <c r="U1408" s="2">
        <v>1</v>
      </c>
      <c r="V1408" s="45" t="s">
        <v>77</v>
      </c>
      <c r="W1408" s="45" t="s">
        <v>77</v>
      </c>
      <c r="X1408" s="45">
        <v>7.317129629629629E-2</v>
      </c>
      <c r="Y1408" s="2">
        <v>1</v>
      </c>
      <c r="Z1408" s="2">
        <v>3</v>
      </c>
      <c r="AA1408">
        <v>4</v>
      </c>
      <c r="AB1408" t="str">
        <f t="shared" si="16"/>
        <v>Swansea BayPembrokeshire</v>
      </c>
      <c r="AC1408" t="str">
        <f>IFERROR(VLOOKUP(AB1408,Control!X:Y,2,FALSE),"secondary")</f>
        <v>secondary</v>
      </c>
    </row>
    <row r="1409" spans="1:29" x14ac:dyDescent="0.25">
      <c r="A1409" s="11">
        <v>44676</v>
      </c>
      <c r="B1409" s="2">
        <v>17</v>
      </c>
      <c r="C1409" t="s">
        <v>80</v>
      </c>
      <c r="D1409" t="s">
        <v>133</v>
      </c>
      <c r="E1409" t="s">
        <v>132</v>
      </c>
      <c r="F1409" t="s">
        <v>94</v>
      </c>
      <c r="G1409" s="3">
        <v>21.852776999999996</v>
      </c>
      <c r="H1409" s="5">
        <v>8.4202350694444442E-2</v>
      </c>
      <c r="I1409" s="2">
        <v>1</v>
      </c>
      <c r="J1409" s="2">
        <v>1</v>
      </c>
      <c r="K1409" s="2">
        <v>1</v>
      </c>
      <c r="L1409" s="2">
        <v>9</v>
      </c>
      <c r="M1409" s="2">
        <v>9</v>
      </c>
      <c r="N1409">
        <v>4</v>
      </c>
      <c r="O1409" s="2">
        <v>6</v>
      </c>
      <c r="P1409" s="2">
        <v>3</v>
      </c>
      <c r="Q1409" s="2">
        <v>4</v>
      </c>
      <c r="R1409" s="2">
        <v>6</v>
      </c>
      <c r="S1409" s="2">
        <v>2</v>
      </c>
      <c r="T1409" s="2">
        <v>0</v>
      </c>
      <c r="U1409" s="2">
        <v>0</v>
      </c>
      <c r="V1409" s="45">
        <v>1.5474537037037038E-2</v>
      </c>
      <c r="W1409" s="45">
        <v>0.33333333333333331</v>
      </c>
      <c r="X1409" s="45">
        <v>8.5248842592592591E-2</v>
      </c>
      <c r="Y1409" s="2">
        <v>0</v>
      </c>
      <c r="Z1409" s="2">
        <v>6</v>
      </c>
      <c r="AA1409">
        <v>9</v>
      </c>
      <c r="AB1409" t="str">
        <f t="shared" si="16"/>
        <v>Swansea BayPowys</v>
      </c>
      <c r="AC1409" t="str">
        <f>IFERROR(VLOOKUP(AB1409,Control!X:Y,2,FALSE),"secondary")</f>
        <v>secondary</v>
      </c>
    </row>
    <row r="1410" spans="1:29" x14ac:dyDescent="0.25">
      <c r="A1410" s="11">
        <v>44676</v>
      </c>
      <c r="B1410" s="2">
        <v>17</v>
      </c>
      <c r="C1410" t="s">
        <v>80</v>
      </c>
      <c r="D1410" t="s">
        <v>149</v>
      </c>
      <c r="E1410" t="s">
        <v>150</v>
      </c>
      <c r="F1410" t="s">
        <v>94</v>
      </c>
      <c r="G1410" s="3">
        <v>0</v>
      </c>
      <c r="H1410" s="5">
        <v>0.10329282291666668</v>
      </c>
      <c r="I1410" s="2">
        <v>0</v>
      </c>
      <c r="J1410" s="2">
        <v>0</v>
      </c>
      <c r="K1410" s="2">
        <v>0</v>
      </c>
      <c r="L1410" s="2">
        <v>2</v>
      </c>
      <c r="M1410" s="2">
        <v>2</v>
      </c>
      <c r="N1410">
        <v>0</v>
      </c>
      <c r="O1410" s="2">
        <v>0</v>
      </c>
      <c r="P1410" s="2">
        <v>0</v>
      </c>
      <c r="Q1410" s="2">
        <v>1</v>
      </c>
      <c r="R1410" s="2">
        <v>1</v>
      </c>
      <c r="S1410" s="2">
        <v>0</v>
      </c>
      <c r="T1410" s="2">
        <v>0</v>
      </c>
      <c r="U1410" s="2">
        <v>1</v>
      </c>
      <c r="V1410" s="45" t="s">
        <v>77</v>
      </c>
      <c r="W1410" s="45" t="s">
        <v>77</v>
      </c>
      <c r="X1410" s="45">
        <v>0.1486689814814815</v>
      </c>
      <c r="Y1410" s="2">
        <v>1</v>
      </c>
      <c r="Z1410" s="2">
        <v>1</v>
      </c>
      <c r="AA1410">
        <v>2</v>
      </c>
      <c r="AB1410" t="str">
        <f t="shared" si="16"/>
        <v>Swansea BayPowys</v>
      </c>
      <c r="AC1410" t="str">
        <f>IFERROR(VLOOKUP(AB1410,Control!X:Y,2,FALSE),"secondary")</f>
        <v>secondary</v>
      </c>
    </row>
    <row r="1411" spans="1:29" x14ac:dyDescent="0.25">
      <c r="A1411" s="11">
        <v>44676</v>
      </c>
      <c r="B1411" s="2">
        <v>17</v>
      </c>
      <c r="C1411" t="s">
        <v>80</v>
      </c>
      <c r="D1411" t="s">
        <v>133</v>
      </c>
      <c r="E1411" t="s">
        <v>132</v>
      </c>
      <c r="F1411" t="s">
        <v>274</v>
      </c>
      <c r="G1411" s="3">
        <v>0</v>
      </c>
      <c r="H1411" s="5">
        <v>9.4444444444444445E-3</v>
      </c>
      <c r="I1411" s="2">
        <v>0</v>
      </c>
      <c r="J1411" s="2">
        <v>0</v>
      </c>
      <c r="K1411" s="2">
        <v>0</v>
      </c>
      <c r="L1411" s="2">
        <v>1</v>
      </c>
      <c r="M1411" s="2">
        <v>1</v>
      </c>
      <c r="N1411">
        <v>1</v>
      </c>
      <c r="O1411" s="2">
        <v>1</v>
      </c>
      <c r="P1411" s="2">
        <v>0</v>
      </c>
      <c r="Q1411" s="2">
        <v>1</v>
      </c>
      <c r="R1411" s="2">
        <v>1</v>
      </c>
      <c r="S1411" s="2">
        <v>0</v>
      </c>
      <c r="T1411" s="2">
        <v>0</v>
      </c>
      <c r="U1411" s="2">
        <v>0</v>
      </c>
      <c r="V1411" s="45" t="s">
        <v>77</v>
      </c>
      <c r="W1411" s="45" t="s">
        <v>77</v>
      </c>
      <c r="X1411" s="45">
        <v>5.2094907407407409E-2</v>
      </c>
      <c r="Y1411" s="2">
        <v>0</v>
      </c>
      <c r="Z1411" s="2">
        <v>1</v>
      </c>
      <c r="AA1411">
        <v>1</v>
      </c>
      <c r="AB1411" t="str">
        <f t="shared" si="16"/>
        <v>Swansea BayRhondda Cynon Taff</v>
      </c>
      <c r="AC1411" t="str">
        <f>IFERROR(VLOOKUP(AB1411,Control!X:Y,2,FALSE),"secondary")</f>
        <v>secondary</v>
      </c>
    </row>
    <row r="1412" spans="1:29" x14ac:dyDescent="0.25">
      <c r="A1412" s="11">
        <v>44676</v>
      </c>
      <c r="B1412" s="2">
        <v>17</v>
      </c>
      <c r="C1412" t="s">
        <v>80</v>
      </c>
      <c r="D1412" t="s">
        <v>133</v>
      </c>
      <c r="E1412" t="s">
        <v>132</v>
      </c>
      <c r="F1412" t="s">
        <v>267</v>
      </c>
      <c r="G1412" s="3">
        <v>339.25360516666689</v>
      </c>
      <c r="H1412" s="5">
        <v>9.0094151061173577E-2</v>
      </c>
      <c r="I1412" s="2">
        <v>31</v>
      </c>
      <c r="J1412" s="2">
        <v>16</v>
      </c>
      <c r="K1412" s="2">
        <v>0</v>
      </c>
      <c r="L1412" s="2">
        <v>184</v>
      </c>
      <c r="M1412" s="2">
        <v>182</v>
      </c>
      <c r="N1412">
        <v>42</v>
      </c>
      <c r="O1412" s="2">
        <v>97</v>
      </c>
      <c r="P1412" s="2">
        <v>34</v>
      </c>
      <c r="Q1412" s="2">
        <v>109</v>
      </c>
      <c r="R1412" s="2">
        <v>130</v>
      </c>
      <c r="S1412" s="2">
        <v>21</v>
      </c>
      <c r="T1412" s="2">
        <v>6</v>
      </c>
      <c r="U1412" s="2">
        <v>14</v>
      </c>
      <c r="V1412" s="45">
        <v>5.0462962962962961E-3</v>
      </c>
      <c r="W1412" s="45">
        <v>0.55882352941176472</v>
      </c>
      <c r="X1412" s="45">
        <v>4.3327546296296295E-2</v>
      </c>
      <c r="Y1412" s="2">
        <v>20</v>
      </c>
      <c r="Z1412" s="2">
        <v>130</v>
      </c>
      <c r="AA1412">
        <v>183</v>
      </c>
      <c r="AB1412" t="str">
        <f t="shared" si="16"/>
        <v>Swansea BaySwansea</v>
      </c>
      <c r="AC1412" t="str">
        <f>IFERROR(VLOOKUP(AB1412,Control!X:Y,2,FALSE),"secondary")</f>
        <v>Primary</v>
      </c>
    </row>
    <row r="1413" spans="1:29" x14ac:dyDescent="0.25">
      <c r="A1413" s="11">
        <v>44676</v>
      </c>
      <c r="B1413" s="2">
        <v>17</v>
      </c>
      <c r="C1413" t="s">
        <v>80</v>
      </c>
      <c r="D1413" t="s">
        <v>149</v>
      </c>
      <c r="E1413" t="s">
        <v>150</v>
      </c>
      <c r="F1413" t="s">
        <v>267</v>
      </c>
      <c r="G1413" s="3">
        <v>6.7058334999999998</v>
      </c>
      <c r="H1413" s="5">
        <v>2.7190807291666664E-2</v>
      </c>
      <c r="I1413" s="2">
        <v>1</v>
      </c>
      <c r="J1413" s="2">
        <v>0</v>
      </c>
      <c r="K1413" s="2">
        <v>0</v>
      </c>
      <c r="L1413" s="2">
        <v>29</v>
      </c>
      <c r="M1413" s="2">
        <v>28</v>
      </c>
      <c r="N1413">
        <v>6</v>
      </c>
      <c r="O1413" s="2">
        <v>26</v>
      </c>
      <c r="P1413" s="2">
        <v>4</v>
      </c>
      <c r="Q1413" s="2">
        <v>13</v>
      </c>
      <c r="R1413" s="2">
        <v>17</v>
      </c>
      <c r="S1413" s="2">
        <v>4</v>
      </c>
      <c r="T1413" s="2">
        <v>1</v>
      </c>
      <c r="U1413" s="2">
        <v>7</v>
      </c>
      <c r="V1413" s="45">
        <v>6.030092592592593E-3</v>
      </c>
      <c r="W1413" s="45">
        <v>0.5</v>
      </c>
      <c r="X1413" s="45">
        <v>6.5601851851851856E-2</v>
      </c>
      <c r="Y1413" s="2">
        <v>8</v>
      </c>
      <c r="Z1413" s="2">
        <v>17</v>
      </c>
      <c r="AA1413">
        <v>29</v>
      </c>
      <c r="AB1413" t="str">
        <f t="shared" si="16"/>
        <v>Swansea BaySwansea</v>
      </c>
      <c r="AC1413" t="str">
        <f>IFERROR(VLOOKUP(AB1413,Control!X:Y,2,FALSE),"secondary")</f>
        <v>Primary</v>
      </c>
    </row>
    <row r="1414" spans="1:29" x14ac:dyDescent="0.25">
      <c r="A1414" s="11">
        <v>44676</v>
      </c>
      <c r="B1414" s="2">
        <v>17</v>
      </c>
      <c r="C1414" t="s">
        <v>80</v>
      </c>
      <c r="D1414" t="s">
        <v>218</v>
      </c>
      <c r="E1414" t="s">
        <v>153</v>
      </c>
      <c r="F1414" t="s">
        <v>267</v>
      </c>
      <c r="G1414" s="3">
        <v>0</v>
      </c>
      <c r="H1414" s="5">
        <v>5.2685187500000001E-2</v>
      </c>
      <c r="I1414" s="2">
        <v>0</v>
      </c>
      <c r="J1414" s="2">
        <v>0</v>
      </c>
      <c r="K1414" s="2">
        <v>0</v>
      </c>
      <c r="L1414" s="2">
        <v>1</v>
      </c>
      <c r="M1414" s="2">
        <v>1</v>
      </c>
      <c r="N1414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1</v>
      </c>
      <c r="V1414" s="45" t="s">
        <v>77</v>
      </c>
      <c r="W1414" s="45" t="s">
        <v>77</v>
      </c>
      <c r="X1414" s="45" t="s">
        <v>77</v>
      </c>
      <c r="Y1414" s="2">
        <v>1</v>
      </c>
      <c r="Z1414" s="2">
        <v>0</v>
      </c>
      <c r="AA1414">
        <v>1</v>
      </c>
      <c r="AB1414" t="str">
        <f t="shared" si="16"/>
        <v>Swansea BaySwansea</v>
      </c>
      <c r="AC1414" t="str">
        <f>IFERROR(VLOOKUP(AB1414,Control!X:Y,2,FALSE),"secondary")</f>
        <v>Primary</v>
      </c>
    </row>
    <row r="1415" spans="1:29" x14ac:dyDescent="0.25">
      <c r="A1415" s="11">
        <v>44676</v>
      </c>
      <c r="B1415" s="2">
        <v>17</v>
      </c>
      <c r="C1415" t="s">
        <v>80</v>
      </c>
      <c r="D1415" t="s">
        <v>229</v>
      </c>
      <c r="E1415" t="s">
        <v>150</v>
      </c>
      <c r="F1415" t="s">
        <v>267</v>
      </c>
      <c r="G1415" s="3">
        <v>0</v>
      </c>
      <c r="H1415" s="5">
        <v>2.0254444444444447E-3</v>
      </c>
      <c r="I1415" s="2">
        <v>0</v>
      </c>
      <c r="J1415" s="2">
        <v>0</v>
      </c>
      <c r="K1415" s="2">
        <v>0</v>
      </c>
      <c r="L1415" s="2">
        <v>1</v>
      </c>
      <c r="M1415" s="2">
        <v>1</v>
      </c>
      <c r="N1415">
        <v>0</v>
      </c>
      <c r="O1415" s="2">
        <v>1</v>
      </c>
      <c r="P1415" s="2">
        <v>0</v>
      </c>
      <c r="Q1415" s="2">
        <v>1</v>
      </c>
      <c r="R1415" s="2">
        <v>1</v>
      </c>
      <c r="S1415" s="2">
        <v>0</v>
      </c>
      <c r="T1415" s="2">
        <v>0</v>
      </c>
      <c r="U1415" s="2">
        <v>0</v>
      </c>
      <c r="V1415" s="45" t="s">
        <v>77</v>
      </c>
      <c r="W1415" s="45" t="s">
        <v>77</v>
      </c>
      <c r="X1415" s="45">
        <v>9.5046296296296309E-2</v>
      </c>
      <c r="Y1415" s="2">
        <v>0</v>
      </c>
      <c r="Z1415" s="2">
        <v>1</v>
      </c>
      <c r="AA1415">
        <v>1</v>
      </c>
      <c r="AB1415" t="str">
        <f t="shared" si="16"/>
        <v>Swansea BaySwansea</v>
      </c>
      <c r="AC1415" t="str">
        <f>IFERROR(VLOOKUP(AB1415,Control!X:Y,2,FALSE),"secondary")</f>
        <v>Primary</v>
      </c>
    </row>
    <row r="1416" spans="1:29" x14ac:dyDescent="0.25">
      <c r="A1416" s="11">
        <v>44676</v>
      </c>
      <c r="B1416" s="2">
        <v>17</v>
      </c>
      <c r="C1416" t="s">
        <v>80</v>
      </c>
      <c r="D1416" t="s">
        <v>133</v>
      </c>
      <c r="E1416" t="s">
        <v>132</v>
      </c>
      <c r="F1416" t="s">
        <v>278</v>
      </c>
      <c r="G1416" s="3">
        <v>0</v>
      </c>
      <c r="H1416" s="5">
        <v>7.7199050925925942E-3</v>
      </c>
      <c r="I1416" s="2">
        <v>0</v>
      </c>
      <c r="J1416" s="2">
        <v>0</v>
      </c>
      <c r="K1416" s="2">
        <v>0</v>
      </c>
      <c r="L1416" s="2">
        <v>3</v>
      </c>
      <c r="M1416" s="2">
        <v>3</v>
      </c>
      <c r="N1416">
        <v>3</v>
      </c>
      <c r="O1416" s="2">
        <v>3</v>
      </c>
      <c r="P1416" s="2">
        <v>0</v>
      </c>
      <c r="Q1416" s="2">
        <v>1</v>
      </c>
      <c r="R1416" s="2">
        <v>1</v>
      </c>
      <c r="S1416" s="2">
        <v>0</v>
      </c>
      <c r="T1416" s="2">
        <v>0</v>
      </c>
      <c r="U1416" s="2">
        <v>2</v>
      </c>
      <c r="V1416" s="45" t="s">
        <v>77</v>
      </c>
      <c r="W1416" s="45" t="s">
        <v>77</v>
      </c>
      <c r="X1416" s="45">
        <v>4.1643518518518524E-2</v>
      </c>
      <c r="Y1416" s="2">
        <v>2</v>
      </c>
      <c r="Z1416" s="2">
        <v>1</v>
      </c>
      <c r="AA1416">
        <v>3</v>
      </c>
      <c r="AB1416" t="str">
        <f t="shared" si="16"/>
        <v>Swansea BayTorfaen</v>
      </c>
      <c r="AC1416" t="str">
        <f>IFERROR(VLOOKUP(AB1416,Control!X:Y,2,FALSE),"secondary")</f>
        <v>secondary</v>
      </c>
    </row>
    <row r="1417" spans="1:29" x14ac:dyDescent="0.25">
      <c r="A1417" s="11">
        <v>44669</v>
      </c>
      <c r="B1417" s="2">
        <v>16</v>
      </c>
      <c r="C1417" t="s">
        <v>89</v>
      </c>
      <c r="D1417" t="s">
        <v>134</v>
      </c>
      <c r="E1417" t="s">
        <v>132</v>
      </c>
      <c r="F1417" t="s">
        <v>280</v>
      </c>
      <c r="G1417" s="3">
        <v>77.340828333333334</v>
      </c>
      <c r="H1417" s="5">
        <v>8.1709018469267147E-2</v>
      </c>
      <c r="I1417" s="2">
        <v>5</v>
      </c>
      <c r="J1417" s="2">
        <v>2</v>
      </c>
      <c r="K1417" s="2">
        <v>0</v>
      </c>
      <c r="L1417" s="2">
        <v>43</v>
      </c>
      <c r="M1417" s="2">
        <v>42</v>
      </c>
      <c r="N1417">
        <v>3</v>
      </c>
      <c r="O1417" s="2">
        <v>21</v>
      </c>
      <c r="P1417" s="2">
        <v>9</v>
      </c>
      <c r="Q1417" s="2">
        <v>23</v>
      </c>
      <c r="R1417" s="2">
        <v>27</v>
      </c>
      <c r="S1417" s="2">
        <v>4</v>
      </c>
      <c r="T1417" s="2">
        <v>1</v>
      </c>
      <c r="U1417" s="2">
        <v>6</v>
      </c>
      <c r="V1417" s="45">
        <v>3.6574074074074074E-3</v>
      </c>
      <c r="W1417" s="45">
        <v>0.88888888888888884</v>
      </c>
      <c r="X1417" s="45">
        <v>8.0613425925925922E-2</v>
      </c>
      <c r="Y1417" s="2">
        <v>7</v>
      </c>
      <c r="Z1417" s="2">
        <v>27</v>
      </c>
      <c r="AA1417">
        <v>42</v>
      </c>
      <c r="AB1417" t="str">
        <f t="shared" si="16"/>
        <v>Aneurin BevanBlaenau Gwent</v>
      </c>
      <c r="AC1417" t="str">
        <f>IFERROR(VLOOKUP(AB1417,Control!X:Y,2,FALSE),"secondary")</f>
        <v>Primary</v>
      </c>
    </row>
    <row r="1418" spans="1:29" x14ac:dyDescent="0.25">
      <c r="A1418" s="11">
        <v>44669</v>
      </c>
      <c r="B1418" s="2">
        <v>16</v>
      </c>
      <c r="C1418" t="s">
        <v>89</v>
      </c>
      <c r="D1418" t="s">
        <v>152</v>
      </c>
      <c r="E1418" t="s">
        <v>132</v>
      </c>
      <c r="F1418" t="s">
        <v>280</v>
      </c>
      <c r="G1418" s="3">
        <v>0</v>
      </c>
      <c r="H1418" s="5">
        <v>6.1534718750000002E-2</v>
      </c>
      <c r="I1418" s="2">
        <v>0</v>
      </c>
      <c r="J1418" s="2">
        <v>0</v>
      </c>
      <c r="K1418" s="2">
        <v>0</v>
      </c>
      <c r="L1418" s="2">
        <v>10</v>
      </c>
      <c r="M1418" s="2">
        <v>10</v>
      </c>
      <c r="N1418">
        <v>0</v>
      </c>
      <c r="O1418" s="2">
        <v>6</v>
      </c>
      <c r="P1418" s="2">
        <v>1</v>
      </c>
      <c r="Q1418" s="2">
        <v>4</v>
      </c>
      <c r="R1418" s="2">
        <v>7</v>
      </c>
      <c r="S1418" s="2">
        <v>3</v>
      </c>
      <c r="T1418" s="2">
        <v>0</v>
      </c>
      <c r="U1418" s="2">
        <v>2</v>
      </c>
      <c r="V1418" s="45">
        <v>2.9861111111111113E-3</v>
      </c>
      <c r="W1418" s="45">
        <v>1</v>
      </c>
      <c r="X1418" s="45">
        <v>8.9201388888888886E-2</v>
      </c>
      <c r="Y1418" s="2">
        <v>2</v>
      </c>
      <c r="Z1418" s="2">
        <v>7</v>
      </c>
      <c r="AA1418">
        <v>10</v>
      </c>
      <c r="AB1418" t="str">
        <f t="shared" si="16"/>
        <v>Aneurin BevanBlaenau Gwent</v>
      </c>
      <c r="AC1418" t="str">
        <f>IFERROR(VLOOKUP(AB1418,Control!X:Y,2,FALSE),"secondary")</f>
        <v>Primary</v>
      </c>
    </row>
    <row r="1419" spans="1:29" x14ac:dyDescent="0.25">
      <c r="A1419" s="11">
        <v>44669</v>
      </c>
      <c r="B1419" s="2">
        <v>16</v>
      </c>
      <c r="C1419" t="s">
        <v>89</v>
      </c>
      <c r="D1419" t="s">
        <v>159</v>
      </c>
      <c r="E1419" t="s">
        <v>150</v>
      </c>
      <c r="F1419" t="s">
        <v>280</v>
      </c>
      <c r="G1419" s="3">
        <v>0</v>
      </c>
      <c r="H1419" s="5">
        <v>5.8541666666666665E-2</v>
      </c>
      <c r="I1419" s="2">
        <v>0</v>
      </c>
      <c r="J1419" s="2">
        <v>0</v>
      </c>
      <c r="K1419" s="2">
        <v>0</v>
      </c>
      <c r="L1419" s="2">
        <v>1</v>
      </c>
      <c r="M1419" s="2">
        <v>1</v>
      </c>
      <c r="N1419">
        <v>0</v>
      </c>
      <c r="O1419" s="2">
        <v>0</v>
      </c>
      <c r="P1419" s="2">
        <v>0</v>
      </c>
      <c r="Q1419" s="2">
        <v>1</v>
      </c>
      <c r="R1419" s="2">
        <v>1</v>
      </c>
      <c r="S1419" s="2">
        <v>0</v>
      </c>
      <c r="T1419" s="2">
        <v>0</v>
      </c>
      <c r="U1419" s="2">
        <v>0</v>
      </c>
      <c r="V1419" s="45" t="s">
        <v>77</v>
      </c>
      <c r="W1419" s="45" t="s">
        <v>77</v>
      </c>
      <c r="X1419" s="45">
        <v>2.4293981481481482E-2</v>
      </c>
      <c r="Y1419" s="2">
        <v>0</v>
      </c>
      <c r="Z1419" s="2">
        <v>1</v>
      </c>
      <c r="AA1419">
        <v>1</v>
      </c>
      <c r="AB1419" t="str">
        <f t="shared" si="16"/>
        <v>Aneurin BevanBlaenau Gwent</v>
      </c>
      <c r="AC1419" t="str">
        <f>IFERROR(VLOOKUP(AB1419,Control!X:Y,2,FALSE),"secondary")</f>
        <v>Primary</v>
      </c>
    </row>
    <row r="1420" spans="1:29" x14ac:dyDescent="0.25">
      <c r="A1420" s="11">
        <v>44669</v>
      </c>
      <c r="B1420" s="2">
        <v>16</v>
      </c>
      <c r="C1420" t="s">
        <v>89</v>
      </c>
      <c r="D1420" t="s">
        <v>158</v>
      </c>
      <c r="E1420" t="s">
        <v>132</v>
      </c>
      <c r="F1420" t="s">
        <v>280</v>
      </c>
      <c r="G1420" s="3">
        <v>0</v>
      </c>
      <c r="H1420" s="5">
        <v>3.4579474537037039E-2</v>
      </c>
      <c r="I1420" s="2">
        <v>0</v>
      </c>
      <c r="J1420" s="2">
        <v>0</v>
      </c>
      <c r="K1420" s="2">
        <v>0</v>
      </c>
      <c r="L1420" s="2">
        <v>2</v>
      </c>
      <c r="M1420" s="2">
        <v>2</v>
      </c>
      <c r="N1420">
        <v>0</v>
      </c>
      <c r="O1420" s="2">
        <v>2</v>
      </c>
      <c r="P1420" s="2">
        <v>0</v>
      </c>
      <c r="Q1420" s="2">
        <v>2</v>
      </c>
      <c r="R1420" s="2">
        <v>2</v>
      </c>
      <c r="S1420" s="2">
        <v>0</v>
      </c>
      <c r="T1420" s="2">
        <v>0</v>
      </c>
      <c r="U1420" s="2">
        <v>0</v>
      </c>
      <c r="V1420" s="45" t="s">
        <v>77</v>
      </c>
      <c r="W1420" s="45" t="s">
        <v>77</v>
      </c>
      <c r="X1420" s="45">
        <v>6.6302083333333331E-2</v>
      </c>
      <c r="Y1420" s="2">
        <v>0</v>
      </c>
      <c r="Z1420" s="2">
        <v>2</v>
      </c>
      <c r="AA1420">
        <v>2</v>
      </c>
      <c r="AB1420" t="str">
        <f t="shared" si="16"/>
        <v>Aneurin BevanBlaenau Gwent</v>
      </c>
      <c r="AC1420" t="str">
        <f>IFERROR(VLOOKUP(AB1420,Control!X:Y,2,FALSE),"secondary")</f>
        <v>Primary</v>
      </c>
    </row>
    <row r="1421" spans="1:29" x14ac:dyDescent="0.25">
      <c r="A1421" s="11">
        <v>44669</v>
      </c>
      <c r="B1421" s="2">
        <v>16</v>
      </c>
      <c r="C1421" t="s">
        <v>89</v>
      </c>
      <c r="D1421" t="s">
        <v>134</v>
      </c>
      <c r="E1421" t="s">
        <v>132</v>
      </c>
      <c r="F1421" t="s">
        <v>272</v>
      </c>
      <c r="G1421" s="3">
        <v>244.09082800000002</v>
      </c>
      <c r="H1421" s="5">
        <v>0.104250339367031</v>
      </c>
      <c r="I1421" s="2">
        <v>22</v>
      </c>
      <c r="J1421" s="2">
        <v>12</v>
      </c>
      <c r="K1421" s="2">
        <v>0</v>
      </c>
      <c r="L1421" s="2">
        <v>100</v>
      </c>
      <c r="M1421" s="2">
        <v>97</v>
      </c>
      <c r="N1421">
        <v>17</v>
      </c>
      <c r="O1421" s="2">
        <v>49</v>
      </c>
      <c r="P1421" s="2">
        <v>19</v>
      </c>
      <c r="Q1421" s="2">
        <v>56</v>
      </c>
      <c r="R1421" s="2">
        <v>58</v>
      </c>
      <c r="S1421" s="2">
        <v>2</v>
      </c>
      <c r="T1421" s="2">
        <v>6</v>
      </c>
      <c r="U1421" s="2">
        <v>17</v>
      </c>
      <c r="V1421" s="45">
        <v>5.3935185185185188E-3</v>
      </c>
      <c r="W1421" s="45">
        <v>0.52631578947368418</v>
      </c>
      <c r="X1421" s="45">
        <v>5.9814814814814821E-2</v>
      </c>
      <c r="Y1421" s="2">
        <v>23</v>
      </c>
      <c r="Z1421" s="2">
        <v>58</v>
      </c>
      <c r="AA1421">
        <v>99</v>
      </c>
      <c r="AB1421" t="str">
        <f t="shared" si="16"/>
        <v>Aneurin BevanCaerphilly</v>
      </c>
      <c r="AC1421" t="str">
        <f>IFERROR(VLOOKUP(AB1421,Control!X:Y,2,FALSE),"secondary")</f>
        <v>Primary</v>
      </c>
    </row>
    <row r="1422" spans="1:29" x14ac:dyDescent="0.25">
      <c r="A1422" s="11">
        <v>44669</v>
      </c>
      <c r="B1422" s="2">
        <v>16</v>
      </c>
      <c r="C1422" t="s">
        <v>89</v>
      </c>
      <c r="D1422" t="s">
        <v>159</v>
      </c>
      <c r="E1422" t="s">
        <v>150</v>
      </c>
      <c r="F1422" t="s">
        <v>272</v>
      </c>
      <c r="G1422" s="3">
        <v>0</v>
      </c>
      <c r="H1422" s="5">
        <v>6.1202978949652792E-2</v>
      </c>
      <c r="I1422" s="2">
        <v>0</v>
      </c>
      <c r="J1422" s="2">
        <v>0</v>
      </c>
      <c r="K1422" s="2">
        <v>0</v>
      </c>
      <c r="L1422" s="2">
        <v>32</v>
      </c>
      <c r="M1422" s="2">
        <v>31</v>
      </c>
      <c r="N1422">
        <v>0</v>
      </c>
      <c r="O1422" s="2">
        <v>14</v>
      </c>
      <c r="P1422" s="2">
        <v>0</v>
      </c>
      <c r="Q1422" s="2">
        <v>18</v>
      </c>
      <c r="R1422" s="2">
        <v>20</v>
      </c>
      <c r="S1422" s="2">
        <v>2</v>
      </c>
      <c r="T1422" s="2">
        <v>1</v>
      </c>
      <c r="U1422" s="2">
        <v>11</v>
      </c>
      <c r="V1422" s="45" t="s">
        <v>77</v>
      </c>
      <c r="W1422" s="45" t="s">
        <v>77</v>
      </c>
      <c r="X1422" s="45">
        <v>0.10765625</v>
      </c>
      <c r="Y1422" s="2">
        <v>12</v>
      </c>
      <c r="Z1422" s="2">
        <v>20</v>
      </c>
      <c r="AA1422">
        <v>32</v>
      </c>
      <c r="AB1422" t="str">
        <f t="shared" si="16"/>
        <v>Aneurin BevanCaerphilly</v>
      </c>
      <c r="AC1422" t="str">
        <f>IFERROR(VLOOKUP(AB1422,Control!X:Y,2,FALSE),"secondary")</f>
        <v>Primary</v>
      </c>
    </row>
    <row r="1423" spans="1:29" x14ac:dyDescent="0.25">
      <c r="A1423" s="11">
        <v>44669</v>
      </c>
      <c r="B1423" s="2">
        <v>16</v>
      </c>
      <c r="C1423" t="s">
        <v>89</v>
      </c>
      <c r="D1423" t="s">
        <v>158</v>
      </c>
      <c r="E1423" t="s">
        <v>132</v>
      </c>
      <c r="F1423" t="s">
        <v>272</v>
      </c>
      <c r="G1423" s="3">
        <v>0</v>
      </c>
      <c r="H1423" s="5">
        <v>2.5174768055555557E-2</v>
      </c>
      <c r="I1423" s="2">
        <v>0</v>
      </c>
      <c r="J1423" s="2">
        <v>0</v>
      </c>
      <c r="K1423" s="2">
        <v>0</v>
      </c>
      <c r="L1423" s="2">
        <v>10</v>
      </c>
      <c r="M1423" s="2">
        <v>10</v>
      </c>
      <c r="N1423">
        <v>0</v>
      </c>
      <c r="O1423" s="2">
        <v>8</v>
      </c>
      <c r="P1423" s="2">
        <v>2</v>
      </c>
      <c r="Q1423" s="2">
        <v>3</v>
      </c>
      <c r="R1423" s="2">
        <v>4</v>
      </c>
      <c r="S1423" s="2">
        <v>1</v>
      </c>
      <c r="T1423" s="2">
        <v>0</v>
      </c>
      <c r="U1423" s="2">
        <v>4</v>
      </c>
      <c r="V1423" s="45">
        <v>4.7164351851851855E-3</v>
      </c>
      <c r="W1423" s="45">
        <v>1</v>
      </c>
      <c r="X1423" s="45">
        <v>0.14809027777777778</v>
      </c>
      <c r="Y1423" s="2">
        <v>4</v>
      </c>
      <c r="Z1423" s="2">
        <v>4</v>
      </c>
      <c r="AA1423">
        <v>10</v>
      </c>
      <c r="AB1423" t="str">
        <f t="shared" si="16"/>
        <v>Aneurin BevanCaerphilly</v>
      </c>
      <c r="AC1423" t="str">
        <f>IFERROR(VLOOKUP(AB1423,Control!X:Y,2,FALSE),"secondary")</f>
        <v>Primary</v>
      </c>
    </row>
    <row r="1424" spans="1:29" x14ac:dyDescent="0.25">
      <c r="A1424" s="11">
        <v>44669</v>
      </c>
      <c r="B1424" s="2">
        <v>16</v>
      </c>
      <c r="C1424" t="s">
        <v>89</v>
      </c>
      <c r="D1424" t="s">
        <v>152</v>
      </c>
      <c r="E1424" t="s">
        <v>132</v>
      </c>
      <c r="F1424" t="s">
        <v>272</v>
      </c>
      <c r="G1424" s="3">
        <v>0</v>
      </c>
      <c r="H1424" s="5">
        <v>1.5879631944444444E-2</v>
      </c>
      <c r="I1424" s="2">
        <v>0</v>
      </c>
      <c r="J1424" s="2">
        <v>0</v>
      </c>
      <c r="K1424" s="2">
        <v>0</v>
      </c>
      <c r="L1424" s="2">
        <v>1</v>
      </c>
      <c r="M1424" s="2">
        <v>1</v>
      </c>
      <c r="N1424">
        <v>0</v>
      </c>
      <c r="O1424" s="2">
        <v>1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1</v>
      </c>
      <c r="V1424" s="45" t="s">
        <v>77</v>
      </c>
      <c r="W1424" s="45" t="s">
        <v>77</v>
      </c>
      <c r="X1424" s="45" t="s">
        <v>77</v>
      </c>
      <c r="Y1424" s="2">
        <v>1</v>
      </c>
      <c r="Z1424" s="2">
        <v>0</v>
      </c>
      <c r="AA1424">
        <v>1</v>
      </c>
      <c r="AB1424" t="str">
        <f t="shared" si="16"/>
        <v>Aneurin BevanCaerphilly</v>
      </c>
      <c r="AC1424" t="str">
        <f>IFERROR(VLOOKUP(AB1424,Control!X:Y,2,FALSE),"secondary")</f>
        <v>Primary</v>
      </c>
    </row>
    <row r="1425" spans="1:29" x14ac:dyDescent="0.25">
      <c r="A1425" s="11">
        <v>44669</v>
      </c>
      <c r="B1425" s="2">
        <v>16</v>
      </c>
      <c r="C1425" t="s">
        <v>89</v>
      </c>
      <c r="D1425" t="s">
        <v>134</v>
      </c>
      <c r="E1425" t="s">
        <v>132</v>
      </c>
      <c r="F1425" t="s">
        <v>273</v>
      </c>
      <c r="G1425" s="3">
        <v>6.2777833333333338E-2</v>
      </c>
      <c r="H1425" s="5">
        <v>1.3032409722222223E-2</v>
      </c>
      <c r="I1425" s="2">
        <v>0</v>
      </c>
      <c r="J1425" s="2">
        <v>0</v>
      </c>
      <c r="K1425" s="2">
        <v>0</v>
      </c>
      <c r="L1425" s="2">
        <v>1</v>
      </c>
      <c r="M1425" s="2">
        <v>1</v>
      </c>
      <c r="N1425">
        <v>0</v>
      </c>
      <c r="O1425" s="2">
        <v>1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1</v>
      </c>
      <c r="V1425" s="45" t="s">
        <v>77</v>
      </c>
      <c r="W1425" s="45" t="s">
        <v>77</v>
      </c>
      <c r="X1425" s="45" t="s">
        <v>77</v>
      </c>
      <c r="Y1425" s="2">
        <v>1</v>
      </c>
      <c r="Z1425" s="2">
        <v>0</v>
      </c>
      <c r="AA1425">
        <v>1</v>
      </c>
      <c r="AB1425" t="str">
        <f t="shared" si="16"/>
        <v>Aneurin BevanCardiff</v>
      </c>
      <c r="AC1425" t="str">
        <f>IFERROR(VLOOKUP(AB1425,Control!X:Y,2,FALSE),"secondary")</f>
        <v>secondary</v>
      </c>
    </row>
    <row r="1426" spans="1:29" x14ac:dyDescent="0.25">
      <c r="A1426" s="11">
        <v>44669</v>
      </c>
      <c r="B1426" s="2">
        <v>16</v>
      </c>
      <c r="C1426" t="s">
        <v>89</v>
      </c>
      <c r="D1426" t="s">
        <v>159</v>
      </c>
      <c r="E1426" t="s">
        <v>150</v>
      </c>
      <c r="F1426" t="s">
        <v>281</v>
      </c>
      <c r="G1426" s="3">
        <v>0</v>
      </c>
      <c r="H1426" s="5">
        <v>6.3958333333333325E-2</v>
      </c>
      <c r="I1426" s="2">
        <v>0</v>
      </c>
      <c r="J1426" s="2">
        <v>0</v>
      </c>
      <c r="K1426" s="2">
        <v>0</v>
      </c>
      <c r="L1426" s="2">
        <v>1</v>
      </c>
      <c r="M1426" s="2">
        <v>1</v>
      </c>
      <c r="N1426">
        <v>0</v>
      </c>
      <c r="O1426" s="2">
        <v>0</v>
      </c>
      <c r="P1426" s="2">
        <v>1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45">
        <v>1.082175925925926E-2</v>
      </c>
      <c r="W1426" s="45">
        <v>0</v>
      </c>
      <c r="X1426" s="45" t="s">
        <v>77</v>
      </c>
      <c r="Y1426" s="2">
        <v>0</v>
      </c>
      <c r="Z1426" s="2">
        <v>0</v>
      </c>
      <c r="AA1426">
        <v>1</v>
      </c>
      <c r="AB1426" t="str">
        <f t="shared" si="16"/>
        <v>Aneurin BevanMerthyr Tydfil</v>
      </c>
      <c r="AC1426" t="str">
        <f>IFERROR(VLOOKUP(AB1426,Control!X:Y,2,FALSE),"secondary")</f>
        <v>secondary</v>
      </c>
    </row>
    <row r="1427" spans="1:29" x14ac:dyDescent="0.25">
      <c r="A1427" s="11">
        <v>44669</v>
      </c>
      <c r="B1427" s="2">
        <v>16</v>
      </c>
      <c r="C1427" t="s">
        <v>89</v>
      </c>
      <c r="D1427" t="s">
        <v>134</v>
      </c>
      <c r="E1427" t="s">
        <v>132</v>
      </c>
      <c r="F1427" t="s">
        <v>279</v>
      </c>
      <c r="G1427" s="3">
        <v>138.72332783333331</v>
      </c>
      <c r="H1427" s="5">
        <v>0.10015416361111111</v>
      </c>
      <c r="I1427" s="2">
        <v>13</v>
      </c>
      <c r="J1427" s="2">
        <v>9</v>
      </c>
      <c r="K1427" s="2">
        <v>1</v>
      </c>
      <c r="L1427" s="2">
        <v>72</v>
      </c>
      <c r="M1427" s="2">
        <v>72</v>
      </c>
      <c r="N1427">
        <v>6</v>
      </c>
      <c r="O1427" s="2">
        <v>40</v>
      </c>
      <c r="P1427" s="2">
        <v>9</v>
      </c>
      <c r="Q1427" s="2">
        <v>42</v>
      </c>
      <c r="R1427" s="2">
        <v>48</v>
      </c>
      <c r="S1427" s="2">
        <v>6</v>
      </c>
      <c r="T1427" s="2">
        <v>1</v>
      </c>
      <c r="U1427" s="2">
        <v>14</v>
      </c>
      <c r="V1427" s="45">
        <v>8.5995370370370375E-3</v>
      </c>
      <c r="W1427" s="45">
        <v>0.44444444444444442</v>
      </c>
      <c r="X1427" s="45">
        <v>6.2476851851851853E-2</v>
      </c>
      <c r="Y1427" s="2">
        <v>15</v>
      </c>
      <c r="Z1427" s="2">
        <v>48</v>
      </c>
      <c r="AA1427">
        <v>72</v>
      </c>
      <c r="AB1427" t="str">
        <f t="shared" si="16"/>
        <v>Aneurin BevanMonmouthshire</v>
      </c>
      <c r="AC1427" t="str">
        <f>IFERROR(VLOOKUP(AB1427,Control!X:Y,2,FALSE),"secondary")</f>
        <v>Primary</v>
      </c>
    </row>
    <row r="1428" spans="1:29" x14ac:dyDescent="0.25">
      <c r="A1428" s="11">
        <v>44669</v>
      </c>
      <c r="B1428" s="2">
        <v>16</v>
      </c>
      <c r="C1428" t="s">
        <v>89</v>
      </c>
      <c r="D1428" t="s">
        <v>158</v>
      </c>
      <c r="E1428" t="s">
        <v>132</v>
      </c>
      <c r="F1428" t="s">
        <v>279</v>
      </c>
      <c r="G1428" s="3">
        <v>0</v>
      </c>
      <c r="H1428" s="5">
        <v>6.8839690972222228E-2</v>
      </c>
      <c r="I1428" s="2">
        <v>0</v>
      </c>
      <c r="J1428" s="2">
        <v>0</v>
      </c>
      <c r="K1428" s="2">
        <v>0</v>
      </c>
      <c r="L1428" s="2">
        <v>5</v>
      </c>
      <c r="M1428" s="2">
        <v>5</v>
      </c>
      <c r="N1428">
        <v>0</v>
      </c>
      <c r="O1428" s="2">
        <v>2</v>
      </c>
      <c r="P1428" s="2">
        <v>0</v>
      </c>
      <c r="Q1428" s="2">
        <v>5</v>
      </c>
      <c r="R1428" s="2">
        <v>5</v>
      </c>
      <c r="S1428" s="2">
        <v>0</v>
      </c>
      <c r="T1428" s="2">
        <v>0</v>
      </c>
      <c r="U1428" s="2">
        <v>0</v>
      </c>
      <c r="V1428" s="45" t="s">
        <v>77</v>
      </c>
      <c r="W1428" s="45" t="s">
        <v>77</v>
      </c>
      <c r="X1428" s="45">
        <v>4.7546296296296302E-2</v>
      </c>
      <c r="Y1428" s="2">
        <v>0</v>
      </c>
      <c r="Z1428" s="2">
        <v>5</v>
      </c>
      <c r="AA1428">
        <v>5</v>
      </c>
      <c r="AB1428" t="str">
        <f t="shared" si="16"/>
        <v>Aneurin BevanMonmouthshire</v>
      </c>
      <c r="AC1428" t="str">
        <f>IFERROR(VLOOKUP(AB1428,Control!X:Y,2,FALSE),"secondary")</f>
        <v>Primary</v>
      </c>
    </row>
    <row r="1429" spans="1:29" x14ac:dyDescent="0.25">
      <c r="A1429" s="11">
        <v>44669</v>
      </c>
      <c r="B1429" s="2">
        <v>16</v>
      </c>
      <c r="C1429" t="s">
        <v>89</v>
      </c>
      <c r="D1429" t="s">
        <v>152</v>
      </c>
      <c r="E1429" t="s">
        <v>132</v>
      </c>
      <c r="F1429" t="s">
        <v>279</v>
      </c>
      <c r="G1429" s="3">
        <v>0</v>
      </c>
      <c r="H1429" s="5">
        <v>6.7951384114583346E-2</v>
      </c>
      <c r="I1429" s="2">
        <v>0</v>
      </c>
      <c r="J1429" s="2">
        <v>0</v>
      </c>
      <c r="K1429" s="2">
        <v>0</v>
      </c>
      <c r="L1429" s="2">
        <v>15</v>
      </c>
      <c r="M1429" s="2">
        <v>15</v>
      </c>
      <c r="N1429">
        <v>0</v>
      </c>
      <c r="O1429" s="2">
        <v>6</v>
      </c>
      <c r="P1429" s="2">
        <v>1</v>
      </c>
      <c r="Q1429" s="2">
        <v>9</v>
      </c>
      <c r="R1429" s="2">
        <v>10</v>
      </c>
      <c r="S1429" s="2">
        <v>1</v>
      </c>
      <c r="T1429" s="2">
        <v>0</v>
      </c>
      <c r="U1429" s="2">
        <v>4</v>
      </c>
      <c r="V1429" s="45">
        <v>3.9467592592592592E-3</v>
      </c>
      <c r="W1429" s="45">
        <v>1</v>
      </c>
      <c r="X1429" s="45">
        <v>8.0549768518518527E-2</v>
      </c>
      <c r="Y1429" s="2">
        <v>4</v>
      </c>
      <c r="Z1429" s="2">
        <v>10</v>
      </c>
      <c r="AA1429">
        <v>15</v>
      </c>
      <c r="AB1429" t="str">
        <f t="shared" si="16"/>
        <v>Aneurin BevanMonmouthshire</v>
      </c>
      <c r="AC1429" t="str">
        <f>IFERROR(VLOOKUP(AB1429,Control!X:Y,2,FALSE),"secondary")</f>
        <v>Primary</v>
      </c>
    </row>
    <row r="1430" spans="1:29" x14ac:dyDescent="0.25">
      <c r="A1430" s="11">
        <v>44669</v>
      </c>
      <c r="B1430" s="2">
        <v>16</v>
      </c>
      <c r="C1430" t="s">
        <v>89</v>
      </c>
      <c r="D1430" t="s">
        <v>134</v>
      </c>
      <c r="E1430" t="s">
        <v>132</v>
      </c>
      <c r="F1430" t="s">
        <v>271</v>
      </c>
      <c r="G1430" s="3">
        <v>205.56999650000006</v>
      </c>
      <c r="H1430" s="5">
        <v>8.6804047990063263E-2</v>
      </c>
      <c r="I1430" s="2">
        <v>16</v>
      </c>
      <c r="J1430" s="2">
        <v>4</v>
      </c>
      <c r="K1430" s="2">
        <v>0</v>
      </c>
      <c r="L1430" s="2">
        <v>102</v>
      </c>
      <c r="M1430" s="2">
        <v>102</v>
      </c>
      <c r="N1430">
        <v>15</v>
      </c>
      <c r="O1430" s="2">
        <v>48</v>
      </c>
      <c r="P1430" s="2">
        <v>19</v>
      </c>
      <c r="Q1430" s="2">
        <v>48</v>
      </c>
      <c r="R1430" s="2">
        <v>61</v>
      </c>
      <c r="S1430" s="2">
        <v>13</v>
      </c>
      <c r="T1430" s="2">
        <v>3</v>
      </c>
      <c r="U1430" s="2">
        <v>19</v>
      </c>
      <c r="V1430" s="45">
        <v>3.6921296296296294E-3</v>
      </c>
      <c r="W1430" s="45">
        <v>0.63157894736842102</v>
      </c>
      <c r="X1430" s="45">
        <v>6.4965277777777775E-2</v>
      </c>
      <c r="Y1430" s="2">
        <v>22</v>
      </c>
      <c r="Z1430" s="2">
        <v>61</v>
      </c>
      <c r="AA1430">
        <v>102</v>
      </c>
      <c r="AB1430" t="str">
        <f t="shared" si="16"/>
        <v>Aneurin BevanNewport</v>
      </c>
      <c r="AC1430" t="str">
        <f>IFERROR(VLOOKUP(AB1430,Control!X:Y,2,FALSE),"secondary")</f>
        <v>Primary</v>
      </c>
    </row>
    <row r="1431" spans="1:29" x14ac:dyDescent="0.25">
      <c r="A1431" s="11">
        <v>44669</v>
      </c>
      <c r="B1431" s="2">
        <v>16</v>
      </c>
      <c r="C1431" t="s">
        <v>89</v>
      </c>
      <c r="D1431" t="s">
        <v>152</v>
      </c>
      <c r="E1431" t="s">
        <v>132</v>
      </c>
      <c r="F1431" t="s">
        <v>271</v>
      </c>
      <c r="G1431" s="3">
        <v>0</v>
      </c>
      <c r="H1431" s="5">
        <v>6.6809414351851851E-2</v>
      </c>
      <c r="I1431" s="2">
        <v>0</v>
      </c>
      <c r="J1431" s="2">
        <v>0</v>
      </c>
      <c r="K1431" s="2">
        <v>0</v>
      </c>
      <c r="L1431" s="2">
        <v>3</v>
      </c>
      <c r="M1431" s="2">
        <v>3</v>
      </c>
      <c r="N1431">
        <v>1</v>
      </c>
      <c r="O1431" s="2">
        <v>2</v>
      </c>
      <c r="P1431" s="2">
        <v>1</v>
      </c>
      <c r="Q1431" s="2">
        <v>1</v>
      </c>
      <c r="R1431" s="2">
        <v>1</v>
      </c>
      <c r="S1431" s="2">
        <v>0</v>
      </c>
      <c r="T1431" s="2">
        <v>0</v>
      </c>
      <c r="U1431" s="2">
        <v>1</v>
      </c>
      <c r="V1431" s="45">
        <v>6.4120370370370364E-3</v>
      </c>
      <c r="W1431" s="45">
        <v>0</v>
      </c>
      <c r="X1431" s="45">
        <v>5.4942129629629625E-2</v>
      </c>
      <c r="Y1431" s="2">
        <v>1</v>
      </c>
      <c r="Z1431" s="2">
        <v>1</v>
      </c>
      <c r="AA1431">
        <v>3</v>
      </c>
      <c r="AB1431" t="str">
        <f t="shared" si="16"/>
        <v>Aneurin BevanNewport</v>
      </c>
      <c r="AC1431" t="str">
        <f>IFERROR(VLOOKUP(AB1431,Control!X:Y,2,FALSE),"secondary")</f>
        <v>Primary</v>
      </c>
    </row>
    <row r="1432" spans="1:29" x14ac:dyDescent="0.25">
      <c r="A1432" s="11">
        <v>44669</v>
      </c>
      <c r="B1432" s="2">
        <v>16</v>
      </c>
      <c r="C1432" t="s">
        <v>89</v>
      </c>
      <c r="D1432" t="s">
        <v>158</v>
      </c>
      <c r="E1432" t="s">
        <v>132</v>
      </c>
      <c r="F1432" t="s">
        <v>271</v>
      </c>
      <c r="G1432" s="3">
        <v>0</v>
      </c>
      <c r="H1432" s="5">
        <v>5.3966651041666661E-2</v>
      </c>
      <c r="I1432" s="2">
        <v>0</v>
      </c>
      <c r="J1432" s="2">
        <v>0</v>
      </c>
      <c r="K1432" s="2">
        <v>0</v>
      </c>
      <c r="L1432" s="2">
        <v>33</v>
      </c>
      <c r="M1432" s="2">
        <v>33</v>
      </c>
      <c r="N1432">
        <v>0</v>
      </c>
      <c r="O1432" s="2">
        <v>16</v>
      </c>
      <c r="P1432" s="2">
        <v>5</v>
      </c>
      <c r="Q1432" s="2">
        <v>19</v>
      </c>
      <c r="R1432" s="2">
        <v>22</v>
      </c>
      <c r="S1432" s="2">
        <v>3</v>
      </c>
      <c r="T1432" s="2">
        <v>1</v>
      </c>
      <c r="U1432" s="2">
        <v>5</v>
      </c>
      <c r="V1432" s="45">
        <v>5.138888888888889E-3</v>
      </c>
      <c r="W1432" s="45">
        <v>0.8</v>
      </c>
      <c r="X1432" s="45">
        <v>0.1176388888888889</v>
      </c>
      <c r="Y1432" s="2">
        <v>6</v>
      </c>
      <c r="Z1432" s="2">
        <v>22</v>
      </c>
      <c r="AA1432">
        <v>33</v>
      </c>
      <c r="AB1432" t="str">
        <f t="shared" si="16"/>
        <v>Aneurin BevanNewport</v>
      </c>
      <c r="AC1432" t="str">
        <f>IFERROR(VLOOKUP(AB1432,Control!X:Y,2,FALSE),"secondary")</f>
        <v>Primary</v>
      </c>
    </row>
    <row r="1433" spans="1:29" x14ac:dyDescent="0.25">
      <c r="A1433" s="11">
        <v>44669</v>
      </c>
      <c r="B1433" s="2">
        <v>16</v>
      </c>
      <c r="C1433" t="s">
        <v>89</v>
      </c>
      <c r="D1433" t="s">
        <v>159</v>
      </c>
      <c r="E1433" t="s">
        <v>150</v>
      </c>
      <c r="F1433" t="s">
        <v>271</v>
      </c>
      <c r="G1433" s="3">
        <v>0</v>
      </c>
      <c r="H1433" s="5">
        <v>4.340277777777778E-3</v>
      </c>
      <c r="I1433" s="2">
        <v>0</v>
      </c>
      <c r="J1433" s="2">
        <v>0</v>
      </c>
      <c r="K1433" s="2">
        <v>0</v>
      </c>
      <c r="L1433" s="2">
        <v>1</v>
      </c>
      <c r="M1433" s="2">
        <v>1</v>
      </c>
      <c r="N1433">
        <v>0</v>
      </c>
      <c r="O1433" s="2">
        <v>1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1</v>
      </c>
      <c r="V1433" s="45" t="s">
        <v>77</v>
      </c>
      <c r="W1433" s="45" t="s">
        <v>77</v>
      </c>
      <c r="X1433" s="45" t="s">
        <v>77</v>
      </c>
      <c r="Y1433" s="2">
        <v>1</v>
      </c>
      <c r="Z1433" s="2">
        <v>0</v>
      </c>
      <c r="AA1433">
        <v>1</v>
      </c>
      <c r="AB1433" t="str">
        <f t="shared" si="16"/>
        <v>Aneurin BevanNewport</v>
      </c>
      <c r="AC1433" t="str">
        <f>IFERROR(VLOOKUP(AB1433,Control!X:Y,2,FALSE),"secondary")</f>
        <v>Primary</v>
      </c>
    </row>
    <row r="1434" spans="1:29" x14ac:dyDescent="0.25">
      <c r="A1434" s="11">
        <v>44669</v>
      </c>
      <c r="B1434" s="2">
        <v>16</v>
      </c>
      <c r="C1434" t="s">
        <v>89</v>
      </c>
      <c r="D1434" t="s">
        <v>134</v>
      </c>
      <c r="E1434" t="s">
        <v>132</v>
      </c>
      <c r="F1434" t="s">
        <v>94</v>
      </c>
      <c r="G1434" s="3">
        <v>11.24</v>
      </c>
      <c r="H1434" s="5">
        <v>0.13665509305555557</v>
      </c>
      <c r="I1434" s="2">
        <v>2</v>
      </c>
      <c r="J1434" s="2">
        <v>0</v>
      </c>
      <c r="K1434" s="2">
        <v>0</v>
      </c>
      <c r="L1434" s="2">
        <v>4</v>
      </c>
      <c r="M1434" s="2">
        <v>4</v>
      </c>
      <c r="N1434">
        <v>0</v>
      </c>
      <c r="O1434" s="2">
        <v>1</v>
      </c>
      <c r="P1434" s="2">
        <v>0</v>
      </c>
      <c r="Q1434" s="2">
        <v>1</v>
      </c>
      <c r="R1434" s="2">
        <v>4</v>
      </c>
      <c r="S1434" s="2">
        <v>3</v>
      </c>
      <c r="T1434" s="2">
        <v>0</v>
      </c>
      <c r="U1434" s="2">
        <v>0</v>
      </c>
      <c r="V1434" s="45" t="s">
        <v>77</v>
      </c>
      <c r="W1434" s="45" t="s">
        <v>77</v>
      </c>
      <c r="X1434" s="45">
        <v>0.39704861111111112</v>
      </c>
      <c r="Y1434" s="2">
        <v>0</v>
      </c>
      <c r="Z1434" s="2">
        <v>4</v>
      </c>
      <c r="AA1434">
        <v>4</v>
      </c>
      <c r="AB1434" t="str">
        <f t="shared" si="16"/>
        <v>Aneurin BevanPowys</v>
      </c>
      <c r="AC1434" t="str">
        <f>IFERROR(VLOOKUP(AB1434,Control!X:Y,2,FALSE),"secondary")</f>
        <v>secondary</v>
      </c>
    </row>
    <row r="1435" spans="1:29" x14ac:dyDescent="0.25">
      <c r="A1435" s="11">
        <v>44669</v>
      </c>
      <c r="B1435" s="2">
        <v>16</v>
      </c>
      <c r="C1435" t="s">
        <v>89</v>
      </c>
      <c r="D1435" t="s">
        <v>152</v>
      </c>
      <c r="E1435" t="s">
        <v>132</v>
      </c>
      <c r="F1435" t="s">
        <v>94</v>
      </c>
      <c r="G1435" s="3">
        <v>0</v>
      </c>
      <c r="H1435" s="5">
        <v>1.7621527777777778E-2</v>
      </c>
      <c r="I1435" s="2">
        <v>0</v>
      </c>
      <c r="J1435" s="2">
        <v>0</v>
      </c>
      <c r="K1435" s="2">
        <v>0</v>
      </c>
      <c r="L1435" s="2">
        <v>2</v>
      </c>
      <c r="M1435" s="2">
        <v>2</v>
      </c>
      <c r="N1435">
        <v>0</v>
      </c>
      <c r="O1435" s="2">
        <v>2</v>
      </c>
      <c r="P1435" s="2">
        <v>1</v>
      </c>
      <c r="Q1435" s="2">
        <v>0</v>
      </c>
      <c r="R1435" s="2">
        <v>1</v>
      </c>
      <c r="S1435" s="2">
        <v>1</v>
      </c>
      <c r="T1435" s="2">
        <v>0</v>
      </c>
      <c r="U1435" s="2">
        <v>0</v>
      </c>
      <c r="V1435" s="45">
        <v>2.3611111111111111E-3</v>
      </c>
      <c r="W1435" s="45">
        <v>1</v>
      </c>
      <c r="X1435" s="45">
        <v>0.10796296296296297</v>
      </c>
      <c r="Y1435" s="2">
        <v>0</v>
      </c>
      <c r="Z1435" s="2">
        <v>1</v>
      </c>
      <c r="AA1435">
        <v>2</v>
      </c>
      <c r="AB1435" t="str">
        <f t="shared" si="16"/>
        <v>Aneurin BevanPowys</v>
      </c>
      <c r="AC1435" t="str">
        <f>IFERROR(VLOOKUP(AB1435,Control!X:Y,2,FALSE),"secondary")</f>
        <v>secondary</v>
      </c>
    </row>
    <row r="1436" spans="1:29" x14ac:dyDescent="0.25">
      <c r="A1436" s="11">
        <v>44669</v>
      </c>
      <c r="B1436" s="2">
        <v>16</v>
      </c>
      <c r="C1436" t="s">
        <v>89</v>
      </c>
      <c r="D1436" t="s">
        <v>134</v>
      </c>
      <c r="E1436" t="s">
        <v>132</v>
      </c>
      <c r="F1436" t="s">
        <v>278</v>
      </c>
      <c r="G1436" s="3">
        <v>139.56805066666666</v>
      </c>
      <c r="H1436" s="5">
        <v>0.11576669149831652</v>
      </c>
      <c r="I1436" s="2">
        <v>15</v>
      </c>
      <c r="J1436" s="2">
        <v>8</v>
      </c>
      <c r="K1436" s="2">
        <v>0</v>
      </c>
      <c r="L1436" s="2">
        <v>57</v>
      </c>
      <c r="M1436" s="2">
        <v>56</v>
      </c>
      <c r="N1436">
        <v>10</v>
      </c>
      <c r="O1436" s="2">
        <v>31</v>
      </c>
      <c r="P1436" s="2">
        <v>8</v>
      </c>
      <c r="Q1436" s="2">
        <v>28</v>
      </c>
      <c r="R1436" s="2">
        <v>41</v>
      </c>
      <c r="S1436" s="2">
        <v>13</v>
      </c>
      <c r="T1436" s="2">
        <v>6</v>
      </c>
      <c r="U1436" s="2">
        <v>2</v>
      </c>
      <c r="V1436" s="45">
        <v>4.8032407407407407E-3</v>
      </c>
      <c r="W1436" s="45">
        <v>0.625</v>
      </c>
      <c r="X1436" s="45">
        <v>6.3541666666666663E-2</v>
      </c>
      <c r="Y1436" s="2">
        <v>8</v>
      </c>
      <c r="Z1436" s="2">
        <v>41</v>
      </c>
      <c r="AA1436">
        <v>57</v>
      </c>
      <c r="AB1436" t="str">
        <f t="shared" si="16"/>
        <v>Aneurin BevanTorfaen</v>
      </c>
      <c r="AC1436" t="str">
        <f>IFERROR(VLOOKUP(AB1436,Control!X:Y,2,FALSE),"secondary")</f>
        <v>Primary</v>
      </c>
    </row>
    <row r="1437" spans="1:29" x14ac:dyDescent="0.25">
      <c r="A1437" s="11">
        <v>44669</v>
      </c>
      <c r="B1437" s="2">
        <v>16</v>
      </c>
      <c r="C1437" t="s">
        <v>89</v>
      </c>
      <c r="D1437" t="s">
        <v>158</v>
      </c>
      <c r="E1437" t="s">
        <v>132</v>
      </c>
      <c r="F1437" t="s">
        <v>278</v>
      </c>
      <c r="G1437" s="3">
        <v>0</v>
      </c>
      <c r="H1437" s="5">
        <v>2.9278766865079364E-2</v>
      </c>
      <c r="I1437" s="2">
        <v>0</v>
      </c>
      <c r="J1437" s="2">
        <v>0</v>
      </c>
      <c r="K1437" s="2">
        <v>0</v>
      </c>
      <c r="L1437" s="2">
        <v>36</v>
      </c>
      <c r="M1437" s="2">
        <v>34</v>
      </c>
      <c r="N1437">
        <v>0</v>
      </c>
      <c r="O1437" s="2">
        <v>27</v>
      </c>
      <c r="P1437" s="2">
        <v>1</v>
      </c>
      <c r="Q1437" s="2">
        <v>7</v>
      </c>
      <c r="R1437" s="2">
        <v>7</v>
      </c>
      <c r="S1437" s="2">
        <v>0</v>
      </c>
      <c r="T1437" s="2">
        <v>0</v>
      </c>
      <c r="U1437" s="2">
        <v>28</v>
      </c>
      <c r="V1437" s="45">
        <v>2.8472222222222219E-3</v>
      </c>
      <c r="W1437" s="45">
        <v>1</v>
      </c>
      <c r="X1437" s="45">
        <v>6.8252314814814821E-2</v>
      </c>
      <c r="Y1437" s="2">
        <v>28</v>
      </c>
      <c r="Z1437" s="2">
        <v>7</v>
      </c>
      <c r="AA1437">
        <v>36</v>
      </c>
      <c r="AB1437" t="str">
        <f t="shared" si="16"/>
        <v>Aneurin BevanTorfaen</v>
      </c>
      <c r="AC1437" t="str">
        <f>IFERROR(VLOOKUP(AB1437,Control!X:Y,2,FALSE),"secondary")</f>
        <v>Primary</v>
      </c>
    </row>
    <row r="1438" spans="1:29" x14ac:dyDescent="0.25">
      <c r="A1438" s="11">
        <v>44669</v>
      </c>
      <c r="B1438" s="2">
        <v>16</v>
      </c>
      <c r="C1438" t="s">
        <v>89</v>
      </c>
      <c r="D1438" t="s">
        <v>152</v>
      </c>
      <c r="E1438" t="s">
        <v>132</v>
      </c>
      <c r="F1438" t="s">
        <v>278</v>
      </c>
      <c r="G1438" s="3">
        <v>0</v>
      </c>
      <c r="H1438" s="5">
        <v>1.8155328544061305E-2</v>
      </c>
      <c r="I1438" s="2">
        <v>0</v>
      </c>
      <c r="J1438" s="2">
        <v>0</v>
      </c>
      <c r="K1438" s="2">
        <v>0</v>
      </c>
      <c r="L1438" s="2">
        <v>31</v>
      </c>
      <c r="M1438" s="2">
        <v>30</v>
      </c>
      <c r="N1438">
        <v>0</v>
      </c>
      <c r="O1438" s="2">
        <v>27</v>
      </c>
      <c r="P1438" s="2">
        <v>2</v>
      </c>
      <c r="Q1438" s="2">
        <v>7</v>
      </c>
      <c r="R1438" s="2">
        <v>7</v>
      </c>
      <c r="S1438" s="2">
        <v>0</v>
      </c>
      <c r="T1438" s="2">
        <v>0</v>
      </c>
      <c r="U1438" s="2">
        <v>22</v>
      </c>
      <c r="V1438" s="45">
        <v>5.8622685185185184E-3</v>
      </c>
      <c r="W1438" s="45">
        <v>0</v>
      </c>
      <c r="X1438" s="45">
        <v>5.618055555555556E-2</v>
      </c>
      <c r="Y1438" s="2">
        <v>22</v>
      </c>
      <c r="Z1438" s="2">
        <v>7</v>
      </c>
      <c r="AA1438">
        <v>31</v>
      </c>
      <c r="AB1438" t="str">
        <f t="shared" si="16"/>
        <v>Aneurin BevanTorfaen</v>
      </c>
      <c r="AC1438" t="str">
        <f>IFERROR(VLOOKUP(AB1438,Control!X:Y,2,FALSE),"secondary")</f>
        <v>Primary</v>
      </c>
    </row>
    <row r="1439" spans="1:29" x14ac:dyDescent="0.25">
      <c r="A1439" s="11">
        <v>44669</v>
      </c>
      <c r="B1439" s="2">
        <v>16</v>
      </c>
      <c r="C1439" t="s">
        <v>89</v>
      </c>
      <c r="D1439" t="s">
        <v>169</v>
      </c>
      <c r="E1439" t="s">
        <v>170</v>
      </c>
      <c r="F1439" t="s">
        <v>278</v>
      </c>
      <c r="G1439" s="3">
        <v>0</v>
      </c>
      <c r="H1439" s="5">
        <v>1.2199076388888888E-2</v>
      </c>
      <c r="I1439" s="2">
        <v>0</v>
      </c>
      <c r="J1439" s="2">
        <v>0</v>
      </c>
      <c r="K1439" s="2">
        <v>0</v>
      </c>
      <c r="L1439" s="2">
        <v>1</v>
      </c>
      <c r="M1439" s="2">
        <v>1</v>
      </c>
      <c r="N1439">
        <v>0</v>
      </c>
      <c r="O1439" s="2">
        <v>1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1</v>
      </c>
      <c r="V1439" s="45" t="s">
        <v>77</v>
      </c>
      <c r="W1439" s="45" t="s">
        <v>77</v>
      </c>
      <c r="X1439" s="45" t="s">
        <v>77</v>
      </c>
      <c r="Y1439" s="2">
        <v>1</v>
      </c>
      <c r="Z1439" s="2">
        <v>0</v>
      </c>
      <c r="AA1439">
        <v>1</v>
      </c>
      <c r="AB1439" t="str">
        <f t="shared" si="16"/>
        <v>Aneurin BevanTorfaen</v>
      </c>
      <c r="AC1439" t="str">
        <f>IFERROR(VLOOKUP(AB1439,Control!X:Y,2,FALSE),"secondary")</f>
        <v>Primary</v>
      </c>
    </row>
    <row r="1440" spans="1:29" x14ac:dyDescent="0.25">
      <c r="A1440" s="11">
        <v>44669</v>
      </c>
      <c r="B1440" s="2">
        <v>16</v>
      </c>
      <c r="C1440" t="s">
        <v>89</v>
      </c>
      <c r="D1440" t="s">
        <v>159</v>
      </c>
      <c r="E1440" t="s">
        <v>150</v>
      </c>
      <c r="F1440" t="s">
        <v>278</v>
      </c>
      <c r="G1440" s="3">
        <v>0</v>
      </c>
      <c r="H1440" s="5">
        <v>1.0785879166666665E-2</v>
      </c>
      <c r="I1440" s="2">
        <v>0</v>
      </c>
      <c r="J1440" s="2">
        <v>0</v>
      </c>
      <c r="K1440" s="2">
        <v>0</v>
      </c>
      <c r="L1440" s="2">
        <v>10</v>
      </c>
      <c r="M1440" s="2">
        <v>10</v>
      </c>
      <c r="N1440">
        <v>0</v>
      </c>
      <c r="O1440" s="2">
        <v>10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10</v>
      </c>
      <c r="V1440" s="45" t="s">
        <v>77</v>
      </c>
      <c r="W1440" s="45" t="s">
        <v>77</v>
      </c>
      <c r="X1440" s="45" t="s">
        <v>77</v>
      </c>
      <c r="Y1440" s="2">
        <v>10</v>
      </c>
      <c r="Z1440" s="2">
        <v>0</v>
      </c>
      <c r="AA1440">
        <v>10</v>
      </c>
      <c r="AB1440" t="str">
        <f t="shared" si="16"/>
        <v>Aneurin BevanTorfaen</v>
      </c>
      <c r="AC1440" t="str">
        <f>IFERROR(VLOOKUP(AB1440,Control!X:Y,2,FALSE),"secondary")</f>
        <v>Primary</v>
      </c>
    </row>
    <row r="1441" spans="1:29" x14ac:dyDescent="0.25">
      <c r="A1441" s="11">
        <v>44669</v>
      </c>
      <c r="B1441" s="2">
        <v>16</v>
      </c>
      <c r="C1441" t="s">
        <v>89</v>
      </c>
      <c r="D1441" t="s">
        <v>172</v>
      </c>
      <c r="E1441" t="s">
        <v>173</v>
      </c>
      <c r="F1441" t="s">
        <v>278</v>
      </c>
      <c r="G1441" s="3">
        <v>0</v>
      </c>
      <c r="H1441" s="5">
        <v>4.3981458333333338E-3</v>
      </c>
      <c r="I1441" s="2">
        <v>0</v>
      </c>
      <c r="J1441" s="2">
        <v>0</v>
      </c>
      <c r="K1441" s="2">
        <v>0</v>
      </c>
      <c r="L1441" s="2">
        <v>1</v>
      </c>
      <c r="M1441" s="2">
        <v>1</v>
      </c>
      <c r="N1441">
        <v>0</v>
      </c>
      <c r="O1441" s="2">
        <v>1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1</v>
      </c>
      <c r="V1441" s="45" t="s">
        <v>77</v>
      </c>
      <c r="W1441" s="45" t="s">
        <v>77</v>
      </c>
      <c r="X1441" s="45" t="s">
        <v>77</v>
      </c>
      <c r="Y1441" s="2">
        <v>1</v>
      </c>
      <c r="Z1441" s="2">
        <v>0</v>
      </c>
      <c r="AA1441">
        <v>1</v>
      </c>
      <c r="AB1441" t="str">
        <f t="shared" si="16"/>
        <v>Aneurin BevanTorfaen</v>
      </c>
      <c r="AC1441" t="str">
        <f>IFERROR(VLOOKUP(AB1441,Control!X:Y,2,FALSE),"secondary")</f>
        <v>Primary</v>
      </c>
    </row>
    <row r="1442" spans="1:29" x14ac:dyDescent="0.25">
      <c r="A1442" s="11">
        <v>44669</v>
      </c>
      <c r="B1442" s="2">
        <v>16</v>
      </c>
      <c r="C1442" t="s">
        <v>89</v>
      </c>
      <c r="D1442" t="s">
        <v>164</v>
      </c>
      <c r="E1442" t="s">
        <v>150</v>
      </c>
      <c r="F1442" t="s">
        <v>278</v>
      </c>
      <c r="G1442" s="3">
        <v>0</v>
      </c>
      <c r="H1442" s="5">
        <v>3.1597222222222222E-3</v>
      </c>
      <c r="I1442" s="2">
        <v>0</v>
      </c>
      <c r="J1442" s="2">
        <v>0</v>
      </c>
      <c r="K1442" s="2">
        <v>0</v>
      </c>
      <c r="L1442" s="2">
        <v>1</v>
      </c>
      <c r="M1442" s="2">
        <v>1</v>
      </c>
      <c r="N1442">
        <v>0</v>
      </c>
      <c r="O1442" s="2">
        <v>1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1</v>
      </c>
      <c r="V1442" s="45" t="s">
        <v>77</v>
      </c>
      <c r="W1442" s="45" t="s">
        <v>77</v>
      </c>
      <c r="X1442" s="45" t="s">
        <v>77</v>
      </c>
      <c r="Y1442" s="2">
        <v>1</v>
      </c>
      <c r="Z1442" s="2">
        <v>0</v>
      </c>
      <c r="AA1442">
        <v>1</v>
      </c>
      <c r="AB1442" t="str">
        <f t="shared" si="16"/>
        <v>Aneurin BevanTorfaen</v>
      </c>
      <c r="AC1442" t="str">
        <f>IFERROR(VLOOKUP(AB1442,Control!X:Y,2,FALSE),"secondary")</f>
        <v>Primary</v>
      </c>
    </row>
    <row r="1443" spans="1:29" x14ac:dyDescent="0.25">
      <c r="A1443" s="11">
        <v>44669</v>
      </c>
      <c r="B1443" s="2">
        <v>16</v>
      </c>
      <c r="C1443" t="s">
        <v>87</v>
      </c>
      <c r="D1443" t="s">
        <v>131</v>
      </c>
      <c r="E1443" t="s">
        <v>132</v>
      </c>
      <c r="F1443" t="s">
        <v>276</v>
      </c>
      <c r="G1443" s="3">
        <v>330.41110549999996</v>
      </c>
      <c r="H1443" s="5">
        <v>0.12367462281910006</v>
      </c>
      <c r="I1443" s="2">
        <v>39</v>
      </c>
      <c r="J1443" s="2">
        <v>17</v>
      </c>
      <c r="K1443" s="2">
        <v>0</v>
      </c>
      <c r="L1443" s="2">
        <v>99</v>
      </c>
      <c r="M1443" s="2">
        <v>99</v>
      </c>
      <c r="N1443">
        <v>13</v>
      </c>
      <c r="O1443" s="2">
        <v>38</v>
      </c>
      <c r="P1443" s="2">
        <v>21</v>
      </c>
      <c r="Q1443" s="2">
        <v>56</v>
      </c>
      <c r="R1443" s="2">
        <v>64</v>
      </c>
      <c r="S1443" s="2">
        <v>8</v>
      </c>
      <c r="T1443" s="2">
        <v>2</v>
      </c>
      <c r="U1443" s="2">
        <v>12</v>
      </c>
      <c r="V1443" s="45">
        <v>6.4930555555555557E-3</v>
      </c>
      <c r="W1443" s="45">
        <v>0.38095238095238093</v>
      </c>
      <c r="X1443" s="45">
        <v>5.5150462962962957E-2</v>
      </c>
      <c r="Y1443" s="2">
        <v>14</v>
      </c>
      <c r="Z1443" s="2">
        <v>64</v>
      </c>
      <c r="AA1443">
        <v>99</v>
      </c>
      <c r="AB1443" t="str">
        <f t="shared" si="16"/>
        <v>Betsi CadwaladrConwy</v>
      </c>
      <c r="AC1443" t="str">
        <f>IFERROR(VLOOKUP(AB1443,Control!X:Y,2,FALSE),"secondary")</f>
        <v>Primary</v>
      </c>
    </row>
    <row r="1444" spans="1:29" x14ac:dyDescent="0.25">
      <c r="A1444" s="11">
        <v>44669</v>
      </c>
      <c r="B1444" s="2">
        <v>16</v>
      </c>
      <c r="C1444" t="s">
        <v>87</v>
      </c>
      <c r="D1444" t="s">
        <v>138</v>
      </c>
      <c r="E1444" t="s">
        <v>132</v>
      </c>
      <c r="F1444" t="s">
        <v>276</v>
      </c>
      <c r="G1444" s="3">
        <v>51.928330500000001</v>
      </c>
      <c r="H1444" s="5">
        <v>6.8449383633633634E-2</v>
      </c>
      <c r="I1444" s="2">
        <v>4</v>
      </c>
      <c r="J1444" s="2">
        <v>1</v>
      </c>
      <c r="K1444" s="2">
        <v>0</v>
      </c>
      <c r="L1444" s="2">
        <v>39</v>
      </c>
      <c r="M1444" s="2">
        <v>39</v>
      </c>
      <c r="N1444">
        <v>12</v>
      </c>
      <c r="O1444" s="2">
        <v>26</v>
      </c>
      <c r="P1444" s="2">
        <v>4</v>
      </c>
      <c r="Q1444" s="2">
        <v>27</v>
      </c>
      <c r="R1444" s="2">
        <v>33</v>
      </c>
      <c r="S1444" s="2">
        <v>6</v>
      </c>
      <c r="T1444" s="2">
        <v>0</v>
      </c>
      <c r="U1444" s="2">
        <v>2</v>
      </c>
      <c r="V1444" s="45">
        <v>1.224537037037037E-2</v>
      </c>
      <c r="W1444" s="45">
        <v>0</v>
      </c>
      <c r="X1444" s="45">
        <v>8.1400462962962966E-2</v>
      </c>
      <c r="Y1444" s="2">
        <v>2</v>
      </c>
      <c r="Z1444" s="2">
        <v>33</v>
      </c>
      <c r="AA1444">
        <v>39</v>
      </c>
      <c r="AB1444" t="str">
        <f t="shared" si="16"/>
        <v>Betsi CadwaladrConwy</v>
      </c>
      <c r="AC1444" t="str">
        <f>IFERROR(VLOOKUP(AB1444,Control!X:Y,2,FALSE),"secondary")</f>
        <v>Primary</v>
      </c>
    </row>
    <row r="1445" spans="1:29" x14ac:dyDescent="0.25">
      <c r="A1445" s="11">
        <v>44669</v>
      </c>
      <c r="B1445" s="2">
        <v>16</v>
      </c>
      <c r="C1445" t="s">
        <v>87</v>
      </c>
      <c r="D1445" t="s">
        <v>131</v>
      </c>
      <c r="E1445" t="s">
        <v>132</v>
      </c>
      <c r="F1445" t="s">
        <v>285</v>
      </c>
      <c r="G1445" s="3">
        <v>286.25860599999987</v>
      </c>
      <c r="H1445" s="5">
        <v>0.11252255276590692</v>
      </c>
      <c r="I1445" s="2">
        <v>27</v>
      </c>
      <c r="J1445" s="2">
        <v>8</v>
      </c>
      <c r="K1445" s="2">
        <v>1</v>
      </c>
      <c r="L1445" s="2">
        <v>102</v>
      </c>
      <c r="M1445" s="2">
        <v>100</v>
      </c>
      <c r="N1445">
        <v>11</v>
      </c>
      <c r="O1445" s="2">
        <v>47</v>
      </c>
      <c r="P1445" s="2">
        <v>22</v>
      </c>
      <c r="Q1445" s="2">
        <v>64</v>
      </c>
      <c r="R1445" s="2">
        <v>74</v>
      </c>
      <c r="S1445" s="2">
        <v>10</v>
      </c>
      <c r="T1445" s="2">
        <v>1</v>
      </c>
      <c r="U1445" s="2">
        <v>5</v>
      </c>
      <c r="V1445" s="45">
        <v>5.0810185185185186E-3</v>
      </c>
      <c r="W1445" s="45">
        <v>0.5</v>
      </c>
      <c r="X1445" s="45">
        <v>8.6811342592592586E-2</v>
      </c>
      <c r="Y1445" s="2">
        <v>6</v>
      </c>
      <c r="Z1445" s="2">
        <v>74</v>
      </c>
      <c r="AA1445">
        <v>102</v>
      </c>
      <c r="AB1445" t="str">
        <f t="shared" si="16"/>
        <v>Betsi CadwaladrDenbighshire</v>
      </c>
      <c r="AC1445" t="str">
        <f>IFERROR(VLOOKUP(AB1445,Control!X:Y,2,FALSE),"secondary")</f>
        <v>Primary</v>
      </c>
    </row>
    <row r="1446" spans="1:29" x14ac:dyDescent="0.25">
      <c r="A1446" s="11">
        <v>44669</v>
      </c>
      <c r="B1446" s="2">
        <v>16</v>
      </c>
      <c r="C1446" t="s">
        <v>87</v>
      </c>
      <c r="D1446" t="s">
        <v>139</v>
      </c>
      <c r="E1446" t="s">
        <v>132</v>
      </c>
      <c r="F1446" t="s">
        <v>285</v>
      </c>
      <c r="G1446" s="3">
        <v>8.6580556666666659</v>
      </c>
      <c r="H1446" s="5">
        <v>6.9268905092592592E-2</v>
      </c>
      <c r="I1446" s="2">
        <v>1</v>
      </c>
      <c r="J1446" s="2">
        <v>0</v>
      </c>
      <c r="K1446" s="2">
        <v>0</v>
      </c>
      <c r="L1446" s="2">
        <v>7</v>
      </c>
      <c r="M1446" s="2">
        <v>6</v>
      </c>
      <c r="N1446">
        <v>1</v>
      </c>
      <c r="O1446" s="2">
        <v>4</v>
      </c>
      <c r="P1446" s="2">
        <v>2</v>
      </c>
      <c r="Q1446" s="2">
        <v>3</v>
      </c>
      <c r="R1446" s="2">
        <v>4</v>
      </c>
      <c r="S1446" s="2">
        <v>1</v>
      </c>
      <c r="T1446" s="2">
        <v>0</v>
      </c>
      <c r="U1446" s="2">
        <v>1</v>
      </c>
      <c r="V1446" s="45">
        <v>1.4739583333333335E-2</v>
      </c>
      <c r="W1446" s="45">
        <v>0</v>
      </c>
      <c r="X1446" s="45">
        <v>0.10416087962962964</v>
      </c>
      <c r="Y1446" s="2">
        <v>1</v>
      </c>
      <c r="Z1446" s="2">
        <v>4</v>
      </c>
      <c r="AA1446">
        <v>6</v>
      </c>
      <c r="AB1446" t="str">
        <f t="shared" si="16"/>
        <v>Betsi CadwaladrDenbighshire</v>
      </c>
      <c r="AC1446" t="str">
        <f>IFERROR(VLOOKUP(AB1446,Control!X:Y,2,FALSE),"secondary")</f>
        <v>Primary</v>
      </c>
    </row>
    <row r="1447" spans="1:29" x14ac:dyDescent="0.25">
      <c r="A1447" s="11">
        <v>44669</v>
      </c>
      <c r="B1447" s="2">
        <v>16</v>
      </c>
      <c r="C1447" t="s">
        <v>87</v>
      </c>
      <c r="D1447" t="s">
        <v>138</v>
      </c>
      <c r="E1447" t="s">
        <v>132</v>
      </c>
      <c r="F1447" t="s">
        <v>285</v>
      </c>
      <c r="G1447" s="3">
        <v>0</v>
      </c>
      <c r="H1447" s="5">
        <v>0</v>
      </c>
      <c r="I1447" s="2">
        <v>0</v>
      </c>
      <c r="J1447" s="2">
        <v>0</v>
      </c>
      <c r="K1447" s="2">
        <v>0</v>
      </c>
      <c r="L1447" s="2">
        <v>1</v>
      </c>
      <c r="M1447" s="2">
        <v>1</v>
      </c>
      <c r="N1447">
        <v>1</v>
      </c>
      <c r="O1447" s="2">
        <v>1</v>
      </c>
      <c r="P1447" s="2">
        <v>0</v>
      </c>
      <c r="Q1447" s="2">
        <v>1</v>
      </c>
      <c r="R1447" s="2">
        <v>1</v>
      </c>
      <c r="S1447" s="2">
        <v>0</v>
      </c>
      <c r="T1447" s="2">
        <v>0</v>
      </c>
      <c r="U1447" s="2">
        <v>0</v>
      </c>
      <c r="V1447" s="45" t="s">
        <v>77</v>
      </c>
      <c r="W1447" s="45" t="s">
        <v>77</v>
      </c>
      <c r="X1447" s="45">
        <v>8.774305555555556E-2</v>
      </c>
      <c r="Y1447" s="2">
        <v>0</v>
      </c>
      <c r="Z1447" s="2">
        <v>1</v>
      </c>
      <c r="AA1447">
        <v>1</v>
      </c>
      <c r="AB1447" t="str">
        <f t="shared" si="16"/>
        <v>Betsi CadwaladrDenbighshire</v>
      </c>
      <c r="AC1447" t="str">
        <f>IFERROR(VLOOKUP(AB1447,Control!X:Y,2,FALSE),"secondary")</f>
        <v>Primary</v>
      </c>
    </row>
    <row r="1448" spans="1:29" x14ac:dyDescent="0.25">
      <c r="A1448" s="11">
        <v>44669</v>
      </c>
      <c r="B1448" s="2">
        <v>16</v>
      </c>
      <c r="C1448" t="s">
        <v>87</v>
      </c>
      <c r="D1448" t="s">
        <v>139</v>
      </c>
      <c r="E1448" t="s">
        <v>132</v>
      </c>
      <c r="F1448" t="s">
        <v>282</v>
      </c>
      <c r="G1448" s="3">
        <v>197.52860783333335</v>
      </c>
      <c r="H1448" s="5">
        <v>0.11439917150140648</v>
      </c>
      <c r="I1448" s="2">
        <v>20</v>
      </c>
      <c r="J1448" s="2">
        <v>12</v>
      </c>
      <c r="K1448" s="2">
        <v>1</v>
      </c>
      <c r="L1448" s="2">
        <v>61</v>
      </c>
      <c r="M1448" s="2">
        <v>60</v>
      </c>
      <c r="N1448">
        <v>14</v>
      </c>
      <c r="O1448" s="2">
        <v>25</v>
      </c>
      <c r="P1448" s="2">
        <v>7</v>
      </c>
      <c r="Q1448" s="2">
        <v>43</v>
      </c>
      <c r="R1448" s="2">
        <v>49</v>
      </c>
      <c r="S1448" s="2">
        <v>6</v>
      </c>
      <c r="T1448" s="2">
        <v>0</v>
      </c>
      <c r="U1448" s="2">
        <v>5</v>
      </c>
      <c r="V1448" s="45">
        <v>7.9976851851851858E-3</v>
      </c>
      <c r="W1448" s="45">
        <v>0.14285714285714285</v>
      </c>
      <c r="X1448" s="45">
        <v>0.13568287037037036</v>
      </c>
      <c r="Y1448" s="2">
        <v>5</v>
      </c>
      <c r="Z1448" s="2">
        <v>49</v>
      </c>
      <c r="AA1448">
        <v>61</v>
      </c>
      <c r="AB1448" t="str">
        <f t="shared" si="16"/>
        <v>Betsi CadwaladrFlintshire</v>
      </c>
      <c r="AC1448" t="str">
        <f>IFERROR(VLOOKUP(AB1448,Control!X:Y,2,FALSE),"secondary")</f>
        <v>Primary</v>
      </c>
    </row>
    <row r="1449" spans="1:29" x14ac:dyDescent="0.25">
      <c r="A1449" s="11">
        <v>44669</v>
      </c>
      <c r="B1449" s="2">
        <v>16</v>
      </c>
      <c r="C1449" t="s">
        <v>87</v>
      </c>
      <c r="D1449" t="s">
        <v>131</v>
      </c>
      <c r="E1449" t="s">
        <v>132</v>
      </c>
      <c r="F1449" t="s">
        <v>282</v>
      </c>
      <c r="G1449" s="3">
        <v>146.25194300000004</v>
      </c>
      <c r="H1449" s="5">
        <v>0.11638968606321842</v>
      </c>
      <c r="I1449" s="2">
        <v>13</v>
      </c>
      <c r="J1449" s="2">
        <v>7</v>
      </c>
      <c r="K1449" s="2">
        <v>0</v>
      </c>
      <c r="L1449" s="2">
        <v>48</v>
      </c>
      <c r="M1449" s="2">
        <v>48</v>
      </c>
      <c r="N1449">
        <v>7</v>
      </c>
      <c r="O1449" s="2">
        <v>21</v>
      </c>
      <c r="P1449" s="2">
        <v>8</v>
      </c>
      <c r="Q1449" s="2">
        <v>32</v>
      </c>
      <c r="R1449" s="2">
        <v>35</v>
      </c>
      <c r="S1449" s="2">
        <v>3</v>
      </c>
      <c r="T1449" s="2">
        <v>1</v>
      </c>
      <c r="U1449" s="2">
        <v>4</v>
      </c>
      <c r="V1449" s="45">
        <v>5.983796296296297E-3</v>
      </c>
      <c r="W1449" s="45">
        <v>0.5</v>
      </c>
      <c r="X1449" s="45">
        <v>0.11746527777777778</v>
      </c>
      <c r="Y1449" s="2">
        <v>5</v>
      </c>
      <c r="Z1449" s="2">
        <v>35</v>
      </c>
      <c r="AA1449">
        <v>48</v>
      </c>
      <c r="AB1449" t="str">
        <f t="shared" si="16"/>
        <v>Betsi CadwaladrFlintshire</v>
      </c>
      <c r="AC1449" t="str">
        <f>IFERROR(VLOOKUP(AB1449,Control!X:Y,2,FALSE),"secondary")</f>
        <v>Primary</v>
      </c>
    </row>
    <row r="1450" spans="1:29" x14ac:dyDescent="0.25">
      <c r="A1450" s="11">
        <v>44669</v>
      </c>
      <c r="B1450" s="2">
        <v>16</v>
      </c>
      <c r="C1450" t="s">
        <v>87</v>
      </c>
      <c r="D1450" t="s">
        <v>138</v>
      </c>
      <c r="E1450" t="s">
        <v>132</v>
      </c>
      <c r="F1450" t="s">
        <v>287</v>
      </c>
      <c r="G1450" s="3">
        <v>203.42638099999994</v>
      </c>
      <c r="H1450" s="5">
        <v>7.3002259587479273E-2</v>
      </c>
      <c r="I1450" s="2">
        <v>19</v>
      </c>
      <c r="J1450" s="2">
        <v>8</v>
      </c>
      <c r="K1450" s="2">
        <v>0</v>
      </c>
      <c r="L1450" s="2">
        <v>119</v>
      </c>
      <c r="M1450" s="2">
        <v>119</v>
      </c>
      <c r="N1450">
        <v>27</v>
      </c>
      <c r="O1450" s="2">
        <v>74</v>
      </c>
      <c r="P1450" s="2">
        <v>15</v>
      </c>
      <c r="Q1450" s="2">
        <v>79</v>
      </c>
      <c r="R1450" s="2">
        <v>96</v>
      </c>
      <c r="S1450" s="2">
        <v>17</v>
      </c>
      <c r="T1450" s="2">
        <v>1</v>
      </c>
      <c r="U1450" s="2">
        <v>7</v>
      </c>
      <c r="V1450" s="45">
        <v>4.9074074074074072E-3</v>
      </c>
      <c r="W1450" s="45">
        <v>0.53333333333333333</v>
      </c>
      <c r="X1450" s="45">
        <v>4.7291666666666662E-2</v>
      </c>
      <c r="Y1450" s="2">
        <v>8</v>
      </c>
      <c r="Z1450" s="2">
        <v>96</v>
      </c>
      <c r="AA1450">
        <v>119</v>
      </c>
      <c r="AB1450" t="str">
        <f t="shared" si="16"/>
        <v>Betsi CadwaladrGwynedd</v>
      </c>
      <c r="AC1450" t="str">
        <f>IFERROR(VLOOKUP(AB1450,Control!X:Y,2,FALSE),"secondary")</f>
        <v>Primary</v>
      </c>
    </row>
    <row r="1451" spans="1:29" x14ac:dyDescent="0.25">
      <c r="A1451" s="11">
        <v>44669</v>
      </c>
      <c r="B1451" s="2">
        <v>16</v>
      </c>
      <c r="C1451" t="s">
        <v>87</v>
      </c>
      <c r="D1451" t="s">
        <v>139</v>
      </c>
      <c r="E1451" t="s">
        <v>132</v>
      </c>
      <c r="F1451" t="s">
        <v>287</v>
      </c>
      <c r="G1451" s="3">
        <v>9.1069443333333329</v>
      </c>
      <c r="H1451" s="5">
        <v>0.13690200462962962</v>
      </c>
      <c r="I1451" s="2">
        <v>1</v>
      </c>
      <c r="J1451" s="2">
        <v>0</v>
      </c>
      <c r="K1451" s="2">
        <v>0</v>
      </c>
      <c r="L1451" s="2">
        <v>2</v>
      </c>
      <c r="M1451" s="2">
        <v>2</v>
      </c>
      <c r="N1451">
        <v>0</v>
      </c>
      <c r="O1451" s="2">
        <v>0</v>
      </c>
      <c r="P1451" s="2">
        <v>1</v>
      </c>
      <c r="Q1451" s="2">
        <v>1</v>
      </c>
      <c r="R1451" s="2">
        <v>1</v>
      </c>
      <c r="S1451" s="2">
        <v>0</v>
      </c>
      <c r="T1451" s="2">
        <v>0</v>
      </c>
      <c r="U1451" s="2">
        <v>0</v>
      </c>
      <c r="V1451" s="45">
        <v>2.1643518518518518E-3</v>
      </c>
      <c r="W1451" s="45">
        <v>1</v>
      </c>
      <c r="X1451" s="45">
        <v>9.8923611111111101E-2</v>
      </c>
      <c r="Y1451" s="2">
        <v>0</v>
      </c>
      <c r="Z1451" s="2">
        <v>1</v>
      </c>
      <c r="AA1451">
        <v>2</v>
      </c>
      <c r="AB1451" t="str">
        <f t="shared" si="16"/>
        <v>Betsi CadwaladrGwynedd</v>
      </c>
      <c r="AC1451" t="str">
        <f>IFERROR(VLOOKUP(AB1451,Control!X:Y,2,FALSE),"secondary")</f>
        <v>Primary</v>
      </c>
    </row>
    <row r="1452" spans="1:29" x14ac:dyDescent="0.25">
      <c r="A1452" s="11">
        <v>44669</v>
      </c>
      <c r="B1452" s="2">
        <v>16</v>
      </c>
      <c r="C1452" t="s">
        <v>87</v>
      </c>
      <c r="D1452" t="s">
        <v>131</v>
      </c>
      <c r="E1452" t="s">
        <v>132</v>
      </c>
      <c r="F1452" t="s">
        <v>287</v>
      </c>
      <c r="G1452" s="3">
        <v>2.874999166666667</v>
      </c>
      <c r="H1452" s="5">
        <v>2.783399007936508E-2</v>
      </c>
      <c r="I1452" s="2">
        <v>0</v>
      </c>
      <c r="J1452" s="2">
        <v>0</v>
      </c>
      <c r="K1452" s="2">
        <v>0</v>
      </c>
      <c r="L1452" s="2">
        <v>7</v>
      </c>
      <c r="M1452" s="2">
        <v>7</v>
      </c>
      <c r="N1452">
        <v>0</v>
      </c>
      <c r="O1452" s="2">
        <v>6</v>
      </c>
      <c r="P1452" s="2">
        <v>1</v>
      </c>
      <c r="Q1452" s="2">
        <v>6</v>
      </c>
      <c r="R1452" s="2">
        <v>6</v>
      </c>
      <c r="S1452" s="2">
        <v>0</v>
      </c>
      <c r="T1452" s="2">
        <v>0</v>
      </c>
      <c r="U1452" s="2">
        <v>0</v>
      </c>
      <c r="V1452" s="45">
        <v>3.0092592592592595E-4</v>
      </c>
      <c r="W1452" s="45">
        <v>1</v>
      </c>
      <c r="X1452" s="45">
        <v>6.3900462962962964E-2</v>
      </c>
      <c r="Y1452" s="2">
        <v>0</v>
      </c>
      <c r="Z1452" s="2">
        <v>6</v>
      </c>
      <c r="AA1452">
        <v>7</v>
      </c>
      <c r="AB1452" t="str">
        <f t="shared" ref="AB1452:AB1515" si="17">C1452&amp;F1452</f>
        <v>Betsi CadwaladrGwynedd</v>
      </c>
      <c r="AC1452" t="str">
        <f>IFERROR(VLOOKUP(AB1452,Control!X:Y,2,FALSE),"secondary")</f>
        <v>Primary</v>
      </c>
    </row>
    <row r="1453" spans="1:29" x14ac:dyDescent="0.25">
      <c r="A1453" s="11">
        <v>44669</v>
      </c>
      <c r="B1453" s="2">
        <v>16</v>
      </c>
      <c r="C1453" t="s">
        <v>87</v>
      </c>
      <c r="D1453" t="s">
        <v>220</v>
      </c>
      <c r="E1453" t="s">
        <v>150</v>
      </c>
      <c r="F1453" t="s">
        <v>287</v>
      </c>
      <c r="G1453" s="3">
        <v>0</v>
      </c>
      <c r="H1453" s="5">
        <v>1.7129631944444446E-2</v>
      </c>
      <c r="I1453" s="2">
        <v>0</v>
      </c>
      <c r="J1453" s="2">
        <v>0</v>
      </c>
      <c r="K1453" s="2">
        <v>0</v>
      </c>
      <c r="L1453" s="2">
        <v>1</v>
      </c>
      <c r="M1453" s="2">
        <v>1</v>
      </c>
      <c r="N1453">
        <v>0</v>
      </c>
      <c r="O1453" s="2">
        <v>1</v>
      </c>
      <c r="P1453" s="2">
        <v>1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45">
        <v>3.9467592592592592E-3</v>
      </c>
      <c r="W1453" s="45">
        <v>1</v>
      </c>
      <c r="X1453" s="45" t="s">
        <v>77</v>
      </c>
      <c r="Y1453" s="2">
        <v>0</v>
      </c>
      <c r="Z1453" s="2">
        <v>0</v>
      </c>
      <c r="AA1453">
        <v>1</v>
      </c>
      <c r="AB1453" t="str">
        <f t="shared" si="17"/>
        <v>Betsi CadwaladrGwynedd</v>
      </c>
      <c r="AC1453" t="str">
        <f>IFERROR(VLOOKUP(AB1453,Control!X:Y,2,FALSE),"secondary")</f>
        <v>Primary</v>
      </c>
    </row>
    <row r="1454" spans="1:29" x14ac:dyDescent="0.25">
      <c r="A1454" s="11">
        <v>44669</v>
      </c>
      <c r="B1454" s="2">
        <v>16</v>
      </c>
      <c r="C1454" t="s">
        <v>87</v>
      </c>
      <c r="D1454" t="s">
        <v>237</v>
      </c>
      <c r="E1454" t="s">
        <v>238</v>
      </c>
      <c r="F1454" t="s">
        <v>287</v>
      </c>
      <c r="G1454" s="3">
        <v>0</v>
      </c>
      <c r="H1454" s="5">
        <v>1.1608798611111111E-2</v>
      </c>
      <c r="I1454" s="2">
        <v>0</v>
      </c>
      <c r="J1454" s="2">
        <v>0</v>
      </c>
      <c r="K1454" s="2">
        <v>0</v>
      </c>
      <c r="L1454" s="2">
        <v>1</v>
      </c>
      <c r="M1454" s="2">
        <v>1</v>
      </c>
      <c r="N1454">
        <v>0</v>
      </c>
      <c r="O1454" s="2">
        <v>1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1</v>
      </c>
      <c r="V1454" s="45" t="s">
        <v>77</v>
      </c>
      <c r="W1454" s="45" t="s">
        <v>77</v>
      </c>
      <c r="X1454" s="45" t="s">
        <v>77</v>
      </c>
      <c r="Y1454" s="2">
        <v>1</v>
      </c>
      <c r="Z1454" s="2">
        <v>0</v>
      </c>
      <c r="AA1454">
        <v>1</v>
      </c>
      <c r="AB1454" t="str">
        <f t="shared" si="17"/>
        <v>Betsi CadwaladrGwynedd</v>
      </c>
      <c r="AC1454" t="str">
        <f>IFERROR(VLOOKUP(AB1454,Control!X:Y,2,FALSE),"secondary")</f>
        <v>Primary</v>
      </c>
    </row>
    <row r="1455" spans="1:29" x14ac:dyDescent="0.25">
      <c r="A1455" s="11">
        <v>44669</v>
      </c>
      <c r="B1455" s="2">
        <v>16</v>
      </c>
      <c r="C1455" t="s">
        <v>87</v>
      </c>
      <c r="D1455" t="s">
        <v>177</v>
      </c>
      <c r="E1455" t="s">
        <v>153</v>
      </c>
      <c r="F1455" t="s">
        <v>287</v>
      </c>
      <c r="G1455" s="3">
        <v>0</v>
      </c>
      <c r="H1455" s="5" t="s">
        <v>77</v>
      </c>
      <c r="I1455" s="2">
        <v>0</v>
      </c>
      <c r="J1455" s="2">
        <v>0</v>
      </c>
      <c r="K1455" s="2">
        <v>0</v>
      </c>
      <c r="L1455" s="2">
        <v>1</v>
      </c>
      <c r="M1455" s="2">
        <v>1</v>
      </c>
      <c r="N1455">
        <v>0</v>
      </c>
      <c r="O1455" s="2">
        <v>1</v>
      </c>
      <c r="P1455" s="2">
        <v>0</v>
      </c>
      <c r="Q1455" s="2">
        <v>0</v>
      </c>
      <c r="R1455" s="2">
        <v>1</v>
      </c>
      <c r="S1455" s="2">
        <v>1</v>
      </c>
      <c r="T1455" s="2">
        <v>0</v>
      </c>
      <c r="U1455" s="2">
        <v>0</v>
      </c>
      <c r="V1455" s="45" t="s">
        <v>77</v>
      </c>
      <c r="W1455" s="45" t="s">
        <v>77</v>
      </c>
      <c r="X1455" s="45">
        <v>0.22658564814814819</v>
      </c>
      <c r="Y1455" s="2">
        <v>0</v>
      </c>
      <c r="Z1455" s="2">
        <v>1</v>
      </c>
      <c r="AA1455">
        <v>1</v>
      </c>
      <c r="AB1455" t="str">
        <f t="shared" si="17"/>
        <v>Betsi CadwaladrGwynedd</v>
      </c>
      <c r="AC1455" t="str">
        <f>IFERROR(VLOOKUP(AB1455,Control!X:Y,2,FALSE),"secondary")</f>
        <v>Primary</v>
      </c>
    </row>
    <row r="1456" spans="1:29" x14ac:dyDescent="0.25">
      <c r="A1456" s="11">
        <v>44669</v>
      </c>
      <c r="B1456" s="2">
        <v>16</v>
      </c>
      <c r="C1456" t="s">
        <v>87</v>
      </c>
      <c r="D1456" t="s">
        <v>138</v>
      </c>
      <c r="E1456" t="s">
        <v>132</v>
      </c>
      <c r="F1456" t="s">
        <v>284</v>
      </c>
      <c r="G1456" s="3">
        <v>99.121110166666654</v>
      </c>
      <c r="H1456" s="5">
        <v>7.5076458333333332E-2</v>
      </c>
      <c r="I1456" s="2">
        <v>10</v>
      </c>
      <c r="J1456" s="2">
        <v>1</v>
      </c>
      <c r="K1456" s="2">
        <v>0</v>
      </c>
      <c r="L1456" s="2">
        <v>63</v>
      </c>
      <c r="M1456" s="2">
        <v>63</v>
      </c>
      <c r="N1456">
        <v>11</v>
      </c>
      <c r="O1456" s="2">
        <v>34</v>
      </c>
      <c r="P1456" s="2">
        <v>10</v>
      </c>
      <c r="Q1456" s="2">
        <v>41</v>
      </c>
      <c r="R1456" s="2">
        <v>49</v>
      </c>
      <c r="S1456" s="2">
        <v>8</v>
      </c>
      <c r="T1456" s="2">
        <v>0</v>
      </c>
      <c r="U1456" s="2">
        <v>4</v>
      </c>
      <c r="V1456" s="45">
        <v>3.6342592592592594E-3</v>
      </c>
      <c r="W1456" s="45">
        <v>0.6</v>
      </c>
      <c r="X1456" s="45">
        <v>6.6898148148148151E-2</v>
      </c>
      <c r="Y1456" s="2">
        <v>4</v>
      </c>
      <c r="Z1456" s="2">
        <v>49</v>
      </c>
      <c r="AA1456">
        <v>63</v>
      </c>
      <c r="AB1456" t="str">
        <f t="shared" si="17"/>
        <v>Betsi CadwaladrIsle Of Anglesey</v>
      </c>
      <c r="AC1456" t="str">
        <f>IFERROR(VLOOKUP(AB1456,Control!X:Y,2,FALSE),"secondary")</f>
        <v>Primary</v>
      </c>
    </row>
    <row r="1457" spans="1:29" x14ac:dyDescent="0.25">
      <c r="A1457" s="11">
        <v>44669</v>
      </c>
      <c r="B1457" s="2">
        <v>16</v>
      </c>
      <c r="C1457" t="s">
        <v>87</v>
      </c>
      <c r="D1457" t="s">
        <v>131</v>
      </c>
      <c r="E1457" t="s">
        <v>132</v>
      </c>
      <c r="F1457" t="s">
        <v>284</v>
      </c>
      <c r="G1457" s="3">
        <v>0</v>
      </c>
      <c r="H1457" s="5">
        <v>2.7037034722222221E-2</v>
      </c>
      <c r="I1457" s="2">
        <v>0</v>
      </c>
      <c r="J1457" s="2">
        <v>0</v>
      </c>
      <c r="K1457" s="2">
        <v>0</v>
      </c>
      <c r="L1457" s="2">
        <v>1</v>
      </c>
      <c r="M1457" s="2">
        <v>1</v>
      </c>
      <c r="N1457">
        <v>0</v>
      </c>
      <c r="O1457" s="2">
        <v>1</v>
      </c>
      <c r="P1457" s="2">
        <v>0</v>
      </c>
      <c r="Q1457" s="2">
        <v>1</v>
      </c>
      <c r="R1457" s="2">
        <v>1</v>
      </c>
      <c r="S1457" s="2">
        <v>0</v>
      </c>
      <c r="T1457" s="2">
        <v>0</v>
      </c>
      <c r="U1457" s="2">
        <v>0</v>
      </c>
      <c r="V1457" s="45" t="s">
        <v>77</v>
      </c>
      <c r="W1457" s="45" t="s">
        <v>77</v>
      </c>
      <c r="X1457" s="45">
        <v>2.1122685185185185E-2</v>
      </c>
      <c r="Y1457" s="2">
        <v>0</v>
      </c>
      <c r="Z1457" s="2">
        <v>1</v>
      </c>
      <c r="AA1457">
        <v>1</v>
      </c>
      <c r="AB1457" t="str">
        <f t="shared" si="17"/>
        <v>Betsi CadwaladrIsle Of Anglesey</v>
      </c>
      <c r="AC1457" t="str">
        <f>IFERROR(VLOOKUP(AB1457,Control!X:Y,2,FALSE),"secondary")</f>
        <v>Primary</v>
      </c>
    </row>
    <row r="1458" spans="1:29" x14ac:dyDescent="0.25">
      <c r="A1458" s="11">
        <v>44669</v>
      </c>
      <c r="B1458" s="2">
        <v>16</v>
      </c>
      <c r="C1458" t="s">
        <v>87</v>
      </c>
      <c r="D1458" t="s">
        <v>139</v>
      </c>
      <c r="E1458" t="s">
        <v>132</v>
      </c>
      <c r="F1458" t="s">
        <v>94</v>
      </c>
      <c r="G1458" s="3">
        <v>0</v>
      </c>
      <c r="H1458" s="5">
        <v>5.3356458333333337E-3</v>
      </c>
      <c r="I1458" s="2">
        <v>0</v>
      </c>
      <c r="J1458" s="2">
        <v>0</v>
      </c>
      <c r="K1458" s="2">
        <v>0</v>
      </c>
      <c r="L1458" s="2">
        <v>1</v>
      </c>
      <c r="M1458" s="2">
        <v>1</v>
      </c>
      <c r="N1458">
        <v>1</v>
      </c>
      <c r="O1458" s="2">
        <v>1</v>
      </c>
      <c r="P1458" s="2">
        <v>1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45">
        <v>5.5092592592592598E-3</v>
      </c>
      <c r="W1458" s="45">
        <v>1</v>
      </c>
      <c r="X1458" s="45" t="s">
        <v>77</v>
      </c>
      <c r="Y1458" s="2">
        <v>0</v>
      </c>
      <c r="Z1458" s="2">
        <v>0</v>
      </c>
      <c r="AA1458">
        <v>1</v>
      </c>
      <c r="AB1458" t="str">
        <f t="shared" si="17"/>
        <v>Betsi CadwaladrPowys</v>
      </c>
      <c r="AC1458" t="str">
        <f>IFERROR(VLOOKUP(AB1458,Control!X:Y,2,FALSE),"secondary")</f>
        <v>secondary</v>
      </c>
    </row>
    <row r="1459" spans="1:29" x14ac:dyDescent="0.25">
      <c r="A1459" s="11">
        <v>44669</v>
      </c>
      <c r="B1459" s="2">
        <v>16</v>
      </c>
      <c r="C1459" t="s">
        <v>87</v>
      </c>
      <c r="D1459" t="s">
        <v>139</v>
      </c>
      <c r="E1459" t="s">
        <v>132</v>
      </c>
      <c r="F1459" t="s">
        <v>277</v>
      </c>
      <c r="G1459" s="3">
        <v>346.27832649999999</v>
      </c>
      <c r="H1459" s="5">
        <v>0.10987440376313816</v>
      </c>
      <c r="I1459" s="2">
        <v>31</v>
      </c>
      <c r="J1459" s="2">
        <v>21</v>
      </c>
      <c r="K1459" s="2">
        <v>0</v>
      </c>
      <c r="L1459" s="2">
        <v>123</v>
      </c>
      <c r="M1459" s="2">
        <v>123</v>
      </c>
      <c r="N1459">
        <v>25</v>
      </c>
      <c r="O1459" s="2">
        <v>59</v>
      </c>
      <c r="P1459" s="2">
        <v>18</v>
      </c>
      <c r="Q1459" s="2">
        <v>87</v>
      </c>
      <c r="R1459" s="2">
        <v>94</v>
      </c>
      <c r="S1459" s="2">
        <v>7</v>
      </c>
      <c r="T1459" s="2">
        <v>5</v>
      </c>
      <c r="U1459" s="2">
        <v>6</v>
      </c>
      <c r="V1459" s="45">
        <v>5.6828703703703711E-3</v>
      </c>
      <c r="W1459" s="45">
        <v>0.5</v>
      </c>
      <c r="X1459" s="45">
        <v>0.14045138888888889</v>
      </c>
      <c r="Y1459" s="2">
        <v>11</v>
      </c>
      <c r="Z1459" s="2">
        <v>94</v>
      </c>
      <c r="AA1459">
        <v>123</v>
      </c>
      <c r="AB1459" t="str">
        <f t="shared" si="17"/>
        <v>Betsi CadwaladrWrexham</v>
      </c>
      <c r="AC1459" t="str">
        <f>IFERROR(VLOOKUP(AB1459,Control!X:Y,2,FALSE),"secondary")</f>
        <v>Primary</v>
      </c>
    </row>
    <row r="1460" spans="1:29" x14ac:dyDescent="0.25">
      <c r="A1460" s="11">
        <v>44669</v>
      </c>
      <c r="B1460" s="2">
        <v>16</v>
      </c>
      <c r="C1460" t="s">
        <v>87</v>
      </c>
      <c r="D1460" t="s">
        <v>131</v>
      </c>
      <c r="E1460" t="s">
        <v>132</v>
      </c>
      <c r="F1460" t="s">
        <v>277</v>
      </c>
      <c r="G1460" s="3">
        <v>0.27611116666666663</v>
      </c>
      <c r="H1460" s="5">
        <v>2.0293205246913582E-2</v>
      </c>
      <c r="I1460" s="2">
        <v>0</v>
      </c>
      <c r="J1460" s="2">
        <v>0</v>
      </c>
      <c r="K1460" s="2">
        <v>0</v>
      </c>
      <c r="L1460" s="2">
        <v>8</v>
      </c>
      <c r="M1460" s="2">
        <v>8</v>
      </c>
      <c r="N1460">
        <v>1</v>
      </c>
      <c r="O1460" s="2">
        <v>7</v>
      </c>
      <c r="P1460" s="2">
        <v>3</v>
      </c>
      <c r="Q1460" s="2">
        <v>4</v>
      </c>
      <c r="R1460" s="2">
        <v>4</v>
      </c>
      <c r="S1460" s="2">
        <v>0</v>
      </c>
      <c r="T1460" s="2">
        <v>0</v>
      </c>
      <c r="U1460" s="2">
        <v>1</v>
      </c>
      <c r="V1460" s="45">
        <v>3.9351851851851852E-4</v>
      </c>
      <c r="W1460" s="45">
        <v>1</v>
      </c>
      <c r="X1460" s="45">
        <v>7.7679398148148157E-2</v>
      </c>
      <c r="Y1460" s="2">
        <v>1</v>
      </c>
      <c r="Z1460" s="2">
        <v>4</v>
      </c>
      <c r="AA1460">
        <v>8</v>
      </c>
      <c r="AB1460" t="str">
        <f t="shared" si="17"/>
        <v>Betsi CadwaladrWrexham</v>
      </c>
      <c r="AC1460" t="str">
        <f>IFERROR(VLOOKUP(AB1460,Control!X:Y,2,FALSE),"secondary")</f>
        <v>Primary</v>
      </c>
    </row>
    <row r="1461" spans="1:29" x14ac:dyDescent="0.25">
      <c r="A1461" s="11">
        <v>44669</v>
      </c>
      <c r="B1461" s="2">
        <v>16</v>
      </c>
      <c r="C1461" t="s">
        <v>90</v>
      </c>
      <c r="D1461" t="s">
        <v>136</v>
      </c>
      <c r="E1461" t="s">
        <v>132</v>
      </c>
      <c r="F1461" t="s">
        <v>272</v>
      </c>
      <c r="G1461" s="3">
        <v>8.7913890000000006</v>
      </c>
      <c r="H1461" s="5">
        <v>3.2672888020833339E-2</v>
      </c>
      <c r="I1461" s="2">
        <v>0</v>
      </c>
      <c r="J1461" s="2">
        <v>0</v>
      </c>
      <c r="K1461" s="2">
        <v>0</v>
      </c>
      <c r="L1461" s="2">
        <v>15</v>
      </c>
      <c r="M1461" s="2">
        <v>15</v>
      </c>
      <c r="N1461">
        <v>3</v>
      </c>
      <c r="O1461" s="2">
        <v>12</v>
      </c>
      <c r="P1461" s="2">
        <v>10</v>
      </c>
      <c r="Q1461" s="2">
        <v>4</v>
      </c>
      <c r="R1461" s="2">
        <v>4</v>
      </c>
      <c r="S1461" s="2">
        <v>0</v>
      </c>
      <c r="T1461" s="2">
        <v>0</v>
      </c>
      <c r="U1461" s="2">
        <v>1</v>
      </c>
      <c r="V1461" s="45">
        <v>7.309027777777778E-3</v>
      </c>
      <c r="W1461" s="45">
        <v>0.3</v>
      </c>
      <c r="X1461" s="45">
        <v>0.18293402777777779</v>
      </c>
      <c r="Y1461" s="2">
        <v>1</v>
      </c>
      <c r="Z1461" s="2">
        <v>4</v>
      </c>
      <c r="AA1461">
        <v>15</v>
      </c>
      <c r="AB1461" t="str">
        <f t="shared" si="17"/>
        <v>Cardiff And ValeCaerphilly</v>
      </c>
      <c r="AC1461" t="str">
        <f>IFERROR(VLOOKUP(AB1461,Control!X:Y,2,FALSE),"secondary")</f>
        <v>secondary</v>
      </c>
    </row>
    <row r="1462" spans="1:29" x14ac:dyDescent="0.25">
      <c r="A1462" s="11">
        <v>44669</v>
      </c>
      <c r="B1462" s="2">
        <v>16</v>
      </c>
      <c r="C1462" t="s">
        <v>90</v>
      </c>
      <c r="D1462" t="s">
        <v>136</v>
      </c>
      <c r="E1462" t="s">
        <v>132</v>
      </c>
      <c r="F1462" t="s">
        <v>273</v>
      </c>
      <c r="G1462" s="3">
        <v>413.25998883333335</v>
      </c>
      <c r="H1462" s="5">
        <v>8.2099329977824473E-2</v>
      </c>
      <c r="I1462" s="2">
        <v>34</v>
      </c>
      <c r="J1462" s="2">
        <v>13</v>
      </c>
      <c r="K1462" s="2">
        <v>0</v>
      </c>
      <c r="L1462" s="2">
        <v>234</v>
      </c>
      <c r="M1462" s="2">
        <v>232</v>
      </c>
      <c r="N1462">
        <v>51</v>
      </c>
      <c r="O1462" s="2">
        <v>137</v>
      </c>
      <c r="P1462" s="2">
        <v>57</v>
      </c>
      <c r="Q1462" s="2">
        <v>122</v>
      </c>
      <c r="R1462" s="2">
        <v>153</v>
      </c>
      <c r="S1462" s="2">
        <v>31</v>
      </c>
      <c r="T1462" s="2">
        <v>9</v>
      </c>
      <c r="U1462" s="2">
        <v>15</v>
      </c>
      <c r="V1462" s="45">
        <v>4.9884259259259265E-3</v>
      </c>
      <c r="W1462" s="45">
        <v>0.66666666666666663</v>
      </c>
      <c r="X1462" s="45">
        <v>6.7488425925925938E-2</v>
      </c>
      <c r="Y1462" s="2">
        <v>24</v>
      </c>
      <c r="Z1462" s="2">
        <v>153</v>
      </c>
      <c r="AA1462">
        <v>234</v>
      </c>
      <c r="AB1462" t="str">
        <f t="shared" si="17"/>
        <v>Cardiff And ValeCardiff</v>
      </c>
      <c r="AC1462" t="str">
        <f>IFERROR(VLOOKUP(AB1462,Control!X:Y,2,FALSE),"secondary")</f>
        <v>Primary</v>
      </c>
    </row>
    <row r="1463" spans="1:29" x14ac:dyDescent="0.25">
      <c r="A1463" s="11">
        <v>44669</v>
      </c>
      <c r="B1463" s="2">
        <v>16</v>
      </c>
      <c r="C1463" t="s">
        <v>90</v>
      </c>
      <c r="D1463" t="s">
        <v>155</v>
      </c>
      <c r="E1463" t="s">
        <v>146</v>
      </c>
      <c r="F1463" t="s">
        <v>273</v>
      </c>
      <c r="G1463" s="3">
        <v>6.2333333333333334</v>
      </c>
      <c r="H1463" s="5">
        <v>3.865611766975309E-2</v>
      </c>
      <c r="I1463" s="2">
        <v>1</v>
      </c>
      <c r="J1463" s="2">
        <v>1</v>
      </c>
      <c r="K1463" s="2">
        <v>0</v>
      </c>
      <c r="L1463" s="2">
        <v>20</v>
      </c>
      <c r="M1463" s="2">
        <v>19</v>
      </c>
      <c r="N1463">
        <v>0</v>
      </c>
      <c r="O1463" s="2">
        <v>14</v>
      </c>
      <c r="P1463" s="2">
        <v>0</v>
      </c>
      <c r="Q1463" s="2">
        <v>11</v>
      </c>
      <c r="R1463" s="2">
        <v>11</v>
      </c>
      <c r="S1463" s="2">
        <v>0</v>
      </c>
      <c r="T1463" s="2">
        <v>0</v>
      </c>
      <c r="U1463" s="2">
        <v>9</v>
      </c>
      <c r="V1463" s="45" t="s">
        <v>77</v>
      </c>
      <c r="W1463" s="45" t="s">
        <v>77</v>
      </c>
      <c r="X1463" s="45">
        <v>0.10287037037037038</v>
      </c>
      <c r="Y1463" s="2">
        <v>9</v>
      </c>
      <c r="Z1463" s="2">
        <v>11</v>
      </c>
      <c r="AA1463">
        <v>20</v>
      </c>
      <c r="AB1463" t="str">
        <f t="shared" si="17"/>
        <v>Cardiff And ValeCardiff</v>
      </c>
      <c r="AC1463" t="str">
        <f>IFERROR(VLOOKUP(AB1463,Control!X:Y,2,FALSE),"secondary")</f>
        <v>Primary</v>
      </c>
    </row>
    <row r="1464" spans="1:29" x14ac:dyDescent="0.25">
      <c r="A1464" s="11">
        <v>44669</v>
      </c>
      <c r="B1464" s="2">
        <v>16</v>
      </c>
      <c r="C1464" t="s">
        <v>90</v>
      </c>
      <c r="D1464" t="s">
        <v>136</v>
      </c>
      <c r="E1464" t="s">
        <v>132</v>
      </c>
      <c r="F1464" t="s">
        <v>268</v>
      </c>
      <c r="G1464" s="3">
        <v>1.4688890000000001</v>
      </c>
      <c r="H1464" s="5">
        <v>3.0817902777777781E-2</v>
      </c>
      <c r="I1464" s="2">
        <v>0</v>
      </c>
      <c r="J1464" s="2">
        <v>0</v>
      </c>
      <c r="K1464" s="2">
        <v>0</v>
      </c>
      <c r="L1464" s="2">
        <v>3</v>
      </c>
      <c r="M1464" s="2">
        <v>3</v>
      </c>
      <c r="N1464">
        <v>0</v>
      </c>
      <c r="O1464" s="2">
        <v>3</v>
      </c>
      <c r="P1464" s="2">
        <v>1</v>
      </c>
      <c r="Q1464" s="2">
        <v>1</v>
      </c>
      <c r="R1464" s="2">
        <v>2</v>
      </c>
      <c r="S1464" s="2">
        <v>1</v>
      </c>
      <c r="T1464" s="2">
        <v>0</v>
      </c>
      <c r="U1464" s="2">
        <v>0</v>
      </c>
      <c r="V1464" s="45">
        <v>9.1435185185185185E-4</v>
      </c>
      <c r="W1464" s="45">
        <v>1</v>
      </c>
      <c r="X1464" s="45">
        <v>6.6603009259259258E-2</v>
      </c>
      <c r="Y1464" s="2">
        <v>0</v>
      </c>
      <c r="Z1464" s="2">
        <v>2</v>
      </c>
      <c r="AA1464">
        <v>3</v>
      </c>
      <c r="AB1464" t="str">
        <f t="shared" si="17"/>
        <v>Cardiff And ValeCarmarthenshire</v>
      </c>
      <c r="AC1464" t="str">
        <f>IFERROR(VLOOKUP(AB1464,Control!X:Y,2,FALSE),"secondary")</f>
        <v>secondary</v>
      </c>
    </row>
    <row r="1465" spans="1:29" x14ac:dyDescent="0.25">
      <c r="A1465" s="11">
        <v>44669</v>
      </c>
      <c r="B1465" s="2">
        <v>16</v>
      </c>
      <c r="C1465" t="s">
        <v>90</v>
      </c>
      <c r="D1465" t="s">
        <v>136</v>
      </c>
      <c r="E1465" t="s">
        <v>132</v>
      </c>
      <c r="F1465" t="s">
        <v>286</v>
      </c>
      <c r="G1465" s="3">
        <v>0</v>
      </c>
      <c r="H1465" s="5">
        <v>9.9189826388888895E-3</v>
      </c>
      <c r="I1465" s="2">
        <v>0</v>
      </c>
      <c r="J1465" s="2">
        <v>0</v>
      </c>
      <c r="K1465" s="2">
        <v>0</v>
      </c>
      <c r="L1465" s="2">
        <v>2</v>
      </c>
      <c r="M1465" s="2">
        <v>2</v>
      </c>
      <c r="N1465">
        <v>1</v>
      </c>
      <c r="O1465" s="2">
        <v>2</v>
      </c>
      <c r="P1465" s="2">
        <v>2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45">
        <v>2.6331018518518517E-3</v>
      </c>
      <c r="W1465" s="45">
        <v>1</v>
      </c>
      <c r="X1465" s="45" t="s">
        <v>77</v>
      </c>
      <c r="Y1465" s="2">
        <v>0</v>
      </c>
      <c r="Z1465" s="2">
        <v>0</v>
      </c>
      <c r="AA1465">
        <v>2</v>
      </c>
      <c r="AB1465" t="str">
        <f t="shared" si="17"/>
        <v>Cardiff And ValeCeredigion</v>
      </c>
      <c r="AC1465" t="str">
        <f>IFERROR(VLOOKUP(AB1465,Control!X:Y,2,FALSE),"secondary")</f>
        <v>secondary</v>
      </c>
    </row>
    <row r="1466" spans="1:29" x14ac:dyDescent="0.25">
      <c r="A1466" s="11">
        <v>44669</v>
      </c>
      <c r="B1466" s="2">
        <v>16</v>
      </c>
      <c r="C1466" t="s">
        <v>90</v>
      </c>
      <c r="D1466" t="s">
        <v>136</v>
      </c>
      <c r="E1466" t="s">
        <v>132</v>
      </c>
      <c r="F1466" t="s">
        <v>281</v>
      </c>
      <c r="G1466" s="3">
        <v>0.28749900000000006</v>
      </c>
      <c r="H1466" s="5">
        <v>1.5127300925925928E-2</v>
      </c>
      <c r="I1466" s="2">
        <v>0</v>
      </c>
      <c r="J1466" s="2">
        <v>0</v>
      </c>
      <c r="K1466" s="2">
        <v>0</v>
      </c>
      <c r="L1466" s="2">
        <v>7</v>
      </c>
      <c r="M1466" s="2">
        <v>6</v>
      </c>
      <c r="N1466">
        <v>2</v>
      </c>
      <c r="O1466" s="2">
        <v>6</v>
      </c>
      <c r="P1466" s="2">
        <v>1</v>
      </c>
      <c r="Q1466" s="2">
        <v>6</v>
      </c>
      <c r="R1466" s="2">
        <v>6</v>
      </c>
      <c r="S1466" s="2">
        <v>0</v>
      </c>
      <c r="T1466" s="2">
        <v>0</v>
      </c>
      <c r="U1466" s="2">
        <v>0</v>
      </c>
      <c r="V1466" s="45">
        <v>5.4398148148148155E-4</v>
      </c>
      <c r="W1466" s="45">
        <v>1</v>
      </c>
      <c r="X1466" s="45">
        <v>4.7719907407407412E-2</v>
      </c>
      <c r="Y1466" s="2">
        <v>0</v>
      </c>
      <c r="Z1466" s="2">
        <v>6</v>
      </c>
      <c r="AA1466">
        <v>7</v>
      </c>
      <c r="AB1466" t="str">
        <f t="shared" si="17"/>
        <v>Cardiff And ValeMerthyr Tydfil</v>
      </c>
      <c r="AC1466" t="str">
        <f>IFERROR(VLOOKUP(AB1466,Control!X:Y,2,FALSE),"secondary")</f>
        <v>secondary</v>
      </c>
    </row>
    <row r="1467" spans="1:29" x14ac:dyDescent="0.25">
      <c r="A1467" s="11">
        <v>44669</v>
      </c>
      <c r="B1467" s="2">
        <v>16</v>
      </c>
      <c r="C1467" t="s">
        <v>90</v>
      </c>
      <c r="D1467" t="s">
        <v>155</v>
      </c>
      <c r="E1467" t="s">
        <v>146</v>
      </c>
      <c r="F1467" t="s">
        <v>281</v>
      </c>
      <c r="G1467" s="3">
        <v>0</v>
      </c>
      <c r="H1467" s="5">
        <v>2.0833333333333333E-3</v>
      </c>
      <c r="I1467" s="2">
        <v>0</v>
      </c>
      <c r="J1467" s="2">
        <v>0</v>
      </c>
      <c r="K1467" s="2">
        <v>0</v>
      </c>
      <c r="L1467" s="2">
        <v>1</v>
      </c>
      <c r="M1467" s="2">
        <v>1</v>
      </c>
      <c r="N1467">
        <v>0</v>
      </c>
      <c r="O1467" s="2">
        <v>1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1</v>
      </c>
      <c r="V1467" s="45" t="s">
        <v>77</v>
      </c>
      <c r="W1467" s="45" t="s">
        <v>77</v>
      </c>
      <c r="X1467" s="45" t="s">
        <v>77</v>
      </c>
      <c r="Y1467" s="2">
        <v>1</v>
      </c>
      <c r="Z1467" s="2">
        <v>0</v>
      </c>
      <c r="AA1467">
        <v>1</v>
      </c>
      <c r="AB1467" t="str">
        <f t="shared" si="17"/>
        <v>Cardiff And ValeMerthyr Tydfil</v>
      </c>
      <c r="AC1467" t="str">
        <f>IFERROR(VLOOKUP(AB1467,Control!X:Y,2,FALSE),"secondary")</f>
        <v>secondary</v>
      </c>
    </row>
    <row r="1468" spans="1:29" x14ac:dyDescent="0.25">
      <c r="A1468" s="11">
        <v>44669</v>
      </c>
      <c r="B1468" s="2">
        <v>16</v>
      </c>
      <c r="C1468" t="s">
        <v>90</v>
      </c>
      <c r="D1468" t="s">
        <v>136</v>
      </c>
      <c r="E1468" t="s">
        <v>132</v>
      </c>
      <c r="F1468" t="s">
        <v>271</v>
      </c>
      <c r="G1468" s="3">
        <v>1.3408333333333333</v>
      </c>
      <c r="H1468" s="5">
        <v>2.7458325000000002E-2</v>
      </c>
      <c r="I1468" s="2">
        <v>0</v>
      </c>
      <c r="J1468" s="2">
        <v>0</v>
      </c>
      <c r="K1468" s="2">
        <v>0</v>
      </c>
      <c r="L1468" s="2">
        <v>5</v>
      </c>
      <c r="M1468" s="2">
        <v>5</v>
      </c>
      <c r="N1468">
        <v>0</v>
      </c>
      <c r="O1468" s="2">
        <v>5</v>
      </c>
      <c r="P1468" s="2">
        <v>2</v>
      </c>
      <c r="Q1468" s="2">
        <v>3</v>
      </c>
      <c r="R1468" s="2">
        <v>3</v>
      </c>
      <c r="S1468" s="2">
        <v>0</v>
      </c>
      <c r="T1468" s="2">
        <v>0</v>
      </c>
      <c r="U1468" s="2">
        <v>0</v>
      </c>
      <c r="V1468" s="45">
        <v>3.3564814814814816E-3</v>
      </c>
      <c r="W1468" s="45">
        <v>1</v>
      </c>
      <c r="X1468" s="45">
        <v>7.90162037037037E-2</v>
      </c>
      <c r="Y1468" s="2">
        <v>0</v>
      </c>
      <c r="Z1468" s="2">
        <v>3</v>
      </c>
      <c r="AA1468">
        <v>5</v>
      </c>
      <c r="AB1468" t="str">
        <f t="shared" si="17"/>
        <v>Cardiff And ValeNewport</v>
      </c>
      <c r="AC1468" t="str">
        <f>IFERROR(VLOOKUP(AB1468,Control!X:Y,2,FALSE),"secondary")</f>
        <v>secondary</v>
      </c>
    </row>
    <row r="1469" spans="1:29" x14ac:dyDescent="0.25">
      <c r="A1469" s="11">
        <v>44669</v>
      </c>
      <c r="B1469" s="2">
        <v>16</v>
      </c>
      <c r="C1469" t="s">
        <v>90</v>
      </c>
      <c r="D1469" t="s">
        <v>136</v>
      </c>
      <c r="E1469" t="s">
        <v>132</v>
      </c>
      <c r="F1469" t="s">
        <v>270</v>
      </c>
      <c r="G1469" s="3">
        <v>0</v>
      </c>
      <c r="H1469" s="5">
        <v>6.9444444444444449E-3</v>
      </c>
      <c r="I1469" s="2">
        <v>0</v>
      </c>
      <c r="J1469" s="2">
        <v>0</v>
      </c>
      <c r="K1469" s="2">
        <v>0</v>
      </c>
      <c r="L1469" s="2">
        <v>1</v>
      </c>
      <c r="M1469" s="2">
        <v>1</v>
      </c>
      <c r="N1469">
        <v>0</v>
      </c>
      <c r="O1469" s="2">
        <v>1</v>
      </c>
      <c r="P1469" s="2">
        <v>0</v>
      </c>
      <c r="Q1469" s="2">
        <v>0</v>
      </c>
      <c r="R1469" s="2">
        <v>1</v>
      </c>
      <c r="S1469" s="2">
        <v>1</v>
      </c>
      <c r="T1469" s="2">
        <v>0</v>
      </c>
      <c r="U1469" s="2">
        <v>0</v>
      </c>
      <c r="V1469" s="45" t="s">
        <v>77</v>
      </c>
      <c r="W1469" s="45" t="s">
        <v>77</v>
      </c>
      <c r="X1469" s="45">
        <v>0</v>
      </c>
      <c r="Y1469" s="2">
        <v>0</v>
      </c>
      <c r="Z1469" s="2">
        <v>1</v>
      </c>
      <c r="AA1469">
        <v>1</v>
      </c>
      <c r="AB1469" t="str">
        <f t="shared" si="17"/>
        <v>Cardiff And ValePembrokeshire</v>
      </c>
      <c r="AC1469" t="str">
        <f>IFERROR(VLOOKUP(AB1469,Control!X:Y,2,FALSE),"secondary")</f>
        <v>secondary</v>
      </c>
    </row>
    <row r="1470" spans="1:29" x14ac:dyDescent="0.25">
      <c r="A1470" s="11">
        <v>44669</v>
      </c>
      <c r="B1470" s="2">
        <v>16</v>
      </c>
      <c r="C1470" t="s">
        <v>90</v>
      </c>
      <c r="D1470" t="s">
        <v>136</v>
      </c>
      <c r="E1470" t="s">
        <v>132</v>
      </c>
      <c r="F1470" t="s">
        <v>94</v>
      </c>
      <c r="G1470" s="3">
        <v>2.2680556666666667</v>
      </c>
      <c r="H1470" s="5">
        <v>2.6694775793650798E-2</v>
      </c>
      <c r="I1470" s="2">
        <v>0</v>
      </c>
      <c r="J1470" s="2">
        <v>0</v>
      </c>
      <c r="K1470" s="2">
        <v>0</v>
      </c>
      <c r="L1470" s="2">
        <v>4</v>
      </c>
      <c r="M1470" s="2">
        <v>4</v>
      </c>
      <c r="N1470">
        <v>0</v>
      </c>
      <c r="O1470" s="2">
        <v>4</v>
      </c>
      <c r="P1470" s="2">
        <v>3</v>
      </c>
      <c r="Q1470" s="2">
        <v>1</v>
      </c>
      <c r="R1470" s="2">
        <v>1</v>
      </c>
      <c r="S1470" s="2">
        <v>0</v>
      </c>
      <c r="T1470" s="2">
        <v>0</v>
      </c>
      <c r="U1470" s="2">
        <v>0</v>
      </c>
      <c r="V1470" s="45">
        <v>1.0092592592592592E-2</v>
      </c>
      <c r="W1470" s="45">
        <v>0</v>
      </c>
      <c r="X1470" s="45">
        <v>1.1030092592592593E-2</v>
      </c>
      <c r="Y1470" s="2">
        <v>0</v>
      </c>
      <c r="Z1470" s="2">
        <v>1</v>
      </c>
      <c r="AA1470">
        <v>4</v>
      </c>
      <c r="AB1470" t="str">
        <f t="shared" si="17"/>
        <v>Cardiff And ValePowys</v>
      </c>
      <c r="AC1470" t="str">
        <f>IFERROR(VLOOKUP(AB1470,Control!X:Y,2,FALSE),"secondary")</f>
        <v>secondary</v>
      </c>
    </row>
    <row r="1471" spans="1:29" x14ac:dyDescent="0.25">
      <c r="A1471" s="11">
        <v>44669</v>
      </c>
      <c r="B1471" s="2">
        <v>16</v>
      </c>
      <c r="C1471" t="s">
        <v>90</v>
      </c>
      <c r="D1471" t="s">
        <v>136</v>
      </c>
      <c r="E1471" t="s">
        <v>132</v>
      </c>
      <c r="F1471" t="s">
        <v>274</v>
      </c>
      <c r="G1471" s="3">
        <v>4.3905555000000005</v>
      </c>
      <c r="H1471" s="5">
        <v>2.7856691919191916E-2</v>
      </c>
      <c r="I1471" s="2">
        <v>0</v>
      </c>
      <c r="J1471" s="2">
        <v>0</v>
      </c>
      <c r="K1471" s="2">
        <v>0</v>
      </c>
      <c r="L1471" s="2">
        <v>11</v>
      </c>
      <c r="M1471" s="2">
        <v>11</v>
      </c>
      <c r="N1471">
        <v>2</v>
      </c>
      <c r="O1471" s="2">
        <v>9</v>
      </c>
      <c r="P1471" s="2">
        <v>1</v>
      </c>
      <c r="Q1471" s="2">
        <v>7</v>
      </c>
      <c r="R1471" s="2">
        <v>7</v>
      </c>
      <c r="S1471" s="2">
        <v>0</v>
      </c>
      <c r="T1471" s="2">
        <v>0</v>
      </c>
      <c r="U1471" s="2">
        <v>3</v>
      </c>
      <c r="V1471" s="45">
        <v>8.2754629629629636E-3</v>
      </c>
      <c r="W1471" s="45">
        <v>0</v>
      </c>
      <c r="X1471" s="45">
        <v>2.8842592592592593E-2</v>
      </c>
      <c r="Y1471" s="2">
        <v>3</v>
      </c>
      <c r="Z1471" s="2">
        <v>7</v>
      </c>
      <c r="AA1471">
        <v>11</v>
      </c>
      <c r="AB1471" t="str">
        <f t="shared" si="17"/>
        <v>Cardiff And ValeRhondda Cynon Taff</v>
      </c>
      <c r="AC1471" t="str">
        <f>IFERROR(VLOOKUP(AB1471,Control!X:Y,2,FALSE),"secondary")</f>
        <v>secondary</v>
      </c>
    </row>
    <row r="1472" spans="1:29" x14ac:dyDescent="0.25">
      <c r="A1472" s="11">
        <v>44669</v>
      </c>
      <c r="B1472" s="2">
        <v>16</v>
      </c>
      <c r="C1472" t="s">
        <v>90</v>
      </c>
      <c r="D1472" t="s">
        <v>155</v>
      </c>
      <c r="E1472" t="s">
        <v>146</v>
      </c>
      <c r="F1472" t="s">
        <v>274</v>
      </c>
      <c r="G1472" s="3">
        <v>0</v>
      </c>
      <c r="H1472" s="5">
        <v>1.384835763888889E-2</v>
      </c>
      <c r="I1472" s="2">
        <v>0</v>
      </c>
      <c r="J1472" s="2">
        <v>0</v>
      </c>
      <c r="K1472" s="2">
        <v>0</v>
      </c>
      <c r="L1472" s="2">
        <v>2</v>
      </c>
      <c r="M1472" s="2">
        <v>2</v>
      </c>
      <c r="N1472">
        <v>0</v>
      </c>
      <c r="O1472" s="2">
        <v>2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2</v>
      </c>
      <c r="V1472" s="45" t="s">
        <v>77</v>
      </c>
      <c r="W1472" s="45" t="s">
        <v>77</v>
      </c>
      <c r="X1472" s="45" t="s">
        <v>77</v>
      </c>
      <c r="Y1472" s="2">
        <v>2</v>
      </c>
      <c r="Z1472" s="2">
        <v>0</v>
      </c>
      <c r="AA1472">
        <v>2</v>
      </c>
      <c r="AB1472" t="str">
        <f t="shared" si="17"/>
        <v>Cardiff And ValeRhondda Cynon Taff</v>
      </c>
      <c r="AC1472" t="str">
        <f>IFERROR(VLOOKUP(AB1472,Control!X:Y,2,FALSE),"secondary")</f>
        <v>secondary</v>
      </c>
    </row>
    <row r="1473" spans="1:29" x14ac:dyDescent="0.25">
      <c r="A1473" s="11">
        <v>44669</v>
      </c>
      <c r="B1473" s="2">
        <v>16</v>
      </c>
      <c r="C1473" t="s">
        <v>90</v>
      </c>
      <c r="D1473" t="s">
        <v>136</v>
      </c>
      <c r="E1473" t="s">
        <v>132</v>
      </c>
      <c r="F1473" t="s">
        <v>267</v>
      </c>
      <c r="G1473" s="3">
        <v>0.48472216666666668</v>
      </c>
      <c r="H1473" s="5">
        <v>3.061342361111111E-2</v>
      </c>
      <c r="I1473" s="2">
        <v>0</v>
      </c>
      <c r="J1473" s="2">
        <v>0</v>
      </c>
      <c r="K1473" s="2">
        <v>0</v>
      </c>
      <c r="L1473" s="2">
        <v>2</v>
      </c>
      <c r="M1473" s="2">
        <v>2</v>
      </c>
      <c r="N1473">
        <v>0</v>
      </c>
      <c r="O1473" s="2">
        <v>2</v>
      </c>
      <c r="P1473" s="2">
        <v>0</v>
      </c>
      <c r="Q1473" s="2">
        <v>1</v>
      </c>
      <c r="R1473" s="2">
        <v>1</v>
      </c>
      <c r="S1473" s="2">
        <v>0</v>
      </c>
      <c r="T1473" s="2">
        <v>0</v>
      </c>
      <c r="U1473" s="2">
        <v>1</v>
      </c>
      <c r="V1473" s="45" t="s">
        <v>77</v>
      </c>
      <c r="W1473" s="45" t="s">
        <v>77</v>
      </c>
      <c r="X1473" s="45">
        <v>6.4699074074074077E-3</v>
      </c>
      <c r="Y1473" s="2">
        <v>1</v>
      </c>
      <c r="Z1473" s="2">
        <v>1</v>
      </c>
      <c r="AA1473">
        <v>2</v>
      </c>
      <c r="AB1473" t="str">
        <f t="shared" si="17"/>
        <v>Cardiff And ValeSwansea</v>
      </c>
      <c r="AC1473" t="str">
        <f>IFERROR(VLOOKUP(AB1473,Control!X:Y,2,FALSE),"secondary")</f>
        <v>secondary</v>
      </c>
    </row>
    <row r="1474" spans="1:29" x14ac:dyDescent="0.25">
      <c r="A1474" s="11">
        <v>44669</v>
      </c>
      <c r="B1474" s="2">
        <v>16</v>
      </c>
      <c r="C1474" t="s">
        <v>90</v>
      </c>
      <c r="D1474" t="s">
        <v>174</v>
      </c>
      <c r="E1474" t="s">
        <v>153</v>
      </c>
      <c r="F1474" t="s">
        <v>267</v>
      </c>
      <c r="G1474" s="3">
        <v>0</v>
      </c>
      <c r="H1474" s="5">
        <v>2.1643541666666669E-3</v>
      </c>
      <c r="I1474" s="2">
        <v>0</v>
      </c>
      <c r="J1474" s="2">
        <v>0</v>
      </c>
      <c r="K1474" s="2">
        <v>0</v>
      </c>
      <c r="L1474" s="2">
        <v>1</v>
      </c>
      <c r="M1474" s="2">
        <v>1</v>
      </c>
      <c r="N1474">
        <v>0</v>
      </c>
      <c r="O1474" s="2">
        <v>1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1</v>
      </c>
      <c r="V1474" s="45" t="s">
        <v>77</v>
      </c>
      <c r="W1474" s="45" t="s">
        <v>77</v>
      </c>
      <c r="X1474" s="45" t="s">
        <v>77</v>
      </c>
      <c r="Y1474" s="2">
        <v>1</v>
      </c>
      <c r="Z1474" s="2">
        <v>0</v>
      </c>
      <c r="AA1474">
        <v>1</v>
      </c>
      <c r="AB1474" t="str">
        <f t="shared" si="17"/>
        <v>Cardiff And ValeSwansea</v>
      </c>
      <c r="AC1474" t="str">
        <f>IFERROR(VLOOKUP(AB1474,Control!X:Y,2,FALSE),"secondary")</f>
        <v>secondary</v>
      </c>
    </row>
    <row r="1475" spans="1:29" x14ac:dyDescent="0.25">
      <c r="A1475" s="11">
        <v>44669</v>
      </c>
      <c r="B1475" s="2">
        <v>16</v>
      </c>
      <c r="C1475" t="s">
        <v>90</v>
      </c>
      <c r="D1475" t="s">
        <v>136</v>
      </c>
      <c r="E1475" t="s">
        <v>132</v>
      </c>
      <c r="F1475" t="s">
        <v>278</v>
      </c>
      <c r="G1475" s="3">
        <v>1.2091666666666665</v>
      </c>
      <c r="H1475" s="5">
        <v>2.5781893518518516E-2</v>
      </c>
      <c r="I1475" s="2">
        <v>0</v>
      </c>
      <c r="J1475" s="2">
        <v>0</v>
      </c>
      <c r="K1475" s="2">
        <v>0</v>
      </c>
      <c r="L1475" s="2">
        <v>10</v>
      </c>
      <c r="M1475" s="2">
        <v>9</v>
      </c>
      <c r="N1475">
        <v>3</v>
      </c>
      <c r="O1475" s="2">
        <v>6</v>
      </c>
      <c r="P1475" s="2">
        <v>2</v>
      </c>
      <c r="Q1475" s="2">
        <v>7</v>
      </c>
      <c r="R1475" s="2">
        <v>7</v>
      </c>
      <c r="S1475" s="2">
        <v>0</v>
      </c>
      <c r="T1475" s="2">
        <v>0</v>
      </c>
      <c r="U1475" s="2">
        <v>1</v>
      </c>
      <c r="V1475" s="45">
        <v>5.4976851851851855E-4</v>
      </c>
      <c r="W1475" s="45">
        <v>1</v>
      </c>
      <c r="X1475" s="45">
        <v>1.037037037037037E-2</v>
      </c>
      <c r="Y1475" s="2">
        <v>1</v>
      </c>
      <c r="Z1475" s="2">
        <v>7</v>
      </c>
      <c r="AA1475">
        <v>10</v>
      </c>
      <c r="AB1475" t="str">
        <f t="shared" si="17"/>
        <v>Cardiff And ValeTorfaen</v>
      </c>
      <c r="AC1475" t="str">
        <f>IFERROR(VLOOKUP(AB1475,Control!X:Y,2,FALSE),"secondary")</f>
        <v>secondary</v>
      </c>
    </row>
    <row r="1476" spans="1:29" x14ac:dyDescent="0.25">
      <c r="A1476" s="11">
        <v>44669</v>
      </c>
      <c r="B1476" s="2">
        <v>16</v>
      </c>
      <c r="C1476" t="s">
        <v>90</v>
      </c>
      <c r="D1476" t="s">
        <v>163</v>
      </c>
      <c r="E1476" t="s">
        <v>153</v>
      </c>
      <c r="F1476" t="s">
        <v>278</v>
      </c>
      <c r="G1476" s="3">
        <v>0</v>
      </c>
      <c r="H1476" s="5">
        <v>2.2418979166666669E-2</v>
      </c>
      <c r="I1476" s="2">
        <v>0</v>
      </c>
      <c r="J1476" s="2">
        <v>0</v>
      </c>
      <c r="K1476" s="2">
        <v>0</v>
      </c>
      <c r="L1476" s="2">
        <v>1</v>
      </c>
      <c r="M1476" s="2">
        <v>1</v>
      </c>
      <c r="N1476">
        <v>0</v>
      </c>
      <c r="O1476" s="2">
        <v>1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1</v>
      </c>
      <c r="V1476" s="45" t="s">
        <v>77</v>
      </c>
      <c r="W1476" s="45" t="s">
        <v>77</v>
      </c>
      <c r="X1476" s="45" t="s">
        <v>77</v>
      </c>
      <c r="Y1476" s="2">
        <v>1</v>
      </c>
      <c r="Z1476" s="2">
        <v>0</v>
      </c>
      <c r="AA1476">
        <v>1</v>
      </c>
      <c r="AB1476" t="str">
        <f t="shared" si="17"/>
        <v>Cardiff And ValeTorfaen</v>
      </c>
      <c r="AC1476" t="str">
        <f>IFERROR(VLOOKUP(AB1476,Control!X:Y,2,FALSE),"secondary")</f>
        <v>secondary</v>
      </c>
    </row>
    <row r="1477" spans="1:29" x14ac:dyDescent="0.25">
      <c r="A1477" s="11">
        <v>44669</v>
      </c>
      <c r="B1477" s="2">
        <v>16</v>
      </c>
      <c r="C1477" t="s">
        <v>90</v>
      </c>
      <c r="D1477" t="s">
        <v>174</v>
      </c>
      <c r="E1477" t="s">
        <v>153</v>
      </c>
      <c r="F1477" t="s">
        <v>278</v>
      </c>
      <c r="G1477" s="3">
        <v>0</v>
      </c>
      <c r="H1477" s="5">
        <v>9.7723750000000015E-3</v>
      </c>
      <c r="I1477" s="2">
        <v>0</v>
      </c>
      <c r="J1477" s="2">
        <v>0</v>
      </c>
      <c r="K1477" s="2">
        <v>0</v>
      </c>
      <c r="L1477" s="2">
        <v>3</v>
      </c>
      <c r="M1477" s="2">
        <v>3</v>
      </c>
      <c r="N1477">
        <v>0</v>
      </c>
      <c r="O1477" s="2">
        <v>3</v>
      </c>
      <c r="P1477" s="2">
        <v>0</v>
      </c>
      <c r="Q1477" s="2">
        <v>1</v>
      </c>
      <c r="R1477" s="2">
        <v>1</v>
      </c>
      <c r="S1477" s="2">
        <v>0</v>
      </c>
      <c r="T1477" s="2">
        <v>0</v>
      </c>
      <c r="U1477" s="2">
        <v>2</v>
      </c>
      <c r="V1477" s="45" t="s">
        <v>77</v>
      </c>
      <c r="W1477" s="45" t="s">
        <v>77</v>
      </c>
      <c r="X1477" s="45">
        <v>7.1875000000000003E-3</v>
      </c>
      <c r="Y1477" s="2">
        <v>2</v>
      </c>
      <c r="Z1477" s="2">
        <v>1</v>
      </c>
      <c r="AA1477">
        <v>3</v>
      </c>
      <c r="AB1477" t="str">
        <f t="shared" si="17"/>
        <v>Cardiff And ValeTorfaen</v>
      </c>
      <c r="AC1477" t="str">
        <f>IFERROR(VLOOKUP(AB1477,Control!X:Y,2,FALSE),"secondary")</f>
        <v>secondary</v>
      </c>
    </row>
    <row r="1478" spans="1:29" x14ac:dyDescent="0.25">
      <c r="A1478" s="11">
        <v>44669</v>
      </c>
      <c r="B1478" s="2">
        <v>16</v>
      </c>
      <c r="C1478" t="s">
        <v>90</v>
      </c>
      <c r="D1478" t="s">
        <v>136</v>
      </c>
      <c r="E1478" t="s">
        <v>132</v>
      </c>
      <c r="F1478" t="s">
        <v>283</v>
      </c>
      <c r="G1478" s="3">
        <v>118.01777216666665</v>
      </c>
      <c r="H1478" s="5">
        <v>8.2880783829365062E-2</v>
      </c>
      <c r="I1478" s="2">
        <v>11</v>
      </c>
      <c r="J1478" s="2">
        <v>5</v>
      </c>
      <c r="K1478" s="2">
        <v>2</v>
      </c>
      <c r="L1478" s="2">
        <v>64</v>
      </c>
      <c r="M1478" s="2">
        <v>64</v>
      </c>
      <c r="N1478">
        <v>13</v>
      </c>
      <c r="O1478" s="2">
        <v>42</v>
      </c>
      <c r="P1478" s="2">
        <v>16</v>
      </c>
      <c r="Q1478" s="2">
        <v>33</v>
      </c>
      <c r="R1478" s="2">
        <v>41</v>
      </c>
      <c r="S1478" s="2">
        <v>8</v>
      </c>
      <c r="T1478" s="2">
        <v>1</v>
      </c>
      <c r="U1478" s="2">
        <v>6</v>
      </c>
      <c r="V1478" s="45">
        <v>4.6180555555555558E-3</v>
      </c>
      <c r="W1478" s="45">
        <v>0.5625</v>
      </c>
      <c r="X1478" s="45">
        <v>6.2824074074074074E-2</v>
      </c>
      <c r="Y1478" s="2">
        <v>7</v>
      </c>
      <c r="Z1478" s="2">
        <v>41</v>
      </c>
      <c r="AA1478">
        <v>64</v>
      </c>
      <c r="AB1478" t="str">
        <f t="shared" si="17"/>
        <v>Cardiff And ValeVale Of Glamorgan</v>
      </c>
      <c r="AC1478" t="str">
        <f>IFERROR(VLOOKUP(AB1478,Control!X:Y,2,FALSE),"secondary")</f>
        <v>Primary</v>
      </c>
    </row>
    <row r="1479" spans="1:29" x14ac:dyDescent="0.25">
      <c r="A1479" s="11">
        <v>44669</v>
      </c>
      <c r="B1479" s="2">
        <v>16</v>
      </c>
      <c r="C1479" t="s">
        <v>90</v>
      </c>
      <c r="D1479" t="s">
        <v>155</v>
      </c>
      <c r="E1479" t="s">
        <v>146</v>
      </c>
      <c r="F1479" t="s">
        <v>283</v>
      </c>
      <c r="G1479" s="3">
        <v>0</v>
      </c>
      <c r="H1479" s="5">
        <v>4.2118055941358028E-2</v>
      </c>
      <c r="I1479" s="2">
        <v>1</v>
      </c>
      <c r="J1479" s="2">
        <v>0</v>
      </c>
      <c r="K1479" s="2">
        <v>0</v>
      </c>
      <c r="L1479" s="2">
        <v>20</v>
      </c>
      <c r="M1479" s="2">
        <v>20</v>
      </c>
      <c r="N1479">
        <v>0</v>
      </c>
      <c r="O1479" s="2">
        <v>15</v>
      </c>
      <c r="P1479" s="2">
        <v>2</v>
      </c>
      <c r="Q1479" s="2">
        <v>12</v>
      </c>
      <c r="R1479" s="2">
        <v>14</v>
      </c>
      <c r="S1479" s="2">
        <v>2</v>
      </c>
      <c r="T1479" s="2">
        <v>1</v>
      </c>
      <c r="U1479" s="2">
        <v>3</v>
      </c>
      <c r="V1479" s="45">
        <v>7.2800925925925932E-3</v>
      </c>
      <c r="W1479" s="45">
        <v>0.5</v>
      </c>
      <c r="X1479" s="45">
        <v>6.6134259259259268E-2</v>
      </c>
      <c r="Y1479" s="2">
        <v>4</v>
      </c>
      <c r="Z1479" s="2">
        <v>14</v>
      </c>
      <c r="AA1479">
        <v>20</v>
      </c>
      <c r="AB1479" t="str">
        <f t="shared" si="17"/>
        <v>Cardiff And ValeVale Of Glamorgan</v>
      </c>
      <c r="AC1479" t="str">
        <f>IFERROR(VLOOKUP(AB1479,Control!X:Y,2,FALSE),"secondary")</f>
        <v>Primary</v>
      </c>
    </row>
    <row r="1480" spans="1:29" x14ac:dyDescent="0.25">
      <c r="A1480" s="11">
        <v>44669</v>
      </c>
      <c r="B1480" s="2">
        <v>16</v>
      </c>
      <c r="C1480" t="s">
        <v>90</v>
      </c>
      <c r="D1480" t="s">
        <v>262</v>
      </c>
      <c r="E1480" t="s">
        <v>238</v>
      </c>
      <c r="F1480" t="s">
        <v>283</v>
      </c>
      <c r="G1480" s="3">
        <v>0</v>
      </c>
      <c r="H1480" s="5">
        <v>5.5555555555555558E-3</v>
      </c>
      <c r="I1480" s="2">
        <v>0</v>
      </c>
      <c r="J1480" s="2">
        <v>0</v>
      </c>
      <c r="K1480" s="2">
        <v>0</v>
      </c>
      <c r="L1480" s="2">
        <v>1</v>
      </c>
      <c r="M1480" s="2">
        <v>1</v>
      </c>
      <c r="N1480">
        <v>0</v>
      </c>
      <c r="O1480" s="2">
        <v>1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1</v>
      </c>
      <c r="V1480" s="45" t="s">
        <v>77</v>
      </c>
      <c r="W1480" s="45" t="s">
        <v>77</v>
      </c>
      <c r="X1480" s="45" t="s">
        <v>77</v>
      </c>
      <c r="Y1480" s="2">
        <v>1</v>
      </c>
      <c r="Z1480" s="2">
        <v>0</v>
      </c>
      <c r="AA1480">
        <v>1</v>
      </c>
      <c r="AB1480" t="str">
        <f t="shared" si="17"/>
        <v>Cardiff And ValeVale Of Glamorgan</v>
      </c>
      <c r="AC1480" t="str">
        <f>IFERROR(VLOOKUP(AB1480,Control!X:Y,2,FALSE),"secondary")</f>
        <v>Primary</v>
      </c>
    </row>
    <row r="1481" spans="1:29" x14ac:dyDescent="0.25">
      <c r="A1481" s="11">
        <v>44669</v>
      </c>
      <c r="B1481" s="2">
        <v>16</v>
      </c>
      <c r="C1481" t="s">
        <v>90</v>
      </c>
      <c r="D1481" t="s">
        <v>263</v>
      </c>
      <c r="E1481" t="s">
        <v>153</v>
      </c>
      <c r="F1481" t="s">
        <v>283</v>
      </c>
      <c r="G1481" s="3">
        <v>0</v>
      </c>
      <c r="H1481" s="5">
        <v>3.9467569444444446E-3</v>
      </c>
      <c r="I1481" s="2">
        <v>0</v>
      </c>
      <c r="J1481" s="2">
        <v>0</v>
      </c>
      <c r="K1481" s="2">
        <v>0</v>
      </c>
      <c r="L1481" s="2">
        <v>1</v>
      </c>
      <c r="M1481" s="2">
        <v>1</v>
      </c>
      <c r="N1481">
        <v>0</v>
      </c>
      <c r="O1481" s="2">
        <v>1</v>
      </c>
      <c r="P1481" s="2">
        <v>1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45">
        <v>1.1909722222222221E-2</v>
      </c>
      <c r="W1481" s="45">
        <v>0</v>
      </c>
      <c r="X1481" s="45" t="s">
        <v>77</v>
      </c>
      <c r="Y1481" s="2">
        <v>0</v>
      </c>
      <c r="Z1481" s="2">
        <v>0</v>
      </c>
      <c r="AA1481">
        <v>1</v>
      </c>
      <c r="AB1481" t="str">
        <f t="shared" si="17"/>
        <v>Cardiff And ValeVale Of Glamorgan</v>
      </c>
      <c r="AC1481" t="str">
        <f>IFERROR(VLOOKUP(AB1481,Control!X:Y,2,FALSE),"secondary")</f>
        <v>Primary</v>
      </c>
    </row>
    <row r="1482" spans="1:29" x14ac:dyDescent="0.25">
      <c r="A1482" s="11">
        <v>44669</v>
      </c>
      <c r="B1482" s="2">
        <v>16</v>
      </c>
      <c r="C1482" t="s">
        <v>81</v>
      </c>
      <c r="D1482" t="s">
        <v>135</v>
      </c>
      <c r="E1482" t="s">
        <v>132</v>
      </c>
      <c r="F1482" t="s">
        <v>280</v>
      </c>
      <c r="G1482" s="3">
        <v>1.9552778333333334</v>
      </c>
      <c r="H1482" s="5">
        <v>3.7573303240740742E-2</v>
      </c>
      <c r="I1482" s="2">
        <v>0</v>
      </c>
      <c r="J1482" s="2">
        <v>0</v>
      </c>
      <c r="K1482" s="2">
        <v>0</v>
      </c>
      <c r="L1482" s="2">
        <v>9</v>
      </c>
      <c r="M1482" s="2">
        <v>8</v>
      </c>
      <c r="N1482">
        <v>5</v>
      </c>
      <c r="O1482" s="2">
        <v>6</v>
      </c>
      <c r="P1482" s="2">
        <v>3</v>
      </c>
      <c r="Q1482" s="2">
        <v>5</v>
      </c>
      <c r="R1482" s="2">
        <v>6</v>
      </c>
      <c r="S1482" s="2">
        <v>1</v>
      </c>
      <c r="T1482" s="2">
        <v>0</v>
      </c>
      <c r="U1482" s="2">
        <v>0</v>
      </c>
      <c r="V1482" s="45">
        <v>4.5601851851851853E-3</v>
      </c>
      <c r="W1482" s="45">
        <v>0.66666666666666663</v>
      </c>
      <c r="X1482" s="45">
        <v>7.7517361111111113E-2</v>
      </c>
      <c r="Y1482" s="2">
        <v>0</v>
      </c>
      <c r="Z1482" s="2">
        <v>6</v>
      </c>
      <c r="AA1482">
        <v>9</v>
      </c>
      <c r="AB1482" t="str">
        <f t="shared" si="17"/>
        <v>Cwm Taf MorgannwgBlaenau Gwent</v>
      </c>
      <c r="AC1482" t="str">
        <f>IFERROR(VLOOKUP(AB1482,Control!X:Y,2,FALSE),"secondary")</f>
        <v>secondary</v>
      </c>
    </row>
    <row r="1483" spans="1:29" x14ac:dyDescent="0.25">
      <c r="A1483" s="11">
        <v>44669</v>
      </c>
      <c r="B1483" s="2">
        <v>16</v>
      </c>
      <c r="C1483" t="s">
        <v>81</v>
      </c>
      <c r="D1483" t="s">
        <v>140</v>
      </c>
      <c r="E1483" t="s">
        <v>132</v>
      </c>
      <c r="F1483" t="s">
        <v>269</v>
      </c>
      <c r="G1483" s="3">
        <v>273.8127705</v>
      </c>
      <c r="H1483" s="5">
        <v>0.16146231520061727</v>
      </c>
      <c r="I1483" s="2">
        <v>21</v>
      </c>
      <c r="J1483" s="2">
        <v>18</v>
      </c>
      <c r="K1483" s="2">
        <v>8</v>
      </c>
      <c r="L1483" s="2">
        <v>89</v>
      </c>
      <c r="M1483" s="2">
        <v>88</v>
      </c>
      <c r="N1483">
        <v>25</v>
      </c>
      <c r="O1483" s="2">
        <v>49</v>
      </c>
      <c r="P1483" s="2">
        <v>26</v>
      </c>
      <c r="Q1483" s="2">
        <v>47</v>
      </c>
      <c r="R1483" s="2">
        <v>55</v>
      </c>
      <c r="S1483" s="2">
        <v>8</v>
      </c>
      <c r="T1483" s="2">
        <v>5</v>
      </c>
      <c r="U1483" s="2">
        <v>3</v>
      </c>
      <c r="V1483" s="45">
        <v>6.8923611111111121E-3</v>
      </c>
      <c r="W1483" s="45">
        <v>0.26923076923076922</v>
      </c>
      <c r="X1483" s="45">
        <v>9.1469907407407416E-2</v>
      </c>
      <c r="Y1483" s="2">
        <v>8</v>
      </c>
      <c r="Z1483" s="2">
        <v>55</v>
      </c>
      <c r="AA1483">
        <v>89</v>
      </c>
      <c r="AB1483" t="str">
        <f t="shared" si="17"/>
        <v>Cwm Taf MorgannwgBridgend</v>
      </c>
      <c r="AC1483" t="str">
        <f>IFERROR(VLOOKUP(AB1483,Control!X:Y,2,FALSE),"secondary")</f>
        <v>Primary</v>
      </c>
    </row>
    <row r="1484" spans="1:29" x14ac:dyDescent="0.25">
      <c r="A1484" s="11">
        <v>44669</v>
      </c>
      <c r="B1484" s="2">
        <v>16</v>
      </c>
      <c r="C1484" t="s">
        <v>81</v>
      </c>
      <c r="D1484" t="s">
        <v>141</v>
      </c>
      <c r="E1484" t="s">
        <v>132</v>
      </c>
      <c r="F1484" t="s">
        <v>269</v>
      </c>
      <c r="G1484" s="3">
        <v>0</v>
      </c>
      <c r="H1484" s="5">
        <v>3.9699097222222219E-3</v>
      </c>
      <c r="I1484" s="2">
        <v>0</v>
      </c>
      <c r="J1484" s="2">
        <v>0</v>
      </c>
      <c r="K1484" s="2">
        <v>0</v>
      </c>
      <c r="L1484" s="2">
        <v>1</v>
      </c>
      <c r="M1484" s="2">
        <v>1</v>
      </c>
      <c r="N1484">
        <v>1</v>
      </c>
      <c r="O1484" s="2">
        <v>1</v>
      </c>
      <c r="P1484" s="2">
        <v>0</v>
      </c>
      <c r="Q1484" s="2">
        <v>1</v>
      </c>
      <c r="R1484" s="2">
        <v>1</v>
      </c>
      <c r="S1484" s="2">
        <v>0</v>
      </c>
      <c r="T1484" s="2">
        <v>0</v>
      </c>
      <c r="U1484" s="2">
        <v>0</v>
      </c>
      <c r="V1484" s="45" t="s">
        <v>77</v>
      </c>
      <c r="W1484" s="45" t="s">
        <v>77</v>
      </c>
      <c r="X1484" s="45">
        <v>0.12883101851851853</v>
      </c>
      <c r="Y1484" s="2">
        <v>0</v>
      </c>
      <c r="Z1484" s="2">
        <v>1</v>
      </c>
      <c r="AA1484">
        <v>1</v>
      </c>
      <c r="AB1484" t="str">
        <f t="shared" si="17"/>
        <v>Cwm Taf MorgannwgBridgend</v>
      </c>
      <c r="AC1484" t="str">
        <f>IFERROR(VLOOKUP(AB1484,Control!X:Y,2,FALSE),"secondary")</f>
        <v>Primary</v>
      </c>
    </row>
    <row r="1485" spans="1:29" x14ac:dyDescent="0.25">
      <c r="A1485" s="11">
        <v>44669</v>
      </c>
      <c r="B1485" s="2">
        <v>16</v>
      </c>
      <c r="C1485" t="s">
        <v>81</v>
      </c>
      <c r="D1485" t="s">
        <v>135</v>
      </c>
      <c r="E1485" t="s">
        <v>132</v>
      </c>
      <c r="F1485" t="s">
        <v>272</v>
      </c>
      <c r="G1485" s="3">
        <v>164.19027449999999</v>
      </c>
      <c r="H1485" s="5">
        <v>0.21949380044934641</v>
      </c>
      <c r="I1485" s="2">
        <v>8</v>
      </c>
      <c r="J1485" s="2">
        <v>7</v>
      </c>
      <c r="K1485" s="2">
        <v>4</v>
      </c>
      <c r="L1485" s="2">
        <v>25</v>
      </c>
      <c r="M1485" s="2">
        <v>24</v>
      </c>
      <c r="N1485">
        <v>10</v>
      </c>
      <c r="O1485" s="2">
        <v>15</v>
      </c>
      <c r="P1485" s="2">
        <v>8</v>
      </c>
      <c r="Q1485" s="2">
        <v>13</v>
      </c>
      <c r="R1485" s="2">
        <v>17</v>
      </c>
      <c r="S1485" s="2">
        <v>4</v>
      </c>
      <c r="T1485" s="2">
        <v>0</v>
      </c>
      <c r="U1485" s="2">
        <v>0</v>
      </c>
      <c r="V1485" s="45">
        <v>7.4131944444444453E-3</v>
      </c>
      <c r="W1485" s="45">
        <v>0.25</v>
      </c>
      <c r="X1485" s="45">
        <v>0.10475694444444444</v>
      </c>
      <c r="Y1485" s="2">
        <v>0</v>
      </c>
      <c r="Z1485" s="2">
        <v>17</v>
      </c>
      <c r="AA1485">
        <v>25</v>
      </c>
      <c r="AB1485" t="str">
        <f t="shared" si="17"/>
        <v>Cwm Taf MorgannwgCaerphilly</v>
      </c>
      <c r="AC1485" t="str">
        <f>IFERROR(VLOOKUP(AB1485,Control!X:Y,2,FALSE),"secondary")</f>
        <v>secondary</v>
      </c>
    </row>
    <row r="1486" spans="1:29" x14ac:dyDescent="0.25">
      <c r="A1486" s="11">
        <v>44669</v>
      </c>
      <c r="B1486" s="2">
        <v>16</v>
      </c>
      <c r="C1486" t="s">
        <v>81</v>
      </c>
      <c r="D1486" t="s">
        <v>264</v>
      </c>
      <c r="E1486" t="s">
        <v>153</v>
      </c>
      <c r="F1486" t="s">
        <v>268</v>
      </c>
      <c r="G1486" s="3">
        <v>0</v>
      </c>
      <c r="H1486" s="5" t="s">
        <v>77</v>
      </c>
      <c r="I1486" s="2">
        <v>0</v>
      </c>
      <c r="J1486" s="2">
        <v>0</v>
      </c>
      <c r="K1486" s="2">
        <v>0</v>
      </c>
      <c r="L1486" s="2">
        <v>1</v>
      </c>
      <c r="M1486" s="2">
        <v>1</v>
      </c>
      <c r="N1486">
        <v>0</v>
      </c>
      <c r="O1486" s="2">
        <v>1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1</v>
      </c>
      <c r="V1486" s="45" t="s">
        <v>77</v>
      </c>
      <c r="W1486" s="45" t="s">
        <v>77</v>
      </c>
      <c r="X1486" s="45" t="s">
        <v>77</v>
      </c>
      <c r="Y1486" s="2">
        <v>1</v>
      </c>
      <c r="Z1486" s="2">
        <v>0</v>
      </c>
      <c r="AA1486">
        <v>1</v>
      </c>
      <c r="AB1486" t="str">
        <f t="shared" si="17"/>
        <v>Cwm Taf MorgannwgCarmarthenshire</v>
      </c>
      <c r="AC1486" t="str">
        <f>IFERROR(VLOOKUP(AB1486,Control!X:Y,2,FALSE),"secondary")</f>
        <v>secondary</v>
      </c>
    </row>
    <row r="1487" spans="1:29" x14ac:dyDescent="0.25">
      <c r="A1487" s="11">
        <v>44669</v>
      </c>
      <c r="B1487" s="2">
        <v>16</v>
      </c>
      <c r="C1487" t="s">
        <v>81</v>
      </c>
      <c r="D1487" t="s">
        <v>135</v>
      </c>
      <c r="E1487" t="s">
        <v>132</v>
      </c>
      <c r="F1487" t="s">
        <v>281</v>
      </c>
      <c r="G1487" s="3">
        <v>113.76221816666666</v>
      </c>
      <c r="H1487" s="5">
        <v>0.11294318619791667</v>
      </c>
      <c r="I1487" s="2">
        <v>7</v>
      </c>
      <c r="J1487" s="2">
        <v>2</v>
      </c>
      <c r="K1487" s="2">
        <v>1</v>
      </c>
      <c r="L1487" s="2">
        <v>36</v>
      </c>
      <c r="M1487" s="2">
        <v>36</v>
      </c>
      <c r="N1487">
        <v>2</v>
      </c>
      <c r="O1487" s="2">
        <v>17</v>
      </c>
      <c r="P1487" s="2">
        <v>7</v>
      </c>
      <c r="Q1487" s="2">
        <v>17</v>
      </c>
      <c r="R1487" s="2">
        <v>24</v>
      </c>
      <c r="S1487" s="2">
        <v>7</v>
      </c>
      <c r="T1487" s="2">
        <v>3</v>
      </c>
      <c r="U1487" s="2">
        <v>2</v>
      </c>
      <c r="V1487" s="45">
        <v>5.4166666666666669E-3</v>
      </c>
      <c r="W1487" s="45">
        <v>0.7142857142857143</v>
      </c>
      <c r="X1487" s="45">
        <v>8.4056712962962965E-2</v>
      </c>
      <c r="Y1487" s="2">
        <v>5</v>
      </c>
      <c r="Z1487" s="2">
        <v>24</v>
      </c>
      <c r="AA1487">
        <v>36</v>
      </c>
      <c r="AB1487" t="str">
        <f t="shared" si="17"/>
        <v>Cwm Taf MorgannwgMerthyr Tydfil</v>
      </c>
      <c r="AC1487" t="str">
        <f>IFERROR(VLOOKUP(AB1487,Control!X:Y,2,FALSE),"secondary")</f>
        <v>Primary</v>
      </c>
    </row>
    <row r="1488" spans="1:29" x14ac:dyDescent="0.25">
      <c r="A1488" s="11">
        <v>44669</v>
      </c>
      <c r="B1488" s="2">
        <v>16</v>
      </c>
      <c r="C1488" t="s">
        <v>81</v>
      </c>
      <c r="D1488" t="s">
        <v>141</v>
      </c>
      <c r="E1488" t="s">
        <v>132</v>
      </c>
      <c r="F1488" t="s">
        <v>281</v>
      </c>
      <c r="G1488" s="3">
        <v>2.6152778333333333</v>
      </c>
      <c r="H1488" s="5">
        <v>3.787037083333334E-2</v>
      </c>
      <c r="I1488" s="2">
        <v>0</v>
      </c>
      <c r="J1488" s="2">
        <v>0</v>
      </c>
      <c r="K1488" s="2">
        <v>0</v>
      </c>
      <c r="L1488" s="2">
        <v>5</v>
      </c>
      <c r="M1488" s="2">
        <v>5</v>
      </c>
      <c r="N1488">
        <v>0</v>
      </c>
      <c r="O1488" s="2">
        <v>3</v>
      </c>
      <c r="P1488" s="2">
        <v>0</v>
      </c>
      <c r="Q1488" s="2">
        <v>3</v>
      </c>
      <c r="R1488" s="2">
        <v>3</v>
      </c>
      <c r="S1488" s="2">
        <v>0</v>
      </c>
      <c r="T1488" s="2">
        <v>0</v>
      </c>
      <c r="U1488" s="2">
        <v>2</v>
      </c>
      <c r="V1488" s="45" t="s">
        <v>77</v>
      </c>
      <c r="W1488" s="45" t="s">
        <v>77</v>
      </c>
      <c r="X1488" s="45">
        <v>0.1214699074074074</v>
      </c>
      <c r="Y1488" s="2">
        <v>2</v>
      </c>
      <c r="Z1488" s="2">
        <v>3</v>
      </c>
      <c r="AA1488">
        <v>5</v>
      </c>
      <c r="AB1488" t="str">
        <f t="shared" si="17"/>
        <v>Cwm Taf MorgannwgMerthyr Tydfil</v>
      </c>
      <c r="AC1488" t="str">
        <f>IFERROR(VLOOKUP(AB1488,Control!X:Y,2,FALSE),"secondary")</f>
        <v>Primary</v>
      </c>
    </row>
    <row r="1489" spans="1:29" x14ac:dyDescent="0.25">
      <c r="A1489" s="11">
        <v>44669</v>
      </c>
      <c r="B1489" s="2">
        <v>16</v>
      </c>
      <c r="C1489" t="s">
        <v>81</v>
      </c>
      <c r="D1489" t="s">
        <v>227</v>
      </c>
      <c r="E1489" t="s">
        <v>150</v>
      </c>
      <c r="F1489" t="s">
        <v>281</v>
      </c>
      <c r="G1489" s="3">
        <v>0</v>
      </c>
      <c r="H1489" s="5">
        <v>1.9502312500000001E-2</v>
      </c>
      <c r="I1489" s="2">
        <v>0</v>
      </c>
      <c r="J1489" s="2">
        <v>0</v>
      </c>
      <c r="K1489" s="2">
        <v>0</v>
      </c>
      <c r="L1489" s="2">
        <v>1</v>
      </c>
      <c r="M1489" s="2">
        <v>1</v>
      </c>
      <c r="N1489">
        <v>0</v>
      </c>
      <c r="O1489" s="2">
        <v>1</v>
      </c>
      <c r="P1489" s="2">
        <v>0</v>
      </c>
      <c r="Q1489" s="2">
        <v>1</v>
      </c>
      <c r="R1489" s="2">
        <v>1</v>
      </c>
      <c r="S1489" s="2">
        <v>0</v>
      </c>
      <c r="T1489" s="2">
        <v>0</v>
      </c>
      <c r="U1489" s="2">
        <v>0</v>
      </c>
      <c r="V1489" s="45" t="s">
        <v>77</v>
      </c>
      <c r="W1489" s="45" t="s">
        <v>77</v>
      </c>
      <c r="X1489" s="45">
        <v>8.4537037037037036E-2</v>
      </c>
      <c r="Y1489" s="2">
        <v>0</v>
      </c>
      <c r="Z1489" s="2">
        <v>1</v>
      </c>
      <c r="AA1489">
        <v>1</v>
      </c>
      <c r="AB1489" t="str">
        <f t="shared" si="17"/>
        <v>Cwm Taf MorgannwgMerthyr Tydfil</v>
      </c>
      <c r="AC1489" t="str">
        <f>IFERROR(VLOOKUP(AB1489,Control!X:Y,2,FALSE),"secondary")</f>
        <v>Primary</v>
      </c>
    </row>
    <row r="1490" spans="1:29" x14ac:dyDescent="0.25">
      <c r="A1490" s="11">
        <v>44669</v>
      </c>
      <c r="B1490" s="2">
        <v>16</v>
      </c>
      <c r="C1490" t="s">
        <v>81</v>
      </c>
      <c r="D1490" t="s">
        <v>140</v>
      </c>
      <c r="E1490" t="s">
        <v>132</v>
      </c>
      <c r="F1490" t="s">
        <v>275</v>
      </c>
      <c r="G1490" s="3">
        <v>30.317499000000002</v>
      </c>
      <c r="H1490" s="5">
        <v>0.19882715509259261</v>
      </c>
      <c r="I1490" s="2">
        <v>3</v>
      </c>
      <c r="J1490" s="2">
        <v>2</v>
      </c>
      <c r="K1490" s="2">
        <v>1</v>
      </c>
      <c r="L1490" s="2">
        <v>8</v>
      </c>
      <c r="M1490" s="2">
        <v>8</v>
      </c>
      <c r="N1490">
        <v>3</v>
      </c>
      <c r="O1490" s="2">
        <v>4</v>
      </c>
      <c r="P1490" s="2">
        <v>1</v>
      </c>
      <c r="Q1490" s="2">
        <v>6</v>
      </c>
      <c r="R1490" s="2">
        <v>6</v>
      </c>
      <c r="S1490" s="2">
        <v>0</v>
      </c>
      <c r="T1490" s="2">
        <v>1</v>
      </c>
      <c r="U1490" s="2">
        <v>0</v>
      </c>
      <c r="V1490" s="45">
        <v>3.9120370370370377E-3</v>
      </c>
      <c r="W1490" s="45">
        <v>1</v>
      </c>
      <c r="X1490" s="45">
        <v>7.5509259259259262E-2</v>
      </c>
      <c r="Y1490" s="2">
        <v>1</v>
      </c>
      <c r="Z1490" s="2">
        <v>6</v>
      </c>
      <c r="AA1490">
        <v>8</v>
      </c>
      <c r="AB1490" t="str">
        <f t="shared" si="17"/>
        <v>Cwm Taf MorgannwgNeath Port Talbot</v>
      </c>
      <c r="AC1490" t="str">
        <f>IFERROR(VLOOKUP(AB1490,Control!X:Y,2,FALSE),"secondary")</f>
        <v>secondary</v>
      </c>
    </row>
    <row r="1491" spans="1:29" x14ac:dyDescent="0.25">
      <c r="A1491" s="11">
        <v>44669</v>
      </c>
      <c r="B1491" s="2">
        <v>16</v>
      </c>
      <c r="C1491" t="s">
        <v>81</v>
      </c>
      <c r="D1491" t="s">
        <v>135</v>
      </c>
      <c r="E1491" t="s">
        <v>132</v>
      </c>
      <c r="F1491" t="s">
        <v>94</v>
      </c>
      <c r="G1491" s="3">
        <v>85.136664000000025</v>
      </c>
      <c r="H1491" s="5">
        <v>0.1458379592592593</v>
      </c>
      <c r="I1491" s="2">
        <v>7</v>
      </c>
      <c r="J1491" s="2">
        <v>5</v>
      </c>
      <c r="K1491" s="2">
        <v>2</v>
      </c>
      <c r="L1491" s="2">
        <v>24</v>
      </c>
      <c r="M1491" s="2">
        <v>24</v>
      </c>
      <c r="N1491">
        <v>4</v>
      </c>
      <c r="O1491" s="2">
        <v>11</v>
      </c>
      <c r="P1491" s="2">
        <v>4</v>
      </c>
      <c r="Q1491" s="2">
        <v>12</v>
      </c>
      <c r="R1491" s="2">
        <v>16</v>
      </c>
      <c r="S1491" s="2">
        <v>4</v>
      </c>
      <c r="T1491" s="2">
        <v>1</v>
      </c>
      <c r="U1491" s="2">
        <v>3</v>
      </c>
      <c r="V1491" s="45">
        <v>7.6967592592592591E-3</v>
      </c>
      <c r="W1491" s="45">
        <v>0.25</v>
      </c>
      <c r="X1491" s="45">
        <v>0.10138888888888889</v>
      </c>
      <c r="Y1491" s="2">
        <v>4</v>
      </c>
      <c r="Z1491" s="2">
        <v>16</v>
      </c>
      <c r="AA1491">
        <v>24</v>
      </c>
      <c r="AB1491" t="str">
        <f t="shared" si="17"/>
        <v>Cwm Taf MorgannwgPowys</v>
      </c>
      <c r="AC1491" t="str">
        <f>IFERROR(VLOOKUP(AB1491,Control!X:Y,2,FALSE),"secondary")</f>
        <v>secondary</v>
      </c>
    </row>
    <row r="1492" spans="1:29" x14ac:dyDescent="0.25">
      <c r="A1492" s="11">
        <v>44669</v>
      </c>
      <c r="B1492" s="2">
        <v>16</v>
      </c>
      <c r="C1492" t="s">
        <v>81</v>
      </c>
      <c r="D1492" t="s">
        <v>141</v>
      </c>
      <c r="E1492" t="s">
        <v>132</v>
      </c>
      <c r="F1492" t="s">
        <v>274</v>
      </c>
      <c r="G1492" s="3">
        <v>528.14249383333333</v>
      </c>
      <c r="H1492" s="5">
        <v>0.12563030798969069</v>
      </c>
      <c r="I1492" s="2">
        <v>28</v>
      </c>
      <c r="J1492" s="2">
        <v>16</v>
      </c>
      <c r="K1492" s="2">
        <v>10</v>
      </c>
      <c r="L1492" s="2">
        <v>165</v>
      </c>
      <c r="M1492" s="2">
        <v>163</v>
      </c>
      <c r="N1492">
        <v>47</v>
      </c>
      <c r="O1492" s="2">
        <v>110</v>
      </c>
      <c r="P1492" s="2">
        <v>27</v>
      </c>
      <c r="Q1492" s="2">
        <v>102</v>
      </c>
      <c r="R1492" s="2">
        <v>126</v>
      </c>
      <c r="S1492" s="2">
        <v>24</v>
      </c>
      <c r="T1492" s="2">
        <v>3</v>
      </c>
      <c r="U1492" s="2">
        <v>9</v>
      </c>
      <c r="V1492" s="45">
        <v>8.2523148148148148E-3</v>
      </c>
      <c r="W1492" s="45">
        <v>0.37037037037037035</v>
      </c>
      <c r="X1492" s="45">
        <v>7.7731481481481485E-2</v>
      </c>
      <c r="Y1492" s="2">
        <v>12</v>
      </c>
      <c r="Z1492" s="2">
        <v>126</v>
      </c>
      <c r="AA1492">
        <v>164</v>
      </c>
      <c r="AB1492" t="str">
        <f t="shared" si="17"/>
        <v>Cwm Taf MorgannwgRhondda Cynon Taff</v>
      </c>
      <c r="AC1492" t="str">
        <f>IFERROR(VLOOKUP(AB1492,Control!X:Y,2,FALSE),"secondary")</f>
        <v>Primary</v>
      </c>
    </row>
    <row r="1493" spans="1:29" x14ac:dyDescent="0.25">
      <c r="A1493" s="11">
        <v>44669</v>
      </c>
      <c r="B1493" s="2">
        <v>16</v>
      </c>
      <c r="C1493" t="s">
        <v>81</v>
      </c>
      <c r="D1493" t="s">
        <v>135</v>
      </c>
      <c r="E1493" t="s">
        <v>132</v>
      </c>
      <c r="F1493" t="s">
        <v>274</v>
      </c>
      <c r="G1493" s="3">
        <v>213.45916300000002</v>
      </c>
      <c r="H1493" s="5">
        <v>0.1409708552900327</v>
      </c>
      <c r="I1493" s="2">
        <v>15</v>
      </c>
      <c r="J1493" s="2">
        <v>12</v>
      </c>
      <c r="K1493" s="2">
        <v>2</v>
      </c>
      <c r="L1493" s="2">
        <v>56</v>
      </c>
      <c r="M1493" s="2">
        <v>55</v>
      </c>
      <c r="N1493">
        <v>12</v>
      </c>
      <c r="O1493" s="2">
        <v>31</v>
      </c>
      <c r="P1493" s="2">
        <v>15</v>
      </c>
      <c r="Q1493" s="2">
        <v>23</v>
      </c>
      <c r="R1493" s="2">
        <v>35</v>
      </c>
      <c r="S1493" s="2">
        <v>12</v>
      </c>
      <c r="T1493" s="2">
        <v>2</v>
      </c>
      <c r="U1493" s="2">
        <v>4</v>
      </c>
      <c r="V1493" s="45">
        <v>5.5787037037037038E-3</v>
      </c>
      <c r="W1493" s="45">
        <v>0.46666666666666667</v>
      </c>
      <c r="X1493" s="45">
        <v>6.5416666666666665E-2</v>
      </c>
      <c r="Y1493" s="2">
        <v>6</v>
      </c>
      <c r="Z1493" s="2">
        <v>35</v>
      </c>
      <c r="AA1493">
        <v>56</v>
      </c>
      <c r="AB1493" t="str">
        <f t="shared" si="17"/>
        <v>Cwm Taf MorgannwgRhondda Cynon Taff</v>
      </c>
      <c r="AC1493" t="str">
        <f>IFERROR(VLOOKUP(AB1493,Control!X:Y,2,FALSE),"secondary")</f>
        <v>Primary</v>
      </c>
    </row>
    <row r="1494" spans="1:29" x14ac:dyDescent="0.25">
      <c r="A1494" s="11">
        <v>44669</v>
      </c>
      <c r="B1494" s="2">
        <v>16</v>
      </c>
      <c r="C1494" t="s">
        <v>81</v>
      </c>
      <c r="D1494" t="s">
        <v>140</v>
      </c>
      <c r="E1494" t="s">
        <v>132</v>
      </c>
      <c r="F1494" t="s">
        <v>274</v>
      </c>
      <c r="G1494" s="3">
        <v>1.3458333333333332</v>
      </c>
      <c r="H1494" s="5">
        <v>2.5239185185185187E-2</v>
      </c>
      <c r="I1494" s="2">
        <v>0</v>
      </c>
      <c r="J1494" s="2">
        <v>0</v>
      </c>
      <c r="K1494" s="2">
        <v>0</v>
      </c>
      <c r="L1494" s="2">
        <v>3</v>
      </c>
      <c r="M1494" s="2">
        <v>3</v>
      </c>
      <c r="N1494">
        <v>1</v>
      </c>
      <c r="O1494" s="2">
        <v>2</v>
      </c>
      <c r="P1494" s="2">
        <v>3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45">
        <v>6.851851851851852E-3</v>
      </c>
      <c r="W1494" s="45">
        <v>0.33333333333333331</v>
      </c>
      <c r="X1494" s="45" t="s">
        <v>77</v>
      </c>
      <c r="Y1494" s="2">
        <v>0</v>
      </c>
      <c r="Z1494" s="2">
        <v>0</v>
      </c>
      <c r="AA1494">
        <v>3</v>
      </c>
      <c r="AB1494" t="str">
        <f t="shared" si="17"/>
        <v>Cwm Taf MorgannwgRhondda Cynon Taff</v>
      </c>
      <c r="AC1494" t="str">
        <f>IFERROR(VLOOKUP(AB1494,Control!X:Y,2,FALSE),"secondary")</f>
        <v>Primary</v>
      </c>
    </row>
    <row r="1495" spans="1:29" x14ac:dyDescent="0.25">
      <c r="A1495" s="11">
        <v>44669</v>
      </c>
      <c r="B1495" s="2">
        <v>16</v>
      </c>
      <c r="C1495" t="s">
        <v>81</v>
      </c>
      <c r="D1495" t="s">
        <v>140</v>
      </c>
      <c r="E1495" t="s">
        <v>132</v>
      </c>
      <c r="F1495" t="s">
        <v>283</v>
      </c>
      <c r="G1495" s="3">
        <v>104.14138816666667</v>
      </c>
      <c r="H1495" s="5">
        <v>0.21714925422705314</v>
      </c>
      <c r="I1495" s="2">
        <v>8</v>
      </c>
      <c r="J1495" s="2">
        <v>4</v>
      </c>
      <c r="K1495" s="2">
        <v>2</v>
      </c>
      <c r="L1495" s="2">
        <v>19</v>
      </c>
      <c r="M1495" s="2">
        <v>19</v>
      </c>
      <c r="N1495">
        <v>7</v>
      </c>
      <c r="O1495" s="2">
        <v>10</v>
      </c>
      <c r="P1495" s="2">
        <v>1</v>
      </c>
      <c r="Q1495" s="2">
        <v>11</v>
      </c>
      <c r="R1495" s="2">
        <v>13</v>
      </c>
      <c r="S1495" s="2">
        <v>2</v>
      </c>
      <c r="T1495" s="2">
        <v>1</v>
      </c>
      <c r="U1495" s="2">
        <v>4</v>
      </c>
      <c r="V1495" s="45">
        <v>1.712962962962963E-3</v>
      </c>
      <c r="W1495" s="45">
        <v>1</v>
      </c>
      <c r="X1495" s="45">
        <v>7.3807870370370371E-2</v>
      </c>
      <c r="Y1495" s="2">
        <v>5</v>
      </c>
      <c r="Z1495" s="2">
        <v>13</v>
      </c>
      <c r="AA1495">
        <v>19</v>
      </c>
      <c r="AB1495" t="str">
        <f t="shared" si="17"/>
        <v>Cwm Taf MorgannwgVale Of Glamorgan</v>
      </c>
      <c r="AC1495" t="str">
        <f>IFERROR(VLOOKUP(AB1495,Control!X:Y,2,FALSE),"secondary")</f>
        <v>secondary</v>
      </c>
    </row>
    <row r="1496" spans="1:29" x14ac:dyDescent="0.25">
      <c r="A1496" s="11">
        <v>44669</v>
      </c>
      <c r="B1496" s="2">
        <v>16</v>
      </c>
      <c r="C1496" t="s">
        <v>81</v>
      </c>
      <c r="D1496" t="s">
        <v>141</v>
      </c>
      <c r="E1496" t="s">
        <v>132</v>
      </c>
      <c r="F1496" t="s">
        <v>283</v>
      </c>
      <c r="G1496" s="3">
        <v>0</v>
      </c>
      <c r="H1496" s="5" t="s">
        <v>77</v>
      </c>
      <c r="I1496" s="2">
        <v>0</v>
      </c>
      <c r="J1496" s="2">
        <v>0</v>
      </c>
      <c r="K1496" s="2">
        <v>0</v>
      </c>
      <c r="L1496" s="2">
        <v>1</v>
      </c>
      <c r="M1496" s="2">
        <v>1</v>
      </c>
      <c r="N1496">
        <v>1</v>
      </c>
      <c r="O1496" s="2">
        <v>1</v>
      </c>
      <c r="P1496" s="2">
        <v>0</v>
      </c>
      <c r="Q1496" s="2">
        <v>1</v>
      </c>
      <c r="R1496" s="2">
        <v>1</v>
      </c>
      <c r="S1496" s="2">
        <v>0</v>
      </c>
      <c r="T1496" s="2">
        <v>0</v>
      </c>
      <c r="U1496" s="2">
        <v>0</v>
      </c>
      <c r="V1496" s="45" t="s">
        <v>77</v>
      </c>
      <c r="W1496" s="45" t="s">
        <v>77</v>
      </c>
      <c r="X1496" s="45">
        <v>8.0046296296296296E-2</v>
      </c>
      <c r="Y1496" s="2">
        <v>0</v>
      </c>
      <c r="Z1496" s="2">
        <v>1</v>
      </c>
      <c r="AA1496">
        <v>1</v>
      </c>
      <c r="AB1496" t="str">
        <f t="shared" si="17"/>
        <v>Cwm Taf MorgannwgVale Of Glamorgan</v>
      </c>
      <c r="AC1496" t="str">
        <f>IFERROR(VLOOKUP(AB1496,Control!X:Y,2,FALSE),"secondary")</f>
        <v>secondary</v>
      </c>
    </row>
    <row r="1497" spans="1:29" x14ac:dyDescent="0.25">
      <c r="A1497" s="11">
        <v>44669</v>
      </c>
      <c r="B1497" s="2">
        <v>16</v>
      </c>
      <c r="C1497" t="s">
        <v>76</v>
      </c>
      <c r="D1497" t="s">
        <v>137</v>
      </c>
      <c r="E1497" t="s">
        <v>132</v>
      </c>
      <c r="F1497" t="s">
        <v>268</v>
      </c>
      <c r="G1497" s="3">
        <v>429.2130498333334</v>
      </c>
      <c r="H1497" s="5">
        <v>0.17073982456140352</v>
      </c>
      <c r="I1497" s="2">
        <v>36</v>
      </c>
      <c r="J1497" s="2">
        <v>25</v>
      </c>
      <c r="K1497" s="2">
        <v>8</v>
      </c>
      <c r="L1497" s="2">
        <v>96</v>
      </c>
      <c r="M1497" s="2">
        <v>95</v>
      </c>
      <c r="N1497">
        <v>13</v>
      </c>
      <c r="O1497" s="2">
        <v>37</v>
      </c>
      <c r="P1497" s="2">
        <v>15</v>
      </c>
      <c r="Q1497" s="2">
        <v>62</v>
      </c>
      <c r="R1497" s="2">
        <v>73</v>
      </c>
      <c r="S1497" s="2">
        <v>11</v>
      </c>
      <c r="T1497" s="2">
        <v>3</v>
      </c>
      <c r="U1497" s="2">
        <v>5</v>
      </c>
      <c r="V1497" s="45">
        <v>9.8379629629629633E-3</v>
      </c>
      <c r="W1497" s="45">
        <v>0.4</v>
      </c>
      <c r="X1497" s="45">
        <v>0.19494212962962962</v>
      </c>
      <c r="Y1497" s="2">
        <v>8</v>
      </c>
      <c r="Z1497" s="2">
        <v>73</v>
      </c>
      <c r="AA1497">
        <v>96</v>
      </c>
      <c r="AB1497" t="str">
        <f t="shared" si="17"/>
        <v>Hywel DdaCarmarthenshire</v>
      </c>
      <c r="AC1497" t="str">
        <f>IFERROR(VLOOKUP(AB1497,Control!X:Y,2,FALSE),"secondary")</f>
        <v>Primary</v>
      </c>
    </row>
    <row r="1498" spans="1:29" x14ac:dyDescent="0.25">
      <c r="A1498" s="11">
        <v>44669</v>
      </c>
      <c r="B1498" s="2">
        <v>16</v>
      </c>
      <c r="C1498" t="s">
        <v>76</v>
      </c>
      <c r="D1498" t="s">
        <v>145</v>
      </c>
      <c r="E1498" t="s">
        <v>146</v>
      </c>
      <c r="F1498" t="s">
        <v>268</v>
      </c>
      <c r="G1498" s="3">
        <v>132.4819425</v>
      </c>
      <c r="H1498" s="5">
        <v>0.12430217722800925</v>
      </c>
      <c r="I1498" s="2">
        <v>9</v>
      </c>
      <c r="J1498" s="2">
        <v>7</v>
      </c>
      <c r="K1498" s="2">
        <v>4</v>
      </c>
      <c r="L1498" s="2">
        <v>44</v>
      </c>
      <c r="M1498" s="2">
        <v>44</v>
      </c>
      <c r="N1498">
        <v>13</v>
      </c>
      <c r="O1498" s="2">
        <v>28</v>
      </c>
      <c r="P1498" s="2">
        <v>7</v>
      </c>
      <c r="Q1498" s="2">
        <v>32</v>
      </c>
      <c r="R1498" s="2">
        <v>35</v>
      </c>
      <c r="S1498" s="2">
        <v>3</v>
      </c>
      <c r="T1498" s="2">
        <v>1</v>
      </c>
      <c r="U1498" s="2">
        <v>1</v>
      </c>
      <c r="V1498" s="45">
        <v>8.0671296296296307E-3</v>
      </c>
      <c r="W1498" s="45">
        <v>0.42857142857142855</v>
      </c>
      <c r="X1498" s="45">
        <v>0.16383101851851853</v>
      </c>
      <c r="Y1498" s="2">
        <v>2</v>
      </c>
      <c r="Z1498" s="2">
        <v>35</v>
      </c>
      <c r="AA1498">
        <v>44</v>
      </c>
      <c r="AB1498" t="str">
        <f t="shared" si="17"/>
        <v>Hywel DdaCarmarthenshire</v>
      </c>
      <c r="AC1498" t="str">
        <f>IFERROR(VLOOKUP(AB1498,Control!X:Y,2,FALSE),"secondary")</f>
        <v>Primary</v>
      </c>
    </row>
    <row r="1499" spans="1:29" x14ac:dyDescent="0.25">
      <c r="A1499" s="11">
        <v>44669</v>
      </c>
      <c r="B1499" s="2">
        <v>16</v>
      </c>
      <c r="C1499" t="s">
        <v>76</v>
      </c>
      <c r="D1499" t="s">
        <v>144</v>
      </c>
      <c r="E1499" t="s">
        <v>132</v>
      </c>
      <c r="F1499" t="s">
        <v>268</v>
      </c>
      <c r="G1499" s="3">
        <v>0.78972233333333341</v>
      </c>
      <c r="H1499" s="5">
        <v>2.6869215277777782E-2</v>
      </c>
      <c r="I1499" s="2">
        <v>0</v>
      </c>
      <c r="J1499" s="2">
        <v>0</v>
      </c>
      <c r="K1499" s="2">
        <v>0</v>
      </c>
      <c r="L1499" s="2">
        <v>2</v>
      </c>
      <c r="M1499" s="2">
        <v>2</v>
      </c>
      <c r="N1499">
        <v>0</v>
      </c>
      <c r="O1499" s="2">
        <v>2</v>
      </c>
      <c r="P1499" s="2">
        <v>0</v>
      </c>
      <c r="Q1499" s="2">
        <v>2</v>
      </c>
      <c r="R1499" s="2">
        <v>2</v>
      </c>
      <c r="S1499" s="2">
        <v>0</v>
      </c>
      <c r="T1499" s="2">
        <v>0</v>
      </c>
      <c r="U1499" s="2">
        <v>0</v>
      </c>
      <c r="V1499" s="45" t="s">
        <v>77</v>
      </c>
      <c r="W1499" s="45" t="s">
        <v>77</v>
      </c>
      <c r="X1499" s="45">
        <v>0.12153935185185184</v>
      </c>
      <c r="Y1499" s="2">
        <v>0</v>
      </c>
      <c r="Z1499" s="2">
        <v>2</v>
      </c>
      <c r="AA1499">
        <v>2</v>
      </c>
      <c r="AB1499" t="str">
        <f t="shared" si="17"/>
        <v>Hywel DdaCarmarthenshire</v>
      </c>
      <c r="AC1499" t="str">
        <f>IFERROR(VLOOKUP(AB1499,Control!X:Y,2,FALSE),"secondary")</f>
        <v>Primary</v>
      </c>
    </row>
    <row r="1500" spans="1:29" x14ac:dyDescent="0.25">
      <c r="A1500" s="11">
        <v>44669</v>
      </c>
      <c r="B1500" s="2">
        <v>16</v>
      </c>
      <c r="C1500" t="s">
        <v>76</v>
      </c>
      <c r="D1500" t="s">
        <v>147</v>
      </c>
      <c r="E1500" t="s">
        <v>132</v>
      </c>
      <c r="F1500" t="s">
        <v>268</v>
      </c>
      <c r="G1500" s="3">
        <v>0</v>
      </c>
      <c r="H1500" s="5">
        <v>9.4328680555555555E-3</v>
      </c>
      <c r="I1500" s="2">
        <v>0</v>
      </c>
      <c r="J1500" s="2">
        <v>0</v>
      </c>
      <c r="K1500" s="2">
        <v>0</v>
      </c>
      <c r="L1500" s="2">
        <v>1</v>
      </c>
      <c r="M1500" s="2">
        <v>1</v>
      </c>
      <c r="N1500">
        <v>1</v>
      </c>
      <c r="O1500" s="2">
        <v>1</v>
      </c>
      <c r="P1500" s="2">
        <v>0</v>
      </c>
      <c r="Q1500" s="2">
        <v>1</v>
      </c>
      <c r="R1500" s="2">
        <v>1</v>
      </c>
      <c r="S1500" s="2">
        <v>0</v>
      </c>
      <c r="T1500" s="2">
        <v>0</v>
      </c>
      <c r="U1500" s="2">
        <v>0</v>
      </c>
      <c r="V1500" s="45" t="s">
        <v>77</v>
      </c>
      <c r="W1500" s="45" t="s">
        <v>77</v>
      </c>
      <c r="X1500" s="45">
        <v>0.37093749999999998</v>
      </c>
      <c r="Y1500" s="2">
        <v>0</v>
      </c>
      <c r="Z1500" s="2">
        <v>1</v>
      </c>
      <c r="AA1500">
        <v>1</v>
      </c>
      <c r="AB1500" t="str">
        <f t="shared" si="17"/>
        <v>Hywel DdaCarmarthenshire</v>
      </c>
      <c r="AC1500" t="str">
        <f>IFERROR(VLOOKUP(AB1500,Control!X:Y,2,FALSE),"secondary")</f>
        <v>Primary</v>
      </c>
    </row>
    <row r="1501" spans="1:29" x14ac:dyDescent="0.25">
      <c r="A1501" s="11">
        <v>44669</v>
      </c>
      <c r="B1501" s="2">
        <v>16</v>
      </c>
      <c r="C1501" t="s">
        <v>76</v>
      </c>
      <c r="D1501" t="s">
        <v>137</v>
      </c>
      <c r="E1501" t="s">
        <v>132</v>
      </c>
      <c r="F1501" t="s">
        <v>286</v>
      </c>
      <c r="G1501" s="3">
        <v>117.65221566666666</v>
      </c>
      <c r="H1501" s="5">
        <v>0.10849212416666668</v>
      </c>
      <c r="I1501" s="2">
        <v>10</v>
      </c>
      <c r="J1501" s="2">
        <v>6</v>
      </c>
      <c r="K1501" s="2">
        <v>1</v>
      </c>
      <c r="L1501" s="2">
        <v>42</v>
      </c>
      <c r="M1501" s="2">
        <v>42</v>
      </c>
      <c r="N1501">
        <v>4</v>
      </c>
      <c r="O1501" s="2">
        <v>23</v>
      </c>
      <c r="P1501" s="2">
        <v>1</v>
      </c>
      <c r="Q1501" s="2">
        <v>30</v>
      </c>
      <c r="R1501" s="2">
        <v>38</v>
      </c>
      <c r="S1501" s="2">
        <v>8</v>
      </c>
      <c r="T1501" s="2">
        <v>1</v>
      </c>
      <c r="U1501" s="2">
        <v>2</v>
      </c>
      <c r="V1501" s="45">
        <v>6.4814814814814813E-4</v>
      </c>
      <c r="W1501" s="45">
        <v>1</v>
      </c>
      <c r="X1501" s="45">
        <v>3.5190972222222221E-2</v>
      </c>
      <c r="Y1501" s="2">
        <v>3</v>
      </c>
      <c r="Z1501" s="2">
        <v>38</v>
      </c>
      <c r="AA1501">
        <v>42</v>
      </c>
      <c r="AB1501" t="str">
        <f t="shared" si="17"/>
        <v>Hywel DdaCeredigion</v>
      </c>
      <c r="AC1501" t="str">
        <f>IFERROR(VLOOKUP(AB1501,Control!X:Y,2,FALSE),"secondary")</f>
        <v>Primary</v>
      </c>
    </row>
    <row r="1502" spans="1:29" x14ac:dyDescent="0.25">
      <c r="A1502" s="11">
        <v>44669</v>
      </c>
      <c r="B1502" s="2">
        <v>16</v>
      </c>
      <c r="C1502" t="s">
        <v>76</v>
      </c>
      <c r="D1502" t="s">
        <v>147</v>
      </c>
      <c r="E1502" t="s">
        <v>132</v>
      </c>
      <c r="F1502" t="s">
        <v>286</v>
      </c>
      <c r="G1502" s="3">
        <v>20.436388333333333</v>
      </c>
      <c r="H1502" s="5">
        <v>3.5150810606060595E-2</v>
      </c>
      <c r="I1502" s="2">
        <v>2</v>
      </c>
      <c r="J1502" s="2">
        <v>0</v>
      </c>
      <c r="K1502" s="2">
        <v>0</v>
      </c>
      <c r="L1502" s="2">
        <v>34</v>
      </c>
      <c r="M1502" s="2">
        <v>34</v>
      </c>
      <c r="N1502">
        <v>10</v>
      </c>
      <c r="O1502" s="2">
        <v>27</v>
      </c>
      <c r="P1502" s="2">
        <v>1</v>
      </c>
      <c r="Q1502" s="2">
        <v>28</v>
      </c>
      <c r="R1502" s="2">
        <v>31</v>
      </c>
      <c r="S1502" s="2">
        <v>3</v>
      </c>
      <c r="T1502" s="2">
        <v>1</v>
      </c>
      <c r="U1502" s="2">
        <v>1</v>
      </c>
      <c r="V1502" s="45">
        <v>3.4050925925925929E-2</v>
      </c>
      <c r="W1502" s="45">
        <v>0</v>
      </c>
      <c r="X1502" s="45">
        <v>2.3784722222222224E-2</v>
      </c>
      <c r="Y1502" s="2">
        <v>2</v>
      </c>
      <c r="Z1502" s="2">
        <v>31</v>
      </c>
      <c r="AA1502">
        <v>34</v>
      </c>
      <c r="AB1502" t="str">
        <f t="shared" si="17"/>
        <v>Hywel DdaCeredigion</v>
      </c>
      <c r="AC1502" t="str">
        <f>IFERROR(VLOOKUP(AB1502,Control!X:Y,2,FALSE),"secondary")</f>
        <v>Primary</v>
      </c>
    </row>
    <row r="1503" spans="1:29" x14ac:dyDescent="0.25">
      <c r="A1503" s="11">
        <v>44669</v>
      </c>
      <c r="B1503" s="2">
        <v>16</v>
      </c>
      <c r="C1503" t="s">
        <v>76</v>
      </c>
      <c r="D1503" t="s">
        <v>144</v>
      </c>
      <c r="E1503" t="s">
        <v>132</v>
      </c>
      <c r="F1503" t="s">
        <v>286</v>
      </c>
      <c r="G1503" s="3">
        <v>6.8477768333333335</v>
      </c>
      <c r="H1503" s="5">
        <v>0.10552467824074076</v>
      </c>
      <c r="I1503" s="2">
        <v>1</v>
      </c>
      <c r="J1503" s="2">
        <v>0</v>
      </c>
      <c r="K1503" s="2">
        <v>0</v>
      </c>
      <c r="L1503" s="2">
        <v>2</v>
      </c>
      <c r="M1503" s="2">
        <v>2</v>
      </c>
      <c r="N1503">
        <v>0</v>
      </c>
      <c r="O1503" s="2">
        <v>0</v>
      </c>
      <c r="P1503" s="2">
        <v>0</v>
      </c>
      <c r="Q1503" s="2">
        <v>1</v>
      </c>
      <c r="R1503" s="2">
        <v>2</v>
      </c>
      <c r="S1503" s="2">
        <v>1</v>
      </c>
      <c r="T1503" s="2">
        <v>0</v>
      </c>
      <c r="U1503" s="2">
        <v>0</v>
      </c>
      <c r="V1503" s="45" t="s">
        <v>77</v>
      </c>
      <c r="W1503" s="45" t="s">
        <v>77</v>
      </c>
      <c r="X1503" s="45">
        <v>3.9814814814814817E-2</v>
      </c>
      <c r="Y1503" s="2">
        <v>0</v>
      </c>
      <c r="Z1503" s="2">
        <v>2</v>
      </c>
      <c r="AA1503">
        <v>2</v>
      </c>
      <c r="AB1503" t="str">
        <f t="shared" si="17"/>
        <v>Hywel DdaCeredigion</v>
      </c>
      <c r="AC1503" t="str">
        <f>IFERROR(VLOOKUP(AB1503,Control!X:Y,2,FALSE),"secondary")</f>
        <v>Primary</v>
      </c>
    </row>
    <row r="1504" spans="1:29" x14ac:dyDescent="0.25">
      <c r="A1504" s="11">
        <v>44669</v>
      </c>
      <c r="B1504" s="2">
        <v>16</v>
      </c>
      <c r="C1504" t="s">
        <v>76</v>
      </c>
      <c r="D1504" t="s">
        <v>147</v>
      </c>
      <c r="E1504" t="s">
        <v>132</v>
      </c>
      <c r="F1504" t="s">
        <v>287</v>
      </c>
      <c r="G1504" s="3">
        <v>5.6655556666666662</v>
      </c>
      <c r="H1504" s="5">
        <v>3.070408969907407E-2</v>
      </c>
      <c r="I1504" s="2">
        <v>0</v>
      </c>
      <c r="J1504" s="2">
        <v>0</v>
      </c>
      <c r="K1504" s="2">
        <v>0</v>
      </c>
      <c r="L1504" s="2">
        <v>13</v>
      </c>
      <c r="M1504" s="2">
        <v>13</v>
      </c>
      <c r="N1504">
        <v>4</v>
      </c>
      <c r="O1504" s="2">
        <v>10</v>
      </c>
      <c r="P1504" s="2">
        <v>1</v>
      </c>
      <c r="Q1504" s="2">
        <v>9</v>
      </c>
      <c r="R1504" s="2">
        <v>10</v>
      </c>
      <c r="S1504" s="2">
        <v>1</v>
      </c>
      <c r="T1504" s="2">
        <v>1</v>
      </c>
      <c r="U1504" s="2">
        <v>1</v>
      </c>
      <c r="V1504" s="45">
        <v>3.3506944444444443E-2</v>
      </c>
      <c r="W1504" s="45">
        <v>0</v>
      </c>
      <c r="X1504" s="45">
        <v>5.5787037037037038E-2</v>
      </c>
      <c r="Y1504" s="2">
        <v>2</v>
      </c>
      <c r="Z1504" s="2">
        <v>10</v>
      </c>
      <c r="AA1504">
        <v>13</v>
      </c>
      <c r="AB1504" t="str">
        <f t="shared" si="17"/>
        <v>Hywel DdaGwynedd</v>
      </c>
      <c r="AC1504" t="str">
        <f>IFERROR(VLOOKUP(AB1504,Control!X:Y,2,FALSE),"secondary")</f>
        <v>secondary</v>
      </c>
    </row>
    <row r="1505" spans="1:29" x14ac:dyDescent="0.25">
      <c r="A1505" s="11">
        <v>44669</v>
      </c>
      <c r="B1505" s="2">
        <v>16</v>
      </c>
      <c r="C1505" t="s">
        <v>76</v>
      </c>
      <c r="D1505" t="s">
        <v>144</v>
      </c>
      <c r="E1505" t="s">
        <v>132</v>
      </c>
      <c r="F1505" t="s">
        <v>270</v>
      </c>
      <c r="G1505" s="3">
        <v>339.42415900000003</v>
      </c>
      <c r="H1505" s="5">
        <v>0.11651193682121973</v>
      </c>
      <c r="I1505" s="2">
        <v>29</v>
      </c>
      <c r="J1505" s="2">
        <v>15</v>
      </c>
      <c r="K1505" s="2">
        <v>1</v>
      </c>
      <c r="L1505" s="2">
        <v>107</v>
      </c>
      <c r="M1505" s="2">
        <v>107</v>
      </c>
      <c r="N1505">
        <v>12</v>
      </c>
      <c r="O1505" s="2">
        <v>42</v>
      </c>
      <c r="P1505" s="2">
        <v>17</v>
      </c>
      <c r="Q1505" s="2">
        <v>73</v>
      </c>
      <c r="R1505" s="2">
        <v>85</v>
      </c>
      <c r="S1505" s="2">
        <v>12</v>
      </c>
      <c r="T1505" s="2">
        <v>3</v>
      </c>
      <c r="U1505" s="2">
        <v>2</v>
      </c>
      <c r="V1505" s="45">
        <v>7.4768518518518526E-3</v>
      </c>
      <c r="W1505" s="45">
        <v>0.47058823529411764</v>
      </c>
      <c r="X1505" s="45">
        <v>0.15475694444444443</v>
      </c>
      <c r="Y1505" s="2">
        <v>5</v>
      </c>
      <c r="Z1505" s="2">
        <v>85</v>
      </c>
      <c r="AA1505">
        <v>107</v>
      </c>
      <c r="AB1505" t="str">
        <f t="shared" si="17"/>
        <v>Hywel DdaPembrokeshire</v>
      </c>
      <c r="AC1505" t="str">
        <f>IFERROR(VLOOKUP(AB1505,Control!X:Y,2,FALSE),"secondary")</f>
        <v>Primary</v>
      </c>
    </row>
    <row r="1506" spans="1:29" x14ac:dyDescent="0.25">
      <c r="A1506" s="11">
        <v>44669</v>
      </c>
      <c r="B1506" s="2">
        <v>16</v>
      </c>
      <c r="C1506" t="s">
        <v>76</v>
      </c>
      <c r="D1506" t="s">
        <v>137</v>
      </c>
      <c r="E1506" t="s">
        <v>132</v>
      </c>
      <c r="F1506" t="s">
        <v>270</v>
      </c>
      <c r="G1506" s="3">
        <v>15.987776833333331</v>
      </c>
      <c r="H1506" s="5">
        <v>4.9660732638888892E-2</v>
      </c>
      <c r="I1506" s="2">
        <v>1</v>
      </c>
      <c r="J1506" s="2">
        <v>1</v>
      </c>
      <c r="K1506" s="2">
        <v>0</v>
      </c>
      <c r="L1506" s="2">
        <v>20</v>
      </c>
      <c r="M1506" s="2">
        <v>19</v>
      </c>
      <c r="N1506">
        <v>9</v>
      </c>
      <c r="O1506" s="2">
        <v>15</v>
      </c>
      <c r="P1506" s="2">
        <v>4</v>
      </c>
      <c r="Q1506" s="2">
        <v>11</v>
      </c>
      <c r="R1506" s="2">
        <v>13</v>
      </c>
      <c r="S1506" s="2">
        <v>2</v>
      </c>
      <c r="T1506" s="2">
        <v>0</v>
      </c>
      <c r="U1506" s="2">
        <v>3</v>
      </c>
      <c r="V1506" s="45">
        <v>1.1927083333333335E-2</v>
      </c>
      <c r="W1506" s="45">
        <v>0.25</v>
      </c>
      <c r="X1506" s="45">
        <v>3.979166666666667E-2</v>
      </c>
      <c r="Y1506" s="2">
        <v>3</v>
      </c>
      <c r="Z1506" s="2">
        <v>13</v>
      </c>
      <c r="AA1506">
        <v>20</v>
      </c>
      <c r="AB1506" t="str">
        <f t="shared" si="17"/>
        <v>Hywel DdaPembrokeshire</v>
      </c>
      <c r="AC1506" t="str">
        <f>IFERROR(VLOOKUP(AB1506,Control!X:Y,2,FALSE),"secondary")</f>
        <v>Primary</v>
      </c>
    </row>
    <row r="1507" spans="1:29" x14ac:dyDescent="0.25">
      <c r="A1507" s="11">
        <v>44669</v>
      </c>
      <c r="B1507" s="2">
        <v>16</v>
      </c>
      <c r="C1507" t="s">
        <v>76</v>
      </c>
      <c r="D1507" t="s">
        <v>147</v>
      </c>
      <c r="E1507" t="s">
        <v>132</v>
      </c>
      <c r="F1507" t="s">
        <v>94</v>
      </c>
      <c r="G1507" s="3">
        <v>1.3330554999999999</v>
      </c>
      <c r="H1507" s="5">
        <v>1.9014274305555558E-2</v>
      </c>
      <c r="I1507" s="2">
        <v>0</v>
      </c>
      <c r="J1507" s="2">
        <v>0</v>
      </c>
      <c r="K1507" s="2">
        <v>0</v>
      </c>
      <c r="L1507" s="2">
        <v>7</v>
      </c>
      <c r="M1507" s="2">
        <v>7</v>
      </c>
      <c r="N1507">
        <v>4</v>
      </c>
      <c r="O1507" s="2">
        <v>7</v>
      </c>
      <c r="P1507" s="2">
        <v>0</v>
      </c>
      <c r="Q1507" s="2">
        <v>5</v>
      </c>
      <c r="R1507" s="2">
        <v>7</v>
      </c>
      <c r="S1507" s="2">
        <v>2</v>
      </c>
      <c r="T1507" s="2">
        <v>0</v>
      </c>
      <c r="U1507" s="2">
        <v>0</v>
      </c>
      <c r="V1507" s="45" t="s">
        <v>77</v>
      </c>
      <c r="W1507" s="45" t="s">
        <v>77</v>
      </c>
      <c r="X1507" s="45">
        <v>2.3495370370370371E-2</v>
      </c>
      <c r="Y1507" s="2">
        <v>0</v>
      </c>
      <c r="Z1507" s="2">
        <v>7</v>
      </c>
      <c r="AA1507">
        <v>7</v>
      </c>
      <c r="AB1507" t="str">
        <f t="shared" si="17"/>
        <v>Hywel DdaPowys</v>
      </c>
      <c r="AC1507" t="str">
        <f>IFERROR(VLOOKUP(AB1507,Control!X:Y,2,FALSE),"secondary")</f>
        <v>secondary</v>
      </c>
    </row>
    <row r="1508" spans="1:29" x14ac:dyDescent="0.25">
      <c r="A1508" s="11">
        <v>44669</v>
      </c>
      <c r="B1508" s="2">
        <v>16</v>
      </c>
      <c r="C1508" t="s">
        <v>76</v>
      </c>
      <c r="D1508" t="s">
        <v>145</v>
      </c>
      <c r="E1508" t="s">
        <v>146</v>
      </c>
      <c r="F1508" t="s">
        <v>274</v>
      </c>
      <c r="G1508" s="3">
        <v>0</v>
      </c>
      <c r="H1508" s="5" t="s">
        <v>77</v>
      </c>
      <c r="I1508" s="2">
        <v>0</v>
      </c>
      <c r="J1508" s="2">
        <v>0</v>
      </c>
      <c r="K1508" s="2">
        <v>0</v>
      </c>
      <c r="L1508" s="2">
        <v>1</v>
      </c>
      <c r="M1508" s="2">
        <v>1</v>
      </c>
      <c r="N1508">
        <v>0</v>
      </c>
      <c r="O1508" s="2">
        <v>1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1</v>
      </c>
      <c r="V1508" s="45" t="s">
        <v>77</v>
      </c>
      <c r="W1508" s="45" t="s">
        <v>77</v>
      </c>
      <c r="X1508" s="45" t="s">
        <v>77</v>
      </c>
      <c r="Y1508" s="2">
        <v>1</v>
      </c>
      <c r="Z1508" s="2">
        <v>0</v>
      </c>
      <c r="AA1508">
        <v>1</v>
      </c>
      <c r="AB1508" t="str">
        <f t="shared" si="17"/>
        <v>Hywel DdaRhondda Cynon Taff</v>
      </c>
      <c r="AC1508" t="str">
        <f>IFERROR(VLOOKUP(AB1508,Control!X:Y,2,FALSE),"secondary")</f>
        <v>secondary</v>
      </c>
    </row>
    <row r="1509" spans="1:29" x14ac:dyDescent="0.25">
      <c r="A1509" s="11">
        <v>44669</v>
      </c>
      <c r="B1509" s="2">
        <v>16</v>
      </c>
      <c r="C1509" t="s">
        <v>94</v>
      </c>
      <c r="D1509" t="s">
        <v>224</v>
      </c>
      <c r="E1509" t="s">
        <v>170</v>
      </c>
      <c r="F1509" t="s">
        <v>94</v>
      </c>
      <c r="G1509" s="3">
        <v>0</v>
      </c>
      <c r="H1509" s="5">
        <v>1.5324076388888889E-2</v>
      </c>
      <c r="I1509" s="2">
        <v>0</v>
      </c>
      <c r="J1509" s="2">
        <v>0</v>
      </c>
      <c r="K1509" s="2">
        <v>0</v>
      </c>
      <c r="L1509" s="2">
        <v>1</v>
      </c>
      <c r="M1509" s="2">
        <v>1</v>
      </c>
      <c r="N1509">
        <v>0</v>
      </c>
      <c r="O1509" s="2">
        <v>1</v>
      </c>
      <c r="P1509" s="2">
        <v>0</v>
      </c>
      <c r="Q1509" s="2">
        <v>1</v>
      </c>
      <c r="R1509" s="2">
        <v>1</v>
      </c>
      <c r="S1509" s="2">
        <v>0</v>
      </c>
      <c r="T1509" s="2">
        <v>0</v>
      </c>
      <c r="U1509" s="2">
        <v>0</v>
      </c>
      <c r="V1509" s="45" t="s">
        <v>77</v>
      </c>
      <c r="W1509" s="45" t="s">
        <v>77</v>
      </c>
      <c r="X1509" s="45">
        <v>6.2928240740740743E-2</v>
      </c>
      <c r="Y1509" s="2">
        <v>0</v>
      </c>
      <c r="Z1509" s="2">
        <v>1</v>
      </c>
      <c r="AA1509">
        <v>1</v>
      </c>
      <c r="AB1509" t="str">
        <f t="shared" si="17"/>
        <v>PowysPowys</v>
      </c>
      <c r="AC1509" t="str">
        <f>IFERROR(VLOOKUP(AB1509,Control!X:Y,2,FALSE),"secondary")</f>
        <v>Primary</v>
      </c>
    </row>
    <row r="1510" spans="1:29" x14ac:dyDescent="0.25">
      <c r="A1510" s="11">
        <v>44669</v>
      </c>
      <c r="B1510" s="2">
        <v>16</v>
      </c>
      <c r="C1510" t="s">
        <v>94</v>
      </c>
      <c r="D1510" t="s">
        <v>240</v>
      </c>
      <c r="E1510" t="s">
        <v>153</v>
      </c>
      <c r="F1510" t="s">
        <v>94</v>
      </c>
      <c r="G1510" s="3">
        <v>0</v>
      </c>
      <c r="H1510" s="5">
        <v>1.1099534722222222E-2</v>
      </c>
      <c r="I1510" s="2">
        <v>0</v>
      </c>
      <c r="J1510" s="2">
        <v>0</v>
      </c>
      <c r="K1510" s="2">
        <v>0</v>
      </c>
      <c r="L1510" s="2">
        <v>1</v>
      </c>
      <c r="M1510" s="2">
        <v>1</v>
      </c>
      <c r="N1510">
        <v>0</v>
      </c>
      <c r="O1510" s="2">
        <v>1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1</v>
      </c>
      <c r="V1510" s="45" t="s">
        <v>77</v>
      </c>
      <c r="W1510" s="45" t="s">
        <v>77</v>
      </c>
      <c r="X1510" s="45" t="s">
        <v>77</v>
      </c>
      <c r="Y1510" s="2">
        <v>1</v>
      </c>
      <c r="Z1510" s="2">
        <v>0</v>
      </c>
      <c r="AA1510">
        <v>1</v>
      </c>
      <c r="AB1510" t="str">
        <f t="shared" si="17"/>
        <v>PowysPowys</v>
      </c>
      <c r="AC1510" t="str">
        <f>IFERROR(VLOOKUP(AB1510,Control!X:Y,2,FALSE),"secondary")</f>
        <v>Primary</v>
      </c>
    </row>
    <row r="1511" spans="1:29" x14ac:dyDescent="0.25">
      <c r="A1511" s="11">
        <v>44669</v>
      </c>
      <c r="B1511" s="2">
        <v>16</v>
      </c>
      <c r="C1511" t="s">
        <v>94</v>
      </c>
      <c r="D1511" t="s">
        <v>236</v>
      </c>
      <c r="E1511" t="s">
        <v>170</v>
      </c>
      <c r="F1511" t="s">
        <v>94</v>
      </c>
      <c r="G1511" s="3">
        <v>0</v>
      </c>
      <c r="H1511" s="5">
        <v>4.5254652777777784E-3</v>
      </c>
      <c r="I1511" s="2">
        <v>0</v>
      </c>
      <c r="J1511" s="2">
        <v>0</v>
      </c>
      <c r="K1511" s="2">
        <v>0</v>
      </c>
      <c r="L1511" s="2">
        <v>1</v>
      </c>
      <c r="M1511" s="2">
        <v>1</v>
      </c>
      <c r="N1511">
        <v>0</v>
      </c>
      <c r="O1511" s="2">
        <v>1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1</v>
      </c>
      <c r="V1511" s="45" t="s">
        <v>77</v>
      </c>
      <c r="W1511" s="45" t="s">
        <v>77</v>
      </c>
      <c r="X1511" s="45" t="s">
        <v>77</v>
      </c>
      <c r="Y1511" s="2">
        <v>1</v>
      </c>
      <c r="Z1511" s="2">
        <v>0</v>
      </c>
      <c r="AA1511">
        <v>1</v>
      </c>
      <c r="AB1511" t="str">
        <f t="shared" si="17"/>
        <v>PowysPowys</v>
      </c>
      <c r="AC1511" t="str">
        <f>IFERROR(VLOOKUP(AB1511,Control!X:Y,2,FALSE),"secondary")</f>
        <v>Primary</v>
      </c>
    </row>
    <row r="1512" spans="1:29" x14ac:dyDescent="0.25">
      <c r="A1512" s="11">
        <v>44669</v>
      </c>
      <c r="B1512" s="2">
        <v>16</v>
      </c>
      <c r="C1512" t="s">
        <v>80</v>
      </c>
      <c r="D1512" t="s">
        <v>133</v>
      </c>
      <c r="E1512" t="s">
        <v>132</v>
      </c>
      <c r="F1512" t="s">
        <v>269</v>
      </c>
      <c r="G1512" s="3">
        <v>4.1355554999999997</v>
      </c>
      <c r="H1512" s="5">
        <v>6.6037807870370377E-2</v>
      </c>
      <c r="I1512" s="2">
        <v>0</v>
      </c>
      <c r="J1512" s="2">
        <v>0</v>
      </c>
      <c r="K1512" s="2">
        <v>0</v>
      </c>
      <c r="L1512" s="2">
        <v>3</v>
      </c>
      <c r="M1512" s="2">
        <v>3</v>
      </c>
      <c r="N1512">
        <v>1</v>
      </c>
      <c r="O1512" s="2">
        <v>2</v>
      </c>
      <c r="P1512" s="2">
        <v>0</v>
      </c>
      <c r="Q1512" s="2">
        <v>2</v>
      </c>
      <c r="R1512" s="2">
        <v>2</v>
      </c>
      <c r="S1512" s="2">
        <v>0</v>
      </c>
      <c r="T1512" s="2">
        <v>0</v>
      </c>
      <c r="U1512" s="2">
        <v>1</v>
      </c>
      <c r="V1512" s="45" t="s">
        <v>77</v>
      </c>
      <c r="W1512" s="45" t="s">
        <v>77</v>
      </c>
      <c r="X1512" s="45">
        <v>0.10374421296296298</v>
      </c>
      <c r="Y1512" s="2">
        <v>1</v>
      </c>
      <c r="Z1512" s="2">
        <v>2</v>
      </c>
      <c r="AA1512">
        <v>3</v>
      </c>
      <c r="AB1512" t="str">
        <f t="shared" si="17"/>
        <v>Swansea BayBridgend</v>
      </c>
      <c r="AC1512" t="str">
        <f>IFERROR(VLOOKUP(AB1512,Control!X:Y,2,FALSE),"secondary")</f>
        <v>secondary</v>
      </c>
    </row>
    <row r="1513" spans="1:29" x14ac:dyDescent="0.25">
      <c r="A1513" s="11">
        <v>44669</v>
      </c>
      <c r="B1513" s="2">
        <v>16</v>
      </c>
      <c r="C1513" t="s">
        <v>80</v>
      </c>
      <c r="D1513" t="s">
        <v>229</v>
      </c>
      <c r="E1513" t="s">
        <v>150</v>
      </c>
      <c r="F1513" t="s">
        <v>269</v>
      </c>
      <c r="G1513" s="3">
        <v>0</v>
      </c>
      <c r="H1513" s="5" t="s">
        <v>77</v>
      </c>
      <c r="I1513" s="2">
        <v>0</v>
      </c>
      <c r="J1513" s="2">
        <v>0</v>
      </c>
      <c r="K1513" s="2">
        <v>0</v>
      </c>
      <c r="L1513" s="2">
        <v>1</v>
      </c>
      <c r="M1513" s="2">
        <v>1</v>
      </c>
      <c r="N1513">
        <v>0</v>
      </c>
      <c r="O1513" s="2">
        <v>1</v>
      </c>
      <c r="P1513" s="2">
        <v>0</v>
      </c>
      <c r="Q1513" s="2">
        <v>0</v>
      </c>
      <c r="R1513" s="2">
        <v>0</v>
      </c>
      <c r="S1513" s="2">
        <v>0</v>
      </c>
      <c r="T1513" s="2">
        <v>1</v>
      </c>
      <c r="U1513" s="2">
        <v>0</v>
      </c>
      <c r="V1513" s="45" t="s">
        <v>77</v>
      </c>
      <c r="W1513" s="45" t="s">
        <v>77</v>
      </c>
      <c r="X1513" s="45" t="s">
        <v>77</v>
      </c>
      <c r="Y1513" s="2">
        <v>1</v>
      </c>
      <c r="Z1513" s="2">
        <v>0</v>
      </c>
      <c r="AA1513">
        <v>1</v>
      </c>
      <c r="AB1513" t="str">
        <f t="shared" si="17"/>
        <v>Swansea BayBridgend</v>
      </c>
      <c r="AC1513" t="str">
        <f>IFERROR(VLOOKUP(AB1513,Control!X:Y,2,FALSE),"secondary")</f>
        <v>secondary</v>
      </c>
    </row>
    <row r="1514" spans="1:29" x14ac:dyDescent="0.25">
      <c r="A1514" s="11">
        <v>44669</v>
      </c>
      <c r="B1514" s="2">
        <v>16</v>
      </c>
      <c r="C1514" t="s">
        <v>80</v>
      </c>
      <c r="D1514" t="s">
        <v>133</v>
      </c>
      <c r="E1514" t="s">
        <v>132</v>
      </c>
      <c r="F1514" t="s">
        <v>268</v>
      </c>
      <c r="G1514" s="3">
        <v>4.3352768333333334</v>
      </c>
      <c r="H1514" s="5">
        <v>3.7673606481481478E-2</v>
      </c>
      <c r="I1514" s="2">
        <v>0</v>
      </c>
      <c r="J1514" s="2">
        <v>0</v>
      </c>
      <c r="K1514" s="2">
        <v>0</v>
      </c>
      <c r="L1514" s="2">
        <v>9</v>
      </c>
      <c r="M1514" s="2">
        <v>9</v>
      </c>
      <c r="N1514">
        <v>1</v>
      </c>
      <c r="O1514" s="2">
        <v>6</v>
      </c>
      <c r="P1514" s="2">
        <v>1</v>
      </c>
      <c r="Q1514" s="2">
        <v>5</v>
      </c>
      <c r="R1514" s="2">
        <v>5</v>
      </c>
      <c r="S1514" s="2">
        <v>0</v>
      </c>
      <c r="T1514" s="2">
        <v>0</v>
      </c>
      <c r="U1514" s="2">
        <v>3</v>
      </c>
      <c r="V1514" s="45">
        <v>9.2361111111111116E-3</v>
      </c>
      <c r="W1514" s="45">
        <v>0</v>
      </c>
      <c r="X1514" s="45">
        <v>0.1771875</v>
      </c>
      <c r="Y1514" s="2">
        <v>3</v>
      </c>
      <c r="Z1514" s="2">
        <v>5</v>
      </c>
      <c r="AA1514">
        <v>9</v>
      </c>
      <c r="AB1514" t="str">
        <f t="shared" si="17"/>
        <v>Swansea BayCarmarthenshire</v>
      </c>
      <c r="AC1514" t="str">
        <f>IFERROR(VLOOKUP(AB1514,Control!X:Y,2,FALSE),"secondary")</f>
        <v>secondary</v>
      </c>
    </row>
    <row r="1515" spans="1:29" x14ac:dyDescent="0.25">
      <c r="A1515" s="11">
        <v>44669</v>
      </c>
      <c r="B1515" s="2">
        <v>16</v>
      </c>
      <c r="C1515" t="s">
        <v>80</v>
      </c>
      <c r="D1515" t="s">
        <v>149</v>
      </c>
      <c r="E1515" t="s">
        <v>150</v>
      </c>
      <c r="F1515" t="s">
        <v>268</v>
      </c>
      <c r="G1515" s="3">
        <v>2.3888833333333331E-2</v>
      </c>
      <c r="H1515" s="5">
        <v>8.2986111111111125E-3</v>
      </c>
      <c r="I1515" s="2">
        <v>0</v>
      </c>
      <c r="J1515" s="2">
        <v>0</v>
      </c>
      <c r="K1515" s="2">
        <v>0</v>
      </c>
      <c r="L1515" s="2">
        <v>2</v>
      </c>
      <c r="M1515" s="2">
        <v>2</v>
      </c>
      <c r="N1515">
        <v>0</v>
      </c>
      <c r="O1515" s="2">
        <v>2</v>
      </c>
      <c r="P1515" s="2">
        <v>2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45">
        <v>1.0590277777777779E-3</v>
      </c>
      <c r="W1515" s="45">
        <v>1</v>
      </c>
      <c r="X1515" s="45" t="s">
        <v>77</v>
      </c>
      <c r="Y1515" s="2">
        <v>0</v>
      </c>
      <c r="Z1515" s="2">
        <v>0</v>
      </c>
      <c r="AA1515">
        <v>2</v>
      </c>
      <c r="AB1515" t="str">
        <f t="shared" si="17"/>
        <v>Swansea BayCarmarthenshire</v>
      </c>
      <c r="AC1515" t="str">
        <f>IFERROR(VLOOKUP(AB1515,Control!X:Y,2,FALSE),"secondary")</f>
        <v>secondary</v>
      </c>
    </row>
    <row r="1516" spans="1:29" x14ac:dyDescent="0.25">
      <c r="A1516" s="11">
        <v>44669</v>
      </c>
      <c r="B1516" s="2">
        <v>16</v>
      </c>
      <c r="C1516" t="s">
        <v>80</v>
      </c>
      <c r="D1516" t="s">
        <v>133</v>
      </c>
      <c r="E1516" t="s">
        <v>132</v>
      </c>
      <c r="F1516" t="s">
        <v>286</v>
      </c>
      <c r="G1516" s="3">
        <v>2.5577776666666669</v>
      </c>
      <c r="H1516" s="5">
        <v>4.5941356481481489E-2</v>
      </c>
      <c r="I1516" s="2">
        <v>0</v>
      </c>
      <c r="J1516" s="2">
        <v>0</v>
      </c>
      <c r="K1516" s="2">
        <v>0</v>
      </c>
      <c r="L1516" s="2">
        <v>4</v>
      </c>
      <c r="M1516" s="2">
        <v>4</v>
      </c>
      <c r="N1516">
        <v>1</v>
      </c>
      <c r="O1516" s="2">
        <v>3</v>
      </c>
      <c r="P1516" s="2">
        <v>1</v>
      </c>
      <c r="Q1516" s="2">
        <v>1</v>
      </c>
      <c r="R1516" s="2">
        <v>1</v>
      </c>
      <c r="S1516" s="2">
        <v>0</v>
      </c>
      <c r="T1516" s="2">
        <v>0</v>
      </c>
      <c r="U1516" s="2">
        <v>2</v>
      </c>
      <c r="V1516" s="45">
        <v>7.1875000000000003E-3</v>
      </c>
      <c r="W1516" s="45">
        <v>0</v>
      </c>
      <c r="X1516" s="45">
        <v>2.4016203703703706E-2</v>
      </c>
      <c r="Y1516" s="2">
        <v>2</v>
      </c>
      <c r="Z1516" s="2">
        <v>1</v>
      </c>
      <c r="AA1516">
        <v>4</v>
      </c>
      <c r="AB1516" t="str">
        <f t="shared" ref="AB1516:AB1579" si="18">C1516&amp;F1516</f>
        <v>Swansea BayCeredigion</v>
      </c>
      <c r="AC1516" t="str">
        <f>IFERROR(VLOOKUP(AB1516,Control!X:Y,2,FALSE),"secondary")</f>
        <v>secondary</v>
      </c>
    </row>
    <row r="1517" spans="1:29" x14ac:dyDescent="0.25">
      <c r="A1517" s="11">
        <v>44669</v>
      </c>
      <c r="B1517" s="2">
        <v>16</v>
      </c>
      <c r="C1517" t="s">
        <v>80</v>
      </c>
      <c r="D1517" t="s">
        <v>149</v>
      </c>
      <c r="E1517" t="s">
        <v>150</v>
      </c>
      <c r="F1517" t="s">
        <v>281</v>
      </c>
      <c r="G1517" s="3">
        <v>0</v>
      </c>
      <c r="H1517" s="5">
        <v>2.8900465277777777E-2</v>
      </c>
      <c r="I1517" s="2">
        <v>0</v>
      </c>
      <c r="J1517" s="2">
        <v>0</v>
      </c>
      <c r="K1517" s="2">
        <v>0</v>
      </c>
      <c r="L1517" s="2">
        <v>1</v>
      </c>
      <c r="M1517" s="2">
        <v>1</v>
      </c>
      <c r="N1517">
        <v>0</v>
      </c>
      <c r="O1517" s="2">
        <v>1</v>
      </c>
      <c r="P1517" s="2">
        <v>1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45">
        <v>9.8379629629629642E-4</v>
      </c>
      <c r="W1517" s="45">
        <v>1</v>
      </c>
      <c r="X1517" s="45" t="s">
        <v>77</v>
      </c>
      <c r="Y1517" s="2">
        <v>0</v>
      </c>
      <c r="Z1517" s="2">
        <v>0</v>
      </c>
      <c r="AA1517">
        <v>1</v>
      </c>
      <c r="AB1517" t="str">
        <f t="shared" si="18"/>
        <v>Swansea BayMerthyr Tydfil</v>
      </c>
      <c r="AC1517" t="str">
        <f>IFERROR(VLOOKUP(AB1517,Control!X:Y,2,FALSE),"secondary")</f>
        <v>secondary</v>
      </c>
    </row>
    <row r="1518" spans="1:29" x14ac:dyDescent="0.25">
      <c r="A1518" s="11">
        <v>44669</v>
      </c>
      <c r="B1518" s="2">
        <v>16</v>
      </c>
      <c r="C1518" t="s">
        <v>80</v>
      </c>
      <c r="D1518" t="s">
        <v>133</v>
      </c>
      <c r="E1518" t="s">
        <v>132</v>
      </c>
      <c r="F1518" t="s">
        <v>275</v>
      </c>
      <c r="G1518" s="3">
        <v>246.45944133333336</v>
      </c>
      <c r="H1518" s="5">
        <v>0.14622269346509975</v>
      </c>
      <c r="I1518" s="2">
        <v>25</v>
      </c>
      <c r="J1518" s="2">
        <v>16</v>
      </c>
      <c r="K1518" s="2">
        <v>3</v>
      </c>
      <c r="L1518" s="2">
        <v>75</v>
      </c>
      <c r="M1518" s="2">
        <v>74</v>
      </c>
      <c r="N1518">
        <v>14</v>
      </c>
      <c r="O1518" s="2">
        <v>30</v>
      </c>
      <c r="P1518" s="2">
        <v>10</v>
      </c>
      <c r="Q1518" s="2">
        <v>49</v>
      </c>
      <c r="R1518" s="2">
        <v>60</v>
      </c>
      <c r="S1518" s="2">
        <v>11</v>
      </c>
      <c r="T1518" s="2">
        <v>1</v>
      </c>
      <c r="U1518" s="2">
        <v>4</v>
      </c>
      <c r="V1518" s="45">
        <v>7.013888888888889E-3</v>
      </c>
      <c r="W1518" s="45">
        <v>0.3</v>
      </c>
      <c r="X1518" s="45">
        <v>7.3553240740740752E-2</v>
      </c>
      <c r="Y1518" s="2">
        <v>5</v>
      </c>
      <c r="Z1518" s="2">
        <v>60</v>
      </c>
      <c r="AA1518">
        <v>75</v>
      </c>
      <c r="AB1518" t="str">
        <f t="shared" si="18"/>
        <v>Swansea BayNeath Port Talbot</v>
      </c>
      <c r="AC1518" t="str">
        <f>IFERROR(VLOOKUP(AB1518,Control!X:Y,2,FALSE),"secondary")</f>
        <v>Primary</v>
      </c>
    </row>
    <row r="1519" spans="1:29" x14ac:dyDescent="0.25">
      <c r="A1519" s="11">
        <v>44669</v>
      </c>
      <c r="B1519" s="2">
        <v>16</v>
      </c>
      <c r="C1519" t="s">
        <v>80</v>
      </c>
      <c r="D1519" t="s">
        <v>149</v>
      </c>
      <c r="E1519" t="s">
        <v>150</v>
      </c>
      <c r="F1519" t="s">
        <v>275</v>
      </c>
      <c r="G1519" s="3">
        <v>4.1558333333333328</v>
      </c>
      <c r="H1519" s="5">
        <v>7.0196758928571426E-2</v>
      </c>
      <c r="I1519" s="2">
        <v>0</v>
      </c>
      <c r="J1519" s="2">
        <v>0</v>
      </c>
      <c r="K1519" s="2">
        <v>0</v>
      </c>
      <c r="L1519" s="2">
        <v>8</v>
      </c>
      <c r="M1519" s="2">
        <v>8</v>
      </c>
      <c r="N1519">
        <v>0</v>
      </c>
      <c r="O1519" s="2">
        <v>3</v>
      </c>
      <c r="P1519" s="2">
        <v>0</v>
      </c>
      <c r="Q1519" s="2">
        <v>6</v>
      </c>
      <c r="R1519" s="2">
        <v>6</v>
      </c>
      <c r="S1519" s="2">
        <v>0</v>
      </c>
      <c r="T1519" s="2">
        <v>1</v>
      </c>
      <c r="U1519" s="2">
        <v>1</v>
      </c>
      <c r="V1519" s="45" t="s">
        <v>77</v>
      </c>
      <c r="W1519" s="45" t="s">
        <v>77</v>
      </c>
      <c r="X1519" s="45">
        <v>0.13729166666666667</v>
      </c>
      <c r="Y1519" s="2">
        <v>2</v>
      </c>
      <c r="Z1519" s="2">
        <v>6</v>
      </c>
      <c r="AA1519">
        <v>8</v>
      </c>
      <c r="AB1519" t="str">
        <f t="shared" si="18"/>
        <v>Swansea BayNeath Port Talbot</v>
      </c>
      <c r="AC1519" t="str">
        <f>IFERROR(VLOOKUP(AB1519,Control!X:Y,2,FALSE),"secondary")</f>
        <v>Primary</v>
      </c>
    </row>
    <row r="1520" spans="1:29" x14ac:dyDescent="0.25">
      <c r="A1520" s="11">
        <v>44669</v>
      </c>
      <c r="B1520" s="2">
        <v>16</v>
      </c>
      <c r="C1520" t="s">
        <v>80</v>
      </c>
      <c r="D1520" t="s">
        <v>229</v>
      </c>
      <c r="E1520" t="s">
        <v>150</v>
      </c>
      <c r="F1520" t="s">
        <v>275</v>
      </c>
      <c r="G1520" s="3">
        <v>0</v>
      </c>
      <c r="H1520" s="5" t="s">
        <v>77</v>
      </c>
      <c r="I1520" s="2">
        <v>0</v>
      </c>
      <c r="J1520" s="2">
        <v>0</v>
      </c>
      <c r="K1520" s="2">
        <v>0</v>
      </c>
      <c r="L1520" s="2">
        <v>1</v>
      </c>
      <c r="M1520" s="2">
        <v>1</v>
      </c>
      <c r="N1520">
        <v>0</v>
      </c>
      <c r="O1520" s="2">
        <v>1</v>
      </c>
      <c r="P1520" s="2">
        <v>0</v>
      </c>
      <c r="Q1520" s="2">
        <v>0</v>
      </c>
      <c r="R1520" s="2">
        <v>1</v>
      </c>
      <c r="S1520" s="2">
        <v>1</v>
      </c>
      <c r="T1520" s="2">
        <v>0</v>
      </c>
      <c r="U1520" s="2">
        <v>0</v>
      </c>
      <c r="V1520" s="45" t="s">
        <v>77</v>
      </c>
      <c r="W1520" s="45" t="s">
        <v>77</v>
      </c>
      <c r="X1520" s="45">
        <v>0.20091435185185186</v>
      </c>
      <c r="Y1520" s="2">
        <v>0</v>
      </c>
      <c r="Z1520" s="2">
        <v>1</v>
      </c>
      <c r="AA1520">
        <v>1</v>
      </c>
      <c r="AB1520" t="str">
        <f t="shared" si="18"/>
        <v>Swansea BayNeath Port Talbot</v>
      </c>
      <c r="AC1520" t="str">
        <f>IFERROR(VLOOKUP(AB1520,Control!X:Y,2,FALSE),"secondary")</f>
        <v>Primary</v>
      </c>
    </row>
    <row r="1521" spans="1:29" x14ac:dyDescent="0.25">
      <c r="A1521" s="11">
        <v>44669</v>
      </c>
      <c r="B1521" s="2">
        <v>16</v>
      </c>
      <c r="C1521" t="s">
        <v>80</v>
      </c>
      <c r="D1521" t="s">
        <v>133</v>
      </c>
      <c r="E1521" t="s">
        <v>132</v>
      </c>
      <c r="F1521" t="s">
        <v>271</v>
      </c>
      <c r="G1521" s="3">
        <v>0</v>
      </c>
      <c r="H1521" s="5" t="s">
        <v>77</v>
      </c>
      <c r="I1521" s="2">
        <v>0</v>
      </c>
      <c r="J1521" s="2">
        <v>0</v>
      </c>
      <c r="K1521" s="2">
        <v>0</v>
      </c>
      <c r="L1521" s="2">
        <v>1</v>
      </c>
      <c r="M1521" s="2">
        <v>1</v>
      </c>
      <c r="N1521">
        <v>0</v>
      </c>
      <c r="O1521" s="2">
        <v>1</v>
      </c>
      <c r="P1521" s="2">
        <v>0</v>
      </c>
      <c r="Q1521" s="2">
        <v>1</v>
      </c>
      <c r="R1521" s="2">
        <v>1</v>
      </c>
      <c r="S1521" s="2">
        <v>0</v>
      </c>
      <c r="T1521" s="2">
        <v>0</v>
      </c>
      <c r="U1521" s="2">
        <v>0</v>
      </c>
      <c r="V1521" s="45" t="s">
        <v>77</v>
      </c>
      <c r="W1521" s="45" t="s">
        <v>77</v>
      </c>
      <c r="X1521" s="45">
        <v>0.11225694444444445</v>
      </c>
      <c r="Y1521" s="2">
        <v>0</v>
      </c>
      <c r="Z1521" s="2">
        <v>1</v>
      </c>
      <c r="AA1521">
        <v>1</v>
      </c>
      <c r="AB1521" t="str">
        <f t="shared" si="18"/>
        <v>Swansea BayNewport</v>
      </c>
      <c r="AC1521" t="str">
        <f>IFERROR(VLOOKUP(AB1521,Control!X:Y,2,FALSE),"secondary")</f>
        <v>secondary</v>
      </c>
    </row>
    <row r="1522" spans="1:29" x14ac:dyDescent="0.25">
      <c r="A1522" s="11">
        <v>44669</v>
      </c>
      <c r="B1522" s="2">
        <v>16</v>
      </c>
      <c r="C1522" t="s">
        <v>80</v>
      </c>
      <c r="D1522" t="s">
        <v>133</v>
      </c>
      <c r="E1522" t="s">
        <v>132</v>
      </c>
      <c r="F1522" t="s">
        <v>270</v>
      </c>
      <c r="G1522" s="3">
        <v>0</v>
      </c>
      <c r="H1522" s="5">
        <v>8.0092592592592594E-3</v>
      </c>
      <c r="I1522" s="2">
        <v>0</v>
      </c>
      <c r="J1522" s="2">
        <v>0</v>
      </c>
      <c r="K1522" s="2">
        <v>0</v>
      </c>
      <c r="L1522" s="2">
        <v>3</v>
      </c>
      <c r="M1522" s="2">
        <v>3</v>
      </c>
      <c r="N1522">
        <v>0</v>
      </c>
      <c r="O1522" s="2">
        <v>3</v>
      </c>
      <c r="P1522" s="2">
        <v>1</v>
      </c>
      <c r="Q1522" s="2">
        <v>2</v>
      </c>
      <c r="R1522" s="2">
        <v>2</v>
      </c>
      <c r="S1522" s="2">
        <v>0</v>
      </c>
      <c r="T1522" s="2">
        <v>0</v>
      </c>
      <c r="U1522" s="2">
        <v>0</v>
      </c>
      <c r="V1522" s="45">
        <v>1.4606481481481482E-2</v>
      </c>
      <c r="W1522" s="45">
        <v>0</v>
      </c>
      <c r="X1522" s="45">
        <v>5.2893518518518513E-2</v>
      </c>
      <c r="Y1522" s="2">
        <v>0</v>
      </c>
      <c r="Z1522" s="2">
        <v>2</v>
      </c>
      <c r="AA1522">
        <v>3</v>
      </c>
      <c r="AB1522" t="str">
        <f t="shared" si="18"/>
        <v>Swansea BayPembrokeshire</v>
      </c>
      <c r="AC1522" t="str">
        <f>IFERROR(VLOOKUP(AB1522,Control!X:Y,2,FALSE),"secondary")</f>
        <v>secondary</v>
      </c>
    </row>
    <row r="1523" spans="1:29" x14ac:dyDescent="0.25">
      <c r="A1523" s="11">
        <v>44669</v>
      </c>
      <c r="B1523" s="2">
        <v>16</v>
      </c>
      <c r="C1523" t="s">
        <v>80</v>
      </c>
      <c r="D1523" t="s">
        <v>133</v>
      </c>
      <c r="E1523" t="s">
        <v>132</v>
      </c>
      <c r="F1523" t="s">
        <v>94</v>
      </c>
      <c r="G1523" s="3">
        <v>62.512777333333332</v>
      </c>
      <c r="H1523" s="5">
        <v>0.2107781324786325</v>
      </c>
      <c r="I1523" s="2">
        <v>5</v>
      </c>
      <c r="J1523" s="2">
        <v>4</v>
      </c>
      <c r="K1523" s="2">
        <v>1</v>
      </c>
      <c r="L1523" s="2">
        <v>11</v>
      </c>
      <c r="M1523" s="2">
        <v>11</v>
      </c>
      <c r="N1523">
        <v>0</v>
      </c>
      <c r="O1523" s="2">
        <v>4</v>
      </c>
      <c r="P1523" s="2">
        <v>1</v>
      </c>
      <c r="Q1523" s="2">
        <v>8</v>
      </c>
      <c r="R1523" s="2">
        <v>10</v>
      </c>
      <c r="S1523" s="2">
        <v>2</v>
      </c>
      <c r="T1523" s="2">
        <v>0</v>
      </c>
      <c r="U1523" s="2">
        <v>0</v>
      </c>
      <c r="V1523" s="45">
        <v>0</v>
      </c>
      <c r="W1523" s="45">
        <v>1</v>
      </c>
      <c r="X1523" s="45">
        <v>8.2424768518518515E-2</v>
      </c>
      <c r="Y1523" s="2">
        <v>0</v>
      </c>
      <c r="Z1523" s="2">
        <v>10</v>
      </c>
      <c r="AA1523">
        <v>11</v>
      </c>
      <c r="AB1523" t="str">
        <f t="shared" si="18"/>
        <v>Swansea BayPowys</v>
      </c>
      <c r="AC1523" t="str">
        <f>IFERROR(VLOOKUP(AB1523,Control!X:Y,2,FALSE),"secondary")</f>
        <v>secondary</v>
      </c>
    </row>
    <row r="1524" spans="1:29" x14ac:dyDescent="0.25">
      <c r="A1524" s="11">
        <v>44669</v>
      </c>
      <c r="B1524" s="2">
        <v>16</v>
      </c>
      <c r="C1524" t="s">
        <v>80</v>
      </c>
      <c r="D1524" t="s">
        <v>133</v>
      </c>
      <c r="E1524" t="s">
        <v>132</v>
      </c>
      <c r="F1524" t="s">
        <v>267</v>
      </c>
      <c r="G1524" s="3">
        <v>459.12109916666685</v>
      </c>
      <c r="H1524" s="5">
        <v>0.14552411288416081</v>
      </c>
      <c r="I1524" s="2">
        <v>42</v>
      </c>
      <c r="J1524" s="2">
        <v>27</v>
      </c>
      <c r="K1524" s="2">
        <v>10</v>
      </c>
      <c r="L1524" s="2">
        <v>153</v>
      </c>
      <c r="M1524" s="2">
        <v>153</v>
      </c>
      <c r="N1524">
        <v>34</v>
      </c>
      <c r="O1524" s="2">
        <v>79</v>
      </c>
      <c r="P1524" s="2">
        <v>41</v>
      </c>
      <c r="Q1524" s="2">
        <v>88</v>
      </c>
      <c r="R1524" s="2">
        <v>102</v>
      </c>
      <c r="S1524" s="2">
        <v>14</v>
      </c>
      <c r="T1524" s="2">
        <v>4</v>
      </c>
      <c r="U1524" s="2">
        <v>6</v>
      </c>
      <c r="V1524" s="45">
        <v>5.3125000000000004E-3</v>
      </c>
      <c r="W1524" s="45">
        <v>0.53658536585365857</v>
      </c>
      <c r="X1524" s="45">
        <v>0.10115162037037037</v>
      </c>
      <c r="Y1524" s="2">
        <v>10</v>
      </c>
      <c r="Z1524" s="2">
        <v>102</v>
      </c>
      <c r="AA1524">
        <v>153</v>
      </c>
      <c r="AB1524" t="str">
        <f t="shared" si="18"/>
        <v>Swansea BaySwansea</v>
      </c>
      <c r="AC1524" t="str">
        <f>IFERROR(VLOOKUP(AB1524,Control!X:Y,2,FALSE),"secondary")</f>
        <v>Primary</v>
      </c>
    </row>
    <row r="1525" spans="1:29" x14ac:dyDescent="0.25">
      <c r="A1525" s="11">
        <v>44669</v>
      </c>
      <c r="B1525" s="2">
        <v>16</v>
      </c>
      <c r="C1525" t="s">
        <v>80</v>
      </c>
      <c r="D1525" t="s">
        <v>149</v>
      </c>
      <c r="E1525" t="s">
        <v>150</v>
      </c>
      <c r="F1525" t="s">
        <v>267</v>
      </c>
      <c r="G1525" s="3">
        <v>6.4958324999999997</v>
      </c>
      <c r="H1525" s="5">
        <v>5.4276232407407414E-2</v>
      </c>
      <c r="I1525" s="2">
        <v>2</v>
      </c>
      <c r="J1525" s="2">
        <v>0</v>
      </c>
      <c r="K1525" s="2">
        <v>0</v>
      </c>
      <c r="L1525" s="2">
        <v>15</v>
      </c>
      <c r="M1525" s="2">
        <v>15</v>
      </c>
      <c r="N1525">
        <v>0</v>
      </c>
      <c r="O1525" s="2">
        <v>9</v>
      </c>
      <c r="P1525" s="2">
        <v>2</v>
      </c>
      <c r="Q1525" s="2">
        <v>9</v>
      </c>
      <c r="R1525" s="2">
        <v>12</v>
      </c>
      <c r="S1525" s="2">
        <v>3</v>
      </c>
      <c r="T1525" s="2">
        <v>0</v>
      </c>
      <c r="U1525" s="2">
        <v>1</v>
      </c>
      <c r="V1525" s="45">
        <v>4.340277777777778E-3</v>
      </c>
      <c r="W1525" s="45">
        <v>0.5</v>
      </c>
      <c r="X1525" s="45">
        <v>0.15865740740740739</v>
      </c>
      <c r="Y1525" s="2">
        <v>1</v>
      </c>
      <c r="Z1525" s="2">
        <v>12</v>
      </c>
      <c r="AA1525">
        <v>15</v>
      </c>
      <c r="AB1525" t="str">
        <f t="shared" si="18"/>
        <v>Swansea BaySwansea</v>
      </c>
      <c r="AC1525" t="str">
        <f>IFERROR(VLOOKUP(AB1525,Control!X:Y,2,FALSE),"secondary")</f>
        <v>Primary</v>
      </c>
    </row>
    <row r="1526" spans="1:29" x14ac:dyDescent="0.25">
      <c r="A1526" s="11">
        <v>44669</v>
      </c>
      <c r="B1526" s="2">
        <v>16</v>
      </c>
      <c r="C1526" t="s">
        <v>80</v>
      </c>
      <c r="D1526" t="s">
        <v>218</v>
      </c>
      <c r="E1526" t="s">
        <v>153</v>
      </c>
      <c r="F1526" t="s">
        <v>267</v>
      </c>
      <c r="G1526" s="3">
        <v>0</v>
      </c>
      <c r="H1526" s="5">
        <v>1.5891166666666668E-2</v>
      </c>
      <c r="I1526" s="2">
        <v>0</v>
      </c>
      <c r="J1526" s="2">
        <v>0</v>
      </c>
      <c r="K1526" s="2">
        <v>0</v>
      </c>
      <c r="L1526" s="2">
        <v>1</v>
      </c>
      <c r="M1526" s="2">
        <v>1</v>
      </c>
      <c r="N1526">
        <v>0</v>
      </c>
      <c r="O1526" s="2">
        <v>1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1</v>
      </c>
      <c r="V1526" s="45" t="s">
        <v>77</v>
      </c>
      <c r="W1526" s="45" t="s">
        <v>77</v>
      </c>
      <c r="X1526" s="45" t="s">
        <v>77</v>
      </c>
      <c r="Y1526" s="2">
        <v>1</v>
      </c>
      <c r="Z1526" s="2">
        <v>0</v>
      </c>
      <c r="AA1526">
        <v>1</v>
      </c>
      <c r="AB1526" t="str">
        <f t="shared" si="18"/>
        <v>Swansea BaySwansea</v>
      </c>
      <c r="AC1526" t="str">
        <f>IFERROR(VLOOKUP(AB1526,Control!X:Y,2,FALSE),"secondary")</f>
        <v>Primary</v>
      </c>
    </row>
    <row r="1527" spans="1:29" x14ac:dyDescent="0.25">
      <c r="A1527" s="11">
        <v>44669</v>
      </c>
      <c r="B1527" s="2">
        <v>16</v>
      </c>
      <c r="C1527" t="s">
        <v>80</v>
      </c>
      <c r="D1527" t="s">
        <v>229</v>
      </c>
      <c r="E1527" t="s">
        <v>150</v>
      </c>
      <c r="F1527" t="s">
        <v>267</v>
      </c>
      <c r="G1527" s="3">
        <v>0</v>
      </c>
      <c r="H1527" s="5" t="s">
        <v>77</v>
      </c>
      <c r="I1527" s="2">
        <v>0</v>
      </c>
      <c r="J1527" s="2">
        <v>0</v>
      </c>
      <c r="K1527" s="2">
        <v>0</v>
      </c>
      <c r="L1527" s="2">
        <v>2</v>
      </c>
      <c r="M1527" s="2">
        <v>2</v>
      </c>
      <c r="N1527">
        <v>0</v>
      </c>
      <c r="O1527" s="2">
        <v>2</v>
      </c>
      <c r="P1527" s="2">
        <v>0</v>
      </c>
      <c r="Q1527" s="2">
        <v>1</v>
      </c>
      <c r="R1527" s="2">
        <v>1</v>
      </c>
      <c r="S1527" s="2">
        <v>0</v>
      </c>
      <c r="T1527" s="2">
        <v>0</v>
      </c>
      <c r="U1527" s="2">
        <v>1</v>
      </c>
      <c r="V1527" s="45" t="s">
        <v>77</v>
      </c>
      <c r="W1527" s="45" t="s">
        <v>77</v>
      </c>
      <c r="X1527" s="45">
        <v>0.18478009259259259</v>
      </c>
      <c r="Y1527" s="2">
        <v>1</v>
      </c>
      <c r="Z1527" s="2">
        <v>1</v>
      </c>
      <c r="AA1527">
        <v>2</v>
      </c>
      <c r="AB1527" t="str">
        <f t="shared" si="18"/>
        <v>Swansea BaySwansea</v>
      </c>
      <c r="AC1527" t="str">
        <f>IFERROR(VLOOKUP(AB1527,Control!X:Y,2,FALSE),"secondary")</f>
        <v>Primary</v>
      </c>
    </row>
    <row r="1528" spans="1:29" x14ac:dyDescent="0.25">
      <c r="A1528" s="11">
        <v>44662</v>
      </c>
      <c r="B1528" s="2">
        <v>15</v>
      </c>
      <c r="C1528" t="s">
        <v>89</v>
      </c>
      <c r="D1528" t="s">
        <v>134</v>
      </c>
      <c r="E1528" t="s">
        <v>132</v>
      </c>
      <c r="F1528" t="s">
        <v>280</v>
      </c>
      <c r="G1528" s="3">
        <v>86.183327166666658</v>
      </c>
      <c r="H1528" s="5">
        <v>0.11229217453703703</v>
      </c>
      <c r="I1528" s="2">
        <v>9</v>
      </c>
      <c r="J1528" s="2">
        <v>5</v>
      </c>
      <c r="K1528" s="2">
        <v>0</v>
      </c>
      <c r="L1528" s="2">
        <v>39</v>
      </c>
      <c r="M1528" s="2">
        <v>39</v>
      </c>
      <c r="N1528">
        <v>3</v>
      </c>
      <c r="O1528" s="2">
        <v>15</v>
      </c>
      <c r="P1528" s="2">
        <v>9</v>
      </c>
      <c r="Q1528" s="2">
        <v>19</v>
      </c>
      <c r="R1528" s="2">
        <v>24</v>
      </c>
      <c r="S1528" s="2">
        <v>5</v>
      </c>
      <c r="T1528" s="2">
        <v>0</v>
      </c>
      <c r="U1528" s="2">
        <v>6</v>
      </c>
      <c r="V1528" s="45">
        <v>5.092592592592593E-3</v>
      </c>
      <c r="W1528" s="45">
        <v>0.55555555555555558</v>
      </c>
      <c r="X1528" s="45">
        <v>8.2957175925925941E-2</v>
      </c>
      <c r="Y1528" s="2">
        <v>6</v>
      </c>
      <c r="Z1528" s="2">
        <v>24</v>
      </c>
      <c r="AA1528">
        <v>39</v>
      </c>
      <c r="AB1528" t="str">
        <f t="shared" si="18"/>
        <v>Aneurin BevanBlaenau Gwent</v>
      </c>
      <c r="AC1528" t="str">
        <f>IFERROR(VLOOKUP(AB1528,Control!X:Y,2,FALSE),"secondary")</f>
        <v>Primary</v>
      </c>
    </row>
    <row r="1529" spans="1:29" x14ac:dyDescent="0.25">
      <c r="A1529" s="11">
        <v>44662</v>
      </c>
      <c r="B1529" s="2">
        <v>15</v>
      </c>
      <c r="C1529" t="s">
        <v>89</v>
      </c>
      <c r="D1529" t="s">
        <v>152</v>
      </c>
      <c r="E1529" t="s">
        <v>132</v>
      </c>
      <c r="F1529" t="s">
        <v>280</v>
      </c>
      <c r="G1529" s="3">
        <v>0</v>
      </c>
      <c r="H1529" s="5">
        <v>8.2561917708333335E-2</v>
      </c>
      <c r="I1529" s="2">
        <v>2</v>
      </c>
      <c r="J1529" s="2">
        <v>1</v>
      </c>
      <c r="K1529" s="2">
        <v>0</v>
      </c>
      <c r="L1529" s="2">
        <v>21</v>
      </c>
      <c r="M1529" s="2">
        <v>20</v>
      </c>
      <c r="N1529">
        <v>0</v>
      </c>
      <c r="O1529" s="2">
        <v>10</v>
      </c>
      <c r="P1529" s="2">
        <v>3</v>
      </c>
      <c r="Q1529" s="2">
        <v>14</v>
      </c>
      <c r="R1529" s="2">
        <v>15</v>
      </c>
      <c r="S1529" s="2">
        <v>1</v>
      </c>
      <c r="T1529" s="2">
        <v>0</v>
      </c>
      <c r="U1529" s="2">
        <v>3</v>
      </c>
      <c r="V1529" s="45">
        <v>6.6898148148148151E-3</v>
      </c>
      <c r="W1529" s="45">
        <v>0</v>
      </c>
      <c r="X1529" s="45">
        <v>5.5989583333333336E-2</v>
      </c>
      <c r="Y1529" s="2">
        <v>3</v>
      </c>
      <c r="Z1529" s="2">
        <v>15</v>
      </c>
      <c r="AA1529">
        <v>20</v>
      </c>
      <c r="AB1529" t="str">
        <f t="shared" si="18"/>
        <v>Aneurin BevanBlaenau Gwent</v>
      </c>
      <c r="AC1529" t="str">
        <f>IFERROR(VLOOKUP(AB1529,Control!X:Y,2,FALSE),"secondary")</f>
        <v>Primary</v>
      </c>
    </row>
    <row r="1530" spans="1:29" x14ac:dyDescent="0.25">
      <c r="A1530" s="11">
        <v>44662</v>
      </c>
      <c r="B1530" s="2">
        <v>15</v>
      </c>
      <c r="C1530" t="s">
        <v>89</v>
      </c>
      <c r="D1530" t="s">
        <v>159</v>
      </c>
      <c r="E1530" t="s">
        <v>150</v>
      </c>
      <c r="F1530" t="s">
        <v>280</v>
      </c>
      <c r="G1530" s="3">
        <v>0</v>
      </c>
      <c r="H1530" s="5">
        <v>4.6030090277777783E-2</v>
      </c>
      <c r="I1530" s="2">
        <v>0</v>
      </c>
      <c r="J1530" s="2">
        <v>0</v>
      </c>
      <c r="K1530" s="2">
        <v>0</v>
      </c>
      <c r="L1530" s="2">
        <v>1</v>
      </c>
      <c r="M1530" s="2">
        <v>1</v>
      </c>
      <c r="N1530">
        <v>0</v>
      </c>
      <c r="O1530" s="2">
        <v>0</v>
      </c>
      <c r="P1530" s="2">
        <v>1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45">
        <v>4.409722222222222E-3</v>
      </c>
      <c r="W1530" s="45">
        <v>1</v>
      </c>
      <c r="X1530" s="45" t="s">
        <v>77</v>
      </c>
      <c r="Y1530" s="2">
        <v>0</v>
      </c>
      <c r="Z1530" s="2">
        <v>0</v>
      </c>
      <c r="AA1530">
        <v>1</v>
      </c>
      <c r="AB1530" t="str">
        <f t="shared" si="18"/>
        <v>Aneurin BevanBlaenau Gwent</v>
      </c>
      <c r="AC1530" t="str">
        <f>IFERROR(VLOOKUP(AB1530,Control!X:Y,2,FALSE),"secondary")</f>
        <v>Primary</v>
      </c>
    </row>
    <row r="1531" spans="1:29" x14ac:dyDescent="0.25">
      <c r="A1531" s="11">
        <v>44662</v>
      </c>
      <c r="B1531" s="2">
        <v>15</v>
      </c>
      <c r="C1531" t="s">
        <v>89</v>
      </c>
      <c r="D1531" t="s">
        <v>158</v>
      </c>
      <c r="E1531" t="s">
        <v>132</v>
      </c>
      <c r="F1531" t="s">
        <v>280</v>
      </c>
      <c r="G1531" s="3">
        <v>0</v>
      </c>
      <c r="H1531" s="5">
        <v>1.3379631944444446E-2</v>
      </c>
      <c r="I1531" s="2">
        <v>0</v>
      </c>
      <c r="J1531" s="2">
        <v>0</v>
      </c>
      <c r="K1531" s="2">
        <v>0</v>
      </c>
      <c r="L1531" s="2">
        <v>1</v>
      </c>
      <c r="M1531" s="2">
        <v>1</v>
      </c>
      <c r="N1531">
        <v>0</v>
      </c>
      <c r="O1531" s="2">
        <v>1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1</v>
      </c>
      <c r="V1531" s="45" t="s">
        <v>77</v>
      </c>
      <c r="W1531" s="45" t="s">
        <v>77</v>
      </c>
      <c r="X1531" s="45" t="s">
        <v>77</v>
      </c>
      <c r="Y1531" s="2">
        <v>1</v>
      </c>
      <c r="Z1531" s="2">
        <v>0</v>
      </c>
      <c r="AA1531">
        <v>1</v>
      </c>
      <c r="AB1531" t="str">
        <f t="shared" si="18"/>
        <v>Aneurin BevanBlaenau Gwent</v>
      </c>
      <c r="AC1531" t="str">
        <f>IFERROR(VLOOKUP(AB1531,Control!X:Y,2,FALSE),"secondary")</f>
        <v>Primary</v>
      </c>
    </row>
    <row r="1532" spans="1:29" x14ac:dyDescent="0.25">
      <c r="A1532" s="11">
        <v>44662</v>
      </c>
      <c r="B1532" s="2">
        <v>15</v>
      </c>
      <c r="C1532" t="s">
        <v>89</v>
      </c>
      <c r="D1532" t="s">
        <v>134</v>
      </c>
      <c r="E1532" t="s">
        <v>132</v>
      </c>
      <c r="F1532" t="s">
        <v>272</v>
      </c>
      <c r="G1532" s="3">
        <v>167.68471516666671</v>
      </c>
      <c r="H1532" s="5">
        <v>8.0339106438213931E-2</v>
      </c>
      <c r="I1532" s="2">
        <v>11</v>
      </c>
      <c r="J1532" s="2">
        <v>6</v>
      </c>
      <c r="K1532" s="2">
        <v>0</v>
      </c>
      <c r="L1532" s="2">
        <v>98</v>
      </c>
      <c r="M1532" s="2">
        <v>98</v>
      </c>
      <c r="N1532">
        <v>15</v>
      </c>
      <c r="O1532" s="2">
        <v>53</v>
      </c>
      <c r="P1532" s="2">
        <v>19</v>
      </c>
      <c r="Q1532" s="2">
        <v>55</v>
      </c>
      <c r="R1532" s="2">
        <v>64</v>
      </c>
      <c r="S1532" s="2">
        <v>9</v>
      </c>
      <c r="T1532" s="2">
        <v>0</v>
      </c>
      <c r="U1532" s="2">
        <v>15</v>
      </c>
      <c r="V1532" s="45">
        <v>4.8842592592592592E-3</v>
      </c>
      <c r="W1532" s="45">
        <v>0.68421052631578949</v>
      </c>
      <c r="X1532" s="45">
        <v>9.662037037037037E-2</v>
      </c>
      <c r="Y1532" s="2">
        <v>15</v>
      </c>
      <c r="Z1532" s="2">
        <v>64</v>
      </c>
      <c r="AA1532">
        <v>98</v>
      </c>
      <c r="AB1532" t="str">
        <f t="shared" si="18"/>
        <v>Aneurin BevanCaerphilly</v>
      </c>
      <c r="AC1532" t="str">
        <f>IFERROR(VLOOKUP(AB1532,Control!X:Y,2,FALSE),"secondary")</f>
        <v>Primary</v>
      </c>
    </row>
    <row r="1533" spans="1:29" x14ac:dyDescent="0.25">
      <c r="A1533" s="11">
        <v>44662</v>
      </c>
      <c r="B1533" s="2">
        <v>15</v>
      </c>
      <c r="C1533" t="s">
        <v>89</v>
      </c>
      <c r="D1533" t="s">
        <v>159</v>
      </c>
      <c r="E1533" t="s">
        <v>150</v>
      </c>
      <c r="F1533" t="s">
        <v>272</v>
      </c>
      <c r="G1533" s="3">
        <v>0</v>
      </c>
      <c r="H1533" s="5">
        <v>4.3428884851421198E-2</v>
      </c>
      <c r="I1533" s="2">
        <v>0</v>
      </c>
      <c r="J1533" s="2">
        <v>0</v>
      </c>
      <c r="K1533" s="2">
        <v>0</v>
      </c>
      <c r="L1533" s="2">
        <v>43</v>
      </c>
      <c r="M1533" s="2">
        <v>43</v>
      </c>
      <c r="N1533">
        <v>0</v>
      </c>
      <c r="O1533" s="2">
        <v>24</v>
      </c>
      <c r="P1533" s="2">
        <v>9</v>
      </c>
      <c r="Q1533" s="2">
        <v>23</v>
      </c>
      <c r="R1533" s="2">
        <v>27</v>
      </c>
      <c r="S1533" s="2">
        <v>4</v>
      </c>
      <c r="T1533" s="2">
        <v>1</v>
      </c>
      <c r="U1533" s="2">
        <v>6</v>
      </c>
      <c r="V1533" s="45">
        <v>5.9143518518518529E-3</v>
      </c>
      <c r="W1533" s="45">
        <v>0.44444444444444442</v>
      </c>
      <c r="X1533" s="45">
        <v>0.1</v>
      </c>
      <c r="Y1533" s="2">
        <v>7</v>
      </c>
      <c r="Z1533" s="2">
        <v>27</v>
      </c>
      <c r="AA1533">
        <v>43</v>
      </c>
      <c r="AB1533" t="str">
        <f t="shared" si="18"/>
        <v>Aneurin BevanCaerphilly</v>
      </c>
      <c r="AC1533" t="str">
        <f>IFERROR(VLOOKUP(AB1533,Control!X:Y,2,FALSE),"secondary")</f>
        <v>Primary</v>
      </c>
    </row>
    <row r="1534" spans="1:29" x14ac:dyDescent="0.25">
      <c r="A1534" s="11">
        <v>44662</v>
      </c>
      <c r="B1534" s="2">
        <v>15</v>
      </c>
      <c r="C1534" t="s">
        <v>89</v>
      </c>
      <c r="D1534" t="s">
        <v>158</v>
      </c>
      <c r="E1534" t="s">
        <v>132</v>
      </c>
      <c r="F1534" t="s">
        <v>272</v>
      </c>
      <c r="G1534" s="3">
        <v>0</v>
      </c>
      <c r="H1534" s="5">
        <v>2.1307871527777779E-2</v>
      </c>
      <c r="I1534" s="2">
        <v>0</v>
      </c>
      <c r="J1534" s="2">
        <v>0</v>
      </c>
      <c r="K1534" s="2">
        <v>0</v>
      </c>
      <c r="L1534" s="2">
        <v>3</v>
      </c>
      <c r="M1534" s="2">
        <v>3</v>
      </c>
      <c r="N1534">
        <v>0</v>
      </c>
      <c r="O1534" s="2">
        <v>3</v>
      </c>
      <c r="P1534" s="2">
        <v>0</v>
      </c>
      <c r="Q1534" s="2">
        <v>1</v>
      </c>
      <c r="R1534" s="2">
        <v>2</v>
      </c>
      <c r="S1534" s="2">
        <v>1</v>
      </c>
      <c r="T1534" s="2">
        <v>0</v>
      </c>
      <c r="U1534" s="2">
        <v>1</v>
      </c>
      <c r="V1534" s="45" t="s">
        <v>77</v>
      </c>
      <c r="W1534" s="45" t="s">
        <v>77</v>
      </c>
      <c r="X1534" s="45">
        <v>0.23015625000000001</v>
      </c>
      <c r="Y1534" s="2">
        <v>1</v>
      </c>
      <c r="Z1534" s="2">
        <v>2</v>
      </c>
      <c r="AA1534">
        <v>3</v>
      </c>
      <c r="AB1534" t="str">
        <f t="shared" si="18"/>
        <v>Aneurin BevanCaerphilly</v>
      </c>
      <c r="AC1534" t="str">
        <f>IFERROR(VLOOKUP(AB1534,Control!X:Y,2,FALSE),"secondary")</f>
        <v>Primary</v>
      </c>
    </row>
    <row r="1535" spans="1:29" x14ac:dyDescent="0.25">
      <c r="A1535" s="11">
        <v>44662</v>
      </c>
      <c r="B1535" s="2">
        <v>15</v>
      </c>
      <c r="C1535" t="s">
        <v>89</v>
      </c>
      <c r="D1535" t="s">
        <v>152</v>
      </c>
      <c r="E1535" t="s">
        <v>132</v>
      </c>
      <c r="F1535" t="s">
        <v>272</v>
      </c>
      <c r="G1535" s="3">
        <v>0</v>
      </c>
      <c r="H1535" s="5" t="s">
        <v>77</v>
      </c>
      <c r="I1535" s="2">
        <v>0</v>
      </c>
      <c r="J1535" s="2">
        <v>0</v>
      </c>
      <c r="K1535" s="2">
        <v>0</v>
      </c>
      <c r="L1535" s="2">
        <v>1</v>
      </c>
      <c r="M1535" s="2">
        <v>1</v>
      </c>
      <c r="N1535">
        <v>0</v>
      </c>
      <c r="O1535" s="2">
        <v>0</v>
      </c>
      <c r="P1535" s="2">
        <v>0</v>
      </c>
      <c r="Q1535" s="2">
        <v>1</v>
      </c>
      <c r="R1535" s="2">
        <v>1</v>
      </c>
      <c r="S1535" s="2">
        <v>0</v>
      </c>
      <c r="T1535" s="2">
        <v>0</v>
      </c>
      <c r="U1535" s="2">
        <v>0</v>
      </c>
      <c r="V1535" s="45" t="s">
        <v>77</v>
      </c>
      <c r="W1535" s="45" t="s">
        <v>77</v>
      </c>
      <c r="X1535" s="45">
        <v>0.18607638888888889</v>
      </c>
      <c r="Y1535" s="2">
        <v>0</v>
      </c>
      <c r="Z1535" s="2">
        <v>1</v>
      </c>
      <c r="AA1535">
        <v>1</v>
      </c>
      <c r="AB1535" t="str">
        <f t="shared" si="18"/>
        <v>Aneurin BevanCaerphilly</v>
      </c>
      <c r="AC1535" t="str">
        <f>IFERROR(VLOOKUP(AB1535,Control!X:Y,2,FALSE),"secondary")</f>
        <v>Primary</v>
      </c>
    </row>
    <row r="1536" spans="1:29" x14ac:dyDescent="0.25">
      <c r="A1536" s="11">
        <v>44662</v>
      </c>
      <c r="B1536" s="2">
        <v>15</v>
      </c>
      <c r="C1536" t="s">
        <v>89</v>
      </c>
      <c r="D1536" t="s">
        <v>134</v>
      </c>
      <c r="E1536" t="s">
        <v>132</v>
      </c>
      <c r="F1536" t="s">
        <v>273</v>
      </c>
      <c r="G1536" s="3">
        <v>2.2072221666666669</v>
      </c>
      <c r="H1536" s="5">
        <v>0.10238425694444446</v>
      </c>
      <c r="I1536" s="2">
        <v>0</v>
      </c>
      <c r="J1536" s="2">
        <v>0</v>
      </c>
      <c r="K1536" s="2">
        <v>0</v>
      </c>
      <c r="L1536" s="2">
        <v>2</v>
      </c>
      <c r="M1536" s="2">
        <v>2</v>
      </c>
      <c r="N1536">
        <v>1</v>
      </c>
      <c r="O1536" s="2">
        <v>1</v>
      </c>
      <c r="P1536" s="2">
        <v>0</v>
      </c>
      <c r="Q1536" s="2">
        <v>1</v>
      </c>
      <c r="R1536" s="2">
        <v>2</v>
      </c>
      <c r="S1536" s="2">
        <v>1</v>
      </c>
      <c r="T1536" s="2">
        <v>0</v>
      </c>
      <c r="U1536" s="2">
        <v>0</v>
      </c>
      <c r="V1536" s="45" t="s">
        <v>77</v>
      </c>
      <c r="W1536" s="45" t="s">
        <v>77</v>
      </c>
      <c r="X1536" s="45">
        <v>0.10548032407407407</v>
      </c>
      <c r="Y1536" s="2">
        <v>0</v>
      </c>
      <c r="Z1536" s="2">
        <v>2</v>
      </c>
      <c r="AA1536">
        <v>2</v>
      </c>
      <c r="AB1536" t="str">
        <f t="shared" si="18"/>
        <v>Aneurin BevanCardiff</v>
      </c>
      <c r="AC1536" t="str">
        <f>IFERROR(VLOOKUP(AB1536,Control!X:Y,2,FALSE),"secondary")</f>
        <v>secondary</v>
      </c>
    </row>
    <row r="1537" spans="1:29" x14ac:dyDescent="0.25">
      <c r="A1537" s="11">
        <v>44662</v>
      </c>
      <c r="B1537" s="2">
        <v>15</v>
      </c>
      <c r="C1537" t="s">
        <v>89</v>
      </c>
      <c r="D1537" t="s">
        <v>134</v>
      </c>
      <c r="E1537" t="s">
        <v>132</v>
      </c>
      <c r="F1537" t="s">
        <v>281</v>
      </c>
      <c r="G1537" s="3">
        <v>0.40916666666666668</v>
      </c>
      <c r="H1537" s="5">
        <v>2.7465277777777776E-2</v>
      </c>
      <c r="I1537" s="2">
        <v>0</v>
      </c>
      <c r="J1537" s="2">
        <v>0</v>
      </c>
      <c r="K1537" s="2">
        <v>0</v>
      </c>
      <c r="L1537" s="2">
        <v>1</v>
      </c>
      <c r="M1537" s="2">
        <v>1</v>
      </c>
      <c r="N1537">
        <v>0</v>
      </c>
      <c r="O1537" s="2">
        <v>1</v>
      </c>
      <c r="P1537" s="2">
        <v>0</v>
      </c>
      <c r="Q1537" s="2">
        <v>1</v>
      </c>
      <c r="R1537" s="2">
        <v>1</v>
      </c>
      <c r="S1537" s="2">
        <v>0</v>
      </c>
      <c r="T1537" s="2">
        <v>0</v>
      </c>
      <c r="U1537" s="2">
        <v>0</v>
      </c>
      <c r="V1537" s="45" t="s">
        <v>77</v>
      </c>
      <c r="W1537" s="45" t="s">
        <v>77</v>
      </c>
      <c r="X1537" s="45">
        <v>6.018518518518519E-4</v>
      </c>
      <c r="Y1537" s="2">
        <v>0</v>
      </c>
      <c r="Z1537" s="2">
        <v>1</v>
      </c>
      <c r="AA1537">
        <v>1</v>
      </c>
      <c r="AB1537" t="str">
        <f t="shared" si="18"/>
        <v>Aneurin BevanMerthyr Tydfil</v>
      </c>
      <c r="AC1537" t="str">
        <f>IFERROR(VLOOKUP(AB1537,Control!X:Y,2,FALSE),"secondary")</f>
        <v>secondary</v>
      </c>
    </row>
    <row r="1538" spans="1:29" x14ac:dyDescent="0.25">
      <c r="A1538" s="11">
        <v>44662</v>
      </c>
      <c r="B1538" s="2">
        <v>15</v>
      </c>
      <c r="C1538" t="s">
        <v>89</v>
      </c>
      <c r="D1538" t="s">
        <v>134</v>
      </c>
      <c r="E1538" t="s">
        <v>132</v>
      </c>
      <c r="F1538" t="s">
        <v>279</v>
      </c>
      <c r="G1538" s="3">
        <v>80.538608166666663</v>
      </c>
      <c r="H1538" s="5">
        <v>6.5295301884920637E-2</v>
      </c>
      <c r="I1538" s="2">
        <v>5</v>
      </c>
      <c r="J1538" s="2">
        <v>2</v>
      </c>
      <c r="K1538" s="2">
        <v>0</v>
      </c>
      <c r="L1538" s="2">
        <v>65</v>
      </c>
      <c r="M1538" s="2">
        <v>63</v>
      </c>
      <c r="N1538">
        <v>8</v>
      </c>
      <c r="O1538" s="2">
        <v>37</v>
      </c>
      <c r="P1538" s="2">
        <v>8</v>
      </c>
      <c r="Q1538" s="2">
        <v>40</v>
      </c>
      <c r="R1538" s="2">
        <v>46</v>
      </c>
      <c r="S1538" s="2">
        <v>6</v>
      </c>
      <c r="T1538" s="2">
        <v>0</v>
      </c>
      <c r="U1538" s="2">
        <v>11</v>
      </c>
      <c r="V1538" s="45">
        <v>9.884259259259261E-3</v>
      </c>
      <c r="W1538" s="45">
        <v>0.25</v>
      </c>
      <c r="X1538" s="45">
        <v>7.7835648148148154E-2</v>
      </c>
      <c r="Y1538" s="2">
        <v>11</v>
      </c>
      <c r="Z1538" s="2">
        <v>46</v>
      </c>
      <c r="AA1538">
        <v>64</v>
      </c>
      <c r="AB1538" t="str">
        <f t="shared" si="18"/>
        <v>Aneurin BevanMonmouthshire</v>
      </c>
      <c r="AC1538" t="str">
        <f>IFERROR(VLOOKUP(AB1538,Control!X:Y,2,FALSE),"secondary")</f>
        <v>Primary</v>
      </c>
    </row>
    <row r="1539" spans="1:29" x14ac:dyDescent="0.25">
      <c r="A1539" s="11">
        <v>44662</v>
      </c>
      <c r="B1539" s="2">
        <v>15</v>
      </c>
      <c r="C1539" t="s">
        <v>89</v>
      </c>
      <c r="D1539" t="s">
        <v>152</v>
      </c>
      <c r="E1539" t="s">
        <v>132</v>
      </c>
      <c r="F1539" t="s">
        <v>279</v>
      </c>
      <c r="G1539" s="3">
        <v>0</v>
      </c>
      <c r="H1539" s="5">
        <v>7.7932089506172836E-2</v>
      </c>
      <c r="I1539" s="2">
        <v>2</v>
      </c>
      <c r="J1539" s="2">
        <v>1</v>
      </c>
      <c r="K1539" s="2">
        <v>0</v>
      </c>
      <c r="L1539" s="2">
        <v>10</v>
      </c>
      <c r="M1539" s="2">
        <v>9</v>
      </c>
      <c r="N1539">
        <v>0</v>
      </c>
      <c r="O1539" s="2">
        <v>7</v>
      </c>
      <c r="P1539" s="2">
        <v>1</v>
      </c>
      <c r="Q1539" s="2">
        <v>8</v>
      </c>
      <c r="R1539" s="2">
        <v>9</v>
      </c>
      <c r="S1539" s="2">
        <v>1</v>
      </c>
      <c r="T1539" s="2">
        <v>0</v>
      </c>
      <c r="U1539" s="2">
        <v>0</v>
      </c>
      <c r="V1539" s="45">
        <v>4.3287037037037035E-3</v>
      </c>
      <c r="W1539" s="45">
        <v>1</v>
      </c>
      <c r="X1539" s="45">
        <v>0.13266203703703705</v>
      </c>
      <c r="Y1539" s="2">
        <v>0</v>
      </c>
      <c r="Z1539" s="2">
        <v>9</v>
      </c>
      <c r="AA1539">
        <v>10</v>
      </c>
      <c r="AB1539" t="str">
        <f t="shared" si="18"/>
        <v>Aneurin BevanMonmouthshire</v>
      </c>
      <c r="AC1539" t="str">
        <f>IFERROR(VLOOKUP(AB1539,Control!X:Y,2,FALSE),"secondary")</f>
        <v>Primary</v>
      </c>
    </row>
    <row r="1540" spans="1:29" x14ac:dyDescent="0.25">
      <c r="A1540" s="11">
        <v>44662</v>
      </c>
      <c r="B1540" s="2">
        <v>15</v>
      </c>
      <c r="C1540" t="s">
        <v>89</v>
      </c>
      <c r="D1540" t="s">
        <v>158</v>
      </c>
      <c r="E1540" t="s">
        <v>132</v>
      </c>
      <c r="F1540" t="s">
        <v>279</v>
      </c>
      <c r="G1540" s="3">
        <v>0</v>
      </c>
      <c r="H1540" s="5">
        <v>4.3451000578703707E-2</v>
      </c>
      <c r="I1540" s="2">
        <v>0</v>
      </c>
      <c r="J1540" s="2">
        <v>0</v>
      </c>
      <c r="K1540" s="2">
        <v>0</v>
      </c>
      <c r="L1540" s="2">
        <v>12</v>
      </c>
      <c r="M1540" s="2">
        <v>11</v>
      </c>
      <c r="N1540">
        <v>0</v>
      </c>
      <c r="O1540" s="2">
        <v>8</v>
      </c>
      <c r="P1540" s="2">
        <v>1</v>
      </c>
      <c r="Q1540" s="2">
        <v>8</v>
      </c>
      <c r="R1540" s="2">
        <v>8</v>
      </c>
      <c r="S1540" s="2">
        <v>0</v>
      </c>
      <c r="T1540" s="2">
        <v>0</v>
      </c>
      <c r="U1540" s="2">
        <v>3</v>
      </c>
      <c r="V1540" s="45">
        <v>9.0046296296296298E-3</v>
      </c>
      <c r="W1540" s="45">
        <v>0</v>
      </c>
      <c r="X1540" s="45">
        <v>8.5225694444444444E-2</v>
      </c>
      <c r="Y1540" s="2">
        <v>3</v>
      </c>
      <c r="Z1540" s="2">
        <v>8</v>
      </c>
      <c r="AA1540">
        <v>12</v>
      </c>
      <c r="AB1540" t="str">
        <f t="shared" si="18"/>
        <v>Aneurin BevanMonmouthshire</v>
      </c>
      <c r="AC1540" t="str">
        <f>IFERROR(VLOOKUP(AB1540,Control!X:Y,2,FALSE),"secondary")</f>
        <v>Primary</v>
      </c>
    </row>
    <row r="1541" spans="1:29" x14ac:dyDescent="0.25">
      <c r="A1541" s="11">
        <v>44662</v>
      </c>
      <c r="B1541" s="2">
        <v>15</v>
      </c>
      <c r="C1541" t="s">
        <v>89</v>
      </c>
      <c r="D1541" t="s">
        <v>164</v>
      </c>
      <c r="E1541" t="s">
        <v>150</v>
      </c>
      <c r="F1541" t="s">
        <v>279</v>
      </c>
      <c r="G1541" s="3">
        <v>0</v>
      </c>
      <c r="H1541" s="5">
        <v>4.7453680555555556E-3</v>
      </c>
      <c r="I1541" s="2">
        <v>0</v>
      </c>
      <c r="J1541" s="2">
        <v>0</v>
      </c>
      <c r="K1541" s="2">
        <v>0</v>
      </c>
      <c r="L1541" s="2">
        <v>1</v>
      </c>
      <c r="M1541" s="2">
        <v>1</v>
      </c>
      <c r="N1541">
        <v>0</v>
      </c>
      <c r="O1541" s="2">
        <v>1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1</v>
      </c>
      <c r="V1541" s="45" t="s">
        <v>77</v>
      </c>
      <c r="W1541" s="45" t="s">
        <v>77</v>
      </c>
      <c r="X1541" s="45" t="s">
        <v>77</v>
      </c>
      <c r="Y1541" s="2">
        <v>1</v>
      </c>
      <c r="Z1541" s="2">
        <v>0</v>
      </c>
      <c r="AA1541">
        <v>1</v>
      </c>
      <c r="AB1541" t="str">
        <f t="shared" si="18"/>
        <v>Aneurin BevanMonmouthshire</v>
      </c>
      <c r="AC1541" t="str">
        <f>IFERROR(VLOOKUP(AB1541,Control!X:Y,2,FALSE),"secondary")</f>
        <v>Primary</v>
      </c>
    </row>
    <row r="1542" spans="1:29" x14ac:dyDescent="0.25">
      <c r="A1542" s="11">
        <v>44662</v>
      </c>
      <c r="B1542" s="2">
        <v>15</v>
      </c>
      <c r="C1542" t="s">
        <v>89</v>
      </c>
      <c r="D1542" t="s">
        <v>257</v>
      </c>
      <c r="E1542" t="s">
        <v>153</v>
      </c>
      <c r="F1542" t="s">
        <v>279</v>
      </c>
      <c r="G1542" s="3">
        <v>0</v>
      </c>
      <c r="H1542" s="5">
        <v>2.8587986111111114E-3</v>
      </c>
      <c r="I1542" s="2">
        <v>0</v>
      </c>
      <c r="J1542" s="2">
        <v>0</v>
      </c>
      <c r="K1542" s="2">
        <v>0</v>
      </c>
      <c r="L1542" s="2">
        <v>1</v>
      </c>
      <c r="M1542" s="2">
        <v>1</v>
      </c>
      <c r="N1542">
        <v>0</v>
      </c>
      <c r="O1542" s="2">
        <v>1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1</v>
      </c>
      <c r="V1542" s="45" t="s">
        <v>77</v>
      </c>
      <c r="W1542" s="45" t="s">
        <v>77</v>
      </c>
      <c r="X1542" s="45" t="s">
        <v>77</v>
      </c>
      <c r="Y1542" s="2">
        <v>1</v>
      </c>
      <c r="Z1542" s="2">
        <v>0</v>
      </c>
      <c r="AA1542">
        <v>1</v>
      </c>
      <c r="AB1542" t="str">
        <f t="shared" si="18"/>
        <v>Aneurin BevanMonmouthshire</v>
      </c>
      <c r="AC1542" t="str">
        <f>IFERROR(VLOOKUP(AB1542,Control!X:Y,2,FALSE),"secondary")</f>
        <v>Primary</v>
      </c>
    </row>
    <row r="1543" spans="1:29" x14ac:dyDescent="0.25">
      <c r="A1543" s="11">
        <v>44662</v>
      </c>
      <c r="B1543" s="2">
        <v>15</v>
      </c>
      <c r="C1543" t="s">
        <v>89</v>
      </c>
      <c r="D1543" t="s">
        <v>134</v>
      </c>
      <c r="E1543" t="s">
        <v>132</v>
      </c>
      <c r="F1543" t="s">
        <v>271</v>
      </c>
      <c r="G1543" s="3">
        <v>166.06416283333334</v>
      </c>
      <c r="H1543" s="5">
        <v>7.8254914028854441E-2</v>
      </c>
      <c r="I1543" s="2">
        <v>16</v>
      </c>
      <c r="J1543" s="2">
        <v>7</v>
      </c>
      <c r="K1543" s="2">
        <v>1</v>
      </c>
      <c r="L1543" s="2">
        <v>123</v>
      </c>
      <c r="M1543" s="2">
        <v>121</v>
      </c>
      <c r="N1543">
        <v>29</v>
      </c>
      <c r="O1543" s="2">
        <v>79</v>
      </c>
      <c r="P1543" s="2">
        <v>30</v>
      </c>
      <c r="Q1543" s="2">
        <v>57</v>
      </c>
      <c r="R1543" s="2">
        <v>73</v>
      </c>
      <c r="S1543" s="2">
        <v>16</v>
      </c>
      <c r="T1543" s="2">
        <v>0</v>
      </c>
      <c r="U1543" s="2">
        <v>20</v>
      </c>
      <c r="V1543" s="45">
        <v>3.7673611111111111E-3</v>
      </c>
      <c r="W1543" s="45">
        <v>0.66666666666666663</v>
      </c>
      <c r="X1543" s="45">
        <v>7.538194444444446E-2</v>
      </c>
      <c r="Y1543" s="2">
        <v>20</v>
      </c>
      <c r="Z1543" s="2">
        <v>73</v>
      </c>
      <c r="AA1543">
        <v>122</v>
      </c>
      <c r="AB1543" t="str">
        <f t="shared" si="18"/>
        <v>Aneurin BevanNewport</v>
      </c>
      <c r="AC1543" t="str">
        <f>IFERROR(VLOOKUP(AB1543,Control!X:Y,2,FALSE),"secondary")</f>
        <v>Primary</v>
      </c>
    </row>
    <row r="1544" spans="1:29" x14ac:dyDescent="0.25">
      <c r="A1544" s="11">
        <v>44662</v>
      </c>
      <c r="B1544" s="2">
        <v>15</v>
      </c>
      <c r="C1544" t="s">
        <v>89</v>
      </c>
      <c r="D1544" t="s">
        <v>158</v>
      </c>
      <c r="E1544" t="s">
        <v>132</v>
      </c>
      <c r="F1544" t="s">
        <v>271</v>
      </c>
      <c r="G1544" s="3">
        <v>1</v>
      </c>
      <c r="H1544" s="5">
        <v>5.4083911458333342E-2</v>
      </c>
      <c r="I1544" s="2">
        <v>3</v>
      </c>
      <c r="J1544" s="2">
        <v>0</v>
      </c>
      <c r="K1544" s="2">
        <v>0</v>
      </c>
      <c r="L1544" s="2">
        <v>38</v>
      </c>
      <c r="M1544" s="2">
        <v>38</v>
      </c>
      <c r="N1544">
        <v>0</v>
      </c>
      <c r="O1544" s="2">
        <v>22</v>
      </c>
      <c r="P1544" s="2">
        <v>4</v>
      </c>
      <c r="Q1544" s="2">
        <v>28</v>
      </c>
      <c r="R1544" s="2">
        <v>31</v>
      </c>
      <c r="S1544" s="2">
        <v>3</v>
      </c>
      <c r="T1544" s="2">
        <v>0</v>
      </c>
      <c r="U1544" s="2">
        <v>3</v>
      </c>
      <c r="V1544" s="45">
        <v>5.162037037037037E-3</v>
      </c>
      <c r="W1544" s="45">
        <v>0.5</v>
      </c>
      <c r="X1544" s="45">
        <v>0.10611111111111113</v>
      </c>
      <c r="Y1544" s="2">
        <v>3</v>
      </c>
      <c r="Z1544" s="2">
        <v>31</v>
      </c>
      <c r="AA1544">
        <v>38</v>
      </c>
      <c r="AB1544" t="str">
        <f t="shared" si="18"/>
        <v>Aneurin BevanNewport</v>
      </c>
      <c r="AC1544" t="str">
        <f>IFERROR(VLOOKUP(AB1544,Control!X:Y,2,FALSE),"secondary")</f>
        <v>Primary</v>
      </c>
    </row>
    <row r="1545" spans="1:29" x14ac:dyDescent="0.25">
      <c r="A1545" s="11">
        <v>44662</v>
      </c>
      <c r="B1545" s="2">
        <v>15</v>
      </c>
      <c r="C1545" t="s">
        <v>89</v>
      </c>
      <c r="D1545" t="s">
        <v>169</v>
      </c>
      <c r="E1545" t="s">
        <v>170</v>
      </c>
      <c r="F1545" t="s">
        <v>271</v>
      </c>
      <c r="G1545" s="3">
        <v>0</v>
      </c>
      <c r="H1545" s="5">
        <v>1.5300923611111111E-2</v>
      </c>
      <c r="I1545" s="2">
        <v>0</v>
      </c>
      <c r="J1545" s="2">
        <v>0</v>
      </c>
      <c r="K1545" s="2">
        <v>0</v>
      </c>
      <c r="L1545" s="2">
        <v>1</v>
      </c>
      <c r="M1545" s="2">
        <v>1</v>
      </c>
      <c r="N1545">
        <v>0</v>
      </c>
      <c r="O1545" s="2">
        <v>1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1</v>
      </c>
      <c r="V1545" s="45" t="s">
        <v>77</v>
      </c>
      <c r="W1545" s="45" t="s">
        <v>77</v>
      </c>
      <c r="X1545" s="45" t="s">
        <v>77</v>
      </c>
      <c r="Y1545" s="2">
        <v>1</v>
      </c>
      <c r="Z1545" s="2">
        <v>0</v>
      </c>
      <c r="AA1545">
        <v>1</v>
      </c>
      <c r="AB1545" t="str">
        <f t="shared" si="18"/>
        <v>Aneurin BevanNewport</v>
      </c>
      <c r="AC1545" t="str">
        <f>IFERROR(VLOOKUP(AB1545,Control!X:Y,2,FALSE),"secondary")</f>
        <v>Primary</v>
      </c>
    </row>
    <row r="1546" spans="1:29" x14ac:dyDescent="0.25">
      <c r="A1546" s="11">
        <v>44662</v>
      </c>
      <c r="B1546" s="2">
        <v>15</v>
      </c>
      <c r="C1546" t="s">
        <v>89</v>
      </c>
      <c r="D1546" t="s">
        <v>159</v>
      </c>
      <c r="E1546" t="s">
        <v>150</v>
      </c>
      <c r="F1546" t="s">
        <v>271</v>
      </c>
      <c r="G1546" s="3">
        <v>0</v>
      </c>
      <c r="H1546" s="5">
        <v>1.0439812499999999E-2</v>
      </c>
      <c r="I1546" s="2">
        <v>0</v>
      </c>
      <c r="J1546" s="2">
        <v>0</v>
      </c>
      <c r="K1546" s="2">
        <v>0</v>
      </c>
      <c r="L1546" s="2">
        <v>1</v>
      </c>
      <c r="M1546" s="2">
        <v>1</v>
      </c>
      <c r="N1546">
        <v>0</v>
      </c>
      <c r="O1546" s="2">
        <v>1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1</v>
      </c>
      <c r="V1546" s="45" t="s">
        <v>77</v>
      </c>
      <c r="W1546" s="45" t="s">
        <v>77</v>
      </c>
      <c r="X1546" s="45" t="s">
        <v>77</v>
      </c>
      <c r="Y1546" s="2">
        <v>1</v>
      </c>
      <c r="Z1546" s="2">
        <v>0</v>
      </c>
      <c r="AA1546">
        <v>1</v>
      </c>
      <c r="AB1546" t="str">
        <f t="shared" si="18"/>
        <v>Aneurin BevanNewport</v>
      </c>
      <c r="AC1546" t="str">
        <f>IFERROR(VLOOKUP(AB1546,Control!X:Y,2,FALSE),"secondary")</f>
        <v>Primary</v>
      </c>
    </row>
    <row r="1547" spans="1:29" x14ac:dyDescent="0.25">
      <c r="A1547" s="11">
        <v>44662</v>
      </c>
      <c r="B1547" s="2">
        <v>15</v>
      </c>
      <c r="C1547" t="s">
        <v>89</v>
      </c>
      <c r="D1547" t="s">
        <v>164</v>
      </c>
      <c r="E1547" t="s">
        <v>150</v>
      </c>
      <c r="F1547" t="s">
        <v>271</v>
      </c>
      <c r="G1547" s="3">
        <v>0</v>
      </c>
      <c r="H1547" s="5">
        <v>9.6759236111111108E-3</v>
      </c>
      <c r="I1547" s="2">
        <v>0</v>
      </c>
      <c r="J1547" s="2">
        <v>0</v>
      </c>
      <c r="K1547" s="2">
        <v>0</v>
      </c>
      <c r="L1547" s="2">
        <v>1</v>
      </c>
      <c r="M1547" s="2">
        <v>1</v>
      </c>
      <c r="N1547">
        <v>0</v>
      </c>
      <c r="O1547" s="2">
        <v>1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1</v>
      </c>
      <c r="V1547" s="45" t="s">
        <v>77</v>
      </c>
      <c r="W1547" s="45" t="s">
        <v>77</v>
      </c>
      <c r="X1547" s="45" t="s">
        <v>77</v>
      </c>
      <c r="Y1547" s="2">
        <v>1</v>
      </c>
      <c r="Z1547" s="2">
        <v>0</v>
      </c>
      <c r="AA1547">
        <v>1</v>
      </c>
      <c r="AB1547" t="str">
        <f t="shared" si="18"/>
        <v>Aneurin BevanNewport</v>
      </c>
      <c r="AC1547" t="str">
        <f>IFERROR(VLOOKUP(AB1547,Control!X:Y,2,FALSE),"secondary")</f>
        <v>Primary</v>
      </c>
    </row>
    <row r="1548" spans="1:29" x14ac:dyDescent="0.25">
      <c r="A1548" s="11">
        <v>44662</v>
      </c>
      <c r="B1548" s="2">
        <v>15</v>
      </c>
      <c r="C1548" t="s">
        <v>89</v>
      </c>
      <c r="D1548" t="s">
        <v>179</v>
      </c>
      <c r="E1548" t="s">
        <v>170</v>
      </c>
      <c r="F1548" t="s">
        <v>271</v>
      </c>
      <c r="G1548" s="3">
        <v>0</v>
      </c>
      <c r="H1548" s="5">
        <v>6.6087986111111113E-3</v>
      </c>
      <c r="I1548" s="2">
        <v>0</v>
      </c>
      <c r="J1548" s="2">
        <v>0</v>
      </c>
      <c r="K1548" s="2">
        <v>0</v>
      </c>
      <c r="L1548" s="2">
        <v>1</v>
      </c>
      <c r="M1548" s="2">
        <v>1</v>
      </c>
      <c r="N1548">
        <v>0</v>
      </c>
      <c r="O1548" s="2">
        <v>1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1</v>
      </c>
      <c r="V1548" s="45" t="s">
        <v>77</v>
      </c>
      <c r="W1548" s="45" t="s">
        <v>77</v>
      </c>
      <c r="X1548" s="45" t="s">
        <v>77</v>
      </c>
      <c r="Y1548" s="2">
        <v>1</v>
      </c>
      <c r="Z1548" s="2">
        <v>0</v>
      </c>
      <c r="AA1548">
        <v>1</v>
      </c>
      <c r="AB1548" t="str">
        <f t="shared" si="18"/>
        <v>Aneurin BevanNewport</v>
      </c>
      <c r="AC1548" t="str">
        <f>IFERROR(VLOOKUP(AB1548,Control!X:Y,2,FALSE),"secondary")</f>
        <v>Primary</v>
      </c>
    </row>
    <row r="1549" spans="1:29" x14ac:dyDescent="0.25">
      <c r="A1549" s="11">
        <v>44662</v>
      </c>
      <c r="B1549" s="2">
        <v>15</v>
      </c>
      <c r="C1549" t="s">
        <v>89</v>
      </c>
      <c r="D1549" t="s">
        <v>152</v>
      </c>
      <c r="E1549" t="s">
        <v>132</v>
      </c>
      <c r="F1549" t="s">
        <v>94</v>
      </c>
      <c r="G1549" s="3">
        <v>0</v>
      </c>
      <c r="H1549" s="5">
        <v>7.8420121527777789E-2</v>
      </c>
      <c r="I1549" s="2">
        <v>0</v>
      </c>
      <c r="J1549" s="2">
        <v>0</v>
      </c>
      <c r="K1549" s="2">
        <v>0</v>
      </c>
      <c r="L1549" s="2">
        <v>2</v>
      </c>
      <c r="M1549" s="2">
        <v>2</v>
      </c>
      <c r="N1549">
        <v>0</v>
      </c>
      <c r="O1549" s="2">
        <v>1</v>
      </c>
      <c r="P1549" s="2">
        <v>0</v>
      </c>
      <c r="Q1549" s="2">
        <v>2</v>
      </c>
      <c r="R1549" s="2">
        <v>2</v>
      </c>
      <c r="S1549" s="2">
        <v>0</v>
      </c>
      <c r="T1549" s="2">
        <v>0</v>
      </c>
      <c r="U1549" s="2">
        <v>0</v>
      </c>
      <c r="V1549" s="45" t="s">
        <v>77</v>
      </c>
      <c r="W1549" s="45" t="s">
        <v>77</v>
      </c>
      <c r="X1549" s="45">
        <v>0.1290625</v>
      </c>
      <c r="Y1549" s="2">
        <v>0</v>
      </c>
      <c r="Z1549" s="2">
        <v>2</v>
      </c>
      <c r="AA1549">
        <v>2</v>
      </c>
      <c r="AB1549" t="str">
        <f t="shared" si="18"/>
        <v>Aneurin BevanPowys</v>
      </c>
      <c r="AC1549" t="str">
        <f>IFERROR(VLOOKUP(AB1549,Control!X:Y,2,FALSE),"secondary")</f>
        <v>secondary</v>
      </c>
    </row>
    <row r="1550" spans="1:29" x14ac:dyDescent="0.25">
      <c r="A1550" s="11">
        <v>44662</v>
      </c>
      <c r="B1550" s="2">
        <v>15</v>
      </c>
      <c r="C1550" t="s">
        <v>89</v>
      </c>
      <c r="D1550" t="s">
        <v>134</v>
      </c>
      <c r="E1550" t="s">
        <v>132</v>
      </c>
      <c r="F1550" t="s">
        <v>278</v>
      </c>
      <c r="G1550" s="3">
        <v>74.992495333333338</v>
      </c>
      <c r="H1550" s="5">
        <v>7.3522372319688112E-2</v>
      </c>
      <c r="I1550" s="2">
        <v>9</v>
      </c>
      <c r="J1550" s="2">
        <v>2</v>
      </c>
      <c r="K1550" s="2">
        <v>0</v>
      </c>
      <c r="L1550" s="2">
        <v>56</v>
      </c>
      <c r="M1550" s="2">
        <v>55</v>
      </c>
      <c r="N1550">
        <v>4</v>
      </c>
      <c r="O1550" s="2">
        <v>30</v>
      </c>
      <c r="P1550" s="2">
        <v>10</v>
      </c>
      <c r="Q1550" s="2">
        <v>34</v>
      </c>
      <c r="R1550" s="2">
        <v>41</v>
      </c>
      <c r="S1550" s="2">
        <v>7</v>
      </c>
      <c r="T1550" s="2">
        <v>1</v>
      </c>
      <c r="U1550" s="2">
        <v>4</v>
      </c>
      <c r="V1550" s="45">
        <v>4.3692129629629636E-3</v>
      </c>
      <c r="W1550" s="45">
        <v>0.6</v>
      </c>
      <c r="X1550" s="45">
        <v>0.11269675925925926</v>
      </c>
      <c r="Y1550" s="2">
        <v>5</v>
      </c>
      <c r="Z1550" s="2">
        <v>41</v>
      </c>
      <c r="AA1550">
        <v>55</v>
      </c>
      <c r="AB1550" t="str">
        <f t="shared" si="18"/>
        <v>Aneurin BevanTorfaen</v>
      </c>
      <c r="AC1550" t="str">
        <f>IFERROR(VLOOKUP(AB1550,Control!X:Y,2,FALSE),"secondary")</f>
        <v>Primary</v>
      </c>
    </row>
    <row r="1551" spans="1:29" x14ac:dyDescent="0.25">
      <c r="A1551" s="11">
        <v>44662</v>
      </c>
      <c r="B1551" s="2">
        <v>15</v>
      </c>
      <c r="C1551" t="s">
        <v>89</v>
      </c>
      <c r="D1551" t="s">
        <v>152</v>
      </c>
      <c r="E1551" t="s">
        <v>132</v>
      </c>
      <c r="F1551" t="s">
        <v>278</v>
      </c>
      <c r="G1551" s="3">
        <v>0</v>
      </c>
      <c r="H1551" s="5">
        <v>4.2269479745370375E-2</v>
      </c>
      <c r="I1551" s="2">
        <v>3</v>
      </c>
      <c r="J1551" s="2">
        <v>1</v>
      </c>
      <c r="K1551" s="2">
        <v>0</v>
      </c>
      <c r="L1551" s="2">
        <v>37</v>
      </c>
      <c r="M1551" s="2">
        <v>34</v>
      </c>
      <c r="N1551">
        <v>0</v>
      </c>
      <c r="O1551" s="2">
        <v>26</v>
      </c>
      <c r="P1551" s="2">
        <v>2</v>
      </c>
      <c r="Q1551" s="2">
        <v>14</v>
      </c>
      <c r="R1551" s="2">
        <v>14</v>
      </c>
      <c r="S1551" s="2">
        <v>0</v>
      </c>
      <c r="T1551" s="2">
        <v>0</v>
      </c>
      <c r="U1551" s="2">
        <v>21</v>
      </c>
      <c r="V1551" s="45">
        <v>4.8784722222222224E-3</v>
      </c>
      <c r="W1551" s="45">
        <v>0.5</v>
      </c>
      <c r="X1551" s="45">
        <v>0.12287037037037038</v>
      </c>
      <c r="Y1551" s="2">
        <v>21</v>
      </c>
      <c r="Z1551" s="2">
        <v>14</v>
      </c>
      <c r="AA1551">
        <v>37</v>
      </c>
      <c r="AB1551" t="str">
        <f t="shared" si="18"/>
        <v>Aneurin BevanTorfaen</v>
      </c>
      <c r="AC1551" t="str">
        <f>IFERROR(VLOOKUP(AB1551,Control!X:Y,2,FALSE),"secondary")</f>
        <v>Primary</v>
      </c>
    </row>
    <row r="1552" spans="1:29" x14ac:dyDescent="0.25">
      <c r="A1552" s="11">
        <v>44662</v>
      </c>
      <c r="B1552" s="2">
        <v>15</v>
      </c>
      <c r="C1552" t="s">
        <v>89</v>
      </c>
      <c r="D1552" t="s">
        <v>158</v>
      </c>
      <c r="E1552" t="s">
        <v>132</v>
      </c>
      <c r="F1552" t="s">
        <v>278</v>
      </c>
      <c r="G1552" s="3">
        <v>0</v>
      </c>
      <c r="H1552" s="5">
        <v>4.4632021551724133E-2</v>
      </c>
      <c r="I1552" s="2">
        <v>1</v>
      </c>
      <c r="J1552" s="2">
        <v>0</v>
      </c>
      <c r="K1552" s="2">
        <v>0</v>
      </c>
      <c r="L1552" s="2">
        <v>31</v>
      </c>
      <c r="M1552" s="2">
        <v>30</v>
      </c>
      <c r="N1552">
        <v>0</v>
      </c>
      <c r="O1552" s="2">
        <v>23</v>
      </c>
      <c r="P1552" s="2">
        <v>2</v>
      </c>
      <c r="Q1552" s="2">
        <v>7</v>
      </c>
      <c r="R1552" s="2">
        <v>8</v>
      </c>
      <c r="S1552" s="2">
        <v>1</v>
      </c>
      <c r="T1552" s="2">
        <v>0</v>
      </c>
      <c r="U1552" s="2">
        <v>21</v>
      </c>
      <c r="V1552" s="45">
        <v>6.2210648148148138E-3</v>
      </c>
      <c r="W1552" s="45">
        <v>0</v>
      </c>
      <c r="X1552" s="45">
        <v>6.8923611111111116E-2</v>
      </c>
      <c r="Y1552" s="2">
        <v>21</v>
      </c>
      <c r="Z1552" s="2">
        <v>8</v>
      </c>
      <c r="AA1552">
        <v>31</v>
      </c>
      <c r="AB1552" t="str">
        <f t="shared" si="18"/>
        <v>Aneurin BevanTorfaen</v>
      </c>
      <c r="AC1552" t="str">
        <f>IFERROR(VLOOKUP(AB1552,Control!X:Y,2,FALSE),"secondary")</f>
        <v>Primary</v>
      </c>
    </row>
    <row r="1553" spans="1:29" x14ac:dyDescent="0.25">
      <c r="A1553" s="11">
        <v>44662</v>
      </c>
      <c r="B1553" s="2">
        <v>15</v>
      </c>
      <c r="C1553" t="s">
        <v>89</v>
      </c>
      <c r="D1553" t="s">
        <v>159</v>
      </c>
      <c r="E1553" t="s">
        <v>150</v>
      </c>
      <c r="F1553" t="s">
        <v>278</v>
      </c>
      <c r="G1553" s="3">
        <v>0</v>
      </c>
      <c r="H1553" s="5">
        <v>1.5595421296296295E-2</v>
      </c>
      <c r="I1553" s="2">
        <v>0</v>
      </c>
      <c r="J1553" s="2">
        <v>0</v>
      </c>
      <c r="K1553" s="2">
        <v>0</v>
      </c>
      <c r="L1553" s="2">
        <v>10</v>
      </c>
      <c r="M1553" s="2">
        <v>9</v>
      </c>
      <c r="N1553">
        <v>0</v>
      </c>
      <c r="O1553" s="2">
        <v>9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10</v>
      </c>
      <c r="V1553" s="45" t="s">
        <v>77</v>
      </c>
      <c r="W1553" s="45" t="s">
        <v>77</v>
      </c>
      <c r="X1553" s="45" t="s">
        <v>77</v>
      </c>
      <c r="Y1553" s="2">
        <v>10</v>
      </c>
      <c r="Z1553" s="2">
        <v>0</v>
      </c>
      <c r="AA1553">
        <v>10</v>
      </c>
      <c r="AB1553" t="str">
        <f t="shared" si="18"/>
        <v>Aneurin BevanTorfaen</v>
      </c>
      <c r="AC1553" t="str">
        <f>IFERROR(VLOOKUP(AB1553,Control!X:Y,2,FALSE),"secondary")</f>
        <v>Primary</v>
      </c>
    </row>
    <row r="1554" spans="1:29" x14ac:dyDescent="0.25">
      <c r="A1554" s="11">
        <v>44662</v>
      </c>
      <c r="B1554" s="2">
        <v>15</v>
      </c>
      <c r="C1554" t="s">
        <v>89</v>
      </c>
      <c r="D1554" t="s">
        <v>172</v>
      </c>
      <c r="E1554" t="s">
        <v>173</v>
      </c>
      <c r="F1554" t="s">
        <v>278</v>
      </c>
      <c r="G1554" s="3">
        <v>0</v>
      </c>
      <c r="H1554" s="5">
        <v>1.3113423611111112E-2</v>
      </c>
      <c r="I1554" s="2">
        <v>0</v>
      </c>
      <c r="J1554" s="2">
        <v>0</v>
      </c>
      <c r="K1554" s="2">
        <v>0</v>
      </c>
      <c r="L1554" s="2">
        <v>1</v>
      </c>
      <c r="M1554" s="2">
        <v>1</v>
      </c>
      <c r="N1554">
        <v>0</v>
      </c>
      <c r="O1554" s="2">
        <v>1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1</v>
      </c>
      <c r="V1554" s="45" t="s">
        <v>77</v>
      </c>
      <c r="W1554" s="45" t="s">
        <v>77</v>
      </c>
      <c r="X1554" s="45" t="s">
        <v>77</v>
      </c>
      <c r="Y1554" s="2">
        <v>1</v>
      </c>
      <c r="Z1554" s="2">
        <v>0</v>
      </c>
      <c r="AA1554">
        <v>1</v>
      </c>
      <c r="AB1554" t="str">
        <f t="shared" si="18"/>
        <v>Aneurin BevanTorfaen</v>
      </c>
      <c r="AC1554" t="str">
        <f>IFERROR(VLOOKUP(AB1554,Control!X:Y,2,FALSE),"secondary")</f>
        <v>Primary</v>
      </c>
    </row>
    <row r="1555" spans="1:29" x14ac:dyDescent="0.25">
      <c r="A1555" s="11">
        <v>44662</v>
      </c>
      <c r="B1555" s="2">
        <v>15</v>
      </c>
      <c r="C1555" t="s">
        <v>89</v>
      </c>
      <c r="D1555" t="s">
        <v>169</v>
      </c>
      <c r="E1555" t="s">
        <v>170</v>
      </c>
      <c r="F1555" t="s">
        <v>278</v>
      </c>
      <c r="G1555" s="3">
        <v>0</v>
      </c>
      <c r="H1555" s="5">
        <v>1.2083333333333333E-2</v>
      </c>
      <c r="I1555" s="2">
        <v>0</v>
      </c>
      <c r="J1555" s="2">
        <v>0</v>
      </c>
      <c r="K1555" s="2">
        <v>0</v>
      </c>
      <c r="L1555" s="2">
        <v>1</v>
      </c>
      <c r="M1555" s="2">
        <v>1</v>
      </c>
      <c r="N1555">
        <v>0</v>
      </c>
      <c r="O1555" s="2">
        <v>1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1</v>
      </c>
      <c r="V1555" s="45" t="s">
        <v>77</v>
      </c>
      <c r="W1555" s="45" t="s">
        <v>77</v>
      </c>
      <c r="X1555" s="45" t="s">
        <v>77</v>
      </c>
      <c r="Y1555" s="2">
        <v>1</v>
      </c>
      <c r="Z1555" s="2">
        <v>0</v>
      </c>
      <c r="AA1555">
        <v>1</v>
      </c>
      <c r="AB1555" t="str">
        <f t="shared" si="18"/>
        <v>Aneurin BevanTorfaen</v>
      </c>
      <c r="AC1555" t="str">
        <f>IFERROR(VLOOKUP(AB1555,Control!X:Y,2,FALSE),"secondary")</f>
        <v>Primary</v>
      </c>
    </row>
    <row r="1556" spans="1:29" x14ac:dyDescent="0.25">
      <c r="A1556" s="11">
        <v>44662</v>
      </c>
      <c r="B1556" s="2">
        <v>15</v>
      </c>
      <c r="C1556" t="s">
        <v>89</v>
      </c>
      <c r="D1556" t="s">
        <v>179</v>
      </c>
      <c r="E1556" t="s">
        <v>170</v>
      </c>
      <c r="F1556" t="s">
        <v>278</v>
      </c>
      <c r="G1556" s="3">
        <v>0</v>
      </c>
      <c r="H1556" s="5">
        <v>8.0787013888888905E-3</v>
      </c>
      <c r="I1556" s="2">
        <v>0</v>
      </c>
      <c r="J1556" s="2">
        <v>0</v>
      </c>
      <c r="K1556" s="2">
        <v>0</v>
      </c>
      <c r="L1556" s="2">
        <v>1</v>
      </c>
      <c r="M1556" s="2">
        <v>1</v>
      </c>
      <c r="N1556">
        <v>0</v>
      </c>
      <c r="O1556" s="2">
        <v>1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1</v>
      </c>
      <c r="V1556" s="45" t="s">
        <v>77</v>
      </c>
      <c r="W1556" s="45" t="s">
        <v>77</v>
      </c>
      <c r="X1556" s="45" t="s">
        <v>77</v>
      </c>
      <c r="Y1556" s="2">
        <v>1</v>
      </c>
      <c r="Z1556" s="2">
        <v>0</v>
      </c>
      <c r="AA1556">
        <v>1</v>
      </c>
      <c r="AB1556" t="str">
        <f t="shared" si="18"/>
        <v>Aneurin BevanTorfaen</v>
      </c>
      <c r="AC1556" t="str">
        <f>IFERROR(VLOOKUP(AB1556,Control!X:Y,2,FALSE),"secondary")</f>
        <v>Primary</v>
      </c>
    </row>
    <row r="1557" spans="1:29" x14ac:dyDescent="0.25">
      <c r="A1557" s="11">
        <v>44662</v>
      </c>
      <c r="B1557" s="2">
        <v>15</v>
      </c>
      <c r="C1557" t="s">
        <v>89</v>
      </c>
      <c r="D1557" t="s">
        <v>164</v>
      </c>
      <c r="E1557" t="s">
        <v>150</v>
      </c>
      <c r="F1557" t="s">
        <v>278</v>
      </c>
      <c r="G1557" s="3">
        <v>0</v>
      </c>
      <c r="H1557" s="5">
        <v>5.989562500000001E-3</v>
      </c>
      <c r="I1557" s="2">
        <v>0</v>
      </c>
      <c r="J1557" s="2">
        <v>0</v>
      </c>
      <c r="K1557" s="2">
        <v>0</v>
      </c>
      <c r="L1557" s="2">
        <v>3</v>
      </c>
      <c r="M1557" s="2">
        <v>2</v>
      </c>
      <c r="N1557">
        <v>0</v>
      </c>
      <c r="O1557" s="2">
        <v>2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3</v>
      </c>
      <c r="V1557" s="45" t="s">
        <v>77</v>
      </c>
      <c r="W1557" s="45" t="s">
        <v>77</v>
      </c>
      <c r="X1557" s="45" t="s">
        <v>77</v>
      </c>
      <c r="Y1557" s="2">
        <v>3</v>
      </c>
      <c r="Z1557" s="2">
        <v>0</v>
      </c>
      <c r="AA1557">
        <v>3</v>
      </c>
      <c r="AB1557" t="str">
        <f t="shared" si="18"/>
        <v>Aneurin BevanTorfaen</v>
      </c>
      <c r="AC1557" t="str">
        <f>IFERROR(VLOOKUP(AB1557,Control!X:Y,2,FALSE),"secondary")</f>
        <v>Primary</v>
      </c>
    </row>
    <row r="1558" spans="1:29" x14ac:dyDescent="0.25">
      <c r="A1558" s="11">
        <v>44662</v>
      </c>
      <c r="B1558" s="2">
        <v>15</v>
      </c>
      <c r="C1558" t="s">
        <v>87</v>
      </c>
      <c r="D1558" t="s">
        <v>131</v>
      </c>
      <c r="E1558" t="s">
        <v>132</v>
      </c>
      <c r="F1558" t="s">
        <v>276</v>
      </c>
      <c r="G1558" s="3">
        <v>281.82749066666673</v>
      </c>
      <c r="H1558" s="5">
        <v>0.10106167161929375</v>
      </c>
      <c r="I1558" s="2">
        <v>23</v>
      </c>
      <c r="J1558" s="2">
        <v>15</v>
      </c>
      <c r="K1558" s="2">
        <v>3</v>
      </c>
      <c r="L1558" s="2">
        <v>122</v>
      </c>
      <c r="M1558" s="2">
        <v>121</v>
      </c>
      <c r="N1558">
        <v>23</v>
      </c>
      <c r="O1558" s="2">
        <v>69</v>
      </c>
      <c r="P1558" s="2">
        <v>22</v>
      </c>
      <c r="Q1558" s="2">
        <v>79</v>
      </c>
      <c r="R1558" s="2">
        <v>88</v>
      </c>
      <c r="S1558" s="2">
        <v>9</v>
      </c>
      <c r="T1558" s="2">
        <v>3</v>
      </c>
      <c r="U1558" s="2">
        <v>9</v>
      </c>
      <c r="V1558" s="45">
        <v>5.3009259259259259E-3</v>
      </c>
      <c r="W1558" s="45">
        <v>0.54545454545454541</v>
      </c>
      <c r="X1558" s="45">
        <v>5.7262731481481491E-2</v>
      </c>
      <c r="Y1558" s="2">
        <v>12</v>
      </c>
      <c r="Z1558" s="2">
        <v>88</v>
      </c>
      <c r="AA1558">
        <v>122</v>
      </c>
      <c r="AB1558" t="str">
        <f t="shared" si="18"/>
        <v>Betsi CadwaladrConwy</v>
      </c>
      <c r="AC1558" t="str">
        <f>IFERROR(VLOOKUP(AB1558,Control!X:Y,2,FALSE),"secondary")</f>
        <v>Primary</v>
      </c>
    </row>
    <row r="1559" spans="1:29" x14ac:dyDescent="0.25">
      <c r="A1559" s="11">
        <v>44662</v>
      </c>
      <c r="B1559" s="2">
        <v>15</v>
      </c>
      <c r="C1559" t="s">
        <v>87</v>
      </c>
      <c r="D1559" t="s">
        <v>138</v>
      </c>
      <c r="E1559" t="s">
        <v>132</v>
      </c>
      <c r="F1559" t="s">
        <v>276</v>
      </c>
      <c r="G1559" s="3">
        <v>61.378884833333338</v>
      </c>
      <c r="H1559" s="5">
        <v>6.8212186882716061E-2</v>
      </c>
      <c r="I1559" s="2">
        <v>3</v>
      </c>
      <c r="J1559" s="2">
        <v>1</v>
      </c>
      <c r="K1559" s="2">
        <v>0</v>
      </c>
      <c r="L1559" s="2">
        <v>42</v>
      </c>
      <c r="M1559" s="2">
        <v>42</v>
      </c>
      <c r="N1559">
        <v>9</v>
      </c>
      <c r="O1559" s="2">
        <v>24</v>
      </c>
      <c r="P1559" s="2">
        <v>5</v>
      </c>
      <c r="Q1559" s="2">
        <v>30</v>
      </c>
      <c r="R1559" s="2">
        <v>33</v>
      </c>
      <c r="S1559" s="2">
        <v>3</v>
      </c>
      <c r="T1559" s="2">
        <v>0</v>
      </c>
      <c r="U1559" s="2">
        <v>4</v>
      </c>
      <c r="V1559" s="45">
        <v>7.8009259259259256E-3</v>
      </c>
      <c r="W1559" s="45">
        <v>0</v>
      </c>
      <c r="X1559" s="45">
        <v>0.10460648148148148</v>
      </c>
      <c r="Y1559" s="2">
        <v>4</v>
      </c>
      <c r="Z1559" s="2">
        <v>33</v>
      </c>
      <c r="AA1559">
        <v>42</v>
      </c>
      <c r="AB1559" t="str">
        <f t="shared" si="18"/>
        <v>Betsi CadwaladrConwy</v>
      </c>
      <c r="AC1559" t="str">
        <f>IFERROR(VLOOKUP(AB1559,Control!X:Y,2,FALSE),"secondary")</f>
        <v>Primary</v>
      </c>
    </row>
    <row r="1560" spans="1:29" x14ac:dyDescent="0.25">
      <c r="A1560" s="11">
        <v>44662</v>
      </c>
      <c r="B1560" s="2">
        <v>15</v>
      </c>
      <c r="C1560" t="s">
        <v>87</v>
      </c>
      <c r="D1560" t="s">
        <v>131</v>
      </c>
      <c r="E1560" t="s">
        <v>132</v>
      </c>
      <c r="F1560" t="s">
        <v>285</v>
      </c>
      <c r="G1560" s="3">
        <v>239.96305249999992</v>
      </c>
      <c r="H1560" s="5">
        <v>0.10343143990134993</v>
      </c>
      <c r="I1560" s="2">
        <v>25</v>
      </c>
      <c r="J1560" s="2">
        <v>12</v>
      </c>
      <c r="K1560" s="2">
        <v>0</v>
      </c>
      <c r="L1560" s="2">
        <v>91</v>
      </c>
      <c r="M1560" s="2">
        <v>91</v>
      </c>
      <c r="N1560">
        <v>14</v>
      </c>
      <c r="O1560" s="2">
        <v>45</v>
      </c>
      <c r="P1560" s="2">
        <v>22</v>
      </c>
      <c r="Q1560" s="2">
        <v>52</v>
      </c>
      <c r="R1560" s="2">
        <v>62</v>
      </c>
      <c r="S1560" s="2">
        <v>10</v>
      </c>
      <c r="T1560" s="2">
        <v>3</v>
      </c>
      <c r="U1560" s="2">
        <v>4</v>
      </c>
      <c r="V1560" s="45">
        <v>4.820601851851852E-3</v>
      </c>
      <c r="W1560" s="45">
        <v>0.63636363636363635</v>
      </c>
      <c r="X1560" s="45">
        <v>9.2309027777777788E-2</v>
      </c>
      <c r="Y1560" s="2">
        <v>7</v>
      </c>
      <c r="Z1560" s="2">
        <v>62</v>
      </c>
      <c r="AA1560">
        <v>91</v>
      </c>
      <c r="AB1560" t="str">
        <f t="shared" si="18"/>
        <v>Betsi CadwaladrDenbighshire</v>
      </c>
      <c r="AC1560" t="str">
        <f>IFERROR(VLOOKUP(AB1560,Control!X:Y,2,FALSE),"secondary")</f>
        <v>Primary</v>
      </c>
    </row>
    <row r="1561" spans="1:29" x14ac:dyDescent="0.25">
      <c r="A1561" s="11">
        <v>44662</v>
      </c>
      <c r="B1561" s="2">
        <v>15</v>
      </c>
      <c r="C1561" t="s">
        <v>87</v>
      </c>
      <c r="D1561" t="s">
        <v>139</v>
      </c>
      <c r="E1561" t="s">
        <v>132</v>
      </c>
      <c r="F1561" t="s">
        <v>285</v>
      </c>
      <c r="G1561" s="3">
        <v>13.905554833333332</v>
      </c>
      <c r="H1561" s="5">
        <v>6.4681180555555565E-2</v>
      </c>
      <c r="I1561" s="2">
        <v>1</v>
      </c>
      <c r="J1561" s="2">
        <v>1</v>
      </c>
      <c r="K1561" s="2">
        <v>0</v>
      </c>
      <c r="L1561" s="2">
        <v>11</v>
      </c>
      <c r="M1561" s="2">
        <v>11</v>
      </c>
      <c r="N1561">
        <v>1</v>
      </c>
      <c r="O1561" s="2">
        <v>8</v>
      </c>
      <c r="P1561" s="2">
        <v>0</v>
      </c>
      <c r="Q1561" s="2">
        <v>7</v>
      </c>
      <c r="R1561" s="2">
        <v>9</v>
      </c>
      <c r="S1561" s="2">
        <v>2</v>
      </c>
      <c r="T1561" s="2">
        <v>1</v>
      </c>
      <c r="U1561" s="2">
        <v>1</v>
      </c>
      <c r="V1561" s="45" t="s">
        <v>77</v>
      </c>
      <c r="W1561" s="45" t="s">
        <v>77</v>
      </c>
      <c r="X1561" s="45">
        <v>6.446759259259259E-2</v>
      </c>
      <c r="Y1561" s="2">
        <v>2</v>
      </c>
      <c r="Z1561" s="2">
        <v>9</v>
      </c>
      <c r="AA1561">
        <v>11</v>
      </c>
      <c r="AB1561" t="str">
        <f t="shared" si="18"/>
        <v>Betsi CadwaladrDenbighshire</v>
      </c>
      <c r="AC1561" t="str">
        <f>IFERROR(VLOOKUP(AB1561,Control!X:Y,2,FALSE),"secondary")</f>
        <v>Primary</v>
      </c>
    </row>
    <row r="1562" spans="1:29" x14ac:dyDescent="0.25">
      <c r="A1562" s="11">
        <v>44662</v>
      </c>
      <c r="B1562" s="2">
        <v>15</v>
      </c>
      <c r="C1562" t="s">
        <v>87</v>
      </c>
      <c r="D1562" t="s">
        <v>138</v>
      </c>
      <c r="E1562" t="s">
        <v>132</v>
      </c>
      <c r="F1562" t="s">
        <v>285</v>
      </c>
      <c r="G1562" s="3">
        <v>5.7061109999999999</v>
      </c>
      <c r="H1562" s="5">
        <v>0.12929397916666668</v>
      </c>
      <c r="I1562" s="2">
        <v>1</v>
      </c>
      <c r="J1562" s="2">
        <v>0</v>
      </c>
      <c r="K1562" s="2">
        <v>0</v>
      </c>
      <c r="L1562" s="2">
        <v>2</v>
      </c>
      <c r="M1562" s="2">
        <v>2</v>
      </c>
      <c r="N1562">
        <v>1</v>
      </c>
      <c r="O1562" s="2">
        <v>2</v>
      </c>
      <c r="P1562" s="2">
        <v>0</v>
      </c>
      <c r="Q1562" s="2">
        <v>1</v>
      </c>
      <c r="R1562" s="2">
        <v>1</v>
      </c>
      <c r="S1562" s="2">
        <v>0</v>
      </c>
      <c r="T1562" s="2">
        <v>0</v>
      </c>
      <c r="U1562" s="2">
        <v>1</v>
      </c>
      <c r="V1562" s="45" t="s">
        <v>77</v>
      </c>
      <c r="W1562" s="45" t="s">
        <v>77</v>
      </c>
      <c r="X1562" s="45">
        <v>0.18569444444444444</v>
      </c>
      <c r="Y1562" s="2">
        <v>1</v>
      </c>
      <c r="Z1562" s="2">
        <v>1</v>
      </c>
      <c r="AA1562">
        <v>2</v>
      </c>
      <c r="AB1562" t="str">
        <f t="shared" si="18"/>
        <v>Betsi CadwaladrDenbighshire</v>
      </c>
      <c r="AC1562" t="str">
        <f>IFERROR(VLOOKUP(AB1562,Control!X:Y,2,FALSE),"secondary")</f>
        <v>Primary</v>
      </c>
    </row>
    <row r="1563" spans="1:29" x14ac:dyDescent="0.25">
      <c r="A1563" s="11">
        <v>44662</v>
      </c>
      <c r="B1563" s="2">
        <v>15</v>
      </c>
      <c r="C1563" t="s">
        <v>87</v>
      </c>
      <c r="D1563" t="s">
        <v>131</v>
      </c>
      <c r="E1563" t="s">
        <v>132</v>
      </c>
      <c r="F1563" t="s">
        <v>282</v>
      </c>
      <c r="G1563" s="3">
        <v>139.03555416666666</v>
      </c>
      <c r="H1563" s="5">
        <v>0.102854875</v>
      </c>
      <c r="I1563" s="2">
        <v>11</v>
      </c>
      <c r="J1563" s="2">
        <v>8</v>
      </c>
      <c r="K1563" s="2">
        <v>0</v>
      </c>
      <c r="L1563" s="2">
        <v>45</v>
      </c>
      <c r="M1563" s="2">
        <v>44</v>
      </c>
      <c r="N1563">
        <v>11</v>
      </c>
      <c r="O1563" s="2">
        <v>24</v>
      </c>
      <c r="P1563" s="2">
        <v>9</v>
      </c>
      <c r="Q1563" s="2">
        <v>32</v>
      </c>
      <c r="R1563" s="2">
        <v>34</v>
      </c>
      <c r="S1563" s="2">
        <v>2</v>
      </c>
      <c r="T1563" s="2">
        <v>0</v>
      </c>
      <c r="U1563" s="2">
        <v>2</v>
      </c>
      <c r="V1563" s="45">
        <v>1.1041666666666667E-2</v>
      </c>
      <c r="W1563" s="45">
        <v>0.33333333333333331</v>
      </c>
      <c r="X1563" s="45">
        <v>8.1278935185185183E-2</v>
      </c>
      <c r="Y1563" s="2">
        <v>2</v>
      </c>
      <c r="Z1563" s="2">
        <v>34</v>
      </c>
      <c r="AA1563">
        <v>44</v>
      </c>
      <c r="AB1563" t="str">
        <f t="shared" si="18"/>
        <v>Betsi CadwaladrFlintshire</v>
      </c>
      <c r="AC1563" t="str">
        <f>IFERROR(VLOOKUP(AB1563,Control!X:Y,2,FALSE),"secondary")</f>
        <v>Primary</v>
      </c>
    </row>
    <row r="1564" spans="1:29" x14ac:dyDescent="0.25">
      <c r="A1564" s="11">
        <v>44662</v>
      </c>
      <c r="B1564" s="2">
        <v>15</v>
      </c>
      <c r="C1564" t="s">
        <v>87</v>
      </c>
      <c r="D1564" t="s">
        <v>139</v>
      </c>
      <c r="E1564" t="s">
        <v>132</v>
      </c>
      <c r="F1564" t="s">
        <v>282</v>
      </c>
      <c r="G1564" s="3">
        <v>91.257777166666685</v>
      </c>
      <c r="H1564" s="5">
        <v>6.4165673710317478E-2</v>
      </c>
      <c r="I1564" s="2">
        <v>8</v>
      </c>
      <c r="J1564" s="2">
        <v>4</v>
      </c>
      <c r="K1564" s="2">
        <v>1</v>
      </c>
      <c r="L1564" s="2">
        <v>65</v>
      </c>
      <c r="M1564" s="2">
        <v>64</v>
      </c>
      <c r="N1564">
        <v>11</v>
      </c>
      <c r="O1564" s="2">
        <v>49</v>
      </c>
      <c r="P1564" s="2">
        <v>10</v>
      </c>
      <c r="Q1564" s="2">
        <v>41</v>
      </c>
      <c r="R1564" s="2">
        <v>47</v>
      </c>
      <c r="S1564" s="2">
        <v>6</v>
      </c>
      <c r="T1564" s="2">
        <v>2</v>
      </c>
      <c r="U1564" s="2">
        <v>6</v>
      </c>
      <c r="V1564" s="45">
        <v>5.1446759259259258E-3</v>
      </c>
      <c r="W1564" s="45">
        <v>0.6</v>
      </c>
      <c r="X1564" s="45">
        <v>7.7141203703703698E-2</v>
      </c>
      <c r="Y1564" s="2">
        <v>8</v>
      </c>
      <c r="Z1564" s="2">
        <v>47</v>
      </c>
      <c r="AA1564">
        <v>65</v>
      </c>
      <c r="AB1564" t="str">
        <f t="shared" si="18"/>
        <v>Betsi CadwaladrFlintshire</v>
      </c>
      <c r="AC1564" t="str">
        <f>IFERROR(VLOOKUP(AB1564,Control!X:Y,2,FALSE),"secondary")</f>
        <v>Primary</v>
      </c>
    </row>
    <row r="1565" spans="1:29" x14ac:dyDescent="0.25">
      <c r="A1565" s="11">
        <v>44662</v>
      </c>
      <c r="B1565" s="2">
        <v>15</v>
      </c>
      <c r="C1565" t="s">
        <v>87</v>
      </c>
      <c r="D1565" t="s">
        <v>138</v>
      </c>
      <c r="E1565" t="s">
        <v>132</v>
      </c>
      <c r="F1565" t="s">
        <v>287</v>
      </c>
      <c r="G1565" s="3">
        <v>227.16999366666667</v>
      </c>
      <c r="H1565" s="5">
        <v>7.080760310509554E-2</v>
      </c>
      <c r="I1565" s="2">
        <v>16</v>
      </c>
      <c r="J1565" s="2">
        <v>5</v>
      </c>
      <c r="K1565" s="2">
        <v>0</v>
      </c>
      <c r="L1565" s="2">
        <v>136</v>
      </c>
      <c r="M1565" s="2">
        <v>136</v>
      </c>
      <c r="N1565">
        <v>25</v>
      </c>
      <c r="O1565" s="2">
        <v>77</v>
      </c>
      <c r="P1565" s="2">
        <v>13</v>
      </c>
      <c r="Q1565" s="2">
        <v>94</v>
      </c>
      <c r="R1565" s="2">
        <v>111</v>
      </c>
      <c r="S1565" s="2">
        <v>17</v>
      </c>
      <c r="T1565" s="2">
        <v>1</v>
      </c>
      <c r="U1565" s="2">
        <v>11</v>
      </c>
      <c r="V1565" s="45">
        <v>7.8009259259259256E-3</v>
      </c>
      <c r="W1565" s="45">
        <v>0.30769230769230771</v>
      </c>
      <c r="X1565" s="45">
        <v>4.8159722222222222E-2</v>
      </c>
      <c r="Y1565" s="2">
        <v>12</v>
      </c>
      <c r="Z1565" s="2">
        <v>111</v>
      </c>
      <c r="AA1565">
        <v>136</v>
      </c>
      <c r="AB1565" t="str">
        <f t="shared" si="18"/>
        <v>Betsi CadwaladrGwynedd</v>
      </c>
      <c r="AC1565" t="str">
        <f>IFERROR(VLOOKUP(AB1565,Control!X:Y,2,FALSE),"secondary")</f>
        <v>Primary</v>
      </c>
    </row>
    <row r="1566" spans="1:29" x14ac:dyDescent="0.25">
      <c r="A1566" s="11">
        <v>44662</v>
      </c>
      <c r="B1566" s="2">
        <v>15</v>
      </c>
      <c r="C1566" t="s">
        <v>87</v>
      </c>
      <c r="D1566" t="s">
        <v>139</v>
      </c>
      <c r="E1566" t="s">
        <v>132</v>
      </c>
      <c r="F1566" t="s">
        <v>287</v>
      </c>
      <c r="G1566" s="3">
        <v>4.5777776666666661</v>
      </c>
      <c r="H1566" s="5">
        <v>5.8101850694444443E-2</v>
      </c>
      <c r="I1566" s="2">
        <v>0</v>
      </c>
      <c r="J1566" s="2">
        <v>0</v>
      </c>
      <c r="K1566" s="2">
        <v>0</v>
      </c>
      <c r="L1566" s="2">
        <v>5</v>
      </c>
      <c r="M1566" s="2">
        <v>5</v>
      </c>
      <c r="N1566">
        <v>1</v>
      </c>
      <c r="O1566" s="2">
        <v>3</v>
      </c>
      <c r="P1566" s="2">
        <v>0</v>
      </c>
      <c r="Q1566" s="2">
        <v>4</v>
      </c>
      <c r="R1566" s="2">
        <v>4</v>
      </c>
      <c r="S1566" s="2">
        <v>0</v>
      </c>
      <c r="T1566" s="2">
        <v>0</v>
      </c>
      <c r="U1566" s="2">
        <v>1</v>
      </c>
      <c r="V1566" s="45" t="s">
        <v>77</v>
      </c>
      <c r="W1566" s="45" t="s">
        <v>77</v>
      </c>
      <c r="X1566" s="45">
        <v>0.13409143518518518</v>
      </c>
      <c r="Y1566" s="2">
        <v>1</v>
      </c>
      <c r="Z1566" s="2">
        <v>4</v>
      </c>
      <c r="AA1566">
        <v>5</v>
      </c>
      <c r="AB1566" t="str">
        <f t="shared" si="18"/>
        <v>Betsi CadwaladrGwynedd</v>
      </c>
      <c r="AC1566" t="str">
        <f>IFERROR(VLOOKUP(AB1566,Control!X:Y,2,FALSE),"secondary")</f>
        <v>Primary</v>
      </c>
    </row>
    <row r="1567" spans="1:29" x14ac:dyDescent="0.25">
      <c r="A1567" s="11">
        <v>44662</v>
      </c>
      <c r="B1567" s="2">
        <v>15</v>
      </c>
      <c r="C1567" t="s">
        <v>87</v>
      </c>
      <c r="D1567" t="s">
        <v>131</v>
      </c>
      <c r="E1567" t="s">
        <v>132</v>
      </c>
      <c r="F1567" t="s">
        <v>287</v>
      </c>
      <c r="G1567" s="3">
        <v>8.2500000000000004E-2</v>
      </c>
      <c r="H1567" s="5">
        <v>1.1608786458333333E-2</v>
      </c>
      <c r="I1567" s="2">
        <v>0</v>
      </c>
      <c r="J1567" s="2">
        <v>0</v>
      </c>
      <c r="K1567" s="2">
        <v>0</v>
      </c>
      <c r="L1567" s="2">
        <v>5</v>
      </c>
      <c r="M1567" s="2">
        <v>5</v>
      </c>
      <c r="N1567">
        <v>1</v>
      </c>
      <c r="O1567" s="2">
        <v>5</v>
      </c>
      <c r="P1567" s="2">
        <v>0</v>
      </c>
      <c r="Q1567" s="2">
        <v>3</v>
      </c>
      <c r="R1567" s="2">
        <v>3</v>
      </c>
      <c r="S1567" s="2">
        <v>0</v>
      </c>
      <c r="T1567" s="2">
        <v>0</v>
      </c>
      <c r="U1567" s="2">
        <v>2</v>
      </c>
      <c r="V1567" s="45" t="s">
        <v>77</v>
      </c>
      <c r="W1567" s="45" t="s">
        <v>77</v>
      </c>
      <c r="X1567" s="45">
        <v>5.8356481481481481E-2</v>
      </c>
      <c r="Y1567" s="2">
        <v>2</v>
      </c>
      <c r="Z1567" s="2">
        <v>3</v>
      </c>
      <c r="AA1567">
        <v>5</v>
      </c>
      <c r="AB1567" t="str">
        <f t="shared" si="18"/>
        <v>Betsi CadwaladrGwynedd</v>
      </c>
      <c r="AC1567" t="str">
        <f>IFERROR(VLOOKUP(AB1567,Control!X:Y,2,FALSE),"secondary")</f>
        <v>Primary</v>
      </c>
    </row>
    <row r="1568" spans="1:29" x14ac:dyDescent="0.25">
      <c r="A1568" s="11">
        <v>44662</v>
      </c>
      <c r="B1568" s="2">
        <v>15</v>
      </c>
      <c r="C1568" t="s">
        <v>87</v>
      </c>
      <c r="D1568" t="s">
        <v>220</v>
      </c>
      <c r="E1568" t="s">
        <v>150</v>
      </c>
      <c r="F1568" t="s">
        <v>287</v>
      </c>
      <c r="G1568" s="3">
        <v>0</v>
      </c>
      <c r="H1568" s="5">
        <v>2.4641201388888891E-2</v>
      </c>
      <c r="I1568" s="2">
        <v>0</v>
      </c>
      <c r="J1568" s="2">
        <v>0</v>
      </c>
      <c r="K1568" s="2">
        <v>0</v>
      </c>
      <c r="L1568" s="2">
        <v>1</v>
      </c>
      <c r="M1568" s="2">
        <v>1</v>
      </c>
      <c r="N1568">
        <v>0</v>
      </c>
      <c r="O1568" s="2">
        <v>1</v>
      </c>
      <c r="P1568" s="2">
        <v>0</v>
      </c>
      <c r="Q1568" s="2">
        <v>0</v>
      </c>
      <c r="R1568" s="2">
        <v>1</v>
      </c>
      <c r="S1568" s="2">
        <v>1</v>
      </c>
      <c r="T1568" s="2">
        <v>0</v>
      </c>
      <c r="U1568" s="2">
        <v>0</v>
      </c>
      <c r="V1568" s="45" t="s">
        <v>77</v>
      </c>
      <c r="W1568" s="45" t="s">
        <v>77</v>
      </c>
      <c r="X1568" s="45">
        <v>7.2754629629629627E-2</v>
      </c>
      <c r="Y1568" s="2">
        <v>0</v>
      </c>
      <c r="Z1568" s="2">
        <v>1</v>
      </c>
      <c r="AA1568">
        <v>1</v>
      </c>
      <c r="AB1568" t="str">
        <f t="shared" si="18"/>
        <v>Betsi CadwaladrGwynedd</v>
      </c>
      <c r="AC1568" t="str">
        <f>IFERROR(VLOOKUP(AB1568,Control!X:Y,2,FALSE),"secondary")</f>
        <v>Primary</v>
      </c>
    </row>
    <row r="1569" spans="1:29" x14ac:dyDescent="0.25">
      <c r="A1569" s="11">
        <v>44662</v>
      </c>
      <c r="B1569" s="2">
        <v>15</v>
      </c>
      <c r="C1569" t="s">
        <v>87</v>
      </c>
      <c r="D1569" t="s">
        <v>138</v>
      </c>
      <c r="E1569" t="s">
        <v>132</v>
      </c>
      <c r="F1569" t="s">
        <v>284</v>
      </c>
      <c r="G1569" s="3">
        <v>98.449441833333339</v>
      </c>
      <c r="H1569" s="5">
        <v>6.7172227141203703E-2</v>
      </c>
      <c r="I1569" s="2">
        <v>8</v>
      </c>
      <c r="J1569" s="2">
        <v>3</v>
      </c>
      <c r="K1569" s="2">
        <v>0</v>
      </c>
      <c r="L1569" s="2">
        <v>70</v>
      </c>
      <c r="M1569" s="2">
        <v>70</v>
      </c>
      <c r="N1569">
        <v>12</v>
      </c>
      <c r="O1569" s="2">
        <v>43</v>
      </c>
      <c r="P1569" s="2">
        <v>8</v>
      </c>
      <c r="Q1569" s="2">
        <v>41</v>
      </c>
      <c r="R1569" s="2">
        <v>49</v>
      </c>
      <c r="S1569" s="2">
        <v>8</v>
      </c>
      <c r="T1569" s="2">
        <v>3</v>
      </c>
      <c r="U1569" s="2">
        <v>10</v>
      </c>
      <c r="V1569" s="45">
        <v>5.2951388888888892E-3</v>
      </c>
      <c r="W1569" s="45">
        <v>0.75</v>
      </c>
      <c r="X1569" s="45">
        <v>6.0648148148148145E-2</v>
      </c>
      <c r="Y1569" s="2">
        <v>13</v>
      </c>
      <c r="Z1569" s="2">
        <v>49</v>
      </c>
      <c r="AA1569">
        <v>70</v>
      </c>
      <c r="AB1569" t="str">
        <f t="shared" si="18"/>
        <v>Betsi CadwaladrIsle Of Anglesey</v>
      </c>
      <c r="AC1569" t="str">
        <f>IFERROR(VLOOKUP(AB1569,Control!X:Y,2,FALSE),"secondary")</f>
        <v>Primary</v>
      </c>
    </row>
    <row r="1570" spans="1:29" x14ac:dyDescent="0.25">
      <c r="A1570" s="11">
        <v>44662</v>
      </c>
      <c r="B1570" s="2">
        <v>15</v>
      </c>
      <c r="C1570" t="s">
        <v>87</v>
      </c>
      <c r="D1570" t="s">
        <v>131</v>
      </c>
      <c r="E1570" t="s">
        <v>132</v>
      </c>
      <c r="F1570" t="s">
        <v>284</v>
      </c>
      <c r="G1570" s="3">
        <v>2.2908333333333331</v>
      </c>
      <c r="H1570" s="5">
        <v>5.814236111111111E-2</v>
      </c>
      <c r="I1570" s="2">
        <v>0</v>
      </c>
      <c r="J1570" s="2">
        <v>0</v>
      </c>
      <c r="K1570" s="2">
        <v>0</v>
      </c>
      <c r="L1570" s="2">
        <v>1</v>
      </c>
      <c r="M1570" s="2">
        <v>1</v>
      </c>
      <c r="N1570">
        <v>0</v>
      </c>
      <c r="O1570" s="2">
        <v>0</v>
      </c>
      <c r="P1570" s="2">
        <v>0</v>
      </c>
      <c r="Q1570" s="2">
        <v>1</v>
      </c>
      <c r="R1570" s="2">
        <v>1</v>
      </c>
      <c r="S1570" s="2">
        <v>0</v>
      </c>
      <c r="T1570" s="2">
        <v>0</v>
      </c>
      <c r="U1570" s="2">
        <v>0</v>
      </c>
      <c r="V1570" s="45" t="s">
        <v>77</v>
      </c>
      <c r="W1570" s="45" t="s">
        <v>77</v>
      </c>
      <c r="X1570" s="45">
        <v>0.14574074074074075</v>
      </c>
      <c r="Y1570" s="2">
        <v>0</v>
      </c>
      <c r="Z1570" s="2">
        <v>1</v>
      </c>
      <c r="AA1570">
        <v>1</v>
      </c>
      <c r="AB1570" t="str">
        <f t="shared" si="18"/>
        <v>Betsi CadwaladrIsle Of Anglesey</v>
      </c>
      <c r="AC1570" t="str">
        <f>IFERROR(VLOOKUP(AB1570,Control!X:Y,2,FALSE),"secondary")</f>
        <v>Primary</v>
      </c>
    </row>
    <row r="1571" spans="1:29" x14ac:dyDescent="0.25">
      <c r="A1571" s="11">
        <v>44662</v>
      </c>
      <c r="B1571" s="2">
        <v>15</v>
      </c>
      <c r="C1571" t="s">
        <v>87</v>
      </c>
      <c r="D1571" t="s">
        <v>139</v>
      </c>
      <c r="E1571" t="s">
        <v>132</v>
      </c>
      <c r="F1571" t="s">
        <v>82</v>
      </c>
      <c r="G1571" s="3">
        <v>0.10611116666666666</v>
      </c>
      <c r="H1571" s="5">
        <v>1.1753454861111111E-2</v>
      </c>
      <c r="I1571" s="2">
        <v>0</v>
      </c>
      <c r="J1571" s="2">
        <v>0</v>
      </c>
      <c r="K1571" s="2">
        <v>0</v>
      </c>
      <c r="L1571" s="2">
        <v>2</v>
      </c>
      <c r="M1571" s="2">
        <v>2</v>
      </c>
      <c r="N1571">
        <v>1</v>
      </c>
      <c r="O1571" s="2">
        <v>2</v>
      </c>
      <c r="P1571" s="2">
        <v>1</v>
      </c>
      <c r="Q1571" s="2">
        <v>0</v>
      </c>
      <c r="R1571" s="2">
        <v>0</v>
      </c>
      <c r="S1571" s="2">
        <v>0</v>
      </c>
      <c r="T1571" s="2">
        <v>0</v>
      </c>
      <c r="U1571" s="2">
        <v>1</v>
      </c>
      <c r="V1571" s="45">
        <v>6.5393518518518517E-3</v>
      </c>
      <c r="W1571" s="45" t="s">
        <v>77</v>
      </c>
      <c r="X1571" s="45" t="s">
        <v>77</v>
      </c>
      <c r="Y1571" s="2">
        <v>1</v>
      </c>
      <c r="Z1571" s="2">
        <v>0</v>
      </c>
      <c r="AA1571">
        <v>2</v>
      </c>
      <c r="AB1571" t="str">
        <f t="shared" si="18"/>
        <v>Betsi CadwaladrOut of Area</v>
      </c>
      <c r="AC1571" t="str">
        <f>IFERROR(VLOOKUP(AB1571,Control!X:Y,2,FALSE),"secondary")</f>
        <v>secondary</v>
      </c>
    </row>
    <row r="1572" spans="1:29" x14ac:dyDescent="0.25">
      <c r="A1572" s="11">
        <v>44662</v>
      </c>
      <c r="B1572" s="2">
        <v>15</v>
      </c>
      <c r="C1572" t="s">
        <v>87</v>
      </c>
      <c r="D1572" t="s">
        <v>131</v>
      </c>
      <c r="E1572" t="s">
        <v>132</v>
      </c>
      <c r="F1572" t="s">
        <v>82</v>
      </c>
      <c r="G1572" s="3">
        <v>0</v>
      </c>
      <c r="H1572" s="5">
        <v>2.6967569444444443E-3</v>
      </c>
      <c r="I1572" s="2">
        <v>0</v>
      </c>
      <c r="J1572" s="2">
        <v>0</v>
      </c>
      <c r="K1572" s="2">
        <v>0</v>
      </c>
      <c r="L1572" s="2">
        <v>1</v>
      </c>
      <c r="M1572" s="2">
        <v>1</v>
      </c>
      <c r="N1572">
        <v>1</v>
      </c>
      <c r="O1572" s="2">
        <v>1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1</v>
      </c>
      <c r="V1572" s="45" t="s">
        <v>77</v>
      </c>
      <c r="W1572" s="45" t="s">
        <v>77</v>
      </c>
      <c r="X1572" s="45" t="s">
        <v>77</v>
      </c>
      <c r="Y1572" s="2">
        <v>1</v>
      </c>
      <c r="Z1572" s="2">
        <v>0</v>
      </c>
      <c r="AA1572">
        <v>1</v>
      </c>
      <c r="AB1572" t="str">
        <f t="shared" si="18"/>
        <v>Betsi CadwaladrOut of Area</v>
      </c>
      <c r="AC1572" t="str">
        <f>IFERROR(VLOOKUP(AB1572,Control!X:Y,2,FALSE),"secondary")</f>
        <v>secondary</v>
      </c>
    </row>
    <row r="1573" spans="1:29" x14ac:dyDescent="0.25">
      <c r="A1573" s="11">
        <v>44662</v>
      </c>
      <c r="B1573" s="2">
        <v>15</v>
      </c>
      <c r="C1573" t="s">
        <v>87</v>
      </c>
      <c r="D1573" t="s">
        <v>139</v>
      </c>
      <c r="E1573" t="s">
        <v>132</v>
      </c>
      <c r="F1573" t="s">
        <v>94</v>
      </c>
      <c r="G1573" s="3">
        <v>0.30972216666666669</v>
      </c>
      <c r="H1573" s="5">
        <v>1.6869211805555558E-2</v>
      </c>
      <c r="I1573" s="2">
        <v>0</v>
      </c>
      <c r="J1573" s="2">
        <v>0</v>
      </c>
      <c r="K1573" s="2">
        <v>0</v>
      </c>
      <c r="L1573" s="2">
        <v>2</v>
      </c>
      <c r="M1573" s="2">
        <v>2</v>
      </c>
      <c r="N1573">
        <v>0</v>
      </c>
      <c r="O1573" s="2">
        <v>2</v>
      </c>
      <c r="P1573" s="2">
        <v>1</v>
      </c>
      <c r="Q1573" s="2">
        <v>1</v>
      </c>
      <c r="R1573" s="2">
        <v>1</v>
      </c>
      <c r="S1573" s="2">
        <v>0</v>
      </c>
      <c r="T1573" s="2">
        <v>0</v>
      </c>
      <c r="U1573" s="2">
        <v>0</v>
      </c>
      <c r="V1573" s="45">
        <v>1.324074074074074E-2</v>
      </c>
      <c r="W1573" s="45">
        <v>0</v>
      </c>
      <c r="X1573" s="45">
        <v>2.9641203703703701E-2</v>
      </c>
      <c r="Y1573" s="2">
        <v>0</v>
      </c>
      <c r="Z1573" s="2">
        <v>1</v>
      </c>
      <c r="AA1573">
        <v>2</v>
      </c>
      <c r="AB1573" t="str">
        <f t="shared" si="18"/>
        <v>Betsi CadwaladrPowys</v>
      </c>
      <c r="AC1573" t="str">
        <f>IFERROR(VLOOKUP(AB1573,Control!X:Y,2,FALSE),"secondary")</f>
        <v>secondary</v>
      </c>
    </row>
    <row r="1574" spans="1:29" x14ac:dyDescent="0.25">
      <c r="A1574" s="11">
        <v>44662</v>
      </c>
      <c r="B1574" s="2">
        <v>15</v>
      </c>
      <c r="C1574" t="s">
        <v>87</v>
      </c>
      <c r="D1574" t="s">
        <v>131</v>
      </c>
      <c r="E1574" t="s">
        <v>132</v>
      </c>
      <c r="F1574" t="s">
        <v>94</v>
      </c>
      <c r="G1574" s="3">
        <v>0</v>
      </c>
      <c r="H1574" s="5">
        <v>1.7361111111111112E-2</v>
      </c>
      <c r="I1574" s="2">
        <v>0</v>
      </c>
      <c r="J1574" s="2">
        <v>0</v>
      </c>
      <c r="K1574" s="2">
        <v>0</v>
      </c>
      <c r="L1574" s="2">
        <v>1</v>
      </c>
      <c r="M1574" s="2">
        <v>1</v>
      </c>
      <c r="N1574">
        <v>1</v>
      </c>
      <c r="O1574" s="2">
        <v>1</v>
      </c>
      <c r="P1574" s="2">
        <v>0</v>
      </c>
      <c r="Q1574" s="2">
        <v>1</v>
      </c>
      <c r="R1574" s="2">
        <v>1</v>
      </c>
      <c r="S1574" s="2">
        <v>0</v>
      </c>
      <c r="T1574" s="2">
        <v>0</v>
      </c>
      <c r="U1574" s="2">
        <v>0</v>
      </c>
      <c r="V1574" s="45" t="s">
        <v>77</v>
      </c>
      <c r="W1574" s="45" t="s">
        <v>77</v>
      </c>
      <c r="X1574" s="45">
        <v>2.4606481481481479E-2</v>
      </c>
      <c r="Y1574" s="2">
        <v>0</v>
      </c>
      <c r="Z1574" s="2">
        <v>1</v>
      </c>
      <c r="AA1574">
        <v>1</v>
      </c>
      <c r="AB1574" t="str">
        <f t="shared" si="18"/>
        <v>Betsi CadwaladrPowys</v>
      </c>
      <c r="AC1574" t="str">
        <f>IFERROR(VLOOKUP(AB1574,Control!X:Y,2,FALSE),"secondary")</f>
        <v>secondary</v>
      </c>
    </row>
    <row r="1575" spans="1:29" x14ac:dyDescent="0.25">
      <c r="A1575" s="11">
        <v>44662</v>
      </c>
      <c r="B1575" s="2">
        <v>15</v>
      </c>
      <c r="C1575" t="s">
        <v>87</v>
      </c>
      <c r="D1575" t="s">
        <v>139</v>
      </c>
      <c r="E1575" t="s">
        <v>132</v>
      </c>
      <c r="F1575" t="s">
        <v>277</v>
      </c>
      <c r="G1575" s="3">
        <v>91.786659833333317</v>
      </c>
      <c r="H1575" s="5">
        <v>3.9109412319762525E-2</v>
      </c>
      <c r="I1575" s="2">
        <v>2</v>
      </c>
      <c r="J1575" s="2">
        <v>1</v>
      </c>
      <c r="K1575" s="2">
        <v>0</v>
      </c>
      <c r="L1575" s="2">
        <v>129</v>
      </c>
      <c r="M1575" s="2">
        <v>127</v>
      </c>
      <c r="N1575">
        <v>19</v>
      </c>
      <c r="O1575" s="2">
        <v>102</v>
      </c>
      <c r="P1575" s="2">
        <v>28</v>
      </c>
      <c r="Q1575" s="2">
        <v>82</v>
      </c>
      <c r="R1575" s="2">
        <v>97</v>
      </c>
      <c r="S1575" s="2">
        <v>15</v>
      </c>
      <c r="T1575" s="2">
        <v>2</v>
      </c>
      <c r="U1575" s="2">
        <v>2</v>
      </c>
      <c r="V1575" s="45">
        <v>5.0347222222222225E-3</v>
      </c>
      <c r="W1575" s="45">
        <v>0.5714285714285714</v>
      </c>
      <c r="X1575" s="45">
        <v>7.0960648148148148E-2</v>
      </c>
      <c r="Y1575" s="2">
        <v>4</v>
      </c>
      <c r="Z1575" s="2">
        <v>97</v>
      </c>
      <c r="AA1575">
        <v>128</v>
      </c>
      <c r="AB1575" t="str">
        <f t="shared" si="18"/>
        <v>Betsi CadwaladrWrexham</v>
      </c>
      <c r="AC1575" t="str">
        <f>IFERROR(VLOOKUP(AB1575,Control!X:Y,2,FALSE),"secondary")</f>
        <v>Primary</v>
      </c>
    </row>
    <row r="1576" spans="1:29" x14ac:dyDescent="0.25">
      <c r="A1576" s="11">
        <v>44662</v>
      </c>
      <c r="B1576" s="2">
        <v>15</v>
      </c>
      <c r="C1576" t="s">
        <v>87</v>
      </c>
      <c r="D1576" t="s">
        <v>131</v>
      </c>
      <c r="E1576" t="s">
        <v>132</v>
      </c>
      <c r="F1576" t="s">
        <v>277</v>
      </c>
      <c r="G1576" s="3">
        <v>0.4877778333333333</v>
      </c>
      <c r="H1576" s="5">
        <v>1.3647762731481482E-2</v>
      </c>
      <c r="I1576" s="2">
        <v>0</v>
      </c>
      <c r="J1576" s="2">
        <v>0</v>
      </c>
      <c r="K1576" s="2">
        <v>0</v>
      </c>
      <c r="L1576" s="2">
        <v>7</v>
      </c>
      <c r="M1576" s="2">
        <v>6</v>
      </c>
      <c r="N1576">
        <v>2</v>
      </c>
      <c r="O1576" s="2">
        <v>6</v>
      </c>
      <c r="P1576" s="2">
        <v>2</v>
      </c>
      <c r="Q1576" s="2">
        <v>2</v>
      </c>
      <c r="R1576" s="2">
        <v>2</v>
      </c>
      <c r="S1576" s="2">
        <v>0</v>
      </c>
      <c r="T1576" s="2">
        <v>0</v>
      </c>
      <c r="U1576" s="2">
        <v>3</v>
      </c>
      <c r="V1576" s="45">
        <v>2.1064814814814813E-3</v>
      </c>
      <c r="W1576" s="45">
        <v>1</v>
      </c>
      <c r="X1576" s="45">
        <v>2.0219907407407405E-2</v>
      </c>
      <c r="Y1576" s="2">
        <v>3</v>
      </c>
      <c r="Z1576" s="2">
        <v>2</v>
      </c>
      <c r="AA1576">
        <v>7</v>
      </c>
      <c r="AB1576" t="str">
        <f t="shared" si="18"/>
        <v>Betsi CadwaladrWrexham</v>
      </c>
      <c r="AC1576" t="str">
        <f>IFERROR(VLOOKUP(AB1576,Control!X:Y,2,FALSE),"secondary")</f>
        <v>Primary</v>
      </c>
    </row>
    <row r="1577" spans="1:29" x14ac:dyDescent="0.25">
      <c r="A1577" s="11">
        <v>44662</v>
      </c>
      <c r="B1577" s="2">
        <v>15</v>
      </c>
      <c r="C1577" t="s">
        <v>90</v>
      </c>
      <c r="D1577" t="s">
        <v>136</v>
      </c>
      <c r="E1577" t="s">
        <v>132</v>
      </c>
      <c r="F1577" t="s">
        <v>280</v>
      </c>
      <c r="G1577" s="3">
        <v>0.68611116666666672</v>
      </c>
      <c r="H1577" s="5">
        <v>3.9004631944444451E-2</v>
      </c>
      <c r="I1577" s="2">
        <v>0</v>
      </c>
      <c r="J1577" s="2">
        <v>0</v>
      </c>
      <c r="K1577" s="2">
        <v>0</v>
      </c>
      <c r="L1577" s="2">
        <v>2</v>
      </c>
      <c r="M1577" s="2">
        <v>2</v>
      </c>
      <c r="N1577">
        <v>1</v>
      </c>
      <c r="O1577" s="2">
        <v>2</v>
      </c>
      <c r="P1577" s="2">
        <v>0</v>
      </c>
      <c r="Q1577" s="2">
        <v>0</v>
      </c>
      <c r="R1577" s="2">
        <v>2</v>
      </c>
      <c r="S1577" s="2">
        <v>2</v>
      </c>
      <c r="T1577" s="2">
        <v>0</v>
      </c>
      <c r="U1577" s="2">
        <v>0</v>
      </c>
      <c r="V1577" s="45" t="s">
        <v>77</v>
      </c>
      <c r="W1577" s="45" t="s">
        <v>77</v>
      </c>
      <c r="X1577" s="45">
        <v>2.9126157407407406E-2</v>
      </c>
      <c r="Y1577" s="2">
        <v>0</v>
      </c>
      <c r="Z1577" s="2">
        <v>2</v>
      </c>
      <c r="AA1577">
        <v>2</v>
      </c>
      <c r="AB1577" t="str">
        <f t="shared" si="18"/>
        <v>Cardiff And ValeBlaenau Gwent</v>
      </c>
      <c r="AC1577" t="str">
        <f>IFERROR(VLOOKUP(AB1577,Control!X:Y,2,FALSE),"secondary")</f>
        <v>secondary</v>
      </c>
    </row>
    <row r="1578" spans="1:29" x14ac:dyDescent="0.25">
      <c r="A1578" s="11">
        <v>44662</v>
      </c>
      <c r="B1578" s="2">
        <v>15</v>
      </c>
      <c r="C1578" t="s">
        <v>90</v>
      </c>
      <c r="D1578" t="s">
        <v>136</v>
      </c>
      <c r="E1578" t="s">
        <v>132</v>
      </c>
      <c r="F1578" t="s">
        <v>269</v>
      </c>
      <c r="G1578" s="3">
        <v>0</v>
      </c>
      <c r="H1578" s="5">
        <v>2.9166666666666667E-2</v>
      </c>
      <c r="I1578" s="2">
        <v>0</v>
      </c>
      <c r="J1578" s="2">
        <v>0</v>
      </c>
      <c r="K1578" s="2">
        <v>0</v>
      </c>
      <c r="L1578" s="2">
        <v>2</v>
      </c>
      <c r="M1578" s="2">
        <v>2</v>
      </c>
      <c r="N1578">
        <v>1</v>
      </c>
      <c r="O1578" s="2">
        <v>2</v>
      </c>
      <c r="P1578" s="2">
        <v>1</v>
      </c>
      <c r="Q1578" s="2">
        <v>1</v>
      </c>
      <c r="R1578" s="2">
        <v>1</v>
      </c>
      <c r="S1578" s="2">
        <v>0</v>
      </c>
      <c r="T1578" s="2">
        <v>0</v>
      </c>
      <c r="U1578" s="2">
        <v>0</v>
      </c>
      <c r="V1578" s="45">
        <v>4.1203703703703706E-3</v>
      </c>
      <c r="W1578" s="45">
        <v>1</v>
      </c>
      <c r="X1578" s="45">
        <v>2.5752314814814818E-2</v>
      </c>
      <c r="Y1578" s="2">
        <v>0</v>
      </c>
      <c r="Z1578" s="2">
        <v>1</v>
      </c>
      <c r="AA1578">
        <v>2</v>
      </c>
      <c r="AB1578" t="str">
        <f t="shared" si="18"/>
        <v>Cardiff And ValeBridgend</v>
      </c>
      <c r="AC1578" t="str">
        <f>IFERROR(VLOOKUP(AB1578,Control!X:Y,2,FALSE),"secondary")</f>
        <v>secondary</v>
      </c>
    </row>
    <row r="1579" spans="1:29" x14ac:dyDescent="0.25">
      <c r="A1579" s="11">
        <v>44662</v>
      </c>
      <c r="B1579" s="2">
        <v>15</v>
      </c>
      <c r="C1579" t="s">
        <v>90</v>
      </c>
      <c r="D1579" t="s">
        <v>136</v>
      </c>
      <c r="E1579" t="s">
        <v>132</v>
      </c>
      <c r="F1579" t="s">
        <v>272</v>
      </c>
      <c r="G1579" s="3">
        <v>5.5011099999999997</v>
      </c>
      <c r="H1579" s="5">
        <v>3.0291277199074075E-2</v>
      </c>
      <c r="I1579" s="2">
        <v>0</v>
      </c>
      <c r="J1579" s="2">
        <v>0</v>
      </c>
      <c r="K1579" s="2">
        <v>0</v>
      </c>
      <c r="L1579" s="2">
        <v>10</v>
      </c>
      <c r="M1579" s="2">
        <v>10</v>
      </c>
      <c r="N1579">
        <v>6</v>
      </c>
      <c r="O1579" s="2">
        <v>9</v>
      </c>
      <c r="P1579" s="2">
        <v>3</v>
      </c>
      <c r="Q1579" s="2">
        <v>4</v>
      </c>
      <c r="R1579" s="2">
        <v>5</v>
      </c>
      <c r="S1579" s="2">
        <v>1</v>
      </c>
      <c r="T1579" s="2">
        <v>1</v>
      </c>
      <c r="U1579" s="2">
        <v>1</v>
      </c>
      <c r="V1579" s="45">
        <v>3.7500000000000003E-3</v>
      </c>
      <c r="W1579" s="45">
        <v>0.66666666666666663</v>
      </c>
      <c r="X1579" s="45">
        <v>0.11983796296296297</v>
      </c>
      <c r="Y1579" s="2">
        <v>2</v>
      </c>
      <c r="Z1579" s="2">
        <v>5</v>
      </c>
      <c r="AA1579">
        <v>10</v>
      </c>
      <c r="AB1579" t="str">
        <f t="shared" si="18"/>
        <v>Cardiff And ValeCaerphilly</v>
      </c>
      <c r="AC1579" t="str">
        <f>IFERROR(VLOOKUP(AB1579,Control!X:Y,2,FALSE),"secondary")</f>
        <v>secondary</v>
      </c>
    </row>
    <row r="1580" spans="1:29" x14ac:dyDescent="0.25">
      <c r="A1580" s="11">
        <v>44662</v>
      </c>
      <c r="B1580" s="2">
        <v>15</v>
      </c>
      <c r="C1580" t="s">
        <v>90</v>
      </c>
      <c r="D1580" t="s">
        <v>136</v>
      </c>
      <c r="E1580" t="s">
        <v>132</v>
      </c>
      <c r="F1580" t="s">
        <v>273</v>
      </c>
      <c r="G1580" s="3">
        <v>690.65498633333334</v>
      </c>
      <c r="H1580" s="5">
        <v>0.11450617054958184</v>
      </c>
      <c r="I1580" s="2">
        <v>57</v>
      </c>
      <c r="J1580" s="2">
        <v>33</v>
      </c>
      <c r="K1580" s="2">
        <v>0</v>
      </c>
      <c r="L1580" s="2">
        <v>253</v>
      </c>
      <c r="M1580" s="2">
        <v>247</v>
      </c>
      <c r="N1580">
        <v>45</v>
      </c>
      <c r="O1580" s="2">
        <v>127</v>
      </c>
      <c r="P1580" s="2">
        <v>65</v>
      </c>
      <c r="Q1580" s="2">
        <v>140</v>
      </c>
      <c r="R1580" s="2">
        <v>170</v>
      </c>
      <c r="S1580" s="2">
        <v>30</v>
      </c>
      <c r="T1580" s="2">
        <v>6</v>
      </c>
      <c r="U1580" s="2">
        <v>12</v>
      </c>
      <c r="V1580" s="45">
        <v>4.9537037037037041E-3</v>
      </c>
      <c r="W1580" s="45">
        <v>0.63076923076923075</v>
      </c>
      <c r="X1580" s="45">
        <v>9.7320601851851846E-2</v>
      </c>
      <c r="Y1580" s="2">
        <v>18</v>
      </c>
      <c r="Z1580" s="2">
        <v>170</v>
      </c>
      <c r="AA1580">
        <v>251</v>
      </c>
      <c r="AB1580" t="str">
        <f t="shared" ref="AB1580:AB1643" si="19">C1580&amp;F1580</f>
        <v>Cardiff And ValeCardiff</v>
      </c>
      <c r="AC1580" t="str">
        <f>IFERROR(VLOOKUP(AB1580,Control!X:Y,2,FALSE),"secondary")</f>
        <v>Primary</v>
      </c>
    </row>
    <row r="1581" spans="1:29" x14ac:dyDescent="0.25">
      <c r="A1581" s="11">
        <v>44662</v>
      </c>
      <c r="B1581" s="2">
        <v>15</v>
      </c>
      <c r="C1581" t="s">
        <v>90</v>
      </c>
      <c r="D1581" t="s">
        <v>155</v>
      </c>
      <c r="E1581" t="s">
        <v>146</v>
      </c>
      <c r="F1581" t="s">
        <v>273</v>
      </c>
      <c r="G1581" s="3">
        <v>0</v>
      </c>
      <c r="H1581" s="5">
        <v>4.7841200555555553E-2</v>
      </c>
      <c r="I1581" s="2">
        <v>0</v>
      </c>
      <c r="J1581" s="2">
        <v>0</v>
      </c>
      <c r="K1581" s="2">
        <v>0</v>
      </c>
      <c r="L1581" s="2">
        <v>26</v>
      </c>
      <c r="M1581" s="2">
        <v>25</v>
      </c>
      <c r="N1581">
        <v>0</v>
      </c>
      <c r="O1581" s="2">
        <v>15</v>
      </c>
      <c r="P1581" s="2">
        <v>2</v>
      </c>
      <c r="Q1581" s="2">
        <v>14</v>
      </c>
      <c r="R1581" s="2">
        <v>15</v>
      </c>
      <c r="S1581" s="2">
        <v>1</v>
      </c>
      <c r="T1581" s="2">
        <v>2</v>
      </c>
      <c r="U1581" s="2">
        <v>7</v>
      </c>
      <c r="V1581" s="45">
        <v>5.2314814814814819E-3</v>
      </c>
      <c r="W1581" s="45">
        <v>0.5</v>
      </c>
      <c r="X1581" s="45">
        <v>8.0532407407407414E-2</v>
      </c>
      <c r="Y1581" s="2">
        <v>9</v>
      </c>
      <c r="Z1581" s="2">
        <v>15</v>
      </c>
      <c r="AA1581">
        <v>25</v>
      </c>
      <c r="AB1581" t="str">
        <f t="shared" si="19"/>
        <v>Cardiff And ValeCardiff</v>
      </c>
      <c r="AC1581" t="str">
        <f>IFERROR(VLOOKUP(AB1581,Control!X:Y,2,FALSE),"secondary")</f>
        <v>Primary</v>
      </c>
    </row>
    <row r="1582" spans="1:29" x14ac:dyDescent="0.25">
      <c r="A1582" s="11">
        <v>44662</v>
      </c>
      <c r="B1582" s="2">
        <v>15</v>
      </c>
      <c r="C1582" t="s">
        <v>90</v>
      </c>
      <c r="D1582" t="s">
        <v>231</v>
      </c>
      <c r="E1582" t="s">
        <v>170</v>
      </c>
      <c r="F1582" t="s">
        <v>273</v>
      </c>
      <c r="G1582" s="3">
        <v>0</v>
      </c>
      <c r="H1582" s="5">
        <v>3.5416666666666665E-3</v>
      </c>
      <c r="I1582" s="2">
        <v>0</v>
      </c>
      <c r="J1582" s="2">
        <v>0</v>
      </c>
      <c r="K1582" s="2">
        <v>0</v>
      </c>
      <c r="L1582" s="2">
        <v>1</v>
      </c>
      <c r="M1582" s="2">
        <v>1</v>
      </c>
      <c r="N1582">
        <v>0</v>
      </c>
      <c r="O1582" s="2">
        <v>1</v>
      </c>
      <c r="P1582" s="2">
        <v>0</v>
      </c>
      <c r="Q1582" s="2">
        <v>1</v>
      </c>
      <c r="R1582" s="2">
        <v>1</v>
      </c>
      <c r="S1582" s="2">
        <v>0</v>
      </c>
      <c r="T1582" s="2">
        <v>0</v>
      </c>
      <c r="U1582" s="2">
        <v>0</v>
      </c>
      <c r="V1582" s="45" t="s">
        <v>77</v>
      </c>
      <c r="W1582" s="45" t="s">
        <v>77</v>
      </c>
      <c r="X1582" s="45">
        <v>2.0532407407407409E-2</v>
      </c>
      <c r="Y1582" s="2">
        <v>0</v>
      </c>
      <c r="Z1582" s="2">
        <v>1</v>
      </c>
      <c r="AA1582">
        <v>1</v>
      </c>
      <c r="AB1582" t="str">
        <f t="shared" si="19"/>
        <v>Cardiff And ValeCardiff</v>
      </c>
      <c r="AC1582" t="str">
        <f>IFERROR(VLOOKUP(AB1582,Control!X:Y,2,FALSE),"secondary")</f>
        <v>Primary</v>
      </c>
    </row>
    <row r="1583" spans="1:29" x14ac:dyDescent="0.25">
      <c r="A1583" s="11">
        <v>44662</v>
      </c>
      <c r="B1583" s="2">
        <v>15</v>
      </c>
      <c r="C1583" t="s">
        <v>90</v>
      </c>
      <c r="D1583" t="s">
        <v>136</v>
      </c>
      <c r="E1583" t="s">
        <v>132</v>
      </c>
      <c r="F1583" t="s">
        <v>268</v>
      </c>
      <c r="G1583" s="3">
        <v>0.1405555</v>
      </c>
      <c r="H1583" s="5">
        <v>1.6273145833333336E-2</v>
      </c>
      <c r="I1583" s="2">
        <v>0</v>
      </c>
      <c r="J1583" s="2">
        <v>0</v>
      </c>
      <c r="K1583" s="2">
        <v>0</v>
      </c>
      <c r="L1583" s="2">
        <v>1</v>
      </c>
      <c r="M1583" s="2">
        <v>1</v>
      </c>
      <c r="N1583">
        <v>0</v>
      </c>
      <c r="O1583" s="2">
        <v>1</v>
      </c>
      <c r="P1583" s="2">
        <v>1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45">
        <v>7.8703703703703705E-4</v>
      </c>
      <c r="W1583" s="45">
        <v>1</v>
      </c>
      <c r="X1583" s="45" t="s">
        <v>77</v>
      </c>
      <c r="Y1583" s="2">
        <v>0</v>
      </c>
      <c r="Z1583" s="2">
        <v>0</v>
      </c>
      <c r="AA1583">
        <v>1</v>
      </c>
      <c r="AB1583" t="str">
        <f t="shared" si="19"/>
        <v>Cardiff And ValeCarmarthenshire</v>
      </c>
      <c r="AC1583" t="str">
        <f>IFERROR(VLOOKUP(AB1583,Control!X:Y,2,FALSE),"secondary")</f>
        <v>secondary</v>
      </c>
    </row>
    <row r="1584" spans="1:29" x14ac:dyDescent="0.25">
      <c r="A1584" s="11">
        <v>44662</v>
      </c>
      <c r="B1584" s="2">
        <v>15</v>
      </c>
      <c r="C1584" t="s">
        <v>90</v>
      </c>
      <c r="D1584" t="s">
        <v>174</v>
      </c>
      <c r="E1584" t="s">
        <v>153</v>
      </c>
      <c r="F1584" t="s">
        <v>268</v>
      </c>
      <c r="G1584" s="3">
        <v>0</v>
      </c>
      <c r="H1584" s="5">
        <v>1.1597222222222222E-2</v>
      </c>
      <c r="I1584" s="2">
        <v>0</v>
      </c>
      <c r="J1584" s="2">
        <v>0</v>
      </c>
      <c r="K1584" s="2">
        <v>0</v>
      </c>
      <c r="L1584" s="2">
        <v>1</v>
      </c>
      <c r="M1584" s="2">
        <v>1</v>
      </c>
      <c r="N1584">
        <v>0</v>
      </c>
      <c r="O1584" s="2">
        <v>1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1</v>
      </c>
      <c r="V1584" s="45" t="s">
        <v>77</v>
      </c>
      <c r="W1584" s="45" t="s">
        <v>77</v>
      </c>
      <c r="X1584" s="45" t="s">
        <v>77</v>
      </c>
      <c r="Y1584" s="2">
        <v>1</v>
      </c>
      <c r="Z1584" s="2">
        <v>0</v>
      </c>
      <c r="AA1584">
        <v>1</v>
      </c>
      <c r="AB1584" t="str">
        <f t="shared" si="19"/>
        <v>Cardiff And ValeCarmarthenshire</v>
      </c>
      <c r="AC1584" t="str">
        <f>IFERROR(VLOOKUP(AB1584,Control!X:Y,2,FALSE),"secondary")</f>
        <v>secondary</v>
      </c>
    </row>
    <row r="1585" spans="1:29" x14ac:dyDescent="0.25">
      <c r="A1585" s="11">
        <v>44662</v>
      </c>
      <c r="B1585" s="2">
        <v>15</v>
      </c>
      <c r="C1585" t="s">
        <v>90</v>
      </c>
      <c r="D1585" t="s">
        <v>136</v>
      </c>
      <c r="E1585" t="s">
        <v>132</v>
      </c>
      <c r="F1585" t="s">
        <v>286</v>
      </c>
      <c r="G1585" s="3">
        <v>0.56166666666666676</v>
      </c>
      <c r="H1585" s="5">
        <v>3.3819444444444451E-2</v>
      </c>
      <c r="I1585" s="2">
        <v>0</v>
      </c>
      <c r="J1585" s="2">
        <v>0</v>
      </c>
      <c r="K1585" s="2">
        <v>0</v>
      </c>
      <c r="L1585" s="2">
        <v>1</v>
      </c>
      <c r="M1585" s="2">
        <v>1</v>
      </c>
      <c r="N1585">
        <v>0</v>
      </c>
      <c r="O1585" s="2">
        <v>1</v>
      </c>
      <c r="P1585" s="2">
        <v>1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45">
        <v>0</v>
      </c>
      <c r="W1585" s="45">
        <v>1</v>
      </c>
      <c r="X1585" s="45" t="s">
        <v>77</v>
      </c>
      <c r="Y1585" s="2">
        <v>0</v>
      </c>
      <c r="Z1585" s="2">
        <v>0</v>
      </c>
      <c r="AA1585">
        <v>1</v>
      </c>
      <c r="AB1585" t="str">
        <f t="shared" si="19"/>
        <v>Cardiff And ValeCeredigion</v>
      </c>
      <c r="AC1585" t="str">
        <f>IFERROR(VLOOKUP(AB1585,Control!X:Y,2,FALSE),"secondary")</f>
        <v>secondary</v>
      </c>
    </row>
    <row r="1586" spans="1:29" x14ac:dyDescent="0.25">
      <c r="A1586" s="11">
        <v>44662</v>
      </c>
      <c r="B1586" s="2">
        <v>15</v>
      </c>
      <c r="C1586" t="s">
        <v>90</v>
      </c>
      <c r="D1586" t="s">
        <v>136</v>
      </c>
      <c r="E1586" t="s">
        <v>132</v>
      </c>
      <c r="F1586" t="s">
        <v>281</v>
      </c>
      <c r="G1586" s="3">
        <v>2.1161111666666663</v>
      </c>
      <c r="H1586" s="5">
        <v>2.1938652777777783E-2</v>
      </c>
      <c r="I1586" s="2">
        <v>0</v>
      </c>
      <c r="J1586" s="2">
        <v>0</v>
      </c>
      <c r="K1586" s="2">
        <v>0</v>
      </c>
      <c r="L1586" s="2">
        <v>7</v>
      </c>
      <c r="M1586" s="2">
        <v>7</v>
      </c>
      <c r="N1586">
        <v>1</v>
      </c>
      <c r="O1586" s="2">
        <v>6</v>
      </c>
      <c r="P1586" s="2">
        <v>1</v>
      </c>
      <c r="Q1586" s="2">
        <v>5</v>
      </c>
      <c r="R1586" s="2">
        <v>5</v>
      </c>
      <c r="S1586" s="2">
        <v>0</v>
      </c>
      <c r="T1586" s="2">
        <v>0</v>
      </c>
      <c r="U1586" s="2">
        <v>1</v>
      </c>
      <c r="V1586" s="45">
        <v>3.9351851851851852E-4</v>
      </c>
      <c r="W1586" s="45">
        <v>1</v>
      </c>
      <c r="X1586" s="45">
        <v>3.7662037037037042E-2</v>
      </c>
      <c r="Y1586" s="2">
        <v>1</v>
      </c>
      <c r="Z1586" s="2">
        <v>5</v>
      </c>
      <c r="AA1586">
        <v>7</v>
      </c>
      <c r="AB1586" t="str">
        <f t="shared" si="19"/>
        <v>Cardiff And ValeMerthyr Tydfil</v>
      </c>
      <c r="AC1586" t="str">
        <f>IFERROR(VLOOKUP(AB1586,Control!X:Y,2,FALSE),"secondary")</f>
        <v>secondary</v>
      </c>
    </row>
    <row r="1587" spans="1:29" x14ac:dyDescent="0.25">
      <c r="A1587" s="11">
        <v>44662</v>
      </c>
      <c r="B1587" s="2">
        <v>15</v>
      </c>
      <c r="C1587" t="s">
        <v>90</v>
      </c>
      <c r="D1587" t="s">
        <v>136</v>
      </c>
      <c r="E1587" t="s">
        <v>132</v>
      </c>
      <c r="F1587" t="s">
        <v>279</v>
      </c>
      <c r="G1587" s="3">
        <v>0</v>
      </c>
      <c r="H1587" s="5">
        <v>1.15625E-2</v>
      </c>
      <c r="I1587" s="2">
        <v>0</v>
      </c>
      <c r="J1587" s="2">
        <v>0</v>
      </c>
      <c r="K1587" s="2">
        <v>0</v>
      </c>
      <c r="L1587" s="2">
        <v>2</v>
      </c>
      <c r="M1587" s="2">
        <v>2</v>
      </c>
      <c r="N1587">
        <v>1</v>
      </c>
      <c r="O1587" s="2">
        <v>2</v>
      </c>
      <c r="P1587" s="2">
        <v>1</v>
      </c>
      <c r="Q1587" s="2">
        <v>1</v>
      </c>
      <c r="R1587" s="2">
        <v>1</v>
      </c>
      <c r="S1587" s="2">
        <v>0</v>
      </c>
      <c r="T1587" s="2">
        <v>0</v>
      </c>
      <c r="U1587" s="2">
        <v>0</v>
      </c>
      <c r="V1587" s="45">
        <v>1.1331018518518518E-2</v>
      </c>
      <c r="W1587" s="45">
        <v>0</v>
      </c>
      <c r="X1587" s="45">
        <v>3.9097222222222221E-2</v>
      </c>
      <c r="Y1587" s="2">
        <v>0</v>
      </c>
      <c r="Z1587" s="2">
        <v>1</v>
      </c>
      <c r="AA1587">
        <v>2</v>
      </c>
      <c r="AB1587" t="str">
        <f t="shared" si="19"/>
        <v>Cardiff And ValeMonmouthshire</v>
      </c>
      <c r="AC1587" t="str">
        <f>IFERROR(VLOOKUP(AB1587,Control!X:Y,2,FALSE),"secondary")</f>
        <v>secondary</v>
      </c>
    </row>
    <row r="1588" spans="1:29" x14ac:dyDescent="0.25">
      <c r="A1588" s="11">
        <v>44662</v>
      </c>
      <c r="B1588" s="2">
        <v>15</v>
      </c>
      <c r="C1588" t="s">
        <v>90</v>
      </c>
      <c r="D1588" t="s">
        <v>136</v>
      </c>
      <c r="E1588" t="s">
        <v>132</v>
      </c>
      <c r="F1588" t="s">
        <v>271</v>
      </c>
      <c r="G1588" s="3">
        <v>5.3786111666666674</v>
      </c>
      <c r="H1588" s="5">
        <v>4.1825396825396821E-2</v>
      </c>
      <c r="I1588" s="2">
        <v>0</v>
      </c>
      <c r="J1588" s="2">
        <v>0</v>
      </c>
      <c r="K1588" s="2">
        <v>0</v>
      </c>
      <c r="L1588" s="2">
        <v>5</v>
      </c>
      <c r="M1588" s="2">
        <v>5</v>
      </c>
      <c r="N1588">
        <v>1</v>
      </c>
      <c r="O1588" s="2">
        <v>5</v>
      </c>
      <c r="P1588" s="2">
        <v>2</v>
      </c>
      <c r="Q1588" s="2">
        <v>1</v>
      </c>
      <c r="R1588" s="2">
        <v>1</v>
      </c>
      <c r="S1588" s="2">
        <v>0</v>
      </c>
      <c r="T1588" s="2">
        <v>0</v>
      </c>
      <c r="U1588" s="2">
        <v>2</v>
      </c>
      <c r="V1588" s="45">
        <v>5.4224537037037045E-3</v>
      </c>
      <c r="W1588" s="45">
        <v>0.5</v>
      </c>
      <c r="X1588" s="45">
        <v>0.20091435185185186</v>
      </c>
      <c r="Y1588" s="2">
        <v>2</v>
      </c>
      <c r="Z1588" s="2">
        <v>1</v>
      </c>
      <c r="AA1588">
        <v>5</v>
      </c>
      <c r="AB1588" t="str">
        <f t="shared" si="19"/>
        <v>Cardiff And ValeNewport</v>
      </c>
      <c r="AC1588" t="str">
        <f>IFERROR(VLOOKUP(AB1588,Control!X:Y,2,FALSE),"secondary")</f>
        <v>secondary</v>
      </c>
    </row>
    <row r="1589" spans="1:29" x14ac:dyDescent="0.25">
      <c r="A1589" s="11">
        <v>44662</v>
      </c>
      <c r="B1589" s="2">
        <v>15</v>
      </c>
      <c r="C1589" t="s">
        <v>90</v>
      </c>
      <c r="D1589" t="s">
        <v>136</v>
      </c>
      <c r="E1589" t="s">
        <v>132</v>
      </c>
      <c r="F1589" t="s">
        <v>270</v>
      </c>
      <c r="G1589" s="3">
        <v>0.17583333333333334</v>
      </c>
      <c r="H1589" s="5">
        <v>1.7743055555555557E-2</v>
      </c>
      <c r="I1589" s="2">
        <v>0</v>
      </c>
      <c r="J1589" s="2">
        <v>0</v>
      </c>
      <c r="K1589" s="2">
        <v>0</v>
      </c>
      <c r="L1589" s="2">
        <v>2</v>
      </c>
      <c r="M1589" s="2">
        <v>2</v>
      </c>
      <c r="N1589">
        <v>1</v>
      </c>
      <c r="O1589" s="2">
        <v>2</v>
      </c>
      <c r="P1589" s="2">
        <v>0</v>
      </c>
      <c r="Q1589" s="2">
        <v>2</v>
      </c>
      <c r="R1589" s="2">
        <v>2</v>
      </c>
      <c r="S1589" s="2">
        <v>0</v>
      </c>
      <c r="T1589" s="2">
        <v>0</v>
      </c>
      <c r="U1589" s="2">
        <v>0</v>
      </c>
      <c r="V1589" s="45" t="s">
        <v>77</v>
      </c>
      <c r="W1589" s="45" t="s">
        <v>77</v>
      </c>
      <c r="X1589" s="45">
        <v>0.14464699074074075</v>
      </c>
      <c r="Y1589" s="2">
        <v>0</v>
      </c>
      <c r="Z1589" s="2">
        <v>2</v>
      </c>
      <c r="AA1589">
        <v>2</v>
      </c>
      <c r="AB1589" t="str">
        <f t="shared" si="19"/>
        <v>Cardiff And ValePembrokeshire</v>
      </c>
      <c r="AC1589" t="str">
        <f>IFERROR(VLOOKUP(AB1589,Control!X:Y,2,FALSE),"secondary")</f>
        <v>secondary</v>
      </c>
    </row>
    <row r="1590" spans="1:29" x14ac:dyDescent="0.25">
      <c r="A1590" s="11">
        <v>44662</v>
      </c>
      <c r="B1590" s="2">
        <v>15</v>
      </c>
      <c r="C1590" t="s">
        <v>90</v>
      </c>
      <c r="D1590" t="s">
        <v>136</v>
      </c>
      <c r="E1590" t="s">
        <v>132</v>
      </c>
      <c r="F1590" t="s">
        <v>94</v>
      </c>
      <c r="G1590" s="3">
        <v>0</v>
      </c>
      <c r="H1590" s="5">
        <v>2.2831791666666663E-2</v>
      </c>
      <c r="I1590" s="2">
        <v>0</v>
      </c>
      <c r="J1590" s="2">
        <v>0</v>
      </c>
      <c r="K1590" s="2">
        <v>0</v>
      </c>
      <c r="L1590" s="2">
        <v>3</v>
      </c>
      <c r="M1590" s="2">
        <v>3</v>
      </c>
      <c r="N1590">
        <v>0</v>
      </c>
      <c r="O1590" s="2">
        <v>3</v>
      </c>
      <c r="P1590" s="2">
        <v>0</v>
      </c>
      <c r="Q1590" s="2">
        <v>3</v>
      </c>
      <c r="R1590" s="2">
        <v>3</v>
      </c>
      <c r="S1590" s="2">
        <v>0</v>
      </c>
      <c r="T1590" s="2">
        <v>0</v>
      </c>
      <c r="U1590" s="2">
        <v>0</v>
      </c>
      <c r="V1590" s="45" t="s">
        <v>77</v>
      </c>
      <c r="W1590" s="45" t="s">
        <v>77</v>
      </c>
      <c r="X1590" s="45">
        <v>1.849537037037037E-2</v>
      </c>
      <c r="Y1590" s="2">
        <v>0</v>
      </c>
      <c r="Z1590" s="2">
        <v>3</v>
      </c>
      <c r="AA1590">
        <v>3</v>
      </c>
      <c r="AB1590" t="str">
        <f t="shared" si="19"/>
        <v>Cardiff And ValePowys</v>
      </c>
      <c r="AC1590" t="str">
        <f>IFERROR(VLOOKUP(AB1590,Control!X:Y,2,FALSE),"secondary")</f>
        <v>secondary</v>
      </c>
    </row>
    <row r="1591" spans="1:29" x14ac:dyDescent="0.25">
      <c r="A1591" s="11">
        <v>44662</v>
      </c>
      <c r="B1591" s="2">
        <v>15</v>
      </c>
      <c r="C1591" t="s">
        <v>90</v>
      </c>
      <c r="D1591" t="s">
        <v>136</v>
      </c>
      <c r="E1591" t="s">
        <v>132</v>
      </c>
      <c r="F1591" t="s">
        <v>274</v>
      </c>
      <c r="G1591" s="3">
        <v>3.4936101666666666</v>
      </c>
      <c r="H1591" s="5">
        <v>2.6271857253086423E-2</v>
      </c>
      <c r="I1591" s="2">
        <v>0</v>
      </c>
      <c r="J1591" s="2">
        <v>0</v>
      </c>
      <c r="K1591" s="2">
        <v>0</v>
      </c>
      <c r="L1591" s="2">
        <v>11</v>
      </c>
      <c r="M1591" s="2">
        <v>10</v>
      </c>
      <c r="N1591">
        <v>3</v>
      </c>
      <c r="O1591" s="2">
        <v>9</v>
      </c>
      <c r="P1591" s="2">
        <v>4</v>
      </c>
      <c r="Q1591" s="2">
        <v>7</v>
      </c>
      <c r="R1591" s="2">
        <v>7</v>
      </c>
      <c r="S1591" s="2">
        <v>0</v>
      </c>
      <c r="T1591" s="2">
        <v>0</v>
      </c>
      <c r="U1591" s="2">
        <v>0</v>
      </c>
      <c r="V1591" s="45">
        <v>2.1296296296296298E-3</v>
      </c>
      <c r="W1591" s="45">
        <v>1</v>
      </c>
      <c r="X1591" s="45">
        <v>0.11858796296296298</v>
      </c>
      <c r="Y1591" s="2">
        <v>0</v>
      </c>
      <c r="Z1591" s="2">
        <v>7</v>
      </c>
      <c r="AA1591">
        <v>11</v>
      </c>
      <c r="AB1591" t="str">
        <f t="shared" si="19"/>
        <v>Cardiff And ValeRhondda Cynon Taff</v>
      </c>
      <c r="AC1591" t="str">
        <f>IFERROR(VLOOKUP(AB1591,Control!X:Y,2,FALSE),"secondary")</f>
        <v>secondary</v>
      </c>
    </row>
    <row r="1592" spans="1:29" x14ac:dyDescent="0.25">
      <c r="A1592" s="11">
        <v>44662</v>
      </c>
      <c r="B1592" s="2">
        <v>15</v>
      </c>
      <c r="C1592" t="s">
        <v>90</v>
      </c>
      <c r="D1592" t="s">
        <v>136</v>
      </c>
      <c r="E1592" t="s">
        <v>132</v>
      </c>
      <c r="F1592" t="s">
        <v>267</v>
      </c>
      <c r="G1592" s="3">
        <v>0</v>
      </c>
      <c r="H1592" s="5">
        <v>3.0393518518518525E-2</v>
      </c>
      <c r="I1592" s="2">
        <v>0</v>
      </c>
      <c r="J1592" s="2">
        <v>0</v>
      </c>
      <c r="K1592" s="2">
        <v>0</v>
      </c>
      <c r="L1592" s="2">
        <v>3</v>
      </c>
      <c r="M1592" s="2">
        <v>3</v>
      </c>
      <c r="N1592">
        <v>0</v>
      </c>
      <c r="O1592" s="2">
        <v>2</v>
      </c>
      <c r="P1592" s="2">
        <v>2</v>
      </c>
      <c r="Q1592" s="2">
        <v>1</v>
      </c>
      <c r="R1592" s="2">
        <v>1</v>
      </c>
      <c r="S1592" s="2">
        <v>0</v>
      </c>
      <c r="T1592" s="2">
        <v>0</v>
      </c>
      <c r="U1592" s="2">
        <v>0</v>
      </c>
      <c r="V1592" s="45">
        <v>1.8981481481481482E-3</v>
      </c>
      <c r="W1592" s="45">
        <v>1</v>
      </c>
      <c r="X1592" s="45">
        <v>0.1507175925925926</v>
      </c>
      <c r="Y1592" s="2">
        <v>0</v>
      </c>
      <c r="Z1592" s="2">
        <v>1</v>
      </c>
      <c r="AA1592">
        <v>3</v>
      </c>
      <c r="AB1592" t="str">
        <f t="shared" si="19"/>
        <v>Cardiff And ValeSwansea</v>
      </c>
      <c r="AC1592" t="str">
        <f>IFERROR(VLOOKUP(AB1592,Control!X:Y,2,FALSE),"secondary")</f>
        <v>secondary</v>
      </c>
    </row>
    <row r="1593" spans="1:29" x14ac:dyDescent="0.25">
      <c r="A1593" s="11">
        <v>44662</v>
      </c>
      <c r="B1593" s="2">
        <v>15</v>
      </c>
      <c r="C1593" t="s">
        <v>90</v>
      </c>
      <c r="D1593" t="s">
        <v>174</v>
      </c>
      <c r="E1593" t="s">
        <v>153</v>
      </c>
      <c r="F1593" t="s">
        <v>267</v>
      </c>
      <c r="G1593" s="3">
        <v>0</v>
      </c>
      <c r="H1593" s="5">
        <v>2.0196756944444446E-2</v>
      </c>
      <c r="I1593" s="2">
        <v>0</v>
      </c>
      <c r="J1593" s="2">
        <v>0</v>
      </c>
      <c r="K1593" s="2">
        <v>0</v>
      </c>
      <c r="L1593" s="2">
        <v>2</v>
      </c>
      <c r="M1593" s="2">
        <v>2</v>
      </c>
      <c r="N1593">
        <v>0</v>
      </c>
      <c r="O1593" s="2">
        <v>2</v>
      </c>
      <c r="P1593" s="2">
        <v>0</v>
      </c>
      <c r="Q1593" s="2">
        <v>2</v>
      </c>
      <c r="R1593" s="2">
        <v>2</v>
      </c>
      <c r="S1593" s="2">
        <v>0</v>
      </c>
      <c r="T1593" s="2">
        <v>0</v>
      </c>
      <c r="U1593" s="2">
        <v>0</v>
      </c>
      <c r="V1593" s="45" t="s">
        <v>77</v>
      </c>
      <c r="W1593" s="45" t="s">
        <v>77</v>
      </c>
      <c r="X1593" s="45">
        <v>2.134837962962963E-2</v>
      </c>
      <c r="Y1593" s="2">
        <v>0</v>
      </c>
      <c r="Z1593" s="2">
        <v>2</v>
      </c>
      <c r="AA1593">
        <v>2</v>
      </c>
      <c r="AB1593" t="str">
        <f t="shared" si="19"/>
        <v>Cardiff And ValeSwansea</v>
      </c>
      <c r="AC1593" t="str">
        <f>IFERROR(VLOOKUP(AB1593,Control!X:Y,2,FALSE),"secondary")</f>
        <v>secondary</v>
      </c>
    </row>
    <row r="1594" spans="1:29" x14ac:dyDescent="0.25">
      <c r="A1594" s="11">
        <v>44662</v>
      </c>
      <c r="B1594" s="2">
        <v>15</v>
      </c>
      <c r="C1594" t="s">
        <v>90</v>
      </c>
      <c r="D1594" t="s">
        <v>136</v>
      </c>
      <c r="E1594" t="s">
        <v>132</v>
      </c>
      <c r="F1594" t="s">
        <v>278</v>
      </c>
      <c r="G1594" s="3">
        <v>0.53555549999999996</v>
      </c>
      <c r="H1594" s="5">
        <v>1.479166550925926E-2</v>
      </c>
      <c r="I1594" s="2">
        <v>0</v>
      </c>
      <c r="J1594" s="2">
        <v>0</v>
      </c>
      <c r="K1594" s="2">
        <v>0</v>
      </c>
      <c r="L1594" s="2">
        <v>7</v>
      </c>
      <c r="M1594" s="2">
        <v>7</v>
      </c>
      <c r="N1594">
        <v>4</v>
      </c>
      <c r="O1594" s="2">
        <v>7</v>
      </c>
      <c r="P1594" s="2">
        <v>0</v>
      </c>
      <c r="Q1594" s="2">
        <v>6</v>
      </c>
      <c r="R1594" s="2">
        <v>6</v>
      </c>
      <c r="S1594" s="2">
        <v>0</v>
      </c>
      <c r="T1594" s="2">
        <v>0</v>
      </c>
      <c r="U1594" s="2">
        <v>1</v>
      </c>
      <c r="V1594" s="45" t="s">
        <v>77</v>
      </c>
      <c r="W1594" s="45" t="s">
        <v>77</v>
      </c>
      <c r="X1594" s="45">
        <v>1.8148148148148149E-2</v>
      </c>
      <c r="Y1594" s="2">
        <v>1</v>
      </c>
      <c r="Z1594" s="2">
        <v>6</v>
      </c>
      <c r="AA1594">
        <v>7</v>
      </c>
      <c r="AB1594" t="str">
        <f t="shared" si="19"/>
        <v>Cardiff And ValeTorfaen</v>
      </c>
      <c r="AC1594" t="str">
        <f>IFERROR(VLOOKUP(AB1594,Control!X:Y,2,FALSE),"secondary")</f>
        <v>secondary</v>
      </c>
    </row>
    <row r="1595" spans="1:29" x14ac:dyDescent="0.25">
      <c r="A1595" s="11">
        <v>44662</v>
      </c>
      <c r="B1595" s="2">
        <v>15</v>
      </c>
      <c r="C1595" t="s">
        <v>90</v>
      </c>
      <c r="D1595" t="s">
        <v>155</v>
      </c>
      <c r="E1595" t="s">
        <v>146</v>
      </c>
      <c r="F1595" t="s">
        <v>278</v>
      </c>
      <c r="G1595" s="3">
        <v>0</v>
      </c>
      <c r="H1595" s="5">
        <v>1.2795138888888887E-2</v>
      </c>
      <c r="I1595" s="2">
        <v>0</v>
      </c>
      <c r="J1595" s="2">
        <v>0</v>
      </c>
      <c r="K1595" s="2">
        <v>0</v>
      </c>
      <c r="L1595" s="2">
        <v>2</v>
      </c>
      <c r="M1595" s="2">
        <v>2</v>
      </c>
      <c r="N1595">
        <v>0</v>
      </c>
      <c r="O1595" s="2">
        <v>2</v>
      </c>
      <c r="P1595" s="2">
        <v>0</v>
      </c>
      <c r="Q1595" s="2">
        <v>1</v>
      </c>
      <c r="R1595" s="2">
        <v>1</v>
      </c>
      <c r="S1595" s="2">
        <v>0</v>
      </c>
      <c r="T1595" s="2">
        <v>0</v>
      </c>
      <c r="U1595" s="2">
        <v>1</v>
      </c>
      <c r="V1595" s="45" t="s">
        <v>77</v>
      </c>
      <c r="W1595" s="45" t="s">
        <v>77</v>
      </c>
      <c r="X1595" s="45">
        <v>8.3599537037037042E-2</v>
      </c>
      <c r="Y1595" s="2">
        <v>1</v>
      </c>
      <c r="Z1595" s="2">
        <v>1</v>
      </c>
      <c r="AA1595">
        <v>2</v>
      </c>
      <c r="AB1595" t="str">
        <f t="shared" si="19"/>
        <v>Cardiff And ValeTorfaen</v>
      </c>
      <c r="AC1595" t="str">
        <f>IFERROR(VLOOKUP(AB1595,Control!X:Y,2,FALSE),"secondary")</f>
        <v>secondary</v>
      </c>
    </row>
    <row r="1596" spans="1:29" x14ac:dyDescent="0.25">
      <c r="A1596" s="11">
        <v>44662</v>
      </c>
      <c r="B1596" s="2">
        <v>15</v>
      </c>
      <c r="C1596" t="s">
        <v>90</v>
      </c>
      <c r="D1596" t="s">
        <v>174</v>
      </c>
      <c r="E1596" t="s">
        <v>153</v>
      </c>
      <c r="F1596" t="s">
        <v>278</v>
      </c>
      <c r="G1596" s="3">
        <v>0</v>
      </c>
      <c r="H1596" s="5">
        <v>2.1643506944444449E-3</v>
      </c>
      <c r="I1596" s="2">
        <v>0</v>
      </c>
      <c r="J1596" s="2">
        <v>0</v>
      </c>
      <c r="K1596" s="2">
        <v>0</v>
      </c>
      <c r="L1596" s="2">
        <v>2</v>
      </c>
      <c r="M1596" s="2">
        <v>2</v>
      </c>
      <c r="N1596">
        <v>0</v>
      </c>
      <c r="O1596" s="2">
        <v>2</v>
      </c>
      <c r="P1596" s="2">
        <v>0</v>
      </c>
      <c r="Q1596" s="2">
        <v>2</v>
      </c>
      <c r="R1596" s="2">
        <v>2</v>
      </c>
      <c r="S1596" s="2">
        <v>0</v>
      </c>
      <c r="T1596" s="2">
        <v>0</v>
      </c>
      <c r="U1596" s="2">
        <v>0</v>
      </c>
      <c r="V1596" s="45" t="s">
        <v>77</v>
      </c>
      <c r="W1596" s="45" t="s">
        <v>77</v>
      </c>
      <c r="X1596" s="45">
        <v>4.6469907407407411E-2</v>
      </c>
      <c r="Y1596" s="2">
        <v>0</v>
      </c>
      <c r="Z1596" s="2">
        <v>2</v>
      </c>
      <c r="AA1596">
        <v>2</v>
      </c>
      <c r="AB1596" t="str">
        <f t="shared" si="19"/>
        <v>Cardiff And ValeTorfaen</v>
      </c>
      <c r="AC1596" t="str">
        <f>IFERROR(VLOOKUP(AB1596,Control!X:Y,2,FALSE),"secondary")</f>
        <v>secondary</v>
      </c>
    </row>
    <row r="1597" spans="1:29" x14ac:dyDescent="0.25">
      <c r="A1597" s="11">
        <v>44662</v>
      </c>
      <c r="B1597" s="2">
        <v>15</v>
      </c>
      <c r="C1597" t="s">
        <v>90</v>
      </c>
      <c r="D1597" t="s">
        <v>136</v>
      </c>
      <c r="E1597" t="s">
        <v>132</v>
      </c>
      <c r="F1597" t="s">
        <v>283</v>
      </c>
      <c r="G1597" s="3">
        <v>187.49610749999999</v>
      </c>
      <c r="H1597" s="5">
        <v>0.11169597465728714</v>
      </c>
      <c r="I1597" s="2">
        <v>19</v>
      </c>
      <c r="J1597" s="2">
        <v>11</v>
      </c>
      <c r="K1597" s="2">
        <v>0</v>
      </c>
      <c r="L1597" s="2">
        <v>80</v>
      </c>
      <c r="M1597" s="2">
        <v>80</v>
      </c>
      <c r="N1597">
        <v>13</v>
      </c>
      <c r="O1597" s="2">
        <v>47</v>
      </c>
      <c r="P1597" s="2">
        <v>19</v>
      </c>
      <c r="Q1597" s="2">
        <v>44</v>
      </c>
      <c r="R1597" s="2">
        <v>56</v>
      </c>
      <c r="S1597" s="2">
        <v>12</v>
      </c>
      <c r="T1597" s="2">
        <v>2</v>
      </c>
      <c r="U1597" s="2">
        <v>3</v>
      </c>
      <c r="V1597" s="45">
        <v>5.9027777777777776E-3</v>
      </c>
      <c r="W1597" s="45">
        <v>0.47368421052631576</v>
      </c>
      <c r="X1597" s="45">
        <v>9.1001157407407399E-2</v>
      </c>
      <c r="Y1597" s="2">
        <v>5</v>
      </c>
      <c r="Z1597" s="2">
        <v>56</v>
      </c>
      <c r="AA1597">
        <v>80</v>
      </c>
      <c r="AB1597" t="str">
        <f t="shared" si="19"/>
        <v>Cardiff And ValeVale Of Glamorgan</v>
      </c>
      <c r="AC1597" t="str">
        <f>IFERROR(VLOOKUP(AB1597,Control!X:Y,2,FALSE),"secondary")</f>
        <v>Primary</v>
      </c>
    </row>
    <row r="1598" spans="1:29" x14ac:dyDescent="0.25">
      <c r="A1598" s="11">
        <v>44662</v>
      </c>
      <c r="B1598" s="2">
        <v>15</v>
      </c>
      <c r="C1598" t="s">
        <v>90</v>
      </c>
      <c r="D1598" t="s">
        <v>155</v>
      </c>
      <c r="E1598" t="s">
        <v>146</v>
      </c>
      <c r="F1598" t="s">
        <v>283</v>
      </c>
      <c r="G1598" s="3">
        <v>0</v>
      </c>
      <c r="H1598" s="5">
        <v>3.1114806944444448E-2</v>
      </c>
      <c r="I1598" s="2">
        <v>0</v>
      </c>
      <c r="J1598" s="2">
        <v>0</v>
      </c>
      <c r="K1598" s="2">
        <v>0</v>
      </c>
      <c r="L1598" s="2">
        <v>25</v>
      </c>
      <c r="M1598" s="2">
        <v>25</v>
      </c>
      <c r="N1598">
        <v>0</v>
      </c>
      <c r="O1598" s="2">
        <v>19</v>
      </c>
      <c r="P1598" s="2">
        <v>2</v>
      </c>
      <c r="Q1598" s="2">
        <v>21</v>
      </c>
      <c r="R1598" s="2">
        <v>21</v>
      </c>
      <c r="S1598" s="2">
        <v>0</v>
      </c>
      <c r="T1598" s="2">
        <v>0</v>
      </c>
      <c r="U1598" s="2">
        <v>2</v>
      </c>
      <c r="V1598" s="45">
        <v>6.7766203703703703E-3</v>
      </c>
      <c r="W1598" s="45">
        <v>0.5</v>
      </c>
      <c r="X1598" s="45">
        <v>4.9768518518518524E-2</v>
      </c>
      <c r="Y1598" s="2">
        <v>2</v>
      </c>
      <c r="Z1598" s="2">
        <v>21</v>
      </c>
      <c r="AA1598">
        <v>25</v>
      </c>
      <c r="AB1598" t="str">
        <f t="shared" si="19"/>
        <v>Cardiff And ValeVale Of Glamorgan</v>
      </c>
      <c r="AC1598" t="str">
        <f>IFERROR(VLOOKUP(AB1598,Control!X:Y,2,FALSE),"secondary")</f>
        <v>Primary</v>
      </c>
    </row>
    <row r="1599" spans="1:29" x14ac:dyDescent="0.25">
      <c r="A1599" s="11">
        <v>44662</v>
      </c>
      <c r="B1599" s="2">
        <v>15</v>
      </c>
      <c r="C1599" t="s">
        <v>81</v>
      </c>
      <c r="D1599" t="s">
        <v>135</v>
      </c>
      <c r="E1599" t="s">
        <v>132</v>
      </c>
      <c r="F1599" t="s">
        <v>280</v>
      </c>
      <c r="G1599" s="3">
        <v>11.4244445</v>
      </c>
      <c r="H1599" s="5">
        <v>5.5040509722222228E-2</v>
      </c>
      <c r="I1599" s="2">
        <v>1</v>
      </c>
      <c r="J1599" s="2">
        <v>1</v>
      </c>
      <c r="K1599" s="2">
        <v>0</v>
      </c>
      <c r="L1599" s="2">
        <v>6</v>
      </c>
      <c r="M1599" s="2">
        <v>6</v>
      </c>
      <c r="N1599">
        <v>5</v>
      </c>
      <c r="O1599" s="2">
        <v>6</v>
      </c>
      <c r="P1599" s="2">
        <v>2</v>
      </c>
      <c r="Q1599" s="2">
        <v>3</v>
      </c>
      <c r="R1599" s="2">
        <v>4</v>
      </c>
      <c r="S1599" s="2">
        <v>1</v>
      </c>
      <c r="T1599" s="2">
        <v>0</v>
      </c>
      <c r="U1599" s="2">
        <v>0</v>
      </c>
      <c r="V1599" s="45">
        <v>6.0590277777777778E-3</v>
      </c>
      <c r="W1599" s="45">
        <v>0.5</v>
      </c>
      <c r="X1599" s="45">
        <v>2.357060185185185E-2</v>
      </c>
      <c r="Y1599" s="2">
        <v>0</v>
      </c>
      <c r="Z1599" s="2">
        <v>4</v>
      </c>
      <c r="AA1599">
        <v>6</v>
      </c>
      <c r="AB1599" t="str">
        <f t="shared" si="19"/>
        <v>Cwm Taf MorgannwgBlaenau Gwent</v>
      </c>
      <c r="AC1599" t="str">
        <f>IFERROR(VLOOKUP(AB1599,Control!X:Y,2,FALSE),"secondary")</f>
        <v>secondary</v>
      </c>
    </row>
    <row r="1600" spans="1:29" x14ac:dyDescent="0.25">
      <c r="A1600" s="11">
        <v>44662</v>
      </c>
      <c r="B1600" s="2">
        <v>15</v>
      </c>
      <c r="C1600" t="s">
        <v>81</v>
      </c>
      <c r="D1600" t="s">
        <v>141</v>
      </c>
      <c r="E1600" t="s">
        <v>132</v>
      </c>
      <c r="F1600" t="s">
        <v>280</v>
      </c>
      <c r="G1600" s="3">
        <v>0</v>
      </c>
      <c r="H1600" s="5">
        <v>3.4722222222222225E-3</v>
      </c>
      <c r="I1600" s="2">
        <v>0</v>
      </c>
      <c r="J1600" s="2">
        <v>0</v>
      </c>
      <c r="K1600" s="2">
        <v>0</v>
      </c>
      <c r="L1600" s="2">
        <v>1</v>
      </c>
      <c r="M1600" s="2">
        <v>1</v>
      </c>
      <c r="N1600">
        <v>1</v>
      </c>
      <c r="O1600" s="2">
        <v>1</v>
      </c>
      <c r="P1600" s="2">
        <v>0</v>
      </c>
      <c r="Q1600" s="2">
        <v>1</v>
      </c>
      <c r="R1600" s="2">
        <v>1</v>
      </c>
      <c r="S1600" s="2">
        <v>0</v>
      </c>
      <c r="T1600" s="2">
        <v>0</v>
      </c>
      <c r="U1600" s="2">
        <v>0</v>
      </c>
      <c r="V1600" s="45" t="s">
        <v>77</v>
      </c>
      <c r="W1600" s="45" t="s">
        <v>77</v>
      </c>
      <c r="X1600" s="45">
        <v>7.678240740740741E-2</v>
      </c>
      <c r="Y1600" s="2">
        <v>0</v>
      </c>
      <c r="Z1600" s="2">
        <v>1</v>
      </c>
      <c r="AA1600">
        <v>1</v>
      </c>
      <c r="AB1600" t="str">
        <f t="shared" si="19"/>
        <v>Cwm Taf MorgannwgBlaenau Gwent</v>
      </c>
      <c r="AC1600" t="str">
        <f>IFERROR(VLOOKUP(AB1600,Control!X:Y,2,FALSE),"secondary")</f>
        <v>secondary</v>
      </c>
    </row>
    <row r="1601" spans="1:29" x14ac:dyDescent="0.25">
      <c r="A1601" s="11">
        <v>44662</v>
      </c>
      <c r="B1601" s="2">
        <v>15</v>
      </c>
      <c r="C1601" t="s">
        <v>81</v>
      </c>
      <c r="D1601" t="s">
        <v>140</v>
      </c>
      <c r="E1601" t="s">
        <v>132</v>
      </c>
      <c r="F1601" t="s">
        <v>269</v>
      </c>
      <c r="G1601" s="3">
        <v>93.96054966666668</v>
      </c>
      <c r="H1601" s="5">
        <v>5.7799141254578752E-2</v>
      </c>
      <c r="I1601" s="2">
        <v>7</v>
      </c>
      <c r="J1601" s="2">
        <v>1</v>
      </c>
      <c r="K1601" s="2">
        <v>1</v>
      </c>
      <c r="L1601" s="2">
        <v>100</v>
      </c>
      <c r="M1601" s="2">
        <v>99</v>
      </c>
      <c r="N1601">
        <v>23</v>
      </c>
      <c r="O1601" s="2">
        <v>66</v>
      </c>
      <c r="P1601" s="2">
        <v>14</v>
      </c>
      <c r="Q1601" s="2">
        <v>56</v>
      </c>
      <c r="R1601" s="2">
        <v>76</v>
      </c>
      <c r="S1601" s="2">
        <v>20</v>
      </c>
      <c r="T1601" s="2">
        <v>4</v>
      </c>
      <c r="U1601" s="2">
        <v>6</v>
      </c>
      <c r="V1601" s="45">
        <v>5.1562500000000002E-3</v>
      </c>
      <c r="W1601" s="45">
        <v>0.5714285714285714</v>
      </c>
      <c r="X1601" s="45">
        <v>4.9328703703703701E-2</v>
      </c>
      <c r="Y1601" s="2">
        <v>10</v>
      </c>
      <c r="Z1601" s="2">
        <v>76</v>
      </c>
      <c r="AA1601">
        <v>99</v>
      </c>
      <c r="AB1601" t="str">
        <f t="shared" si="19"/>
        <v>Cwm Taf MorgannwgBridgend</v>
      </c>
      <c r="AC1601" t="str">
        <f>IFERROR(VLOOKUP(AB1601,Control!X:Y,2,FALSE),"secondary")</f>
        <v>Primary</v>
      </c>
    </row>
    <row r="1602" spans="1:29" x14ac:dyDescent="0.25">
      <c r="A1602" s="11">
        <v>44662</v>
      </c>
      <c r="B1602" s="2">
        <v>15</v>
      </c>
      <c r="C1602" t="s">
        <v>81</v>
      </c>
      <c r="D1602" t="s">
        <v>135</v>
      </c>
      <c r="E1602" t="s">
        <v>132</v>
      </c>
      <c r="F1602" t="s">
        <v>272</v>
      </c>
      <c r="G1602" s="3">
        <v>85.024998499999981</v>
      </c>
      <c r="H1602" s="5">
        <v>0.15680694194444442</v>
      </c>
      <c r="I1602" s="2">
        <v>5</v>
      </c>
      <c r="J1602" s="2">
        <v>5</v>
      </c>
      <c r="K1602" s="2">
        <v>1</v>
      </c>
      <c r="L1602" s="2">
        <v>21</v>
      </c>
      <c r="M1602" s="2">
        <v>20</v>
      </c>
      <c r="N1602">
        <v>2</v>
      </c>
      <c r="O1602" s="2">
        <v>12</v>
      </c>
      <c r="P1602" s="2">
        <v>2</v>
      </c>
      <c r="Q1602" s="2">
        <v>15</v>
      </c>
      <c r="R1602" s="2">
        <v>18</v>
      </c>
      <c r="S1602" s="2">
        <v>3</v>
      </c>
      <c r="T1602" s="2">
        <v>0</v>
      </c>
      <c r="U1602" s="2">
        <v>1</v>
      </c>
      <c r="V1602" s="45">
        <v>4.8321759259259264E-3</v>
      </c>
      <c r="W1602" s="45">
        <v>0.5</v>
      </c>
      <c r="X1602" s="45">
        <v>7.5486111111111115E-2</v>
      </c>
      <c r="Y1602" s="2">
        <v>1</v>
      </c>
      <c r="Z1602" s="2">
        <v>18</v>
      </c>
      <c r="AA1602">
        <v>20</v>
      </c>
      <c r="AB1602" t="str">
        <f t="shared" si="19"/>
        <v>Cwm Taf MorgannwgCaerphilly</v>
      </c>
      <c r="AC1602" t="str">
        <f>IFERROR(VLOOKUP(AB1602,Control!X:Y,2,FALSE),"secondary")</f>
        <v>secondary</v>
      </c>
    </row>
    <row r="1603" spans="1:29" x14ac:dyDescent="0.25">
      <c r="A1603" s="11">
        <v>44662</v>
      </c>
      <c r="B1603" s="2">
        <v>15</v>
      </c>
      <c r="C1603" t="s">
        <v>81</v>
      </c>
      <c r="D1603" t="s">
        <v>140</v>
      </c>
      <c r="E1603" t="s">
        <v>132</v>
      </c>
      <c r="F1603" t="s">
        <v>272</v>
      </c>
      <c r="G1603" s="3">
        <v>4.6797221666666662</v>
      </c>
      <c r="H1603" s="5">
        <v>0.20540509027777776</v>
      </c>
      <c r="I1603" s="2">
        <v>1</v>
      </c>
      <c r="J1603" s="2">
        <v>0</v>
      </c>
      <c r="K1603" s="2">
        <v>0</v>
      </c>
      <c r="L1603" s="2">
        <v>1</v>
      </c>
      <c r="M1603" s="2">
        <v>1</v>
      </c>
      <c r="N1603">
        <v>0</v>
      </c>
      <c r="O1603" s="2">
        <v>0</v>
      </c>
      <c r="P1603" s="2">
        <v>0</v>
      </c>
      <c r="Q1603" s="2">
        <v>1</v>
      </c>
      <c r="R1603" s="2">
        <v>1</v>
      </c>
      <c r="S1603" s="2">
        <v>0</v>
      </c>
      <c r="T1603" s="2">
        <v>0</v>
      </c>
      <c r="U1603" s="2">
        <v>0</v>
      </c>
      <c r="V1603" s="45" t="s">
        <v>77</v>
      </c>
      <c r="W1603" s="45" t="s">
        <v>77</v>
      </c>
      <c r="X1603" s="45">
        <v>4.1851851851851855E-2</v>
      </c>
      <c r="Y1603" s="2">
        <v>0</v>
      </c>
      <c r="Z1603" s="2">
        <v>1</v>
      </c>
      <c r="AA1603">
        <v>1</v>
      </c>
      <c r="AB1603" t="str">
        <f t="shared" si="19"/>
        <v>Cwm Taf MorgannwgCaerphilly</v>
      </c>
      <c r="AC1603" t="str">
        <f>IFERROR(VLOOKUP(AB1603,Control!X:Y,2,FALSE),"secondary")</f>
        <v>secondary</v>
      </c>
    </row>
    <row r="1604" spans="1:29" x14ac:dyDescent="0.25">
      <c r="A1604" s="11">
        <v>44662</v>
      </c>
      <c r="B1604" s="2">
        <v>15</v>
      </c>
      <c r="C1604" t="s">
        <v>81</v>
      </c>
      <c r="D1604" t="s">
        <v>141</v>
      </c>
      <c r="E1604" t="s">
        <v>132</v>
      </c>
      <c r="F1604" t="s">
        <v>272</v>
      </c>
      <c r="G1604" s="3">
        <v>0</v>
      </c>
      <c r="H1604" s="5">
        <v>6.5509270833333331E-3</v>
      </c>
      <c r="I1604" s="2">
        <v>0</v>
      </c>
      <c r="J1604" s="2">
        <v>0</v>
      </c>
      <c r="K1604" s="2">
        <v>0</v>
      </c>
      <c r="L1604" s="2">
        <v>2</v>
      </c>
      <c r="M1604" s="2">
        <v>2</v>
      </c>
      <c r="N1604">
        <v>2</v>
      </c>
      <c r="O1604" s="2">
        <v>2</v>
      </c>
      <c r="P1604" s="2">
        <v>0</v>
      </c>
      <c r="Q1604" s="2">
        <v>2</v>
      </c>
      <c r="R1604" s="2">
        <v>2</v>
      </c>
      <c r="S1604" s="2">
        <v>0</v>
      </c>
      <c r="T1604" s="2">
        <v>0</v>
      </c>
      <c r="U1604" s="2">
        <v>0</v>
      </c>
      <c r="V1604" s="45" t="s">
        <v>77</v>
      </c>
      <c r="W1604" s="45" t="s">
        <v>77</v>
      </c>
      <c r="X1604" s="45">
        <v>7.028356481481482E-2</v>
      </c>
      <c r="Y1604" s="2">
        <v>0</v>
      </c>
      <c r="Z1604" s="2">
        <v>2</v>
      </c>
      <c r="AA1604">
        <v>2</v>
      </c>
      <c r="AB1604" t="str">
        <f t="shared" si="19"/>
        <v>Cwm Taf MorgannwgCaerphilly</v>
      </c>
      <c r="AC1604" t="str">
        <f>IFERROR(VLOOKUP(AB1604,Control!X:Y,2,FALSE),"secondary")</f>
        <v>secondary</v>
      </c>
    </row>
    <row r="1605" spans="1:29" x14ac:dyDescent="0.25">
      <c r="A1605" s="11">
        <v>44662</v>
      </c>
      <c r="B1605" s="2">
        <v>15</v>
      </c>
      <c r="C1605" t="s">
        <v>81</v>
      </c>
      <c r="D1605" t="s">
        <v>141</v>
      </c>
      <c r="E1605" t="s">
        <v>132</v>
      </c>
      <c r="F1605" t="s">
        <v>273</v>
      </c>
      <c r="G1605" s="3">
        <v>0.53055549999999996</v>
      </c>
      <c r="H1605" s="5">
        <v>3.2523145833333329E-2</v>
      </c>
      <c r="I1605" s="2">
        <v>0</v>
      </c>
      <c r="J1605" s="2">
        <v>0</v>
      </c>
      <c r="K1605" s="2">
        <v>0</v>
      </c>
      <c r="L1605" s="2">
        <v>1</v>
      </c>
      <c r="M1605" s="2">
        <v>1</v>
      </c>
      <c r="N1605">
        <v>0</v>
      </c>
      <c r="O1605" s="2">
        <v>1</v>
      </c>
      <c r="P1605" s="2">
        <v>0</v>
      </c>
      <c r="Q1605" s="2">
        <v>1</v>
      </c>
      <c r="R1605" s="2">
        <v>1</v>
      </c>
      <c r="S1605" s="2">
        <v>0</v>
      </c>
      <c r="T1605" s="2">
        <v>0</v>
      </c>
      <c r="U1605" s="2">
        <v>0</v>
      </c>
      <c r="V1605" s="45" t="s">
        <v>77</v>
      </c>
      <c r="W1605" s="45" t="s">
        <v>77</v>
      </c>
      <c r="X1605" s="45">
        <v>9.3194444444444441E-2</v>
      </c>
      <c r="Y1605" s="2">
        <v>0</v>
      </c>
      <c r="Z1605" s="2">
        <v>1</v>
      </c>
      <c r="AA1605">
        <v>1</v>
      </c>
      <c r="AB1605" t="str">
        <f t="shared" si="19"/>
        <v>Cwm Taf MorgannwgCardiff</v>
      </c>
      <c r="AC1605" t="str">
        <f>IFERROR(VLOOKUP(AB1605,Control!X:Y,2,FALSE),"secondary")</f>
        <v>secondary</v>
      </c>
    </row>
    <row r="1606" spans="1:29" x14ac:dyDescent="0.25">
      <c r="A1606" s="11">
        <v>44662</v>
      </c>
      <c r="B1606" s="2">
        <v>15</v>
      </c>
      <c r="C1606" t="s">
        <v>81</v>
      </c>
      <c r="D1606" t="s">
        <v>135</v>
      </c>
      <c r="E1606" t="s">
        <v>132</v>
      </c>
      <c r="F1606" t="s">
        <v>281</v>
      </c>
      <c r="G1606" s="3">
        <v>179.737774</v>
      </c>
      <c r="H1606" s="5">
        <v>0.10950539870370371</v>
      </c>
      <c r="I1606" s="2">
        <v>14</v>
      </c>
      <c r="J1606" s="2">
        <v>11</v>
      </c>
      <c r="K1606" s="2">
        <v>1</v>
      </c>
      <c r="L1606" s="2">
        <v>61</v>
      </c>
      <c r="M1606" s="2">
        <v>61</v>
      </c>
      <c r="N1606">
        <v>14</v>
      </c>
      <c r="O1606" s="2">
        <v>33</v>
      </c>
      <c r="P1606" s="2">
        <v>14</v>
      </c>
      <c r="Q1606" s="2">
        <v>34</v>
      </c>
      <c r="R1606" s="2">
        <v>44</v>
      </c>
      <c r="S1606" s="2">
        <v>10</v>
      </c>
      <c r="T1606" s="2">
        <v>1</v>
      </c>
      <c r="U1606" s="2">
        <v>2</v>
      </c>
      <c r="V1606" s="45">
        <v>5.9259259259259265E-3</v>
      </c>
      <c r="W1606" s="45">
        <v>0.42857142857142855</v>
      </c>
      <c r="X1606" s="45">
        <v>6.8362268518518524E-2</v>
      </c>
      <c r="Y1606" s="2">
        <v>3</v>
      </c>
      <c r="Z1606" s="2">
        <v>44</v>
      </c>
      <c r="AA1606">
        <v>61</v>
      </c>
      <c r="AB1606" t="str">
        <f t="shared" si="19"/>
        <v>Cwm Taf MorgannwgMerthyr Tydfil</v>
      </c>
      <c r="AC1606" t="str">
        <f>IFERROR(VLOOKUP(AB1606,Control!X:Y,2,FALSE),"secondary")</f>
        <v>Primary</v>
      </c>
    </row>
    <row r="1607" spans="1:29" x14ac:dyDescent="0.25">
      <c r="A1607" s="11">
        <v>44662</v>
      </c>
      <c r="B1607" s="2">
        <v>15</v>
      </c>
      <c r="C1607" t="s">
        <v>81</v>
      </c>
      <c r="D1607" t="s">
        <v>140</v>
      </c>
      <c r="E1607" t="s">
        <v>132</v>
      </c>
      <c r="F1607" t="s">
        <v>281</v>
      </c>
      <c r="G1607" s="3">
        <v>9.4483333333333324</v>
      </c>
      <c r="H1607" s="5">
        <v>0.20725694444444445</v>
      </c>
      <c r="I1607" s="2">
        <v>1</v>
      </c>
      <c r="J1607" s="2">
        <v>1</v>
      </c>
      <c r="K1607" s="2">
        <v>0</v>
      </c>
      <c r="L1607" s="2">
        <v>2</v>
      </c>
      <c r="M1607" s="2">
        <v>2</v>
      </c>
      <c r="N1607">
        <v>0</v>
      </c>
      <c r="O1607" s="2">
        <v>1</v>
      </c>
      <c r="P1607" s="2">
        <v>0</v>
      </c>
      <c r="Q1607" s="2">
        <v>2</v>
      </c>
      <c r="R1607" s="2">
        <v>2</v>
      </c>
      <c r="S1607" s="2">
        <v>0</v>
      </c>
      <c r="T1607" s="2">
        <v>0</v>
      </c>
      <c r="U1607" s="2">
        <v>0</v>
      </c>
      <c r="V1607" s="45" t="s">
        <v>77</v>
      </c>
      <c r="W1607" s="45" t="s">
        <v>77</v>
      </c>
      <c r="X1607" s="45">
        <v>0.12584490740740742</v>
      </c>
      <c r="Y1607" s="2">
        <v>0</v>
      </c>
      <c r="Z1607" s="2">
        <v>2</v>
      </c>
      <c r="AA1607">
        <v>2</v>
      </c>
      <c r="AB1607" t="str">
        <f t="shared" si="19"/>
        <v>Cwm Taf MorgannwgMerthyr Tydfil</v>
      </c>
      <c r="AC1607" t="str">
        <f>IFERROR(VLOOKUP(AB1607,Control!X:Y,2,FALSE),"secondary")</f>
        <v>Primary</v>
      </c>
    </row>
    <row r="1608" spans="1:29" x14ac:dyDescent="0.25">
      <c r="A1608" s="11">
        <v>44662</v>
      </c>
      <c r="B1608" s="2">
        <v>15</v>
      </c>
      <c r="C1608" t="s">
        <v>81</v>
      </c>
      <c r="D1608" t="s">
        <v>141</v>
      </c>
      <c r="E1608" t="s">
        <v>132</v>
      </c>
      <c r="F1608" t="s">
        <v>281</v>
      </c>
      <c r="G1608" s="3">
        <v>11.440277666666667</v>
      </c>
      <c r="H1608" s="5">
        <v>7.7113094246031744E-2</v>
      </c>
      <c r="I1608" s="2">
        <v>0</v>
      </c>
      <c r="J1608" s="2">
        <v>0</v>
      </c>
      <c r="K1608" s="2">
        <v>0</v>
      </c>
      <c r="L1608" s="2">
        <v>6</v>
      </c>
      <c r="M1608" s="2">
        <v>6</v>
      </c>
      <c r="N1608">
        <v>1</v>
      </c>
      <c r="O1608" s="2">
        <v>3</v>
      </c>
      <c r="P1608" s="2">
        <v>0</v>
      </c>
      <c r="Q1608" s="2">
        <v>6</v>
      </c>
      <c r="R1608" s="2">
        <v>6</v>
      </c>
      <c r="S1608" s="2">
        <v>0</v>
      </c>
      <c r="T1608" s="2">
        <v>0</v>
      </c>
      <c r="U1608" s="2">
        <v>0</v>
      </c>
      <c r="V1608" s="45" t="s">
        <v>77</v>
      </c>
      <c r="W1608" s="45" t="s">
        <v>77</v>
      </c>
      <c r="X1608" s="45">
        <v>0.15733796296296296</v>
      </c>
      <c r="Y1608" s="2">
        <v>0</v>
      </c>
      <c r="Z1608" s="2">
        <v>6</v>
      </c>
      <c r="AA1608">
        <v>6</v>
      </c>
      <c r="AB1608" t="str">
        <f t="shared" si="19"/>
        <v>Cwm Taf MorgannwgMerthyr Tydfil</v>
      </c>
      <c r="AC1608" t="str">
        <f>IFERROR(VLOOKUP(AB1608,Control!X:Y,2,FALSE),"secondary")</f>
        <v>Primary</v>
      </c>
    </row>
    <row r="1609" spans="1:29" x14ac:dyDescent="0.25">
      <c r="A1609" s="11">
        <v>44662</v>
      </c>
      <c r="B1609" s="2">
        <v>15</v>
      </c>
      <c r="C1609" t="s">
        <v>81</v>
      </c>
      <c r="D1609" t="s">
        <v>140</v>
      </c>
      <c r="E1609" t="s">
        <v>132</v>
      </c>
      <c r="F1609" t="s">
        <v>275</v>
      </c>
      <c r="G1609" s="3">
        <v>37.467500166666674</v>
      </c>
      <c r="H1609" s="5">
        <v>8.8982446180555549E-2</v>
      </c>
      <c r="I1609" s="2">
        <v>2</v>
      </c>
      <c r="J1609" s="2">
        <v>1</v>
      </c>
      <c r="K1609" s="2">
        <v>1</v>
      </c>
      <c r="L1609" s="2">
        <v>22</v>
      </c>
      <c r="M1609" s="2">
        <v>22</v>
      </c>
      <c r="N1609">
        <v>2</v>
      </c>
      <c r="O1609" s="2">
        <v>12</v>
      </c>
      <c r="P1609" s="2">
        <v>7</v>
      </c>
      <c r="Q1609" s="2">
        <v>12</v>
      </c>
      <c r="R1609" s="2">
        <v>15</v>
      </c>
      <c r="S1609" s="2">
        <v>3</v>
      </c>
      <c r="T1609" s="2">
        <v>0</v>
      </c>
      <c r="U1609" s="2">
        <v>0</v>
      </c>
      <c r="V1609" s="45">
        <v>5.0347222222222225E-3</v>
      </c>
      <c r="W1609" s="45">
        <v>0.7142857142857143</v>
      </c>
      <c r="X1609" s="45">
        <v>4.2754629629629635E-2</v>
      </c>
      <c r="Y1609" s="2">
        <v>0</v>
      </c>
      <c r="Z1609" s="2">
        <v>15</v>
      </c>
      <c r="AA1609">
        <v>22</v>
      </c>
      <c r="AB1609" t="str">
        <f t="shared" si="19"/>
        <v>Cwm Taf MorgannwgNeath Port Talbot</v>
      </c>
      <c r="AC1609" t="str">
        <f>IFERROR(VLOOKUP(AB1609,Control!X:Y,2,FALSE),"secondary")</f>
        <v>secondary</v>
      </c>
    </row>
    <row r="1610" spans="1:29" x14ac:dyDescent="0.25">
      <c r="A1610" s="11">
        <v>44662</v>
      </c>
      <c r="B1610" s="2">
        <v>15</v>
      </c>
      <c r="C1610" t="s">
        <v>81</v>
      </c>
      <c r="D1610" t="s">
        <v>135</v>
      </c>
      <c r="E1610" t="s">
        <v>132</v>
      </c>
      <c r="F1610" t="s">
        <v>94</v>
      </c>
      <c r="G1610" s="3">
        <v>102.17055483333331</v>
      </c>
      <c r="H1610" s="5">
        <v>0.13994002314814813</v>
      </c>
      <c r="I1610" s="2">
        <v>8</v>
      </c>
      <c r="J1610" s="2">
        <v>5</v>
      </c>
      <c r="K1610" s="2">
        <v>2</v>
      </c>
      <c r="L1610" s="2">
        <v>24</v>
      </c>
      <c r="M1610" s="2">
        <v>24</v>
      </c>
      <c r="N1610">
        <v>1</v>
      </c>
      <c r="O1610" s="2">
        <v>9</v>
      </c>
      <c r="P1610" s="2">
        <v>2</v>
      </c>
      <c r="Q1610" s="2">
        <v>17</v>
      </c>
      <c r="R1610" s="2">
        <v>21</v>
      </c>
      <c r="S1610" s="2">
        <v>4</v>
      </c>
      <c r="T1610" s="2">
        <v>0</v>
      </c>
      <c r="U1610" s="2">
        <v>1</v>
      </c>
      <c r="V1610" s="45">
        <v>3.998842592592592E-3</v>
      </c>
      <c r="W1610" s="45">
        <v>0.5</v>
      </c>
      <c r="X1610" s="45">
        <v>4.2291666666666665E-2</v>
      </c>
      <c r="Y1610" s="2">
        <v>1</v>
      </c>
      <c r="Z1610" s="2">
        <v>21</v>
      </c>
      <c r="AA1610">
        <v>24</v>
      </c>
      <c r="AB1610" t="str">
        <f t="shared" si="19"/>
        <v>Cwm Taf MorgannwgPowys</v>
      </c>
      <c r="AC1610" t="str">
        <f>IFERROR(VLOOKUP(AB1610,Control!X:Y,2,FALSE),"secondary")</f>
        <v>secondary</v>
      </c>
    </row>
    <row r="1611" spans="1:29" x14ac:dyDescent="0.25">
      <c r="A1611" s="11">
        <v>44662</v>
      </c>
      <c r="B1611" s="2">
        <v>15</v>
      </c>
      <c r="C1611" t="s">
        <v>81</v>
      </c>
      <c r="D1611" t="s">
        <v>135</v>
      </c>
      <c r="E1611" t="s">
        <v>132</v>
      </c>
      <c r="F1611" t="s">
        <v>274</v>
      </c>
      <c r="G1611" s="3">
        <v>173.76694283333333</v>
      </c>
      <c r="H1611" s="5">
        <v>0.13769797636452247</v>
      </c>
      <c r="I1611" s="2">
        <v>10</v>
      </c>
      <c r="J1611" s="2">
        <v>8</v>
      </c>
      <c r="K1611" s="2">
        <v>4</v>
      </c>
      <c r="L1611" s="2">
        <v>51</v>
      </c>
      <c r="M1611" s="2">
        <v>51</v>
      </c>
      <c r="N1611">
        <v>7</v>
      </c>
      <c r="O1611" s="2">
        <v>25</v>
      </c>
      <c r="P1611" s="2">
        <v>15</v>
      </c>
      <c r="Q1611" s="2">
        <v>26</v>
      </c>
      <c r="R1611" s="2">
        <v>34</v>
      </c>
      <c r="S1611" s="2">
        <v>8</v>
      </c>
      <c r="T1611" s="2">
        <v>0</v>
      </c>
      <c r="U1611" s="2">
        <v>2</v>
      </c>
      <c r="V1611" s="45">
        <v>4.2708333333333339E-3</v>
      </c>
      <c r="W1611" s="45">
        <v>0.53333333333333333</v>
      </c>
      <c r="X1611" s="45">
        <v>7.8553240740740743E-2</v>
      </c>
      <c r="Y1611" s="2">
        <v>2</v>
      </c>
      <c r="Z1611" s="2">
        <v>34</v>
      </c>
      <c r="AA1611">
        <v>51</v>
      </c>
      <c r="AB1611" t="str">
        <f t="shared" si="19"/>
        <v>Cwm Taf MorgannwgRhondda Cynon Taff</v>
      </c>
      <c r="AC1611" t="str">
        <f>IFERROR(VLOOKUP(AB1611,Control!X:Y,2,FALSE),"secondary")</f>
        <v>Primary</v>
      </c>
    </row>
    <row r="1612" spans="1:29" x14ac:dyDescent="0.25">
      <c r="A1612" s="11">
        <v>44662</v>
      </c>
      <c r="B1612" s="2">
        <v>15</v>
      </c>
      <c r="C1612" t="s">
        <v>81</v>
      </c>
      <c r="D1612" t="s">
        <v>141</v>
      </c>
      <c r="E1612" t="s">
        <v>132</v>
      </c>
      <c r="F1612" t="s">
        <v>274</v>
      </c>
      <c r="G1612" s="3">
        <v>81.449993833333338</v>
      </c>
      <c r="H1612" s="5">
        <v>3.4082191024046436E-2</v>
      </c>
      <c r="I1612" s="2">
        <v>2</v>
      </c>
      <c r="J1612" s="2">
        <v>0</v>
      </c>
      <c r="K1612" s="2">
        <v>0</v>
      </c>
      <c r="L1612" s="2">
        <v>135</v>
      </c>
      <c r="M1612" s="2">
        <v>130</v>
      </c>
      <c r="N1612">
        <v>54</v>
      </c>
      <c r="O1612" s="2">
        <v>101</v>
      </c>
      <c r="P1612" s="2">
        <v>27</v>
      </c>
      <c r="Q1612" s="2">
        <v>81</v>
      </c>
      <c r="R1612" s="2">
        <v>96</v>
      </c>
      <c r="S1612" s="2">
        <v>15</v>
      </c>
      <c r="T1612" s="2">
        <v>5</v>
      </c>
      <c r="U1612" s="2">
        <v>7</v>
      </c>
      <c r="V1612" s="45">
        <v>5.0810185185185186E-3</v>
      </c>
      <c r="W1612" s="45">
        <v>0.51851851851851849</v>
      </c>
      <c r="X1612" s="45">
        <v>9.8362268518518509E-2</v>
      </c>
      <c r="Y1612" s="2">
        <v>12</v>
      </c>
      <c r="Z1612" s="2">
        <v>96</v>
      </c>
      <c r="AA1612">
        <v>133</v>
      </c>
      <c r="AB1612" t="str">
        <f t="shared" si="19"/>
        <v>Cwm Taf MorgannwgRhondda Cynon Taff</v>
      </c>
      <c r="AC1612" t="str">
        <f>IFERROR(VLOOKUP(AB1612,Control!X:Y,2,FALSE),"secondary")</f>
        <v>Primary</v>
      </c>
    </row>
    <row r="1613" spans="1:29" x14ac:dyDescent="0.25">
      <c r="A1613" s="11">
        <v>44662</v>
      </c>
      <c r="B1613" s="2">
        <v>15</v>
      </c>
      <c r="C1613" t="s">
        <v>81</v>
      </c>
      <c r="D1613" t="s">
        <v>140</v>
      </c>
      <c r="E1613" t="s">
        <v>132</v>
      </c>
      <c r="F1613" t="s">
        <v>274</v>
      </c>
      <c r="G1613" s="3">
        <v>7.6072223333333335</v>
      </c>
      <c r="H1613" s="5">
        <v>5.0170717881944452E-2</v>
      </c>
      <c r="I1613" s="2">
        <v>1</v>
      </c>
      <c r="J1613" s="2">
        <v>0</v>
      </c>
      <c r="K1613" s="2">
        <v>0</v>
      </c>
      <c r="L1613" s="2">
        <v>7</v>
      </c>
      <c r="M1613" s="2">
        <v>7</v>
      </c>
      <c r="N1613">
        <v>1</v>
      </c>
      <c r="O1613" s="2">
        <v>5</v>
      </c>
      <c r="P1613" s="2">
        <v>1</v>
      </c>
      <c r="Q1613" s="2">
        <v>5</v>
      </c>
      <c r="R1613" s="2">
        <v>6</v>
      </c>
      <c r="S1613" s="2">
        <v>1</v>
      </c>
      <c r="T1613" s="2">
        <v>0</v>
      </c>
      <c r="U1613" s="2">
        <v>0</v>
      </c>
      <c r="V1613" s="45">
        <v>1.0810185185185185E-2</v>
      </c>
      <c r="W1613" s="45">
        <v>0</v>
      </c>
      <c r="X1613" s="45">
        <v>0.11554976851851852</v>
      </c>
      <c r="Y1613" s="2">
        <v>0</v>
      </c>
      <c r="Z1613" s="2">
        <v>6</v>
      </c>
      <c r="AA1613">
        <v>7</v>
      </c>
      <c r="AB1613" t="str">
        <f t="shared" si="19"/>
        <v>Cwm Taf MorgannwgRhondda Cynon Taff</v>
      </c>
      <c r="AC1613" t="str">
        <f>IFERROR(VLOOKUP(AB1613,Control!X:Y,2,FALSE),"secondary")</f>
        <v>Primary</v>
      </c>
    </row>
    <row r="1614" spans="1:29" x14ac:dyDescent="0.25">
      <c r="A1614" s="11">
        <v>44662</v>
      </c>
      <c r="B1614" s="2">
        <v>15</v>
      </c>
      <c r="C1614" t="s">
        <v>81</v>
      </c>
      <c r="D1614" t="s">
        <v>141</v>
      </c>
      <c r="E1614" t="s">
        <v>132</v>
      </c>
      <c r="F1614" t="s">
        <v>267</v>
      </c>
      <c r="G1614" s="3">
        <v>0</v>
      </c>
      <c r="H1614" s="5" t="s">
        <v>77</v>
      </c>
      <c r="I1614" s="2">
        <v>0</v>
      </c>
      <c r="J1614" s="2">
        <v>0</v>
      </c>
      <c r="K1614" s="2">
        <v>0</v>
      </c>
      <c r="L1614" s="2">
        <v>1</v>
      </c>
      <c r="M1614" s="2">
        <v>1</v>
      </c>
      <c r="N1614">
        <v>1</v>
      </c>
      <c r="O1614" s="2">
        <v>1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1</v>
      </c>
      <c r="V1614" s="45" t="s">
        <v>77</v>
      </c>
      <c r="W1614" s="45" t="s">
        <v>77</v>
      </c>
      <c r="X1614" s="45" t="s">
        <v>77</v>
      </c>
      <c r="Y1614" s="2">
        <v>1</v>
      </c>
      <c r="Z1614" s="2">
        <v>0</v>
      </c>
      <c r="AA1614">
        <v>1</v>
      </c>
      <c r="AB1614" t="str">
        <f t="shared" si="19"/>
        <v>Cwm Taf MorgannwgSwansea</v>
      </c>
      <c r="AC1614" t="str">
        <f>IFERROR(VLOOKUP(AB1614,Control!X:Y,2,FALSE),"secondary")</f>
        <v>secondary</v>
      </c>
    </row>
    <row r="1615" spans="1:29" x14ac:dyDescent="0.25">
      <c r="A1615" s="11">
        <v>44662</v>
      </c>
      <c r="B1615" s="2">
        <v>15</v>
      </c>
      <c r="C1615" t="s">
        <v>81</v>
      </c>
      <c r="D1615" t="s">
        <v>140</v>
      </c>
      <c r="E1615" t="s">
        <v>132</v>
      </c>
      <c r="F1615" t="s">
        <v>283</v>
      </c>
      <c r="G1615" s="3">
        <v>15.332500000000001</v>
      </c>
      <c r="H1615" s="5">
        <v>6.2475887152777777E-2</v>
      </c>
      <c r="I1615" s="2">
        <v>1</v>
      </c>
      <c r="J1615" s="2">
        <v>0</v>
      </c>
      <c r="K1615" s="2">
        <v>0</v>
      </c>
      <c r="L1615" s="2">
        <v>14</v>
      </c>
      <c r="M1615" s="2">
        <v>14</v>
      </c>
      <c r="N1615">
        <v>2</v>
      </c>
      <c r="O1615" s="2">
        <v>10</v>
      </c>
      <c r="P1615" s="2">
        <v>3</v>
      </c>
      <c r="Q1615" s="2">
        <v>7</v>
      </c>
      <c r="R1615" s="2">
        <v>10</v>
      </c>
      <c r="S1615" s="2">
        <v>3</v>
      </c>
      <c r="T1615" s="2">
        <v>0</v>
      </c>
      <c r="U1615" s="2">
        <v>1</v>
      </c>
      <c r="V1615" s="45">
        <v>3.0092592592592593E-3</v>
      </c>
      <c r="W1615" s="45">
        <v>0.66666666666666663</v>
      </c>
      <c r="X1615" s="45">
        <v>0.13568287037037036</v>
      </c>
      <c r="Y1615" s="2">
        <v>1</v>
      </c>
      <c r="Z1615" s="2">
        <v>10</v>
      </c>
      <c r="AA1615">
        <v>14</v>
      </c>
      <c r="AB1615" t="str">
        <f t="shared" si="19"/>
        <v>Cwm Taf MorgannwgVale Of Glamorgan</v>
      </c>
      <c r="AC1615" t="str">
        <f>IFERROR(VLOOKUP(AB1615,Control!X:Y,2,FALSE),"secondary")</f>
        <v>secondary</v>
      </c>
    </row>
    <row r="1616" spans="1:29" x14ac:dyDescent="0.25">
      <c r="A1616" s="11">
        <v>44662</v>
      </c>
      <c r="B1616" s="2">
        <v>15</v>
      </c>
      <c r="C1616" t="s">
        <v>81</v>
      </c>
      <c r="D1616" t="s">
        <v>141</v>
      </c>
      <c r="E1616" t="s">
        <v>132</v>
      </c>
      <c r="F1616" t="s">
        <v>283</v>
      </c>
      <c r="G1616" s="3">
        <v>5.2</v>
      </c>
      <c r="H1616" s="5">
        <v>6.458333333333334E-2</v>
      </c>
      <c r="I1616" s="2">
        <v>0</v>
      </c>
      <c r="J1616" s="2">
        <v>0</v>
      </c>
      <c r="K1616" s="2">
        <v>0</v>
      </c>
      <c r="L1616" s="2">
        <v>2</v>
      </c>
      <c r="M1616" s="2">
        <v>2</v>
      </c>
      <c r="N1616">
        <v>0</v>
      </c>
      <c r="O1616" s="2">
        <v>2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2</v>
      </c>
      <c r="V1616" s="45" t="s">
        <v>77</v>
      </c>
      <c r="W1616" s="45" t="s">
        <v>77</v>
      </c>
      <c r="X1616" s="45" t="s">
        <v>77</v>
      </c>
      <c r="Y1616" s="2">
        <v>2</v>
      </c>
      <c r="Z1616" s="2">
        <v>0</v>
      </c>
      <c r="AA1616">
        <v>2</v>
      </c>
      <c r="AB1616" t="str">
        <f t="shared" si="19"/>
        <v>Cwm Taf MorgannwgVale Of Glamorgan</v>
      </c>
      <c r="AC1616" t="str">
        <f>IFERROR(VLOOKUP(AB1616,Control!X:Y,2,FALSE),"secondary")</f>
        <v>secondary</v>
      </c>
    </row>
    <row r="1617" spans="1:29" x14ac:dyDescent="0.25">
      <c r="A1617" s="11">
        <v>44662</v>
      </c>
      <c r="B1617" s="2">
        <v>15</v>
      </c>
      <c r="C1617" t="s">
        <v>76</v>
      </c>
      <c r="D1617" t="s">
        <v>137</v>
      </c>
      <c r="E1617" t="s">
        <v>132</v>
      </c>
      <c r="F1617" t="s">
        <v>268</v>
      </c>
      <c r="G1617" s="3">
        <v>386.42638433333326</v>
      </c>
      <c r="H1617" s="5">
        <v>0.13088206490183793</v>
      </c>
      <c r="I1617" s="2">
        <v>38</v>
      </c>
      <c r="J1617" s="2">
        <v>21</v>
      </c>
      <c r="K1617" s="2">
        <v>3</v>
      </c>
      <c r="L1617" s="2">
        <v>114</v>
      </c>
      <c r="M1617" s="2">
        <v>114</v>
      </c>
      <c r="N1617">
        <v>15</v>
      </c>
      <c r="O1617" s="2">
        <v>45</v>
      </c>
      <c r="P1617" s="2">
        <v>25</v>
      </c>
      <c r="Q1617" s="2">
        <v>69</v>
      </c>
      <c r="R1617" s="2">
        <v>78</v>
      </c>
      <c r="S1617" s="2">
        <v>9</v>
      </c>
      <c r="T1617" s="2">
        <v>3</v>
      </c>
      <c r="U1617" s="2">
        <v>8</v>
      </c>
      <c r="V1617" s="45">
        <v>8.9236111111111113E-3</v>
      </c>
      <c r="W1617" s="45">
        <v>0.32</v>
      </c>
      <c r="X1617" s="45">
        <v>0.16357060185185185</v>
      </c>
      <c r="Y1617" s="2">
        <v>11</v>
      </c>
      <c r="Z1617" s="2">
        <v>78</v>
      </c>
      <c r="AA1617">
        <v>114</v>
      </c>
      <c r="AB1617" t="str">
        <f t="shared" si="19"/>
        <v>Hywel DdaCarmarthenshire</v>
      </c>
      <c r="AC1617" t="str">
        <f>IFERROR(VLOOKUP(AB1617,Control!X:Y,2,FALSE),"secondary")</f>
        <v>Primary</v>
      </c>
    </row>
    <row r="1618" spans="1:29" x14ac:dyDescent="0.25">
      <c r="A1618" s="11">
        <v>44662</v>
      </c>
      <c r="B1618" s="2">
        <v>15</v>
      </c>
      <c r="C1618" t="s">
        <v>76</v>
      </c>
      <c r="D1618" t="s">
        <v>145</v>
      </c>
      <c r="E1618" t="s">
        <v>146</v>
      </c>
      <c r="F1618" t="s">
        <v>268</v>
      </c>
      <c r="G1618" s="3">
        <v>77.293049999999994</v>
      </c>
      <c r="H1618" s="5">
        <v>6.0752861111111119E-2</v>
      </c>
      <c r="I1618" s="2">
        <v>5</v>
      </c>
      <c r="J1618" s="2">
        <v>2</v>
      </c>
      <c r="K1618" s="2">
        <v>1</v>
      </c>
      <c r="L1618" s="2">
        <v>57</v>
      </c>
      <c r="M1618" s="2">
        <v>57</v>
      </c>
      <c r="N1618">
        <v>16</v>
      </c>
      <c r="O1618" s="2">
        <v>43</v>
      </c>
      <c r="P1618" s="2">
        <v>21</v>
      </c>
      <c r="Q1618" s="2">
        <v>32</v>
      </c>
      <c r="R1618" s="2">
        <v>35</v>
      </c>
      <c r="S1618" s="2">
        <v>3</v>
      </c>
      <c r="T1618" s="2">
        <v>0</v>
      </c>
      <c r="U1618" s="2">
        <v>1</v>
      </c>
      <c r="V1618" s="45">
        <v>8.217592592592594E-3</v>
      </c>
      <c r="W1618" s="45">
        <v>0.33333333333333331</v>
      </c>
      <c r="X1618" s="45">
        <v>0.14966435185185187</v>
      </c>
      <c r="Y1618" s="2">
        <v>1</v>
      </c>
      <c r="Z1618" s="2">
        <v>35</v>
      </c>
      <c r="AA1618">
        <v>57</v>
      </c>
      <c r="AB1618" t="str">
        <f t="shared" si="19"/>
        <v>Hywel DdaCarmarthenshire</v>
      </c>
      <c r="AC1618" t="str">
        <f>IFERROR(VLOOKUP(AB1618,Control!X:Y,2,FALSE),"secondary")</f>
        <v>Primary</v>
      </c>
    </row>
    <row r="1619" spans="1:29" x14ac:dyDescent="0.25">
      <c r="A1619" s="11">
        <v>44662</v>
      </c>
      <c r="B1619" s="2">
        <v>15</v>
      </c>
      <c r="C1619" t="s">
        <v>76</v>
      </c>
      <c r="D1619" t="s">
        <v>144</v>
      </c>
      <c r="E1619" t="s">
        <v>132</v>
      </c>
      <c r="F1619" t="s">
        <v>268</v>
      </c>
      <c r="G1619" s="3">
        <v>0.30138883333333333</v>
      </c>
      <c r="H1619" s="5">
        <v>2.2974534722222221E-2</v>
      </c>
      <c r="I1619" s="2">
        <v>0</v>
      </c>
      <c r="J1619" s="2">
        <v>0</v>
      </c>
      <c r="K1619" s="2">
        <v>0</v>
      </c>
      <c r="L1619" s="2">
        <v>1</v>
      </c>
      <c r="M1619" s="2">
        <v>1</v>
      </c>
      <c r="N1619">
        <v>0</v>
      </c>
      <c r="O1619" s="2">
        <v>1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1</v>
      </c>
      <c r="V1619" s="45" t="s">
        <v>77</v>
      </c>
      <c r="W1619" s="45" t="s">
        <v>77</v>
      </c>
      <c r="X1619" s="45" t="s">
        <v>77</v>
      </c>
      <c r="Y1619" s="2">
        <v>1</v>
      </c>
      <c r="Z1619" s="2">
        <v>0</v>
      </c>
      <c r="AA1619">
        <v>1</v>
      </c>
      <c r="AB1619" t="str">
        <f t="shared" si="19"/>
        <v>Hywel DdaCarmarthenshire</v>
      </c>
      <c r="AC1619" t="str">
        <f>IFERROR(VLOOKUP(AB1619,Control!X:Y,2,FALSE),"secondary")</f>
        <v>Primary</v>
      </c>
    </row>
    <row r="1620" spans="1:29" x14ac:dyDescent="0.25">
      <c r="A1620" s="11">
        <v>44662</v>
      </c>
      <c r="B1620" s="2">
        <v>15</v>
      </c>
      <c r="C1620" t="s">
        <v>76</v>
      </c>
      <c r="D1620" t="s">
        <v>137</v>
      </c>
      <c r="E1620" t="s">
        <v>132</v>
      </c>
      <c r="F1620" t="s">
        <v>286</v>
      </c>
      <c r="G1620" s="3">
        <v>57.366109333333334</v>
      </c>
      <c r="H1620" s="5">
        <v>8.2776122222222248E-2</v>
      </c>
      <c r="I1620" s="2">
        <v>3</v>
      </c>
      <c r="J1620" s="2">
        <v>2</v>
      </c>
      <c r="K1620" s="2">
        <v>0</v>
      </c>
      <c r="L1620" s="2">
        <v>31</v>
      </c>
      <c r="M1620" s="2">
        <v>30</v>
      </c>
      <c r="N1620">
        <v>3</v>
      </c>
      <c r="O1620" s="2">
        <v>13</v>
      </c>
      <c r="P1620" s="2">
        <v>4</v>
      </c>
      <c r="Q1620" s="2">
        <v>19</v>
      </c>
      <c r="R1620" s="2">
        <v>23</v>
      </c>
      <c r="S1620" s="2">
        <v>4</v>
      </c>
      <c r="T1620" s="2">
        <v>1</v>
      </c>
      <c r="U1620" s="2">
        <v>3</v>
      </c>
      <c r="V1620" s="45">
        <v>1.6793981481481483E-2</v>
      </c>
      <c r="W1620" s="45">
        <v>0.25</v>
      </c>
      <c r="X1620" s="45">
        <v>5.6238425925925928E-2</v>
      </c>
      <c r="Y1620" s="2">
        <v>4</v>
      </c>
      <c r="Z1620" s="2">
        <v>23</v>
      </c>
      <c r="AA1620">
        <v>31</v>
      </c>
      <c r="AB1620" t="str">
        <f t="shared" si="19"/>
        <v>Hywel DdaCeredigion</v>
      </c>
      <c r="AC1620" t="str">
        <f>IFERROR(VLOOKUP(AB1620,Control!X:Y,2,FALSE),"secondary")</f>
        <v>Primary</v>
      </c>
    </row>
    <row r="1621" spans="1:29" x14ac:dyDescent="0.25">
      <c r="A1621" s="11">
        <v>44662</v>
      </c>
      <c r="B1621" s="2">
        <v>15</v>
      </c>
      <c r="C1621" t="s">
        <v>76</v>
      </c>
      <c r="D1621" t="s">
        <v>144</v>
      </c>
      <c r="E1621" t="s">
        <v>132</v>
      </c>
      <c r="F1621" t="s">
        <v>286</v>
      </c>
      <c r="G1621" s="3">
        <v>8.2333333333333325</v>
      </c>
      <c r="H1621" s="5">
        <v>0.35347222222222224</v>
      </c>
      <c r="I1621" s="2">
        <v>1</v>
      </c>
      <c r="J1621" s="2">
        <v>1</v>
      </c>
      <c r="K1621" s="2">
        <v>0</v>
      </c>
      <c r="L1621" s="2">
        <v>1</v>
      </c>
      <c r="M1621" s="2">
        <v>1</v>
      </c>
      <c r="N1621">
        <v>0</v>
      </c>
      <c r="O1621" s="2">
        <v>0</v>
      </c>
      <c r="P1621" s="2">
        <v>0</v>
      </c>
      <c r="Q1621" s="2">
        <v>1</v>
      </c>
      <c r="R1621" s="2">
        <v>1</v>
      </c>
      <c r="S1621" s="2">
        <v>0</v>
      </c>
      <c r="T1621" s="2">
        <v>0</v>
      </c>
      <c r="U1621" s="2">
        <v>0</v>
      </c>
      <c r="V1621" s="45" t="s">
        <v>77</v>
      </c>
      <c r="W1621" s="45" t="s">
        <v>77</v>
      </c>
      <c r="X1621" s="45">
        <v>0.12900462962962964</v>
      </c>
      <c r="Y1621" s="2">
        <v>0</v>
      </c>
      <c r="Z1621" s="2">
        <v>1</v>
      </c>
      <c r="AA1621">
        <v>1</v>
      </c>
      <c r="AB1621" t="str">
        <f t="shared" si="19"/>
        <v>Hywel DdaCeredigion</v>
      </c>
      <c r="AC1621" t="str">
        <f>IFERROR(VLOOKUP(AB1621,Control!X:Y,2,FALSE),"secondary")</f>
        <v>Primary</v>
      </c>
    </row>
    <row r="1622" spans="1:29" x14ac:dyDescent="0.25">
      <c r="A1622" s="11">
        <v>44662</v>
      </c>
      <c r="B1622" s="2">
        <v>15</v>
      </c>
      <c r="C1622" t="s">
        <v>76</v>
      </c>
      <c r="D1622" t="s">
        <v>147</v>
      </c>
      <c r="E1622" t="s">
        <v>132</v>
      </c>
      <c r="F1622" t="s">
        <v>286</v>
      </c>
      <c r="G1622" s="3">
        <v>53.965827666666677</v>
      </c>
      <c r="H1622" s="5">
        <v>5.6731042390046296E-2</v>
      </c>
      <c r="I1622" s="2">
        <v>3</v>
      </c>
      <c r="J1622" s="2">
        <v>0</v>
      </c>
      <c r="K1622" s="2">
        <v>0</v>
      </c>
      <c r="L1622" s="2">
        <v>46</v>
      </c>
      <c r="M1622" s="2">
        <v>46</v>
      </c>
      <c r="N1622">
        <v>5</v>
      </c>
      <c r="O1622" s="2">
        <v>24</v>
      </c>
      <c r="P1622" s="2">
        <v>9</v>
      </c>
      <c r="Q1622" s="2">
        <v>24</v>
      </c>
      <c r="R1622" s="2">
        <v>31</v>
      </c>
      <c r="S1622" s="2">
        <v>7</v>
      </c>
      <c r="T1622" s="2">
        <v>3</v>
      </c>
      <c r="U1622" s="2">
        <v>3</v>
      </c>
      <c r="V1622" s="45">
        <v>7.1875000000000003E-3</v>
      </c>
      <c r="W1622" s="45">
        <v>0.44444444444444442</v>
      </c>
      <c r="X1622" s="45">
        <v>7.3333333333333334E-2</v>
      </c>
      <c r="Y1622" s="2">
        <v>6</v>
      </c>
      <c r="Z1622" s="2">
        <v>31</v>
      </c>
      <c r="AA1622">
        <v>46</v>
      </c>
      <c r="AB1622" t="str">
        <f t="shared" si="19"/>
        <v>Hywel DdaCeredigion</v>
      </c>
      <c r="AC1622" t="str">
        <f>IFERROR(VLOOKUP(AB1622,Control!X:Y,2,FALSE),"secondary")</f>
        <v>Primary</v>
      </c>
    </row>
    <row r="1623" spans="1:29" x14ac:dyDescent="0.25">
      <c r="A1623" s="11">
        <v>44662</v>
      </c>
      <c r="B1623" s="2">
        <v>15</v>
      </c>
      <c r="C1623" t="s">
        <v>76</v>
      </c>
      <c r="D1623" t="s">
        <v>147</v>
      </c>
      <c r="E1623" t="s">
        <v>132</v>
      </c>
      <c r="F1623" t="s">
        <v>287</v>
      </c>
      <c r="G1623" s="3">
        <v>10.490277666666664</v>
      </c>
      <c r="H1623" s="5">
        <v>4.1034177287581707E-2</v>
      </c>
      <c r="I1623" s="2">
        <v>0</v>
      </c>
      <c r="J1623" s="2">
        <v>0</v>
      </c>
      <c r="K1623" s="2">
        <v>0</v>
      </c>
      <c r="L1623" s="2">
        <v>17</v>
      </c>
      <c r="M1623" s="2">
        <v>17</v>
      </c>
      <c r="N1623">
        <v>1</v>
      </c>
      <c r="O1623" s="2">
        <v>13</v>
      </c>
      <c r="P1623" s="2">
        <v>3</v>
      </c>
      <c r="Q1623" s="2">
        <v>11</v>
      </c>
      <c r="R1623" s="2">
        <v>12</v>
      </c>
      <c r="S1623" s="2">
        <v>1</v>
      </c>
      <c r="T1623" s="2">
        <v>0</v>
      </c>
      <c r="U1623" s="2">
        <v>2</v>
      </c>
      <c r="V1623" s="45">
        <v>2.9027777777777777E-2</v>
      </c>
      <c r="W1623" s="45">
        <v>0.33333333333333331</v>
      </c>
      <c r="X1623" s="45">
        <v>5.8026620370370374E-2</v>
      </c>
      <c r="Y1623" s="2">
        <v>2</v>
      </c>
      <c r="Z1623" s="2">
        <v>12</v>
      </c>
      <c r="AA1623">
        <v>17</v>
      </c>
      <c r="AB1623" t="str">
        <f t="shared" si="19"/>
        <v>Hywel DdaGwynedd</v>
      </c>
      <c r="AC1623" t="str">
        <f>IFERROR(VLOOKUP(AB1623,Control!X:Y,2,FALSE),"secondary")</f>
        <v>secondary</v>
      </c>
    </row>
    <row r="1624" spans="1:29" x14ac:dyDescent="0.25">
      <c r="A1624" s="11">
        <v>44662</v>
      </c>
      <c r="B1624" s="2">
        <v>15</v>
      </c>
      <c r="C1624" t="s">
        <v>76</v>
      </c>
      <c r="D1624" t="s">
        <v>145</v>
      </c>
      <c r="E1624" t="s">
        <v>146</v>
      </c>
      <c r="F1624" t="s">
        <v>275</v>
      </c>
      <c r="G1624" s="3">
        <v>0.81055549999999998</v>
      </c>
      <c r="H1624" s="5">
        <v>4.4189812500000002E-2</v>
      </c>
      <c r="I1624" s="2">
        <v>0</v>
      </c>
      <c r="J1624" s="2">
        <v>0</v>
      </c>
      <c r="K1624" s="2">
        <v>0</v>
      </c>
      <c r="L1624" s="2">
        <v>1</v>
      </c>
      <c r="M1624" s="2">
        <v>1</v>
      </c>
      <c r="N1624">
        <v>0</v>
      </c>
      <c r="O1624" s="2">
        <v>0</v>
      </c>
      <c r="P1624" s="2">
        <v>1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45">
        <v>1.8634259259259259E-3</v>
      </c>
      <c r="W1624" s="45">
        <v>1</v>
      </c>
      <c r="X1624" s="45" t="s">
        <v>77</v>
      </c>
      <c r="Y1624" s="2">
        <v>0</v>
      </c>
      <c r="Z1624" s="2">
        <v>0</v>
      </c>
      <c r="AA1624">
        <v>1</v>
      </c>
      <c r="AB1624" t="str">
        <f t="shared" si="19"/>
        <v>Hywel DdaNeath Port Talbot</v>
      </c>
      <c r="AC1624" t="str">
        <f>IFERROR(VLOOKUP(AB1624,Control!X:Y,2,FALSE),"secondary")</f>
        <v>secondary</v>
      </c>
    </row>
    <row r="1625" spans="1:29" x14ac:dyDescent="0.25">
      <c r="A1625" s="11">
        <v>44662</v>
      </c>
      <c r="B1625" s="2">
        <v>15</v>
      </c>
      <c r="C1625" t="s">
        <v>76</v>
      </c>
      <c r="D1625" t="s">
        <v>144</v>
      </c>
      <c r="E1625" t="s">
        <v>132</v>
      </c>
      <c r="F1625" t="s">
        <v>270</v>
      </c>
      <c r="G1625" s="3">
        <v>139.55138450000001</v>
      </c>
      <c r="H1625" s="5">
        <v>5.3887747632575762E-2</v>
      </c>
      <c r="I1625" s="2">
        <v>4</v>
      </c>
      <c r="J1625" s="2">
        <v>2</v>
      </c>
      <c r="K1625" s="2">
        <v>0</v>
      </c>
      <c r="L1625" s="2">
        <v>115</v>
      </c>
      <c r="M1625" s="2">
        <v>115</v>
      </c>
      <c r="N1625">
        <v>22</v>
      </c>
      <c r="O1625" s="2">
        <v>69</v>
      </c>
      <c r="P1625" s="2">
        <v>16</v>
      </c>
      <c r="Q1625" s="2">
        <v>73</v>
      </c>
      <c r="R1625" s="2">
        <v>92</v>
      </c>
      <c r="S1625" s="2">
        <v>19</v>
      </c>
      <c r="T1625" s="2">
        <v>2</v>
      </c>
      <c r="U1625" s="2">
        <v>5</v>
      </c>
      <c r="V1625" s="45">
        <v>7.6678240740740743E-3</v>
      </c>
      <c r="W1625" s="45">
        <v>0.25</v>
      </c>
      <c r="X1625" s="45">
        <v>9.7430555555555562E-2</v>
      </c>
      <c r="Y1625" s="2">
        <v>7</v>
      </c>
      <c r="Z1625" s="2">
        <v>92</v>
      </c>
      <c r="AA1625">
        <v>115</v>
      </c>
      <c r="AB1625" t="str">
        <f t="shared" si="19"/>
        <v>Hywel DdaPembrokeshire</v>
      </c>
      <c r="AC1625" t="str">
        <f>IFERROR(VLOOKUP(AB1625,Control!X:Y,2,FALSE),"secondary")</f>
        <v>Primary</v>
      </c>
    </row>
    <row r="1626" spans="1:29" x14ac:dyDescent="0.25">
      <c r="A1626" s="11">
        <v>44662</v>
      </c>
      <c r="B1626" s="2">
        <v>15</v>
      </c>
      <c r="C1626" t="s">
        <v>76</v>
      </c>
      <c r="D1626" t="s">
        <v>137</v>
      </c>
      <c r="E1626" t="s">
        <v>132</v>
      </c>
      <c r="F1626" t="s">
        <v>270</v>
      </c>
      <c r="G1626" s="3">
        <v>13.658888833333332</v>
      </c>
      <c r="H1626" s="5">
        <v>2.9176951388888893E-2</v>
      </c>
      <c r="I1626" s="2">
        <v>0</v>
      </c>
      <c r="J1626" s="2">
        <v>0</v>
      </c>
      <c r="K1626" s="2">
        <v>0</v>
      </c>
      <c r="L1626" s="2">
        <v>27</v>
      </c>
      <c r="M1626" s="2">
        <v>27</v>
      </c>
      <c r="N1626">
        <v>13</v>
      </c>
      <c r="O1626" s="2">
        <v>21</v>
      </c>
      <c r="P1626" s="2">
        <v>9</v>
      </c>
      <c r="Q1626" s="2">
        <v>11</v>
      </c>
      <c r="R1626" s="2">
        <v>13</v>
      </c>
      <c r="S1626" s="2">
        <v>2</v>
      </c>
      <c r="T1626" s="2">
        <v>0</v>
      </c>
      <c r="U1626" s="2">
        <v>5</v>
      </c>
      <c r="V1626" s="45">
        <v>4.9884259259259265E-3</v>
      </c>
      <c r="W1626" s="45">
        <v>0.66666666666666663</v>
      </c>
      <c r="X1626" s="45">
        <v>2.2488425925925926E-2</v>
      </c>
      <c r="Y1626" s="2">
        <v>5</v>
      </c>
      <c r="Z1626" s="2">
        <v>13</v>
      </c>
      <c r="AA1626">
        <v>27</v>
      </c>
      <c r="AB1626" t="str">
        <f t="shared" si="19"/>
        <v>Hywel DdaPembrokeshire</v>
      </c>
      <c r="AC1626" t="str">
        <f>IFERROR(VLOOKUP(AB1626,Control!X:Y,2,FALSE),"secondary")</f>
        <v>Primary</v>
      </c>
    </row>
    <row r="1627" spans="1:29" x14ac:dyDescent="0.25">
      <c r="A1627" s="11">
        <v>44662</v>
      </c>
      <c r="B1627" s="2">
        <v>15</v>
      </c>
      <c r="C1627" t="s">
        <v>76</v>
      </c>
      <c r="D1627" t="s">
        <v>265</v>
      </c>
      <c r="E1627" t="s">
        <v>153</v>
      </c>
      <c r="F1627" t="s">
        <v>270</v>
      </c>
      <c r="G1627" s="3">
        <v>0</v>
      </c>
      <c r="H1627" s="5">
        <v>1.1192131944444444E-2</v>
      </c>
      <c r="I1627" s="2">
        <v>0</v>
      </c>
      <c r="J1627" s="2">
        <v>0</v>
      </c>
      <c r="K1627" s="2">
        <v>0</v>
      </c>
      <c r="L1627" s="2">
        <v>1</v>
      </c>
      <c r="M1627" s="2">
        <v>1</v>
      </c>
      <c r="N1627">
        <v>0</v>
      </c>
      <c r="O1627" s="2">
        <v>1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1</v>
      </c>
      <c r="V1627" s="45" t="s">
        <v>77</v>
      </c>
      <c r="W1627" s="45" t="s">
        <v>77</v>
      </c>
      <c r="X1627" s="45" t="s">
        <v>77</v>
      </c>
      <c r="Y1627" s="2">
        <v>1</v>
      </c>
      <c r="Z1627" s="2">
        <v>0</v>
      </c>
      <c r="AA1627">
        <v>1</v>
      </c>
      <c r="AB1627" t="str">
        <f t="shared" si="19"/>
        <v>Hywel DdaPembrokeshire</v>
      </c>
      <c r="AC1627" t="str">
        <f>IFERROR(VLOOKUP(AB1627,Control!X:Y,2,FALSE),"secondary")</f>
        <v>Primary</v>
      </c>
    </row>
    <row r="1628" spans="1:29" x14ac:dyDescent="0.25">
      <c r="A1628" s="11">
        <v>44662</v>
      </c>
      <c r="B1628" s="2">
        <v>15</v>
      </c>
      <c r="C1628" t="s">
        <v>76</v>
      </c>
      <c r="D1628" t="s">
        <v>147</v>
      </c>
      <c r="E1628" t="s">
        <v>132</v>
      </c>
      <c r="F1628" t="s">
        <v>94</v>
      </c>
      <c r="G1628" s="3">
        <v>26.062220499999995</v>
      </c>
      <c r="H1628" s="5">
        <v>7.42612973856209E-2</v>
      </c>
      <c r="I1628" s="2">
        <v>1</v>
      </c>
      <c r="J1628" s="2">
        <v>1</v>
      </c>
      <c r="K1628" s="2">
        <v>0</v>
      </c>
      <c r="L1628" s="2">
        <v>15</v>
      </c>
      <c r="M1628" s="2">
        <v>15</v>
      </c>
      <c r="N1628">
        <v>1</v>
      </c>
      <c r="O1628" s="2">
        <v>6</v>
      </c>
      <c r="P1628" s="2">
        <v>2</v>
      </c>
      <c r="Q1628" s="2">
        <v>9</v>
      </c>
      <c r="R1628" s="2">
        <v>11</v>
      </c>
      <c r="S1628" s="2">
        <v>2</v>
      </c>
      <c r="T1628" s="2">
        <v>0</v>
      </c>
      <c r="U1628" s="2">
        <v>2</v>
      </c>
      <c r="V1628" s="45">
        <v>1.7910879629629627E-2</v>
      </c>
      <c r="W1628" s="45">
        <v>0</v>
      </c>
      <c r="X1628" s="45">
        <v>5.4652777777777779E-2</v>
      </c>
      <c r="Y1628" s="2">
        <v>2</v>
      </c>
      <c r="Z1628" s="2">
        <v>11</v>
      </c>
      <c r="AA1628">
        <v>15</v>
      </c>
      <c r="AB1628" t="str">
        <f t="shared" si="19"/>
        <v>Hywel DdaPowys</v>
      </c>
      <c r="AC1628" t="str">
        <f>IFERROR(VLOOKUP(AB1628,Control!X:Y,2,FALSE),"secondary")</f>
        <v>secondary</v>
      </c>
    </row>
    <row r="1629" spans="1:29" x14ac:dyDescent="0.25">
      <c r="A1629" s="11">
        <v>44662</v>
      </c>
      <c r="B1629" s="2">
        <v>15</v>
      </c>
      <c r="C1629" t="s">
        <v>94</v>
      </c>
      <c r="D1629" t="s">
        <v>180</v>
      </c>
      <c r="E1629" t="s">
        <v>153</v>
      </c>
      <c r="F1629" t="s">
        <v>94</v>
      </c>
      <c r="G1629" s="3">
        <v>0</v>
      </c>
      <c r="H1629" s="5">
        <v>6.7013888888888895E-3</v>
      </c>
      <c r="I1629" s="2">
        <v>0</v>
      </c>
      <c r="J1629" s="2">
        <v>0</v>
      </c>
      <c r="K1629" s="2">
        <v>0</v>
      </c>
      <c r="L1629" s="2">
        <v>1</v>
      </c>
      <c r="M1629" s="2">
        <v>1</v>
      </c>
      <c r="N1629">
        <v>0</v>
      </c>
      <c r="O1629" s="2">
        <v>1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1</v>
      </c>
      <c r="V1629" s="45" t="s">
        <v>77</v>
      </c>
      <c r="W1629" s="45" t="s">
        <v>77</v>
      </c>
      <c r="X1629" s="45" t="s">
        <v>77</v>
      </c>
      <c r="Y1629" s="2">
        <v>1</v>
      </c>
      <c r="Z1629" s="2">
        <v>0</v>
      </c>
      <c r="AA1629">
        <v>1</v>
      </c>
      <c r="AB1629" t="str">
        <f t="shared" si="19"/>
        <v>PowysPowys</v>
      </c>
      <c r="AC1629" t="str">
        <f>IFERROR(VLOOKUP(AB1629,Control!X:Y,2,FALSE),"secondary")</f>
        <v>Primary</v>
      </c>
    </row>
    <row r="1630" spans="1:29" x14ac:dyDescent="0.25">
      <c r="A1630" s="11">
        <v>44662</v>
      </c>
      <c r="B1630" s="2">
        <v>15</v>
      </c>
      <c r="C1630" t="s">
        <v>94</v>
      </c>
      <c r="D1630" t="s">
        <v>224</v>
      </c>
      <c r="E1630" t="s">
        <v>170</v>
      </c>
      <c r="F1630" t="s">
        <v>94</v>
      </c>
      <c r="G1630" s="3">
        <v>0</v>
      </c>
      <c r="H1630" s="5">
        <v>6.1342569444444448E-3</v>
      </c>
      <c r="I1630" s="2">
        <v>0</v>
      </c>
      <c r="J1630" s="2">
        <v>0</v>
      </c>
      <c r="K1630" s="2">
        <v>0</v>
      </c>
      <c r="L1630" s="2">
        <v>1</v>
      </c>
      <c r="M1630" s="2">
        <v>1</v>
      </c>
      <c r="N1630">
        <v>0</v>
      </c>
      <c r="O1630" s="2">
        <v>1</v>
      </c>
      <c r="P1630" s="2">
        <v>1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45">
        <v>3.5648148148148154E-3</v>
      </c>
      <c r="W1630" s="45">
        <v>1</v>
      </c>
      <c r="X1630" s="45" t="s">
        <v>77</v>
      </c>
      <c r="Y1630" s="2">
        <v>0</v>
      </c>
      <c r="Z1630" s="2">
        <v>0</v>
      </c>
      <c r="AA1630">
        <v>1</v>
      </c>
      <c r="AB1630" t="str">
        <f t="shared" si="19"/>
        <v>PowysPowys</v>
      </c>
      <c r="AC1630" t="str">
        <f>IFERROR(VLOOKUP(AB1630,Control!X:Y,2,FALSE),"secondary")</f>
        <v>Primary</v>
      </c>
    </row>
    <row r="1631" spans="1:29" x14ac:dyDescent="0.25">
      <c r="A1631" s="11">
        <v>44662</v>
      </c>
      <c r="B1631" s="2">
        <v>15</v>
      </c>
      <c r="C1631" t="s">
        <v>80</v>
      </c>
      <c r="D1631" t="s">
        <v>133</v>
      </c>
      <c r="E1631" t="s">
        <v>132</v>
      </c>
      <c r="F1631" t="s">
        <v>269</v>
      </c>
      <c r="G1631" s="3">
        <v>4.2999991666666668</v>
      </c>
      <c r="H1631" s="5">
        <v>4.4130009259259265E-2</v>
      </c>
      <c r="I1631" s="2">
        <v>0</v>
      </c>
      <c r="J1631" s="2">
        <v>0</v>
      </c>
      <c r="K1631" s="2">
        <v>0</v>
      </c>
      <c r="L1631" s="2">
        <v>8</v>
      </c>
      <c r="M1631" s="2">
        <v>6</v>
      </c>
      <c r="N1631">
        <v>0</v>
      </c>
      <c r="O1631" s="2">
        <v>4</v>
      </c>
      <c r="P1631" s="2">
        <v>0</v>
      </c>
      <c r="Q1631" s="2">
        <v>6</v>
      </c>
      <c r="R1631" s="2">
        <v>6</v>
      </c>
      <c r="S1631" s="2">
        <v>0</v>
      </c>
      <c r="T1631" s="2">
        <v>0</v>
      </c>
      <c r="U1631" s="2">
        <v>2</v>
      </c>
      <c r="V1631" s="45" t="s">
        <v>77</v>
      </c>
      <c r="W1631" s="45" t="s">
        <v>77</v>
      </c>
      <c r="X1631" s="45">
        <v>2.1585648148148149E-2</v>
      </c>
      <c r="Y1631" s="2">
        <v>2</v>
      </c>
      <c r="Z1631" s="2">
        <v>6</v>
      </c>
      <c r="AA1631">
        <v>7</v>
      </c>
      <c r="AB1631" t="str">
        <f t="shared" si="19"/>
        <v>Swansea BayBridgend</v>
      </c>
      <c r="AC1631" t="str">
        <f>IFERROR(VLOOKUP(AB1631,Control!X:Y,2,FALSE),"secondary")</f>
        <v>secondary</v>
      </c>
    </row>
    <row r="1632" spans="1:29" x14ac:dyDescent="0.25">
      <c r="A1632" s="11">
        <v>44662</v>
      </c>
      <c r="B1632" s="2">
        <v>15</v>
      </c>
      <c r="C1632" t="s">
        <v>80</v>
      </c>
      <c r="D1632" t="s">
        <v>133</v>
      </c>
      <c r="E1632" t="s">
        <v>132</v>
      </c>
      <c r="F1632" t="s">
        <v>268</v>
      </c>
      <c r="G1632" s="3">
        <v>7.5222223333333327</v>
      </c>
      <c r="H1632" s="5">
        <v>3.1372546160130715E-2</v>
      </c>
      <c r="I1632" s="2">
        <v>1</v>
      </c>
      <c r="J1632" s="2">
        <v>0</v>
      </c>
      <c r="K1632" s="2">
        <v>0</v>
      </c>
      <c r="L1632" s="2">
        <v>18</v>
      </c>
      <c r="M1632" s="2">
        <v>17</v>
      </c>
      <c r="N1632">
        <v>4</v>
      </c>
      <c r="O1632" s="2">
        <v>15</v>
      </c>
      <c r="P1632" s="2">
        <v>7</v>
      </c>
      <c r="Q1632" s="2">
        <v>10</v>
      </c>
      <c r="R1632" s="2">
        <v>11</v>
      </c>
      <c r="S1632" s="2">
        <v>1</v>
      </c>
      <c r="T1632" s="2">
        <v>0</v>
      </c>
      <c r="U1632" s="2">
        <v>0</v>
      </c>
      <c r="V1632" s="45">
        <v>7.3148148148148148E-3</v>
      </c>
      <c r="W1632" s="45">
        <v>0.42857142857142855</v>
      </c>
      <c r="X1632" s="45">
        <v>0.10511574074074075</v>
      </c>
      <c r="Y1632" s="2">
        <v>0</v>
      </c>
      <c r="Z1632" s="2">
        <v>11</v>
      </c>
      <c r="AA1632">
        <v>17</v>
      </c>
      <c r="AB1632" t="str">
        <f t="shared" si="19"/>
        <v>Swansea BayCarmarthenshire</v>
      </c>
      <c r="AC1632" t="str">
        <f>IFERROR(VLOOKUP(AB1632,Control!X:Y,2,FALSE),"secondary")</f>
        <v>secondary</v>
      </c>
    </row>
    <row r="1633" spans="1:29" x14ac:dyDescent="0.25">
      <c r="A1633" s="11">
        <v>44662</v>
      </c>
      <c r="B1633" s="2">
        <v>15</v>
      </c>
      <c r="C1633" t="s">
        <v>80</v>
      </c>
      <c r="D1633" t="s">
        <v>149</v>
      </c>
      <c r="E1633" t="s">
        <v>150</v>
      </c>
      <c r="F1633" t="s">
        <v>268</v>
      </c>
      <c r="G1633" s="3">
        <v>0</v>
      </c>
      <c r="H1633" s="5">
        <v>5.9143541666666667E-3</v>
      </c>
      <c r="I1633" s="2">
        <v>0</v>
      </c>
      <c r="J1633" s="2">
        <v>0</v>
      </c>
      <c r="K1633" s="2">
        <v>0</v>
      </c>
      <c r="L1633" s="2">
        <v>2</v>
      </c>
      <c r="M1633" s="2">
        <v>2</v>
      </c>
      <c r="N1633">
        <v>0</v>
      </c>
      <c r="O1633" s="2">
        <v>2</v>
      </c>
      <c r="P1633" s="2">
        <v>2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45">
        <v>1.3888888888888889E-3</v>
      </c>
      <c r="W1633" s="45">
        <v>1</v>
      </c>
      <c r="X1633" s="45" t="s">
        <v>77</v>
      </c>
      <c r="Y1633" s="2">
        <v>0</v>
      </c>
      <c r="Z1633" s="2">
        <v>0</v>
      </c>
      <c r="AA1633">
        <v>2</v>
      </c>
      <c r="AB1633" t="str">
        <f t="shared" si="19"/>
        <v>Swansea BayCarmarthenshire</v>
      </c>
      <c r="AC1633" t="str">
        <f>IFERROR(VLOOKUP(AB1633,Control!X:Y,2,FALSE),"secondary")</f>
        <v>secondary</v>
      </c>
    </row>
    <row r="1634" spans="1:29" x14ac:dyDescent="0.25">
      <c r="A1634" s="11">
        <v>44662</v>
      </c>
      <c r="B1634" s="2">
        <v>15</v>
      </c>
      <c r="C1634" t="s">
        <v>80</v>
      </c>
      <c r="D1634" t="s">
        <v>133</v>
      </c>
      <c r="E1634" t="s">
        <v>132</v>
      </c>
      <c r="F1634" t="s">
        <v>286</v>
      </c>
      <c r="G1634" s="3">
        <v>2.4155556666666662</v>
      </c>
      <c r="H1634" s="5">
        <v>3.6368624999999995E-2</v>
      </c>
      <c r="I1634" s="2">
        <v>0</v>
      </c>
      <c r="J1634" s="2">
        <v>0</v>
      </c>
      <c r="K1634" s="2">
        <v>0</v>
      </c>
      <c r="L1634" s="2">
        <v>4</v>
      </c>
      <c r="M1634" s="2">
        <v>4</v>
      </c>
      <c r="N1634">
        <v>0</v>
      </c>
      <c r="O1634" s="2">
        <v>3</v>
      </c>
      <c r="P1634" s="2">
        <v>0</v>
      </c>
      <c r="Q1634" s="2">
        <v>4</v>
      </c>
      <c r="R1634" s="2">
        <v>4</v>
      </c>
      <c r="S1634" s="2">
        <v>0</v>
      </c>
      <c r="T1634" s="2">
        <v>0</v>
      </c>
      <c r="U1634" s="2">
        <v>0</v>
      </c>
      <c r="V1634" s="45" t="s">
        <v>77</v>
      </c>
      <c r="W1634" s="45" t="s">
        <v>77</v>
      </c>
      <c r="X1634" s="45">
        <v>8.490162037037037E-2</v>
      </c>
      <c r="Y1634" s="2">
        <v>0</v>
      </c>
      <c r="Z1634" s="2">
        <v>4</v>
      </c>
      <c r="AA1634">
        <v>4</v>
      </c>
      <c r="AB1634" t="str">
        <f t="shared" si="19"/>
        <v>Swansea BayCeredigion</v>
      </c>
      <c r="AC1634" t="str">
        <f>IFERROR(VLOOKUP(AB1634,Control!X:Y,2,FALSE),"secondary")</f>
        <v>secondary</v>
      </c>
    </row>
    <row r="1635" spans="1:29" x14ac:dyDescent="0.25">
      <c r="A1635" s="11">
        <v>44662</v>
      </c>
      <c r="B1635" s="2">
        <v>15</v>
      </c>
      <c r="C1635" t="s">
        <v>80</v>
      </c>
      <c r="D1635" t="s">
        <v>149</v>
      </c>
      <c r="E1635" t="s">
        <v>150</v>
      </c>
      <c r="F1635" t="s">
        <v>286</v>
      </c>
      <c r="G1635" s="3">
        <v>0</v>
      </c>
      <c r="H1635" s="5">
        <v>3.1539354166666672E-2</v>
      </c>
      <c r="I1635" s="2">
        <v>0</v>
      </c>
      <c r="J1635" s="2">
        <v>0</v>
      </c>
      <c r="K1635" s="2">
        <v>0</v>
      </c>
      <c r="L1635" s="2">
        <v>1</v>
      </c>
      <c r="M1635" s="2">
        <v>1</v>
      </c>
      <c r="N1635">
        <v>0</v>
      </c>
      <c r="O1635" s="2">
        <v>1</v>
      </c>
      <c r="P1635" s="2">
        <v>0</v>
      </c>
      <c r="Q1635" s="2">
        <v>0</v>
      </c>
      <c r="R1635" s="2">
        <v>1</v>
      </c>
      <c r="S1635" s="2">
        <v>1</v>
      </c>
      <c r="T1635" s="2">
        <v>0</v>
      </c>
      <c r="U1635" s="2">
        <v>0</v>
      </c>
      <c r="V1635" s="45" t="s">
        <v>77</v>
      </c>
      <c r="W1635" s="45" t="s">
        <v>77</v>
      </c>
      <c r="X1635" s="45">
        <v>0.9308101851851851</v>
      </c>
      <c r="Y1635" s="2">
        <v>0</v>
      </c>
      <c r="Z1635" s="2">
        <v>1</v>
      </c>
      <c r="AA1635">
        <v>1</v>
      </c>
      <c r="AB1635" t="str">
        <f t="shared" si="19"/>
        <v>Swansea BayCeredigion</v>
      </c>
      <c r="AC1635" t="str">
        <f>IFERROR(VLOOKUP(AB1635,Control!X:Y,2,FALSE),"secondary")</f>
        <v>secondary</v>
      </c>
    </row>
    <row r="1636" spans="1:29" x14ac:dyDescent="0.25">
      <c r="A1636" s="11">
        <v>44662</v>
      </c>
      <c r="B1636" s="2">
        <v>15</v>
      </c>
      <c r="C1636" t="s">
        <v>80</v>
      </c>
      <c r="D1636" t="s">
        <v>133</v>
      </c>
      <c r="E1636" t="s">
        <v>132</v>
      </c>
      <c r="F1636" t="s">
        <v>275</v>
      </c>
      <c r="G1636" s="3">
        <v>268.00638349999997</v>
      </c>
      <c r="H1636" s="5">
        <v>0.11582673228193148</v>
      </c>
      <c r="I1636" s="2">
        <v>27</v>
      </c>
      <c r="J1636" s="2">
        <v>15</v>
      </c>
      <c r="K1636" s="2">
        <v>2</v>
      </c>
      <c r="L1636" s="2">
        <v>107</v>
      </c>
      <c r="M1636" s="2">
        <v>106</v>
      </c>
      <c r="N1636">
        <v>24</v>
      </c>
      <c r="O1636" s="2">
        <v>58</v>
      </c>
      <c r="P1636" s="2">
        <v>17</v>
      </c>
      <c r="Q1636" s="2">
        <v>71</v>
      </c>
      <c r="R1636" s="2">
        <v>84</v>
      </c>
      <c r="S1636" s="2">
        <v>13</v>
      </c>
      <c r="T1636" s="2">
        <v>2</v>
      </c>
      <c r="U1636" s="2">
        <v>4</v>
      </c>
      <c r="V1636" s="45">
        <v>5.3125000000000004E-3</v>
      </c>
      <c r="W1636" s="45">
        <v>0.52941176470588236</v>
      </c>
      <c r="X1636" s="45">
        <v>7.9421296296296295E-2</v>
      </c>
      <c r="Y1636" s="2">
        <v>6</v>
      </c>
      <c r="Z1636" s="2">
        <v>84</v>
      </c>
      <c r="AA1636">
        <v>106</v>
      </c>
      <c r="AB1636" t="str">
        <f t="shared" si="19"/>
        <v>Swansea BayNeath Port Talbot</v>
      </c>
      <c r="AC1636" t="str">
        <f>IFERROR(VLOOKUP(AB1636,Control!X:Y,2,FALSE),"secondary")</f>
        <v>Primary</v>
      </c>
    </row>
    <row r="1637" spans="1:29" x14ac:dyDescent="0.25">
      <c r="A1637" s="11">
        <v>44662</v>
      </c>
      <c r="B1637" s="2">
        <v>15</v>
      </c>
      <c r="C1637" t="s">
        <v>80</v>
      </c>
      <c r="D1637" t="s">
        <v>149</v>
      </c>
      <c r="E1637" t="s">
        <v>150</v>
      </c>
      <c r="F1637" t="s">
        <v>275</v>
      </c>
      <c r="G1637" s="3">
        <v>10.698055833333335</v>
      </c>
      <c r="H1637" s="5">
        <v>6.2198431327160492E-2</v>
      </c>
      <c r="I1637" s="2">
        <v>2</v>
      </c>
      <c r="J1637" s="2">
        <v>0</v>
      </c>
      <c r="K1637" s="2">
        <v>0</v>
      </c>
      <c r="L1637" s="2">
        <v>17</v>
      </c>
      <c r="M1637" s="2">
        <v>17</v>
      </c>
      <c r="N1637">
        <v>3</v>
      </c>
      <c r="O1637" s="2">
        <v>12</v>
      </c>
      <c r="P1637" s="2">
        <v>4</v>
      </c>
      <c r="Q1637" s="2">
        <v>10</v>
      </c>
      <c r="R1637" s="2">
        <v>12</v>
      </c>
      <c r="S1637" s="2">
        <v>2</v>
      </c>
      <c r="T1637" s="2">
        <v>0</v>
      </c>
      <c r="U1637" s="2">
        <v>1</v>
      </c>
      <c r="V1637" s="45">
        <v>9.0046296296296298E-3</v>
      </c>
      <c r="W1637" s="45">
        <v>0.25</v>
      </c>
      <c r="X1637" s="45">
        <v>0.12095486111111112</v>
      </c>
      <c r="Y1637" s="2">
        <v>1</v>
      </c>
      <c r="Z1637" s="2">
        <v>12</v>
      </c>
      <c r="AA1637">
        <v>17</v>
      </c>
      <c r="AB1637" t="str">
        <f t="shared" si="19"/>
        <v>Swansea BayNeath Port Talbot</v>
      </c>
      <c r="AC1637" t="str">
        <f>IFERROR(VLOOKUP(AB1637,Control!X:Y,2,FALSE),"secondary")</f>
        <v>Primary</v>
      </c>
    </row>
    <row r="1638" spans="1:29" x14ac:dyDescent="0.25">
      <c r="A1638" s="11">
        <v>44662</v>
      </c>
      <c r="B1638" s="2">
        <v>15</v>
      </c>
      <c r="C1638" t="s">
        <v>80</v>
      </c>
      <c r="D1638" t="s">
        <v>133</v>
      </c>
      <c r="E1638" t="s">
        <v>132</v>
      </c>
      <c r="F1638" t="s">
        <v>270</v>
      </c>
      <c r="G1638" s="3">
        <v>0.15666666666666668</v>
      </c>
      <c r="H1638" s="5">
        <v>1.9076956597222226E-2</v>
      </c>
      <c r="I1638" s="2">
        <v>0</v>
      </c>
      <c r="J1638" s="2">
        <v>0</v>
      </c>
      <c r="K1638" s="2">
        <v>0</v>
      </c>
      <c r="L1638" s="2">
        <v>4</v>
      </c>
      <c r="M1638" s="2">
        <v>4</v>
      </c>
      <c r="N1638">
        <v>0</v>
      </c>
      <c r="O1638" s="2">
        <v>3</v>
      </c>
      <c r="P1638" s="2">
        <v>1</v>
      </c>
      <c r="Q1638" s="2">
        <v>2</v>
      </c>
      <c r="R1638" s="2">
        <v>2</v>
      </c>
      <c r="S1638" s="2">
        <v>0</v>
      </c>
      <c r="T1638" s="2">
        <v>0</v>
      </c>
      <c r="U1638" s="2">
        <v>1</v>
      </c>
      <c r="V1638" s="45">
        <v>9.7569444444444448E-3</v>
      </c>
      <c r="W1638" s="45">
        <v>0</v>
      </c>
      <c r="X1638" s="45">
        <v>4.8402777777777781E-2</v>
      </c>
      <c r="Y1638" s="2">
        <v>1</v>
      </c>
      <c r="Z1638" s="2">
        <v>2</v>
      </c>
      <c r="AA1638">
        <v>4</v>
      </c>
      <c r="AB1638" t="str">
        <f t="shared" si="19"/>
        <v>Swansea BayPembrokeshire</v>
      </c>
      <c r="AC1638" t="str">
        <f>IFERROR(VLOOKUP(AB1638,Control!X:Y,2,FALSE),"secondary")</f>
        <v>secondary</v>
      </c>
    </row>
    <row r="1639" spans="1:29" x14ac:dyDescent="0.25">
      <c r="A1639" s="11">
        <v>44662</v>
      </c>
      <c r="B1639" s="2">
        <v>15</v>
      </c>
      <c r="C1639" t="s">
        <v>80</v>
      </c>
      <c r="D1639" t="s">
        <v>133</v>
      </c>
      <c r="E1639" t="s">
        <v>132</v>
      </c>
      <c r="F1639" t="s">
        <v>94</v>
      </c>
      <c r="G1639" s="3">
        <v>39.538610666666671</v>
      </c>
      <c r="H1639" s="5">
        <v>0.12682456894841271</v>
      </c>
      <c r="I1639" s="2">
        <v>4</v>
      </c>
      <c r="J1639" s="2">
        <v>3</v>
      </c>
      <c r="K1639" s="2">
        <v>0</v>
      </c>
      <c r="L1639" s="2">
        <v>12</v>
      </c>
      <c r="M1639" s="2">
        <v>12</v>
      </c>
      <c r="N1639">
        <v>3</v>
      </c>
      <c r="O1639" s="2">
        <v>6</v>
      </c>
      <c r="P1639" s="2">
        <v>2</v>
      </c>
      <c r="Q1639" s="2">
        <v>9</v>
      </c>
      <c r="R1639" s="2">
        <v>10</v>
      </c>
      <c r="S1639" s="2">
        <v>1</v>
      </c>
      <c r="T1639" s="2">
        <v>0</v>
      </c>
      <c r="U1639" s="2">
        <v>0</v>
      </c>
      <c r="V1639" s="45">
        <v>1.8726851851851852E-2</v>
      </c>
      <c r="W1639" s="45">
        <v>0</v>
      </c>
      <c r="X1639" s="45">
        <v>6.6799768518518515E-2</v>
      </c>
      <c r="Y1639" s="2">
        <v>0</v>
      </c>
      <c r="Z1639" s="2">
        <v>10</v>
      </c>
      <c r="AA1639">
        <v>12</v>
      </c>
      <c r="AB1639" t="str">
        <f t="shared" si="19"/>
        <v>Swansea BayPowys</v>
      </c>
      <c r="AC1639" t="str">
        <f>IFERROR(VLOOKUP(AB1639,Control!X:Y,2,FALSE),"secondary")</f>
        <v>secondary</v>
      </c>
    </row>
    <row r="1640" spans="1:29" x14ac:dyDescent="0.25">
      <c r="A1640" s="11">
        <v>44662</v>
      </c>
      <c r="B1640" s="2">
        <v>15</v>
      </c>
      <c r="C1640" t="s">
        <v>80</v>
      </c>
      <c r="D1640" t="s">
        <v>133</v>
      </c>
      <c r="E1640" t="s">
        <v>132</v>
      </c>
      <c r="F1640" t="s">
        <v>267</v>
      </c>
      <c r="G1640" s="3">
        <v>323.38888099999991</v>
      </c>
      <c r="H1640" s="5">
        <v>8.3526378094806744E-2</v>
      </c>
      <c r="I1640" s="2">
        <v>33</v>
      </c>
      <c r="J1640" s="2">
        <v>18</v>
      </c>
      <c r="K1640" s="2">
        <v>1</v>
      </c>
      <c r="L1640" s="2">
        <v>184</v>
      </c>
      <c r="M1640" s="2">
        <v>181</v>
      </c>
      <c r="N1640">
        <v>58</v>
      </c>
      <c r="O1640" s="2">
        <v>109</v>
      </c>
      <c r="P1640" s="2">
        <v>51</v>
      </c>
      <c r="Q1640" s="2">
        <v>100</v>
      </c>
      <c r="R1640" s="2">
        <v>119</v>
      </c>
      <c r="S1640" s="2">
        <v>19</v>
      </c>
      <c r="T1640" s="2">
        <v>8</v>
      </c>
      <c r="U1640" s="2">
        <v>6</v>
      </c>
      <c r="V1640" s="45">
        <v>5.1504629629629635E-3</v>
      </c>
      <c r="W1640" s="45">
        <v>0.58823529411764708</v>
      </c>
      <c r="X1640" s="45">
        <v>6.3396990740740733E-2</v>
      </c>
      <c r="Y1640" s="2">
        <v>14</v>
      </c>
      <c r="Z1640" s="2">
        <v>119</v>
      </c>
      <c r="AA1640">
        <v>183</v>
      </c>
      <c r="AB1640" t="str">
        <f t="shared" si="19"/>
        <v>Swansea BaySwansea</v>
      </c>
      <c r="AC1640" t="str">
        <f>IFERROR(VLOOKUP(AB1640,Control!X:Y,2,FALSE),"secondary")</f>
        <v>Primary</v>
      </c>
    </row>
    <row r="1641" spans="1:29" x14ac:dyDescent="0.25">
      <c r="A1641" s="11">
        <v>44662</v>
      </c>
      <c r="B1641" s="2">
        <v>15</v>
      </c>
      <c r="C1641" t="s">
        <v>80</v>
      </c>
      <c r="D1641" t="s">
        <v>149</v>
      </c>
      <c r="E1641" t="s">
        <v>150</v>
      </c>
      <c r="F1641" t="s">
        <v>267</v>
      </c>
      <c r="G1641" s="3">
        <v>20.040832333333338</v>
      </c>
      <c r="H1641" s="5">
        <v>7.8096639583333335E-2</v>
      </c>
      <c r="I1641" s="2">
        <v>3</v>
      </c>
      <c r="J1641" s="2">
        <v>1</v>
      </c>
      <c r="K1641" s="2">
        <v>0</v>
      </c>
      <c r="L1641" s="2">
        <v>19</v>
      </c>
      <c r="M1641" s="2">
        <v>19</v>
      </c>
      <c r="N1641">
        <v>1</v>
      </c>
      <c r="O1641" s="2">
        <v>8</v>
      </c>
      <c r="P1641" s="2">
        <v>3</v>
      </c>
      <c r="Q1641" s="2">
        <v>12</v>
      </c>
      <c r="R1641" s="2">
        <v>12</v>
      </c>
      <c r="S1641" s="2">
        <v>0</v>
      </c>
      <c r="T1641" s="2">
        <v>0</v>
      </c>
      <c r="U1641" s="2">
        <v>4</v>
      </c>
      <c r="V1641" s="45">
        <v>1.2152777777777778E-2</v>
      </c>
      <c r="W1641" s="45">
        <v>0</v>
      </c>
      <c r="X1641" s="45">
        <v>9.8888888888888901E-2</v>
      </c>
      <c r="Y1641" s="2">
        <v>4</v>
      </c>
      <c r="Z1641" s="2">
        <v>12</v>
      </c>
      <c r="AA1641">
        <v>19</v>
      </c>
      <c r="AB1641" t="str">
        <f t="shared" si="19"/>
        <v>Swansea BaySwansea</v>
      </c>
      <c r="AC1641" t="str">
        <f>IFERROR(VLOOKUP(AB1641,Control!X:Y,2,FALSE),"secondary")</f>
        <v>Primary</v>
      </c>
    </row>
    <row r="1642" spans="1:29" x14ac:dyDescent="0.25">
      <c r="A1642" s="11">
        <v>44662</v>
      </c>
      <c r="B1642" s="2">
        <v>15</v>
      </c>
      <c r="C1642" t="s">
        <v>80</v>
      </c>
      <c r="D1642" t="s">
        <v>218</v>
      </c>
      <c r="E1642" t="s">
        <v>153</v>
      </c>
      <c r="F1642" t="s">
        <v>267</v>
      </c>
      <c r="G1642" s="3">
        <v>0</v>
      </c>
      <c r="H1642" s="5">
        <v>4.7858798611111107E-2</v>
      </c>
      <c r="I1642" s="2">
        <v>0</v>
      </c>
      <c r="J1642" s="2">
        <v>0</v>
      </c>
      <c r="K1642" s="2">
        <v>0</v>
      </c>
      <c r="L1642" s="2">
        <v>1</v>
      </c>
      <c r="M1642" s="2">
        <v>1</v>
      </c>
      <c r="N164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>
        <v>1</v>
      </c>
      <c r="V1642" s="45" t="s">
        <v>77</v>
      </c>
      <c r="W1642" s="45" t="s">
        <v>77</v>
      </c>
      <c r="X1642" s="45" t="s">
        <v>77</v>
      </c>
      <c r="Y1642" s="2">
        <v>1</v>
      </c>
      <c r="Z1642" s="2">
        <v>0</v>
      </c>
      <c r="AA1642">
        <v>1</v>
      </c>
      <c r="AB1642" t="str">
        <f t="shared" si="19"/>
        <v>Swansea BaySwansea</v>
      </c>
      <c r="AC1642" t="str">
        <f>IFERROR(VLOOKUP(AB1642,Control!X:Y,2,FALSE),"secondary")</f>
        <v>Primary</v>
      </c>
    </row>
    <row r="1643" spans="1:29" x14ac:dyDescent="0.25">
      <c r="A1643" s="11">
        <v>44655</v>
      </c>
      <c r="B1643" s="2">
        <v>14</v>
      </c>
      <c r="C1643" t="s">
        <v>89</v>
      </c>
      <c r="D1643" t="s">
        <v>134</v>
      </c>
      <c r="E1643" t="s">
        <v>132</v>
      </c>
      <c r="F1643" t="s">
        <v>280</v>
      </c>
      <c r="G1643" s="3">
        <v>47.196108833333341</v>
      </c>
      <c r="H1643" s="5">
        <v>5.5777184692671407E-2</v>
      </c>
      <c r="I1643" s="2">
        <v>2</v>
      </c>
      <c r="J1643" s="2">
        <v>1</v>
      </c>
      <c r="K1643" s="2">
        <v>0</v>
      </c>
      <c r="L1643" s="2">
        <v>46</v>
      </c>
      <c r="M1643" s="2">
        <v>45</v>
      </c>
      <c r="N1643">
        <v>5</v>
      </c>
      <c r="O1643" s="2">
        <v>32</v>
      </c>
      <c r="P1643" s="2">
        <v>9</v>
      </c>
      <c r="Q1643" s="2">
        <v>25</v>
      </c>
      <c r="R1643" s="2">
        <v>30</v>
      </c>
      <c r="S1643" s="2">
        <v>5</v>
      </c>
      <c r="T1643" s="2">
        <v>2</v>
      </c>
      <c r="U1643" s="2">
        <v>5</v>
      </c>
      <c r="V1643" s="45">
        <v>3.9930555555555561E-3</v>
      </c>
      <c r="W1643" s="45">
        <v>0.66666666666666663</v>
      </c>
      <c r="X1643" s="45">
        <v>6.7696759259259262E-2</v>
      </c>
      <c r="Y1643" s="2">
        <v>7</v>
      </c>
      <c r="Z1643" s="2">
        <v>30</v>
      </c>
      <c r="AA1643">
        <v>46</v>
      </c>
      <c r="AB1643" t="str">
        <f t="shared" si="19"/>
        <v>Aneurin BevanBlaenau Gwent</v>
      </c>
      <c r="AC1643" t="str">
        <f>IFERROR(VLOOKUP(AB1643,Control!X:Y,2,FALSE),"secondary")</f>
        <v>Primary</v>
      </c>
    </row>
    <row r="1644" spans="1:29" x14ac:dyDescent="0.25">
      <c r="A1644" s="11">
        <v>44655</v>
      </c>
      <c r="B1644" s="2">
        <v>14</v>
      </c>
      <c r="C1644" t="s">
        <v>89</v>
      </c>
      <c r="D1644" t="s">
        <v>158</v>
      </c>
      <c r="E1644" t="s">
        <v>132</v>
      </c>
      <c r="F1644" t="s">
        <v>280</v>
      </c>
      <c r="G1644" s="3">
        <v>0</v>
      </c>
      <c r="H1644" s="5">
        <v>0.11706595486111111</v>
      </c>
      <c r="I1644" s="2">
        <v>0</v>
      </c>
      <c r="J1644" s="2">
        <v>0</v>
      </c>
      <c r="K1644" s="2">
        <v>0</v>
      </c>
      <c r="L1644" s="2">
        <v>2</v>
      </c>
      <c r="M1644" s="2">
        <v>2</v>
      </c>
      <c r="N1644">
        <v>0</v>
      </c>
      <c r="O1644" s="2">
        <v>0</v>
      </c>
      <c r="P1644" s="2">
        <v>0</v>
      </c>
      <c r="Q1644" s="2">
        <v>1</v>
      </c>
      <c r="R1644" s="2">
        <v>1</v>
      </c>
      <c r="S1644" s="2">
        <v>0</v>
      </c>
      <c r="T1644" s="2">
        <v>0</v>
      </c>
      <c r="U1644" s="2">
        <v>1</v>
      </c>
      <c r="V1644" s="45" t="s">
        <v>77</v>
      </c>
      <c r="W1644" s="45" t="s">
        <v>77</v>
      </c>
      <c r="X1644" s="45">
        <v>0.17826388888888889</v>
      </c>
      <c r="Y1644" s="2">
        <v>1</v>
      </c>
      <c r="Z1644" s="2">
        <v>1</v>
      </c>
      <c r="AA1644">
        <v>2</v>
      </c>
      <c r="AB1644" t="str">
        <f t="shared" ref="AB1644:AB1707" si="20">C1644&amp;F1644</f>
        <v>Aneurin BevanBlaenau Gwent</v>
      </c>
      <c r="AC1644" t="str">
        <f>IFERROR(VLOOKUP(AB1644,Control!X:Y,2,FALSE),"secondary")</f>
        <v>Primary</v>
      </c>
    </row>
    <row r="1645" spans="1:29" x14ac:dyDescent="0.25">
      <c r="A1645" s="11">
        <v>44655</v>
      </c>
      <c r="B1645" s="2">
        <v>14</v>
      </c>
      <c r="C1645" t="s">
        <v>89</v>
      </c>
      <c r="D1645" t="s">
        <v>152</v>
      </c>
      <c r="E1645" t="s">
        <v>132</v>
      </c>
      <c r="F1645" t="s">
        <v>280</v>
      </c>
      <c r="G1645" s="3">
        <v>0</v>
      </c>
      <c r="H1645" s="5">
        <v>4.2203839869281043E-2</v>
      </c>
      <c r="I1645" s="2">
        <v>1</v>
      </c>
      <c r="J1645" s="2">
        <v>0</v>
      </c>
      <c r="K1645" s="2">
        <v>0</v>
      </c>
      <c r="L1645" s="2">
        <v>17</v>
      </c>
      <c r="M1645" s="2">
        <v>17</v>
      </c>
      <c r="N1645">
        <v>0</v>
      </c>
      <c r="O1645" s="2">
        <v>13</v>
      </c>
      <c r="P1645" s="2">
        <v>2</v>
      </c>
      <c r="Q1645" s="2">
        <v>9</v>
      </c>
      <c r="R1645" s="2">
        <v>11</v>
      </c>
      <c r="S1645" s="2">
        <v>2</v>
      </c>
      <c r="T1645" s="2">
        <v>2</v>
      </c>
      <c r="U1645" s="2">
        <v>2</v>
      </c>
      <c r="V1645" s="45">
        <v>6.5740740740740742E-3</v>
      </c>
      <c r="W1645" s="45">
        <v>0.5</v>
      </c>
      <c r="X1645" s="45">
        <v>2.7974537037037037E-2</v>
      </c>
      <c r="Y1645" s="2">
        <v>4</v>
      </c>
      <c r="Z1645" s="2">
        <v>11</v>
      </c>
      <c r="AA1645">
        <v>17</v>
      </c>
      <c r="AB1645" t="str">
        <f t="shared" si="20"/>
        <v>Aneurin BevanBlaenau Gwent</v>
      </c>
      <c r="AC1645" t="str">
        <f>IFERROR(VLOOKUP(AB1645,Control!X:Y,2,FALSE),"secondary")</f>
        <v>Primary</v>
      </c>
    </row>
    <row r="1646" spans="1:29" x14ac:dyDescent="0.25">
      <c r="A1646" s="11">
        <v>44655</v>
      </c>
      <c r="B1646" s="2">
        <v>14</v>
      </c>
      <c r="C1646" t="s">
        <v>89</v>
      </c>
      <c r="D1646" t="s">
        <v>134</v>
      </c>
      <c r="E1646" t="s">
        <v>132</v>
      </c>
      <c r="F1646" t="s">
        <v>272</v>
      </c>
      <c r="G1646" s="3">
        <v>84.958886833333324</v>
      </c>
      <c r="H1646" s="5">
        <v>5.645288496732026E-2</v>
      </c>
      <c r="I1646" s="2">
        <v>5</v>
      </c>
      <c r="J1646" s="2">
        <v>1</v>
      </c>
      <c r="K1646" s="2">
        <v>0</v>
      </c>
      <c r="L1646" s="2">
        <v>83</v>
      </c>
      <c r="M1646" s="2">
        <v>82</v>
      </c>
      <c r="N1646">
        <v>11</v>
      </c>
      <c r="O1646" s="2">
        <v>49</v>
      </c>
      <c r="P1646" s="2">
        <v>18</v>
      </c>
      <c r="Q1646" s="2">
        <v>40</v>
      </c>
      <c r="R1646" s="2">
        <v>49</v>
      </c>
      <c r="S1646" s="2">
        <v>9</v>
      </c>
      <c r="T1646" s="2">
        <v>3</v>
      </c>
      <c r="U1646" s="2">
        <v>13</v>
      </c>
      <c r="V1646" s="45">
        <v>3.5474537037037037E-3</v>
      </c>
      <c r="W1646" s="45">
        <v>0.66666666666666663</v>
      </c>
      <c r="X1646" s="45">
        <v>8.8912037037037039E-2</v>
      </c>
      <c r="Y1646" s="2">
        <v>16</v>
      </c>
      <c r="Z1646" s="2">
        <v>49</v>
      </c>
      <c r="AA1646">
        <v>83</v>
      </c>
      <c r="AB1646" t="str">
        <f t="shared" si="20"/>
        <v>Aneurin BevanCaerphilly</v>
      </c>
      <c r="AC1646" t="str">
        <f>IFERROR(VLOOKUP(AB1646,Control!X:Y,2,FALSE),"secondary")</f>
        <v>Primary</v>
      </c>
    </row>
    <row r="1647" spans="1:29" x14ac:dyDescent="0.25">
      <c r="A1647" s="11">
        <v>44655</v>
      </c>
      <c r="B1647" s="2">
        <v>14</v>
      </c>
      <c r="C1647" t="s">
        <v>89</v>
      </c>
      <c r="D1647" t="s">
        <v>158</v>
      </c>
      <c r="E1647" t="s">
        <v>132</v>
      </c>
      <c r="F1647" t="s">
        <v>272</v>
      </c>
      <c r="G1647" s="3">
        <v>0</v>
      </c>
      <c r="H1647" s="5">
        <v>9.0225693287037029E-2</v>
      </c>
      <c r="I1647" s="2">
        <v>0</v>
      </c>
      <c r="J1647" s="2">
        <v>0</v>
      </c>
      <c r="K1647" s="2">
        <v>0</v>
      </c>
      <c r="L1647" s="2">
        <v>7</v>
      </c>
      <c r="M1647" s="2">
        <v>7</v>
      </c>
      <c r="N1647">
        <v>0</v>
      </c>
      <c r="O1647" s="2">
        <v>2</v>
      </c>
      <c r="P1647" s="2">
        <v>0</v>
      </c>
      <c r="Q1647" s="2">
        <v>4</v>
      </c>
      <c r="R1647" s="2">
        <v>7</v>
      </c>
      <c r="S1647" s="2">
        <v>3</v>
      </c>
      <c r="T1647" s="2">
        <v>0</v>
      </c>
      <c r="U1647" s="2">
        <v>0</v>
      </c>
      <c r="V1647" s="45" t="s">
        <v>77</v>
      </c>
      <c r="W1647" s="45" t="s">
        <v>77</v>
      </c>
      <c r="X1647" s="45">
        <v>0.16958333333333334</v>
      </c>
      <c r="Y1647" s="2">
        <v>0</v>
      </c>
      <c r="Z1647" s="2">
        <v>7</v>
      </c>
      <c r="AA1647">
        <v>7</v>
      </c>
      <c r="AB1647" t="str">
        <f t="shared" si="20"/>
        <v>Aneurin BevanCaerphilly</v>
      </c>
      <c r="AC1647" t="str">
        <f>IFERROR(VLOOKUP(AB1647,Control!X:Y,2,FALSE),"secondary")</f>
        <v>Primary</v>
      </c>
    </row>
    <row r="1648" spans="1:29" x14ac:dyDescent="0.25">
      <c r="A1648" s="11">
        <v>44655</v>
      </c>
      <c r="B1648" s="2">
        <v>14</v>
      </c>
      <c r="C1648" t="s">
        <v>89</v>
      </c>
      <c r="D1648" t="s">
        <v>159</v>
      </c>
      <c r="E1648" t="s">
        <v>150</v>
      </c>
      <c r="F1648" t="s">
        <v>272</v>
      </c>
      <c r="G1648" s="3">
        <v>0</v>
      </c>
      <c r="H1648" s="5">
        <v>3.5035516762452118E-2</v>
      </c>
      <c r="I1648" s="2">
        <v>0</v>
      </c>
      <c r="J1648" s="2">
        <v>0</v>
      </c>
      <c r="K1648" s="2">
        <v>0</v>
      </c>
      <c r="L1648" s="2">
        <v>31</v>
      </c>
      <c r="M1648" s="2">
        <v>28</v>
      </c>
      <c r="N1648">
        <v>0</v>
      </c>
      <c r="O1648" s="2">
        <v>20</v>
      </c>
      <c r="P1648" s="2">
        <v>2</v>
      </c>
      <c r="Q1648" s="2">
        <v>20</v>
      </c>
      <c r="R1648" s="2">
        <v>22</v>
      </c>
      <c r="S1648" s="2">
        <v>2</v>
      </c>
      <c r="T1648" s="2">
        <v>0</v>
      </c>
      <c r="U1648" s="2">
        <v>7</v>
      </c>
      <c r="V1648" s="45">
        <v>3.1423611111111114E-3</v>
      </c>
      <c r="W1648" s="45">
        <v>1</v>
      </c>
      <c r="X1648" s="45">
        <v>9.0943287037037052E-2</v>
      </c>
      <c r="Y1648" s="2">
        <v>7</v>
      </c>
      <c r="Z1648" s="2">
        <v>22</v>
      </c>
      <c r="AA1648">
        <v>31</v>
      </c>
      <c r="AB1648" t="str">
        <f t="shared" si="20"/>
        <v>Aneurin BevanCaerphilly</v>
      </c>
      <c r="AC1648" t="str">
        <f>IFERROR(VLOOKUP(AB1648,Control!X:Y,2,FALSE),"secondary")</f>
        <v>Primary</v>
      </c>
    </row>
    <row r="1649" spans="1:29" x14ac:dyDescent="0.25">
      <c r="A1649" s="11">
        <v>44655</v>
      </c>
      <c r="B1649" s="2">
        <v>14</v>
      </c>
      <c r="C1649" t="s">
        <v>89</v>
      </c>
      <c r="D1649" t="s">
        <v>167</v>
      </c>
      <c r="E1649" t="s">
        <v>153</v>
      </c>
      <c r="F1649" t="s">
        <v>272</v>
      </c>
      <c r="G1649" s="3">
        <v>0</v>
      </c>
      <c r="H1649" s="5">
        <v>3.4722222222222225E-3</v>
      </c>
      <c r="I1649" s="2">
        <v>0</v>
      </c>
      <c r="J1649" s="2">
        <v>0</v>
      </c>
      <c r="K1649" s="2">
        <v>0</v>
      </c>
      <c r="L1649" s="2">
        <v>1</v>
      </c>
      <c r="M1649" s="2">
        <v>1</v>
      </c>
      <c r="N1649">
        <v>0</v>
      </c>
      <c r="O1649" s="2">
        <v>1</v>
      </c>
      <c r="P1649" s="2">
        <v>0</v>
      </c>
      <c r="Q1649" s="2">
        <v>0</v>
      </c>
      <c r="R1649" s="2">
        <v>1</v>
      </c>
      <c r="S1649" s="2">
        <v>1</v>
      </c>
      <c r="T1649" s="2">
        <v>0</v>
      </c>
      <c r="U1649" s="2">
        <v>0</v>
      </c>
      <c r="V1649" s="45" t="s">
        <v>77</v>
      </c>
      <c r="W1649" s="45" t="s">
        <v>77</v>
      </c>
      <c r="X1649" s="45">
        <v>0.34844907407407405</v>
      </c>
      <c r="Y1649" s="2">
        <v>0</v>
      </c>
      <c r="Z1649" s="2">
        <v>1</v>
      </c>
      <c r="AA1649">
        <v>1</v>
      </c>
      <c r="AB1649" t="str">
        <f t="shared" si="20"/>
        <v>Aneurin BevanCaerphilly</v>
      </c>
      <c r="AC1649" t="str">
        <f>IFERROR(VLOOKUP(AB1649,Control!X:Y,2,FALSE),"secondary")</f>
        <v>Primary</v>
      </c>
    </row>
    <row r="1650" spans="1:29" x14ac:dyDescent="0.25">
      <c r="A1650" s="11">
        <v>44655</v>
      </c>
      <c r="B1650" s="2">
        <v>14</v>
      </c>
      <c r="C1650" t="s">
        <v>89</v>
      </c>
      <c r="D1650" t="s">
        <v>152</v>
      </c>
      <c r="E1650" t="s">
        <v>132</v>
      </c>
      <c r="F1650" t="s">
        <v>272</v>
      </c>
      <c r="G1650" s="3">
        <v>0</v>
      </c>
      <c r="H1650" s="5">
        <v>2.0833333333333333E-3</v>
      </c>
      <c r="I1650" s="2">
        <v>0</v>
      </c>
      <c r="J1650" s="2">
        <v>0</v>
      </c>
      <c r="K1650" s="2">
        <v>0</v>
      </c>
      <c r="L1650" s="2">
        <v>1</v>
      </c>
      <c r="M1650" s="2">
        <v>1</v>
      </c>
      <c r="N1650">
        <v>0</v>
      </c>
      <c r="O1650" s="2">
        <v>1</v>
      </c>
      <c r="P1650" s="2">
        <v>0</v>
      </c>
      <c r="Q1650" s="2">
        <v>1</v>
      </c>
      <c r="R1650" s="2">
        <v>1</v>
      </c>
      <c r="S1650" s="2">
        <v>0</v>
      </c>
      <c r="T1650" s="2">
        <v>0</v>
      </c>
      <c r="U1650" s="2">
        <v>0</v>
      </c>
      <c r="V1650" s="45" t="s">
        <v>77</v>
      </c>
      <c r="W1650" s="45" t="s">
        <v>77</v>
      </c>
      <c r="X1650" s="45">
        <v>6.12962962962963E-2</v>
      </c>
      <c r="Y1650" s="2">
        <v>0</v>
      </c>
      <c r="Z1650" s="2">
        <v>1</v>
      </c>
      <c r="AA1650">
        <v>1</v>
      </c>
      <c r="AB1650" t="str">
        <f t="shared" si="20"/>
        <v>Aneurin BevanCaerphilly</v>
      </c>
      <c r="AC1650" t="str">
        <f>IFERROR(VLOOKUP(AB1650,Control!X:Y,2,FALSE),"secondary")</f>
        <v>Primary</v>
      </c>
    </row>
    <row r="1651" spans="1:29" x14ac:dyDescent="0.25">
      <c r="A1651" s="11">
        <v>44655</v>
      </c>
      <c r="B1651" s="2">
        <v>14</v>
      </c>
      <c r="C1651" t="s">
        <v>89</v>
      </c>
      <c r="D1651" t="s">
        <v>134</v>
      </c>
      <c r="E1651" t="s">
        <v>132</v>
      </c>
      <c r="F1651" t="s">
        <v>273</v>
      </c>
      <c r="G1651" s="3">
        <v>0.19805550000000002</v>
      </c>
      <c r="H1651" s="5">
        <v>6.9733795138888888E-2</v>
      </c>
      <c r="I1651" s="2">
        <v>0</v>
      </c>
      <c r="J1651" s="2">
        <v>0</v>
      </c>
      <c r="K1651" s="2">
        <v>0</v>
      </c>
      <c r="L1651" s="2">
        <v>2</v>
      </c>
      <c r="M1651" s="2">
        <v>2</v>
      </c>
      <c r="N1651">
        <v>0</v>
      </c>
      <c r="O1651" s="2">
        <v>1</v>
      </c>
      <c r="P1651" s="2">
        <v>0</v>
      </c>
      <c r="Q1651" s="2">
        <v>1</v>
      </c>
      <c r="R1651" s="2">
        <v>1</v>
      </c>
      <c r="S1651" s="2">
        <v>0</v>
      </c>
      <c r="T1651" s="2">
        <v>0</v>
      </c>
      <c r="U1651" s="2">
        <v>1</v>
      </c>
      <c r="V1651" s="45" t="s">
        <v>77</v>
      </c>
      <c r="W1651" s="45" t="s">
        <v>77</v>
      </c>
      <c r="X1651" s="45">
        <v>8.8738425925925929E-2</v>
      </c>
      <c r="Y1651" s="2">
        <v>1</v>
      </c>
      <c r="Z1651" s="2">
        <v>1</v>
      </c>
      <c r="AA1651">
        <v>2</v>
      </c>
      <c r="AB1651" t="str">
        <f t="shared" si="20"/>
        <v>Aneurin BevanCardiff</v>
      </c>
      <c r="AC1651" t="str">
        <f>IFERROR(VLOOKUP(AB1651,Control!X:Y,2,FALSE),"secondary")</f>
        <v>secondary</v>
      </c>
    </row>
    <row r="1652" spans="1:29" x14ac:dyDescent="0.25">
      <c r="A1652" s="11">
        <v>44655</v>
      </c>
      <c r="B1652" s="2">
        <v>14</v>
      </c>
      <c r="C1652" t="s">
        <v>89</v>
      </c>
      <c r="D1652" t="s">
        <v>134</v>
      </c>
      <c r="E1652" t="s">
        <v>132</v>
      </c>
      <c r="F1652" t="s">
        <v>279</v>
      </c>
      <c r="G1652" s="3">
        <v>96.257497333333376</v>
      </c>
      <c r="H1652" s="5">
        <v>7.4807272411616194E-2</v>
      </c>
      <c r="I1652" s="2">
        <v>7</v>
      </c>
      <c r="J1652" s="2">
        <v>4</v>
      </c>
      <c r="K1652" s="2">
        <v>0</v>
      </c>
      <c r="L1652" s="2">
        <v>57</v>
      </c>
      <c r="M1652" s="2">
        <v>54</v>
      </c>
      <c r="N1652">
        <v>4</v>
      </c>
      <c r="O1652" s="2">
        <v>32</v>
      </c>
      <c r="P1652" s="2">
        <v>5</v>
      </c>
      <c r="Q1652" s="2">
        <v>27</v>
      </c>
      <c r="R1652" s="2">
        <v>32</v>
      </c>
      <c r="S1652" s="2">
        <v>5</v>
      </c>
      <c r="T1652" s="2">
        <v>1</v>
      </c>
      <c r="U1652" s="2">
        <v>19</v>
      </c>
      <c r="V1652" s="45">
        <v>4.5717592592592589E-3</v>
      </c>
      <c r="W1652" s="45">
        <v>0.8</v>
      </c>
      <c r="X1652" s="45">
        <v>8.0625000000000002E-2</v>
      </c>
      <c r="Y1652" s="2">
        <v>20</v>
      </c>
      <c r="Z1652" s="2">
        <v>32</v>
      </c>
      <c r="AA1652">
        <v>57</v>
      </c>
      <c r="AB1652" t="str">
        <f t="shared" si="20"/>
        <v>Aneurin BevanMonmouthshire</v>
      </c>
      <c r="AC1652" t="str">
        <f>IFERROR(VLOOKUP(AB1652,Control!X:Y,2,FALSE),"secondary")</f>
        <v>Primary</v>
      </c>
    </row>
    <row r="1653" spans="1:29" x14ac:dyDescent="0.25">
      <c r="A1653" s="11">
        <v>44655</v>
      </c>
      <c r="B1653" s="2">
        <v>14</v>
      </c>
      <c r="C1653" t="s">
        <v>89</v>
      </c>
      <c r="D1653" t="s">
        <v>158</v>
      </c>
      <c r="E1653" t="s">
        <v>132</v>
      </c>
      <c r="F1653" t="s">
        <v>279</v>
      </c>
      <c r="G1653" s="3">
        <v>0</v>
      </c>
      <c r="H1653" s="5">
        <v>5.0513707264957262E-2</v>
      </c>
      <c r="I1653" s="2">
        <v>1</v>
      </c>
      <c r="J1653" s="2">
        <v>0</v>
      </c>
      <c r="K1653" s="2">
        <v>0</v>
      </c>
      <c r="L1653" s="2">
        <v>11</v>
      </c>
      <c r="M1653" s="2">
        <v>11</v>
      </c>
      <c r="N1653">
        <v>0</v>
      </c>
      <c r="O1653" s="2">
        <v>8</v>
      </c>
      <c r="P1653" s="2">
        <v>0</v>
      </c>
      <c r="Q1653" s="2">
        <v>5</v>
      </c>
      <c r="R1653" s="2">
        <v>5</v>
      </c>
      <c r="S1653" s="2">
        <v>0</v>
      </c>
      <c r="T1653" s="2">
        <v>1</v>
      </c>
      <c r="U1653" s="2">
        <v>5</v>
      </c>
      <c r="V1653" s="45" t="s">
        <v>77</v>
      </c>
      <c r="W1653" s="45" t="s">
        <v>77</v>
      </c>
      <c r="X1653" s="45">
        <v>7.5821759259259269E-2</v>
      </c>
      <c r="Y1653" s="2">
        <v>6</v>
      </c>
      <c r="Z1653" s="2">
        <v>5</v>
      </c>
      <c r="AA1653">
        <v>11</v>
      </c>
      <c r="AB1653" t="str">
        <f t="shared" si="20"/>
        <v>Aneurin BevanMonmouthshire</v>
      </c>
      <c r="AC1653" t="str">
        <f>IFERROR(VLOOKUP(AB1653,Control!X:Y,2,FALSE),"secondary")</f>
        <v>Primary</v>
      </c>
    </row>
    <row r="1654" spans="1:29" x14ac:dyDescent="0.25">
      <c r="A1654" s="11">
        <v>44655</v>
      </c>
      <c r="B1654" s="2">
        <v>14</v>
      </c>
      <c r="C1654" t="s">
        <v>89</v>
      </c>
      <c r="D1654" t="s">
        <v>152</v>
      </c>
      <c r="E1654" t="s">
        <v>132</v>
      </c>
      <c r="F1654" t="s">
        <v>279</v>
      </c>
      <c r="G1654" s="3">
        <v>0</v>
      </c>
      <c r="H1654" s="5">
        <v>2.8220155092592594E-2</v>
      </c>
      <c r="I1654" s="2">
        <v>0</v>
      </c>
      <c r="J1654" s="2">
        <v>0</v>
      </c>
      <c r="K1654" s="2">
        <v>0</v>
      </c>
      <c r="L1654" s="2">
        <v>9</v>
      </c>
      <c r="M1654" s="2">
        <v>9</v>
      </c>
      <c r="N1654">
        <v>0</v>
      </c>
      <c r="O1654" s="2">
        <v>8</v>
      </c>
      <c r="P1654" s="2">
        <v>0</v>
      </c>
      <c r="Q1654" s="2">
        <v>5</v>
      </c>
      <c r="R1654" s="2">
        <v>8</v>
      </c>
      <c r="S1654" s="2">
        <v>3</v>
      </c>
      <c r="T1654" s="2">
        <v>0</v>
      </c>
      <c r="U1654" s="2">
        <v>1</v>
      </c>
      <c r="V1654" s="45" t="s">
        <v>77</v>
      </c>
      <c r="W1654" s="45" t="s">
        <v>77</v>
      </c>
      <c r="X1654" s="45">
        <v>0.15759837962962964</v>
      </c>
      <c r="Y1654" s="2">
        <v>1</v>
      </c>
      <c r="Z1654" s="2">
        <v>8</v>
      </c>
      <c r="AA1654">
        <v>9</v>
      </c>
      <c r="AB1654" t="str">
        <f t="shared" si="20"/>
        <v>Aneurin BevanMonmouthshire</v>
      </c>
      <c r="AC1654" t="str">
        <f>IFERROR(VLOOKUP(AB1654,Control!X:Y,2,FALSE),"secondary")</f>
        <v>Primary</v>
      </c>
    </row>
    <row r="1655" spans="1:29" x14ac:dyDescent="0.25">
      <c r="A1655" s="11">
        <v>44655</v>
      </c>
      <c r="B1655" s="2">
        <v>14</v>
      </c>
      <c r="C1655" t="s">
        <v>89</v>
      </c>
      <c r="D1655" t="s">
        <v>134</v>
      </c>
      <c r="E1655" t="s">
        <v>132</v>
      </c>
      <c r="F1655" t="s">
        <v>271</v>
      </c>
      <c r="G1655" s="3">
        <v>128.64332916666663</v>
      </c>
      <c r="H1655" s="5">
        <v>6.056307604166665E-2</v>
      </c>
      <c r="I1655" s="2">
        <v>9</v>
      </c>
      <c r="J1655" s="2">
        <v>2</v>
      </c>
      <c r="K1655" s="2">
        <v>1</v>
      </c>
      <c r="L1655" s="2">
        <v>114</v>
      </c>
      <c r="M1655" s="2">
        <v>112</v>
      </c>
      <c r="N1655">
        <v>20</v>
      </c>
      <c r="O1655" s="2">
        <v>75</v>
      </c>
      <c r="P1655" s="2">
        <v>31</v>
      </c>
      <c r="Q1655" s="2">
        <v>54</v>
      </c>
      <c r="R1655" s="2">
        <v>61</v>
      </c>
      <c r="S1655" s="2">
        <v>7</v>
      </c>
      <c r="T1655" s="2">
        <v>4</v>
      </c>
      <c r="U1655" s="2">
        <v>18</v>
      </c>
      <c r="V1655" s="45">
        <v>4.5370370370370373E-3</v>
      </c>
      <c r="W1655" s="45">
        <v>0.64516129032258063</v>
      </c>
      <c r="X1655" s="45">
        <v>5.182870370370371E-2</v>
      </c>
      <c r="Y1655" s="2">
        <v>22</v>
      </c>
      <c r="Z1655" s="2">
        <v>61</v>
      </c>
      <c r="AA1655">
        <v>114</v>
      </c>
      <c r="AB1655" t="str">
        <f t="shared" si="20"/>
        <v>Aneurin BevanNewport</v>
      </c>
      <c r="AC1655" t="str">
        <f>IFERROR(VLOOKUP(AB1655,Control!X:Y,2,FALSE),"secondary")</f>
        <v>Primary</v>
      </c>
    </row>
    <row r="1656" spans="1:29" x14ac:dyDescent="0.25">
      <c r="A1656" s="11">
        <v>44655</v>
      </c>
      <c r="B1656" s="2">
        <v>14</v>
      </c>
      <c r="C1656" t="s">
        <v>89</v>
      </c>
      <c r="D1656" t="s">
        <v>158</v>
      </c>
      <c r="E1656" t="s">
        <v>132</v>
      </c>
      <c r="F1656" t="s">
        <v>271</v>
      </c>
      <c r="G1656" s="3">
        <v>0</v>
      </c>
      <c r="H1656" s="5">
        <v>7.4034317179951681E-2</v>
      </c>
      <c r="I1656" s="2">
        <v>2</v>
      </c>
      <c r="J1656" s="2">
        <v>0</v>
      </c>
      <c r="K1656" s="2">
        <v>0</v>
      </c>
      <c r="L1656" s="2">
        <v>38</v>
      </c>
      <c r="M1656" s="2">
        <v>38</v>
      </c>
      <c r="N1656">
        <v>0</v>
      </c>
      <c r="O1656" s="2">
        <v>13</v>
      </c>
      <c r="P1656" s="2">
        <v>3</v>
      </c>
      <c r="Q1656" s="2">
        <v>26</v>
      </c>
      <c r="R1656" s="2">
        <v>27</v>
      </c>
      <c r="S1656" s="2">
        <v>1</v>
      </c>
      <c r="T1656" s="2">
        <v>0</v>
      </c>
      <c r="U1656" s="2">
        <v>8</v>
      </c>
      <c r="V1656" s="45">
        <v>3.2407407407407411E-3</v>
      </c>
      <c r="W1656" s="45">
        <v>0.66666666666666663</v>
      </c>
      <c r="X1656" s="45">
        <v>4.4571759259259262E-2</v>
      </c>
      <c r="Y1656" s="2">
        <v>8</v>
      </c>
      <c r="Z1656" s="2">
        <v>27</v>
      </c>
      <c r="AA1656">
        <v>38</v>
      </c>
      <c r="AB1656" t="str">
        <f t="shared" si="20"/>
        <v>Aneurin BevanNewport</v>
      </c>
      <c r="AC1656" t="str">
        <f>IFERROR(VLOOKUP(AB1656,Control!X:Y,2,FALSE),"secondary")</f>
        <v>Primary</v>
      </c>
    </row>
    <row r="1657" spans="1:29" x14ac:dyDescent="0.25">
      <c r="A1657" s="11">
        <v>44655</v>
      </c>
      <c r="B1657" s="2">
        <v>14</v>
      </c>
      <c r="C1657" t="s">
        <v>89</v>
      </c>
      <c r="D1657" t="s">
        <v>159</v>
      </c>
      <c r="E1657" t="s">
        <v>150</v>
      </c>
      <c r="F1657" t="s">
        <v>271</v>
      </c>
      <c r="G1657" s="3">
        <v>0</v>
      </c>
      <c r="H1657" s="5">
        <v>5.2719906249999997E-2</v>
      </c>
      <c r="I1657" s="2">
        <v>0</v>
      </c>
      <c r="J1657" s="2">
        <v>0</v>
      </c>
      <c r="K1657" s="2">
        <v>0</v>
      </c>
      <c r="L1657" s="2">
        <v>1</v>
      </c>
      <c r="M1657" s="2">
        <v>1</v>
      </c>
      <c r="N1657">
        <v>0</v>
      </c>
      <c r="O1657" s="2">
        <v>0</v>
      </c>
      <c r="P1657" s="2">
        <v>0</v>
      </c>
      <c r="Q1657" s="2">
        <v>1</v>
      </c>
      <c r="R1657" s="2">
        <v>1</v>
      </c>
      <c r="S1657" s="2">
        <v>0</v>
      </c>
      <c r="T1657" s="2">
        <v>0</v>
      </c>
      <c r="U1657" s="2">
        <v>0</v>
      </c>
      <c r="V1657" s="45" t="s">
        <v>77</v>
      </c>
      <c r="W1657" s="45" t="s">
        <v>77</v>
      </c>
      <c r="X1657" s="45">
        <v>3.3611111111111112E-2</v>
      </c>
      <c r="Y1657" s="2">
        <v>0</v>
      </c>
      <c r="Z1657" s="2">
        <v>1</v>
      </c>
      <c r="AA1657">
        <v>1</v>
      </c>
      <c r="AB1657" t="str">
        <f t="shared" si="20"/>
        <v>Aneurin BevanNewport</v>
      </c>
      <c r="AC1657" t="str">
        <f>IFERROR(VLOOKUP(AB1657,Control!X:Y,2,FALSE),"secondary")</f>
        <v>Primary</v>
      </c>
    </row>
    <row r="1658" spans="1:29" x14ac:dyDescent="0.25">
      <c r="A1658" s="11">
        <v>44655</v>
      </c>
      <c r="B1658" s="2">
        <v>14</v>
      </c>
      <c r="C1658" t="s">
        <v>89</v>
      </c>
      <c r="D1658" t="s">
        <v>152</v>
      </c>
      <c r="E1658" t="s">
        <v>132</v>
      </c>
      <c r="F1658" t="s">
        <v>271</v>
      </c>
      <c r="G1658" s="3">
        <v>0</v>
      </c>
      <c r="H1658" s="5">
        <v>1.2388115740740741E-2</v>
      </c>
      <c r="I1658" s="2">
        <v>0</v>
      </c>
      <c r="J1658" s="2">
        <v>0</v>
      </c>
      <c r="K1658" s="2">
        <v>0</v>
      </c>
      <c r="L1658" s="2">
        <v>3</v>
      </c>
      <c r="M1658" s="2">
        <v>3</v>
      </c>
      <c r="N1658">
        <v>1</v>
      </c>
      <c r="O1658" s="2">
        <v>3</v>
      </c>
      <c r="P1658" s="2">
        <v>0</v>
      </c>
      <c r="Q1658" s="2">
        <v>1</v>
      </c>
      <c r="R1658" s="2">
        <v>1</v>
      </c>
      <c r="S1658" s="2">
        <v>0</v>
      </c>
      <c r="T1658" s="2">
        <v>0</v>
      </c>
      <c r="U1658" s="2">
        <v>2</v>
      </c>
      <c r="V1658" s="45" t="s">
        <v>77</v>
      </c>
      <c r="W1658" s="45" t="s">
        <v>77</v>
      </c>
      <c r="X1658" s="45">
        <v>1.8599537037037039E-2</v>
      </c>
      <c r="Y1658" s="2">
        <v>2</v>
      </c>
      <c r="Z1658" s="2">
        <v>1</v>
      </c>
      <c r="AA1658">
        <v>3</v>
      </c>
      <c r="AB1658" t="str">
        <f t="shared" si="20"/>
        <v>Aneurin BevanNewport</v>
      </c>
      <c r="AC1658" t="str">
        <f>IFERROR(VLOOKUP(AB1658,Control!X:Y,2,FALSE),"secondary")</f>
        <v>Primary</v>
      </c>
    </row>
    <row r="1659" spans="1:29" x14ac:dyDescent="0.25">
      <c r="A1659" s="11">
        <v>44655</v>
      </c>
      <c r="B1659" s="2">
        <v>14</v>
      </c>
      <c r="C1659" t="s">
        <v>89</v>
      </c>
      <c r="D1659" t="s">
        <v>172</v>
      </c>
      <c r="E1659" t="s">
        <v>173</v>
      </c>
      <c r="F1659" t="s">
        <v>271</v>
      </c>
      <c r="G1659" s="3">
        <v>0</v>
      </c>
      <c r="H1659" s="5">
        <v>1.1689812500000001E-2</v>
      </c>
      <c r="I1659" s="2">
        <v>0</v>
      </c>
      <c r="J1659" s="2">
        <v>0</v>
      </c>
      <c r="K1659" s="2">
        <v>0</v>
      </c>
      <c r="L1659" s="2">
        <v>2</v>
      </c>
      <c r="M1659" s="2">
        <v>2</v>
      </c>
      <c r="N1659">
        <v>0</v>
      </c>
      <c r="O1659" s="2">
        <v>2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2</v>
      </c>
      <c r="V1659" s="45" t="s">
        <v>77</v>
      </c>
      <c r="W1659" s="45" t="s">
        <v>77</v>
      </c>
      <c r="X1659" s="45" t="s">
        <v>77</v>
      </c>
      <c r="Y1659" s="2">
        <v>2</v>
      </c>
      <c r="Z1659" s="2">
        <v>0</v>
      </c>
      <c r="AA1659">
        <v>2</v>
      </c>
      <c r="AB1659" t="str">
        <f t="shared" si="20"/>
        <v>Aneurin BevanNewport</v>
      </c>
      <c r="AC1659" t="str">
        <f>IFERROR(VLOOKUP(AB1659,Control!X:Y,2,FALSE),"secondary")</f>
        <v>Primary</v>
      </c>
    </row>
    <row r="1660" spans="1:29" x14ac:dyDescent="0.25">
      <c r="A1660" s="11">
        <v>44655</v>
      </c>
      <c r="B1660" s="2">
        <v>14</v>
      </c>
      <c r="C1660" t="s">
        <v>89</v>
      </c>
      <c r="D1660" t="s">
        <v>179</v>
      </c>
      <c r="E1660" t="s">
        <v>170</v>
      </c>
      <c r="F1660" t="s">
        <v>271</v>
      </c>
      <c r="G1660" s="3">
        <v>0</v>
      </c>
      <c r="H1660" s="5">
        <v>8.9120138888888897E-4</v>
      </c>
      <c r="I1660" s="2">
        <v>0</v>
      </c>
      <c r="J1660" s="2">
        <v>0</v>
      </c>
      <c r="K1660" s="2">
        <v>0</v>
      </c>
      <c r="L1660" s="2">
        <v>1</v>
      </c>
      <c r="M1660" s="2">
        <v>1</v>
      </c>
      <c r="N1660">
        <v>0</v>
      </c>
      <c r="O1660" s="2">
        <v>1</v>
      </c>
      <c r="P1660" s="2">
        <v>0</v>
      </c>
      <c r="Q1660" s="2">
        <v>0</v>
      </c>
      <c r="R1660" s="2">
        <v>0</v>
      </c>
      <c r="S1660" s="2">
        <v>0</v>
      </c>
      <c r="T1660" s="2">
        <v>0</v>
      </c>
      <c r="U1660" s="2">
        <v>1</v>
      </c>
      <c r="V1660" s="45" t="s">
        <v>77</v>
      </c>
      <c r="W1660" s="45" t="s">
        <v>77</v>
      </c>
      <c r="X1660" s="45" t="s">
        <v>77</v>
      </c>
      <c r="Y1660" s="2">
        <v>1</v>
      </c>
      <c r="Z1660" s="2">
        <v>0</v>
      </c>
      <c r="AA1660">
        <v>1</v>
      </c>
      <c r="AB1660" t="str">
        <f t="shared" si="20"/>
        <v>Aneurin BevanNewport</v>
      </c>
      <c r="AC1660" t="str">
        <f>IFERROR(VLOOKUP(AB1660,Control!X:Y,2,FALSE),"secondary")</f>
        <v>Primary</v>
      </c>
    </row>
    <row r="1661" spans="1:29" x14ac:dyDescent="0.25">
      <c r="A1661" s="11">
        <v>44655</v>
      </c>
      <c r="B1661" s="2">
        <v>14</v>
      </c>
      <c r="C1661" t="s">
        <v>89</v>
      </c>
      <c r="D1661" t="s">
        <v>134</v>
      </c>
      <c r="E1661" t="s">
        <v>132</v>
      </c>
      <c r="F1661" t="s">
        <v>94</v>
      </c>
      <c r="G1661" s="3">
        <v>3.4372221666666665</v>
      </c>
      <c r="H1661" s="5">
        <v>8.2025461805555561E-2</v>
      </c>
      <c r="I1661" s="2">
        <v>0</v>
      </c>
      <c r="J1661" s="2">
        <v>0</v>
      </c>
      <c r="K1661" s="2">
        <v>0</v>
      </c>
      <c r="L1661" s="2">
        <v>2</v>
      </c>
      <c r="M1661" s="2">
        <v>2</v>
      </c>
      <c r="N1661">
        <v>0</v>
      </c>
      <c r="O1661" s="2">
        <v>1</v>
      </c>
      <c r="P1661" s="2">
        <v>0</v>
      </c>
      <c r="Q1661" s="2">
        <v>2</v>
      </c>
      <c r="R1661" s="2">
        <v>2</v>
      </c>
      <c r="S1661" s="2">
        <v>0</v>
      </c>
      <c r="T1661" s="2">
        <v>0</v>
      </c>
      <c r="U1661" s="2">
        <v>0</v>
      </c>
      <c r="V1661" s="45" t="s">
        <v>77</v>
      </c>
      <c r="W1661" s="45" t="s">
        <v>77</v>
      </c>
      <c r="X1661" s="45">
        <v>1.6498842592592593E-2</v>
      </c>
      <c r="Y1661" s="2">
        <v>0</v>
      </c>
      <c r="Z1661" s="2">
        <v>2</v>
      </c>
      <c r="AA1661">
        <v>2</v>
      </c>
      <c r="AB1661" t="str">
        <f t="shared" si="20"/>
        <v>Aneurin BevanPowys</v>
      </c>
      <c r="AC1661" t="str">
        <f>IFERROR(VLOOKUP(AB1661,Control!X:Y,2,FALSE),"secondary")</f>
        <v>secondary</v>
      </c>
    </row>
    <row r="1662" spans="1:29" x14ac:dyDescent="0.25">
      <c r="A1662" s="11">
        <v>44655</v>
      </c>
      <c r="B1662" s="2">
        <v>14</v>
      </c>
      <c r="C1662" t="s">
        <v>89</v>
      </c>
      <c r="D1662" t="s">
        <v>158</v>
      </c>
      <c r="E1662" t="s">
        <v>132</v>
      </c>
      <c r="F1662" t="s">
        <v>278</v>
      </c>
      <c r="G1662" s="3">
        <v>0</v>
      </c>
      <c r="H1662" s="5">
        <v>5.8074844135802474E-2</v>
      </c>
      <c r="I1662" s="2">
        <v>1</v>
      </c>
      <c r="J1662" s="2">
        <v>1</v>
      </c>
      <c r="K1662" s="2">
        <v>0</v>
      </c>
      <c r="L1662" s="2">
        <v>25</v>
      </c>
      <c r="M1662" s="2">
        <v>24</v>
      </c>
      <c r="N1662">
        <v>0</v>
      </c>
      <c r="O1662" s="2">
        <v>15</v>
      </c>
      <c r="P1662" s="2">
        <v>0</v>
      </c>
      <c r="Q1662" s="2">
        <v>10</v>
      </c>
      <c r="R1662" s="2">
        <v>10</v>
      </c>
      <c r="S1662" s="2">
        <v>0</v>
      </c>
      <c r="T1662" s="2">
        <v>0</v>
      </c>
      <c r="U1662" s="2">
        <v>15</v>
      </c>
      <c r="V1662" s="45" t="s">
        <v>77</v>
      </c>
      <c r="W1662" s="45" t="s">
        <v>77</v>
      </c>
      <c r="X1662" s="45">
        <v>3.0034722222222223E-2</v>
      </c>
      <c r="Y1662" s="2">
        <v>15</v>
      </c>
      <c r="Z1662" s="2">
        <v>10</v>
      </c>
      <c r="AA1662">
        <v>25</v>
      </c>
      <c r="AB1662" t="str">
        <f t="shared" si="20"/>
        <v>Aneurin BevanTorfaen</v>
      </c>
      <c r="AC1662" t="str">
        <f>IFERROR(VLOOKUP(AB1662,Control!X:Y,2,FALSE),"secondary")</f>
        <v>Primary</v>
      </c>
    </row>
    <row r="1663" spans="1:29" x14ac:dyDescent="0.25">
      <c r="A1663" s="11">
        <v>44655</v>
      </c>
      <c r="B1663" s="2">
        <v>14</v>
      </c>
      <c r="C1663" t="s">
        <v>89</v>
      </c>
      <c r="D1663" t="s">
        <v>134</v>
      </c>
      <c r="E1663" t="s">
        <v>132</v>
      </c>
      <c r="F1663" t="s">
        <v>278</v>
      </c>
      <c r="G1663" s="3">
        <v>64.17416266666666</v>
      </c>
      <c r="H1663" s="5">
        <v>5.2155625905797108E-2</v>
      </c>
      <c r="I1663" s="2">
        <v>3</v>
      </c>
      <c r="J1663" s="2">
        <v>0</v>
      </c>
      <c r="K1663" s="2">
        <v>0</v>
      </c>
      <c r="L1663" s="2">
        <v>66</v>
      </c>
      <c r="M1663" s="2">
        <v>66</v>
      </c>
      <c r="N1663">
        <v>8</v>
      </c>
      <c r="O1663" s="2">
        <v>41</v>
      </c>
      <c r="P1663" s="2">
        <v>14</v>
      </c>
      <c r="Q1663" s="2">
        <v>38</v>
      </c>
      <c r="R1663" s="2">
        <v>48</v>
      </c>
      <c r="S1663" s="2">
        <v>10</v>
      </c>
      <c r="T1663" s="2">
        <v>2</v>
      </c>
      <c r="U1663" s="2">
        <v>2</v>
      </c>
      <c r="V1663" s="45">
        <v>3.3969907407407417E-3</v>
      </c>
      <c r="W1663" s="45">
        <v>0.8571428571428571</v>
      </c>
      <c r="X1663" s="45">
        <v>2.8009259259259258E-2</v>
      </c>
      <c r="Y1663" s="2">
        <v>4</v>
      </c>
      <c r="Z1663" s="2">
        <v>48</v>
      </c>
      <c r="AA1663">
        <v>66</v>
      </c>
      <c r="AB1663" t="str">
        <f t="shared" si="20"/>
        <v>Aneurin BevanTorfaen</v>
      </c>
      <c r="AC1663" t="str">
        <f>IFERROR(VLOOKUP(AB1663,Control!X:Y,2,FALSE),"secondary")</f>
        <v>Primary</v>
      </c>
    </row>
    <row r="1664" spans="1:29" x14ac:dyDescent="0.25">
      <c r="A1664" s="11">
        <v>44655</v>
      </c>
      <c r="B1664" s="2">
        <v>14</v>
      </c>
      <c r="C1664" t="s">
        <v>89</v>
      </c>
      <c r="D1664" t="s">
        <v>152</v>
      </c>
      <c r="E1664" t="s">
        <v>132</v>
      </c>
      <c r="F1664" t="s">
        <v>278</v>
      </c>
      <c r="G1664" s="3">
        <v>0</v>
      </c>
      <c r="H1664" s="5">
        <v>2.4865316919191922E-2</v>
      </c>
      <c r="I1664" s="2">
        <v>0</v>
      </c>
      <c r="J1664" s="2">
        <v>0</v>
      </c>
      <c r="K1664" s="2">
        <v>0</v>
      </c>
      <c r="L1664" s="2">
        <v>12</v>
      </c>
      <c r="M1664" s="2">
        <v>12</v>
      </c>
      <c r="N1664">
        <v>0</v>
      </c>
      <c r="O1664" s="2">
        <v>11</v>
      </c>
      <c r="P1664" s="2">
        <v>0</v>
      </c>
      <c r="Q1664" s="2">
        <v>5</v>
      </c>
      <c r="R1664" s="2">
        <v>5</v>
      </c>
      <c r="S1664" s="2">
        <v>0</v>
      </c>
      <c r="T1664" s="2">
        <v>0</v>
      </c>
      <c r="U1664" s="2">
        <v>7</v>
      </c>
      <c r="V1664" s="45" t="s">
        <v>77</v>
      </c>
      <c r="W1664" s="45" t="s">
        <v>77</v>
      </c>
      <c r="X1664" s="45">
        <v>7.5381944444444446E-2</v>
      </c>
      <c r="Y1664" s="2">
        <v>7</v>
      </c>
      <c r="Z1664" s="2">
        <v>5</v>
      </c>
      <c r="AA1664">
        <v>12</v>
      </c>
      <c r="AB1664" t="str">
        <f t="shared" si="20"/>
        <v>Aneurin BevanTorfaen</v>
      </c>
      <c r="AC1664" t="str">
        <f>IFERROR(VLOOKUP(AB1664,Control!X:Y,2,FALSE),"secondary")</f>
        <v>Primary</v>
      </c>
    </row>
    <row r="1665" spans="1:29" x14ac:dyDescent="0.25">
      <c r="A1665" s="11">
        <v>44655</v>
      </c>
      <c r="B1665" s="2">
        <v>14</v>
      </c>
      <c r="C1665" t="s">
        <v>89</v>
      </c>
      <c r="D1665" t="s">
        <v>179</v>
      </c>
      <c r="E1665" t="s">
        <v>170</v>
      </c>
      <c r="F1665" t="s">
        <v>278</v>
      </c>
      <c r="G1665" s="3">
        <v>0</v>
      </c>
      <c r="H1665" s="5">
        <v>1.1990743055555557E-2</v>
      </c>
      <c r="I1665" s="2">
        <v>0</v>
      </c>
      <c r="J1665" s="2">
        <v>0</v>
      </c>
      <c r="K1665" s="2">
        <v>0</v>
      </c>
      <c r="L1665" s="2">
        <v>1</v>
      </c>
      <c r="M1665" s="2">
        <v>1</v>
      </c>
      <c r="N1665">
        <v>0</v>
      </c>
      <c r="O1665" s="2">
        <v>1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1</v>
      </c>
      <c r="V1665" s="45" t="s">
        <v>77</v>
      </c>
      <c r="W1665" s="45" t="s">
        <v>77</v>
      </c>
      <c r="X1665" s="45" t="s">
        <v>77</v>
      </c>
      <c r="Y1665" s="2">
        <v>1</v>
      </c>
      <c r="Z1665" s="2">
        <v>0</v>
      </c>
      <c r="AA1665">
        <v>1</v>
      </c>
      <c r="AB1665" t="str">
        <f t="shared" si="20"/>
        <v>Aneurin BevanTorfaen</v>
      </c>
      <c r="AC1665" t="str">
        <f>IFERROR(VLOOKUP(AB1665,Control!X:Y,2,FALSE),"secondary")</f>
        <v>Primary</v>
      </c>
    </row>
    <row r="1666" spans="1:29" x14ac:dyDescent="0.25">
      <c r="A1666" s="11">
        <v>44655</v>
      </c>
      <c r="B1666" s="2">
        <v>14</v>
      </c>
      <c r="C1666" t="s">
        <v>89</v>
      </c>
      <c r="D1666" t="s">
        <v>159</v>
      </c>
      <c r="E1666" t="s">
        <v>150</v>
      </c>
      <c r="F1666" t="s">
        <v>278</v>
      </c>
      <c r="G1666" s="3">
        <v>0</v>
      </c>
      <c r="H1666" s="5">
        <v>1.020138888888889E-2</v>
      </c>
      <c r="I1666" s="2">
        <v>0</v>
      </c>
      <c r="J1666" s="2">
        <v>0</v>
      </c>
      <c r="K1666" s="2">
        <v>0</v>
      </c>
      <c r="L1666" s="2">
        <v>5</v>
      </c>
      <c r="M1666" s="2">
        <v>5</v>
      </c>
      <c r="N1666">
        <v>0</v>
      </c>
      <c r="O1666" s="2">
        <v>5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5</v>
      </c>
      <c r="V1666" s="45" t="s">
        <v>77</v>
      </c>
      <c r="W1666" s="45" t="s">
        <v>77</v>
      </c>
      <c r="X1666" s="45" t="s">
        <v>77</v>
      </c>
      <c r="Y1666" s="2">
        <v>5</v>
      </c>
      <c r="Z1666" s="2">
        <v>0</v>
      </c>
      <c r="AA1666">
        <v>5</v>
      </c>
      <c r="AB1666" t="str">
        <f t="shared" si="20"/>
        <v>Aneurin BevanTorfaen</v>
      </c>
      <c r="AC1666" t="str">
        <f>IFERROR(VLOOKUP(AB1666,Control!X:Y,2,FALSE),"secondary")</f>
        <v>Primary</v>
      </c>
    </row>
    <row r="1667" spans="1:29" x14ac:dyDescent="0.25">
      <c r="A1667" s="11">
        <v>44655</v>
      </c>
      <c r="B1667" s="2">
        <v>14</v>
      </c>
      <c r="C1667" t="s">
        <v>89</v>
      </c>
      <c r="D1667" t="s">
        <v>172</v>
      </c>
      <c r="E1667" t="s">
        <v>173</v>
      </c>
      <c r="F1667" t="s">
        <v>278</v>
      </c>
      <c r="G1667" s="3">
        <v>0</v>
      </c>
      <c r="H1667" s="5">
        <v>4.409722222222222E-3</v>
      </c>
      <c r="I1667" s="2">
        <v>0</v>
      </c>
      <c r="J1667" s="2">
        <v>0</v>
      </c>
      <c r="K1667" s="2">
        <v>0</v>
      </c>
      <c r="L1667" s="2">
        <v>1</v>
      </c>
      <c r="M1667" s="2">
        <v>1</v>
      </c>
      <c r="N1667">
        <v>0</v>
      </c>
      <c r="O1667" s="2">
        <v>1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1</v>
      </c>
      <c r="V1667" s="45" t="s">
        <v>77</v>
      </c>
      <c r="W1667" s="45" t="s">
        <v>77</v>
      </c>
      <c r="X1667" s="45" t="s">
        <v>77</v>
      </c>
      <c r="Y1667" s="2">
        <v>1</v>
      </c>
      <c r="Z1667" s="2">
        <v>0</v>
      </c>
      <c r="AA1667">
        <v>1</v>
      </c>
      <c r="AB1667" t="str">
        <f t="shared" si="20"/>
        <v>Aneurin BevanTorfaen</v>
      </c>
      <c r="AC1667" t="str">
        <f>IFERROR(VLOOKUP(AB1667,Control!X:Y,2,FALSE),"secondary")</f>
        <v>Primary</v>
      </c>
    </row>
    <row r="1668" spans="1:29" x14ac:dyDescent="0.25">
      <c r="A1668" s="11">
        <v>44655</v>
      </c>
      <c r="B1668" s="2">
        <v>14</v>
      </c>
      <c r="C1668" t="s">
        <v>87</v>
      </c>
      <c r="D1668" t="s">
        <v>131</v>
      </c>
      <c r="E1668" t="s">
        <v>132</v>
      </c>
      <c r="F1668" t="s">
        <v>276</v>
      </c>
      <c r="G1668" s="3">
        <v>232.45360483333334</v>
      </c>
      <c r="H1668" s="5">
        <v>8.5006051602564095E-2</v>
      </c>
      <c r="I1668" s="2">
        <v>19</v>
      </c>
      <c r="J1668" s="2">
        <v>8</v>
      </c>
      <c r="K1668" s="2">
        <v>0</v>
      </c>
      <c r="L1668" s="2">
        <v>107</v>
      </c>
      <c r="M1668" s="2">
        <v>107</v>
      </c>
      <c r="N1668">
        <v>19</v>
      </c>
      <c r="O1668" s="2">
        <v>53</v>
      </c>
      <c r="P1668" s="2">
        <v>23</v>
      </c>
      <c r="Q1668" s="2">
        <v>70</v>
      </c>
      <c r="R1668" s="2">
        <v>79</v>
      </c>
      <c r="S1668" s="2">
        <v>9</v>
      </c>
      <c r="T1668" s="2">
        <v>2</v>
      </c>
      <c r="U1668" s="2">
        <v>3</v>
      </c>
      <c r="V1668" s="45">
        <v>7.6157407407407415E-3</v>
      </c>
      <c r="W1668" s="45">
        <v>0.39130434782608697</v>
      </c>
      <c r="X1668" s="45">
        <v>0.12798611111111113</v>
      </c>
      <c r="Y1668" s="2">
        <v>5</v>
      </c>
      <c r="Z1668" s="2">
        <v>79</v>
      </c>
      <c r="AA1668">
        <v>107</v>
      </c>
      <c r="AB1668" t="str">
        <f t="shared" si="20"/>
        <v>Betsi CadwaladrConwy</v>
      </c>
      <c r="AC1668" t="str">
        <f>IFERROR(VLOOKUP(AB1668,Control!X:Y,2,FALSE),"secondary")</f>
        <v>Primary</v>
      </c>
    </row>
    <row r="1669" spans="1:29" x14ac:dyDescent="0.25">
      <c r="A1669" s="11">
        <v>44655</v>
      </c>
      <c r="B1669" s="2">
        <v>14</v>
      </c>
      <c r="C1669" t="s">
        <v>87</v>
      </c>
      <c r="D1669" t="s">
        <v>138</v>
      </c>
      <c r="E1669" t="s">
        <v>132</v>
      </c>
      <c r="F1669" t="s">
        <v>276</v>
      </c>
      <c r="G1669" s="3">
        <v>64.306664833333329</v>
      </c>
      <c r="H1669" s="5">
        <v>6.1890859439300408E-2</v>
      </c>
      <c r="I1669" s="2">
        <v>6</v>
      </c>
      <c r="J1669" s="2">
        <v>1</v>
      </c>
      <c r="K1669" s="2">
        <v>0</v>
      </c>
      <c r="L1669" s="2">
        <v>52</v>
      </c>
      <c r="M1669" s="2">
        <v>52</v>
      </c>
      <c r="N1669">
        <v>15</v>
      </c>
      <c r="O1669" s="2">
        <v>34</v>
      </c>
      <c r="P1669" s="2">
        <v>2</v>
      </c>
      <c r="Q1669" s="2">
        <v>41</v>
      </c>
      <c r="R1669" s="2">
        <v>46</v>
      </c>
      <c r="S1669" s="2">
        <v>5</v>
      </c>
      <c r="T1669" s="2">
        <v>0</v>
      </c>
      <c r="U1669" s="2">
        <v>4</v>
      </c>
      <c r="V1669" s="45">
        <v>8.0150462962962962E-3</v>
      </c>
      <c r="W1669" s="45">
        <v>0.5</v>
      </c>
      <c r="X1669" s="45">
        <v>0.13542824074074072</v>
      </c>
      <c r="Y1669" s="2">
        <v>4</v>
      </c>
      <c r="Z1669" s="2">
        <v>46</v>
      </c>
      <c r="AA1669">
        <v>52</v>
      </c>
      <c r="AB1669" t="str">
        <f t="shared" si="20"/>
        <v>Betsi CadwaladrConwy</v>
      </c>
      <c r="AC1669" t="str">
        <f>IFERROR(VLOOKUP(AB1669,Control!X:Y,2,FALSE),"secondary")</f>
        <v>Primary</v>
      </c>
    </row>
    <row r="1670" spans="1:29" x14ac:dyDescent="0.25">
      <c r="A1670" s="11">
        <v>44655</v>
      </c>
      <c r="B1670" s="2">
        <v>14</v>
      </c>
      <c r="C1670" t="s">
        <v>87</v>
      </c>
      <c r="D1670" t="s">
        <v>139</v>
      </c>
      <c r="E1670" t="s">
        <v>132</v>
      </c>
      <c r="F1670" t="s">
        <v>276</v>
      </c>
      <c r="G1670" s="3">
        <v>4.7680555</v>
      </c>
      <c r="H1670" s="5">
        <v>0.20908564583333333</v>
      </c>
      <c r="I1670" s="2">
        <v>1</v>
      </c>
      <c r="J1670" s="2">
        <v>0</v>
      </c>
      <c r="K1670" s="2">
        <v>0</v>
      </c>
      <c r="L1670" s="2">
        <v>1</v>
      </c>
      <c r="M1670" s="2">
        <v>1</v>
      </c>
      <c r="N1670">
        <v>0</v>
      </c>
      <c r="O1670" s="2">
        <v>0</v>
      </c>
      <c r="P1670" s="2">
        <v>1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45">
        <v>8.5532407407407415E-3</v>
      </c>
      <c r="W1670" s="45">
        <v>0</v>
      </c>
      <c r="X1670" s="45" t="s">
        <v>77</v>
      </c>
      <c r="Y1670" s="2">
        <v>0</v>
      </c>
      <c r="Z1670" s="2">
        <v>0</v>
      </c>
      <c r="AA1670">
        <v>1</v>
      </c>
      <c r="AB1670" t="str">
        <f t="shared" si="20"/>
        <v>Betsi CadwaladrConwy</v>
      </c>
      <c r="AC1670" t="str">
        <f>IFERROR(VLOOKUP(AB1670,Control!X:Y,2,FALSE),"secondary")</f>
        <v>Primary</v>
      </c>
    </row>
    <row r="1671" spans="1:29" x14ac:dyDescent="0.25">
      <c r="A1671" s="11">
        <v>44655</v>
      </c>
      <c r="B1671" s="2">
        <v>14</v>
      </c>
      <c r="C1671" t="s">
        <v>87</v>
      </c>
      <c r="D1671" t="s">
        <v>214</v>
      </c>
      <c r="E1671" t="s">
        <v>150</v>
      </c>
      <c r="F1671" t="s">
        <v>276</v>
      </c>
      <c r="G1671" s="3">
        <v>0</v>
      </c>
      <c r="H1671" s="5">
        <v>6.2731458333333328E-3</v>
      </c>
      <c r="I1671" s="2">
        <v>0</v>
      </c>
      <c r="J1671" s="2">
        <v>0</v>
      </c>
      <c r="K1671" s="2">
        <v>0</v>
      </c>
      <c r="L1671" s="2">
        <v>1</v>
      </c>
      <c r="M1671" s="2">
        <v>1</v>
      </c>
      <c r="N1671">
        <v>0</v>
      </c>
      <c r="O1671" s="2">
        <v>1</v>
      </c>
      <c r="P1671" s="2">
        <v>0</v>
      </c>
      <c r="Q1671" s="2">
        <v>0</v>
      </c>
      <c r="R1671" s="2">
        <v>1</v>
      </c>
      <c r="S1671" s="2">
        <v>1</v>
      </c>
      <c r="T1671" s="2">
        <v>0</v>
      </c>
      <c r="U1671" s="2">
        <v>0</v>
      </c>
      <c r="V1671" s="45" t="s">
        <v>77</v>
      </c>
      <c r="W1671" s="45" t="s">
        <v>77</v>
      </c>
      <c r="X1671" s="45">
        <v>6.5266203703703701E-2</v>
      </c>
      <c r="Y1671" s="2">
        <v>0</v>
      </c>
      <c r="Z1671" s="2">
        <v>1</v>
      </c>
      <c r="AA1671">
        <v>1</v>
      </c>
      <c r="AB1671" t="str">
        <f t="shared" si="20"/>
        <v>Betsi CadwaladrConwy</v>
      </c>
      <c r="AC1671" t="str">
        <f>IFERROR(VLOOKUP(AB1671,Control!X:Y,2,FALSE),"secondary")</f>
        <v>Primary</v>
      </c>
    </row>
    <row r="1672" spans="1:29" x14ac:dyDescent="0.25">
      <c r="A1672" s="11">
        <v>44655</v>
      </c>
      <c r="B1672" s="2">
        <v>14</v>
      </c>
      <c r="C1672" t="s">
        <v>87</v>
      </c>
      <c r="D1672" t="s">
        <v>131</v>
      </c>
      <c r="E1672" t="s">
        <v>132</v>
      </c>
      <c r="F1672" t="s">
        <v>285</v>
      </c>
      <c r="G1672" s="3">
        <v>282.32360466666654</v>
      </c>
      <c r="H1672" s="5">
        <v>0.11691514157907909</v>
      </c>
      <c r="I1672" s="2">
        <v>29</v>
      </c>
      <c r="J1672" s="2">
        <v>16</v>
      </c>
      <c r="K1672" s="2">
        <v>1</v>
      </c>
      <c r="L1672" s="2">
        <v>94</v>
      </c>
      <c r="M1672" s="2">
        <v>94</v>
      </c>
      <c r="N1672">
        <v>21</v>
      </c>
      <c r="O1672" s="2">
        <v>43</v>
      </c>
      <c r="P1672" s="2">
        <v>22</v>
      </c>
      <c r="Q1672" s="2">
        <v>61</v>
      </c>
      <c r="R1672" s="2">
        <v>70</v>
      </c>
      <c r="S1672" s="2">
        <v>9</v>
      </c>
      <c r="T1672" s="2">
        <v>0</v>
      </c>
      <c r="U1672" s="2">
        <v>2</v>
      </c>
      <c r="V1672" s="45">
        <v>5.9722222222222225E-3</v>
      </c>
      <c r="W1672" s="45">
        <v>0.5</v>
      </c>
      <c r="X1672" s="45">
        <v>0.17282986111111112</v>
      </c>
      <c r="Y1672" s="2">
        <v>2</v>
      </c>
      <c r="Z1672" s="2">
        <v>70</v>
      </c>
      <c r="AA1672">
        <v>94</v>
      </c>
      <c r="AB1672" t="str">
        <f t="shared" si="20"/>
        <v>Betsi CadwaladrDenbighshire</v>
      </c>
      <c r="AC1672" t="str">
        <f>IFERROR(VLOOKUP(AB1672,Control!X:Y,2,FALSE),"secondary")</f>
        <v>Primary</v>
      </c>
    </row>
    <row r="1673" spans="1:29" x14ac:dyDescent="0.25">
      <c r="A1673" s="11">
        <v>44655</v>
      </c>
      <c r="B1673" s="2">
        <v>14</v>
      </c>
      <c r="C1673" t="s">
        <v>87</v>
      </c>
      <c r="D1673" t="s">
        <v>139</v>
      </c>
      <c r="E1673" t="s">
        <v>132</v>
      </c>
      <c r="F1673" t="s">
        <v>285</v>
      </c>
      <c r="G1673" s="3">
        <v>14.256944333333333</v>
      </c>
      <c r="H1673" s="5">
        <v>6.4420243686868689E-2</v>
      </c>
      <c r="I1673" s="2">
        <v>0</v>
      </c>
      <c r="J1673" s="2">
        <v>0</v>
      </c>
      <c r="K1673" s="2">
        <v>0</v>
      </c>
      <c r="L1673" s="2">
        <v>10</v>
      </c>
      <c r="M1673" s="2">
        <v>9</v>
      </c>
      <c r="N1673">
        <v>0</v>
      </c>
      <c r="O1673" s="2">
        <v>4</v>
      </c>
      <c r="P1673" s="2">
        <v>0</v>
      </c>
      <c r="Q1673" s="2">
        <v>7</v>
      </c>
      <c r="R1673" s="2">
        <v>9</v>
      </c>
      <c r="S1673" s="2">
        <v>2</v>
      </c>
      <c r="T1673" s="2">
        <v>0</v>
      </c>
      <c r="U1673" s="2">
        <v>1</v>
      </c>
      <c r="V1673" s="45" t="s">
        <v>77</v>
      </c>
      <c r="W1673" s="45" t="s">
        <v>77</v>
      </c>
      <c r="X1673" s="45">
        <v>0.12861111111111112</v>
      </c>
      <c r="Y1673" s="2">
        <v>1</v>
      </c>
      <c r="Z1673" s="2">
        <v>9</v>
      </c>
      <c r="AA1673">
        <v>10</v>
      </c>
      <c r="AB1673" t="str">
        <f t="shared" si="20"/>
        <v>Betsi CadwaladrDenbighshire</v>
      </c>
      <c r="AC1673" t="str">
        <f>IFERROR(VLOOKUP(AB1673,Control!X:Y,2,FALSE),"secondary")</f>
        <v>Primary</v>
      </c>
    </row>
    <row r="1674" spans="1:29" x14ac:dyDescent="0.25">
      <c r="A1674" s="11">
        <v>44655</v>
      </c>
      <c r="B1674" s="2">
        <v>14</v>
      </c>
      <c r="C1674" t="s">
        <v>87</v>
      </c>
      <c r="D1674" t="s">
        <v>138</v>
      </c>
      <c r="E1674" t="s">
        <v>132</v>
      </c>
      <c r="F1674" t="s">
        <v>285</v>
      </c>
      <c r="G1674" s="3">
        <v>0</v>
      </c>
      <c r="H1674" s="5" t="s">
        <v>77</v>
      </c>
      <c r="I1674" s="2">
        <v>0</v>
      </c>
      <c r="J1674" s="2">
        <v>0</v>
      </c>
      <c r="K1674" s="2">
        <v>0</v>
      </c>
      <c r="L1674" s="2">
        <v>1</v>
      </c>
      <c r="M1674" s="2">
        <v>1</v>
      </c>
      <c r="N1674">
        <v>1</v>
      </c>
      <c r="O1674" s="2">
        <v>1</v>
      </c>
      <c r="P1674" s="2">
        <v>0</v>
      </c>
      <c r="Q1674" s="2">
        <v>1</v>
      </c>
      <c r="R1674" s="2">
        <v>1</v>
      </c>
      <c r="S1674" s="2">
        <v>0</v>
      </c>
      <c r="T1674" s="2">
        <v>0</v>
      </c>
      <c r="U1674" s="2">
        <v>0</v>
      </c>
      <c r="V1674" s="45" t="s">
        <v>77</v>
      </c>
      <c r="W1674" s="45" t="s">
        <v>77</v>
      </c>
      <c r="X1674" s="45">
        <v>0.16689814814814816</v>
      </c>
      <c r="Y1674" s="2">
        <v>0</v>
      </c>
      <c r="Z1674" s="2">
        <v>1</v>
      </c>
      <c r="AA1674">
        <v>1</v>
      </c>
      <c r="AB1674" t="str">
        <f t="shared" si="20"/>
        <v>Betsi CadwaladrDenbighshire</v>
      </c>
      <c r="AC1674" t="str">
        <f>IFERROR(VLOOKUP(AB1674,Control!X:Y,2,FALSE),"secondary")</f>
        <v>Primary</v>
      </c>
    </row>
    <row r="1675" spans="1:29" x14ac:dyDescent="0.25">
      <c r="A1675" s="11">
        <v>44655</v>
      </c>
      <c r="B1675" s="2">
        <v>14</v>
      </c>
      <c r="C1675" t="s">
        <v>87</v>
      </c>
      <c r="D1675" t="s">
        <v>131</v>
      </c>
      <c r="E1675" t="s">
        <v>132</v>
      </c>
      <c r="F1675" t="s">
        <v>282</v>
      </c>
      <c r="G1675" s="3">
        <v>177.0930548333333</v>
      </c>
      <c r="H1675" s="5">
        <v>0.12024237305964051</v>
      </c>
      <c r="I1675" s="2">
        <v>18</v>
      </c>
      <c r="J1675" s="2">
        <v>7</v>
      </c>
      <c r="K1675" s="2">
        <v>0</v>
      </c>
      <c r="L1675" s="2">
        <v>55</v>
      </c>
      <c r="M1675" s="2">
        <v>55</v>
      </c>
      <c r="N1675">
        <v>8</v>
      </c>
      <c r="O1675" s="2">
        <v>20</v>
      </c>
      <c r="P1675" s="2">
        <v>12</v>
      </c>
      <c r="Q1675" s="2">
        <v>35</v>
      </c>
      <c r="R1675" s="2">
        <v>39</v>
      </c>
      <c r="S1675" s="2">
        <v>4</v>
      </c>
      <c r="T1675" s="2">
        <v>0</v>
      </c>
      <c r="U1675" s="2">
        <v>4</v>
      </c>
      <c r="V1675" s="45">
        <v>6.0358796296296298E-3</v>
      </c>
      <c r="W1675" s="45">
        <v>0.5</v>
      </c>
      <c r="X1675" s="45">
        <v>0.13041666666666668</v>
      </c>
      <c r="Y1675" s="2">
        <v>4</v>
      </c>
      <c r="Z1675" s="2">
        <v>39</v>
      </c>
      <c r="AA1675">
        <v>55</v>
      </c>
      <c r="AB1675" t="str">
        <f t="shared" si="20"/>
        <v>Betsi CadwaladrFlintshire</v>
      </c>
      <c r="AC1675" t="str">
        <f>IFERROR(VLOOKUP(AB1675,Control!X:Y,2,FALSE),"secondary")</f>
        <v>Primary</v>
      </c>
    </row>
    <row r="1676" spans="1:29" x14ac:dyDescent="0.25">
      <c r="A1676" s="11">
        <v>44655</v>
      </c>
      <c r="B1676" s="2">
        <v>14</v>
      </c>
      <c r="C1676" t="s">
        <v>87</v>
      </c>
      <c r="D1676" t="s">
        <v>139</v>
      </c>
      <c r="E1676" t="s">
        <v>132</v>
      </c>
      <c r="F1676" t="s">
        <v>282</v>
      </c>
      <c r="G1676" s="3">
        <v>91.673608999999985</v>
      </c>
      <c r="H1676" s="5">
        <v>8.6774072361111107E-2</v>
      </c>
      <c r="I1676" s="2">
        <v>7</v>
      </c>
      <c r="J1676" s="2">
        <v>6</v>
      </c>
      <c r="K1676" s="2">
        <v>0</v>
      </c>
      <c r="L1676" s="2">
        <v>47</v>
      </c>
      <c r="M1676" s="2">
        <v>47</v>
      </c>
      <c r="N1676">
        <v>14</v>
      </c>
      <c r="O1676" s="2">
        <v>31</v>
      </c>
      <c r="P1676" s="2">
        <v>9</v>
      </c>
      <c r="Q1676" s="2">
        <v>33</v>
      </c>
      <c r="R1676" s="2">
        <v>33</v>
      </c>
      <c r="S1676" s="2">
        <v>0</v>
      </c>
      <c r="T1676" s="2">
        <v>2</v>
      </c>
      <c r="U1676" s="2">
        <v>3</v>
      </c>
      <c r="V1676" s="45">
        <v>7.905092592592592E-3</v>
      </c>
      <c r="W1676" s="45">
        <v>0.22222222222222221</v>
      </c>
      <c r="X1676" s="45">
        <v>0.11645833333333333</v>
      </c>
      <c r="Y1676" s="2">
        <v>5</v>
      </c>
      <c r="Z1676" s="2">
        <v>33</v>
      </c>
      <c r="AA1676">
        <v>47</v>
      </c>
      <c r="AB1676" t="str">
        <f t="shared" si="20"/>
        <v>Betsi CadwaladrFlintshire</v>
      </c>
      <c r="AC1676" t="str">
        <f>IFERROR(VLOOKUP(AB1676,Control!X:Y,2,FALSE),"secondary")</f>
        <v>Primary</v>
      </c>
    </row>
    <row r="1677" spans="1:29" x14ac:dyDescent="0.25">
      <c r="A1677" s="11">
        <v>44655</v>
      </c>
      <c r="B1677" s="2">
        <v>14</v>
      </c>
      <c r="C1677" t="s">
        <v>87</v>
      </c>
      <c r="D1677" t="s">
        <v>138</v>
      </c>
      <c r="E1677" t="s">
        <v>132</v>
      </c>
      <c r="F1677" t="s">
        <v>287</v>
      </c>
      <c r="G1677" s="3">
        <v>167.52555116666665</v>
      </c>
      <c r="H1677" s="5">
        <v>6.8014808209123728E-2</v>
      </c>
      <c r="I1677" s="2">
        <v>13</v>
      </c>
      <c r="J1677" s="2">
        <v>2</v>
      </c>
      <c r="K1677" s="2">
        <v>0</v>
      </c>
      <c r="L1677" s="2">
        <v>121</v>
      </c>
      <c r="M1677" s="2">
        <v>118</v>
      </c>
      <c r="N1677">
        <v>24</v>
      </c>
      <c r="O1677" s="2">
        <v>70</v>
      </c>
      <c r="P1677" s="2">
        <v>23</v>
      </c>
      <c r="Q1677" s="2">
        <v>63</v>
      </c>
      <c r="R1677" s="2">
        <v>83</v>
      </c>
      <c r="S1677" s="2">
        <v>20</v>
      </c>
      <c r="T1677" s="2">
        <v>3</v>
      </c>
      <c r="U1677" s="2">
        <v>12</v>
      </c>
      <c r="V1677" s="45">
        <v>7.0949074074074074E-3</v>
      </c>
      <c r="W1677" s="45">
        <v>0.34782608695652173</v>
      </c>
      <c r="X1677" s="45">
        <v>4.9675925925925929E-2</v>
      </c>
      <c r="Y1677" s="2">
        <v>15</v>
      </c>
      <c r="Z1677" s="2">
        <v>83</v>
      </c>
      <c r="AA1677">
        <v>119</v>
      </c>
      <c r="AB1677" t="str">
        <f t="shared" si="20"/>
        <v>Betsi CadwaladrGwynedd</v>
      </c>
      <c r="AC1677" t="str">
        <f>IFERROR(VLOOKUP(AB1677,Control!X:Y,2,FALSE),"secondary")</f>
        <v>Primary</v>
      </c>
    </row>
    <row r="1678" spans="1:29" x14ac:dyDescent="0.25">
      <c r="A1678" s="11">
        <v>44655</v>
      </c>
      <c r="B1678" s="2">
        <v>14</v>
      </c>
      <c r="C1678" t="s">
        <v>87</v>
      </c>
      <c r="D1678" t="s">
        <v>139</v>
      </c>
      <c r="E1678" t="s">
        <v>132</v>
      </c>
      <c r="F1678" t="s">
        <v>287</v>
      </c>
      <c r="G1678" s="3">
        <v>17.078610333333337</v>
      </c>
      <c r="H1678" s="5">
        <v>0.15273841944444447</v>
      </c>
      <c r="I1678" s="2">
        <v>2</v>
      </c>
      <c r="J1678" s="2">
        <v>0</v>
      </c>
      <c r="K1678" s="2">
        <v>0</v>
      </c>
      <c r="L1678" s="2">
        <v>5</v>
      </c>
      <c r="M1678" s="2">
        <v>5</v>
      </c>
      <c r="N1678">
        <v>0</v>
      </c>
      <c r="O1678" s="2">
        <v>0</v>
      </c>
      <c r="P1678" s="2">
        <v>0</v>
      </c>
      <c r="Q1678" s="2">
        <v>4</v>
      </c>
      <c r="R1678" s="2">
        <v>4</v>
      </c>
      <c r="S1678" s="2">
        <v>0</v>
      </c>
      <c r="T1678" s="2">
        <v>0</v>
      </c>
      <c r="U1678" s="2">
        <v>1</v>
      </c>
      <c r="V1678" s="45" t="s">
        <v>77</v>
      </c>
      <c r="W1678" s="45" t="s">
        <v>77</v>
      </c>
      <c r="X1678" s="45">
        <v>7.3807870370370371E-2</v>
      </c>
      <c r="Y1678" s="2">
        <v>1</v>
      </c>
      <c r="Z1678" s="2">
        <v>4</v>
      </c>
      <c r="AA1678">
        <v>5</v>
      </c>
      <c r="AB1678" t="str">
        <f t="shared" si="20"/>
        <v>Betsi CadwaladrGwynedd</v>
      </c>
      <c r="AC1678" t="str">
        <f>IFERROR(VLOOKUP(AB1678,Control!X:Y,2,FALSE),"secondary")</f>
        <v>Primary</v>
      </c>
    </row>
    <row r="1679" spans="1:29" x14ac:dyDescent="0.25">
      <c r="A1679" s="11">
        <v>44655</v>
      </c>
      <c r="B1679" s="2">
        <v>14</v>
      </c>
      <c r="C1679" t="s">
        <v>87</v>
      </c>
      <c r="D1679" t="s">
        <v>131</v>
      </c>
      <c r="E1679" t="s">
        <v>132</v>
      </c>
      <c r="F1679" t="s">
        <v>287</v>
      </c>
      <c r="G1679" s="3">
        <v>0</v>
      </c>
      <c r="H1679" s="5">
        <v>1.0390614583333332E-2</v>
      </c>
      <c r="I1679" s="2">
        <v>0</v>
      </c>
      <c r="J1679" s="2">
        <v>0</v>
      </c>
      <c r="K1679" s="2">
        <v>0</v>
      </c>
      <c r="L1679" s="2">
        <v>4</v>
      </c>
      <c r="M1679" s="2">
        <v>4</v>
      </c>
      <c r="N1679">
        <v>1</v>
      </c>
      <c r="O1679" s="2">
        <v>4</v>
      </c>
      <c r="P1679" s="2">
        <v>0</v>
      </c>
      <c r="Q1679" s="2">
        <v>4</v>
      </c>
      <c r="R1679" s="2">
        <v>4</v>
      </c>
      <c r="S1679" s="2">
        <v>0</v>
      </c>
      <c r="T1679" s="2">
        <v>0</v>
      </c>
      <c r="U1679" s="2">
        <v>0</v>
      </c>
      <c r="V1679" s="45" t="s">
        <v>77</v>
      </c>
      <c r="W1679" s="45" t="s">
        <v>77</v>
      </c>
      <c r="X1679" s="45">
        <v>6.1145833333333337E-2</v>
      </c>
      <c r="Y1679" s="2">
        <v>0</v>
      </c>
      <c r="Z1679" s="2">
        <v>4</v>
      </c>
      <c r="AA1679">
        <v>4</v>
      </c>
      <c r="AB1679" t="str">
        <f t="shared" si="20"/>
        <v>Betsi CadwaladrGwynedd</v>
      </c>
      <c r="AC1679" t="str">
        <f>IFERROR(VLOOKUP(AB1679,Control!X:Y,2,FALSE),"secondary")</f>
        <v>Primary</v>
      </c>
    </row>
    <row r="1680" spans="1:29" x14ac:dyDescent="0.25">
      <c r="A1680" s="11">
        <v>44655</v>
      </c>
      <c r="B1680" s="2">
        <v>14</v>
      </c>
      <c r="C1680" t="s">
        <v>87</v>
      </c>
      <c r="D1680" t="s">
        <v>138</v>
      </c>
      <c r="E1680" t="s">
        <v>132</v>
      </c>
      <c r="F1680" t="s">
        <v>284</v>
      </c>
      <c r="G1680" s="3">
        <v>82.089164000000011</v>
      </c>
      <c r="H1680" s="5">
        <v>5.8600024550078261E-2</v>
      </c>
      <c r="I1680" s="2">
        <v>4</v>
      </c>
      <c r="J1680" s="2">
        <v>3</v>
      </c>
      <c r="K1680" s="2">
        <v>0</v>
      </c>
      <c r="L1680" s="2">
        <v>64</v>
      </c>
      <c r="M1680" s="2">
        <v>64</v>
      </c>
      <c r="N1680">
        <v>17</v>
      </c>
      <c r="O1680" s="2">
        <v>38</v>
      </c>
      <c r="P1680" s="2">
        <v>13</v>
      </c>
      <c r="Q1680" s="2">
        <v>35</v>
      </c>
      <c r="R1680" s="2">
        <v>43</v>
      </c>
      <c r="S1680" s="2">
        <v>8</v>
      </c>
      <c r="T1680" s="2">
        <v>3</v>
      </c>
      <c r="U1680" s="2">
        <v>5</v>
      </c>
      <c r="V1680" s="45">
        <v>1.3333333333333334E-2</v>
      </c>
      <c r="W1680" s="45">
        <v>0.23076923076923078</v>
      </c>
      <c r="X1680" s="45">
        <v>6.7557870370370365E-2</v>
      </c>
      <c r="Y1680" s="2">
        <v>8</v>
      </c>
      <c r="Z1680" s="2">
        <v>43</v>
      </c>
      <c r="AA1680">
        <v>64</v>
      </c>
      <c r="AB1680" t="str">
        <f t="shared" si="20"/>
        <v>Betsi CadwaladrIsle Of Anglesey</v>
      </c>
      <c r="AC1680" t="str">
        <f>IFERROR(VLOOKUP(AB1680,Control!X:Y,2,FALSE),"secondary")</f>
        <v>Primary</v>
      </c>
    </row>
    <row r="1681" spans="1:29" x14ac:dyDescent="0.25">
      <c r="A1681" s="11">
        <v>44655</v>
      </c>
      <c r="B1681" s="2">
        <v>14</v>
      </c>
      <c r="C1681" t="s">
        <v>87</v>
      </c>
      <c r="D1681" t="s">
        <v>139</v>
      </c>
      <c r="E1681" t="s">
        <v>132</v>
      </c>
      <c r="F1681" t="s">
        <v>94</v>
      </c>
      <c r="G1681" s="3">
        <v>0</v>
      </c>
      <c r="H1681" s="5" t="s">
        <v>77</v>
      </c>
      <c r="I1681" s="2">
        <v>0</v>
      </c>
      <c r="J1681" s="2">
        <v>0</v>
      </c>
      <c r="K1681" s="2">
        <v>0</v>
      </c>
      <c r="L1681" s="2">
        <v>1</v>
      </c>
      <c r="M1681" s="2">
        <v>1</v>
      </c>
      <c r="N1681">
        <v>1</v>
      </c>
      <c r="O1681" s="2">
        <v>1</v>
      </c>
      <c r="P1681" s="2">
        <v>1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45">
        <v>1.7256944444444446E-2</v>
      </c>
      <c r="W1681" s="45">
        <v>0</v>
      </c>
      <c r="X1681" s="45" t="s">
        <v>77</v>
      </c>
      <c r="Y1681" s="2">
        <v>0</v>
      </c>
      <c r="Z1681" s="2">
        <v>0</v>
      </c>
      <c r="AA1681">
        <v>1</v>
      </c>
      <c r="AB1681" t="str">
        <f t="shared" si="20"/>
        <v>Betsi CadwaladrPowys</v>
      </c>
      <c r="AC1681" t="str">
        <f>IFERROR(VLOOKUP(AB1681,Control!X:Y,2,FALSE),"secondary")</f>
        <v>secondary</v>
      </c>
    </row>
    <row r="1682" spans="1:29" x14ac:dyDescent="0.25">
      <c r="A1682" s="11">
        <v>44655</v>
      </c>
      <c r="B1682" s="2">
        <v>14</v>
      </c>
      <c r="C1682" t="s">
        <v>87</v>
      </c>
      <c r="D1682" t="s">
        <v>139</v>
      </c>
      <c r="E1682" t="s">
        <v>132</v>
      </c>
      <c r="F1682" t="s">
        <v>278</v>
      </c>
      <c r="G1682" s="3">
        <v>0</v>
      </c>
      <c r="H1682" s="5">
        <v>7.9513472222222225E-3</v>
      </c>
      <c r="I1682" s="2">
        <v>0</v>
      </c>
      <c r="J1682" s="2">
        <v>0</v>
      </c>
      <c r="K1682" s="2">
        <v>0</v>
      </c>
      <c r="L1682" s="2">
        <v>1</v>
      </c>
      <c r="M1682" s="2">
        <v>1</v>
      </c>
      <c r="N1682">
        <v>0</v>
      </c>
      <c r="O1682" s="2">
        <v>1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1</v>
      </c>
      <c r="V1682" s="45" t="s">
        <v>77</v>
      </c>
      <c r="W1682" s="45" t="s">
        <v>77</v>
      </c>
      <c r="X1682" s="45" t="s">
        <v>77</v>
      </c>
      <c r="Y1682" s="2">
        <v>1</v>
      </c>
      <c r="Z1682" s="2">
        <v>0</v>
      </c>
      <c r="AA1682">
        <v>1</v>
      </c>
      <c r="AB1682" t="str">
        <f t="shared" si="20"/>
        <v>Betsi CadwaladrTorfaen</v>
      </c>
      <c r="AC1682" t="str">
        <f>IFERROR(VLOOKUP(AB1682,Control!X:Y,2,FALSE),"secondary")</f>
        <v>secondary</v>
      </c>
    </row>
    <row r="1683" spans="1:29" x14ac:dyDescent="0.25">
      <c r="A1683" s="11">
        <v>44655</v>
      </c>
      <c r="B1683" s="2">
        <v>14</v>
      </c>
      <c r="C1683" t="s">
        <v>87</v>
      </c>
      <c r="D1683" t="s">
        <v>139</v>
      </c>
      <c r="E1683" t="s">
        <v>132</v>
      </c>
      <c r="F1683" t="s">
        <v>277</v>
      </c>
      <c r="G1683" s="3">
        <v>204.33360516666664</v>
      </c>
      <c r="H1683" s="5">
        <v>8.8562264080020367E-2</v>
      </c>
      <c r="I1683" s="2">
        <v>16</v>
      </c>
      <c r="J1683" s="2">
        <v>9</v>
      </c>
      <c r="K1683" s="2">
        <v>0</v>
      </c>
      <c r="L1683" s="2">
        <v>105</v>
      </c>
      <c r="M1683" s="2">
        <v>104</v>
      </c>
      <c r="N1683">
        <v>20</v>
      </c>
      <c r="O1683" s="2">
        <v>55</v>
      </c>
      <c r="P1683" s="2">
        <v>22</v>
      </c>
      <c r="Q1683" s="2">
        <v>71</v>
      </c>
      <c r="R1683" s="2">
        <v>76</v>
      </c>
      <c r="S1683" s="2">
        <v>5</v>
      </c>
      <c r="T1683" s="2">
        <v>1</v>
      </c>
      <c r="U1683" s="2">
        <v>6</v>
      </c>
      <c r="V1683" s="45">
        <v>4.7395833333333326E-3</v>
      </c>
      <c r="W1683" s="45">
        <v>0.63636363636363635</v>
      </c>
      <c r="X1683" s="45">
        <v>0.1423611111111111</v>
      </c>
      <c r="Y1683" s="2">
        <v>7</v>
      </c>
      <c r="Z1683" s="2">
        <v>76</v>
      </c>
      <c r="AA1683">
        <v>105</v>
      </c>
      <c r="AB1683" t="str">
        <f t="shared" si="20"/>
        <v>Betsi CadwaladrWrexham</v>
      </c>
      <c r="AC1683" t="str">
        <f>IFERROR(VLOOKUP(AB1683,Control!X:Y,2,FALSE),"secondary")</f>
        <v>Primary</v>
      </c>
    </row>
    <row r="1684" spans="1:29" x14ac:dyDescent="0.25">
      <c r="A1684" s="11">
        <v>44655</v>
      </c>
      <c r="B1684" s="2">
        <v>14</v>
      </c>
      <c r="C1684" t="s">
        <v>87</v>
      </c>
      <c r="D1684" t="s">
        <v>131</v>
      </c>
      <c r="E1684" t="s">
        <v>132</v>
      </c>
      <c r="F1684" t="s">
        <v>277</v>
      </c>
      <c r="G1684" s="3">
        <v>6.0727776666666671</v>
      </c>
      <c r="H1684" s="5">
        <v>6.0864196759259269E-2</v>
      </c>
      <c r="I1684" s="2">
        <v>1</v>
      </c>
      <c r="J1684" s="2">
        <v>0</v>
      </c>
      <c r="K1684" s="2">
        <v>0</v>
      </c>
      <c r="L1684" s="2">
        <v>8</v>
      </c>
      <c r="M1684" s="2">
        <v>7</v>
      </c>
      <c r="N1684">
        <v>1</v>
      </c>
      <c r="O1684" s="2">
        <v>5</v>
      </c>
      <c r="P1684" s="2">
        <v>2</v>
      </c>
      <c r="Q1684" s="2">
        <v>5</v>
      </c>
      <c r="R1684" s="2">
        <v>5</v>
      </c>
      <c r="S1684" s="2">
        <v>0</v>
      </c>
      <c r="T1684" s="2">
        <v>0</v>
      </c>
      <c r="U1684" s="2">
        <v>1</v>
      </c>
      <c r="V1684" s="45">
        <v>2.9513888888888889E-4</v>
      </c>
      <c r="W1684" s="45">
        <v>1</v>
      </c>
      <c r="X1684" s="45">
        <v>6.9224537037037043E-2</v>
      </c>
      <c r="Y1684" s="2">
        <v>1</v>
      </c>
      <c r="Z1684" s="2">
        <v>5</v>
      </c>
      <c r="AA1684">
        <v>7</v>
      </c>
      <c r="AB1684" t="str">
        <f t="shared" si="20"/>
        <v>Betsi CadwaladrWrexham</v>
      </c>
      <c r="AC1684" t="str">
        <f>IFERROR(VLOOKUP(AB1684,Control!X:Y,2,FALSE),"secondary")</f>
        <v>Primary</v>
      </c>
    </row>
    <row r="1685" spans="1:29" x14ac:dyDescent="0.25">
      <c r="A1685" s="11">
        <v>44655</v>
      </c>
      <c r="B1685" s="2">
        <v>14</v>
      </c>
      <c r="C1685" t="s">
        <v>90</v>
      </c>
      <c r="D1685" t="s">
        <v>136</v>
      </c>
      <c r="E1685" t="s">
        <v>132</v>
      </c>
      <c r="F1685" t="s">
        <v>280</v>
      </c>
      <c r="G1685" s="3">
        <v>1.4555555</v>
      </c>
      <c r="H1685" s="5">
        <v>7.1064812500000005E-2</v>
      </c>
      <c r="I1685" s="2">
        <v>0</v>
      </c>
      <c r="J1685" s="2">
        <v>0</v>
      </c>
      <c r="K1685" s="2">
        <v>0</v>
      </c>
      <c r="L1685" s="2">
        <v>1</v>
      </c>
      <c r="M1685" s="2">
        <v>1</v>
      </c>
      <c r="N1685">
        <v>0</v>
      </c>
      <c r="O1685" s="2">
        <v>0</v>
      </c>
      <c r="P1685" s="2">
        <v>1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45">
        <v>2.5810185185185185E-3</v>
      </c>
      <c r="W1685" s="45">
        <v>1</v>
      </c>
      <c r="X1685" s="45" t="s">
        <v>77</v>
      </c>
      <c r="Y1685" s="2">
        <v>0</v>
      </c>
      <c r="Z1685" s="2">
        <v>0</v>
      </c>
      <c r="AA1685">
        <v>1</v>
      </c>
      <c r="AB1685" t="str">
        <f t="shared" si="20"/>
        <v>Cardiff And ValeBlaenau Gwent</v>
      </c>
      <c r="AC1685" t="str">
        <f>IFERROR(VLOOKUP(AB1685,Control!X:Y,2,FALSE),"secondary")</f>
        <v>secondary</v>
      </c>
    </row>
    <row r="1686" spans="1:29" x14ac:dyDescent="0.25">
      <c r="A1686" s="11">
        <v>44655</v>
      </c>
      <c r="B1686" s="2">
        <v>14</v>
      </c>
      <c r="C1686" t="s">
        <v>90</v>
      </c>
      <c r="D1686" t="s">
        <v>136</v>
      </c>
      <c r="E1686" t="s">
        <v>132</v>
      </c>
      <c r="F1686" t="s">
        <v>269</v>
      </c>
      <c r="G1686" s="3">
        <v>0.85250000000000004</v>
      </c>
      <c r="H1686" s="5">
        <v>1.4562107638888889E-2</v>
      </c>
      <c r="I1686" s="2">
        <v>0</v>
      </c>
      <c r="J1686" s="2">
        <v>0</v>
      </c>
      <c r="K1686" s="2">
        <v>0</v>
      </c>
      <c r="L1686" s="2">
        <v>6</v>
      </c>
      <c r="M1686" s="2">
        <v>6</v>
      </c>
      <c r="N1686">
        <v>2</v>
      </c>
      <c r="O1686" s="2">
        <v>6</v>
      </c>
      <c r="P1686" s="2">
        <v>1</v>
      </c>
      <c r="Q1686" s="2">
        <v>5</v>
      </c>
      <c r="R1686" s="2">
        <v>5</v>
      </c>
      <c r="S1686" s="2">
        <v>0</v>
      </c>
      <c r="T1686" s="2">
        <v>0</v>
      </c>
      <c r="U1686" s="2">
        <v>0</v>
      </c>
      <c r="V1686" s="45">
        <v>1.0011574074074074E-2</v>
      </c>
      <c r="W1686" s="45">
        <v>0</v>
      </c>
      <c r="X1686" s="45">
        <v>1.9837962962962963E-2</v>
      </c>
      <c r="Y1686" s="2">
        <v>0</v>
      </c>
      <c r="Z1686" s="2">
        <v>5</v>
      </c>
      <c r="AA1686">
        <v>6</v>
      </c>
      <c r="AB1686" t="str">
        <f t="shared" si="20"/>
        <v>Cardiff And ValeBridgend</v>
      </c>
      <c r="AC1686" t="str">
        <f>IFERROR(VLOOKUP(AB1686,Control!X:Y,2,FALSE),"secondary")</f>
        <v>secondary</v>
      </c>
    </row>
    <row r="1687" spans="1:29" x14ac:dyDescent="0.25">
      <c r="A1687" s="11">
        <v>44655</v>
      </c>
      <c r="B1687" s="2">
        <v>14</v>
      </c>
      <c r="C1687" t="s">
        <v>90</v>
      </c>
      <c r="D1687" t="s">
        <v>136</v>
      </c>
      <c r="E1687" t="s">
        <v>132</v>
      </c>
      <c r="F1687" t="s">
        <v>272</v>
      </c>
      <c r="G1687" s="3">
        <v>12.368888</v>
      </c>
      <c r="H1687" s="5">
        <v>5.713699179292929E-2</v>
      </c>
      <c r="I1687" s="2">
        <v>1</v>
      </c>
      <c r="J1687" s="2">
        <v>0</v>
      </c>
      <c r="K1687" s="2">
        <v>0</v>
      </c>
      <c r="L1687" s="2">
        <v>9</v>
      </c>
      <c r="M1687" s="2">
        <v>9</v>
      </c>
      <c r="N1687">
        <v>1</v>
      </c>
      <c r="O1687" s="2">
        <v>6</v>
      </c>
      <c r="P1687" s="2">
        <v>5</v>
      </c>
      <c r="Q1687" s="2">
        <v>2</v>
      </c>
      <c r="R1687" s="2">
        <v>3</v>
      </c>
      <c r="S1687" s="2">
        <v>1</v>
      </c>
      <c r="T1687" s="2">
        <v>1</v>
      </c>
      <c r="U1687" s="2">
        <v>0</v>
      </c>
      <c r="V1687" s="45">
        <v>6.7592592592592591E-3</v>
      </c>
      <c r="W1687" s="45">
        <v>0.4</v>
      </c>
      <c r="X1687" s="45">
        <v>0.10954861111111111</v>
      </c>
      <c r="Y1687" s="2">
        <v>1</v>
      </c>
      <c r="Z1687" s="2">
        <v>3</v>
      </c>
      <c r="AA1687">
        <v>9</v>
      </c>
      <c r="AB1687" t="str">
        <f t="shared" si="20"/>
        <v>Cardiff And ValeCaerphilly</v>
      </c>
      <c r="AC1687" t="str">
        <f>IFERROR(VLOOKUP(AB1687,Control!X:Y,2,FALSE),"secondary")</f>
        <v>secondary</v>
      </c>
    </row>
    <row r="1688" spans="1:29" x14ac:dyDescent="0.25">
      <c r="A1688" s="11">
        <v>44655</v>
      </c>
      <c r="B1688" s="2">
        <v>14</v>
      </c>
      <c r="C1688" t="s">
        <v>90</v>
      </c>
      <c r="D1688" t="s">
        <v>136</v>
      </c>
      <c r="E1688" t="s">
        <v>132</v>
      </c>
      <c r="F1688" t="s">
        <v>273</v>
      </c>
      <c r="G1688" s="3">
        <v>395.15304933333329</v>
      </c>
      <c r="H1688" s="5">
        <v>8.0430208679114781E-2</v>
      </c>
      <c r="I1688" s="2">
        <v>31</v>
      </c>
      <c r="J1688" s="2">
        <v>17</v>
      </c>
      <c r="K1688" s="2">
        <v>0</v>
      </c>
      <c r="L1688" s="2">
        <v>231</v>
      </c>
      <c r="M1688" s="2">
        <v>228</v>
      </c>
      <c r="N1688">
        <v>46</v>
      </c>
      <c r="O1688" s="2">
        <v>141</v>
      </c>
      <c r="P1688" s="2">
        <v>48</v>
      </c>
      <c r="Q1688" s="2">
        <v>143</v>
      </c>
      <c r="R1688" s="2">
        <v>166</v>
      </c>
      <c r="S1688" s="2">
        <v>23</v>
      </c>
      <c r="T1688" s="2">
        <v>8</v>
      </c>
      <c r="U1688" s="2">
        <v>9</v>
      </c>
      <c r="V1688" s="45">
        <v>5.4166666666666669E-3</v>
      </c>
      <c r="W1688" s="45">
        <v>0.5625</v>
      </c>
      <c r="X1688" s="45">
        <v>7.2650462962962958E-2</v>
      </c>
      <c r="Y1688" s="2">
        <v>17</v>
      </c>
      <c r="Z1688" s="2">
        <v>166</v>
      </c>
      <c r="AA1688">
        <v>230</v>
      </c>
      <c r="AB1688" t="str">
        <f t="shared" si="20"/>
        <v>Cardiff And ValeCardiff</v>
      </c>
      <c r="AC1688" t="str">
        <f>IFERROR(VLOOKUP(AB1688,Control!X:Y,2,FALSE),"secondary")</f>
        <v>Primary</v>
      </c>
    </row>
    <row r="1689" spans="1:29" x14ac:dyDescent="0.25">
      <c r="A1689" s="11">
        <v>44655</v>
      </c>
      <c r="B1689" s="2">
        <v>14</v>
      </c>
      <c r="C1689" t="s">
        <v>90</v>
      </c>
      <c r="D1689" t="s">
        <v>155</v>
      </c>
      <c r="E1689" t="s">
        <v>146</v>
      </c>
      <c r="F1689" t="s">
        <v>273</v>
      </c>
      <c r="G1689" s="3">
        <v>0</v>
      </c>
      <c r="H1689" s="5">
        <v>3.8295388888888886E-2</v>
      </c>
      <c r="I1689" s="2">
        <v>0</v>
      </c>
      <c r="J1689" s="2">
        <v>0</v>
      </c>
      <c r="K1689" s="2">
        <v>0</v>
      </c>
      <c r="L1689" s="2">
        <v>18</v>
      </c>
      <c r="M1689" s="2">
        <v>18</v>
      </c>
      <c r="N1689">
        <v>0</v>
      </c>
      <c r="O1689" s="2">
        <v>14</v>
      </c>
      <c r="P1689" s="2">
        <v>2</v>
      </c>
      <c r="Q1689" s="2">
        <v>12</v>
      </c>
      <c r="R1689" s="2">
        <v>12</v>
      </c>
      <c r="S1689" s="2">
        <v>0</v>
      </c>
      <c r="T1689" s="2">
        <v>0</v>
      </c>
      <c r="U1689" s="2">
        <v>4</v>
      </c>
      <c r="V1689" s="45">
        <v>5.619212962962963E-3</v>
      </c>
      <c r="W1689" s="45">
        <v>0.5</v>
      </c>
      <c r="X1689" s="45">
        <v>5.8483796296296298E-2</v>
      </c>
      <c r="Y1689" s="2">
        <v>4</v>
      </c>
      <c r="Z1689" s="2">
        <v>12</v>
      </c>
      <c r="AA1689">
        <v>18</v>
      </c>
      <c r="AB1689" t="str">
        <f t="shared" si="20"/>
        <v>Cardiff And ValeCardiff</v>
      </c>
      <c r="AC1689" t="str">
        <f>IFERROR(VLOOKUP(AB1689,Control!X:Y,2,FALSE),"secondary")</f>
        <v>Primary</v>
      </c>
    </row>
    <row r="1690" spans="1:29" x14ac:dyDescent="0.25">
      <c r="A1690" s="11">
        <v>44655</v>
      </c>
      <c r="B1690" s="2">
        <v>14</v>
      </c>
      <c r="C1690" t="s">
        <v>90</v>
      </c>
      <c r="D1690" t="s">
        <v>243</v>
      </c>
      <c r="E1690" t="s">
        <v>153</v>
      </c>
      <c r="F1690" t="s">
        <v>273</v>
      </c>
      <c r="G1690" s="3">
        <v>0</v>
      </c>
      <c r="H1690" s="5">
        <v>3.2986111111111111E-3</v>
      </c>
      <c r="I1690" s="2">
        <v>0</v>
      </c>
      <c r="J1690" s="2">
        <v>0</v>
      </c>
      <c r="K1690" s="2">
        <v>0</v>
      </c>
      <c r="L1690" s="2">
        <v>1</v>
      </c>
      <c r="M1690" s="2">
        <v>1</v>
      </c>
      <c r="N1690">
        <v>0</v>
      </c>
      <c r="O1690" s="2">
        <v>1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1</v>
      </c>
      <c r="V1690" s="45" t="s">
        <v>77</v>
      </c>
      <c r="W1690" s="45" t="s">
        <v>77</v>
      </c>
      <c r="X1690" s="45" t="s">
        <v>77</v>
      </c>
      <c r="Y1690" s="2">
        <v>1</v>
      </c>
      <c r="Z1690" s="2">
        <v>0</v>
      </c>
      <c r="AA1690">
        <v>1</v>
      </c>
      <c r="AB1690" t="str">
        <f t="shared" si="20"/>
        <v>Cardiff And ValeCardiff</v>
      </c>
      <c r="AC1690" t="str">
        <f>IFERROR(VLOOKUP(AB1690,Control!X:Y,2,FALSE),"secondary")</f>
        <v>Primary</v>
      </c>
    </row>
    <row r="1691" spans="1:29" x14ac:dyDescent="0.25">
      <c r="A1691" s="11">
        <v>44655</v>
      </c>
      <c r="B1691" s="2">
        <v>14</v>
      </c>
      <c r="C1691" t="s">
        <v>90</v>
      </c>
      <c r="D1691" t="s">
        <v>136</v>
      </c>
      <c r="E1691" t="s">
        <v>132</v>
      </c>
      <c r="F1691" t="s">
        <v>268</v>
      </c>
      <c r="G1691" s="3">
        <v>6.0555499999999998E-2</v>
      </c>
      <c r="H1691" s="5">
        <v>1.2939812500000002E-2</v>
      </c>
      <c r="I1691" s="2">
        <v>0</v>
      </c>
      <c r="J1691" s="2">
        <v>0</v>
      </c>
      <c r="K1691" s="2">
        <v>0</v>
      </c>
      <c r="L1691" s="2">
        <v>1</v>
      </c>
      <c r="M1691" s="2">
        <v>1</v>
      </c>
      <c r="N1691">
        <v>0</v>
      </c>
      <c r="O1691" s="2">
        <v>1</v>
      </c>
      <c r="P1691" s="2">
        <v>1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45">
        <v>1.8981481481481482E-3</v>
      </c>
      <c r="W1691" s="45">
        <v>1</v>
      </c>
      <c r="X1691" s="45" t="s">
        <v>77</v>
      </c>
      <c r="Y1691" s="2">
        <v>0</v>
      </c>
      <c r="Z1691" s="2">
        <v>0</v>
      </c>
      <c r="AA1691">
        <v>1</v>
      </c>
      <c r="AB1691" t="str">
        <f t="shared" si="20"/>
        <v>Cardiff And ValeCarmarthenshire</v>
      </c>
      <c r="AC1691" t="str">
        <f>IFERROR(VLOOKUP(AB1691,Control!X:Y,2,FALSE),"secondary")</f>
        <v>secondary</v>
      </c>
    </row>
    <row r="1692" spans="1:29" x14ac:dyDescent="0.25">
      <c r="A1692" s="11">
        <v>44655</v>
      </c>
      <c r="B1692" s="2">
        <v>14</v>
      </c>
      <c r="C1692" t="s">
        <v>90</v>
      </c>
      <c r="D1692" t="s">
        <v>136</v>
      </c>
      <c r="E1692" t="s">
        <v>132</v>
      </c>
      <c r="F1692" t="s">
        <v>281</v>
      </c>
      <c r="G1692" s="3">
        <v>0.18305466666666667</v>
      </c>
      <c r="H1692" s="5">
        <v>2.4143511111111109E-2</v>
      </c>
      <c r="I1692" s="2">
        <v>0</v>
      </c>
      <c r="J1692" s="2">
        <v>0</v>
      </c>
      <c r="K1692" s="2">
        <v>0</v>
      </c>
      <c r="L1692" s="2">
        <v>5</v>
      </c>
      <c r="M1692" s="2">
        <v>5</v>
      </c>
      <c r="N1692">
        <v>1</v>
      </c>
      <c r="O1692" s="2">
        <v>4</v>
      </c>
      <c r="P1692" s="2">
        <v>1</v>
      </c>
      <c r="Q1692" s="2">
        <v>3</v>
      </c>
      <c r="R1692" s="2">
        <v>3</v>
      </c>
      <c r="S1692" s="2">
        <v>0</v>
      </c>
      <c r="T1692" s="2">
        <v>0</v>
      </c>
      <c r="U1692" s="2">
        <v>1</v>
      </c>
      <c r="V1692" s="45">
        <v>6.018518518518519E-4</v>
      </c>
      <c r="W1692" s="45">
        <v>1</v>
      </c>
      <c r="X1692" s="45">
        <v>0.19274305555555557</v>
      </c>
      <c r="Y1692" s="2">
        <v>1</v>
      </c>
      <c r="Z1692" s="2">
        <v>3</v>
      </c>
      <c r="AA1692">
        <v>5</v>
      </c>
      <c r="AB1692" t="str">
        <f t="shared" si="20"/>
        <v>Cardiff And ValeMerthyr Tydfil</v>
      </c>
      <c r="AC1692" t="str">
        <f>IFERROR(VLOOKUP(AB1692,Control!X:Y,2,FALSE),"secondary")</f>
        <v>secondary</v>
      </c>
    </row>
    <row r="1693" spans="1:29" x14ac:dyDescent="0.25">
      <c r="A1693" s="11">
        <v>44655</v>
      </c>
      <c r="B1693" s="2">
        <v>14</v>
      </c>
      <c r="C1693" t="s">
        <v>90</v>
      </c>
      <c r="D1693" t="s">
        <v>136</v>
      </c>
      <c r="E1693" t="s">
        <v>132</v>
      </c>
      <c r="F1693" t="s">
        <v>279</v>
      </c>
      <c r="G1693" s="3">
        <v>0.1205555</v>
      </c>
      <c r="H1693" s="5">
        <v>1.54398125E-2</v>
      </c>
      <c r="I1693" s="2">
        <v>0</v>
      </c>
      <c r="J1693" s="2">
        <v>0</v>
      </c>
      <c r="K1693" s="2">
        <v>0</v>
      </c>
      <c r="L1693" s="2">
        <v>1</v>
      </c>
      <c r="M1693" s="2">
        <v>1</v>
      </c>
      <c r="N1693">
        <v>0</v>
      </c>
      <c r="O1693" s="2">
        <v>1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1</v>
      </c>
      <c r="V1693" s="45" t="s">
        <v>77</v>
      </c>
      <c r="W1693" s="45" t="s">
        <v>77</v>
      </c>
      <c r="X1693" s="45" t="s">
        <v>77</v>
      </c>
      <c r="Y1693" s="2">
        <v>1</v>
      </c>
      <c r="Z1693" s="2">
        <v>0</v>
      </c>
      <c r="AA1693">
        <v>1</v>
      </c>
      <c r="AB1693" t="str">
        <f t="shared" si="20"/>
        <v>Cardiff And ValeMonmouthshire</v>
      </c>
      <c r="AC1693" t="str">
        <f>IFERROR(VLOOKUP(AB1693,Control!X:Y,2,FALSE),"secondary")</f>
        <v>secondary</v>
      </c>
    </row>
    <row r="1694" spans="1:29" x14ac:dyDescent="0.25">
      <c r="A1694" s="11">
        <v>44655</v>
      </c>
      <c r="B1694" s="2">
        <v>14</v>
      </c>
      <c r="C1694" t="s">
        <v>90</v>
      </c>
      <c r="D1694" t="s">
        <v>136</v>
      </c>
      <c r="E1694" t="s">
        <v>132</v>
      </c>
      <c r="F1694" t="s">
        <v>271</v>
      </c>
      <c r="G1694" s="3">
        <v>1.6080555000000001</v>
      </c>
      <c r="H1694" s="5">
        <v>3.2750770833333338E-2</v>
      </c>
      <c r="I1694" s="2">
        <v>0</v>
      </c>
      <c r="J1694" s="2">
        <v>0</v>
      </c>
      <c r="K1694" s="2">
        <v>0</v>
      </c>
      <c r="L1694" s="2">
        <v>3</v>
      </c>
      <c r="M1694" s="2">
        <v>3</v>
      </c>
      <c r="N1694">
        <v>0</v>
      </c>
      <c r="O1694" s="2">
        <v>2</v>
      </c>
      <c r="P1694" s="2">
        <v>0</v>
      </c>
      <c r="Q1694" s="2">
        <v>3</v>
      </c>
      <c r="R1694" s="2">
        <v>3</v>
      </c>
      <c r="S1694" s="2">
        <v>0</v>
      </c>
      <c r="T1694" s="2">
        <v>0</v>
      </c>
      <c r="U1694" s="2">
        <v>0</v>
      </c>
      <c r="V1694" s="45" t="s">
        <v>77</v>
      </c>
      <c r="W1694" s="45" t="s">
        <v>77</v>
      </c>
      <c r="X1694" s="45">
        <v>2.6388888888888889E-2</v>
      </c>
      <c r="Y1694" s="2">
        <v>0</v>
      </c>
      <c r="Z1694" s="2">
        <v>3</v>
      </c>
      <c r="AA1694">
        <v>3</v>
      </c>
      <c r="AB1694" t="str">
        <f t="shared" si="20"/>
        <v>Cardiff And ValeNewport</v>
      </c>
      <c r="AC1694" t="str">
        <f>IFERROR(VLOOKUP(AB1694,Control!X:Y,2,FALSE),"secondary")</f>
        <v>secondary</v>
      </c>
    </row>
    <row r="1695" spans="1:29" x14ac:dyDescent="0.25">
      <c r="A1695" s="11">
        <v>44655</v>
      </c>
      <c r="B1695" s="2">
        <v>14</v>
      </c>
      <c r="C1695" t="s">
        <v>90</v>
      </c>
      <c r="D1695" t="s">
        <v>136</v>
      </c>
      <c r="E1695" t="s">
        <v>132</v>
      </c>
      <c r="F1695" t="s">
        <v>270</v>
      </c>
      <c r="G1695" s="3">
        <v>0</v>
      </c>
      <c r="H1695" s="5">
        <v>4.4444444444444446E-2</v>
      </c>
      <c r="I1695" s="2">
        <v>0</v>
      </c>
      <c r="J1695" s="2">
        <v>0</v>
      </c>
      <c r="K1695" s="2">
        <v>0</v>
      </c>
      <c r="L1695" s="2">
        <v>1</v>
      </c>
      <c r="M1695" s="2">
        <v>1</v>
      </c>
      <c r="N1695">
        <v>0</v>
      </c>
      <c r="O1695" s="2">
        <v>0</v>
      </c>
      <c r="P1695" s="2">
        <v>0</v>
      </c>
      <c r="Q1695" s="2">
        <v>0</v>
      </c>
      <c r="R1695" s="2">
        <v>1</v>
      </c>
      <c r="S1695" s="2">
        <v>1</v>
      </c>
      <c r="T1695" s="2">
        <v>0</v>
      </c>
      <c r="U1695" s="2">
        <v>0</v>
      </c>
      <c r="V1695" s="45" t="s">
        <v>77</v>
      </c>
      <c r="W1695" s="45" t="s">
        <v>77</v>
      </c>
      <c r="X1695" s="45">
        <v>3.5266203703703702E-2</v>
      </c>
      <c r="Y1695" s="2">
        <v>0</v>
      </c>
      <c r="Z1695" s="2">
        <v>1</v>
      </c>
      <c r="AA1695">
        <v>1</v>
      </c>
      <c r="AB1695" t="str">
        <f t="shared" si="20"/>
        <v>Cardiff And ValePembrokeshire</v>
      </c>
      <c r="AC1695" t="str">
        <f>IFERROR(VLOOKUP(AB1695,Control!X:Y,2,FALSE),"secondary")</f>
        <v>secondary</v>
      </c>
    </row>
    <row r="1696" spans="1:29" x14ac:dyDescent="0.25">
      <c r="A1696" s="11">
        <v>44655</v>
      </c>
      <c r="B1696" s="2">
        <v>14</v>
      </c>
      <c r="C1696" t="s">
        <v>90</v>
      </c>
      <c r="D1696" t="s">
        <v>136</v>
      </c>
      <c r="E1696" t="s">
        <v>132</v>
      </c>
      <c r="F1696" t="s">
        <v>274</v>
      </c>
      <c r="G1696" s="3">
        <v>8.6144426666666654</v>
      </c>
      <c r="H1696" s="5">
        <v>4.553871401515152E-2</v>
      </c>
      <c r="I1696" s="2">
        <v>0</v>
      </c>
      <c r="J1696" s="2">
        <v>0</v>
      </c>
      <c r="K1696" s="2">
        <v>0</v>
      </c>
      <c r="L1696" s="2">
        <v>10</v>
      </c>
      <c r="M1696" s="2">
        <v>10</v>
      </c>
      <c r="N1696">
        <v>0</v>
      </c>
      <c r="O1696" s="2">
        <v>8</v>
      </c>
      <c r="P1696" s="2">
        <v>1</v>
      </c>
      <c r="Q1696" s="2">
        <v>7</v>
      </c>
      <c r="R1696" s="2">
        <v>7</v>
      </c>
      <c r="S1696" s="2">
        <v>0</v>
      </c>
      <c r="T1696" s="2">
        <v>0</v>
      </c>
      <c r="U1696" s="2">
        <v>2</v>
      </c>
      <c r="V1696" s="45">
        <v>7.1412037037037043E-3</v>
      </c>
      <c r="W1696" s="45">
        <v>0</v>
      </c>
      <c r="X1696" s="45">
        <v>0.11615740740740742</v>
      </c>
      <c r="Y1696" s="2">
        <v>2</v>
      </c>
      <c r="Z1696" s="2">
        <v>7</v>
      </c>
      <c r="AA1696">
        <v>10</v>
      </c>
      <c r="AB1696" t="str">
        <f t="shared" si="20"/>
        <v>Cardiff And ValeRhondda Cynon Taff</v>
      </c>
      <c r="AC1696" t="str">
        <f>IFERROR(VLOOKUP(AB1696,Control!X:Y,2,FALSE),"secondary")</f>
        <v>secondary</v>
      </c>
    </row>
    <row r="1697" spans="1:29" x14ac:dyDescent="0.25">
      <c r="A1697" s="11">
        <v>44655</v>
      </c>
      <c r="B1697" s="2">
        <v>14</v>
      </c>
      <c r="C1697" t="s">
        <v>90</v>
      </c>
      <c r="D1697" t="s">
        <v>136</v>
      </c>
      <c r="E1697" t="s">
        <v>132</v>
      </c>
      <c r="F1697" t="s">
        <v>267</v>
      </c>
      <c r="G1697" s="3">
        <v>0.37916566666666668</v>
      </c>
      <c r="H1697" s="5">
        <v>1.4525449074074076E-2</v>
      </c>
      <c r="I1697" s="2">
        <v>0</v>
      </c>
      <c r="J1697" s="2">
        <v>0</v>
      </c>
      <c r="K1697" s="2">
        <v>0</v>
      </c>
      <c r="L1697" s="2">
        <v>3</v>
      </c>
      <c r="M1697" s="2">
        <v>3</v>
      </c>
      <c r="N1697">
        <v>1</v>
      </c>
      <c r="O1697" s="2">
        <v>3</v>
      </c>
      <c r="P1697" s="2">
        <v>1</v>
      </c>
      <c r="Q1697" s="2">
        <v>1</v>
      </c>
      <c r="R1697" s="2">
        <v>1</v>
      </c>
      <c r="S1697" s="2">
        <v>0</v>
      </c>
      <c r="T1697" s="2">
        <v>0</v>
      </c>
      <c r="U1697" s="2">
        <v>1</v>
      </c>
      <c r="V1697" s="45">
        <v>4.6064814814814822E-3</v>
      </c>
      <c r="W1697" s="45">
        <v>1</v>
      </c>
      <c r="X1697" s="45">
        <v>0.13715277777777779</v>
      </c>
      <c r="Y1697" s="2">
        <v>1</v>
      </c>
      <c r="Z1697" s="2">
        <v>1</v>
      </c>
      <c r="AA1697">
        <v>3</v>
      </c>
      <c r="AB1697" t="str">
        <f t="shared" si="20"/>
        <v>Cardiff And ValeSwansea</v>
      </c>
      <c r="AC1697" t="str">
        <f>IFERROR(VLOOKUP(AB1697,Control!X:Y,2,FALSE),"secondary")</f>
        <v>secondary</v>
      </c>
    </row>
    <row r="1698" spans="1:29" x14ac:dyDescent="0.25">
      <c r="A1698" s="11">
        <v>44655</v>
      </c>
      <c r="B1698" s="2">
        <v>14</v>
      </c>
      <c r="C1698" t="s">
        <v>90</v>
      </c>
      <c r="D1698" t="s">
        <v>136</v>
      </c>
      <c r="E1698" t="s">
        <v>132</v>
      </c>
      <c r="F1698" t="s">
        <v>278</v>
      </c>
      <c r="G1698" s="3">
        <v>1.1863886666666668</v>
      </c>
      <c r="H1698" s="5">
        <v>1.4538965856481482E-2</v>
      </c>
      <c r="I1698" s="2">
        <v>0</v>
      </c>
      <c r="J1698" s="2">
        <v>0</v>
      </c>
      <c r="K1698" s="2">
        <v>0</v>
      </c>
      <c r="L1698" s="2">
        <v>17</v>
      </c>
      <c r="M1698" s="2">
        <v>15</v>
      </c>
      <c r="N1698">
        <v>8</v>
      </c>
      <c r="O1698" s="2">
        <v>14</v>
      </c>
      <c r="P1698" s="2">
        <v>1</v>
      </c>
      <c r="Q1698" s="2">
        <v>8</v>
      </c>
      <c r="R1698" s="2">
        <v>8</v>
      </c>
      <c r="S1698" s="2">
        <v>0</v>
      </c>
      <c r="T1698" s="2">
        <v>0</v>
      </c>
      <c r="U1698" s="2">
        <v>8</v>
      </c>
      <c r="V1698" s="45">
        <v>2.7777777777777778E-4</v>
      </c>
      <c r="W1698" s="45">
        <v>1</v>
      </c>
      <c r="X1698" s="45">
        <v>7.1585648148148155E-3</v>
      </c>
      <c r="Y1698" s="2">
        <v>8</v>
      </c>
      <c r="Z1698" s="2">
        <v>8</v>
      </c>
      <c r="AA1698">
        <v>17</v>
      </c>
      <c r="AB1698" t="str">
        <f t="shared" si="20"/>
        <v>Cardiff And ValeTorfaen</v>
      </c>
      <c r="AC1698" t="str">
        <f>IFERROR(VLOOKUP(AB1698,Control!X:Y,2,FALSE),"secondary")</f>
        <v>secondary</v>
      </c>
    </row>
    <row r="1699" spans="1:29" x14ac:dyDescent="0.25">
      <c r="A1699" s="11">
        <v>44655</v>
      </c>
      <c r="B1699" s="2">
        <v>14</v>
      </c>
      <c r="C1699" t="s">
        <v>90</v>
      </c>
      <c r="D1699" t="s">
        <v>174</v>
      </c>
      <c r="E1699" t="s">
        <v>153</v>
      </c>
      <c r="F1699" t="s">
        <v>278</v>
      </c>
      <c r="G1699" s="3">
        <v>0</v>
      </c>
      <c r="H1699" s="5">
        <v>1.4375000000000001E-2</v>
      </c>
      <c r="I1699" s="2">
        <v>0</v>
      </c>
      <c r="J1699" s="2">
        <v>0</v>
      </c>
      <c r="K1699" s="2">
        <v>0</v>
      </c>
      <c r="L1699" s="2">
        <v>1</v>
      </c>
      <c r="M1699" s="2">
        <v>1</v>
      </c>
      <c r="N1699">
        <v>0</v>
      </c>
      <c r="O1699" s="2">
        <v>1</v>
      </c>
      <c r="P1699" s="2">
        <v>0</v>
      </c>
      <c r="Q1699" s="2">
        <v>1</v>
      </c>
      <c r="R1699" s="2">
        <v>1</v>
      </c>
      <c r="S1699" s="2">
        <v>0</v>
      </c>
      <c r="T1699" s="2">
        <v>0</v>
      </c>
      <c r="U1699" s="2">
        <v>0</v>
      </c>
      <c r="V1699" s="45" t="s">
        <v>77</v>
      </c>
      <c r="W1699" s="45" t="s">
        <v>77</v>
      </c>
      <c r="X1699" s="45">
        <v>4.2928240740740746E-2</v>
      </c>
      <c r="Y1699" s="2">
        <v>0</v>
      </c>
      <c r="Z1699" s="2">
        <v>1</v>
      </c>
      <c r="AA1699">
        <v>1</v>
      </c>
      <c r="AB1699" t="str">
        <f t="shared" si="20"/>
        <v>Cardiff And ValeTorfaen</v>
      </c>
      <c r="AC1699" t="str">
        <f>IFERROR(VLOOKUP(AB1699,Control!X:Y,2,FALSE),"secondary")</f>
        <v>secondary</v>
      </c>
    </row>
    <row r="1700" spans="1:29" x14ac:dyDescent="0.25">
      <c r="A1700" s="11">
        <v>44655</v>
      </c>
      <c r="B1700" s="2">
        <v>14</v>
      </c>
      <c r="C1700" t="s">
        <v>90</v>
      </c>
      <c r="D1700" t="s">
        <v>155</v>
      </c>
      <c r="E1700" t="s">
        <v>146</v>
      </c>
      <c r="F1700" t="s">
        <v>278</v>
      </c>
      <c r="G1700" s="3">
        <v>0</v>
      </c>
      <c r="H1700" s="5">
        <v>1.3489583333333333E-2</v>
      </c>
      <c r="I1700" s="2">
        <v>0</v>
      </c>
      <c r="J1700" s="2">
        <v>0</v>
      </c>
      <c r="K1700" s="2">
        <v>0</v>
      </c>
      <c r="L1700" s="2">
        <v>2</v>
      </c>
      <c r="M1700" s="2">
        <v>2</v>
      </c>
      <c r="N1700">
        <v>0</v>
      </c>
      <c r="O1700" s="2">
        <v>2</v>
      </c>
      <c r="P1700" s="2">
        <v>0</v>
      </c>
      <c r="Q1700" s="2">
        <v>1</v>
      </c>
      <c r="R1700" s="2">
        <v>1</v>
      </c>
      <c r="S1700" s="2">
        <v>0</v>
      </c>
      <c r="T1700" s="2">
        <v>0</v>
      </c>
      <c r="U1700" s="2">
        <v>1</v>
      </c>
      <c r="V1700" s="45" t="s">
        <v>77</v>
      </c>
      <c r="W1700" s="45" t="s">
        <v>77</v>
      </c>
      <c r="X1700" s="45">
        <v>2.7199074074074074E-3</v>
      </c>
      <c r="Y1700" s="2">
        <v>1</v>
      </c>
      <c r="Z1700" s="2">
        <v>1</v>
      </c>
      <c r="AA1700">
        <v>2</v>
      </c>
      <c r="AB1700" t="str">
        <f t="shared" si="20"/>
        <v>Cardiff And ValeTorfaen</v>
      </c>
      <c r="AC1700" t="str">
        <f>IFERROR(VLOOKUP(AB1700,Control!X:Y,2,FALSE),"secondary")</f>
        <v>secondary</v>
      </c>
    </row>
    <row r="1701" spans="1:29" x14ac:dyDescent="0.25">
      <c r="A1701" s="11">
        <v>44655</v>
      </c>
      <c r="B1701" s="2">
        <v>14</v>
      </c>
      <c r="C1701" t="s">
        <v>90</v>
      </c>
      <c r="D1701" t="s">
        <v>136</v>
      </c>
      <c r="E1701" t="s">
        <v>132</v>
      </c>
      <c r="F1701" t="s">
        <v>283</v>
      </c>
      <c r="G1701" s="3">
        <v>141.31083000000001</v>
      </c>
      <c r="H1701" s="5">
        <v>8.0551919331395369E-2</v>
      </c>
      <c r="I1701" s="2">
        <v>12</v>
      </c>
      <c r="J1701" s="2">
        <v>5</v>
      </c>
      <c r="K1701" s="2">
        <v>0</v>
      </c>
      <c r="L1701" s="2">
        <v>79</v>
      </c>
      <c r="M1701" s="2">
        <v>79</v>
      </c>
      <c r="N1701">
        <v>14</v>
      </c>
      <c r="O1701" s="2">
        <v>50</v>
      </c>
      <c r="P1701" s="2">
        <v>24</v>
      </c>
      <c r="Q1701" s="2">
        <v>36</v>
      </c>
      <c r="R1701" s="2">
        <v>44</v>
      </c>
      <c r="S1701" s="2">
        <v>8</v>
      </c>
      <c r="T1701" s="2">
        <v>3</v>
      </c>
      <c r="U1701" s="2">
        <v>8</v>
      </c>
      <c r="V1701" s="45">
        <v>5.115740740740741E-3</v>
      </c>
      <c r="W1701" s="45">
        <v>0.625</v>
      </c>
      <c r="X1701" s="45">
        <v>0.11019097222222224</v>
      </c>
      <c r="Y1701" s="2">
        <v>11</v>
      </c>
      <c r="Z1701" s="2">
        <v>44</v>
      </c>
      <c r="AA1701">
        <v>79</v>
      </c>
      <c r="AB1701" t="str">
        <f t="shared" si="20"/>
        <v>Cardiff And ValeVale Of Glamorgan</v>
      </c>
      <c r="AC1701" t="str">
        <f>IFERROR(VLOOKUP(AB1701,Control!X:Y,2,FALSE),"secondary")</f>
        <v>Primary</v>
      </c>
    </row>
    <row r="1702" spans="1:29" x14ac:dyDescent="0.25">
      <c r="A1702" s="11">
        <v>44655</v>
      </c>
      <c r="B1702" s="2">
        <v>14</v>
      </c>
      <c r="C1702" t="s">
        <v>90</v>
      </c>
      <c r="D1702" t="s">
        <v>155</v>
      </c>
      <c r="E1702" t="s">
        <v>146</v>
      </c>
      <c r="F1702" t="s">
        <v>283</v>
      </c>
      <c r="G1702" s="3">
        <v>0</v>
      </c>
      <c r="H1702" s="5">
        <v>3.6841871168582382E-2</v>
      </c>
      <c r="I1702" s="2">
        <v>1</v>
      </c>
      <c r="J1702" s="2">
        <v>0</v>
      </c>
      <c r="K1702" s="2">
        <v>0</v>
      </c>
      <c r="L1702" s="2">
        <v>29</v>
      </c>
      <c r="M1702" s="2">
        <v>29</v>
      </c>
      <c r="N1702">
        <v>0</v>
      </c>
      <c r="O1702" s="2">
        <v>24</v>
      </c>
      <c r="P1702" s="2">
        <v>4</v>
      </c>
      <c r="Q1702" s="2">
        <v>17</v>
      </c>
      <c r="R1702" s="2">
        <v>18</v>
      </c>
      <c r="S1702" s="2">
        <v>1</v>
      </c>
      <c r="T1702" s="2">
        <v>0</v>
      </c>
      <c r="U1702" s="2">
        <v>7</v>
      </c>
      <c r="V1702" s="45">
        <v>3.9814814814814817E-3</v>
      </c>
      <c r="W1702" s="45">
        <v>0.75</v>
      </c>
      <c r="X1702" s="45">
        <v>8.7552083333333322E-2</v>
      </c>
      <c r="Y1702" s="2">
        <v>7</v>
      </c>
      <c r="Z1702" s="2">
        <v>18</v>
      </c>
      <c r="AA1702">
        <v>29</v>
      </c>
      <c r="AB1702" t="str">
        <f t="shared" si="20"/>
        <v>Cardiff And ValeVale Of Glamorgan</v>
      </c>
      <c r="AC1702" t="str">
        <f>IFERROR(VLOOKUP(AB1702,Control!X:Y,2,FALSE),"secondary")</f>
        <v>Primary</v>
      </c>
    </row>
    <row r="1703" spans="1:29" x14ac:dyDescent="0.25">
      <c r="A1703" s="11">
        <v>44655</v>
      </c>
      <c r="B1703" s="2">
        <v>14</v>
      </c>
      <c r="C1703" t="s">
        <v>81</v>
      </c>
      <c r="D1703" t="s">
        <v>135</v>
      </c>
      <c r="E1703" t="s">
        <v>132</v>
      </c>
      <c r="F1703" t="s">
        <v>280</v>
      </c>
      <c r="G1703" s="3">
        <v>3.2538888333333333</v>
      </c>
      <c r="H1703" s="5">
        <v>4.3344906250000002E-2</v>
      </c>
      <c r="I1703" s="2">
        <v>0</v>
      </c>
      <c r="J1703" s="2">
        <v>0</v>
      </c>
      <c r="K1703" s="2">
        <v>0</v>
      </c>
      <c r="L1703" s="2">
        <v>4</v>
      </c>
      <c r="M1703" s="2">
        <v>4</v>
      </c>
      <c r="N1703">
        <v>2</v>
      </c>
      <c r="O1703" s="2">
        <v>2</v>
      </c>
      <c r="P1703" s="2">
        <v>1</v>
      </c>
      <c r="Q1703" s="2">
        <v>3</v>
      </c>
      <c r="R1703" s="2">
        <v>3</v>
      </c>
      <c r="S1703" s="2">
        <v>0</v>
      </c>
      <c r="T1703" s="2">
        <v>0</v>
      </c>
      <c r="U1703" s="2">
        <v>0</v>
      </c>
      <c r="V1703" s="45">
        <v>5.0347222222222225E-3</v>
      </c>
      <c r="W1703" s="45">
        <v>1</v>
      </c>
      <c r="X1703" s="45">
        <v>4.5405092592592601E-2</v>
      </c>
      <c r="Y1703" s="2">
        <v>0</v>
      </c>
      <c r="Z1703" s="2">
        <v>3</v>
      </c>
      <c r="AA1703">
        <v>4</v>
      </c>
      <c r="AB1703" t="str">
        <f t="shared" si="20"/>
        <v>Cwm Taf MorgannwgBlaenau Gwent</v>
      </c>
      <c r="AC1703" t="str">
        <f>IFERROR(VLOOKUP(AB1703,Control!X:Y,2,FALSE),"secondary")</f>
        <v>secondary</v>
      </c>
    </row>
    <row r="1704" spans="1:29" x14ac:dyDescent="0.25">
      <c r="A1704" s="11">
        <v>44655</v>
      </c>
      <c r="B1704" s="2">
        <v>14</v>
      </c>
      <c r="C1704" t="s">
        <v>81</v>
      </c>
      <c r="D1704" t="s">
        <v>140</v>
      </c>
      <c r="E1704" t="s">
        <v>132</v>
      </c>
      <c r="F1704" t="s">
        <v>269</v>
      </c>
      <c r="G1704" s="3">
        <v>100.05804883333333</v>
      </c>
      <c r="H1704" s="5">
        <v>5.3631272479954188E-2</v>
      </c>
      <c r="I1704" s="2">
        <v>10</v>
      </c>
      <c r="J1704" s="2">
        <v>2</v>
      </c>
      <c r="K1704" s="2">
        <v>0</v>
      </c>
      <c r="L1704" s="2">
        <v>101</v>
      </c>
      <c r="M1704" s="2">
        <v>99</v>
      </c>
      <c r="N1704">
        <v>36</v>
      </c>
      <c r="O1704" s="2">
        <v>71</v>
      </c>
      <c r="P1704" s="2">
        <v>29</v>
      </c>
      <c r="Q1704" s="2">
        <v>46</v>
      </c>
      <c r="R1704" s="2">
        <v>65</v>
      </c>
      <c r="S1704" s="2">
        <v>19</v>
      </c>
      <c r="T1704" s="2">
        <v>1</v>
      </c>
      <c r="U1704" s="2">
        <v>6</v>
      </c>
      <c r="V1704" s="45">
        <v>4.7106481481481478E-3</v>
      </c>
      <c r="W1704" s="45">
        <v>0.51724137931034486</v>
      </c>
      <c r="X1704" s="45">
        <v>6.2748842592592599E-2</v>
      </c>
      <c r="Y1704" s="2">
        <v>7</v>
      </c>
      <c r="Z1704" s="2">
        <v>65</v>
      </c>
      <c r="AA1704">
        <v>100</v>
      </c>
      <c r="AB1704" t="str">
        <f t="shared" si="20"/>
        <v>Cwm Taf MorgannwgBridgend</v>
      </c>
      <c r="AC1704" t="str">
        <f>IFERROR(VLOOKUP(AB1704,Control!X:Y,2,FALSE),"secondary")</f>
        <v>Primary</v>
      </c>
    </row>
    <row r="1705" spans="1:29" x14ac:dyDescent="0.25">
      <c r="A1705" s="11">
        <v>44655</v>
      </c>
      <c r="B1705" s="2">
        <v>14</v>
      </c>
      <c r="C1705" t="s">
        <v>81</v>
      </c>
      <c r="D1705" t="s">
        <v>141</v>
      </c>
      <c r="E1705" t="s">
        <v>132</v>
      </c>
      <c r="F1705" t="s">
        <v>269</v>
      </c>
      <c r="G1705" s="3">
        <v>17.402221333333337</v>
      </c>
      <c r="H1705" s="5">
        <v>0.15423841111111114</v>
      </c>
      <c r="I1705" s="2">
        <v>1</v>
      </c>
      <c r="J1705" s="2">
        <v>1</v>
      </c>
      <c r="K1705" s="2">
        <v>0</v>
      </c>
      <c r="L1705" s="2">
        <v>4</v>
      </c>
      <c r="M1705" s="2">
        <v>4</v>
      </c>
      <c r="N1705">
        <v>1</v>
      </c>
      <c r="O1705" s="2">
        <v>3</v>
      </c>
      <c r="P1705" s="2">
        <v>2</v>
      </c>
      <c r="Q1705" s="2">
        <v>2</v>
      </c>
      <c r="R1705" s="2">
        <v>2</v>
      </c>
      <c r="S1705" s="2">
        <v>0</v>
      </c>
      <c r="T1705" s="2">
        <v>0</v>
      </c>
      <c r="U1705" s="2">
        <v>0</v>
      </c>
      <c r="V1705" s="45">
        <v>1.0324074074074074E-2</v>
      </c>
      <c r="W1705" s="45">
        <v>0</v>
      </c>
      <c r="X1705" s="45">
        <v>3.4901620370370375E-2</v>
      </c>
      <c r="Y1705" s="2">
        <v>0</v>
      </c>
      <c r="Z1705" s="2">
        <v>2</v>
      </c>
      <c r="AA1705">
        <v>4</v>
      </c>
      <c r="AB1705" t="str">
        <f t="shared" si="20"/>
        <v>Cwm Taf MorgannwgBridgend</v>
      </c>
      <c r="AC1705" t="str">
        <f>IFERROR(VLOOKUP(AB1705,Control!X:Y,2,FALSE),"secondary")</f>
        <v>Primary</v>
      </c>
    </row>
    <row r="1706" spans="1:29" x14ac:dyDescent="0.25">
      <c r="A1706" s="11">
        <v>44655</v>
      </c>
      <c r="B1706" s="2">
        <v>14</v>
      </c>
      <c r="C1706" t="s">
        <v>81</v>
      </c>
      <c r="D1706" t="s">
        <v>135</v>
      </c>
      <c r="E1706" t="s">
        <v>132</v>
      </c>
      <c r="F1706" t="s">
        <v>272</v>
      </c>
      <c r="G1706" s="3">
        <v>143.45638533333334</v>
      </c>
      <c r="H1706" s="5">
        <v>0.19117844675925924</v>
      </c>
      <c r="I1706" s="2">
        <v>11</v>
      </c>
      <c r="J1706" s="2">
        <v>7</v>
      </c>
      <c r="K1706" s="2">
        <v>3</v>
      </c>
      <c r="L1706" s="2">
        <v>25</v>
      </c>
      <c r="M1706" s="2">
        <v>25</v>
      </c>
      <c r="N1706">
        <v>3</v>
      </c>
      <c r="O1706" s="2">
        <v>11</v>
      </c>
      <c r="P1706" s="2">
        <v>8</v>
      </c>
      <c r="Q1706" s="2">
        <v>13</v>
      </c>
      <c r="R1706" s="2">
        <v>16</v>
      </c>
      <c r="S1706" s="2">
        <v>3</v>
      </c>
      <c r="T1706" s="2">
        <v>1</v>
      </c>
      <c r="U1706" s="2">
        <v>0</v>
      </c>
      <c r="V1706" s="45">
        <v>5.6597222222222231E-3</v>
      </c>
      <c r="W1706" s="45">
        <v>0.5</v>
      </c>
      <c r="X1706" s="45">
        <v>6.8119212962962972E-2</v>
      </c>
      <c r="Y1706" s="2">
        <v>1</v>
      </c>
      <c r="Z1706" s="2">
        <v>16</v>
      </c>
      <c r="AA1706">
        <v>25</v>
      </c>
      <c r="AB1706" t="str">
        <f t="shared" si="20"/>
        <v>Cwm Taf MorgannwgCaerphilly</v>
      </c>
      <c r="AC1706" t="str">
        <f>IFERROR(VLOOKUP(AB1706,Control!X:Y,2,FALSE),"secondary")</f>
        <v>secondary</v>
      </c>
    </row>
    <row r="1707" spans="1:29" x14ac:dyDescent="0.25">
      <c r="A1707" s="11">
        <v>44655</v>
      </c>
      <c r="B1707" s="2">
        <v>14</v>
      </c>
      <c r="C1707" t="s">
        <v>81</v>
      </c>
      <c r="D1707" t="s">
        <v>140</v>
      </c>
      <c r="E1707" t="s">
        <v>132</v>
      </c>
      <c r="F1707" t="s">
        <v>268</v>
      </c>
      <c r="G1707" s="3">
        <v>0</v>
      </c>
      <c r="H1707" s="5">
        <v>1.3194444444444444E-2</v>
      </c>
      <c r="I1707" s="2">
        <v>0</v>
      </c>
      <c r="J1707" s="2">
        <v>0</v>
      </c>
      <c r="K1707" s="2">
        <v>0</v>
      </c>
      <c r="L1707" s="2">
        <v>1</v>
      </c>
      <c r="M1707" s="2">
        <v>1</v>
      </c>
      <c r="N1707">
        <v>0</v>
      </c>
      <c r="O1707" s="2">
        <v>1</v>
      </c>
      <c r="P1707" s="2">
        <v>0</v>
      </c>
      <c r="Q1707" s="2">
        <v>1</v>
      </c>
      <c r="R1707" s="2">
        <v>1</v>
      </c>
      <c r="S1707" s="2">
        <v>0</v>
      </c>
      <c r="T1707" s="2">
        <v>0</v>
      </c>
      <c r="U1707" s="2">
        <v>0</v>
      </c>
      <c r="V1707" s="45" t="s">
        <v>77</v>
      </c>
      <c r="W1707" s="45" t="s">
        <v>77</v>
      </c>
      <c r="X1707" s="45">
        <v>5.7060185185185193E-2</v>
      </c>
      <c r="Y1707" s="2">
        <v>0</v>
      </c>
      <c r="Z1707" s="2">
        <v>1</v>
      </c>
      <c r="AA1707">
        <v>1</v>
      </c>
      <c r="AB1707" t="str">
        <f t="shared" si="20"/>
        <v>Cwm Taf MorgannwgCarmarthenshire</v>
      </c>
      <c r="AC1707" t="str">
        <f>IFERROR(VLOOKUP(AB1707,Control!X:Y,2,FALSE),"secondary")</f>
        <v>secondary</v>
      </c>
    </row>
    <row r="1708" spans="1:29" x14ac:dyDescent="0.25">
      <c r="A1708" s="11">
        <v>44655</v>
      </c>
      <c r="B1708" s="2">
        <v>14</v>
      </c>
      <c r="C1708" t="s">
        <v>81</v>
      </c>
      <c r="D1708" t="s">
        <v>135</v>
      </c>
      <c r="E1708" t="s">
        <v>132</v>
      </c>
      <c r="F1708" t="s">
        <v>281</v>
      </c>
      <c r="G1708" s="3">
        <v>199.60860949999994</v>
      </c>
      <c r="H1708" s="5">
        <v>0.13326036382850243</v>
      </c>
      <c r="I1708" s="2">
        <v>17</v>
      </c>
      <c r="J1708" s="2">
        <v>10</v>
      </c>
      <c r="K1708" s="2">
        <v>2</v>
      </c>
      <c r="L1708" s="2">
        <v>61</v>
      </c>
      <c r="M1708" s="2">
        <v>60</v>
      </c>
      <c r="N1708">
        <v>15</v>
      </c>
      <c r="O1708" s="2">
        <v>34</v>
      </c>
      <c r="P1708" s="2">
        <v>14</v>
      </c>
      <c r="Q1708" s="2">
        <v>37</v>
      </c>
      <c r="R1708" s="2">
        <v>45</v>
      </c>
      <c r="S1708" s="2">
        <v>8</v>
      </c>
      <c r="T1708" s="2">
        <v>0</v>
      </c>
      <c r="U1708" s="2">
        <v>2</v>
      </c>
      <c r="V1708" s="45">
        <v>6.0416666666666665E-3</v>
      </c>
      <c r="W1708" s="45">
        <v>0.5</v>
      </c>
      <c r="X1708" s="45">
        <v>6.8692129629629631E-2</v>
      </c>
      <c r="Y1708" s="2">
        <v>2</v>
      </c>
      <c r="Z1708" s="2">
        <v>45</v>
      </c>
      <c r="AA1708">
        <v>61</v>
      </c>
      <c r="AB1708" t="str">
        <f t="shared" ref="AB1708:AB1771" si="21">C1708&amp;F1708</f>
        <v>Cwm Taf MorgannwgMerthyr Tydfil</v>
      </c>
      <c r="AC1708" t="str">
        <f>IFERROR(VLOOKUP(AB1708,Control!X:Y,2,FALSE),"secondary")</f>
        <v>Primary</v>
      </c>
    </row>
    <row r="1709" spans="1:29" x14ac:dyDescent="0.25">
      <c r="A1709" s="11">
        <v>44655</v>
      </c>
      <c r="B1709" s="2">
        <v>14</v>
      </c>
      <c r="C1709" t="s">
        <v>81</v>
      </c>
      <c r="D1709" t="s">
        <v>140</v>
      </c>
      <c r="E1709" t="s">
        <v>132</v>
      </c>
      <c r="F1709" t="s">
        <v>281</v>
      </c>
      <c r="G1709" s="3">
        <v>0.57833233333333334</v>
      </c>
      <c r="H1709" s="5">
        <v>3.451384722222222E-2</v>
      </c>
      <c r="I1709" s="2">
        <v>0</v>
      </c>
      <c r="J1709" s="2">
        <v>0</v>
      </c>
      <c r="K1709" s="2">
        <v>0</v>
      </c>
      <c r="L1709" s="2">
        <v>1</v>
      </c>
      <c r="M1709" s="2">
        <v>1</v>
      </c>
      <c r="N1709">
        <v>0</v>
      </c>
      <c r="O1709" s="2">
        <v>1</v>
      </c>
      <c r="P1709" s="2">
        <v>0</v>
      </c>
      <c r="Q1709" s="2">
        <v>1</v>
      </c>
      <c r="R1709" s="2">
        <v>1</v>
      </c>
      <c r="S1709" s="2">
        <v>0</v>
      </c>
      <c r="T1709" s="2">
        <v>0</v>
      </c>
      <c r="U1709" s="2">
        <v>0</v>
      </c>
      <c r="V1709" s="45" t="s">
        <v>77</v>
      </c>
      <c r="W1709" s="45" t="s">
        <v>77</v>
      </c>
      <c r="X1709" s="45">
        <v>0.30042824074074076</v>
      </c>
      <c r="Y1709" s="2">
        <v>0</v>
      </c>
      <c r="Z1709" s="2">
        <v>1</v>
      </c>
      <c r="AA1709">
        <v>1</v>
      </c>
      <c r="AB1709" t="str">
        <f t="shared" si="21"/>
        <v>Cwm Taf MorgannwgMerthyr Tydfil</v>
      </c>
      <c r="AC1709" t="str">
        <f>IFERROR(VLOOKUP(AB1709,Control!X:Y,2,FALSE),"secondary")</f>
        <v>Primary</v>
      </c>
    </row>
    <row r="1710" spans="1:29" x14ac:dyDescent="0.25">
      <c r="A1710" s="11">
        <v>44655</v>
      </c>
      <c r="B1710" s="2">
        <v>14</v>
      </c>
      <c r="C1710" t="s">
        <v>81</v>
      </c>
      <c r="D1710" t="s">
        <v>141</v>
      </c>
      <c r="E1710" t="s">
        <v>132</v>
      </c>
      <c r="F1710" t="s">
        <v>281</v>
      </c>
      <c r="G1710" s="3">
        <v>0</v>
      </c>
      <c r="H1710" s="5">
        <v>7.9282395833333331E-3</v>
      </c>
      <c r="I1710" s="2">
        <v>0</v>
      </c>
      <c r="J1710" s="2">
        <v>0</v>
      </c>
      <c r="K1710" s="2">
        <v>0</v>
      </c>
      <c r="L1710" s="2">
        <v>2</v>
      </c>
      <c r="M1710" s="2">
        <v>2</v>
      </c>
      <c r="N1710">
        <v>1</v>
      </c>
      <c r="O1710" s="2">
        <v>2</v>
      </c>
      <c r="P1710" s="2">
        <v>0</v>
      </c>
      <c r="Q1710" s="2">
        <v>1</v>
      </c>
      <c r="R1710" s="2">
        <v>1</v>
      </c>
      <c r="S1710" s="2">
        <v>0</v>
      </c>
      <c r="T1710" s="2">
        <v>0</v>
      </c>
      <c r="U1710" s="2">
        <v>1</v>
      </c>
      <c r="V1710" s="45" t="s">
        <v>77</v>
      </c>
      <c r="W1710" s="45" t="s">
        <v>77</v>
      </c>
      <c r="X1710" s="45">
        <v>0.13880787037037037</v>
      </c>
      <c r="Y1710" s="2">
        <v>1</v>
      </c>
      <c r="Z1710" s="2">
        <v>1</v>
      </c>
      <c r="AA1710">
        <v>2</v>
      </c>
      <c r="AB1710" t="str">
        <f t="shared" si="21"/>
        <v>Cwm Taf MorgannwgMerthyr Tydfil</v>
      </c>
      <c r="AC1710" t="str">
        <f>IFERROR(VLOOKUP(AB1710,Control!X:Y,2,FALSE),"secondary")</f>
        <v>Primary</v>
      </c>
    </row>
    <row r="1711" spans="1:29" x14ac:dyDescent="0.25">
      <c r="A1711" s="11">
        <v>44655</v>
      </c>
      <c r="B1711" s="2">
        <v>14</v>
      </c>
      <c r="C1711" t="s">
        <v>81</v>
      </c>
      <c r="D1711" t="s">
        <v>140</v>
      </c>
      <c r="E1711" t="s">
        <v>132</v>
      </c>
      <c r="F1711" t="s">
        <v>275</v>
      </c>
      <c r="G1711" s="3">
        <v>5.6977756666666668</v>
      </c>
      <c r="H1711" s="5">
        <v>2.3456785108024698E-2</v>
      </c>
      <c r="I1711" s="2">
        <v>0</v>
      </c>
      <c r="J1711" s="2">
        <v>0</v>
      </c>
      <c r="K1711" s="2">
        <v>0</v>
      </c>
      <c r="L1711" s="2">
        <v>17</v>
      </c>
      <c r="M1711" s="2">
        <v>17</v>
      </c>
      <c r="N1711">
        <v>9</v>
      </c>
      <c r="O1711" s="2">
        <v>15</v>
      </c>
      <c r="P1711" s="2">
        <v>6</v>
      </c>
      <c r="Q1711" s="2">
        <v>9</v>
      </c>
      <c r="R1711" s="2">
        <v>11</v>
      </c>
      <c r="S1711" s="2">
        <v>2</v>
      </c>
      <c r="T1711" s="2">
        <v>0</v>
      </c>
      <c r="U1711" s="2">
        <v>0</v>
      </c>
      <c r="V1711" s="45">
        <v>1.1267361111111112E-2</v>
      </c>
      <c r="W1711" s="45">
        <v>0.16666666666666666</v>
      </c>
      <c r="X1711" s="45">
        <v>0.10320601851851853</v>
      </c>
      <c r="Y1711" s="2">
        <v>0</v>
      </c>
      <c r="Z1711" s="2">
        <v>11</v>
      </c>
      <c r="AA1711">
        <v>17</v>
      </c>
      <c r="AB1711" t="str">
        <f t="shared" si="21"/>
        <v>Cwm Taf MorgannwgNeath Port Talbot</v>
      </c>
      <c r="AC1711" t="str">
        <f>IFERROR(VLOOKUP(AB1711,Control!X:Y,2,FALSE),"secondary")</f>
        <v>secondary</v>
      </c>
    </row>
    <row r="1712" spans="1:29" x14ac:dyDescent="0.25">
      <c r="A1712" s="11">
        <v>44655</v>
      </c>
      <c r="B1712" s="2">
        <v>14</v>
      </c>
      <c r="C1712" t="s">
        <v>81</v>
      </c>
      <c r="D1712" t="s">
        <v>135</v>
      </c>
      <c r="E1712" t="s">
        <v>132</v>
      </c>
      <c r="F1712" t="s">
        <v>275</v>
      </c>
      <c r="G1712" s="3">
        <v>0</v>
      </c>
      <c r="H1712" s="5">
        <v>5.648145833333334E-3</v>
      </c>
      <c r="I1712" s="2">
        <v>0</v>
      </c>
      <c r="J1712" s="2">
        <v>0</v>
      </c>
      <c r="K1712" s="2">
        <v>0</v>
      </c>
      <c r="L1712" s="2">
        <v>2</v>
      </c>
      <c r="M1712" s="2">
        <v>1</v>
      </c>
      <c r="N1712">
        <v>1</v>
      </c>
      <c r="O1712" s="2">
        <v>1</v>
      </c>
      <c r="P1712" s="2">
        <v>1</v>
      </c>
      <c r="Q1712" s="2">
        <v>1</v>
      </c>
      <c r="R1712" s="2">
        <v>1</v>
      </c>
      <c r="S1712" s="2">
        <v>0</v>
      </c>
      <c r="T1712" s="2">
        <v>0</v>
      </c>
      <c r="U1712" s="2">
        <v>0</v>
      </c>
      <c r="V1712" s="45">
        <v>1.1550925925925926E-2</v>
      </c>
      <c r="W1712" s="45">
        <v>0</v>
      </c>
      <c r="X1712" s="45">
        <v>0.67769675925925932</v>
      </c>
      <c r="Y1712" s="2">
        <v>0</v>
      </c>
      <c r="Z1712" s="2">
        <v>1</v>
      </c>
      <c r="AA1712">
        <v>2</v>
      </c>
      <c r="AB1712" t="str">
        <f t="shared" si="21"/>
        <v>Cwm Taf MorgannwgNeath Port Talbot</v>
      </c>
      <c r="AC1712" t="str">
        <f>IFERROR(VLOOKUP(AB1712,Control!X:Y,2,FALSE),"secondary")</f>
        <v>secondary</v>
      </c>
    </row>
    <row r="1713" spans="1:29" x14ac:dyDescent="0.25">
      <c r="A1713" s="11">
        <v>44655</v>
      </c>
      <c r="B1713" s="2">
        <v>14</v>
      </c>
      <c r="C1713" t="s">
        <v>81</v>
      </c>
      <c r="D1713" t="s">
        <v>135</v>
      </c>
      <c r="E1713" t="s">
        <v>132</v>
      </c>
      <c r="F1713" t="s">
        <v>94</v>
      </c>
      <c r="G1713" s="3">
        <v>31.214722166666668</v>
      </c>
      <c r="H1713" s="5">
        <v>0.11832754629629631</v>
      </c>
      <c r="I1713" s="2">
        <v>5</v>
      </c>
      <c r="J1713" s="2">
        <v>0</v>
      </c>
      <c r="K1713" s="2">
        <v>0</v>
      </c>
      <c r="L1713" s="2">
        <v>12</v>
      </c>
      <c r="M1713" s="2">
        <v>12</v>
      </c>
      <c r="N1713">
        <v>1</v>
      </c>
      <c r="O1713" s="2">
        <v>3</v>
      </c>
      <c r="P1713" s="2">
        <v>1</v>
      </c>
      <c r="Q1713" s="2">
        <v>8</v>
      </c>
      <c r="R1713" s="2">
        <v>11</v>
      </c>
      <c r="S1713" s="2">
        <v>3</v>
      </c>
      <c r="T1713" s="2">
        <v>0</v>
      </c>
      <c r="U1713" s="2">
        <v>0</v>
      </c>
      <c r="V1713" s="45">
        <v>3.3333333333333335E-3</v>
      </c>
      <c r="W1713" s="45">
        <v>1</v>
      </c>
      <c r="X1713" s="45">
        <v>9.8923611111111101E-2</v>
      </c>
      <c r="Y1713" s="2">
        <v>0</v>
      </c>
      <c r="Z1713" s="2">
        <v>11</v>
      </c>
      <c r="AA1713">
        <v>12</v>
      </c>
      <c r="AB1713" t="str">
        <f t="shared" si="21"/>
        <v>Cwm Taf MorgannwgPowys</v>
      </c>
      <c r="AC1713" t="str">
        <f>IFERROR(VLOOKUP(AB1713,Control!X:Y,2,FALSE),"secondary")</f>
        <v>secondary</v>
      </c>
    </row>
    <row r="1714" spans="1:29" x14ac:dyDescent="0.25">
      <c r="A1714" s="11">
        <v>44655</v>
      </c>
      <c r="B1714" s="2">
        <v>14</v>
      </c>
      <c r="C1714" t="s">
        <v>81</v>
      </c>
      <c r="D1714" t="s">
        <v>141</v>
      </c>
      <c r="E1714" t="s">
        <v>132</v>
      </c>
      <c r="F1714" t="s">
        <v>274</v>
      </c>
      <c r="G1714" s="3">
        <v>355.87249366666657</v>
      </c>
      <c r="H1714" s="5">
        <v>0.10426398890635918</v>
      </c>
      <c r="I1714" s="2">
        <v>28</v>
      </c>
      <c r="J1714" s="2">
        <v>14</v>
      </c>
      <c r="K1714" s="2">
        <v>4</v>
      </c>
      <c r="L1714" s="2">
        <v>147</v>
      </c>
      <c r="M1714" s="2">
        <v>145</v>
      </c>
      <c r="N1714">
        <v>32</v>
      </c>
      <c r="O1714" s="2">
        <v>90</v>
      </c>
      <c r="P1714" s="2">
        <v>22</v>
      </c>
      <c r="Q1714" s="2">
        <v>100</v>
      </c>
      <c r="R1714" s="2">
        <v>111</v>
      </c>
      <c r="S1714" s="2">
        <v>11</v>
      </c>
      <c r="T1714" s="2">
        <v>2</v>
      </c>
      <c r="U1714" s="2">
        <v>12</v>
      </c>
      <c r="V1714" s="45">
        <v>5.8506944444444448E-3</v>
      </c>
      <c r="W1714" s="45">
        <v>0.40909090909090912</v>
      </c>
      <c r="X1714" s="45">
        <v>7.210648148148148E-2</v>
      </c>
      <c r="Y1714" s="2">
        <v>14</v>
      </c>
      <c r="Z1714" s="2">
        <v>111</v>
      </c>
      <c r="AA1714">
        <v>147</v>
      </c>
      <c r="AB1714" t="str">
        <f t="shared" si="21"/>
        <v>Cwm Taf MorgannwgRhondda Cynon Taff</v>
      </c>
      <c r="AC1714" t="str">
        <f>IFERROR(VLOOKUP(AB1714,Control!X:Y,2,FALSE),"secondary")</f>
        <v>Primary</v>
      </c>
    </row>
    <row r="1715" spans="1:29" x14ac:dyDescent="0.25">
      <c r="A1715" s="11">
        <v>44655</v>
      </c>
      <c r="B1715" s="2">
        <v>14</v>
      </c>
      <c r="C1715" t="s">
        <v>81</v>
      </c>
      <c r="D1715" t="s">
        <v>135</v>
      </c>
      <c r="E1715" t="s">
        <v>132</v>
      </c>
      <c r="F1715" t="s">
        <v>274</v>
      </c>
      <c r="G1715" s="3">
        <v>162.48777766666666</v>
      </c>
      <c r="H1715" s="5">
        <v>0.11297997327441078</v>
      </c>
      <c r="I1715" s="2">
        <v>12</v>
      </c>
      <c r="J1715" s="2">
        <v>7</v>
      </c>
      <c r="K1715" s="2">
        <v>2</v>
      </c>
      <c r="L1715" s="2">
        <v>55</v>
      </c>
      <c r="M1715" s="2">
        <v>55</v>
      </c>
      <c r="N1715">
        <v>14</v>
      </c>
      <c r="O1715" s="2">
        <v>32</v>
      </c>
      <c r="P1715" s="2">
        <v>7</v>
      </c>
      <c r="Q1715" s="2">
        <v>30</v>
      </c>
      <c r="R1715" s="2">
        <v>41</v>
      </c>
      <c r="S1715" s="2">
        <v>11</v>
      </c>
      <c r="T1715" s="2">
        <v>1</v>
      </c>
      <c r="U1715" s="2">
        <v>6</v>
      </c>
      <c r="V1715" s="45">
        <v>1.050925925925926E-2</v>
      </c>
      <c r="W1715" s="45">
        <v>0.2857142857142857</v>
      </c>
      <c r="X1715" s="45">
        <v>8.009259259259259E-2</v>
      </c>
      <c r="Y1715" s="2">
        <v>7</v>
      </c>
      <c r="Z1715" s="2">
        <v>41</v>
      </c>
      <c r="AA1715">
        <v>55</v>
      </c>
      <c r="AB1715" t="str">
        <f t="shared" si="21"/>
        <v>Cwm Taf MorgannwgRhondda Cynon Taff</v>
      </c>
      <c r="AC1715" t="str">
        <f>IFERROR(VLOOKUP(AB1715,Control!X:Y,2,FALSE),"secondary")</f>
        <v>Primary</v>
      </c>
    </row>
    <row r="1716" spans="1:29" x14ac:dyDescent="0.25">
      <c r="A1716" s="11">
        <v>44655</v>
      </c>
      <c r="B1716" s="2">
        <v>14</v>
      </c>
      <c r="C1716" t="s">
        <v>81</v>
      </c>
      <c r="D1716" t="s">
        <v>140</v>
      </c>
      <c r="E1716" t="s">
        <v>132</v>
      </c>
      <c r="F1716" t="s">
        <v>274</v>
      </c>
      <c r="G1716" s="3">
        <v>3.5661109999999998</v>
      </c>
      <c r="H1716" s="5">
        <v>2.8171295138888889E-2</v>
      </c>
      <c r="I1716" s="2">
        <v>0</v>
      </c>
      <c r="J1716" s="2">
        <v>0</v>
      </c>
      <c r="K1716" s="2">
        <v>0</v>
      </c>
      <c r="L1716" s="2">
        <v>8</v>
      </c>
      <c r="M1716" s="2">
        <v>8</v>
      </c>
      <c r="N1716">
        <v>2</v>
      </c>
      <c r="O1716" s="2">
        <v>7</v>
      </c>
      <c r="P1716" s="2">
        <v>3</v>
      </c>
      <c r="Q1716" s="2">
        <v>5</v>
      </c>
      <c r="R1716" s="2">
        <v>5</v>
      </c>
      <c r="S1716" s="2">
        <v>0</v>
      </c>
      <c r="T1716" s="2">
        <v>0</v>
      </c>
      <c r="U1716" s="2">
        <v>0</v>
      </c>
      <c r="V1716" s="45">
        <v>1.125E-2</v>
      </c>
      <c r="W1716" s="45">
        <v>0.33333333333333331</v>
      </c>
      <c r="X1716" s="45">
        <v>7.7025462962962976E-2</v>
      </c>
      <c r="Y1716" s="2">
        <v>0</v>
      </c>
      <c r="Z1716" s="2">
        <v>5</v>
      </c>
      <c r="AA1716">
        <v>8</v>
      </c>
      <c r="AB1716" t="str">
        <f t="shared" si="21"/>
        <v>Cwm Taf MorgannwgRhondda Cynon Taff</v>
      </c>
      <c r="AC1716" t="str">
        <f>IFERROR(VLOOKUP(AB1716,Control!X:Y,2,FALSE),"secondary")</f>
        <v>Primary</v>
      </c>
    </row>
    <row r="1717" spans="1:29" x14ac:dyDescent="0.25">
      <c r="A1717" s="11">
        <v>44655</v>
      </c>
      <c r="B1717" s="2">
        <v>14</v>
      </c>
      <c r="C1717" t="s">
        <v>81</v>
      </c>
      <c r="D1717" t="s">
        <v>140</v>
      </c>
      <c r="E1717" t="s">
        <v>132</v>
      </c>
      <c r="F1717" t="s">
        <v>267</v>
      </c>
      <c r="G1717" s="3">
        <v>0</v>
      </c>
      <c r="H1717" s="5" t="s">
        <v>77</v>
      </c>
      <c r="I1717" s="2">
        <v>0</v>
      </c>
      <c r="J1717" s="2">
        <v>0</v>
      </c>
      <c r="K1717" s="2">
        <v>0</v>
      </c>
      <c r="L1717" s="2">
        <v>1</v>
      </c>
      <c r="M1717" s="2">
        <v>0</v>
      </c>
      <c r="N1717">
        <v>0</v>
      </c>
      <c r="O1717" s="2">
        <v>0</v>
      </c>
      <c r="P1717" s="2">
        <v>0</v>
      </c>
      <c r="Q1717" s="2">
        <v>1</v>
      </c>
      <c r="R1717" s="2">
        <v>1</v>
      </c>
      <c r="S1717" s="2">
        <v>0</v>
      </c>
      <c r="T1717" s="2">
        <v>0</v>
      </c>
      <c r="U1717" s="2">
        <v>0</v>
      </c>
      <c r="V1717" s="45" t="s">
        <v>77</v>
      </c>
      <c r="W1717" s="45" t="s">
        <v>77</v>
      </c>
      <c r="X1717" s="45" t="s">
        <v>77</v>
      </c>
      <c r="Y1717" s="2">
        <v>0</v>
      </c>
      <c r="Z1717" s="2">
        <v>1</v>
      </c>
      <c r="AA1717">
        <v>0</v>
      </c>
      <c r="AB1717" t="str">
        <f t="shared" si="21"/>
        <v>Cwm Taf MorgannwgSwansea</v>
      </c>
      <c r="AC1717" t="str">
        <f>IFERROR(VLOOKUP(AB1717,Control!X:Y,2,FALSE),"secondary")</f>
        <v>secondary</v>
      </c>
    </row>
    <row r="1718" spans="1:29" x14ac:dyDescent="0.25">
      <c r="A1718" s="11">
        <v>44655</v>
      </c>
      <c r="B1718" s="2">
        <v>14</v>
      </c>
      <c r="C1718" t="s">
        <v>81</v>
      </c>
      <c r="D1718" t="s">
        <v>140</v>
      </c>
      <c r="E1718" t="s">
        <v>132</v>
      </c>
      <c r="F1718" t="s">
        <v>283</v>
      </c>
      <c r="G1718" s="3">
        <v>5.9875001666666661</v>
      </c>
      <c r="H1718" s="5">
        <v>3.0318284143518521E-2</v>
      </c>
      <c r="I1718" s="2">
        <v>0</v>
      </c>
      <c r="J1718" s="2">
        <v>0</v>
      </c>
      <c r="K1718" s="2">
        <v>0</v>
      </c>
      <c r="L1718" s="2">
        <v>12</v>
      </c>
      <c r="M1718" s="2">
        <v>12</v>
      </c>
      <c r="N1718">
        <v>4</v>
      </c>
      <c r="O1718" s="2">
        <v>9</v>
      </c>
      <c r="P1718" s="2">
        <v>0</v>
      </c>
      <c r="Q1718" s="2">
        <v>9</v>
      </c>
      <c r="R1718" s="2">
        <v>10</v>
      </c>
      <c r="S1718" s="2">
        <v>1</v>
      </c>
      <c r="T1718" s="2">
        <v>0</v>
      </c>
      <c r="U1718" s="2">
        <v>2</v>
      </c>
      <c r="V1718" s="45" t="s">
        <v>77</v>
      </c>
      <c r="W1718" s="45" t="s">
        <v>77</v>
      </c>
      <c r="X1718" s="45">
        <v>6.5115740740740738E-2</v>
      </c>
      <c r="Y1718" s="2">
        <v>2</v>
      </c>
      <c r="Z1718" s="2">
        <v>10</v>
      </c>
      <c r="AA1718">
        <v>12</v>
      </c>
      <c r="AB1718" t="str">
        <f t="shared" si="21"/>
        <v>Cwm Taf MorgannwgVale Of Glamorgan</v>
      </c>
      <c r="AC1718" t="str">
        <f>IFERROR(VLOOKUP(AB1718,Control!X:Y,2,FALSE),"secondary")</f>
        <v>secondary</v>
      </c>
    </row>
    <row r="1719" spans="1:29" x14ac:dyDescent="0.25">
      <c r="A1719" s="11">
        <v>44655</v>
      </c>
      <c r="B1719" s="2">
        <v>14</v>
      </c>
      <c r="C1719" t="s">
        <v>81</v>
      </c>
      <c r="D1719" t="s">
        <v>141</v>
      </c>
      <c r="E1719" t="s">
        <v>132</v>
      </c>
      <c r="F1719" t="s">
        <v>283</v>
      </c>
      <c r="G1719" s="3">
        <v>0</v>
      </c>
      <c r="H1719" s="5" t="s">
        <v>77</v>
      </c>
      <c r="I1719" s="2">
        <v>0</v>
      </c>
      <c r="J1719" s="2">
        <v>0</v>
      </c>
      <c r="K1719" s="2">
        <v>0</v>
      </c>
      <c r="L1719" s="2">
        <v>1</v>
      </c>
      <c r="M1719" s="2">
        <v>1</v>
      </c>
      <c r="N1719">
        <v>1</v>
      </c>
      <c r="O1719" s="2">
        <v>1</v>
      </c>
      <c r="P1719" s="2">
        <v>0</v>
      </c>
      <c r="Q1719" s="2">
        <v>1</v>
      </c>
      <c r="R1719" s="2">
        <v>1</v>
      </c>
      <c r="S1719" s="2">
        <v>0</v>
      </c>
      <c r="T1719" s="2">
        <v>0</v>
      </c>
      <c r="U1719" s="2">
        <v>0</v>
      </c>
      <c r="V1719" s="45" t="s">
        <v>77</v>
      </c>
      <c r="W1719" s="45" t="s">
        <v>77</v>
      </c>
      <c r="X1719" s="45">
        <v>9.2824074074074073E-2</v>
      </c>
      <c r="Y1719" s="2">
        <v>0</v>
      </c>
      <c r="Z1719" s="2">
        <v>1</v>
      </c>
      <c r="AA1719">
        <v>1</v>
      </c>
      <c r="AB1719" t="str">
        <f t="shared" si="21"/>
        <v>Cwm Taf MorgannwgVale Of Glamorgan</v>
      </c>
      <c r="AC1719" t="str">
        <f>IFERROR(VLOOKUP(AB1719,Control!X:Y,2,FALSE),"secondary")</f>
        <v>secondary</v>
      </c>
    </row>
    <row r="1720" spans="1:29" x14ac:dyDescent="0.25">
      <c r="A1720" s="11">
        <v>44655</v>
      </c>
      <c r="B1720" s="2">
        <v>14</v>
      </c>
      <c r="C1720" t="s">
        <v>76</v>
      </c>
      <c r="D1720" t="s">
        <v>137</v>
      </c>
      <c r="E1720" t="s">
        <v>132</v>
      </c>
      <c r="F1720" t="s">
        <v>268</v>
      </c>
      <c r="G1720" s="3">
        <v>481.67999633333341</v>
      </c>
      <c r="H1720" s="5">
        <v>0.18113621927966103</v>
      </c>
      <c r="I1720" s="2">
        <v>47</v>
      </c>
      <c r="J1720" s="2">
        <v>30</v>
      </c>
      <c r="K1720" s="2">
        <v>7</v>
      </c>
      <c r="L1720" s="2">
        <v>101</v>
      </c>
      <c r="M1720" s="2">
        <v>101</v>
      </c>
      <c r="N1720">
        <v>17</v>
      </c>
      <c r="O1720" s="2">
        <v>29</v>
      </c>
      <c r="P1720" s="2">
        <v>20</v>
      </c>
      <c r="Q1720" s="2">
        <v>59</v>
      </c>
      <c r="R1720" s="2">
        <v>76</v>
      </c>
      <c r="S1720" s="2">
        <v>17</v>
      </c>
      <c r="T1720" s="2">
        <v>1</v>
      </c>
      <c r="U1720" s="2">
        <v>4</v>
      </c>
      <c r="V1720" s="45">
        <v>9.1493055555555564E-3</v>
      </c>
      <c r="W1720" s="45">
        <v>0.3</v>
      </c>
      <c r="X1720" s="45">
        <v>0.16491319444444447</v>
      </c>
      <c r="Y1720" s="2">
        <v>5</v>
      </c>
      <c r="Z1720" s="2">
        <v>76</v>
      </c>
      <c r="AA1720">
        <v>101</v>
      </c>
      <c r="AB1720" t="str">
        <f t="shared" si="21"/>
        <v>Hywel DdaCarmarthenshire</v>
      </c>
      <c r="AC1720" t="str">
        <f>IFERROR(VLOOKUP(AB1720,Control!X:Y,2,FALSE),"secondary")</f>
        <v>Primary</v>
      </c>
    </row>
    <row r="1721" spans="1:29" x14ac:dyDescent="0.25">
      <c r="A1721" s="11">
        <v>44655</v>
      </c>
      <c r="B1721" s="2">
        <v>14</v>
      </c>
      <c r="C1721" t="s">
        <v>76</v>
      </c>
      <c r="D1721" t="s">
        <v>145</v>
      </c>
      <c r="E1721" t="s">
        <v>146</v>
      </c>
      <c r="F1721" t="s">
        <v>268</v>
      </c>
      <c r="G1721" s="3">
        <v>32.494999833333331</v>
      </c>
      <c r="H1721" s="5">
        <v>4.2268235094850955E-2</v>
      </c>
      <c r="I1721" s="2">
        <v>3</v>
      </c>
      <c r="J1721" s="2">
        <v>1</v>
      </c>
      <c r="K1721" s="2">
        <v>0</v>
      </c>
      <c r="L1721" s="2">
        <v>44</v>
      </c>
      <c r="M1721" s="2">
        <v>43</v>
      </c>
      <c r="N1721">
        <v>17</v>
      </c>
      <c r="O1721" s="2">
        <v>34</v>
      </c>
      <c r="P1721" s="2">
        <v>11</v>
      </c>
      <c r="Q1721" s="2">
        <v>28</v>
      </c>
      <c r="R1721" s="2">
        <v>30</v>
      </c>
      <c r="S1721" s="2">
        <v>2</v>
      </c>
      <c r="T1721" s="2">
        <v>1</v>
      </c>
      <c r="U1721" s="2">
        <v>2</v>
      </c>
      <c r="V1721" s="45">
        <v>9.0625000000000011E-3</v>
      </c>
      <c r="W1721" s="45">
        <v>0.18181818181818182</v>
      </c>
      <c r="X1721" s="45">
        <v>0.14212962962962966</v>
      </c>
      <c r="Y1721" s="2">
        <v>3</v>
      </c>
      <c r="Z1721" s="2">
        <v>30</v>
      </c>
      <c r="AA1721">
        <v>44</v>
      </c>
      <c r="AB1721" t="str">
        <f t="shared" si="21"/>
        <v>Hywel DdaCarmarthenshire</v>
      </c>
      <c r="AC1721" t="str">
        <f>IFERROR(VLOOKUP(AB1721,Control!X:Y,2,FALSE),"secondary")</f>
        <v>Primary</v>
      </c>
    </row>
    <row r="1722" spans="1:29" x14ac:dyDescent="0.25">
      <c r="A1722" s="11">
        <v>44655</v>
      </c>
      <c r="B1722" s="2">
        <v>14</v>
      </c>
      <c r="C1722" t="s">
        <v>76</v>
      </c>
      <c r="D1722" t="s">
        <v>144</v>
      </c>
      <c r="E1722" t="s">
        <v>132</v>
      </c>
      <c r="F1722" t="s">
        <v>268</v>
      </c>
      <c r="G1722" s="3">
        <v>0.62611099999999997</v>
      </c>
      <c r="H1722" s="5">
        <v>2.3460645833333335E-2</v>
      </c>
      <c r="I1722" s="2">
        <v>0</v>
      </c>
      <c r="J1722" s="2">
        <v>0</v>
      </c>
      <c r="K1722" s="2">
        <v>0</v>
      </c>
      <c r="L1722" s="2">
        <v>2</v>
      </c>
      <c r="M1722" s="2">
        <v>2</v>
      </c>
      <c r="N1722">
        <v>0</v>
      </c>
      <c r="O1722" s="2">
        <v>2</v>
      </c>
      <c r="P1722" s="2">
        <v>0</v>
      </c>
      <c r="Q1722" s="2">
        <v>2</v>
      </c>
      <c r="R1722" s="2">
        <v>2</v>
      </c>
      <c r="S1722" s="2">
        <v>0</v>
      </c>
      <c r="T1722" s="2">
        <v>0</v>
      </c>
      <c r="U1722" s="2">
        <v>0</v>
      </c>
      <c r="V1722" s="45" t="s">
        <v>77</v>
      </c>
      <c r="W1722" s="45" t="s">
        <v>77</v>
      </c>
      <c r="X1722" s="45">
        <v>9.4959490740740754E-2</v>
      </c>
      <c r="Y1722" s="2">
        <v>0</v>
      </c>
      <c r="Z1722" s="2">
        <v>2</v>
      </c>
      <c r="AA1722">
        <v>2</v>
      </c>
      <c r="AB1722" t="str">
        <f t="shared" si="21"/>
        <v>Hywel DdaCarmarthenshire</v>
      </c>
      <c r="AC1722" t="str">
        <f>IFERROR(VLOOKUP(AB1722,Control!X:Y,2,FALSE),"secondary")</f>
        <v>Primary</v>
      </c>
    </row>
    <row r="1723" spans="1:29" x14ac:dyDescent="0.25">
      <c r="A1723" s="11">
        <v>44655</v>
      </c>
      <c r="B1723" s="2">
        <v>14</v>
      </c>
      <c r="C1723" t="s">
        <v>76</v>
      </c>
      <c r="D1723" t="s">
        <v>137</v>
      </c>
      <c r="E1723" t="s">
        <v>132</v>
      </c>
      <c r="F1723" t="s">
        <v>286</v>
      </c>
      <c r="G1723" s="3">
        <v>94.527776833333334</v>
      </c>
      <c r="H1723" s="5">
        <v>0.16606395601851853</v>
      </c>
      <c r="I1723" s="2">
        <v>5</v>
      </c>
      <c r="J1723" s="2">
        <v>4</v>
      </c>
      <c r="K1723" s="2">
        <v>2</v>
      </c>
      <c r="L1723" s="2">
        <v>21</v>
      </c>
      <c r="M1723" s="2">
        <v>21</v>
      </c>
      <c r="N1723">
        <v>4</v>
      </c>
      <c r="O1723" s="2">
        <v>12</v>
      </c>
      <c r="P1723" s="2">
        <v>4</v>
      </c>
      <c r="Q1723" s="2">
        <v>10</v>
      </c>
      <c r="R1723" s="2">
        <v>15</v>
      </c>
      <c r="S1723" s="2">
        <v>5</v>
      </c>
      <c r="T1723" s="2">
        <v>0</v>
      </c>
      <c r="U1723" s="2">
        <v>2</v>
      </c>
      <c r="V1723" s="45">
        <v>4.2997685185185187E-3</v>
      </c>
      <c r="W1723" s="45">
        <v>0.5</v>
      </c>
      <c r="X1723" s="45">
        <v>3.4861111111111114E-2</v>
      </c>
      <c r="Y1723" s="2">
        <v>2</v>
      </c>
      <c r="Z1723" s="2">
        <v>15</v>
      </c>
      <c r="AA1723">
        <v>21</v>
      </c>
      <c r="AB1723" t="str">
        <f t="shared" si="21"/>
        <v>Hywel DdaCeredigion</v>
      </c>
      <c r="AC1723" t="str">
        <f>IFERROR(VLOOKUP(AB1723,Control!X:Y,2,FALSE),"secondary")</f>
        <v>Primary</v>
      </c>
    </row>
    <row r="1724" spans="1:29" x14ac:dyDescent="0.25">
      <c r="A1724" s="11">
        <v>44655</v>
      </c>
      <c r="B1724" s="2">
        <v>14</v>
      </c>
      <c r="C1724" t="s">
        <v>76</v>
      </c>
      <c r="D1724" t="s">
        <v>147</v>
      </c>
      <c r="E1724" t="s">
        <v>132</v>
      </c>
      <c r="F1724" t="s">
        <v>286</v>
      </c>
      <c r="G1724" s="3">
        <v>54.880275833333322</v>
      </c>
      <c r="H1724" s="5">
        <v>5.9873185688405793E-2</v>
      </c>
      <c r="I1724" s="2">
        <v>1</v>
      </c>
      <c r="J1724" s="2">
        <v>0</v>
      </c>
      <c r="K1724" s="2">
        <v>0</v>
      </c>
      <c r="L1724" s="2">
        <v>42</v>
      </c>
      <c r="M1724" s="2">
        <v>42</v>
      </c>
      <c r="N1724">
        <v>6</v>
      </c>
      <c r="O1724" s="2">
        <v>21</v>
      </c>
      <c r="P1724" s="2">
        <v>3</v>
      </c>
      <c r="Q1724" s="2">
        <v>24</v>
      </c>
      <c r="R1724" s="2">
        <v>35</v>
      </c>
      <c r="S1724" s="2">
        <v>11</v>
      </c>
      <c r="T1724" s="2">
        <v>2</v>
      </c>
      <c r="U1724" s="2">
        <v>2</v>
      </c>
      <c r="V1724" s="45">
        <v>6.8171296296296296E-3</v>
      </c>
      <c r="W1724" s="45">
        <v>0</v>
      </c>
      <c r="X1724" s="45">
        <v>3.7326388888888888E-2</v>
      </c>
      <c r="Y1724" s="2">
        <v>4</v>
      </c>
      <c r="Z1724" s="2">
        <v>35</v>
      </c>
      <c r="AA1724">
        <v>42</v>
      </c>
      <c r="AB1724" t="str">
        <f t="shared" si="21"/>
        <v>Hywel DdaCeredigion</v>
      </c>
      <c r="AC1724" t="str">
        <f>IFERROR(VLOOKUP(AB1724,Control!X:Y,2,FALSE),"secondary")</f>
        <v>Primary</v>
      </c>
    </row>
    <row r="1725" spans="1:29" x14ac:dyDescent="0.25">
      <c r="A1725" s="11">
        <v>44655</v>
      </c>
      <c r="B1725" s="2">
        <v>14</v>
      </c>
      <c r="C1725" t="s">
        <v>76</v>
      </c>
      <c r="D1725" t="s">
        <v>147</v>
      </c>
      <c r="E1725" t="s">
        <v>132</v>
      </c>
      <c r="F1725" t="s">
        <v>287</v>
      </c>
      <c r="G1725" s="3">
        <v>27.225277666666667</v>
      </c>
      <c r="H1725" s="5">
        <v>7.2995110725308648E-2</v>
      </c>
      <c r="I1725" s="2">
        <v>2</v>
      </c>
      <c r="J1725" s="2">
        <v>0</v>
      </c>
      <c r="K1725" s="2">
        <v>0</v>
      </c>
      <c r="L1725" s="2">
        <v>13</v>
      </c>
      <c r="M1725" s="2">
        <v>13</v>
      </c>
      <c r="N1725">
        <v>2</v>
      </c>
      <c r="O1725" s="2">
        <v>7</v>
      </c>
      <c r="P1725" s="2">
        <v>2</v>
      </c>
      <c r="Q1725" s="2">
        <v>8</v>
      </c>
      <c r="R1725" s="2">
        <v>10</v>
      </c>
      <c r="S1725" s="2">
        <v>2</v>
      </c>
      <c r="T1725" s="2">
        <v>0</v>
      </c>
      <c r="U1725" s="2">
        <v>1</v>
      </c>
      <c r="V1725" s="45">
        <v>2.8356481481481483E-2</v>
      </c>
      <c r="W1725" s="45">
        <v>0</v>
      </c>
      <c r="X1725" s="45">
        <v>3.0885416666666669E-2</v>
      </c>
      <c r="Y1725" s="2">
        <v>1</v>
      </c>
      <c r="Z1725" s="2">
        <v>10</v>
      </c>
      <c r="AA1725">
        <v>13</v>
      </c>
      <c r="AB1725" t="str">
        <f t="shared" si="21"/>
        <v>Hywel DdaGwynedd</v>
      </c>
      <c r="AC1725" t="str">
        <f>IFERROR(VLOOKUP(AB1725,Control!X:Y,2,FALSE),"secondary")</f>
        <v>secondary</v>
      </c>
    </row>
    <row r="1726" spans="1:29" x14ac:dyDescent="0.25">
      <c r="A1726" s="11">
        <v>44655</v>
      </c>
      <c r="B1726" s="2">
        <v>14</v>
      </c>
      <c r="C1726" t="s">
        <v>76</v>
      </c>
      <c r="D1726" t="s">
        <v>144</v>
      </c>
      <c r="E1726" t="s">
        <v>132</v>
      </c>
      <c r="F1726" t="s">
        <v>270</v>
      </c>
      <c r="G1726" s="3">
        <v>109.37888316666668</v>
      </c>
      <c r="H1726" s="5">
        <v>4.6186339325716849E-2</v>
      </c>
      <c r="I1726" s="2">
        <v>6</v>
      </c>
      <c r="J1726" s="2">
        <v>2</v>
      </c>
      <c r="K1726" s="2">
        <v>0</v>
      </c>
      <c r="L1726" s="2">
        <v>120</v>
      </c>
      <c r="M1726" s="2">
        <v>120</v>
      </c>
      <c r="N1726">
        <v>33</v>
      </c>
      <c r="O1726" s="2">
        <v>85</v>
      </c>
      <c r="P1726" s="2">
        <v>17</v>
      </c>
      <c r="Q1726" s="2">
        <v>77</v>
      </c>
      <c r="R1726" s="2">
        <v>93</v>
      </c>
      <c r="S1726" s="2">
        <v>16</v>
      </c>
      <c r="T1726" s="2">
        <v>4</v>
      </c>
      <c r="U1726" s="2">
        <v>6</v>
      </c>
      <c r="V1726" s="45">
        <v>7.766203703703704E-3</v>
      </c>
      <c r="W1726" s="45">
        <v>0.29411764705882354</v>
      </c>
      <c r="X1726" s="45">
        <v>8.5057870370370381E-2</v>
      </c>
      <c r="Y1726" s="2">
        <v>10</v>
      </c>
      <c r="Z1726" s="2">
        <v>93</v>
      </c>
      <c r="AA1726">
        <v>120</v>
      </c>
      <c r="AB1726" t="str">
        <f t="shared" si="21"/>
        <v>Hywel DdaPembrokeshire</v>
      </c>
      <c r="AC1726" t="str">
        <f>IFERROR(VLOOKUP(AB1726,Control!X:Y,2,FALSE),"secondary")</f>
        <v>Primary</v>
      </c>
    </row>
    <row r="1727" spans="1:29" x14ac:dyDescent="0.25">
      <c r="A1727" s="11">
        <v>44655</v>
      </c>
      <c r="B1727" s="2">
        <v>14</v>
      </c>
      <c r="C1727" t="s">
        <v>76</v>
      </c>
      <c r="D1727" t="s">
        <v>137</v>
      </c>
      <c r="E1727" t="s">
        <v>132</v>
      </c>
      <c r="F1727" t="s">
        <v>270</v>
      </c>
      <c r="G1727" s="3">
        <v>13.068886999999998</v>
      </c>
      <c r="H1727" s="5">
        <v>3.8458207602339187E-2</v>
      </c>
      <c r="I1727" s="2">
        <v>0</v>
      </c>
      <c r="J1727" s="2">
        <v>0</v>
      </c>
      <c r="K1727" s="2">
        <v>0</v>
      </c>
      <c r="L1727" s="2">
        <v>20</v>
      </c>
      <c r="M1727" s="2">
        <v>20</v>
      </c>
      <c r="N1727">
        <v>5</v>
      </c>
      <c r="O1727" s="2">
        <v>14</v>
      </c>
      <c r="P1727" s="2">
        <v>11</v>
      </c>
      <c r="Q1727" s="2">
        <v>4</v>
      </c>
      <c r="R1727" s="2">
        <v>5</v>
      </c>
      <c r="S1727" s="2">
        <v>1</v>
      </c>
      <c r="T1727" s="2">
        <v>0</v>
      </c>
      <c r="U1727" s="2">
        <v>4</v>
      </c>
      <c r="V1727" s="45">
        <v>1.1527777777777779E-2</v>
      </c>
      <c r="W1727" s="45">
        <v>0.27272727272727271</v>
      </c>
      <c r="X1727" s="45">
        <v>8.8888888888888889E-3</v>
      </c>
      <c r="Y1727" s="2">
        <v>4</v>
      </c>
      <c r="Z1727" s="2">
        <v>5</v>
      </c>
      <c r="AA1727">
        <v>20</v>
      </c>
      <c r="AB1727" t="str">
        <f t="shared" si="21"/>
        <v>Hywel DdaPembrokeshire</v>
      </c>
      <c r="AC1727" t="str">
        <f>IFERROR(VLOOKUP(AB1727,Control!X:Y,2,FALSE),"secondary")</f>
        <v>Primary</v>
      </c>
    </row>
    <row r="1728" spans="1:29" x14ac:dyDescent="0.25">
      <c r="A1728" s="11">
        <v>44655</v>
      </c>
      <c r="B1728" s="2">
        <v>14</v>
      </c>
      <c r="C1728" t="s">
        <v>76</v>
      </c>
      <c r="D1728" t="s">
        <v>175</v>
      </c>
      <c r="E1728" t="s">
        <v>153</v>
      </c>
      <c r="F1728" t="s">
        <v>270</v>
      </c>
      <c r="G1728" s="3">
        <v>0</v>
      </c>
      <c r="H1728" s="5">
        <v>3.5416666666666665E-3</v>
      </c>
      <c r="I1728" s="2">
        <v>0</v>
      </c>
      <c r="J1728" s="2">
        <v>0</v>
      </c>
      <c r="K1728" s="2">
        <v>0</v>
      </c>
      <c r="L1728" s="2">
        <v>1</v>
      </c>
      <c r="M1728" s="2">
        <v>1</v>
      </c>
      <c r="N1728">
        <v>0</v>
      </c>
      <c r="O1728" s="2">
        <v>1</v>
      </c>
      <c r="P1728" s="2">
        <v>0</v>
      </c>
      <c r="Q1728" s="2">
        <v>0</v>
      </c>
      <c r="R1728" s="2">
        <v>0</v>
      </c>
      <c r="S1728" s="2">
        <v>0</v>
      </c>
      <c r="T1728" s="2">
        <v>1</v>
      </c>
      <c r="U1728" s="2">
        <v>0</v>
      </c>
      <c r="V1728" s="45" t="s">
        <v>77</v>
      </c>
      <c r="W1728" s="45" t="s">
        <v>77</v>
      </c>
      <c r="X1728" s="45" t="s">
        <v>77</v>
      </c>
      <c r="Y1728" s="2">
        <v>1</v>
      </c>
      <c r="Z1728" s="2">
        <v>0</v>
      </c>
      <c r="AA1728">
        <v>1</v>
      </c>
      <c r="AB1728" t="str">
        <f t="shared" si="21"/>
        <v>Hywel DdaPembrokeshire</v>
      </c>
      <c r="AC1728" t="str">
        <f>IFERROR(VLOOKUP(AB1728,Control!X:Y,2,FALSE),"secondary")</f>
        <v>Primary</v>
      </c>
    </row>
    <row r="1729" spans="1:29" x14ac:dyDescent="0.25">
      <c r="A1729" s="11">
        <v>44655</v>
      </c>
      <c r="B1729" s="2">
        <v>14</v>
      </c>
      <c r="C1729" t="s">
        <v>76</v>
      </c>
      <c r="D1729" t="s">
        <v>147</v>
      </c>
      <c r="E1729" t="s">
        <v>132</v>
      </c>
      <c r="F1729" t="s">
        <v>94</v>
      </c>
      <c r="G1729" s="3">
        <v>41.531943333333338</v>
      </c>
      <c r="H1729" s="5">
        <v>7.2157323164682541E-2</v>
      </c>
      <c r="I1729" s="2">
        <v>1</v>
      </c>
      <c r="J1729" s="2">
        <v>0</v>
      </c>
      <c r="K1729" s="2">
        <v>0</v>
      </c>
      <c r="L1729" s="2">
        <v>22</v>
      </c>
      <c r="M1729" s="2">
        <v>22</v>
      </c>
      <c r="N1729">
        <v>2</v>
      </c>
      <c r="O1729" s="2">
        <v>10</v>
      </c>
      <c r="P1729" s="2">
        <v>2</v>
      </c>
      <c r="Q1729" s="2">
        <v>16</v>
      </c>
      <c r="R1729" s="2">
        <v>19</v>
      </c>
      <c r="S1729" s="2">
        <v>3</v>
      </c>
      <c r="T1729" s="2">
        <v>0</v>
      </c>
      <c r="U1729" s="2">
        <v>1</v>
      </c>
      <c r="V1729" s="45">
        <v>8.6168981481481478E-3</v>
      </c>
      <c r="W1729" s="45">
        <v>0.5</v>
      </c>
      <c r="X1729" s="45">
        <v>4.0381944444444443E-2</v>
      </c>
      <c r="Y1729" s="2">
        <v>1</v>
      </c>
      <c r="Z1729" s="2">
        <v>19</v>
      </c>
      <c r="AA1729">
        <v>22</v>
      </c>
      <c r="AB1729" t="str">
        <f t="shared" si="21"/>
        <v>Hywel DdaPowys</v>
      </c>
      <c r="AC1729" t="str">
        <f>IFERROR(VLOOKUP(AB1729,Control!X:Y,2,FALSE),"secondary")</f>
        <v>secondary</v>
      </c>
    </row>
    <row r="1730" spans="1:29" x14ac:dyDescent="0.25">
      <c r="A1730" s="11">
        <v>44655</v>
      </c>
      <c r="B1730" s="2">
        <v>14</v>
      </c>
      <c r="C1730" t="s">
        <v>76</v>
      </c>
      <c r="D1730" t="s">
        <v>145</v>
      </c>
      <c r="E1730" t="s">
        <v>146</v>
      </c>
      <c r="F1730" t="s">
        <v>267</v>
      </c>
      <c r="G1730" s="3">
        <v>0.4375</v>
      </c>
      <c r="H1730" s="5">
        <v>2.8645833333333336E-2</v>
      </c>
      <c r="I1730" s="2">
        <v>0</v>
      </c>
      <c r="J1730" s="2">
        <v>0</v>
      </c>
      <c r="K1730" s="2">
        <v>0</v>
      </c>
      <c r="L1730" s="2">
        <v>1</v>
      </c>
      <c r="M1730" s="2">
        <v>1</v>
      </c>
      <c r="N1730">
        <v>0</v>
      </c>
      <c r="O1730" s="2">
        <v>1</v>
      </c>
      <c r="P1730" s="2">
        <v>0</v>
      </c>
      <c r="Q1730" s="2">
        <v>1</v>
      </c>
      <c r="R1730" s="2">
        <v>1</v>
      </c>
      <c r="S1730" s="2">
        <v>0</v>
      </c>
      <c r="T1730" s="2">
        <v>0</v>
      </c>
      <c r="U1730" s="2">
        <v>0</v>
      </c>
      <c r="V1730" s="45" t="s">
        <v>77</v>
      </c>
      <c r="W1730" s="45" t="s">
        <v>77</v>
      </c>
      <c r="X1730" s="45">
        <v>0.2739699074074074</v>
      </c>
      <c r="Y1730" s="2">
        <v>0</v>
      </c>
      <c r="Z1730" s="2">
        <v>1</v>
      </c>
      <c r="AA1730">
        <v>1</v>
      </c>
      <c r="AB1730" t="str">
        <f t="shared" si="21"/>
        <v>Hywel DdaSwansea</v>
      </c>
      <c r="AC1730" t="str">
        <f>IFERROR(VLOOKUP(AB1730,Control!X:Y,2,FALSE),"secondary")</f>
        <v>secondary</v>
      </c>
    </row>
    <row r="1731" spans="1:29" x14ac:dyDescent="0.25">
      <c r="A1731" s="11">
        <v>44655</v>
      </c>
      <c r="B1731" s="2">
        <v>14</v>
      </c>
      <c r="C1731" t="s">
        <v>94</v>
      </c>
      <c r="D1731" t="s">
        <v>240</v>
      </c>
      <c r="E1731" t="s">
        <v>153</v>
      </c>
      <c r="F1731" t="s">
        <v>94</v>
      </c>
      <c r="G1731" s="3">
        <v>0</v>
      </c>
      <c r="H1731" s="5">
        <v>2.5706020833333332E-2</v>
      </c>
      <c r="I1731" s="2">
        <v>0</v>
      </c>
      <c r="J1731" s="2">
        <v>0</v>
      </c>
      <c r="K1731" s="2">
        <v>0</v>
      </c>
      <c r="L1731" s="2">
        <v>1</v>
      </c>
      <c r="M1731" s="2">
        <v>1</v>
      </c>
      <c r="N1731">
        <v>0</v>
      </c>
      <c r="O1731" s="2">
        <v>1</v>
      </c>
      <c r="P1731" s="2">
        <v>1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45">
        <v>1.5625000000000001E-3</v>
      </c>
      <c r="W1731" s="45">
        <v>1</v>
      </c>
      <c r="X1731" s="45" t="s">
        <v>77</v>
      </c>
      <c r="Y1731" s="2">
        <v>0</v>
      </c>
      <c r="Z1731" s="2">
        <v>0</v>
      </c>
      <c r="AA1731">
        <v>1</v>
      </c>
      <c r="AB1731" t="str">
        <f t="shared" si="21"/>
        <v>PowysPowys</v>
      </c>
      <c r="AC1731" t="str">
        <f>IFERROR(VLOOKUP(AB1731,Control!X:Y,2,FALSE),"secondary")</f>
        <v>Primary</v>
      </c>
    </row>
    <row r="1732" spans="1:29" x14ac:dyDescent="0.25">
      <c r="A1732" s="11">
        <v>44655</v>
      </c>
      <c r="B1732" s="2">
        <v>14</v>
      </c>
      <c r="C1732" t="s">
        <v>94</v>
      </c>
      <c r="D1732" t="s">
        <v>228</v>
      </c>
      <c r="E1732" t="s">
        <v>170</v>
      </c>
      <c r="F1732" t="s">
        <v>94</v>
      </c>
      <c r="G1732" s="3">
        <v>0</v>
      </c>
      <c r="H1732" s="5">
        <v>2.5555555555555554E-2</v>
      </c>
      <c r="I1732" s="2">
        <v>0</v>
      </c>
      <c r="J1732" s="2">
        <v>0</v>
      </c>
      <c r="K1732" s="2">
        <v>0</v>
      </c>
      <c r="L1732" s="2">
        <v>1</v>
      </c>
      <c r="M1732" s="2">
        <v>1</v>
      </c>
      <c r="N1732">
        <v>0</v>
      </c>
      <c r="O1732" s="2">
        <v>1</v>
      </c>
      <c r="P1732" s="2">
        <v>0</v>
      </c>
      <c r="Q1732" s="2">
        <v>1</v>
      </c>
      <c r="R1732" s="2">
        <v>1</v>
      </c>
      <c r="S1732" s="2">
        <v>0</v>
      </c>
      <c r="T1732" s="2">
        <v>0</v>
      </c>
      <c r="U1732" s="2">
        <v>0</v>
      </c>
      <c r="V1732" s="45" t="s">
        <v>77</v>
      </c>
      <c r="W1732" s="45" t="s">
        <v>77</v>
      </c>
      <c r="X1732" s="45">
        <v>3.6550925925925924E-2</v>
      </c>
      <c r="Y1732" s="2">
        <v>0</v>
      </c>
      <c r="Z1732" s="2">
        <v>1</v>
      </c>
      <c r="AA1732">
        <v>1</v>
      </c>
      <c r="AB1732" t="str">
        <f t="shared" si="21"/>
        <v>PowysPowys</v>
      </c>
      <c r="AC1732" t="str">
        <f>IFERROR(VLOOKUP(AB1732,Control!X:Y,2,FALSE),"secondary")</f>
        <v>Primary</v>
      </c>
    </row>
    <row r="1733" spans="1:29" x14ac:dyDescent="0.25">
      <c r="A1733" s="11">
        <v>44655</v>
      </c>
      <c r="B1733" s="2">
        <v>14</v>
      </c>
      <c r="C1733" t="s">
        <v>80</v>
      </c>
      <c r="D1733" t="s">
        <v>133</v>
      </c>
      <c r="E1733" t="s">
        <v>132</v>
      </c>
      <c r="F1733" t="s">
        <v>269</v>
      </c>
      <c r="G1733" s="3">
        <v>11.214722166666666</v>
      </c>
      <c r="H1733" s="5">
        <v>7.6582329365079374E-2</v>
      </c>
      <c r="I1733" s="2">
        <v>1</v>
      </c>
      <c r="J1733" s="2">
        <v>1</v>
      </c>
      <c r="K1733" s="2">
        <v>0</v>
      </c>
      <c r="L1733" s="2">
        <v>7</v>
      </c>
      <c r="M1733" s="2">
        <v>7</v>
      </c>
      <c r="N1733">
        <v>1</v>
      </c>
      <c r="O1733" s="2">
        <v>3</v>
      </c>
      <c r="P1733" s="2">
        <v>2</v>
      </c>
      <c r="Q1733" s="2">
        <v>4</v>
      </c>
      <c r="R1733" s="2">
        <v>5</v>
      </c>
      <c r="S1733" s="2">
        <v>1</v>
      </c>
      <c r="T1733" s="2">
        <v>0</v>
      </c>
      <c r="U1733" s="2">
        <v>0</v>
      </c>
      <c r="V1733" s="45">
        <v>4.8726851851851856E-3</v>
      </c>
      <c r="W1733" s="45">
        <v>0.5</v>
      </c>
      <c r="X1733" s="45">
        <v>9.4976851851851868E-2</v>
      </c>
      <c r="Y1733" s="2">
        <v>0</v>
      </c>
      <c r="Z1733" s="2">
        <v>5</v>
      </c>
      <c r="AA1733">
        <v>7</v>
      </c>
      <c r="AB1733" t="str">
        <f t="shared" si="21"/>
        <v>Swansea BayBridgend</v>
      </c>
      <c r="AC1733" t="str">
        <f>IFERROR(VLOOKUP(AB1733,Control!X:Y,2,FALSE),"secondary")</f>
        <v>secondary</v>
      </c>
    </row>
    <row r="1734" spans="1:29" x14ac:dyDescent="0.25">
      <c r="A1734" s="11">
        <v>44655</v>
      </c>
      <c r="B1734" s="2">
        <v>14</v>
      </c>
      <c r="C1734" t="s">
        <v>80</v>
      </c>
      <c r="D1734" t="s">
        <v>133</v>
      </c>
      <c r="E1734" t="s">
        <v>132</v>
      </c>
      <c r="F1734" t="s">
        <v>273</v>
      </c>
      <c r="G1734" s="3">
        <v>0.20944450000000001</v>
      </c>
      <c r="H1734" s="5">
        <v>1.9143520833333334E-2</v>
      </c>
      <c r="I1734" s="2">
        <v>0</v>
      </c>
      <c r="J1734" s="2">
        <v>0</v>
      </c>
      <c r="K1734" s="2">
        <v>0</v>
      </c>
      <c r="L1734" s="2">
        <v>1</v>
      </c>
      <c r="M1734" s="2">
        <v>1</v>
      </c>
      <c r="N1734">
        <v>0</v>
      </c>
      <c r="O1734" s="2">
        <v>1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1</v>
      </c>
      <c r="V1734" s="45" t="s">
        <v>77</v>
      </c>
      <c r="W1734" s="45" t="s">
        <v>77</v>
      </c>
      <c r="X1734" s="45" t="s">
        <v>77</v>
      </c>
      <c r="Y1734" s="2">
        <v>1</v>
      </c>
      <c r="Z1734" s="2">
        <v>0</v>
      </c>
      <c r="AA1734">
        <v>1</v>
      </c>
      <c r="AB1734" t="str">
        <f t="shared" si="21"/>
        <v>Swansea BayCardiff</v>
      </c>
      <c r="AC1734" t="str">
        <f>IFERROR(VLOOKUP(AB1734,Control!X:Y,2,FALSE),"secondary")</f>
        <v>secondary</v>
      </c>
    </row>
    <row r="1735" spans="1:29" x14ac:dyDescent="0.25">
      <c r="A1735" s="11">
        <v>44655</v>
      </c>
      <c r="B1735" s="2">
        <v>14</v>
      </c>
      <c r="C1735" t="s">
        <v>80</v>
      </c>
      <c r="D1735" t="s">
        <v>133</v>
      </c>
      <c r="E1735" t="s">
        <v>132</v>
      </c>
      <c r="F1735" t="s">
        <v>268</v>
      </c>
      <c r="G1735" s="3">
        <v>9.7752778333333321</v>
      </c>
      <c r="H1735" s="5">
        <v>5.4909722222222228E-2</v>
      </c>
      <c r="I1735" s="2">
        <v>1</v>
      </c>
      <c r="J1735" s="2">
        <v>1</v>
      </c>
      <c r="K1735" s="2">
        <v>0</v>
      </c>
      <c r="L1735" s="2">
        <v>10</v>
      </c>
      <c r="M1735" s="2">
        <v>10</v>
      </c>
      <c r="N1735">
        <v>2</v>
      </c>
      <c r="O1735" s="2">
        <v>8</v>
      </c>
      <c r="P1735" s="2">
        <v>4</v>
      </c>
      <c r="Q1735" s="2">
        <v>4</v>
      </c>
      <c r="R1735" s="2">
        <v>4</v>
      </c>
      <c r="S1735" s="2">
        <v>0</v>
      </c>
      <c r="T1735" s="2">
        <v>0</v>
      </c>
      <c r="U1735" s="2">
        <v>2</v>
      </c>
      <c r="V1735" s="45">
        <v>4.820601851851852E-3</v>
      </c>
      <c r="W1735" s="45">
        <v>0.5</v>
      </c>
      <c r="X1735" s="45">
        <v>5.8391203703703709E-2</v>
      </c>
      <c r="Y1735" s="2">
        <v>2</v>
      </c>
      <c r="Z1735" s="2">
        <v>4</v>
      </c>
      <c r="AA1735">
        <v>10</v>
      </c>
      <c r="AB1735" t="str">
        <f t="shared" si="21"/>
        <v>Swansea BayCarmarthenshire</v>
      </c>
      <c r="AC1735" t="str">
        <f>IFERROR(VLOOKUP(AB1735,Control!X:Y,2,FALSE),"secondary")</f>
        <v>secondary</v>
      </c>
    </row>
    <row r="1736" spans="1:29" x14ac:dyDescent="0.25">
      <c r="A1736" s="11">
        <v>44655</v>
      </c>
      <c r="B1736" s="2">
        <v>14</v>
      </c>
      <c r="C1736" t="s">
        <v>80</v>
      </c>
      <c r="D1736" t="s">
        <v>149</v>
      </c>
      <c r="E1736" t="s">
        <v>150</v>
      </c>
      <c r="F1736" t="s">
        <v>268</v>
      </c>
      <c r="G1736" s="3">
        <v>0</v>
      </c>
      <c r="H1736" s="5">
        <v>1.8339100694444447E-2</v>
      </c>
      <c r="I1736" s="2">
        <v>0</v>
      </c>
      <c r="J1736" s="2">
        <v>0</v>
      </c>
      <c r="K1736" s="2">
        <v>0</v>
      </c>
      <c r="L1736" s="2">
        <v>2</v>
      </c>
      <c r="M1736" s="2">
        <v>2</v>
      </c>
      <c r="N1736">
        <v>1</v>
      </c>
      <c r="O1736" s="2">
        <v>2</v>
      </c>
      <c r="P1736" s="2">
        <v>0</v>
      </c>
      <c r="Q1736" s="2">
        <v>1</v>
      </c>
      <c r="R1736" s="2">
        <v>1</v>
      </c>
      <c r="S1736" s="2">
        <v>0</v>
      </c>
      <c r="T1736" s="2">
        <v>0</v>
      </c>
      <c r="U1736" s="2">
        <v>1</v>
      </c>
      <c r="V1736" s="45" t="s">
        <v>77</v>
      </c>
      <c r="W1736" s="45" t="s">
        <v>77</v>
      </c>
      <c r="X1736" s="45">
        <v>7.3206018518518531E-2</v>
      </c>
      <c r="Y1736" s="2">
        <v>1</v>
      </c>
      <c r="Z1736" s="2">
        <v>1</v>
      </c>
      <c r="AA1736">
        <v>2</v>
      </c>
      <c r="AB1736" t="str">
        <f t="shared" si="21"/>
        <v>Swansea BayCarmarthenshire</v>
      </c>
      <c r="AC1736" t="str">
        <f>IFERROR(VLOOKUP(AB1736,Control!X:Y,2,FALSE),"secondary")</f>
        <v>secondary</v>
      </c>
    </row>
    <row r="1737" spans="1:29" x14ac:dyDescent="0.25">
      <c r="A1737" s="11">
        <v>44655</v>
      </c>
      <c r="B1737" s="2">
        <v>14</v>
      </c>
      <c r="C1737" t="s">
        <v>80</v>
      </c>
      <c r="D1737" t="s">
        <v>133</v>
      </c>
      <c r="E1737" t="s">
        <v>132</v>
      </c>
      <c r="F1737" t="s">
        <v>286</v>
      </c>
      <c r="G1737" s="3">
        <v>0</v>
      </c>
      <c r="H1737" s="5">
        <v>1.7638888888888888E-2</v>
      </c>
      <c r="I1737" s="2">
        <v>0</v>
      </c>
      <c r="J1737" s="2">
        <v>0</v>
      </c>
      <c r="K1737" s="2">
        <v>0</v>
      </c>
      <c r="L1737" s="2">
        <v>1</v>
      </c>
      <c r="M1737" s="2">
        <v>1</v>
      </c>
      <c r="N1737">
        <v>0</v>
      </c>
      <c r="O1737" s="2">
        <v>1</v>
      </c>
      <c r="P1737" s="2">
        <v>0</v>
      </c>
      <c r="Q1737" s="2">
        <v>1</v>
      </c>
      <c r="R1737" s="2">
        <v>1</v>
      </c>
      <c r="S1737" s="2">
        <v>0</v>
      </c>
      <c r="T1737" s="2">
        <v>0</v>
      </c>
      <c r="U1737" s="2">
        <v>0</v>
      </c>
      <c r="V1737" s="45" t="s">
        <v>77</v>
      </c>
      <c r="W1737" s="45" t="s">
        <v>77</v>
      </c>
      <c r="X1737" s="45">
        <v>5.7870370370370376E-3</v>
      </c>
      <c r="Y1737" s="2">
        <v>0</v>
      </c>
      <c r="Z1737" s="2">
        <v>1</v>
      </c>
      <c r="AA1737">
        <v>1</v>
      </c>
      <c r="AB1737" t="str">
        <f t="shared" si="21"/>
        <v>Swansea BayCeredigion</v>
      </c>
      <c r="AC1737" t="str">
        <f>IFERROR(VLOOKUP(AB1737,Control!X:Y,2,FALSE),"secondary")</f>
        <v>secondary</v>
      </c>
    </row>
    <row r="1738" spans="1:29" x14ac:dyDescent="0.25">
      <c r="A1738" s="11">
        <v>44655</v>
      </c>
      <c r="B1738" s="2">
        <v>14</v>
      </c>
      <c r="C1738" t="s">
        <v>80</v>
      </c>
      <c r="D1738" t="s">
        <v>133</v>
      </c>
      <c r="E1738" t="s">
        <v>132</v>
      </c>
      <c r="F1738" t="s">
        <v>281</v>
      </c>
      <c r="G1738" s="3">
        <v>0.28888883333333332</v>
      </c>
      <c r="H1738" s="5">
        <v>2.2453701388888886E-2</v>
      </c>
      <c r="I1738" s="2">
        <v>0</v>
      </c>
      <c r="J1738" s="2">
        <v>0</v>
      </c>
      <c r="K1738" s="2">
        <v>0</v>
      </c>
      <c r="L1738" s="2">
        <v>1</v>
      </c>
      <c r="M1738" s="2">
        <v>1</v>
      </c>
      <c r="N1738">
        <v>0</v>
      </c>
      <c r="O1738" s="2">
        <v>1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1</v>
      </c>
      <c r="V1738" s="45" t="s">
        <v>77</v>
      </c>
      <c r="W1738" s="45" t="s">
        <v>77</v>
      </c>
      <c r="X1738" s="45" t="s">
        <v>77</v>
      </c>
      <c r="Y1738" s="2">
        <v>1</v>
      </c>
      <c r="Z1738" s="2">
        <v>0</v>
      </c>
      <c r="AA1738">
        <v>1</v>
      </c>
      <c r="AB1738" t="str">
        <f t="shared" si="21"/>
        <v>Swansea BayMerthyr Tydfil</v>
      </c>
      <c r="AC1738" t="str">
        <f>IFERROR(VLOOKUP(AB1738,Control!X:Y,2,FALSE),"secondary")</f>
        <v>secondary</v>
      </c>
    </row>
    <row r="1739" spans="1:29" x14ac:dyDescent="0.25">
      <c r="A1739" s="11">
        <v>44655</v>
      </c>
      <c r="B1739" s="2">
        <v>14</v>
      </c>
      <c r="C1739" t="s">
        <v>80</v>
      </c>
      <c r="D1739" t="s">
        <v>149</v>
      </c>
      <c r="E1739" t="s">
        <v>150</v>
      </c>
      <c r="F1739" t="s">
        <v>281</v>
      </c>
      <c r="G1739" s="3">
        <v>0</v>
      </c>
      <c r="H1739" s="5">
        <v>9.4849340277777788E-3</v>
      </c>
      <c r="I1739" s="2">
        <v>0</v>
      </c>
      <c r="J1739" s="2">
        <v>0</v>
      </c>
      <c r="K1739" s="2">
        <v>0</v>
      </c>
      <c r="L1739" s="2">
        <v>2</v>
      </c>
      <c r="M1739" s="2">
        <v>2</v>
      </c>
      <c r="N1739">
        <v>0</v>
      </c>
      <c r="O1739" s="2">
        <v>2</v>
      </c>
      <c r="P1739" s="2">
        <v>2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45">
        <v>1.3541666666666667E-3</v>
      </c>
      <c r="W1739" s="45">
        <v>1</v>
      </c>
      <c r="X1739" s="45" t="s">
        <v>77</v>
      </c>
      <c r="Y1739" s="2">
        <v>0</v>
      </c>
      <c r="Z1739" s="2">
        <v>0</v>
      </c>
      <c r="AA1739">
        <v>2</v>
      </c>
      <c r="AB1739" t="str">
        <f t="shared" si="21"/>
        <v>Swansea BayMerthyr Tydfil</v>
      </c>
      <c r="AC1739" t="str">
        <f>IFERROR(VLOOKUP(AB1739,Control!X:Y,2,FALSE),"secondary")</f>
        <v>secondary</v>
      </c>
    </row>
    <row r="1740" spans="1:29" x14ac:dyDescent="0.25">
      <c r="A1740" s="11">
        <v>44655</v>
      </c>
      <c r="B1740" s="2">
        <v>14</v>
      </c>
      <c r="C1740" t="s">
        <v>80</v>
      </c>
      <c r="D1740" t="s">
        <v>133</v>
      </c>
      <c r="E1740" t="s">
        <v>132</v>
      </c>
      <c r="F1740" t="s">
        <v>275</v>
      </c>
      <c r="G1740" s="3">
        <v>323.26138516666668</v>
      </c>
      <c r="H1740" s="5">
        <v>0.16266826640720389</v>
      </c>
      <c r="I1740" s="2">
        <v>25</v>
      </c>
      <c r="J1740" s="2">
        <v>23</v>
      </c>
      <c r="K1740" s="2">
        <v>6</v>
      </c>
      <c r="L1740" s="2">
        <v>96</v>
      </c>
      <c r="M1740" s="2">
        <v>95</v>
      </c>
      <c r="N1740">
        <v>36</v>
      </c>
      <c r="O1740" s="2">
        <v>45</v>
      </c>
      <c r="P1740" s="2">
        <v>18</v>
      </c>
      <c r="Q1740" s="2">
        <v>61</v>
      </c>
      <c r="R1740" s="2">
        <v>72</v>
      </c>
      <c r="S1740" s="2">
        <v>11</v>
      </c>
      <c r="T1740" s="2">
        <v>0</v>
      </c>
      <c r="U1740" s="2">
        <v>6</v>
      </c>
      <c r="V1740" s="45">
        <v>5.7696759259259264E-3</v>
      </c>
      <c r="W1740" s="45">
        <v>0.44444444444444442</v>
      </c>
      <c r="X1740" s="45">
        <v>6.637731481481482E-2</v>
      </c>
      <c r="Y1740" s="2">
        <v>6</v>
      </c>
      <c r="Z1740" s="2">
        <v>72</v>
      </c>
      <c r="AA1740">
        <v>96</v>
      </c>
      <c r="AB1740" t="str">
        <f t="shared" si="21"/>
        <v>Swansea BayNeath Port Talbot</v>
      </c>
      <c r="AC1740" t="str">
        <f>IFERROR(VLOOKUP(AB1740,Control!X:Y,2,FALSE),"secondary")</f>
        <v>Primary</v>
      </c>
    </row>
    <row r="1741" spans="1:29" x14ac:dyDescent="0.25">
      <c r="A1741" s="11">
        <v>44655</v>
      </c>
      <c r="B1741" s="2">
        <v>14</v>
      </c>
      <c r="C1741" t="s">
        <v>80</v>
      </c>
      <c r="D1741" t="s">
        <v>149</v>
      </c>
      <c r="E1741" t="s">
        <v>150</v>
      </c>
      <c r="F1741" t="s">
        <v>275</v>
      </c>
      <c r="G1741" s="3">
        <v>1.5694444999999999</v>
      </c>
      <c r="H1741" s="5">
        <v>4.0231482638888892E-2</v>
      </c>
      <c r="I1741" s="2">
        <v>0</v>
      </c>
      <c r="J1741" s="2">
        <v>0</v>
      </c>
      <c r="K1741" s="2">
        <v>0</v>
      </c>
      <c r="L1741" s="2">
        <v>6</v>
      </c>
      <c r="M1741" s="2">
        <v>6</v>
      </c>
      <c r="N1741">
        <v>0</v>
      </c>
      <c r="O1741" s="2">
        <v>3</v>
      </c>
      <c r="P1741" s="2">
        <v>0</v>
      </c>
      <c r="Q1741" s="2">
        <v>5</v>
      </c>
      <c r="R1741" s="2">
        <v>5</v>
      </c>
      <c r="S1741" s="2">
        <v>0</v>
      </c>
      <c r="T1741" s="2">
        <v>0</v>
      </c>
      <c r="U1741" s="2">
        <v>1</v>
      </c>
      <c r="V1741" s="45" t="s">
        <v>77</v>
      </c>
      <c r="W1741" s="45" t="s">
        <v>77</v>
      </c>
      <c r="X1741" s="45">
        <v>0.11155092592592593</v>
      </c>
      <c r="Y1741" s="2">
        <v>1</v>
      </c>
      <c r="Z1741" s="2">
        <v>5</v>
      </c>
      <c r="AA1741">
        <v>6</v>
      </c>
      <c r="AB1741" t="str">
        <f t="shared" si="21"/>
        <v>Swansea BayNeath Port Talbot</v>
      </c>
      <c r="AC1741" t="str">
        <f>IFERROR(VLOOKUP(AB1741,Control!X:Y,2,FALSE),"secondary")</f>
        <v>Primary</v>
      </c>
    </row>
    <row r="1742" spans="1:29" x14ac:dyDescent="0.25">
      <c r="A1742" s="11">
        <v>44655</v>
      </c>
      <c r="B1742" s="2">
        <v>14</v>
      </c>
      <c r="C1742" t="s">
        <v>80</v>
      </c>
      <c r="D1742" t="s">
        <v>133</v>
      </c>
      <c r="E1742" t="s">
        <v>132</v>
      </c>
      <c r="F1742" t="s">
        <v>271</v>
      </c>
      <c r="G1742" s="3">
        <v>0</v>
      </c>
      <c r="H1742" s="5">
        <v>7.9398125000000007E-3</v>
      </c>
      <c r="I1742" s="2">
        <v>0</v>
      </c>
      <c r="J1742" s="2">
        <v>0</v>
      </c>
      <c r="K1742" s="2">
        <v>0</v>
      </c>
      <c r="L1742" s="2">
        <v>1</v>
      </c>
      <c r="M1742" s="2">
        <v>1</v>
      </c>
      <c r="N1742">
        <v>1</v>
      </c>
      <c r="O1742" s="2">
        <v>1</v>
      </c>
      <c r="P1742" s="2">
        <v>1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45">
        <v>2.9398148148148148E-3</v>
      </c>
      <c r="W1742" s="45">
        <v>1</v>
      </c>
      <c r="X1742" s="45" t="s">
        <v>77</v>
      </c>
      <c r="Y1742" s="2">
        <v>0</v>
      </c>
      <c r="Z1742" s="2">
        <v>0</v>
      </c>
      <c r="AA1742">
        <v>1</v>
      </c>
      <c r="AB1742" t="str">
        <f t="shared" si="21"/>
        <v>Swansea BayNewport</v>
      </c>
      <c r="AC1742" t="str">
        <f>IFERROR(VLOOKUP(AB1742,Control!X:Y,2,FALSE),"secondary")</f>
        <v>secondary</v>
      </c>
    </row>
    <row r="1743" spans="1:29" x14ac:dyDescent="0.25">
      <c r="A1743" s="11">
        <v>44655</v>
      </c>
      <c r="B1743" s="2">
        <v>14</v>
      </c>
      <c r="C1743" t="s">
        <v>80</v>
      </c>
      <c r="D1743" t="s">
        <v>133</v>
      </c>
      <c r="E1743" t="s">
        <v>132</v>
      </c>
      <c r="F1743" t="s">
        <v>270</v>
      </c>
      <c r="G1743" s="3">
        <v>2.2791666666666668</v>
      </c>
      <c r="H1743" s="5">
        <v>3.9042246527777782E-2</v>
      </c>
      <c r="I1743" s="2">
        <v>0</v>
      </c>
      <c r="J1743" s="2">
        <v>0</v>
      </c>
      <c r="K1743" s="2">
        <v>0</v>
      </c>
      <c r="L1743" s="2">
        <v>5</v>
      </c>
      <c r="M1743" s="2">
        <v>5</v>
      </c>
      <c r="N1743">
        <v>1</v>
      </c>
      <c r="O1743" s="2">
        <v>4</v>
      </c>
      <c r="P1743" s="2">
        <v>0</v>
      </c>
      <c r="Q1743" s="2">
        <v>4</v>
      </c>
      <c r="R1743" s="2">
        <v>5</v>
      </c>
      <c r="S1743" s="2">
        <v>1</v>
      </c>
      <c r="T1743" s="2">
        <v>0</v>
      </c>
      <c r="U1743" s="2">
        <v>0</v>
      </c>
      <c r="V1743" s="45" t="s">
        <v>77</v>
      </c>
      <c r="W1743" s="45" t="s">
        <v>77</v>
      </c>
      <c r="X1743" s="45">
        <v>0.13016203703703705</v>
      </c>
      <c r="Y1743" s="2">
        <v>0</v>
      </c>
      <c r="Z1743" s="2">
        <v>5</v>
      </c>
      <c r="AA1743">
        <v>5</v>
      </c>
      <c r="AB1743" t="str">
        <f t="shared" si="21"/>
        <v>Swansea BayPembrokeshire</v>
      </c>
      <c r="AC1743" t="str">
        <f>IFERROR(VLOOKUP(AB1743,Control!X:Y,2,FALSE),"secondary")</f>
        <v>secondary</v>
      </c>
    </row>
    <row r="1744" spans="1:29" x14ac:dyDescent="0.25">
      <c r="A1744" s="11">
        <v>44655</v>
      </c>
      <c r="B1744" s="2">
        <v>14</v>
      </c>
      <c r="C1744" t="s">
        <v>80</v>
      </c>
      <c r="D1744" t="s">
        <v>133</v>
      </c>
      <c r="E1744" t="s">
        <v>132</v>
      </c>
      <c r="F1744" t="s">
        <v>94</v>
      </c>
      <c r="G1744" s="3">
        <v>62.444165666666656</v>
      </c>
      <c r="H1744" s="5">
        <v>0.18369752824074076</v>
      </c>
      <c r="I1744" s="2">
        <v>7</v>
      </c>
      <c r="J1744" s="2">
        <v>4</v>
      </c>
      <c r="K1744" s="2">
        <v>1</v>
      </c>
      <c r="L1744" s="2">
        <v>15</v>
      </c>
      <c r="M1744" s="2">
        <v>15</v>
      </c>
      <c r="N1744">
        <v>1</v>
      </c>
      <c r="O1744" s="2">
        <v>5</v>
      </c>
      <c r="P1744" s="2">
        <v>2</v>
      </c>
      <c r="Q1744" s="2">
        <v>8</v>
      </c>
      <c r="R1744" s="2">
        <v>11</v>
      </c>
      <c r="S1744" s="2">
        <v>3</v>
      </c>
      <c r="T1744" s="2">
        <v>1</v>
      </c>
      <c r="U1744" s="2">
        <v>1</v>
      </c>
      <c r="V1744" s="45">
        <v>1.7997685185185187E-3</v>
      </c>
      <c r="W1744" s="45">
        <v>1</v>
      </c>
      <c r="X1744" s="45">
        <v>9.7592592592592592E-2</v>
      </c>
      <c r="Y1744" s="2">
        <v>2</v>
      </c>
      <c r="Z1744" s="2">
        <v>11</v>
      </c>
      <c r="AA1744">
        <v>15</v>
      </c>
      <c r="AB1744" t="str">
        <f t="shared" si="21"/>
        <v>Swansea BayPowys</v>
      </c>
      <c r="AC1744" t="str">
        <f>IFERROR(VLOOKUP(AB1744,Control!X:Y,2,FALSE),"secondary")</f>
        <v>secondary</v>
      </c>
    </row>
    <row r="1745" spans="1:29" x14ac:dyDescent="0.25">
      <c r="A1745" s="11">
        <v>44655</v>
      </c>
      <c r="B1745" s="2">
        <v>14</v>
      </c>
      <c r="C1745" t="s">
        <v>80</v>
      </c>
      <c r="D1745" t="s">
        <v>149</v>
      </c>
      <c r="E1745" t="s">
        <v>150</v>
      </c>
      <c r="F1745" t="s">
        <v>94</v>
      </c>
      <c r="G1745" s="3">
        <v>0</v>
      </c>
      <c r="H1745" s="5">
        <v>2.9930555555555557E-2</v>
      </c>
      <c r="I1745" s="2">
        <v>0</v>
      </c>
      <c r="J1745" s="2">
        <v>0</v>
      </c>
      <c r="K1745" s="2">
        <v>0</v>
      </c>
      <c r="L1745" s="2">
        <v>1</v>
      </c>
      <c r="M1745" s="2">
        <v>1</v>
      </c>
      <c r="N1745">
        <v>0</v>
      </c>
      <c r="O1745" s="2">
        <v>1</v>
      </c>
      <c r="P1745" s="2">
        <v>0</v>
      </c>
      <c r="Q1745" s="2">
        <v>0</v>
      </c>
      <c r="R1745" s="2">
        <v>1</v>
      </c>
      <c r="S1745" s="2">
        <v>1</v>
      </c>
      <c r="T1745" s="2">
        <v>0</v>
      </c>
      <c r="U1745" s="2">
        <v>0</v>
      </c>
      <c r="V1745" s="45" t="s">
        <v>77</v>
      </c>
      <c r="W1745" s="45" t="s">
        <v>77</v>
      </c>
      <c r="X1745" s="45">
        <v>0.89768518518518525</v>
      </c>
      <c r="Y1745" s="2">
        <v>0</v>
      </c>
      <c r="Z1745" s="2">
        <v>1</v>
      </c>
      <c r="AA1745">
        <v>1</v>
      </c>
      <c r="AB1745" t="str">
        <f t="shared" si="21"/>
        <v>Swansea BayPowys</v>
      </c>
      <c r="AC1745" t="str">
        <f>IFERROR(VLOOKUP(AB1745,Control!X:Y,2,FALSE),"secondary")</f>
        <v>secondary</v>
      </c>
    </row>
    <row r="1746" spans="1:29" x14ac:dyDescent="0.25">
      <c r="A1746" s="11">
        <v>44655</v>
      </c>
      <c r="B1746" s="2">
        <v>14</v>
      </c>
      <c r="C1746" t="s">
        <v>80</v>
      </c>
      <c r="D1746" t="s">
        <v>133</v>
      </c>
      <c r="E1746" t="s">
        <v>132</v>
      </c>
      <c r="F1746" t="s">
        <v>267</v>
      </c>
      <c r="G1746" s="3">
        <v>631.78999233333332</v>
      </c>
      <c r="H1746" s="5">
        <v>0.1715556652861446</v>
      </c>
      <c r="I1746" s="2">
        <v>63</v>
      </c>
      <c r="J1746" s="2">
        <v>43</v>
      </c>
      <c r="K1746" s="2">
        <v>14</v>
      </c>
      <c r="L1746" s="2">
        <v>172</v>
      </c>
      <c r="M1746" s="2">
        <v>169</v>
      </c>
      <c r="N1746">
        <v>53</v>
      </c>
      <c r="O1746" s="2">
        <v>86</v>
      </c>
      <c r="P1746" s="2">
        <v>52</v>
      </c>
      <c r="Q1746" s="2">
        <v>79</v>
      </c>
      <c r="R1746" s="2">
        <v>103</v>
      </c>
      <c r="S1746" s="2">
        <v>24</v>
      </c>
      <c r="T1746" s="2">
        <v>7</v>
      </c>
      <c r="U1746" s="2">
        <v>10</v>
      </c>
      <c r="V1746" s="45">
        <v>4.4675925925925933E-3</v>
      </c>
      <c r="W1746" s="45">
        <v>0.57692307692307687</v>
      </c>
      <c r="X1746" s="45">
        <v>9.5138888888888898E-2</v>
      </c>
      <c r="Y1746" s="2">
        <v>17</v>
      </c>
      <c r="Z1746" s="2">
        <v>103</v>
      </c>
      <c r="AA1746">
        <v>171</v>
      </c>
      <c r="AB1746" t="str">
        <f t="shared" si="21"/>
        <v>Swansea BaySwansea</v>
      </c>
      <c r="AC1746" t="str">
        <f>IFERROR(VLOOKUP(AB1746,Control!X:Y,2,FALSE),"secondary")</f>
        <v>Primary</v>
      </c>
    </row>
    <row r="1747" spans="1:29" x14ac:dyDescent="0.25">
      <c r="A1747" s="11">
        <v>44655</v>
      </c>
      <c r="B1747" s="2">
        <v>14</v>
      </c>
      <c r="C1747" t="s">
        <v>80</v>
      </c>
      <c r="D1747" t="s">
        <v>149</v>
      </c>
      <c r="E1747" t="s">
        <v>150</v>
      </c>
      <c r="F1747" t="s">
        <v>267</v>
      </c>
      <c r="G1747" s="3">
        <v>18.826388833333333</v>
      </c>
      <c r="H1747" s="5">
        <v>8.38186175595238E-2</v>
      </c>
      <c r="I1747" s="2">
        <v>3</v>
      </c>
      <c r="J1747" s="2">
        <v>1</v>
      </c>
      <c r="K1747" s="2">
        <v>0</v>
      </c>
      <c r="L1747" s="2">
        <v>15</v>
      </c>
      <c r="M1747" s="2">
        <v>13</v>
      </c>
      <c r="N1747">
        <v>1</v>
      </c>
      <c r="O1747" s="2">
        <v>7</v>
      </c>
      <c r="P1747" s="2">
        <v>3</v>
      </c>
      <c r="Q1747" s="2">
        <v>11</v>
      </c>
      <c r="R1747" s="2">
        <v>12</v>
      </c>
      <c r="S1747" s="2">
        <v>1</v>
      </c>
      <c r="T1747" s="2">
        <v>0</v>
      </c>
      <c r="U1747" s="2">
        <v>0</v>
      </c>
      <c r="V1747" s="45">
        <v>7.2916666666666668E-3</v>
      </c>
      <c r="W1747" s="45">
        <v>0</v>
      </c>
      <c r="X1747" s="45">
        <v>0.20155671296296299</v>
      </c>
      <c r="Y1747" s="2">
        <v>0</v>
      </c>
      <c r="Z1747" s="2">
        <v>12</v>
      </c>
      <c r="AA1747">
        <v>15</v>
      </c>
      <c r="AB1747" t="str">
        <f t="shared" si="21"/>
        <v>Swansea BaySwansea</v>
      </c>
      <c r="AC1747" t="str">
        <f>IFERROR(VLOOKUP(AB1747,Control!X:Y,2,FALSE),"secondary")</f>
        <v>Primary</v>
      </c>
    </row>
    <row r="1748" spans="1:29" x14ac:dyDescent="0.25">
      <c r="A1748" s="11">
        <v>44655</v>
      </c>
      <c r="B1748" s="2">
        <v>14</v>
      </c>
      <c r="C1748" t="s">
        <v>80</v>
      </c>
      <c r="D1748" t="s">
        <v>229</v>
      </c>
      <c r="E1748" t="s">
        <v>150</v>
      </c>
      <c r="F1748" t="s">
        <v>267</v>
      </c>
      <c r="G1748" s="3">
        <v>0</v>
      </c>
      <c r="H1748" s="5" t="s">
        <v>77</v>
      </c>
      <c r="I1748" s="2">
        <v>0</v>
      </c>
      <c r="J1748" s="2">
        <v>0</v>
      </c>
      <c r="K1748" s="2">
        <v>0</v>
      </c>
      <c r="L1748" s="2">
        <v>2</v>
      </c>
      <c r="M1748" s="2">
        <v>0</v>
      </c>
      <c r="N1748">
        <v>0</v>
      </c>
      <c r="O1748" s="2">
        <v>0</v>
      </c>
      <c r="P1748" s="2">
        <v>0</v>
      </c>
      <c r="Q1748" s="2">
        <v>0</v>
      </c>
      <c r="R1748" s="2">
        <v>1</v>
      </c>
      <c r="S1748" s="2">
        <v>1</v>
      </c>
      <c r="T1748" s="2">
        <v>1</v>
      </c>
      <c r="U1748" s="2">
        <v>0</v>
      </c>
      <c r="V1748" s="45" t="s">
        <v>77</v>
      </c>
      <c r="W1748" s="45" t="s">
        <v>77</v>
      </c>
      <c r="X1748" s="45">
        <v>0.30679398148148151</v>
      </c>
      <c r="Y1748" s="2">
        <v>1</v>
      </c>
      <c r="Z1748" s="2">
        <v>1</v>
      </c>
      <c r="AA1748">
        <v>2</v>
      </c>
      <c r="AB1748" t="str">
        <f t="shared" si="21"/>
        <v>Swansea BaySwansea</v>
      </c>
      <c r="AC1748" t="str">
        <f>IFERROR(VLOOKUP(AB1748,Control!X:Y,2,FALSE),"secondary")</f>
        <v>Primary</v>
      </c>
    </row>
    <row r="1749" spans="1:29" x14ac:dyDescent="0.25">
      <c r="A1749" s="11">
        <v>44655</v>
      </c>
      <c r="B1749" s="2">
        <v>14</v>
      </c>
      <c r="C1749" t="s">
        <v>80</v>
      </c>
      <c r="D1749" t="s">
        <v>133</v>
      </c>
      <c r="E1749" t="s">
        <v>132</v>
      </c>
      <c r="F1749" t="s">
        <v>278</v>
      </c>
      <c r="G1749" s="3">
        <v>0.26361116666666667</v>
      </c>
      <c r="H1749" s="5">
        <v>1.58101875E-2</v>
      </c>
      <c r="I1749" s="2">
        <v>0</v>
      </c>
      <c r="J1749" s="2">
        <v>0</v>
      </c>
      <c r="K1749" s="2">
        <v>0</v>
      </c>
      <c r="L1749" s="2">
        <v>2</v>
      </c>
      <c r="M1749" s="2">
        <v>2</v>
      </c>
      <c r="N1749">
        <v>1</v>
      </c>
      <c r="O1749" s="2">
        <v>2</v>
      </c>
      <c r="P1749" s="2">
        <v>0</v>
      </c>
      <c r="Q1749" s="2">
        <v>1</v>
      </c>
      <c r="R1749" s="2">
        <v>1</v>
      </c>
      <c r="S1749" s="2">
        <v>0</v>
      </c>
      <c r="T1749" s="2">
        <v>0</v>
      </c>
      <c r="U1749" s="2">
        <v>1</v>
      </c>
      <c r="V1749" s="45" t="s">
        <v>77</v>
      </c>
      <c r="W1749" s="45" t="s">
        <v>77</v>
      </c>
      <c r="X1749" s="45">
        <v>1.7384259259259262E-2</v>
      </c>
      <c r="Y1749" s="2">
        <v>1</v>
      </c>
      <c r="Z1749" s="2">
        <v>1</v>
      </c>
      <c r="AA1749">
        <v>2</v>
      </c>
      <c r="AB1749" t="str">
        <f t="shared" si="21"/>
        <v>Swansea BayTorfaen</v>
      </c>
      <c r="AC1749" t="str">
        <f>IFERROR(VLOOKUP(AB1749,Control!X:Y,2,FALSE),"secondary")</f>
        <v>secondary</v>
      </c>
    </row>
    <row r="1750" spans="1:29" x14ac:dyDescent="0.25">
      <c r="A1750" s="11">
        <v>44648</v>
      </c>
      <c r="B1750" s="2">
        <v>13</v>
      </c>
      <c r="C1750" t="s">
        <v>89</v>
      </c>
      <c r="D1750" t="s">
        <v>134</v>
      </c>
      <c r="E1750" t="s">
        <v>132</v>
      </c>
      <c r="F1750" t="s">
        <v>280</v>
      </c>
      <c r="G1750" s="3">
        <v>25.618333500000006</v>
      </c>
      <c r="H1750" s="5">
        <v>5.0513265758547012E-2</v>
      </c>
      <c r="I1750" s="2">
        <v>1</v>
      </c>
      <c r="J1750" s="2">
        <v>0</v>
      </c>
      <c r="K1750" s="2">
        <v>0</v>
      </c>
      <c r="L1750" s="2">
        <v>24</v>
      </c>
      <c r="M1750" s="2">
        <v>24</v>
      </c>
      <c r="N1750">
        <v>5</v>
      </c>
      <c r="O1750" s="2">
        <v>17</v>
      </c>
      <c r="P1750" s="2">
        <v>5</v>
      </c>
      <c r="Q1750" s="2">
        <v>13</v>
      </c>
      <c r="R1750" s="2">
        <v>18</v>
      </c>
      <c r="S1750" s="2">
        <v>5</v>
      </c>
      <c r="T1750" s="2">
        <v>0</v>
      </c>
      <c r="U1750" s="2">
        <v>1</v>
      </c>
      <c r="V1750" s="45">
        <v>6.3541666666666668E-3</v>
      </c>
      <c r="W1750" s="45">
        <v>0.4</v>
      </c>
      <c r="X1750" s="45">
        <v>0.13113425925925928</v>
      </c>
      <c r="Y1750" s="2">
        <v>1</v>
      </c>
      <c r="Z1750" s="2">
        <v>18</v>
      </c>
      <c r="AA1750">
        <v>24</v>
      </c>
      <c r="AB1750" t="str">
        <f t="shared" si="21"/>
        <v>Aneurin BevanBlaenau Gwent</v>
      </c>
      <c r="AC1750" t="str">
        <f>IFERROR(VLOOKUP(AB1750,Control!X:Y,2,FALSE),"secondary")</f>
        <v>Primary</v>
      </c>
    </row>
    <row r="1751" spans="1:29" x14ac:dyDescent="0.25">
      <c r="A1751" s="11">
        <v>44648</v>
      </c>
      <c r="B1751" s="2">
        <v>13</v>
      </c>
      <c r="C1751" t="s">
        <v>89</v>
      </c>
      <c r="D1751" t="s">
        <v>152</v>
      </c>
      <c r="E1751" t="s">
        <v>132</v>
      </c>
      <c r="F1751" t="s">
        <v>280</v>
      </c>
      <c r="G1751" s="3">
        <v>0</v>
      </c>
      <c r="H1751" s="5">
        <v>4.9328693576388888E-2</v>
      </c>
      <c r="I1751" s="2">
        <v>0</v>
      </c>
      <c r="J1751" s="2">
        <v>0</v>
      </c>
      <c r="K1751" s="2">
        <v>0</v>
      </c>
      <c r="L1751" s="2">
        <v>8</v>
      </c>
      <c r="M1751" s="2">
        <v>8</v>
      </c>
      <c r="N1751">
        <v>0</v>
      </c>
      <c r="O1751" s="2">
        <v>4</v>
      </c>
      <c r="P1751" s="2">
        <v>2</v>
      </c>
      <c r="Q1751" s="2">
        <v>5</v>
      </c>
      <c r="R1751" s="2">
        <v>6</v>
      </c>
      <c r="S1751" s="2">
        <v>1</v>
      </c>
      <c r="T1751" s="2">
        <v>0</v>
      </c>
      <c r="U1751" s="2">
        <v>0</v>
      </c>
      <c r="V1751" s="45">
        <v>2.0486111111111113E-3</v>
      </c>
      <c r="W1751" s="45">
        <v>1</v>
      </c>
      <c r="X1751" s="45">
        <v>9.5266203703703714E-2</v>
      </c>
      <c r="Y1751" s="2">
        <v>0</v>
      </c>
      <c r="Z1751" s="2">
        <v>6</v>
      </c>
      <c r="AA1751">
        <v>8</v>
      </c>
      <c r="AB1751" t="str">
        <f t="shared" si="21"/>
        <v>Aneurin BevanBlaenau Gwent</v>
      </c>
      <c r="AC1751" t="str">
        <f>IFERROR(VLOOKUP(AB1751,Control!X:Y,2,FALSE),"secondary")</f>
        <v>Primary</v>
      </c>
    </row>
    <row r="1752" spans="1:29" x14ac:dyDescent="0.25">
      <c r="A1752" s="11">
        <v>44648</v>
      </c>
      <c r="B1752" s="2">
        <v>13</v>
      </c>
      <c r="C1752" t="s">
        <v>89</v>
      </c>
      <c r="D1752" t="s">
        <v>134</v>
      </c>
      <c r="E1752" t="s">
        <v>132</v>
      </c>
      <c r="F1752" t="s">
        <v>272</v>
      </c>
      <c r="G1752" s="3">
        <v>37.380833666666661</v>
      </c>
      <c r="H1752" s="5">
        <v>6.1671809027777802E-2</v>
      </c>
      <c r="I1752" s="2">
        <v>1</v>
      </c>
      <c r="J1752" s="2">
        <v>1</v>
      </c>
      <c r="K1752" s="2">
        <v>0</v>
      </c>
      <c r="L1752" s="2">
        <v>32</v>
      </c>
      <c r="M1752" s="2">
        <v>32</v>
      </c>
      <c r="N1752">
        <v>4</v>
      </c>
      <c r="O1752" s="2">
        <v>16</v>
      </c>
      <c r="P1752" s="2">
        <v>9</v>
      </c>
      <c r="Q1752" s="2">
        <v>19</v>
      </c>
      <c r="R1752" s="2">
        <v>21</v>
      </c>
      <c r="S1752" s="2">
        <v>2</v>
      </c>
      <c r="T1752" s="2">
        <v>1</v>
      </c>
      <c r="U1752" s="2">
        <v>1</v>
      </c>
      <c r="V1752" s="45">
        <v>6.5277777777777782E-3</v>
      </c>
      <c r="W1752" s="45">
        <v>0.22222222222222221</v>
      </c>
      <c r="X1752" s="45">
        <v>0.1308101851851852</v>
      </c>
      <c r="Y1752" s="2">
        <v>2</v>
      </c>
      <c r="Z1752" s="2">
        <v>21</v>
      </c>
      <c r="AA1752">
        <v>32</v>
      </c>
      <c r="AB1752" t="str">
        <f t="shared" si="21"/>
        <v>Aneurin BevanCaerphilly</v>
      </c>
      <c r="AC1752" t="str">
        <f>IFERROR(VLOOKUP(AB1752,Control!X:Y,2,FALSE),"secondary")</f>
        <v>Primary</v>
      </c>
    </row>
    <row r="1753" spans="1:29" x14ac:dyDescent="0.25">
      <c r="A1753" s="11">
        <v>44648</v>
      </c>
      <c r="B1753" s="2">
        <v>13</v>
      </c>
      <c r="C1753" t="s">
        <v>89</v>
      </c>
      <c r="D1753" t="s">
        <v>158</v>
      </c>
      <c r="E1753" t="s">
        <v>132</v>
      </c>
      <c r="F1753" t="s">
        <v>272</v>
      </c>
      <c r="G1753" s="3">
        <v>0</v>
      </c>
      <c r="H1753" s="5">
        <v>6.0335641203703709E-2</v>
      </c>
      <c r="I1753" s="2">
        <v>0</v>
      </c>
      <c r="J1753" s="2">
        <v>0</v>
      </c>
      <c r="K1753" s="2">
        <v>0</v>
      </c>
      <c r="L1753" s="2">
        <v>6</v>
      </c>
      <c r="M1753" s="2">
        <v>6</v>
      </c>
      <c r="N1753">
        <v>0</v>
      </c>
      <c r="O1753" s="2">
        <v>2</v>
      </c>
      <c r="P1753" s="2">
        <v>1</v>
      </c>
      <c r="Q1753" s="2">
        <v>4</v>
      </c>
      <c r="R1753" s="2">
        <v>4</v>
      </c>
      <c r="S1753" s="2">
        <v>0</v>
      </c>
      <c r="T1753" s="2">
        <v>0</v>
      </c>
      <c r="U1753" s="2">
        <v>1</v>
      </c>
      <c r="V1753" s="45">
        <v>4.6643518518518518E-3</v>
      </c>
      <c r="W1753" s="45">
        <v>1</v>
      </c>
      <c r="X1753" s="45">
        <v>0.12052083333333334</v>
      </c>
      <c r="Y1753" s="2">
        <v>1</v>
      </c>
      <c r="Z1753" s="2">
        <v>4</v>
      </c>
      <c r="AA1753">
        <v>6</v>
      </c>
      <c r="AB1753" t="str">
        <f t="shared" si="21"/>
        <v>Aneurin BevanCaerphilly</v>
      </c>
      <c r="AC1753" t="str">
        <f>IFERROR(VLOOKUP(AB1753,Control!X:Y,2,FALSE),"secondary")</f>
        <v>Primary</v>
      </c>
    </row>
    <row r="1754" spans="1:29" x14ac:dyDescent="0.25">
      <c r="A1754" s="11">
        <v>44648</v>
      </c>
      <c r="B1754" s="2">
        <v>13</v>
      </c>
      <c r="C1754" t="s">
        <v>89</v>
      </c>
      <c r="D1754" t="s">
        <v>152</v>
      </c>
      <c r="E1754" t="s">
        <v>132</v>
      </c>
      <c r="F1754" t="s">
        <v>272</v>
      </c>
      <c r="G1754" s="3">
        <v>0</v>
      </c>
      <c r="H1754" s="5">
        <v>4.3333335648148147E-2</v>
      </c>
      <c r="I1754" s="2">
        <v>0</v>
      </c>
      <c r="J1754" s="2">
        <v>0</v>
      </c>
      <c r="K1754" s="2">
        <v>0</v>
      </c>
      <c r="L1754" s="2">
        <v>3</v>
      </c>
      <c r="M1754" s="2">
        <v>3</v>
      </c>
      <c r="N1754">
        <v>0</v>
      </c>
      <c r="O1754" s="2">
        <v>2</v>
      </c>
      <c r="P1754" s="2">
        <v>1</v>
      </c>
      <c r="Q1754" s="2">
        <v>2</v>
      </c>
      <c r="R1754" s="2">
        <v>2</v>
      </c>
      <c r="S1754" s="2">
        <v>0</v>
      </c>
      <c r="T1754" s="2">
        <v>0</v>
      </c>
      <c r="U1754" s="2">
        <v>0</v>
      </c>
      <c r="V1754" s="45">
        <v>8.0324074074074082E-3</v>
      </c>
      <c r="W1754" s="45">
        <v>0</v>
      </c>
      <c r="X1754" s="45">
        <v>0.14836805555555554</v>
      </c>
      <c r="Y1754" s="2">
        <v>0</v>
      </c>
      <c r="Z1754" s="2">
        <v>2</v>
      </c>
      <c r="AA1754">
        <v>3</v>
      </c>
      <c r="AB1754" t="str">
        <f t="shared" si="21"/>
        <v>Aneurin BevanCaerphilly</v>
      </c>
      <c r="AC1754" t="str">
        <f>IFERROR(VLOOKUP(AB1754,Control!X:Y,2,FALSE),"secondary")</f>
        <v>Primary</v>
      </c>
    </row>
    <row r="1755" spans="1:29" x14ac:dyDescent="0.25">
      <c r="A1755" s="11">
        <v>44648</v>
      </c>
      <c r="B1755" s="2">
        <v>13</v>
      </c>
      <c r="C1755" t="s">
        <v>89</v>
      </c>
      <c r="D1755" t="s">
        <v>159</v>
      </c>
      <c r="E1755" t="s">
        <v>150</v>
      </c>
      <c r="F1755" t="s">
        <v>272</v>
      </c>
      <c r="G1755" s="3">
        <v>0</v>
      </c>
      <c r="H1755" s="5">
        <v>2.0830428819444444E-2</v>
      </c>
      <c r="I1755" s="2">
        <v>0</v>
      </c>
      <c r="J1755" s="2">
        <v>0</v>
      </c>
      <c r="K1755" s="2">
        <v>0</v>
      </c>
      <c r="L1755" s="2">
        <v>5</v>
      </c>
      <c r="M1755" s="2">
        <v>4</v>
      </c>
      <c r="N1755">
        <v>0</v>
      </c>
      <c r="O1755" s="2">
        <v>3</v>
      </c>
      <c r="P1755" s="2">
        <v>1</v>
      </c>
      <c r="Q1755" s="2">
        <v>3</v>
      </c>
      <c r="R1755" s="2">
        <v>4</v>
      </c>
      <c r="S1755" s="2">
        <v>1</v>
      </c>
      <c r="T1755" s="2">
        <v>0</v>
      </c>
      <c r="U1755" s="2">
        <v>0</v>
      </c>
      <c r="V1755" s="45">
        <v>2.5462962962962965E-3</v>
      </c>
      <c r="W1755" s="45">
        <v>1</v>
      </c>
      <c r="X1755" s="45">
        <v>0.11969328703703705</v>
      </c>
      <c r="Y1755" s="2">
        <v>0</v>
      </c>
      <c r="Z1755" s="2">
        <v>4</v>
      </c>
      <c r="AA1755">
        <v>5</v>
      </c>
      <c r="AB1755" t="str">
        <f t="shared" si="21"/>
        <v>Aneurin BevanCaerphilly</v>
      </c>
      <c r="AC1755" t="str">
        <f>IFERROR(VLOOKUP(AB1755,Control!X:Y,2,FALSE),"secondary")</f>
        <v>Primary</v>
      </c>
    </row>
    <row r="1756" spans="1:29" x14ac:dyDescent="0.25">
      <c r="A1756" s="11">
        <v>44648</v>
      </c>
      <c r="B1756" s="2">
        <v>13</v>
      </c>
      <c r="C1756" t="s">
        <v>89</v>
      </c>
      <c r="D1756" t="s">
        <v>167</v>
      </c>
      <c r="E1756" t="s">
        <v>153</v>
      </c>
      <c r="F1756" t="s">
        <v>272</v>
      </c>
      <c r="G1756" s="3">
        <v>0</v>
      </c>
      <c r="H1756" s="5">
        <v>3.4722222222222225E-3</v>
      </c>
      <c r="I1756" s="2">
        <v>0</v>
      </c>
      <c r="J1756" s="2">
        <v>0</v>
      </c>
      <c r="K1756" s="2">
        <v>0</v>
      </c>
      <c r="L1756" s="2">
        <v>1</v>
      </c>
      <c r="M1756" s="2">
        <v>1</v>
      </c>
      <c r="N1756">
        <v>0</v>
      </c>
      <c r="O1756" s="2">
        <v>1</v>
      </c>
      <c r="P1756" s="2">
        <v>0</v>
      </c>
      <c r="Q1756" s="2">
        <v>1</v>
      </c>
      <c r="R1756" s="2">
        <v>1</v>
      </c>
      <c r="S1756" s="2">
        <v>0</v>
      </c>
      <c r="T1756" s="2">
        <v>0</v>
      </c>
      <c r="U1756" s="2">
        <v>0</v>
      </c>
      <c r="V1756" s="45" t="s">
        <v>77</v>
      </c>
      <c r="W1756" s="45" t="s">
        <v>77</v>
      </c>
      <c r="X1756" s="45">
        <v>0.19950231481481484</v>
      </c>
      <c r="Y1756" s="2">
        <v>0</v>
      </c>
      <c r="Z1756" s="2">
        <v>1</v>
      </c>
      <c r="AA1756">
        <v>1</v>
      </c>
      <c r="AB1756" t="str">
        <f t="shared" si="21"/>
        <v>Aneurin BevanCaerphilly</v>
      </c>
      <c r="AC1756" t="str">
        <f>IFERROR(VLOOKUP(AB1756,Control!X:Y,2,FALSE),"secondary")</f>
        <v>Primary</v>
      </c>
    </row>
    <row r="1757" spans="1:29" x14ac:dyDescent="0.25">
      <c r="A1757" s="11">
        <v>44648</v>
      </c>
      <c r="B1757" s="2">
        <v>13</v>
      </c>
      <c r="C1757" t="s">
        <v>89</v>
      </c>
      <c r="D1757" t="s">
        <v>134</v>
      </c>
      <c r="E1757" t="s">
        <v>132</v>
      </c>
      <c r="F1757" t="s">
        <v>279</v>
      </c>
      <c r="G1757" s="3">
        <v>18.496942333333337</v>
      </c>
      <c r="H1757" s="5">
        <v>4.9858880876068372E-2</v>
      </c>
      <c r="I1757" s="2">
        <v>1</v>
      </c>
      <c r="J1757" s="2">
        <v>1</v>
      </c>
      <c r="K1757" s="2">
        <v>0</v>
      </c>
      <c r="L1757" s="2">
        <v>23</v>
      </c>
      <c r="M1757" s="2">
        <v>22</v>
      </c>
      <c r="N1757">
        <v>3</v>
      </c>
      <c r="O1757" s="2">
        <v>17</v>
      </c>
      <c r="P1757" s="2">
        <v>4</v>
      </c>
      <c r="Q1757" s="2">
        <v>13</v>
      </c>
      <c r="R1757" s="2">
        <v>16</v>
      </c>
      <c r="S1757" s="2">
        <v>3</v>
      </c>
      <c r="T1757" s="2">
        <v>0</v>
      </c>
      <c r="U1757" s="2">
        <v>3</v>
      </c>
      <c r="V1757" s="45">
        <v>6.2326388888888891E-3</v>
      </c>
      <c r="W1757" s="45">
        <v>0.5</v>
      </c>
      <c r="X1757" s="45">
        <v>0.10454282407407409</v>
      </c>
      <c r="Y1757" s="2">
        <v>3</v>
      </c>
      <c r="Z1757" s="2">
        <v>16</v>
      </c>
      <c r="AA1757">
        <v>23</v>
      </c>
      <c r="AB1757" t="str">
        <f t="shared" si="21"/>
        <v>Aneurin BevanMonmouthshire</v>
      </c>
      <c r="AC1757" t="str">
        <f>IFERROR(VLOOKUP(AB1757,Control!X:Y,2,FALSE),"secondary")</f>
        <v>Primary</v>
      </c>
    </row>
    <row r="1758" spans="1:29" x14ac:dyDescent="0.25">
      <c r="A1758" s="11">
        <v>44648</v>
      </c>
      <c r="B1758" s="2">
        <v>13</v>
      </c>
      <c r="C1758" t="s">
        <v>89</v>
      </c>
      <c r="D1758" t="s">
        <v>152</v>
      </c>
      <c r="E1758" t="s">
        <v>132</v>
      </c>
      <c r="F1758" t="s">
        <v>279</v>
      </c>
      <c r="G1758" s="3">
        <v>0</v>
      </c>
      <c r="H1758" s="5">
        <v>5.0424383101851857E-2</v>
      </c>
      <c r="I1758" s="2">
        <v>0</v>
      </c>
      <c r="J1758" s="2">
        <v>0</v>
      </c>
      <c r="K1758" s="2">
        <v>0</v>
      </c>
      <c r="L1758" s="2">
        <v>6</v>
      </c>
      <c r="M1758" s="2">
        <v>6</v>
      </c>
      <c r="N1758">
        <v>0</v>
      </c>
      <c r="O1758" s="2">
        <v>4</v>
      </c>
      <c r="P1758" s="2">
        <v>2</v>
      </c>
      <c r="Q1758" s="2">
        <v>4</v>
      </c>
      <c r="R1758" s="2">
        <v>4</v>
      </c>
      <c r="S1758" s="2">
        <v>0</v>
      </c>
      <c r="T1758" s="2">
        <v>0</v>
      </c>
      <c r="U1758" s="2">
        <v>0</v>
      </c>
      <c r="V1758" s="45">
        <v>1.0497685185185186E-2</v>
      </c>
      <c r="W1758" s="45">
        <v>0</v>
      </c>
      <c r="X1758" s="45">
        <v>0.15702546296296296</v>
      </c>
      <c r="Y1758" s="2">
        <v>0</v>
      </c>
      <c r="Z1758" s="2">
        <v>4</v>
      </c>
      <c r="AA1758">
        <v>6</v>
      </c>
      <c r="AB1758" t="str">
        <f t="shared" si="21"/>
        <v>Aneurin BevanMonmouthshire</v>
      </c>
      <c r="AC1758" t="str">
        <f>IFERROR(VLOOKUP(AB1758,Control!X:Y,2,FALSE),"secondary")</f>
        <v>Primary</v>
      </c>
    </row>
    <row r="1759" spans="1:29" x14ac:dyDescent="0.25">
      <c r="A1759" s="11">
        <v>44648</v>
      </c>
      <c r="B1759" s="2">
        <v>13</v>
      </c>
      <c r="C1759" t="s">
        <v>89</v>
      </c>
      <c r="D1759" t="s">
        <v>158</v>
      </c>
      <c r="E1759" t="s">
        <v>132</v>
      </c>
      <c r="F1759" t="s">
        <v>279</v>
      </c>
      <c r="G1759" s="3">
        <v>0</v>
      </c>
      <c r="H1759" s="5">
        <v>2.6972206944444441E-2</v>
      </c>
      <c r="I1759" s="2">
        <v>0</v>
      </c>
      <c r="J1759" s="2">
        <v>0</v>
      </c>
      <c r="K1759" s="2">
        <v>0</v>
      </c>
      <c r="L1759" s="2">
        <v>5</v>
      </c>
      <c r="M1759" s="2">
        <v>5</v>
      </c>
      <c r="N1759">
        <v>0</v>
      </c>
      <c r="O1759" s="2">
        <v>3</v>
      </c>
      <c r="P1759" s="2">
        <v>1</v>
      </c>
      <c r="Q1759" s="2">
        <v>2</v>
      </c>
      <c r="R1759" s="2">
        <v>2</v>
      </c>
      <c r="S1759" s="2">
        <v>0</v>
      </c>
      <c r="T1759" s="2">
        <v>0</v>
      </c>
      <c r="U1759" s="2">
        <v>2</v>
      </c>
      <c r="V1759" s="45">
        <v>6.4814814814814813E-4</v>
      </c>
      <c r="W1759" s="45">
        <v>1</v>
      </c>
      <c r="X1759" s="45">
        <v>4.4155092592592593E-2</v>
      </c>
      <c r="Y1759" s="2">
        <v>2</v>
      </c>
      <c r="Z1759" s="2">
        <v>2</v>
      </c>
      <c r="AA1759">
        <v>5</v>
      </c>
      <c r="AB1759" t="str">
        <f t="shared" si="21"/>
        <v>Aneurin BevanMonmouthshire</v>
      </c>
      <c r="AC1759" t="str">
        <f>IFERROR(VLOOKUP(AB1759,Control!X:Y,2,FALSE),"secondary")</f>
        <v>Primary</v>
      </c>
    </row>
    <row r="1760" spans="1:29" x14ac:dyDescent="0.25">
      <c r="A1760" s="11">
        <v>44648</v>
      </c>
      <c r="B1760" s="2">
        <v>13</v>
      </c>
      <c r="C1760" t="s">
        <v>89</v>
      </c>
      <c r="D1760" t="s">
        <v>134</v>
      </c>
      <c r="E1760" t="s">
        <v>132</v>
      </c>
      <c r="F1760" t="s">
        <v>271</v>
      </c>
      <c r="G1760" s="3">
        <v>55.726108666666669</v>
      </c>
      <c r="H1760" s="5">
        <v>5.9441325854700862E-2</v>
      </c>
      <c r="I1760" s="2">
        <v>5</v>
      </c>
      <c r="J1760" s="2">
        <v>1</v>
      </c>
      <c r="K1760" s="2">
        <v>0</v>
      </c>
      <c r="L1760" s="2">
        <v>50</v>
      </c>
      <c r="M1760" s="2">
        <v>50</v>
      </c>
      <c r="N1760">
        <v>6</v>
      </c>
      <c r="O1760" s="2">
        <v>29</v>
      </c>
      <c r="P1760" s="2">
        <v>13</v>
      </c>
      <c r="Q1760" s="2">
        <v>27</v>
      </c>
      <c r="R1760" s="2">
        <v>32</v>
      </c>
      <c r="S1760" s="2">
        <v>5</v>
      </c>
      <c r="T1760" s="2">
        <v>2</v>
      </c>
      <c r="U1760" s="2">
        <v>3</v>
      </c>
      <c r="V1760" s="45">
        <v>5.4398148148148149E-3</v>
      </c>
      <c r="W1760" s="45">
        <v>0.53846153846153844</v>
      </c>
      <c r="X1760" s="45">
        <v>6.4675925925925928E-2</v>
      </c>
      <c r="Y1760" s="2">
        <v>5</v>
      </c>
      <c r="Z1760" s="2">
        <v>32</v>
      </c>
      <c r="AA1760">
        <v>50</v>
      </c>
      <c r="AB1760" t="str">
        <f t="shared" si="21"/>
        <v>Aneurin BevanNewport</v>
      </c>
      <c r="AC1760" t="str">
        <f>IFERROR(VLOOKUP(AB1760,Control!X:Y,2,FALSE),"secondary")</f>
        <v>Primary</v>
      </c>
    </row>
    <row r="1761" spans="1:29" x14ac:dyDescent="0.25">
      <c r="A1761" s="11">
        <v>44648</v>
      </c>
      <c r="B1761" s="2">
        <v>13</v>
      </c>
      <c r="C1761" t="s">
        <v>89</v>
      </c>
      <c r="D1761" t="s">
        <v>158</v>
      </c>
      <c r="E1761" t="s">
        <v>132</v>
      </c>
      <c r="F1761" t="s">
        <v>271</v>
      </c>
      <c r="G1761" s="3">
        <v>0</v>
      </c>
      <c r="H1761" s="5">
        <v>3.1693672453703713E-2</v>
      </c>
      <c r="I1761" s="2">
        <v>0</v>
      </c>
      <c r="J1761" s="2">
        <v>0</v>
      </c>
      <c r="K1761" s="2">
        <v>0</v>
      </c>
      <c r="L1761" s="2">
        <v>12</v>
      </c>
      <c r="M1761" s="2">
        <v>12</v>
      </c>
      <c r="N1761">
        <v>0</v>
      </c>
      <c r="O1761" s="2">
        <v>11</v>
      </c>
      <c r="P1761" s="2">
        <v>1</v>
      </c>
      <c r="Q1761" s="2">
        <v>8</v>
      </c>
      <c r="R1761" s="2">
        <v>9</v>
      </c>
      <c r="S1761" s="2">
        <v>1</v>
      </c>
      <c r="T1761" s="2">
        <v>0</v>
      </c>
      <c r="U1761" s="2">
        <v>2</v>
      </c>
      <c r="V1761" s="45">
        <v>7.3611111111111108E-3</v>
      </c>
      <c r="W1761" s="45">
        <v>0</v>
      </c>
      <c r="X1761" s="45">
        <v>8.7627314814814825E-2</v>
      </c>
      <c r="Y1761" s="2">
        <v>2</v>
      </c>
      <c r="Z1761" s="2">
        <v>9</v>
      </c>
      <c r="AA1761">
        <v>12</v>
      </c>
      <c r="AB1761" t="str">
        <f t="shared" si="21"/>
        <v>Aneurin BevanNewport</v>
      </c>
      <c r="AC1761" t="str">
        <f>IFERROR(VLOOKUP(AB1761,Control!X:Y,2,FALSE),"secondary")</f>
        <v>Primary</v>
      </c>
    </row>
    <row r="1762" spans="1:29" x14ac:dyDescent="0.25">
      <c r="A1762" s="11">
        <v>44648</v>
      </c>
      <c r="B1762" s="2">
        <v>13</v>
      </c>
      <c r="C1762" t="s">
        <v>89</v>
      </c>
      <c r="D1762" t="s">
        <v>164</v>
      </c>
      <c r="E1762" t="s">
        <v>150</v>
      </c>
      <c r="F1762" t="s">
        <v>271</v>
      </c>
      <c r="G1762" s="3">
        <v>0</v>
      </c>
      <c r="H1762" s="5">
        <v>8.9351875000000004E-3</v>
      </c>
      <c r="I1762" s="2">
        <v>0</v>
      </c>
      <c r="J1762" s="2">
        <v>0</v>
      </c>
      <c r="K1762" s="2">
        <v>0</v>
      </c>
      <c r="L1762" s="2">
        <v>1</v>
      </c>
      <c r="M1762" s="2">
        <v>1</v>
      </c>
      <c r="N1762">
        <v>0</v>
      </c>
      <c r="O1762" s="2">
        <v>1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1</v>
      </c>
      <c r="V1762" s="45" t="s">
        <v>77</v>
      </c>
      <c r="W1762" s="45" t="s">
        <v>77</v>
      </c>
      <c r="X1762" s="45" t="s">
        <v>77</v>
      </c>
      <c r="Y1762" s="2">
        <v>1</v>
      </c>
      <c r="Z1762" s="2">
        <v>0</v>
      </c>
      <c r="AA1762">
        <v>1</v>
      </c>
      <c r="AB1762" t="str">
        <f t="shared" si="21"/>
        <v>Aneurin BevanNewport</v>
      </c>
      <c r="AC1762" t="str">
        <f>IFERROR(VLOOKUP(AB1762,Control!X:Y,2,FALSE),"secondary")</f>
        <v>Primary</v>
      </c>
    </row>
    <row r="1763" spans="1:29" x14ac:dyDescent="0.25">
      <c r="A1763" s="11">
        <v>44648</v>
      </c>
      <c r="B1763" s="2">
        <v>13</v>
      </c>
      <c r="C1763" t="s">
        <v>89</v>
      </c>
      <c r="D1763" t="s">
        <v>172</v>
      </c>
      <c r="E1763" t="s">
        <v>173</v>
      </c>
      <c r="F1763" t="s">
        <v>271</v>
      </c>
      <c r="G1763" s="3">
        <v>0</v>
      </c>
      <c r="H1763" s="5">
        <v>4.9768541666666668E-3</v>
      </c>
      <c r="I1763" s="2">
        <v>0</v>
      </c>
      <c r="J1763" s="2">
        <v>0</v>
      </c>
      <c r="K1763" s="2">
        <v>0</v>
      </c>
      <c r="L1763" s="2">
        <v>1</v>
      </c>
      <c r="M1763" s="2">
        <v>1</v>
      </c>
      <c r="N1763">
        <v>0</v>
      </c>
      <c r="O1763" s="2">
        <v>1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1</v>
      </c>
      <c r="V1763" s="45" t="s">
        <v>77</v>
      </c>
      <c r="W1763" s="45" t="s">
        <v>77</v>
      </c>
      <c r="X1763" s="45" t="s">
        <v>77</v>
      </c>
      <c r="Y1763" s="2">
        <v>1</v>
      </c>
      <c r="Z1763" s="2">
        <v>0</v>
      </c>
      <c r="AA1763">
        <v>1</v>
      </c>
      <c r="AB1763" t="str">
        <f t="shared" si="21"/>
        <v>Aneurin BevanNewport</v>
      </c>
      <c r="AC1763" t="str">
        <f>IFERROR(VLOOKUP(AB1763,Control!X:Y,2,FALSE),"secondary")</f>
        <v>Primary</v>
      </c>
    </row>
    <row r="1764" spans="1:29" x14ac:dyDescent="0.25">
      <c r="A1764" s="11">
        <v>44648</v>
      </c>
      <c r="B1764" s="2">
        <v>13</v>
      </c>
      <c r="C1764" t="s">
        <v>89</v>
      </c>
      <c r="D1764" t="s">
        <v>159</v>
      </c>
      <c r="E1764" t="s">
        <v>150</v>
      </c>
      <c r="F1764" t="s">
        <v>271</v>
      </c>
      <c r="G1764" s="3">
        <v>0</v>
      </c>
      <c r="H1764" s="5">
        <v>4.9305138888888888E-3</v>
      </c>
      <c r="I1764" s="2">
        <v>0</v>
      </c>
      <c r="J1764" s="2">
        <v>0</v>
      </c>
      <c r="K1764" s="2">
        <v>0</v>
      </c>
      <c r="L1764" s="2">
        <v>1</v>
      </c>
      <c r="M1764" s="2">
        <v>1</v>
      </c>
      <c r="N1764">
        <v>0</v>
      </c>
      <c r="O1764" s="2">
        <v>1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1</v>
      </c>
      <c r="V1764" s="45" t="s">
        <v>77</v>
      </c>
      <c r="W1764" s="45" t="s">
        <v>77</v>
      </c>
      <c r="X1764" s="45" t="s">
        <v>77</v>
      </c>
      <c r="Y1764" s="2">
        <v>1</v>
      </c>
      <c r="Z1764" s="2">
        <v>0</v>
      </c>
      <c r="AA1764">
        <v>1</v>
      </c>
      <c r="AB1764" t="str">
        <f t="shared" si="21"/>
        <v>Aneurin BevanNewport</v>
      </c>
      <c r="AC1764" t="str">
        <f>IFERROR(VLOOKUP(AB1764,Control!X:Y,2,FALSE),"secondary")</f>
        <v>Primary</v>
      </c>
    </row>
    <row r="1765" spans="1:29" x14ac:dyDescent="0.25">
      <c r="A1765" s="11">
        <v>44648</v>
      </c>
      <c r="B1765" s="2">
        <v>13</v>
      </c>
      <c r="C1765" t="s">
        <v>89</v>
      </c>
      <c r="D1765" t="s">
        <v>167</v>
      </c>
      <c r="E1765" t="s">
        <v>153</v>
      </c>
      <c r="F1765" t="s">
        <v>271</v>
      </c>
      <c r="G1765" s="3">
        <v>0</v>
      </c>
      <c r="H1765" s="5">
        <v>1.0184791666666667E-3</v>
      </c>
      <c r="I1765" s="2">
        <v>0</v>
      </c>
      <c r="J1765" s="2">
        <v>0</v>
      </c>
      <c r="K1765" s="2">
        <v>0</v>
      </c>
      <c r="L1765" s="2">
        <v>1</v>
      </c>
      <c r="M1765" s="2">
        <v>1</v>
      </c>
      <c r="N1765">
        <v>0</v>
      </c>
      <c r="O1765" s="2">
        <v>1</v>
      </c>
      <c r="P1765" s="2">
        <v>0</v>
      </c>
      <c r="Q1765" s="2">
        <v>1</v>
      </c>
      <c r="R1765" s="2">
        <v>1</v>
      </c>
      <c r="S1765" s="2">
        <v>0</v>
      </c>
      <c r="T1765" s="2">
        <v>0</v>
      </c>
      <c r="U1765" s="2">
        <v>0</v>
      </c>
      <c r="V1765" s="45" t="s">
        <v>77</v>
      </c>
      <c r="W1765" s="45" t="s">
        <v>77</v>
      </c>
      <c r="X1765" s="45">
        <v>1.5474537037037038E-2</v>
      </c>
      <c r="Y1765" s="2">
        <v>0</v>
      </c>
      <c r="Z1765" s="2">
        <v>1</v>
      </c>
      <c r="AA1765">
        <v>1</v>
      </c>
      <c r="AB1765" t="str">
        <f t="shared" si="21"/>
        <v>Aneurin BevanNewport</v>
      </c>
      <c r="AC1765" t="str">
        <f>IFERROR(VLOOKUP(AB1765,Control!X:Y,2,FALSE),"secondary")</f>
        <v>Primary</v>
      </c>
    </row>
    <row r="1766" spans="1:29" x14ac:dyDescent="0.25">
      <c r="A1766" s="11">
        <v>44648</v>
      </c>
      <c r="B1766" s="2">
        <v>13</v>
      </c>
      <c r="C1766" t="s">
        <v>89</v>
      </c>
      <c r="D1766" t="s">
        <v>134</v>
      </c>
      <c r="E1766" t="s">
        <v>132</v>
      </c>
      <c r="F1766" t="s">
        <v>94</v>
      </c>
      <c r="G1766" s="3">
        <v>1.9791666666666667</v>
      </c>
      <c r="H1766" s="5">
        <v>9.2881944444444448E-2</v>
      </c>
      <c r="I1766" s="2">
        <v>0</v>
      </c>
      <c r="J1766" s="2">
        <v>0</v>
      </c>
      <c r="K1766" s="2">
        <v>0</v>
      </c>
      <c r="L1766" s="2">
        <v>1</v>
      </c>
      <c r="M1766" s="2">
        <v>1</v>
      </c>
      <c r="N1766">
        <v>0</v>
      </c>
      <c r="O1766" s="2">
        <v>0</v>
      </c>
      <c r="P1766" s="2">
        <v>1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45">
        <v>1.0810185185185185E-2</v>
      </c>
      <c r="W1766" s="45">
        <v>0</v>
      </c>
      <c r="X1766" s="45" t="s">
        <v>77</v>
      </c>
      <c r="Y1766" s="2">
        <v>0</v>
      </c>
      <c r="Z1766" s="2">
        <v>0</v>
      </c>
      <c r="AA1766">
        <v>1</v>
      </c>
      <c r="AB1766" t="str">
        <f t="shared" si="21"/>
        <v>Aneurin BevanPowys</v>
      </c>
      <c r="AC1766" t="str">
        <f>IFERROR(VLOOKUP(AB1766,Control!X:Y,2,FALSE),"secondary")</f>
        <v>secondary</v>
      </c>
    </row>
    <row r="1767" spans="1:29" x14ac:dyDescent="0.25">
      <c r="A1767" s="11">
        <v>44648</v>
      </c>
      <c r="B1767" s="2">
        <v>13</v>
      </c>
      <c r="C1767" t="s">
        <v>89</v>
      </c>
      <c r="D1767" t="s">
        <v>152</v>
      </c>
      <c r="E1767" t="s">
        <v>132</v>
      </c>
      <c r="F1767" t="s">
        <v>94</v>
      </c>
      <c r="G1767" s="3">
        <v>0</v>
      </c>
      <c r="H1767" s="5">
        <v>7.2611095833333333E-2</v>
      </c>
      <c r="I1767" s="2">
        <v>1</v>
      </c>
      <c r="J1767" s="2">
        <v>0</v>
      </c>
      <c r="K1767" s="2">
        <v>0</v>
      </c>
      <c r="L1767" s="2">
        <v>5</v>
      </c>
      <c r="M1767" s="2">
        <v>5</v>
      </c>
      <c r="N1767">
        <v>0</v>
      </c>
      <c r="O1767" s="2">
        <v>3</v>
      </c>
      <c r="P1767" s="2">
        <v>1</v>
      </c>
      <c r="Q1767" s="2">
        <v>4</v>
      </c>
      <c r="R1767" s="2">
        <v>4</v>
      </c>
      <c r="S1767" s="2">
        <v>0</v>
      </c>
      <c r="T1767" s="2">
        <v>0</v>
      </c>
      <c r="U1767" s="2">
        <v>0</v>
      </c>
      <c r="V1767" s="45">
        <v>4.8148148148148152E-3</v>
      </c>
      <c r="W1767" s="45">
        <v>1</v>
      </c>
      <c r="X1767" s="45">
        <v>0.18817708333333336</v>
      </c>
      <c r="Y1767" s="2">
        <v>0</v>
      </c>
      <c r="Z1767" s="2">
        <v>4</v>
      </c>
      <c r="AA1767">
        <v>5</v>
      </c>
      <c r="AB1767" t="str">
        <f t="shared" si="21"/>
        <v>Aneurin BevanPowys</v>
      </c>
      <c r="AC1767" t="str">
        <f>IFERROR(VLOOKUP(AB1767,Control!X:Y,2,FALSE),"secondary")</f>
        <v>secondary</v>
      </c>
    </row>
    <row r="1768" spans="1:29" x14ac:dyDescent="0.25">
      <c r="A1768" s="11">
        <v>44648</v>
      </c>
      <c r="B1768" s="2">
        <v>13</v>
      </c>
      <c r="C1768" t="s">
        <v>89</v>
      </c>
      <c r="D1768" t="s">
        <v>134</v>
      </c>
      <c r="E1768" t="s">
        <v>132</v>
      </c>
      <c r="F1768" t="s">
        <v>278</v>
      </c>
      <c r="G1768" s="3">
        <v>20.139443499999999</v>
      </c>
      <c r="H1768" s="5">
        <v>5.2753662037037033E-2</v>
      </c>
      <c r="I1768" s="2">
        <v>0</v>
      </c>
      <c r="J1768" s="2">
        <v>0</v>
      </c>
      <c r="K1768" s="2">
        <v>0</v>
      </c>
      <c r="L1768" s="2">
        <v>22</v>
      </c>
      <c r="M1768" s="2">
        <v>22</v>
      </c>
      <c r="N1768">
        <v>3</v>
      </c>
      <c r="O1768" s="2">
        <v>14</v>
      </c>
      <c r="P1768" s="2">
        <v>4</v>
      </c>
      <c r="Q1768" s="2">
        <v>14</v>
      </c>
      <c r="R1768" s="2">
        <v>17</v>
      </c>
      <c r="S1768" s="2">
        <v>3</v>
      </c>
      <c r="T1768" s="2">
        <v>1</v>
      </c>
      <c r="U1768" s="2">
        <v>0</v>
      </c>
      <c r="V1768" s="45">
        <v>7.1064814814814827E-3</v>
      </c>
      <c r="W1768" s="45">
        <v>0.25</v>
      </c>
      <c r="X1768" s="45">
        <v>4.7002314814814816E-2</v>
      </c>
      <c r="Y1768" s="2">
        <v>1</v>
      </c>
      <c r="Z1768" s="2">
        <v>17</v>
      </c>
      <c r="AA1768">
        <v>22</v>
      </c>
      <c r="AB1768" t="str">
        <f t="shared" si="21"/>
        <v>Aneurin BevanTorfaen</v>
      </c>
      <c r="AC1768" t="str">
        <f>IFERROR(VLOOKUP(AB1768,Control!X:Y,2,FALSE),"secondary")</f>
        <v>Primary</v>
      </c>
    </row>
    <row r="1769" spans="1:29" x14ac:dyDescent="0.25">
      <c r="A1769" s="11">
        <v>44648</v>
      </c>
      <c r="B1769" s="2">
        <v>13</v>
      </c>
      <c r="C1769" t="s">
        <v>89</v>
      </c>
      <c r="D1769" t="s">
        <v>152</v>
      </c>
      <c r="E1769" t="s">
        <v>132</v>
      </c>
      <c r="F1769" t="s">
        <v>278</v>
      </c>
      <c r="G1769" s="3">
        <v>0</v>
      </c>
      <c r="H1769" s="5">
        <v>3.1241570707070704E-2</v>
      </c>
      <c r="I1769" s="2">
        <v>0</v>
      </c>
      <c r="J1769" s="2">
        <v>0</v>
      </c>
      <c r="K1769" s="2">
        <v>0</v>
      </c>
      <c r="L1769" s="2">
        <v>11</v>
      </c>
      <c r="M1769" s="2">
        <v>11</v>
      </c>
      <c r="N1769">
        <v>0</v>
      </c>
      <c r="O1769" s="2">
        <v>8</v>
      </c>
      <c r="P1769" s="2">
        <v>0</v>
      </c>
      <c r="Q1769" s="2">
        <v>5</v>
      </c>
      <c r="R1769" s="2">
        <v>5</v>
      </c>
      <c r="S1769" s="2">
        <v>0</v>
      </c>
      <c r="T1769" s="2">
        <v>0</v>
      </c>
      <c r="U1769" s="2">
        <v>6</v>
      </c>
      <c r="V1769" s="45" t="s">
        <v>77</v>
      </c>
      <c r="W1769" s="45" t="s">
        <v>77</v>
      </c>
      <c r="X1769" s="45">
        <v>8.1759259259259268E-2</v>
      </c>
      <c r="Y1769" s="2">
        <v>6</v>
      </c>
      <c r="Z1769" s="2">
        <v>5</v>
      </c>
      <c r="AA1769">
        <v>11</v>
      </c>
      <c r="AB1769" t="str">
        <f t="shared" si="21"/>
        <v>Aneurin BevanTorfaen</v>
      </c>
      <c r="AC1769" t="str">
        <f>IFERROR(VLOOKUP(AB1769,Control!X:Y,2,FALSE),"secondary")</f>
        <v>Primary</v>
      </c>
    </row>
    <row r="1770" spans="1:29" x14ac:dyDescent="0.25">
      <c r="A1770" s="11">
        <v>44648</v>
      </c>
      <c r="B1770" s="2">
        <v>13</v>
      </c>
      <c r="C1770" t="s">
        <v>89</v>
      </c>
      <c r="D1770" t="s">
        <v>164</v>
      </c>
      <c r="E1770" t="s">
        <v>150</v>
      </c>
      <c r="F1770" t="s">
        <v>278</v>
      </c>
      <c r="G1770" s="3">
        <v>0</v>
      </c>
      <c r="H1770" s="5">
        <v>2.8101849537037041E-2</v>
      </c>
      <c r="I1770" s="2">
        <v>0</v>
      </c>
      <c r="J1770" s="2">
        <v>0</v>
      </c>
      <c r="K1770" s="2">
        <v>0</v>
      </c>
      <c r="L1770" s="2">
        <v>3</v>
      </c>
      <c r="M1770" s="2">
        <v>3</v>
      </c>
      <c r="N1770">
        <v>0</v>
      </c>
      <c r="O1770" s="2">
        <v>2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3</v>
      </c>
      <c r="V1770" s="45" t="s">
        <v>77</v>
      </c>
      <c r="W1770" s="45" t="s">
        <v>77</v>
      </c>
      <c r="X1770" s="45" t="s">
        <v>77</v>
      </c>
      <c r="Y1770" s="2">
        <v>3</v>
      </c>
      <c r="Z1770" s="2">
        <v>0</v>
      </c>
      <c r="AA1770">
        <v>3</v>
      </c>
      <c r="AB1770" t="str">
        <f t="shared" si="21"/>
        <v>Aneurin BevanTorfaen</v>
      </c>
      <c r="AC1770" t="str">
        <f>IFERROR(VLOOKUP(AB1770,Control!X:Y,2,FALSE),"secondary")</f>
        <v>Primary</v>
      </c>
    </row>
    <row r="1771" spans="1:29" x14ac:dyDescent="0.25">
      <c r="A1771" s="11">
        <v>44648</v>
      </c>
      <c r="B1771" s="2">
        <v>13</v>
      </c>
      <c r="C1771" t="s">
        <v>89</v>
      </c>
      <c r="D1771" t="s">
        <v>159</v>
      </c>
      <c r="E1771" t="s">
        <v>150</v>
      </c>
      <c r="F1771" t="s">
        <v>278</v>
      </c>
      <c r="G1771" s="3">
        <v>0</v>
      </c>
      <c r="H1771" s="5">
        <v>2.3167437500000002E-2</v>
      </c>
      <c r="I1771" s="2">
        <v>0</v>
      </c>
      <c r="J1771" s="2">
        <v>0</v>
      </c>
      <c r="K1771" s="2">
        <v>0</v>
      </c>
      <c r="L1771" s="2">
        <v>3</v>
      </c>
      <c r="M1771" s="2">
        <v>3</v>
      </c>
      <c r="N1771">
        <v>0</v>
      </c>
      <c r="O1771" s="2">
        <v>2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3</v>
      </c>
      <c r="V1771" s="45" t="s">
        <v>77</v>
      </c>
      <c r="W1771" s="45" t="s">
        <v>77</v>
      </c>
      <c r="X1771" s="45" t="s">
        <v>77</v>
      </c>
      <c r="Y1771" s="2">
        <v>3</v>
      </c>
      <c r="Z1771" s="2">
        <v>0</v>
      </c>
      <c r="AA1771">
        <v>3</v>
      </c>
      <c r="AB1771" t="str">
        <f t="shared" si="21"/>
        <v>Aneurin BevanTorfaen</v>
      </c>
      <c r="AC1771" t="str">
        <f>IFERROR(VLOOKUP(AB1771,Control!X:Y,2,FALSE),"secondary")</f>
        <v>Primary</v>
      </c>
    </row>
    <row r="1772" spans="1:29" x14ac:dyDescent="0.25">
      <c r="A1772" s="11">
        <v>44648</v>
      </c>
      <c r="B1772" s="2">
        <v>13</v>
      </c>
      <c r="C1772" t="s">
        <v>89</v>
      </c>
      <c r="D1772" t="s">
        <v>158</v>
      </c>
      <c r="E1772" t="s">
        <v>132</v>
      </c>
      <c r="F1772" t="s">
        <v>278</v>
      </c>
      <c r="G1772" s="3">
        <v>0</v>
      </c>
      <c r="H1772" s="5">
        <v>1.9948256535947714E-2</v>
      </c>
      <c r="I1772" s="2">
        <v>0</v>
      </c>
      <c r="J1772" s="2">
        <v>0</v>
      </c>
      <c r="K1772" s="2">
        <v>0</v>
      </c>
      <c r="L1772" s="2">
        <v>18</v>
      </c>
      <c r="M1772" s="2">
        <v>18</v>
      </c>
      <c r="N1772">
        <v>0</v>
      </c>
      <c r="O1772" s="2">
        <v>15</v>
      </c>
      <c r="P1772" s="2">
        <v>2</v>
      </c>
      <c r="Q1772" s="2">
        <v>5</v>
      </c>
      <c r="R1772" s="2">
        <v>6</v>
      </c>
      <c r="S1772" s="2">
        <v>1</v>
      </c>
      <c r="T1772" s="2">
        <v>1</v>
      </c>
      <c r="U1772" s="2">
        <v>9</v>
      </c>
      <c r="V1772" s="45">
        <v>4.4791666666666669E-3</v>
      </c>
      <c r="W1772" s="45">
        <v>1</v>
      </c>
      <c r="X1772" s="45">
        <v>5.5179398148148158E-2</v>
      </c>
      <c r="Y1772" s="2">
        <v>10</v>
      </c>
      <c r="Z1772" s="2">
        <v>6</v>
      </c>
      <c r="AA1772">
        <v>18</v>
      </c>
      <c r="AB1772" t="str">
        <f t="shared" ref="AB1772:AB1835" si="22">C1772&amp;F1772</f>
        <v>Aneurin BevanTorfaen</v>
      </c>
      <c r="AC1772" t="str">
        <f>IFERROR(VLOOKUP(AB1772,Control!X:Y,2,FALSE),"secondary")</f>
        <v>Primary</v>
      </c>
    </row>
    <row r="1773" spans="1:29" x14ac:dyDescent="0.25">
      <c r="A1773" s="11">
        <v>44648</v>
      </c>
      <c r="B1773" s="2">
        <v>13</v>
      </c>
      <c r="C1773" t="s">
        <v>87</v>
      </c>
      <c r="D1773" t="s">
        <v>131</v>
      </c>
      <c r="E1773" t="s">
        <v>132</v>
      </c>
      <c r="F1773" t="s">
        <v>276</v>
      </c>
      <c r="G1773" s="3">
        <v>113.65249716666663</v>
      </c>
      <c r="H1773" s="5">
        <v>8.9127120023148154E-2</v>
      </c>
      <c r="I1773" s="2">
        <v>10</v>
      </c>
      <c r="J1773" s="2">
        <v>3</v>
      </c>
      <c r="K1773" s="2">
        <v>0</v>
      </c>
      <c r="L1773" s="2">
        <v>54</v>
      </c>
      <c r="M1773" s="2">
        <v>54</v>
      </c>
      <c r="N1773">
        <v>7</v>
      </c>
      <c r="O1773" s="2">
        <v>26</v>
      </c>
      <c r="P1773" s="2">
        <v>9</v>
      </c>
      <c r="Q1773" s="2">
        <v>37</v>
      </c>
      <c r="R1773" s="2">
        <v>44</v>
      </c>
      <c r="S1773" s="2">
        <v>7</v>
      </c>
      <c r="T1773" s="2">
        <v>1</v>
      </c>
      <c r="U1773" s="2">
        <v>0</v>
      </c>
      <c r="V1773" s="45">
        <v>4.6527777777777782E-3</v>
      </c>
      <c r="W1773" s="45">
        <v>0.55555555555555558</v>
      </c>
      <c r="X1773" s="45">
        <v>5.6550925925925928E-2</v>
      </c>
      <c r="Y1773" s="2">
        <v>1</v>
      </c>
      <c r="Z1773" s="2">
        <v>44</v>
      </c>
      <c r="AA1773">
        <v>54</v>
      </c>
      <c r="AB1773" t="str">
        <f t="shared" si="22"/>
        <v>Betsi CadwaladrConwy</v>
      </c>
      <c r="AC1773" t="str">
        <f>IFERROR(VLOOKUP(AB1773,Control!X:Y,2,FALSE),"secondary")</f>
        <v>Primary</v>
      </c>
    </row>
    <row r="1774" spans="1:29" x14ac:dyDescent="0.25">
      <c r="A1774" s="11">
        <v>44648</v>
      </c>
      <c r="B1774" s="2">
        <v>13</v>
      </c>
      <c r="C1774" t="s">
        <v>87</v>
      </c>
      <c r="D1774" t="s">
        <v>138</v>
      </c>
      <c r="E1774" t="s">
        <v>132</v>
      </c>
      <c r="F1774" t="s">
        <v>276</v>
      </c>
      <c r="G1774" s="3">
        <v>24.731943500000003</v>
      </c>
      <c r="H1774" s="5">
        <v>6.4300680190058496E-2</v>
      </c>
      <c r="I1774" s="2">
        <v>2</v>
      </c>
      <c r="J1774" s="2">
        <v>1</v>
      </c>
      <c r="K1774" s="2">
        <v>0</v>
      </c>
      <c r="L1774" s="2">
        <v>18</v>
      </c>
      <c r="M1774" s="2">
        <v>16</v>
      </c>
      <c r="N1774">
        <v>2</v>
      </c>
      <c r="O1774" s="2">
        <v>11</v>
      </c>
      <c r="P1774" s="2">
        <v>1</v>
      </c>
      <c r="Q1774" s="2">
        <v>11</v>
      </c>
      <c r="R1774" s="2">
        <v>14</v>
      </c>
      <c r="S1774" s="2">
        <v>3</v>
      </c>
      <c r="T1774" s="2">
        <v>0</v>
      </c>
      <c r="U1774" s="2">
        <v>3</v>
      </c>
      <c r="V1774" s="45">
        <v>3.5300925925925925E-3</v>
      </c>
      <c r="W1774" s="45">
        <v>1</v>
      </c>
      <c r="X1774" s="45">
        <v>4.9809027777777778E-2</v>
      </c>
      <c r="Y1774" s="2">
        <v>3</v>
      </c>
      <c r="Z1774" s="2">
        <v>14</v>
      </c>
      <c r="AA1774">
        <v>17</v>
      </c>
      <c r="AB1774" t="str">
        <f t="shared" si="22"/>
        <v>Betsi CadwaladrConwy</v>
      </c>
      <c r="AC1774" t="str">
        <f>IFERROR(VLOOKUP(AB1774,Control!X:Y,2,FALSE),"secondary")</f>
        <v>Primary</v>
      </c>
    </row>
    <row r="1775" spans="1:29" x14ac:dyDescent="0.25">
      <c r="A1775" s="11">
        <v>44648</v>
      </c>
      <c r="B1775" s="2">
        <v>13</v>
      </c>
      <c r="C1775" t="s">
        <v>87</v>
      </c>
      <c r="D1775" t="s">
        <v>131</v>
      </c>
      <c r="E1775" t="s">
        <v>132</v>
      </c>
      <c r="F1775" t="s">
        <v>285</v>
      </c>
      <c r="G1775" s="3">
        <v>139.50832866666667</v>
      </c>
      <c r="H1775" s="5">
        <v>0.12381762513616555</v>
      </c>
      <c r="I1775" s="2">
        <v>16</v>
      </c>
      <c r="J1775" s="2">
        <v>8</v>
      </c>
      <c r="K1775" s="2">
        <v>0</v>
      </c>
      <c r="L1775" s="2">
        <v>45</v>
      </c>
      <c r="M1775" s="2">
        <v>45</v>
      </c>
      <c r="N1775">
        <v>6</v>
      </c>
      <c r="O1775" s="2">
        <v>17</v>
      </c>
      <c r="P1775" s="2">
        <v>4</v>
      </c>
      <c r="Q1775" s="2">
        <v>29</v>
      </c>
      <c r="R1775" s="2">
        <v>36</v>
      </c>
      <c r="S1775" s="2">
        <v>7</v>
      </c>
      <c r="T1775" s="2">
        <v>3</v>
      </c>
      <c r="U1775" s="2">
        <v>2</v>
      </c>
      <c r="V1775" s="45">
        <v>6.4236111111111117E-3</v>
      </c>
      <c r="W1775" s="45">
        <v>0.5</v>
      </c>
      <c r="X1775" s="45">
        <v>5.4398148148148147E-2</v>
      </c>
      <c r="Y1775" s="2">
        <v>5</v>
      </c>
      <c r="Z1775" s="2">
        <v>36</v>
      </c>
      <c r="AA1775">
        <v>45</v>
      </c>
      <c r="AB1775" t="str">
        <f t="shared" si="22"/>
        <v>Betsi CadwaladrDenbighshire</v>
      </c>
      <c r="AC1775" t="str">
        <f>IFERROR(VLOOKUP(AB1775,Control!X:Y,2,FALSE),"secondary")</f>
        <v>Primary</v>
      </c>
    </row>
    <row r="1776" spans="1:29" x14ac:dyDescent="0.25">
      <c r="A1776" s="11">
        <v>44648</v>
      </c>
      <c r="B1776" s="2">
        <v>13</v>
      </c>
      <c r="C1776" t="s">
        <v>87</v>
      </c>
      <c r="D1776" t="s">
        <v>139</v>
      </c>
      <c r="E1776" t="s">
        <v>132</v>
      </c>
      <c r="F1776" t="s">
        <v>285</v>
      </c>
      <c r="G1776" s="3">
        <v>20.490276833333329</v>
      </c>
      <c r="H1776" s="5">
        <v>0.10527905941358025</v>
      </c>
      <c r="I1776" s="2">
        <v>2</v>
      </c>
      <c r="J1776" s="2">
        <v>0</v>
      </c>
      <c r="K1776" s="2">
        <v>0</v>
      </c>
      <c r="L1776" s="2">
        <v>7</v>
      </c>
      <c r="M1776" s="2">
        <v>7</v>
      </c>
      <c r="N1776">
        <v>0</v>
      </c>
      <c r="O1776" s="2">
        <v>1</v>
      </c>
      <c r="P1776" s="2">
        <v>1</v>
      </c>
      <c r="Q1776" s="2">
        <v>5</v>
      </c>
      <c r="R1776" s="2">
        <v>6</v>
      </c>
      <c r="S1776" s="2">
        <v>1</v>
      </c>
      <c r="T1776" s="2">
        <v>0</v>
      </c>
      <c r="U1776" s="2">
        <v>0</v>
      </c>
      <c r="V1776" s="45">
        <v>8.7152777777777784E-3</v>
      </c>
      <c r="W1776" s="45">
        <v>0</v>
      </c>
      <c r="X1776" s="45">
        <v>6.9866898148148157E-2</v>
      </c>
      <c r="Y1776" s="2">
        <v>0</v>
      </c>
      <c r="Z1776" s="2">
        <v>6</v>
      </c>
      <c r="AA1776">
        <v>7</v>
      </c>
      <c r="AB1776" t="str">
        <f t="shared" si="22"/>
        <v>Betsi CadwaladrDenbighshire</v>
      </c>
      <c r="AC1776" t="str">
        <f>IFERROR(VLOOKUP(AB1776,Control!X:Y,2,FALSE),"secondary")</f>
        <v>Primary</v>
      </c>
    </row>
    <row r="1777" spans="1:29" x14ac:dyDescent="0.25">
      <c r="A1777" s="11">
        <v>44648</v>
      </c>
      <c r="B1777" s="2">
        <v>13</v>
      </c>
      <c r="C1777" t="s">
        <v>87</v>
      </c>
      <c r="D1777" t="s">
        <v>139</v>
      </c>
      <c r="E1777" t="s">
        <v>132</v>
      </c>
      <c r="F1777" t="s">
        <v>282</v>
      </c>
      <c r="G1777" s="3">
        <v>59.374720666666661</v>
      </c>
      <c r="H1777" s="5">
        <v>9.5407085967432956E-2</v>
      </c>
      <c r="I1777" s="2">
        <v>6</v>
      </c>
      <c r="J1777" s="2">
        <v>2</v>
      </c>
      <c r="K1777" s="2">
        <v>0</v>
      </c>
      <c r="L1777" s="2">
        <v>23</v>
      </c>
      <c r="M1777" s="2">
        <v>23</v>
      </c>
      <c r="N1777">
        <v>3</v>
      </c>
      <c r="O1777" s="2">
        <v>14</v>
      </c>
      <c r="P1777" s="2">
        <v>4</v>
      </c>
      <c r="Q1777" s="2">
        <v>16</v>
      </c>
      <c r="R1777" s="2">
        <v>19</v>
      </c>
      <c r="S1777" s="2">
        <v>3</v>
      </c>
      <c r="T1777" s="2">
        <v>0</v>
      </c>
      <c r="U1777" s="2">
        <v>0</v>
      </c>
      <c r="V1777" s="45">
        <v>7.8298611111111121E-3</v>
      </c>
      <c r="W1777" s="45">
        <v>0</v>
      </c>
      <c r="X1777" s="45">
        <v>5.0717592592592592E-2</v>
      </c>
      <c r="Y1777" s="2">
        <v>0</v>
      </c>
      <c r="Z1777" s="2">
        <v>19</v>
      </c>
      <c r="AA1777">
        <v>23</v>
      </c>
      <c r="AB1777" t="str">
        <f t="shared" si="22"/>
        <v>Betsi CadwaladrFlintshire</v>
      </c>
      <c r="AC1777" t="str">
        <f>IFERROR(VLOOKUP(AB1777,Control!X:Y,2,FALSE),"secondary")</f>
        <v>Primary</v>
      </c>
    </row>
    <row r="1778" spans="1:29" x14ac:dyDescent="0.25">
      <c r="A1778" s="11">
        <v>44648</v>
      </c>
      <c r="B1778" s="2">
        <v>13</v>
      </c>
      <c r="C1778" t="s">
        <v>87</v>
      </c>
      <c r="D1778" t="s">
        <v>131</v>
      </c>
      <c r="E1778" t="s">
        <v>132</v>
      </c>
      <c r="F1778" t="s">
        <v>282</v>
      </c>
      <c r="G1778" s="3">
        <v>34.179166833333326</v>
      </c>
      <c r="H1778" s="5">
        <v>0.11214037748015873</v>
      </c>
      <c r="I1778" s="2">
        <v>4</v>
      </c>
      <c r="J1778" s="2">
        <v>1</v>
      </c>
      <c r="K1778" s="2">
        <v>0</v>
      </c>
      <c r="L1778" s="2">
        <v>13</v>
      </c>
      <c r="M1778" s="2">
        <v>13</v>
      </c>
      <c r="N1778">
        <v>1</v>
      </c>
      <c r="O1778" s="2">
        <v>4</v>
      </c>
      <c r="P1778" s="2">
        <v>3</v>
      </c>
      <c r="Q1778" s="2">
        <v>8</v>
      </c>
      <c r="R1778" s="2">
        <v>10</v>
      </c>
      <c r="S1778" s="2">
        <v>2</v>
      </c>
      <c r="T1778" s="2">
        <v>0</v>
      </c>
      <c r="U1778" s="2">
        <v>0</v>
      </c>
      <c r="V1778" s="45">
        <v>7.5925925925925926E-3</v>
      </c>
      <c r="W1778" s="45">
        <v>0.33333333333333331</v>
      </c>
      <c r="X1778" s="45">
        <v>7.9265046296296299E-2</v>
      </c>
      <c r="Y1778" s="2">
        <v>0</v>
      </c>
      <c r="Z1778" s="2">
        <v>10</v>
      </c>
      <c r="AA1778">
        <v>13</v>
      </c>
      <c r="AB1778" t="str">
        <f t="shared" si="22"/>
        <v>Betsi CadwaladrFlintshire</v>
      </c>
      <c r="AC1778" t="str">
        <f>IFERROR(VLOOKUP(AB1778,Control!X:Y,2,FALSE),"secondary")</f>
        <v>Primary</v>
      </c>
    </row>
    <row r="1779" spans="1:29" x14ac:dyDescent="0.25">
      <c r="A1779" s="11">
        <v>44648</v>
      </c>
      <c r="B1779" s="2">
        <v>13</v>
      </c>
      <c r="C1779" t="s">
        <v>87</v>
      </c>
      <c r="D1779" t="s">
        <v>138</v>
      </c>
      <c r="E1779" t="s">
        <v>132</v>
      </c>
      <c r="F1779" t="s">
        <v>287</v>
      </c>
      <c r="G1779" s="3">
        <v>82.169162500000013</v>
      </c>
      <c r="H1779" s="5">
        <v>8.4481871749408979E-2</v>
      </c>
      <c r="I1779" s="2">
        <v>8</v>
      </c>
      <c r="J1779" s="2">
        <v>1</v>
      </c>
      <c r="K1779" s="2">
        <v>0</v>
      </c>
      <c r="L1779" s="2">
        <v>45</v>
      </c>
      <c r="M1779" s="2">
        <v>45</v>
      </c>
      <c r="N1779">
        <v>7</v>
      </c>
      <c r="O1779" s="2">
        <v>24</v>
      </c>
      <c r="P1779" s="2">
        <v>3</v>
      </c>
      <c r="Q1779" s="2">
        <v>31</v>
      </c>
      <c r="R1779" s="2">
        <v>37</v>
      </c>
      <c r="S1779" s="2">
        <v>6</v>
      </c>
      <c r="T1779" s="2">
        <v>0</v>
      </c>
      <c r="U1779" s="2">
        <v>5</v>
      </c>
      <c r="V1779" s="45">
        <v>4.5023148148148149E-3</v>
      </c>
      <c r="W1779" s="45">
        <v>1</v>
      </c>
      <c r="X1779" s="45">
        <v>3.6759259259259255E-2</v>
      </c>
      <c r="Y1779" s="2">
        <v>5</v>
      </c>
      <c r="Z1779" s="2">
        <v>37</v>
      </c>
      <c r="AA1779">
        <v>45</v>
      </c>
      <c r="AB1779" t="str">
        <f t="shared" si="22"/>
        <v>Betsi CadwaladrGwynedd</v>
      </c>
      <c r="AC1779" t="str">
        <f>IFERROR(VLOOKUP(AB1779,Control!X:Y,2,FALSE),"secondary")</f>
        <v>Primary</v>
      </c>
    </row>
    <row r="1780" spans="1:29" x14ac:dyDescent="0.25">
      <c r="A1780" s="11">
        <v>44648</v>
      </c>
      <c r="B1780" s="2">
        <v>13</v>
      </c>
      <c r="C1780" t="s">
        <v>87</v>
      </c>
      <c r="D1780" t="s">
        <v>131</v>
      </c>
      <c r="E1780" t="s">
        <v>132</v>
      </c>
      <c r="F1780" t="s">
        <v>287</v>
      </c>
      <c r="G1780" s="3">
        <v>4.4913888333333336</v>
      </c>
      <c r="H1780" s="5">
        <v>7.6037807870370372E-2</v>
      </c>
      <c r="I1780" s="2">
        <v>0</v>
      </c>
      <c r="J1780" s="2">
        <v>0</v>
      </c>
      <c r="K1780" s="2">
        <v>0</v>
      </c>
      <c r="L1780" s="2">
        <v>2</v>
      </c>
      <c r="M1780" s="2">
        <v>2</v>
      </c>
      <c r="N1780">
        <v>0</v>
      </c>
      <c r="O1780" s="2">
        <v>1</v>
      </c>
      <c r="P1780" s="2">
        <v>1</v>
      </c>
      <c r="Q1780" s="2">
        <v>1</v>
      </c>
      <c r="R1780" s="2">
        <v>1</v>
      </c>
      <c r="S1780" s="2">
        <v>0</v>
      </c>
      <c r="T1780" s="2">
        <v>0</v>
      </c>
      <c r="U1780" s="2">
        <v>0</v>
      </c>
      <c r="V1780" s="45">
        <v>1.2152777777777778E-3</v>
      </c>
      <c r="W1780" s="45">
        <v>1</v>
      </c>
      <c r="X1780" s="45">
        <v>2.283564814814815E-2</v>
      </c>
      <c r="Y1780" s="2">
        <v>0</v>
      </c>
      <c r="Z1780" s="2">
        <v>1</v>
      </c>
      <c r="AA1780">
        <v>2</v>
      </c>
      <c r="AB1780" t="str">
        <f t="shared" si="22"/>
        <v>Betsi CadwaladrGwynedd</v>
      </c>
      <c r="AC1780" t="str">
        <f>IFERROR(VLOOKUP(AB1780,Control!X:Y,2,FALSE),"secondary")</f>
        <v>Primary</v>
      </c>
    </row>
    <row r="1781" spans="1:29" x14ac:dyDescent="0.25">
      <c r="A1781" s="11">
        <v>44648</v>
      </c>
      <c r="B1781" s="2">
        <v>13</v>
      </c>
      <c r="C1781" t="s">
        <v>87</v>
      </c>
      <c r="D1781" t="s">
        <v>139</v>
      </c>
      <c r="E1781" t="s">
        <v>132</v>
      </c>
      <c r="F1781" t="s">
        <v>287</v>
      </c>
      <c r="G1781" s="3">
        <v>0.54055549999999997</v>
      </c>
      <c r="H1781" s="5">
        <v>1.8825211805555554E-2</v>
      </c>
      <c r="I1781" s="2">
        <v>0</v>
      </c>
      <c r="J1781" s="2">
        <v>0</v>
      </c>
      <c r="K1781" s="2">
        <v>0</v>
      </c>
      <c r="L1781" s="2">
        <v>2</v>
      </c>
      <c r="M1781" s="2">
        <v>2</v>
      </c>
      <c r="N1781">
        <v>1</v>
      </c>
      <c r="O1781" s="2">
        <v>2</v>
      </c>
      <c r="P1781" s="2">
        <v>0</v>
      </c>
      <c r="Q1781" s="2">
        <v>2</v>
      </c>
      <c r="R1781" s="2">
        <v>2</v>
      </c>
      <c r="S1781" s="2">
        <v>0</v>
      </c>
      <c r="T1781" s="2">
        <v>0</v>
      </c>
      <c r="U1781" s="2">
        <v>0</v>
      </c>
      <c r="V1781" s="45" t="s">
        <v>77</v>
      </c>
      <c r="W1781" s="45" t="s">
        <v>77</v>
      </c>
      <c r="X1781" s="45">
        <v>2.9050925925925924E-2</v>
      </c>
      <c r="Y1781" s="2">
        <v>0</v>
      </c>
      <c r="Z1781" s="2">
        <v>2</v>
      </c>
      <c r="AA1781">
        <v>2</v>
      </c>
      <c r="AB1781" t="str">
        <f t="shared" si="22"/>
        <v>Betsi CadwaladrGwynedd</v>
      </c>
      <c r="AC1781" t="str">
        <f>IFERROR(VLOOKUP(AB1781,Control!X:Y,2,FALSE),"secondary")</f>
        <v>Primary</v>
      </c>
    </row>
    <row r="1782" spans="1:29" x14ac:dyDescent="0.25">
      <c r="A1782" s="11">
        <v>44648</v>
      </c>
      <c r="B1782" s="2">
        <v>13</v>
      </c>
      <c r="C1782" t="s">
        <v>87</v>
      </c>
      <c r="D1782" t="s">
        <v>138</v>
      </c>
      <c r="E1782" t="s">
        <v>132</v>
      </c>
      <c r="F1782" t="s">
        <v>284</v>
      </c>
      <c r="G1782" s="3">
        <v>40.664720500000008</v>
      </c>
      <c r="H1782" s="5">
        <v>7.5177614850427371E-2</v>
      </c>
      <c r="I1782" s="2">
        <v>5</v>
      </c>
      <c r="J1782" s="2">
        <v>1</v>
      </c>
      <c r="K1782" s="2">
        <v>0</v>
      </c>
      <c r="L1782" s="2">
        <v>26</v>
      </c>
      <c r="M1782" s="2">
        <v>26</v>
      </c>
      <c r="N1782">
        <v>5</v>
      </c>
      <c r="O1782" s="2">
        <v>19</v>
      </c>
      <c r="P1782" s="2">
        <v>3</v>
      </c>
      <c r="Q1782" s="2">
        <v>14</v>
      </c>
      <c r="R1782" s="2">
        <v>22</v>
      </c>
      <c r="S1782" s="2">
        <v>8</v>
      </c>
      <c r="T1782" s="2">
        <v>0</v>
      </c>
      <c r="U1782" s="2">
        <v>1</v>
      </c>
      <c r="V1782" s="45">
        <v>1.701388888888889E-3</v>
      </c>
      <c r="W1782" s="45">
        <v>0.66666666666666663</v>
      </c>
      <c r="X1782" s="45">
        <v>3.9803240740740736E-2</v>
      </c>
      <c r="Y1782" s="2">
        <v>1</v>
      </c>
      <c r="Z1782" s="2">
        <v>22</v>
      </c>
      <c r="AA1782">
        <v>26</v>
      </c>
      <c r="AB1782" t="str">
        <f t="shared" si="22"/>
        <v>Betsi CadwaladrIsle Of Anglesey</v>
      </c>
      <c r="AC1782" t="str">
        <f>IFERROR(VLOOKUP(AB1782,Control!X:Y,2,FALSE),"secondary")</f>
        <v>Primary</v>
      </c>
    </row>
    <row r="1783" spans="1:29" x14ac:dyDescent="0.25">
      <c r="A1783" s="11">
        <v>44648</v>
      </c>
      <c r="B1783" s="2">
        <v>13</v>
      </c>
      <c r="C1783" t="s">
        <v>87</v>
      </c>
      <c r="D1783" t="s">
        <v>139</v>
      </c>
      <c r="E1783" t="s">
        <v>132</v>
      </c>
      <c r="F1783" t="s">
        <v>94</v>
      </c>
      <c r="G1783" s="3">
        <v>0.3091666666666667</v>
      </c>
      <c r="H1783" s="5">
        <v>2.329861111111111E-2</v>
      </c>
      <c r="I1783" s="2">
        <v>0</v>
      </c>
      <c r="J1783" s="2">
        <v>0</v>
      </c>
      <c r="K1783" s="2">
        <v>0</v>
      </c>
      <c r="L1783" s="2">
        <v>1</v>
      </c>
      <c r="M1783" s="2">
        <v>1</v>
      </c>
      <c r="N1783">
        <v>0</v>
      </c>
      <c r="O1783" s="2">
        <v>1</v>
      </c>
      <c r="P1783" s="2">
        <v>0</v>
      </c>
      <c r="Q1783" s="2">
        <v>1</v>
      </c>
      <c r="R1783" s="2">
        <v>1</v>
      </c>
      <c r="S1783" s="2">
        <v>0</v>
      </c>
      <c r="T1783" s="2">
        <v>0</v>
      </c>
      <c r="U1783" s="2">
        <v>0</v>
      </c>
      <c r="V1783" s="45" t="s">
        <v>77</v>
      </c>
      <c r="W1783" s="45" t="s">
        <v>77</v>
      </c>
      <c r="X1783" s="45">
        <v>0.27083333333333337</v>
      </c>
      <c r="Y1783" s="2">
        <v>0</v>
      </c>
      <c r="Z1783" s="2">
        <v>1</v>
      </c>
      <c r="AA1783">
        <v>1</v>
      </c>
      <c r="AB1783" t="str">
        <f t="shared" si="22"/>
        <v>Betsi CadwaladrPowys</v>
      </c>
      <c r="AC1783" t="str">
        <f>IFERROR(VLOOKUP(AB1783,Control!X:Y,2,FALSE),"secondary")</f>
        <v>secondary</v>
      </c>
    </row>
    <row r="1784" spans="1:29" x14ac:dyDescent="0.25">
      <c r="A1784" s="11">
        <v>44648</v>
      </c>
      <c r="B1784" s="2">
        <v>13</v>
      </c>
      <c r="C1784" t="s">
        <v>87</v>
      </c>
      <c r="D1784" t="s">
        <v>139</v>
      </c>
      <c r="E1784" t="s">
        <v>132</v>
      </c>
      <c r="F1784" t="s">
        <v>277</v>
      </c>
      <c r="G1784" s="3">
        <v>76.751387999999992</v>
      </c>
      <c r="H1784" s="5">
        <v>8.4629628714470287E-2</v>
      </c>
      <c r="I1784" s="2">
        <v>6</v>
      </c>
      <c r="J1784" s="2">
        <v>3</v>
      </c>
      <c r="K1784" s="2">
        <v>0</v>
      </c>
      <c r="L1784" s="2">
        <v>42</v>
      </c>
      <c r="M1784" s="2">
        <v>41</v>
      </c>
      <c r="N1784">
        <v>5</v>
      </c>
      <c r="O1784" s="2">
        <v>20</v>
      </c>
      <c r="P1784" s="2">
        <v>5</v>
      </c>
      <c r="Q1784" s="2">
        <v>26</v>
      </c>
      <c r="R1784" s="2">
        <v>32</v>
      </c>
      <c r="S1784" s="2">
        <v>6</v>
      </c>
      <c r="T1784" s="2">
        <v>3</v>
      </c>
      <c r="U1784" s="2">
        <v>2</v>
      </c>
      <c r="V1784" s="45">
        <v>6.0648148148148145E-3</v>
      </c>
      <c r="W1784" s="45">
        <v>0.4</v>
      </c>
      <c r="X1784" s="45">
        <v>5.9097222222222218E-2</v>
      </c>
      <c r="Y1784" s="2">
        <v>5</v>
      </c>
      <c r="Z1784" s="2">
        <v>32</v>
      </c>
      <c r="AA1784">
        <v>42</v>
      </c>
      <c r="AB1784" t="str">
        <f t="shared" si="22"/>
        <v>Betsi CadwaladrWrexham</v>
      </c>
      <c r="AC1784" t="str">
        <f>IFERROR(VLOOKUP(AB1784,Control!X:Y,2,FALSE),"secondary")</f>
        <v>Primary</v>
      </c>
    </row>
    <row r="1785" spans="1:29" x14ac:dyDescent="0.25">
      <c r="A1785" s="11">
        <v>44648</v>
      </c>
      <c r="B1785" s="2">
        <v>13</v>
      </c>
      <c r="C1785" t="s">
        <v>87</v>
      </c>
      <c r="D1785" t="s">
        <v>131</v>
      </c>
      <c r="E1785" t="s">
        <v>132</v>
      </c>
      <c r="F1785" t="s">
        <v>277</v>
      </c>
      <c r="G1785" s="3">
        <v>1.7566666666666668</v>
      </c>
      <c r="H1785" s="5">
        <v>4.6423611111111117E-2</v>
      </c>
      <c r="I1785" s="2">
        <v>0</v>
      </c>
      <c r="J1785" s="2">
        <v>0</v>
      </c>
      <c r="K1785" s="2">
        <v>0</v>
      </c>
      <c r="L1785" s="2">
        <v>2</v>
      </c>
      <c r="M1785" s="2">
        <v>2</v>
      </c>
      <c r="N1785">
        <v>0</v>
      </c>
      <c r="O1785" s="2">
        <v>1</v>
      </c>
      <c r="P1785" s="2">
        <v>1</v>
      </c>
      <c r="Q1785" s="2">
        <v>0</v>
      </c>
      <c r="R1785" s="2">
        <v>0</v>
      </c>
      <c r="S1785" s="2">
        <v>0</v>
      </c>
      <c r="T1785" s="2">
        <v>0</v>
      </c>
      <c r="U1785" s="2">
        <v>1</v>
      </c>
      <c r="V1785" s="45">
        <v>0</v>
      </c>
      <c r="W1785" s="45">
        <v>1</v>
      </c>
      <c r="X1785" s="45" t="s">
        <v>77</v>
      </c>
      <c r="Y1785" s="2">
        <v>1</v>
      </c>
      <c r="Z1785" s="2">
        <v>0</v>
      </c>
      <c r="AA1785">
        <v>2</v>
      </c>
      <c r="AB1785" t="str">
        <f t="shared" si="22"/>
        <v>Betsi CadwaladrWrexham</v>
      </c>
      <c r="AC1785" t="str">
        <f>IFERROR(VLOOKUP(AB1785,Control!X:Y,2,FALSE),"secondary")</f>
        <v>Primary</v>
      </c>
    </row>
    <row r="1786" spans="1:29" x14ac:dyDescent="0.25">
      <c r="A1786" s="11">
        <v>44648</v>
      </c>
      <c r="B1786" s="2">
        <v>13</v>
      </c>
      <c r="C1786" t="s">
        <v>90</v>
      </c>
      <c r="D1786" t="s">
        <v>136</v>
      </c>
      <c r="E1786" t="s">
        <v>132</v>
      </c>
      <c r="F1786" t="s">
        <v>272</v>
      </c>
      <c r="G1786" s="3">
        <v>3.5427778333333331</v>
      </c>
      <c r="H1786" s="5">
        <v>4.7320602430555553E-2</v>
      </c>
      <c r="I1786" s="2">
        <v>0</v>
      </c>
      <c r="J1786" s="2">
        <v>0</v>
      </c>
      <c r="K1786" s="2">
        <v>0</v>
      </c>
      <c r="L1786" s="2">
        <v>4</v>
      </c>
      <c r="M1786" s="2">
        <v>4</v>
      </c>
      <c r="N1786">
        <v>0</v>
      </c>
      <c r="O1786" s="2">
        <v>2</v>
      </c>
      <c r="P1786" s="2">
        <v>2</v>
      </c>
      <c r="Q1786" s="2">
        <v>2</v>
      </c>
      <c r="R1786" s="2">
        <v>2</v>
      </c>
      <c r="S1786" s="2">
        <v>0</v>
      </c>
      <c r="T1786" s="2">
        <v>0</v>
      </c>
      <c r="U1786" s="2">
        <v>0</v>
      </c>
      <c r="V1786" s="45">
        <v>7.4942129629629629E-3</v>
      </c>
      <c r="W1786" s="45">
        <v>0.5</v>
      </c>
      <c r="X1786" s="45">
        <v>7.3067129629629635E-2</v>
      </c>
      <c r="Y1786" s="2">
        <v>0</v>
      </c>
      <c r="Z1786" s="2">
        <v>2</v>
      </c>
      <c r="AA1786">
        <v>4</v>
      </c>
      <c r="AB1786" t="str">
        <f t="shared" si="22"/>
        <v>Cardiff And ValeCaerphilly</v>
      </c>
      <c r="AC1786" t="str">
        <f>IFERROR(VLOOKUP(AB1786,Control!X:Y,2,FALSE),"secondary")</f>
        <v>secondary</v>
      </c>
    </row>
    <row r="1787" spans="1:29" x14ac:dyDescent="0.25">
      <c r="A1787" s="11">
        <v>44648</v>
      </c>
      <c r="B1787" s="2">
        <v>13</v>
      </c>
      <c r="C1787" t="s">
        <v>90</v>
      </c>
      <c r="D1787" t="s">
        <v>136</v>
      </c>
      <c r="E1787" t="s">
        <v>132</v>
      </c>
      <c r="F1787" t="s">
        <v>273</v>
      </c>
      <c r="G1787" s="3">
        <v>136.63915933333337</v>
      </c>
      <c r="H1787" s="5">
        <v>6.2441915340909086E-2</v>
      </c>
      <c r="I1787" s="2">
        <v>5</v>
      </c>
      <c r="J1787" s="2">
        <v>2</v>
      </c>
      <c r="K1787" s="2">
        <v>0</v>
      </c>
      <c r="L1787" s="2">
        <v>102</v>
      </c>
      <c r="M1787" s="2">
        <v>102</v>
      </c>
      <c r="N1787">
        <v>17</v>
      </c>
      <c r="O1787" s="2">
        <v>61</v>
      </c>
      <c r="P1787" s="2">
        <v>29</v>
      </c>
      <c r="Q1787" s="2">
        <v>59</v>
      </c>
      <c r="R1787" s="2">
        <v>69</v>
      </c>
      <c r="S1787" s="2">
        <v>10</v>
      </c>
      <c r="T1787" s="2">
        <v>1</v>
      </c>
      <c r="U1787" s="2">
        <v>3</v>
      </c>
      <c r="V1787" s="45">
        <v>4.2361111111111106E-3</v>
      </c>
      <c r="W1787" s="45">
        <v>0.65517241379310343</v>
      </c>
      <c r="X1787" s="45">
        <v>8.8668981481481488E-2</v>
      </c>
      <c r="Y1787" s="2">
        <v>4</v>
      </c>
      <c r="Z1787" s="2">
        <v>69</v>
      </c>
      <c r="AA1787">
        <v>102</v>
      </c>
      <c r="AB1787" t="str">
        <f t="shared" si="22"/>
        <v>Cardiff And ValeCardiff</v>
      </c>
      <c r="AC1787" t="str">
        <f>IFERROR(VLOOKUP(AB1787,Control!X:Y,2,FALSE),"secondary")</f>
        <v>Primary</v>
      </c>
    </row>
    <row r="1788" spans="1:29" x14ac:dyDescent="0.25">
      <c r="A1788" s="11">
        <v>44648</v>
      </c>
      <c r="B1788" s="2">
        <v>13</v>
      </c>
      <c r="C1788" t="s">
        <v>90</v>
      </c>
      <c r="D1788" t="s">
        <v>155</v>
      </c>
      <c r="E1788" t="s">
        <v>146</v>
      </c>
      <c r="F1788" t="s">
        <v>273</v>
      </c>
      <c r="G1788" s="3">
        <v>0</v>
      </c>
      <c r="H1788" s="5">
        <v>9.011188310185185E-2</v>
      </c>
      <c r="I1788" s="2">
        <v>0</v>
      </c>
      <c r="J1788" s="2">
        <v>0</v>
      </c>
      <c r="K1788" s="2">
        <v>0</v>
      </c>
      <c r="L1788" s="2">
        <v>7</v>
      </c>
      <c r="M1788" s="2">
        <v>7</v>
      </c>
      <c r="N1788">
        <v>0</v>
      </c>
      <c r="O1788" s="2">
        <v>3</v>
      </c>
      <c r="P1788" s="2">
        <v>1</v>
      </c>
      <c r="Q1788" s="2">
        <v>4</v>
      </c>
      <c r="R1788" s="2">
        <v>5</v>
      </c>
      <c r="S1788" s="2">
        <v>1</v>
      </c>
      <c r="T1788" s="2">
        <v>0</v>
      </c>
      <c r="U1788" s="2">
        <v>1</v>
      </c>
      <c r="V1788" s="45">
        <v>5.6249999999999998E-3</v>
      </c>
      <c r="W1788" s="45">
        <v>0</v>
      </c>
      <c r="X1788" s="45">
        <v>5.2997685185185182E-2</v>
      </c>
      <c r="Y1788" s="2">
        <v>1</v>
      </c>
      <c r="Z1788" s="2">
        <v>5</v>
      </c>
      <c r="AA1788">
        <v>7</v>
      </c>
      <c r="AB1788" t="str">
        <f t="shared" si="22"/>
        <v>Cardiff And ValeCardiff</v>
      </c>
      <c r="AC1788" t="str">
        <f>IFERROR(VLOOKUP(AB1788,Control!X:Y,2,FALSE),"secondary")</f>
        <v>Primary</v>
      </c>
    </row>
    <row r="1789" spans="1:29" x14ac:dyDescent="0.25">
      <c r="A1789" s="11">
        <v>44648</v>
      </c>
      <c r="B1789" s="2">
        <v>13</v>
      </c>
      <c r="C1789" t="s">
        <v>90</v>
      </c>
      <c r="D1789" t="s">
        <v>163</v>
      </c>
      <c r="E1789" t="s">
        <v>153</v>
      </c>
      <c r="F1789" t="s">
        <v>273</v>
      </c>
      <c r="G1789" s="3">
        <v>0</v>
      </c>
      <c r="H1789" s="5">
        <v>1.3530090277777778E-2</v>
      </c>
      <c r="I1789" s="2">
        <v>0</v>
      </c>
      <c r="J1789" s="2">
        <v>0</v>
      </c>
      <c r="K1789" s="2">
        <v>0</v>
      </c>
      <c r="L1789" s="2">
        <v>1</v>
      </c>
      <c r="M1789" s="2">
        <v>1</v>
      </c>
      <c r="N1789">
        <v>0</v>
      </c>
      <c r="O1789" s="2">
        <v>1</v>
      </c>
      <c r="P1789" s="2">
        <v>0</v>
      </c>
      <c r="Q1789" s="2">
        <v>1</v>
      </c>
      <c r="R1789" s="2">
        <v>1</v>
      </c>
      <c r="S1789" s="2">
        <v>0</v>
      </c>
      <c r="T1789" s="2">
        <v>0</v>
      </c>
      <c r="U1789" s="2">
        <v>0</v>
      </c>
      <c r="V1789" s="45" t="s">
        <v>77</v>
      </c>
      <c r="W1789" s="45" t="s">
        <v>77</v>
      </c>
      <c r="X1789" s="45">
        <v>0.12528935185185186</v>
      </c>
      <c r="Y1789" s="2">
        <v>0</v>
      </c>
      <c r="Z1789" s="2">
        <v>1</v>
      </c>
      <c r="AA1789">
        <v>1</v>
      </c>
      <c r="AB1789" t="str">
        <f t="shared" si="22"/>
        <v>Cardiff And ValeCardiff</v>
      </c>
      <c r="AC1789" t="str">
        <f>IFERROR(VLOOKUP(AB1789,Control!X:Y,2,FALSE),"secondary")</f>
        <v>Primary</v>
      </c>
    </row>
    <row r="1790" spans="1:29" x14ac:dyDescent="0.25">
      <c r="A1790" s="11">
        <v>44648</v>
      </c>
      <c r="B1790" s="2">
        <v>13</v>
      </c>
      <c r="C1790" t="s">
        <v>90</v>
      </c>
      <c r="D1790" t="s">
        <v>136</v>
      </c>
      <c r="E1790" t="s">
        <v>132</v>
      </c>
      <c r="F1790" t="s">
        <v>286</v>
      </c>
      <c r="G1790" s="3">
        <v>0</v>
      </c>
      <c r="H1790" s="5">
        <v>2.777777777777778E-2</v>
      </c>
      <c r="I1790" s="2">
        <v>0</v>
      </c>
      <c r="J1790" s="2">
        <v>0</v>
      </c>
      <c r="K1790" s="2">
        <v>0</v>
      </c>
      <c r="L1790" s="2">
        <v>1</v>
      </c>
      <c r="M1790" s="2">
        <v>1</v>
      </c>
      <c r="N1790">
        <v>0</v>
      </c>
      <c r="O1790" s="2">
        <v>1</v>
      </c>
      <c r="P1790" s="2">
        <v>0</v>
      </c>
      <c r="Q1790" s="2">
        <v>1</v>
      </c>
      <c r="R1790" s="2">
        <v>1</v>
      </c>
      <c r="S1790" s="2">
        <v>0</v>
      </c>
      <c r="T1790" s="2">
        <v>0</v>
      </c>
      <c r="U1790" s="2">
        <v>0</v>
      </c>
      <c r="V1790" s="45" t="s">
        <v>77</v>
      </c>
      <c r="W1790" s="45" t="s">
        <v>77</v>
      </c>
      <c r="X1790" s="45">
        <v>1.0763888888888889E-2</v>
      </c>
      <c r="Y1790" s="2">
        <v>0</v>
      </c>
      <c r="Z1790" s="2">
        <v>1</v>
      </c>
      <c r="AA1790">
        <v>1</v>
      </c>
      <c r="AB1790" t="str">
        <f t="shared" si="22"/>
        <v>Cardiff And ValeCeredigion</v>
      </c>
      <c r="AC1790" t="str">
        <f>IFERROR(VLOOKUP(AB1790,Control!X:Y,2,FALSE),"secondary")</f>
        <v>secondary</v>
      </c>
    </row>
    <row r="1791" spans="1:29" x14ac:dyDescent="0.25">
      <c r="A1791" s="11">
        <v>44648</v>
      </c>
      <c r="B1791" s="2">
        <v>13</v>
      </c>
      <c r="C1791" t="s">
        <v>90</v>
      </c>
      <c r="D1791" t="s">
        <v>136</v>
      </c>
      <c r="E1791" t="s">
        <v>132</v>
      </c>
      <c r="F1791" t="s">
        <v>281</v>
      </c>
      <c r="G1791" s="3">
        <v>0.82666649999999997</v>
      </c>
      <c r="H1791" s="5">
        <v>1.8174187500000001E-2</v>
      </c>
      <c r="I1791" s="2">
        <v>0</v>
      </c>
      <c r="J1791" s="2">
        <v>0</v>
      </c>
      <c r="K1791" s="2">
        <v>0</v>
      </c>
      <c r="L1791" s="2">
        <v>4</v>
      </c>
      <c r="M1791" s="2">
        <v>4</v>
      </c>
      <c r="N1791">
        <v>1</v>
      </c>
      <c r="O1791" s="2">
        <v>4</v>
      </c>
      <c r="P1791" s="2">
        <v>0</v>
      </c>
      <c r="Q1791" s="2">
        <v>4</v>
      </c>
      <c r="R1791" s="2">
        <v>4</v>
      </c>
      <c r="S1791" s="2">
        <v>0</v>
      </c>
      <c r="T1791" s="2">
        <v>0</v>
      </c>
      <c r="U1791" s="2">
        <v>0</v>
      </c>
      <c r="V1791" s="45" t="s">
        <v>77</v>
      </c>
      <c r="W1791" s="45" t="s">
        <v>77</v>
      </c>
      <c r="X1791" s="45">
        <v>3.78587962962963E-2</v>
      </c>
      <c r="Y1791" s="2">
        <v>0</v>
      </c>
      <c r="Z1791" s="2">
        <v>4</v>
      </c>
      <c r="AA1791">
        <v>4</v>
      </c>
      <c r="AB1791" t="str">
        <f t="shared" si="22"/>
        <v>Cardiff And ValeMerthyr Tydfil</v>
      </c>
      <c r="AC1791" t="str">
        <f>IFERROR(VLOOKUP(AB1791,Control!X:Y,2,FALSE),"secondary")</f>
        <v>secondary</v>
      </c>
    </row>
    <row r="1792" spans="1:29" x14ac:dyDescent="0.25">
      <c r="A1792" s="11">
        <v>44648</v>
      </c>
      <c r="B1792" s="2">
        <v>13</v>
      </c>
      <c r="C1792" t="s">
        <v>90</v>
      </c>
      <c r="D1792" t="s">
        <v>136</v>
      </c>
      <c r="E1792" t="s">
        <v>132</v>
      </c>
      <c r="F1792" t="s">
        <v>279</v>
      </c>
      <c r="G1792" s="3">
        <v>0.16444449999999999</v>
      </c>
      <c r="H1792" s="5">
        <v>8.634260416666666E-3</v>
      </c>
      <c r="I1792" s="2">
        <v>0</v>
      </c>
      <c r="J1792" s="2">
        <v>0</v>
      </c>
      <c r="K1792" s="2">
        <v>0</v>
      </c>
      <c r="L1792" s="2">
        <v>1</v>
      </c>
      <c r="M1792" s="2">
        <v>1</v>
      </c>
      <c r="N1792">
        <v>0</v>
      </c>
      <c r="O1792" s="2">
        <v>1</v>
      </c>
      <c r="P1792" s="2">
        <v>1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45">
        <v>1.3020833333333334E-2</v>
      </c>
      <c r="W1792" s="45">
        <v>0</v>
      </c>
      <c r="X1792" s="45" t="s">
        <v>77</v>
      </c>
      <c r="Y1792" s="2">
        <v>0</v>
      </c>
      <c r="Z1792" s="2">
        <v>0</v>
      </c>
      <c r="AA1792">
        <v>1</v>
      </c>
      <c r="AB1792" t="str">
        <f t="shared" si="22"/>
        <v>Cardiff And ValeMonmouthshire</v>
      </c>
      <c r="AC1792" t="str">
        <f>IFERROR(VLOOKUP(AB1792,Control!X:Y,2,FALSE),"secondary")</f>
        <v>secondary</v>
      </c>
    </row>
    <row r="1793" spans="1:29" x14ac:dyDescent="0.25">
      <c r="A1793" s="11">
        <v>44648</v>
      </c>
      <c r="B1793" s="2">
        <v>13</v>
      </c>
      <c r="C1793" t="s">
        <v>90</v>
      </c>
      <c r="D1793" t="s">
        <v>136</v>
      </c>
      <c r="E1793" t="s">
        <v>132</v>
      </c>
      <c r="F1793" t="s">
        <v>271</v>
      </c>
      <c r="G1793" s="3">
        <v>0.56027783333333336</v>
      </c>
      <c r="H1793" s="5">
        <v>2.1984954861111114E-2</v>
      </c>
      <c r="I1793" s="2">
        <v>0</v>
      </c>
      <c r="J1793" s="2">
        <v>0</v>
      </c>
      <c r="K1793" s="2">
        <v>0</v>
      </c>
      <c r="L1793" s="2">
        <v>2</v>
      </c>
      <c r="M1793" s="2">
        <v>2</v>
      </c>
      <c r="N1793">
        <v>2</v>
      </c>
      <c r="O1793" s="2">
        <v>2</v>
      </c>
      <c r="P1793" s="2">
        <v>1</v>
      </c>
      <c r="Q1793" s="2">
        <v>1</v>
      </c>
      <c r="R1793" s="2">
        <v>1</v>
      </c>
      <c r="S1793" s="2">
        <v>0</v>
      </c>
      <c r="T1793" s="2">
        <v>0</v>
      </c>
      <c r="U1793" s="2">
        <v>0</v>
      </c>
      <c r="V1793" s="45">
        <v>1.0208333333333333E-2</v>
      </c>
      <c r="W1793" s="45">
        <v>0</v>
      </c>
      <c r="X1793" s="45">
        <v>4.5787037037037043E-2</v>
      </c>
      <c r="Y1793" s="2">
        <v>0</v>
      </c>
      <c r="Z1793" s="2">
        <v>1</v>
      </c>
      <c r="AA1793">
        <v>2</v>
      </c>
      <c r="AB1793" t="str">
        <f t="shared" si="22"/>
        <v>Cardiff And ValeNewport</v>
      </c>
      <c r="AC1793" t="str">
        <f>IFERROR(VLOOKUP(AB1793,Control!X:Y,2,FALSE),"secondary")</f>
        <v>secondary</v>
      </c>
    </row>
    <row r="1794" spans="1:29" x14ac:dyDescent="0.25">
      <c r="A1794" s="11">
        <v>44648</v>
      </c>
      <c r="B1794" s="2">
        <v>13</v>
      </c>
      <c r="C1794" t="s">
        <v>90</v>
      </c>
      <c r="D1794" t="s">
        <v>136</v>
      </c>
      <c r="E1794" t="s">
        <v>132</v>
      </c>
      <c r="F1794" t="s">
        <v>94</v>
      </c>
      <c r="G1794" s="3">
        <v>5.388883333333333E-2</v>
      </c>
      <c r="H1794" s="5">
        <v>1.2662034722222222E-2</v>
      </c>
      <c r="I1794" s="2">
        <v>0</v>
      </c>
      <c r="J1794" s="2">
        <v>0</v>
      </c>
      <c r="K1794" s="2">
        <v>0</v>
      </c>
      <c r="L1794" s="2">
        <v>1</v>
      </c>
      <c r="M1794" s="2">
        <v>1</v>
      </c>
      <c r="N1794">
        <v>0</v>
      </c>
      <c r="O1794" s="2">
        <v>1</v>
      </c>
      <c r="P1794" s="2">
        <v>0</v>
      </c>
      <c r="Q1794" s="2">
        <v>0</v>
      </c>
      <c r="R1794" s="2">
        <v>1</v>
      </c>
      <c r="S1794" s="2">
        <v>1</v>
      </c>
      <c r="T1794" s="2">
        <v>0</v>
      </c>
      <c r="U1794" s="2">
        <v>0</v>
      </c>
      <c r="V1794" s="45" t="s">
        <v>77</v>
      </c>
      <c r="W1794" s="45" t="s">
        <v>77</v>
      </c>
      <c r="X1794" s="45">
        <v>0.1011574074074074</v>
      </c>
      <c r="Y1794" s="2">
        <v>0</v>
      </c>
      <c r="Z1794" s="2">
        <v>1</v>
      </c>
      <c r="AA1794">
        <v>1</v>
      </c>
      <c r="AB1794" t="str">
        <f t="shared" si="22"/>
        <v>Cardiff And ValePowys</v>
      </c>
      <c r="AC1794" t="str">
        <f>IFERROR(VLOOKUP(AB1794,Control!X:Y,2,FALSE),"secondary")</f>
        <v>secondary</v>
      </c>
    </row>
    <row r="1795" spans="1:29" x14ac:dyDescent="0.25">
      <c r="A1795" s="11">
        <v>44648</v>
      </c>
      <c r="B1795" s="2">
        <v>13</v>
      </c>
      <c r="C1795" t="s">
        <v>90</v>
      </c>
      <c r="D1795" t="s">
        <v>136</v>
      </c>
      <c r="E1795" t="s">
        <v>132</v>
      </c>
      <c r="F1795" t="s">
        <v>274</v>
      </c>
      <c r="G1795" s="3">
        <v>5.2599998333333335</v>
      </c>
      <c r="H1795" s="5">
        <v>4.84799375E-2</v>
      </c>
      <c r="I1795" s="2">
        <v>1</v>
      </c>
      <c r="J1795" s="2">
        <v>0</v>
      </c>
      <c r="K1795" s="2">
        <v>0</v>
      </c>
      <c r="L1795" s="2">
        <v>7</v>
      </c>
      <c r="M1795" s="2">
        <v>7</v>
      </c>
      <c r="N1795">
        <v>1</v>
      </c>
      <c r="O1795" s="2">
        <v>6</v>
      </c>
      <c r="P1795" s="2">
        <v>2</v>
      </c>
      <c r="Q1795" s="2">
        <v>4</v>
      </c>
      <c r="R1795" s="2">
        <v>5</v>
      </c>
      <c r="S1795" s="2">
        <v>1</v>
      </c>
      <c r="T1795" s="2">
        <v>0</v>
      </c>
      <c r="U1795" s="2">
        <v>0</v>
      </c>
      <c r="V1795" s="45">
        <v>4.9363425925925929E-3</v>
      </c>
      <c r="W1795" s="45">
        <v>0.5</v>
      </c>
      <c r="X1795" s="45">
        <v>3.6134259259259262E-2</v>
      </c>
      <c r="Y1795" s="2">
        <v>0</v>
      </c>
      <c r="Z1795" s="2">
        <v>5</v>
      </c>
      <c r="AA1795">
        <v>7</v>
      </c>
      <c r="AB1795" t="str">
        <f t="shared" si="22"/>
        <v>Cardiff And ValeRhondda Cynon Taff</v>
      </c>
      <c r="AC1795" t="str">
        <f>IFERROR(VLOOKUP(AB1795,Control!X:Y,2,FALSE),"secondary")</f>
        <v>secondary</v>
      </c>
    </row>
    <row r="1796" spans="1:29" x14ac:dyDescent="0.25">
      <c r="A1796" s="11">
        <v>44648</v>
      </c>
      <c r="B1796" s="2">
        <v>13</v>
      </c>
      <c r="C1796" t="s">
        <v>90</v>
      </c>
      <c r="D1796" t="s">
        <v>136</v>
      </c>
      <c r="E1796" t="s">
        <v>132</v>
      </c>
      <c r="F1796" t="s">
        <v>267</v>
      </c>
      <c r="G1796" s="3">
        <v>0.29333333333333328</v>
      </c>
      <c r="H1796" s="5">
        <v>1.7947530092592593E-2</v>
      </c>
      <c r="I1796" s="2">
        <v>0</v>
      </c>
      <c r="J1796" s="2">
        <v>0</v>
      </c>
      <c r="K1796" s="2">
        <v>0</v>
      </c>
      <c r="L1796" s="2">
        <v>2</v>
      </c>
      <c r="M1796" s="2">
        <v>2</v>
      </c>
      <c r="N1796">
        <v>0</v>
      </c>
      <c r="O1796" s="2">
        <v>2</v>
      </c>
      <c r="P1796" s="2">
        <v>1</v>
      </c>
      <c r="Q1796" s="2">
        <v>0</v>
      </c>
      <c r="R1796" s="2">
        <v>0</v>
      </c>
      <c r="S1796" s="2">
        <v>0</v>
      </c>
      <c r="T1796" s="2">
        <v>0</v>
      </c>
      <c r="U1796" s="2">
        <v>1</v>
      </c>
      <c r="V1796" s="45">
        <v>2.5462962962962961E-4</v>
      </c>
      <c r="W1796" s="45">
        <v>1</v>
      </c>
      <c r="X1796" s="45" t="s">
        <v>77</v>
      </c>
      <c r="Y1796" s="2">
        <v>1</v>
      </c>
      <c r="Z1796" s="2">
        <v>0</v>
      </c>
      <c r="AA1796">
        <v>2</v>
      </c>
      <c r="AB1796" t="str">
        <f t="shared" si="22"/>
        <v>Cardiff And ValeSwansea</v>
      </c>
      <c r="AC1796" t="str">
        <f>IFERROR(VLOOKUP(AB1796,Control!X:Y,2,FALSE),"secondary")</f>
        <v>secondary</v>
      </c>
    </row>
    <row r="1797" spans="1:29" x14ac:dyDescent="0.25">
      <c r="A1797" s="11">
        <v>44648</v>
      </c>
      <c r="B1797" s="2">
        <v>13</v>
      </c>
      <c r="C1797" t="s">
        <v>90</v>
      </c>
      <c r="D1797" t="s">
        <v>136</v>
      </c>
      <c r="E1797" t="s">
        <v>132</v>
      </c>
      <c r="F1797" t="s">
        <v>278</v>
      </c>
      <c r="G1797" s="3">
        <v>0.49194349999999992</v>
      </c>
      <c r="H1797" s="5">
        <v>1.5630780092592594E-2</v>
      </c>
      <c r="I1797" s="2">
        <v>0</v>
      </c>
      <c r="J1797" s="2">
        <v>0</v>
      </c>
      <c r="K1797" s="2">
        <v>0</v>
      </c>
      <c r="L1797" s="2">
        <v>5</v>
      </c>
      <c r="M1797" s="2">
        <v>5</v>
      </c>
      <c r="N1797">
        <v>1</v>
      </c>
      <c r="O1797" s="2">
        <v>5</v>
      </c>
      <c r="P1797" s="2">
        <v>0</v>
      </c>
      <c r="Q1797" s="2">
        <v>2</v>
      </c>
      <c r="R1797" s="2">
        <v>2</v>
      </c>
      <c r="S1797" s="2">
        <v>0</v>
      </c>
      <c r="T1797" s="2">
        <v>0</v>
      </c>
      <c r="U1797" s="2">
        <v>3</v>
      </c>
      <c r="V1797" s="45" t="s">
        <v>77</v>
      </c>
      <c r="W1797" s="45" t="s">
        <v>77</v>
      </c>
      <c r="X1797" s="45">
        <v>8.9641203703703706E-3</v>
      </c>
      <c r="Y1797" s="2">
        <v>3</v>
      </c>
      <c r="Z1797" s="2">
        <v>2</v>
      </c>
      <c r="AA1797">
        <v>5</v>
      </c>
      <c r="AB1797" t="str">
        <f t="shared" si="22"/>
        <v>Cardiff And ValeTorfaen</v>
      </c>
      <c r="AC1797" t="str">
        <f>IFERROR(VLOOKUP(AB1797,Control!X:Y,2,FALSE),"secondary")</f>
        <v>secondary</v>
      </c>
    </row>
    <row r="1798" spans="1:29" x14ac:dyDescent="0.25">
      <c r="A1798" s="11">
        <v>44648</v>
      </c>
      <c r="B1798" s="2">
        <v>13</v>
      </c>
      <c r="C1798" t="s">
        <v>90</v>
      </c>
      <c r="D1798" t="s">
        <v>155</v>
      </c>
      <c r="E1798" t="s">
        <v>146</v>
      </c>
      <c r="F1798" t="s">
        <v>278</v>
      </c>
      <c r="G1798" s="3">
        <v>0</v>
      </c>
      <c r="H1798" s="5">
        <v>1.0081020833333334E-2</v>
      </c>
      <c r="I1798" s="2">
        <v>0</v>
      </c>
      <c r="J1798" s="2">
        <v>0</v>
      </c>
      <c r="K1798" s="2">
        <v>0</v>
      </c>
      <c r="L1798" s="2">
        <v>1</v>
      </c>
      <c r="M1798" s="2">
        <v>1</v>
      </c>
      <c r="N1798">
        <v>0</v>
      </c>
      <c r="O1798" s="2">
        <v>1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1</v>
      </c>
      <c r="V1798" s="45" t="s">
        <v>77</v>
      </c>
      <c r="W1798" s="45" t="s">
        <v>77</v>
      </c>
      <c r="X1798" s="45" t="s">
        <v>77</v>
      </c>
      <c r="Y1798" s="2">
        <v>1</v>
      </c>
      <c r="Z1798" s="2">
        <v>0</v>
      </c>
      <c r="AA1798">
        <v>1</v>
      </c>
      <c r="AB1798" t="str">
        <f t="shared" si="22"/>
        <v>Cardiff And ValeTorfaen</v>
      </c>
      <c r="AC1798" t="str">
        <f>IFERROR(VLOOKUP(AB1798,Control!X:Y,2,FALSE),"secondary")</f>
        <v>secondary</v>
      </c>
    </row>
    <row r="1799" spans="1:29" x14ac:dyDescent="0.25">
      <c r="A1799" s="11">
        <v>44648</v>
      </c>
      <c r="B1799" s="2">
        <v>13</v>
      </c>
      <c r="C1799" t="s">
        <v>90</v>
      </c>
      <c r="D1799" t="s">
        <v>163</v>
      </c>
      <c r="E1799" t="s">
        <v>153</v>
      </c>
      <c r="F1799" t="s">
        <v>278</v>
      </c>
      <c r="G1799" s="3">
        <v>0</v>
      </c>
      <c r="H1799" s="5">
        <v>4.7106111111111116E-3</v>
      </c>
      <c r="I1799" s="2">
        <v>0</v>
      </c>
      <c r="J1799" s="2">
        <v>0</v>
      </c>
      <c r="K1799" s="2">
        <v>0</v>
      </c>
      <c r="L1799" s="2">
        <v>1</v>
      </c>
      <c r="M1799" s="2">
        <v>1</v>
      </c>
      <c r="N1799">
        <v>0</v>
      </c>
      <c r="O1799" s="2">
        <v>1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1</v>
      </c>
      <c r="V1799" s="45" t="s">
        <v>77</v>
      </c>
      <c r="W1799" s="45" t="s">
        <v>77</v>
      </c>
      <c r="X1799" s="45" t="s">
        <v>77</v>
      </c>
      <c r="Y1799" s="2">
        <v>1</v>
      </c>
      <c r="Z1799" s="2">
        <v>0</v>
      </c>
      <c r="AA1799">
        <v>1</v>
      </c>
      <c r="AB1799" t="str">
        <f t="shared" si="22"/>
        <v>Cardiff And ValeTorfaen</v>
      </c>
      <c r="AC1799" t="str">
        <f>IFERROR(VLOOKUP(AB1799,Control!X:Y,2,FALSE),"secondary")</f>
        <v>secondary</v>
      </c>
    </row>
    <row r="1800" spans="1:29" x14ac:dyDescent="0.25">
      <c r="A1800" s="11">
        <v>44648</v>
      </c>
      <c r="B1800" s="2">
        <v>13</v>
      </c>
      <c r="C1800" t="s">
        <v>90</v>
      </c>
      <c r="D1800" t="s">
        <v>136</v>
      </c>
      <c r="E1800" t="s">
        <v>132</v>
      </c>
      <c r="F1800" t="s">
        <v>283</v>
      </c>
      <c r="G1800" s="3">
        <v>26.743608166666665</v>
      </c>
      <c r="H1800" s="5">
        <v>5.4596291388888898E-2</v>
      </c>
      <c r="I1800" s="2">
        <v>0</v>
      </c>
      <c r="J1800" s="2">
        <v>0</v>
      </c>
      <c r="K1800" s="2">
        <v>0</v>
      </c>
      <c r="L1800" s="2">
        <v>24</v>
      </c>
      <c r="M1800" s="2">
        <v>23</v>
      </c>
      <c r="N1800">
        <v>2</v>
      </c>
      <c r="O1800" s="2">
        <v>15</v>
      </c>
      <c r="P1800" s="2">
        <v>6</v>
      </c>
      <c r="Q1800" s="2">
        <v>14</v>
      </c>
      <c r="R1800" s="2">
        <v>16</v>
      </c>
      <c r="S1800" s="2">
        <v>2</v>
      </c>
      <c r="T1800" s="2">
        <v>2</v>
      </c>
      <c r="U1800" s="2">
        <v>0</v>
      </c>
      <c r="V1800" s="45">
        <v>3.8078703703703699E-3</v>
      </c>
      <c r="W1800" s="45">
        <v>0.66666666666666663</v>
      </c>
      <c r="X1800" s="45">
        <v>9.9560185185185196E-2</v>
      </c>
      <c r="Y1800" s="2">
        <v>2</v>
      </c>
      <c r="Z1800" s="2">
        <v>16</v>
      </c>
      <c r="AA1800">
        <v>24</v>
      </c>
      <c r="AB1800" t="str">
        <f t="shared" si="22"/>
        <v>Cardiff And ValeVale Of Glamorgan</v>
      </c>
      <c r="AC1800" t="str">
        <f>IFERROR(VLOOKUP(AB1800,Control!X:Y,2,FALSE),"secondary")</f>
        <v>Primary</v>
      </c>
    </row>
    <row r="1801" spans="1:29" x14ac:dyDescent="0.25">
      <c r="A1801" s="11">
        <v>44648</v>
      </c>
      <c r="B1801" s="2">
        <v>13</v>
      </c>
      <c r="C1801" t="s">
        <v>90</v>
      </c>
      <c r="D1801" t="s">
        <v>155</v>
      </c>
      <c r="E1801" t="s">
        <v>146</v>
      </c>
      <c r="F1801" t="s">
        <v>283</v>
      </c>
      <c r="G1801" s="3">
        <v>0</v>
      </c>
      <c r="H1801" s="5">
        <v>4.5549769097222227E-2</v>
      </c>
      <c r="I1801" s="2">
        <v>0</v>
      </c>
      <c r="J1801" s="2">
        <v>0</v>
      </c>
      <c r="K1801" s="2">
        <v>0</v>
      </c>
      <c r="L1801" s="2">
        <v>7</v>
      </c>
      <c r="M1801" s="2">
        <v>6</v>
      </c>
      <c r="N1801">
        <v>0</v>
      </c>
      <c r="O1801" s="2">
        <v>5</v>
      </c>
      <c r="P1801" s="2">
        <v>1</v>
      </c>
      <c r="Q1801" s="2">
        <v>4</v>
      </c>
      <c r="R1801" s="2">
        <v>4</v>
      </c>
      <c r="S1801" s="2">
        <v>0</v>
      </c>
      <c r="T1801" s="2">
        <v>0</v>
      </c>
      <c r="U1801" s="2">
        <v>2</v>
      </c>
      <c r="V1801" s="45">
        <v>2.4074074074074076E-3</v>
      </c>
      <c r="W1801" s="45">
        <v>1</v>
      </c>
      <c r="X1801" s="45">
        <v>4.4687499999999998E-2</v>
      </c>
      <c r="Y1801" s="2">
        <v>2</v>
      </c>
      <c r="Z1801" s="2">
        <v>4</v>
      </c>
      <c r="AA1801">
        <v>6</v>
      </c>
      <c r="AB1801" t="str">
        <f t="shared" si="22"/>
        <v>Cardiff And ValeVale Of Glamorgan</v>
      </c>
      <c r="AC1801" t="str">
        <f>IFERROR(VLOOKUP(AB1801,Control!X:Y,2,FALSE),"secondary")</f>
        <v>Primary</v>
      </c>
    </row>
    <row r="1802" spans="1:29" x14ac:dyDescent="0.25">
      <c r="A1802" s="11">
        <v>44648</v>
      </c>
      <c r="B1802" s="2">
        <v>13</v>
      </c>
      <c r="C1802" t="s">
        <v>81</v>
      </c>
      <c r="D1802" t="s">
        <v>135</v>
      </c>
      <c r="E1802" t="s">
        <v>132</v>
      </c>
      <c r="F1802" t="s">
        <v>280</v>
      </c>
      <c r="G1802" s="3">
        <v>0.88861116666666673</v>
      </c>
      <c r="H1802" s="5">
        <v>4.7442131944444445E-2</v>
      </c>
      <c r="I1802" s="2">
        <v>0</v>
      </c>
      <c r="J1802" s="2">
        <v>0</v>
      </c>
      <c r="K1802" s="2">
        <v>0</v>
      </c>
      <c r="L1802" s="2">
        <v>1</v>
      </c>
      <c r="M1802" s="2">
        <v>1</v>
      </c>
      <c r="N1802">
        <v>0</v>
      </c>
      <c r="O1802" s="2">
        <v>0</v>
      </c>
      <c r="P1802" s="2">
        <v>1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45">
        <v>4.0046296296296297E-3</v>
      </c>
      <c r="W1802" s="45">
        <v>1</v>
      </c>
      <c r="X1802" s="45" t="s">
        <v>77</v>
      </c>
      <c r="Y1802" s="2">
        <v>0</v>
      </c>
      <c r="Z1802" s="2">
        <v>0</v>
      </c>
      <c r="AA1802">
        <v>1</v>
      </c>
      <c r="AB1802" t="str">
        <f t="shared" si="22"/>
        <v>Cwm Taf MorgannwgBlaenau Gwent</v>
      </c>
      <c r="AC1802" t="str">
        <f>IFERROR(VLOOKUP(AB1802,Control!X:Y,2,FALSE),"secondary")</f>
        <v>secondary</v>
      </c>
    </row>
    <row r="1803" spans="1:29" x14ac:dyDescent="0.25">
      <c r="A1803" s="11">
        <v>44648</v>
      </c>
      <c r="B1803" s="2">
        <v>13</v>
      </c>
      <c r="C1803" t="s">
        <v>81</v>
      </c>
      <c r="D1803" t="s">
        <v>140</v>
      </c>
      <c r="E1803" t="s">
        <v>132</v>
      </c>
      <c r="F1803" t="s">
        <v>269</v>
      </c>
      <c r="G1803" s="3">
        <v>50.41666399999999</v>
      </c>
      <c r="H1803" s="5">
        <v>5.8791609292328031E-2</v>
      </c>
      <c r="I1803" s="2">
        <v>5</v>
      </c>
      <c r="J1803" s="2">
        <v>4</v>
      </c>
      <c r="K1803" s="2">
        <v>0</v>
      </c>
      <c r="L1803" s="2">
        <v>41</v>
      </c>
      <c r="M1803" s="2">
        <v>41</v>
      </c>
      <c r="N1803">
        <v>16</v>
      </c>
      <c r="O1803" s="2">
        <v>32</v>
      </c>
      <c r="P1803" s="2">
        <v>10</v>
      </c>
      <c r="Q1803" s="2">
        <v>20</v>
      </c>
      <c r="R1803" s="2">
        <v>26</v>
      </c>
      <c r="S1803" s="2">
        <v>6</v>
      </c>
      <c r="T1803" s="2">
        <v>1</v>
      </c>
      <c r="U1803" s="2">
        <v>4</v>
      </c>
      <c r="V1803" s="45">
        <v>5.7523148148148151E-3</v>
      </c>
      <c r="W1803" s="45">
        <v>0.4</v>
      </c>
      <c r="X1803" s="45">
        <v>8.1967592592592592E-2</v>
      </c>
      <c r="Y1803" s="2">
        <v>5</v>
      </c>
      <c r="Z1803" s="2">
        <v>26</v>
      </c>
      <c r="AA1803">
        <v>41</v>
      </c>
      <c r="AB1803" t="str">
        <f t="shared" si="22"/>
        <v>Cwm Taf MorgannwgBridgend</v>
      </c>
      <c r="AC1803" t="str">
        <f>IFERROR(VLOOKUP(AB1803,Control!X:Y,2,FALSE),"secondary")</f>
        <v>Primary</v>
      </c>
    </row>
    <row r="1804" spans="1:29" x14ac:dyDescent="0.25">
      <c r="A1804" s="11">
        <v>44648</v>
      </c>
      <c r="B1804" s="2">
        <v>13</v>
      </c>
      <c r="C1804" t="s">
        <v>81</v>
      </c>
      <c r="D1804" t="s">
        <v>135</v>
      </c>
      <c r="E1804" t="s">
        <v>132</v>
      </c>
      <c r="F1804" t="s">
        <v>272</v>
      </c>
      <c r="G1804" s="3">
        <v>89.008333333333326</v>
      </c>
      <c r="H1804" s="5">
        <v>0.27077932098765434</v>
      </c>
      <c r="I1804" s="2">
        <v>5</v>
      </c>
      <c r="J1804" s="2">
        <v>4</v>
      </c>
      <c r="K1804" s="2">
        <v>2</v>
      </c>
      <c r="L1804" s="2">
        <v>13</v>
      </c>
      <c r="M1804" s="2">
        <v>13</v>
      </c>
      <c r="N1804">
        <v>0</v>
      </c>
      <c r="O1804" s="2">
        <v>4</v>
      </c>
      <c r="P1804" s="2">
        <v>3</v>
      </c>
      <c r="Q1804" s="2">
        <v>9</v>
      </c>
      <c r="R1804" s="2">
        <v>9</v>
      </c>
      <c r="S1804" s="2">
        <v>0</v>
      </c>
      <c r="T1804" s="2">
        <v>0</v>
      </c>
      <c r="U1804" s="2">
        <v>1</v>
      </c>
      <c r="V1804" s="45">
        <v>7.9629629629629634E-3</v>
      </c>
      <c r="W1804" s="45">
        <v>0</v>
      </c>
      <c r="X1804" s="45">
        <v>0.11210648148148149</v>
      </c>
      <c r="Y1804" s="2">
        <v>1</v>
      </c>
      <c r="Z1804" s="2">
        <v>9</v>
      </c>
      <c r="AA1804">
        <v>13</v>
      </c>
      <c r="AB1804" t="str">
        <f t="shared" si="22"/>
        <v>Cwm Taf MorgannwgCaerphilly</v>
      </c>
      <c r="AC1804" t="str">
        <f>IFERROR(VLOOKUP(AB1804,Control!X:Y,2,FALSE),"secondary")</f>
        <v>secondary</v>
      </c>
    </row>
    <row r="1805" spans="1:29" x14ac:dyDescent="0.25">
      <c r="A1805" s="11">
        <v>44648</v>
      </c>
      <c r="B1805" s="2">
        <v>13</v>
      </c>
      <c r="C1805" t="s">
        <v>81</v>
      </c>
      <c r="D1805" t="s">
        <v>141</v>
      </c>
      <c r="E1805" t="s">
        <v>132</v>
      </c>
      <c r="F1805" t="s">
        <v>273</v>
      </c>
      <c r="G1805" s="3">
        <v>3.6944500000000005E-2</v>
      </c>
      <c r="H1805" s="5">
        <v>1.1956020833333334E-2</v>
      </c>
      <c r="I1805" s="2">
        <v>0</v>
      </c>
      <c r="J1805" s="2">
        <v>0</v>
      </c>
      <c r="K1805" s="2">
        <v>0</v>
      </c>
      <c r="L1805" s="2">
        <v>1</v>
      </c>
      <c r="M1805" s="2">
        <v>1</v>
      </c>
      <c r="N1805">
        <v>0</v>
      </c>
      <c r="O1805" s="2">
        <v>1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1</v>
      </c>
      <c r="V1805" s="45" t="s">
        <v>77</v>
      </c>
      <c r="W1805" s="45" t="s">
        <v>77</v>
      </c>
      <c r="X1805" s="45" t="s">
        <v>77</v>
      </c>
      <c r="Y1805" s="2">
        <v>1</v>
      </c>
      <c r="Z1805" s="2">
        <v>0</v>
      </c>
      <c r="AA1805">
        <v>1</v>
      </c>
      <c r="AB1805" t="str">
        <f t="shared" si="22"/>
        <v>Cwm Taf MorgannwgCardiff</v>
      </c>
      <c r="AC1805" t="str">
        <f>IFERROR(VLOOKUP(AB1805,Control!X:Y,2,FALSE),"secondary")</f>
        <v>secondary</v>
      </c>
    </row>
    <row r="1806" spans="1:29" x14ac:dyDescent="0.25">
      <c r="A1806" s="11">
        <v>44648</v>
      </c>
      <c r="B1806" s="2">
        <v>13</v>
      </c>
      <c r="C1806" t="s">
        <v>81</v>
      </c>
      <c r="D1806" t="s">
        <v>135</v>
      </c>
      <c r="E1806" t="s">
        <v>132</v>
      </c>
      <c r="F1806" t="s">
        <v>281</v>
      </c>
      <c r="G1806" s="3">
        <v>129.65916566666667</v>
      </c>
      <c r="H1806" s="5">
        <v>0.21012216923868315</v>
      </c>
      <c r="I1806" s="2">
        <v>11</v>
      </c>
      <c r="J1806" s="2">
        <v>7</v>
      </c>
      <c r="K1806" s="2">
        <v>5</v>
      </c>
      <c r="L1806" s="2">
        <v>20</v>
      </c>
      <c r="M1806" s="2">
        <v>20</v>
      </c>
      <c r="N1806">
        <v>2</v>
      </c>
      <c r="O1806" s="2">
        <v>6</v>
      </c>
      <c r="P1806" s="2">
        <v>3</v>
      </c>
      <c r="Q1806" s="2">
        <v>10</v>
      </c>
      <c r="R1806" s="2">
        <v>14</v>
      </c>
      <c r="S1806" s="2">
        <v>4</v>
      </c>
      <c r="T1806" s="2">
        <v>1</v>
      </c>
      <c r="U1806" s="2">
        <v>2</v>
      </c>
      <c r="V1806" s="45">
        <v>3.3680555555555556E-3</v>
      </c>
      <c r="W1806" s="45">
        <v>0.66666666666666663</v>
      </c>
      <c r="X1806" s="45">
        <v>6.8998842592592591E-2</v>
      </c>
      <c r="Y1806" s="2">
        <v>3</v>
      </c>
      <c r="Z1806" s="2">
        <v>14</v>
      </c>
      <c r="AA1806">
        <v>20</v>
      </c>
      <c r="AB1806" t="str">
        <f t="shared" si="22"/>
        <v>Cwm Taf MorgannwgMerthyr Tydfil</v>
      </c>
      <c r="AC1806" t="str">
        <f>IFERROR(VLOOKUP(AB1806,Control!X:Y,2,FALSE),"secondary")</f>
        <v>Primary</v>
      </c>
    </row>
    <row r="1807" spans="1:29" x14ac:dyDescent="0.25">
      <c r="A1807" s="11">
        <v>44648</v>
      </c>
      <c r="B1807" s="2">
        <v>13</v>
      </c>
      <c r="C1807" t="s">
        <v>81</v>
      </c>
      <c r="D1807" t="s">
        <v>141</v>
      </c>
      <c r="E1807" t="s">
        <v>132</v>
      </c>
      <c r="F1807" t="s">
        <v>281</v>
      </c>
      <c r="G1807" s="3">
        <v>13.753610166666668</v>
      </c>
      <c r="H1807" s="5">
        <v>0.15368343923611114</v>
      </c>
      <c r="I1807" s="2">
        <v>1</v>
      </c>
      <c r="J1807" s="2">
        <v>1</v>
      </c>
      <c r="K1807" s="2">
        <v>0</v>
      </c>
      <c r="L1807" s="2">
        <v>4</v>
      </c>
      <c r="M1807" s="2">
        <v>3</v>
      </c>
      <c r="N1807">
        <v>0</v>
      </c>
      <c r="O1807" s="2">
        <v>1</v>
      </c>
      <c r="P1807" s="2">
        <v>2</v>
      </c>
      <c r="Q1807" s="2">
        <v>1</v>
      </c>
      <c r="R1807" s="2">
        <v>2</v>
      </c>
      <c r="S1807" s="2">
        <v>1</v>
      </c>
      <c r="T1807" s="2">
        <v>0</v>
      </c>
      <c r="U1807" s="2">
        <v>0</v>
      </c>
      <c r="V1807" s="45">
        <v>7.7372685185185183E-3</v>
      </c>
      <c r="W1807" s="45">
        <v>0</v>
      </c>
      <c r="X1807" s="45">
        <v>0.3794907407407408</v>
      </c>
      <c r="Y1807" s="2">
        <v>0</v>
      </c>
      <c r="Z1807" s="2">
        <v>2</v>
      </c>
      <c r="AA1807">
        <v>4</v>
      </c>
      <c r="AB1807" t="str">
        <f t="shared" si="22"/>
        <v>Cwm Taf MorgannwgMerthyr Tydfil</v>
      </c>
      <c r="AC1807" t="str">
        <f>IFERROR(VLOOKUP(AB1807,Control!X:Y,2,FALSE),"secondary")</f>
        <v>Primary</v>
      </c>
    </row>
    <row r="1808" spans="1:29" x14ac:dyDescent="0.25">
      <c r="A1808" s="11">
        <v>44648</v>
      </c>
      <c r="B1808" s="2">
        <v>13</v>
      </c>
      <c r="C1808" t="s">
        <v>81</v>
      </c>
      <c r="D1808" t="s">
        <v>140</v>
      </c>
      <c r="E1808" t="s">
        <v>132</v>
      </c>
      <c r="F1808" t="s">
        <v>281</v>
      </c>
      <c r="G1808" s="3">
        <v>0</v>
      </c>
      <c r="H1808" s="5" t="s">
        <v>77</v>
      </c>
      <c r="I1808" s="2">
        <v>0</v>
      </c>
      <c r="J1808" s="2">
        <v>0</v>
      </c>
      <c r="K1808" s="2">
        <v>0</v>
      </c>
      <c r="L1808" s="2">
        <v>1</v>
      </c>
      <c r="M1808" s="2">
        <v>1</v>
      </c>
      <c r="N1808">
        <v>1</v>
      </c>
      <c r="O1808" s="2">
        <v>1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1</v>
      </c>
      <c r="V1808" s="45" t="s">
        <v>77</v>
      </c>
      <c r="W1808" s="45" t="s">
        <v>77</v>
      </c>
      <c r="X1808" s="45" t="s">
        <v>77</v>
      </c>
      <c r="Y1808" s="2">
        <v>1</v>
      </c>
      <c r="Z1808" s="2">
        <v>0</v>
      </c>
      <c r="AA1808">
        <v>1</v>
      </c>
      <c r="AB1808" t="str">
        <f t="shared" si="22"/>
        <v>Cwm Taf MorgannwgMerthyr Tydfil</v>
      </c>
      <c r="AC1808" t="str">
        <f>IFERROR(VLOOKUP(AB1808,Control!X:Y,2,FALSE),"secondary")</f>
        <v>Primary</v>
      </c>
    </row>
    <row r="1809" spans="1:29" x14ac:dyDescent="0.25">
      <c r="A1809" s="11">
        <v>44648</v>
      </c>
      <c r="B1809" s="2">
        <v>13</v>
      </c>
      <c r="C1809" t="s">
        <v>81</v>
      </c>
      <c r="D1809" t="s">
        <v>140</v>
      </c>
      <c r="E1809" t="s">
        <v>132</v>
      </c>
      <c r="F1809" t="s">
        <v>275</v>
      </c>
      <c r="G1809" s="3">
        <v>10.970833333333333</v>
      </c>
      <c r="H1809" s="5">
        <v>6.755642361111111E-2</v>
      </c>
      <c r="I1809" s="2">
        <v>1</v>
      </c>
      <c r="J1809" s="2">
        <v>0</v>
      </c>
      <c r="K1809" s="2">
        <v>0</v>
      </c>
      <c r="L1809" s="2">
        <v>8</v>
      </c>
      <c r="M1809" s="2">
        <v>8</v>
      </c>
      <c r="N1809">
        <v>1</v>
      </c>
      <c r="O1809" s="2">
        <v>5</v>
      </c>
      <c r="P1809" s="2">
        <v>2</v>
      </c>
      <c r="Q1809" s="2">
        <v>6</v>
      </c>
      <c r="R1809" s="2">
        <v>6</v>
      </c>
      <c r="S1809" s="2">
        <v>0</v>
      </c>
      <c r="T1809" s="2">
        <v>0</v>
      </c>
      <c r="U1809" s="2">
        <v>0</v>
      </c>
      <c r="V1809" s="45">
        <v>9.4386574074074078E-3</v>
      </c>
      <c r="W1809" s="45">
        <v>0</v>
      </c>
      <c r="X1809" s="45">
        <v>1.0341435185185184E-2</v>
      </c>
      <c r="Y1809" s="2">
        <v>0</v>
      </c>
      <c r="Z1809" s="2">
        <v>6</v>
      </c>
      <c r="AA1809">
        <v>8</v>
      </c>
      <c r="AB1809" t="str">
        <f t="shared" si="22"/>
        <v>Cwm Taf MorgannwgNeath Port Talbot</v>
      </c>
      <c r="AC1809" t="str">
        <f>IFERROR(VLOOKUP(AB1809,Control!X:Y,2,FALSE),"secondary")</f>
        <v>secondary</v>
      </c>
    </row>
    <row r="1810" spans="1:29" x14ac:dyDescent="0.25">
      <c r="A1810" s="11">
        <v>44648</v>
      </c>
      <c r="B1810" s="2">
        <v>13</v>
      </c>
      <c r="C1810" t="s">
        <v>81</v>
      </c>
      <c r="D1810" t="s">
        <v>141</v>
      </c>
      <c r="E1810" t="s">
        <v>132</v>
      </c>
      <c r="F1810" t="s">
        <v>94</v>
      </c>
      <c r="G1810" s="3">
        <v>21.09</v>
      </c>
      <c r="H1810" s="5">
        <v>0.88916666666666677</v>
      </c>
      <c r="I1810" s="2">
        <v>1</v>
      </c>
      <c r="J1810" s="2">
        <v>1</v>
      </c>
      <c r="K1810" s="2">
        <v>1</v>
      </c>
      <c r="L1810" s="2">
        <v>1</v>
      </c>
      <c r="M1810" s="2">
        <v>1</v>
      </c>
      <c r="N1810">
        <v>0</v>
      </c>
      <c r="O1810" s="2">
        <v>0</v>
      </c>
      <c r="P1810" s="2">
        <v>0</v>
      </c>
      <c r="Q1810" s="2">
        <v>1</v>
      </c>
      <c r="R1810" s="2">
        <v>1</v>
      </c>
      <c r="S1810" s="2">
        <v>0</v>
      </c>
      <c r="T1810" s="2">
        <v>0</v>
      </c>
      <c r="U1810" s="2">
        <v>0</v>
      </c>
      <c r="V1810" s="45" t="s">
        <v>77</v>
      </c>
      <c r="W1810" s="45" t="s">
        <v>77</v>
      </c>
      <c r="X1810" s="45">
        <v>9.9930555555555564E-2</v>
      </c>
      <c r="Y1810" s="2">
        <v>0</v>
      </c>
      <c r="Z1810" s="2">
        <v>1</v>
      </c>
      <c r="AA1810">
        <v>1</v>
      </c>
      <c r="AB1810" t="str">
        <f t="shared" si="22"/>
        <v>Cwm Taf MorgannwgPowys</v>
      </c>
      <c r="AC1810" t="str">
        <f>IFERROR(VLOOKUP(AB1810,Control!X:Y,2,FALSE),"secondary")</f>
        <v>secondary</v>
      </c>
    </row>
    <row r="1811" spans="1:29" x14ac:dyDescent="0.25">
      <c r="A1811" s="11">
        <v>44648</v>
      </c>
      <c r="B1811" s="2">
        <v>13</v>
      </c>
      <c r="C1811" t="s">
        <v>81</v>
      </c>
      <c r="D1811" t="s">
        <v>135</v>
      </c>
      <c r="E1811" t="s">
        <v>132</v>
      </c>
      <c r="F1811" t="s">
        <v>94</v>
      </c>
      <c r="G1811" s="3">
        <v>6.9216668333333331</v>
      </c>
      <c r="H1811" s="5">
        <v>5.7170140046296294E-2</v>
      </c>
      <c r="I1811" s="2">
        <v>0</v>
      </c>
      <c r="J1811" s="2">
        <v>0</v>
      </c>
      <c r="K1811" s="2">
        <v>0</v>
      </c>
      <c r="L1811" s="2">
        <v>7</v>
      </c>
      <c r="M1811" s="2">
        <v>7</v>
      </c>
      <c r="N1811">
        <v>1</v>
      </c>
      <c r="O1811" s="2">
        <v>2</v>
      </c>
      <c r="P1811" s="2">
        <v>1</v>
      </c>
      <c r="Q1811" s="2">
        <v>5</v>
      </c>
      <c r="R1811" s="2">
        <v>6</v>
      </c>
      <c r="S1811" s="2">
        <v>1</v>
      </c>
      <c r="T1811" s="2">
        <v>0</v>
      </c>
      <c r="U1811" s="2">
        <v>0</v>
      </c>
      <c r="V1811" s="45">
        <v>2.1759259259259262E-3</v>
      </c>
      <c r="W1811" s="45">
        <v>1</v>
      </c>
      <c r="X1811" s="45">
        <v>3.408564814814815E-2</v>
      </c>
      <c r="Y1811" s="2">
        <v>0</v>
      </c>
      <c r="Z1811" s="2">
        <v>6</v>
      </c>
      <c r="AA1811">
        <v>7</v>
      </c>
      <c r="AB1811" t="str">
        <f t="shared" si="22"/>
        <v>Cwm Taf MorgannwgPowys</v>
      </c>
      <c r="AC1811" t="str">
        <f>IFERROR(VLOOKUP(AB1811,Control!X:Y,2,FALSE),"secondary")</f>
        <v>secondary</v>
      </c>
    </row>
    <row r="1812" spans="1:29" x14ac:dyDescent="0.25">
      <c r="A1812" s="11">
        <v>44648</v>
      </c>
      <c r="B1812" s="2">
        <v>13</v>
      </c>
      <c r="C1812" t="s">
        <v>81</v>
      </c>
      <c r="D1812" t="s">
        <v>141</v>
      </c>
      <c r="E1812" t="s">
        <v>132</v>
      </c>
      <c r="F1812" t="s">
        <v>274</v>
      </c>
      <c r="G1812" s="3">
        <v>125.5813885</v>
      </c>
      <c r="H1812" s="5">
        <v>8.9480548403814253E-2</v>
      </c>
      <c r="I1812" s="2">
        <v>11</v>
      </c>
      <c r="J1812" s="2">
        <v>7</v>
      </c>
      <c r="K1812" s="2">
        <v>2</v>
      </c>
      <c r="L1812" s="2">
        <v>58</v>
      </c>
      <c r="M1812" s="2">
        <v>57</v>
      </c>
      <c r="N1812">
        <v>23</v>
      </c>
      <c r="O1812" s="2">
        <v>41</v>
      </c>
      <c r="P1812" s="2">
        <v>7</v>
      </c>
      <c r="Q1812" s="2">
        <v>35</v>
      </c>
      <c r="R1812" s="2">
        <v>43</v>
      </c>
      <c r="S1812" s="2">
        <v>8</v>
      </c>
      <c r="T1812" s="2">
        <v>1</v>
      </c>
      <c r="U1812" s="2">
        <v>7</v>
      </c>
      <c r="V1812" s="45">
        <v>4.31712962962963E-3</v>
      </c>
      <c r="W1812" s="45">
        <v>0.5714285714285714</v>
      </c>
      <c r="X1812" s="45">
        <v>0.1458912037037037</v>
      </c>
      <c r="Y1812" s="2">
        <v>8</v>
      </c>
      <c r="Z1812" s="2">
        <v>43</v>
      </c>
      <c r="AA1812">
        <v>58</v>
      </c>
      <c r="AB1812" t="str">
        <f t="shared" si="22"/>
        <v>Cwm Taf MorgannwgRhondda Cynon Taff</v>
      </c>
      <c r="AC1812" t="str">
        <f>IFERROR(VLOOKUP(AB1812,Control!X:Y,2,FALSE),"secondary")</f>
        <v>Primary</v>
      </c>
    </row>
    <row r="1813" spans="1:29" x14ac:dyDescent="0.25">
      <c r="A1813" s="11">
        <v>44648</v>
      </c>
      <c r="B1813" s="2">
        <v>13</v>
      </c>
      <c r="C1813" t="s">
        <v>81</v>
      </c>
      <c r="D1813" t="s">
        <v>135</v>
      </c>
      <c r="E1813" t="s">
        <v>132</v>
      </c>
      <c r="F1813" t="s">
        <v>274</v>
      </c>
      <c r="G1813" s="3">
        <v>99.176665</v>
      </c>
      <c r="H1813" s="5">
        <v>0.15751694518849207</v>
      </c>
      <c r="I1813" s="2">
        <v>7</v>
      </c>
      <c r="J1813" s="2">
        <v>5</v>
      </c>
      <c r="K1813" s="2">
        <v>2</v>
      </c>
      <c r="L1813" s="2">
        <v>25</v>
      </c>
      <c r="M1813" s="2">
        <v>25</v>
      </c>
      <c r="N1813">
        <v>7</v>
      </c>
      <c r="O1813" s="2">
        <v>13</v>
      </c>
      <c r="P1813" s="2">
        <v>6</v>
      </c>
      <c r="Q1813" s="2">
        <v>16</v>
      </c>
      <c r="R1813" s="2">
        <v>18</v>
      </c>
      <c r="S1813" s="2">
        <v>2</v>
      </c>
      <c r="T1813" s="2">
        <v>0</v>
      </c>
      <c r="U1813" s="2">
        <v>1</v>
      </c>
      <c r="V1813" s="45">
        <v>2.9398148148148148E-3</v>
      </c>
      <c r="W1813" s="45">
        <v>0.66666666666666663</v>
      </c>
      <c r="X1813" s="45">
        <v>0.14254629629629628</v>
      </c>
      <c r="Y1813" s="2">
        <v>1</v>
      </c>
      <c r="Z1813" s="2">
        <v>18</v>
      </c>
      <c r="AA1813">
        <v>25</v>
      </c>
      <c r="AB1813" t="str">
        <f t="shared" si="22"/>
        <v>Cwm Taf MorgannwgRhondda Cynon Taff</v>
      </c>
      <c r="AC1813" t="str">
        <f>IFERROR(VLOOKUP(AB1813,Control!X:Y,2,FALSE),"secondary")</f>
        <v>Primary</v>
      </c>
    </row>
    <row r="1814" spans="1:29" x14ac:dyDescent="0.25">
      <c r="A1814" s="11">
        <v>44648</v>
      </c>
      <c r="B1814" s="2">
        <v>13</v>
      </c>
      <c r="C1814" t="s">
        <v>81</v>
      </c>
      <c r="D1814" t="s">
        <v>140</v>
      </c>
      <c r="E1814" t="s">
        <v>132</v>
      </c>
      <c r="F1814" t="s">
        <v>274</v>
      </c>
      <c r="G1814" s="3">
        <v>2.4691666666666667</v>
      </c>
      <c r="H1814" s="5">
        <v>4.1148727430555559E-2</v>
      </c>
      <c r="I1814" s="2">
        <v>0</v>
      </c>
      <c r="J1814" s="2">
        <v>0</v>
      </c>
      <c r="K1814" s="2">
        <v>0</v>
      </c>
      <c r="L1814" s="2">
        <v>4</v>
      </c>
      <c r="M1814" s="2">
        <v>4</v>
      </c>
      <c r="N1814">
        <v>0</v>
      </c>
      <c r="O1814" s="2">
        <v>3</v>
      </c>
      <c r="P1814" s="2">
        <v>1</v>
      </c>
      <c r="Q1814" s="2">
        <v>2</v>
      </c>
      <c r="R1814" s="2">
        <v>3</v>
      </c>
      <c r="S1814" s="2">
        <v>1</v>
      </c>
      <c r="T1814" s="2">
        <v>0</v>
      </c>
      <c r="U1814" s="2">
        <v>0</v>
      </c>
      <c r="V1814" s="45">
        <v>6.4814814814814813E-4</v>
      </c>
      <c r="W1814" s="45">
        <v>1</v>
      </c>
      <c r="X1814" s="45">
        <v>7.6967592592592587E-2</v>
      </c>
      <c r="Y1814" s="2">
        <v>0</v>
      </c>
      <c r="Z1814" s="2">
        <v>3</v>
      </c>
      <c r="AA1814">
        <v>4</v>
      </c>
      <c r="AB1814" t="str">
        <f t="shared" si="22"/>
        <v>Cwm Taf MorgannwgRhondda Cynon Taff</v>
      </c>
      <c r="AC1814" t="str">
        <f>IFERROR(VLOOKUP(AB1814,Control!X:Y,2,FALSE),"secondary")</f>
        <v>Primary</v>
      </c>
    </row>
    <row r="1815" spans="1:29" x14ac:dyDescent="0.25">
      <c r="A1815" s="11">
        <v>44648</v>
      </c>
      <c r="B1815" s="2">
        <v>13</v>
      </c>
      <c r="C1815" t="s">
        <v>81</v>
      </c>
      <c r="D1815" t="s">
        <v>140</v>
      </c>
      <c r="E1815" t="s">
        <v>132</v>
      </c>
      <c r="F1815" t="s">
        <v>283</v>
      </c>
      <c r="G1815" s="3">
        <v>0</v>
      </c>
      <c r="H1815" s="5" t="s">
        <v>77</v>
      </c>
      <c r="I1815" s="2">
        <v>0</v>
      </c>
      <c r="J1815" s="2">
        <v>0</v>
      </c>
      <c r="K1815" s="2">
        <v>0</v>
      </c>
      <c r="L1815" s="2">
        <v>1</v>
      </c>
      <c r="M1815" s="2">
        <v>1</v>
      </c>
      <c r="N1815">
        <v>1</v>
      </c>
      <c r="O1815" s="2">
        <v>1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1</v>
      </c>
      <c r="V1815" s="45" t="s">
        <v>77</v>
      </c>
      <c r="W1815" s="45" t="s">
        <v>77</v>
      </c>
      <c r="X1815" s="45" t="s">
        <v>77</v>
      </c>
      <c r="Y1815" s="2">
        <v>1</v>
      </c>
      <c r="Z1815" s="2">
        <v>0</v>
      </c>
      <c r="AA1815">
        <v>1</v>
      </c>
      <c r="AB1815" t="str">
        <f t="shared" si="22"/>
        <v>Cwm Taf MorgannwgVale Of Glamorgan</v>
      </c>
      <c r="AC1815" t="str">
        <f>IFERROR(VLOOKUP(AB1815,Control!X:Y,2,FALSE),"secondary")</f>
        <v>secondary</v>
      </c>
    </row>
    <row r="1816" spans="1:29" x14ac:dyDescent="0.25">
      <c r="A1816" s="11">
        <v>44648</v>
      </c>
      <c r="B1816" s="2">
        <v>13</v>
      </c>
      <c r="C1816" t="s">
        <v>76</v>
      </c>
      <c r="D1816" t="s">
        <v>137</v>
      </c>
      <c r="E1816" t="s">
        <v>132</v>
      </c>
      <c r="F1816" t="s">
        <v>268</v>
      </c>
      <c r="G1816" s="3">
        <v>253.49360549999994</v>
      </c>
      <c r="H1816" s="5">
        <v>0.22984036935763888</v>
      </c>
      <c r="I1816" s="2">
        <v>26</v>
      </c>
      <c r="J1816" s="2">
        <v>20</v>
      </c>
      <c r="K1816" s="2">
        <v>3</v>
      </c>
      <c r="L1816" s="2">
        <v>47</v>
      </c>
      <c r="M1816" s="2">
        <v>46</v>
      </c>
      <c r="N1816">
        <v>6</v>
      </c>
      <c r="O1816" s="2">
        <v>10</v>
      </c>
      <c r="P1816" s="2">
        <v>8</v>
      </c>
      <c r="Q1816" s="2">
        <v>30</v>
      </c>
      <c r="R1816" s="2">
        <v>37</v>
      </c>
      <c r="S1816" s="2">
        <v>7</v>
      </c>
      <c r="T1816" s="2">
        <v>1</v>
      </c>
      <c r="U1816" s="2">
        <v>1</v>
      </c>
      <c r="V1816" s="45">
        <v>1.6290509259259262E-2</v>
      </c>
      <c r="W1816" s="45">
        <v>0</v>
      </c>
      <c r="X1816" s="45">
        <v>0.17363425925925927</v>
      </c>
      <c r="Y1816" s="2">
        <v>2</v>
      </c>
      <c r="Z1816" s="2">
        <v>37</v>
      </c>
      <c r="AA1816">
        <v>47</v>
      </c>
      <c r="AB1816" t="str">
        <f t="shared" si="22"/>
        <v>Hywel DdaCarmarthenshire</v>
      </c>
      <c r="AC1816" t="str">
        <f>IFERROR(VLOOKUP(AB1816,Control!X:Y,2,FALSE),"secondary")</f>
        <v>Primary</v>
      </c>
    </row>
    <row r="1817" spans="1:29" x14ac:dyDescent="0.25">
      <c r="A1817" s="11">
        <v>44648</v>
      </c>
      <c r="B1817" s="2">
        <v>13</v>
      </c>
      <c r="C1817" t="s">
        <v>76</v>
      </c>
      <c r="D1817" t="s">
        <v>145</v>
      </c>
      <c r="E1817" t="s">
        <v>146</v>
      </c>
      <c r="F1817" t="s">
        <v>268</v>
      </c>
      <c r="G1817" s="3">
        <v>51.025275999999998</v>
      </c>
      <c r="H1817" s="5">
        <v>0.10227505706521739</v>
      </c>
      <c r="I1817" s="2">
        <v>5</v>
      </c>
      <c r="J1817" s="2">
        <v>2</v>
      </c>
      <c r="K1817" s="2">
        <v>0</v>
      </c>
      <c r="L1817" s="2">
        <v>23</v>
      </c>
      <c r="M1817" s="2">
        <v>23</v>
      </c>
      <c r="N1817">
        <v>4</v>
      </c>
      <c r="O1817" s="2">
        <v>10</v>
      </c>
      <c r="P1817" s="2">
        <v>8</v>
      </c>
      <c r="Q1817" s="2">
        <v>14</v>
      </c>
      <c r="R1817" s="2">
        <v>14</v>
      </c>
      <c r="S1817" s="2">
        <v>0</v>
      </c>
      <c r="T1817" s="2">
        <v>0</v>
      </c>
      <c r="U1817" s="2">
        <v>1</v>
      </c>
      <c r="V1817" s="45">
        <v>6.2557870370370371E-3</v>
      </c>
      <c r="W1817" s="45">
        <v>0.5</v>
      </c>
      <c r="X1817" s="45">
        <v>0.14892939814814815</v>
      </c>
      <c r="Y1817" s="2">
        <v>1</v>
      </c>
      <c r="Z1817" s="2">
        <v>14</v>
      </c>
      <c r="AA1817">
        <v>23</v>
      </c>
      <c r="AB1817" t="str">
        <f t="shared" si="22"/>
        <v>Hywel DdaCarmarthenshire</v>
      </c>
      <c r="AC1817" t="str">
        <f>IFERROR(VLOOKUP(AB1817,Control!X:Y,2,FALSE),"secondary")</f>
        <v>Primary</v>
      </c>
    </row>
    <row r="1818" spans="1:29" x14ac:dyDescent="0.25">
      <c r="A1818" s="11">
        <v>44648</v>
      </c>
      <c r="B1818" s="2">
        <v>13</v>
      </c>
      <c r="C1818" t="s">
        <v>76</v>
      </c>
      <c r="D1818" t="s">
        <v>147</v>
      </c>
      <c r="E1818" t="s">
        <v>132</v>
      </c>
      <c r="F1818" t="s">
        <v>286</v>
      </c>
      <c r="G1818" s="3">
        <v>15.576386999999999</v>
      </c>
      <c r="H1818" s="5">
        <v>4.3958329312865502E-2</v>
      </c>
      <c r="I1818" s="2">
        <v>2</v>
      </c>
      <c r="J1818" s="2">
        <v>1</v>
      </c>
      <c r="K1818" s="2">
        <v>0</v>
      </c>
      <c r="L1818" s="2">
        <v>19</v>
      </c>
      <c r="M1818" s="2">
        <v>19</v>
      </c>
      <c r="N1818">
        <v>5</v>
      </c>
      <c r="O1818" s="2">
        <v>15</v>
      </c>
      <c r="P1818" s="2">
        <v>3</v>
      </c>
      <c r="Q1818" s="2">
        <v>9</v>
      </c>
      <c r="R1818" s="2">
        <v>15</v>
      </c>
      <c r="S1818" s="2">
        <v>6</v>
      </c>
      <c r="T1818" s="2">
        <v>1</v>
      </c>
      <c r="U1818" s="2">
        <v>0</v>
      </c>
      <c r="V1818" s="45">
        <v>1.1215277777777777E-2</v>
      </c>
      <c r="W1818" s="45">
        <v>0.33333333333333331</v>
      </c>
      <c r="X1818" s="45">
        <v>8.2245370370370371E-2</v>
      </c>
      <c r="Y1818" s="2">
        <v>1</v>
      </c>
      <c r="Z1818" s="2">
        <v>15</v>
      </c>
      <c r="AA1818">
        <v>19</v>
      </c>
      <c r="AB1818" t="str">
        <f t="shared" si="22"/>
        <v>Hywel DdaCeredigion</v>
      </c>
      <c r="AC1818" t="str">
        <f>IFERROR(VLOOKUP(AB1818,Control!X:Y,2,FALSE),"secondary")</f>
        <v>Primary</v>
      </c>
    </row>
    <row r="1819" spans="1:29" x14ac:dyDescent="0.25">
      <c r="A1819" s="11">
        <v>44648</v>
      </c>
      <c r="B1819" s="2">
        <v>13</v>
      </c>
      <c r="C1819" t="s">
        <v>76</v>
      </c>
      <c r="D1819" t="s">
        <v>137</v>
      </c>
      <c r="E1819" t="s">
        <v>132</v>
      </c>
      <c r="F1819" t="s">
        <v>286</v>
      </c>
      <c r="G1819" s="3">
        <v>9.3261111666666672</v>
      </c>
      <c r="H1819" s="5">
        <v>7.4670138888888904E-2</v>
      </c>
      <c r="I1819" s="2">
        <v>1</v>
      </c>
      <c r="J1819" s="2">
        <v>0</v>
      </c>
      <c r="K1819" s="2">
        <v>0</v>
      </c>
      <c r="L1819" s="2">
        <v>6</v>
      </c>
      <c r="M1819" s="2">
        <v>6</v>
      </c>
      <c r="N1819">
        <v>1</v>
      </c>
      <c r="O1819" s="2">
        <v>3</v>
      </c>
      <c r="P1819" s="2">
        <v>0</v>
      </c>
      <c r="Q1819" s="2">
        <v>3</v>
      </c>
      <c r="R1819" s="2">
        <v>4</v>
      </c>
      <c r="S1819" s="2">
        <v>1</v>
      </c>
      <c r="T1819" s="2">
        <v>0</v>
      </c>
      <c r="U1819" s="2">
        <v>2</v>
      </c>
      <c r="V1819" s="45" t="s">
        <v>77</v>
      </c>
      <c r="W1819" s="45" t="s">
        <v>77</v>
      </c>
      <c r="X1819" s="45">
        <v>7.4253472222222228E-2</v>
      </c>
      <c r="Y1819" s="2">
        <v>2</v>
      </c>
      <c r="Z1819" s="2">
        <v>4</v>
      </c>
      <c r="AA1819">
        <v>6</v>
      </c>
      <c r="AB1819" t="str">
        <f t="shared" si="22"/>
        <v>Hywel DdaCeredigion</v>
      </c>
      <c r="AC1819" t="str">
        <f>IFERROR(VLOOKUP(AB1819,Control!X:Y,2,FALSE),"secondary")</f>
        <v>Primary</v>
      </c>
    </row>
    <row r="1820" spans="1:29" x14ac:dyDescent="0.25">
      <c r="A1820" s="11">
        <v>44648</v>
      </c>
      <c r="B1820" s="2">
        <v>13</v>
      </c>
      <c r="C1820" t="s">
        <v>76</v>
      </c>
      <c r="D1820" t="s">
        <v>147</v>
      </c>
      <c r="E1820" t="s">
        <v>132</v>
      </c>
      <c r="F1820" t="s">
        <v>287</v>
      </c>
      <c r="G1820" s="3">
        <v>2.0949999999999998</v>
      </c>
      <c r="H1820" s="5">
        <v>3.8414351851851852E-2</v>
      </c>
      <c r="I1820" s="2">
        <v>0</v>
      </c>
      <c r="J1820" s="2">
        <v>0</v>
      </c>
      <c r="K1820" s="2">
        <v>0</v>
      </c>
      <c r="L1820" s="2">
        <v>4</v>
      </c>
      <c r="M1820" s="2">
        <v>3</v>
      </c>
      <c r="N1820">
        <v>1</v>
      </c>
      <c r="O1820" s="2">
        <v>2</v>
      </c>
      <c r="P1820" s="2">
        <v>0</v>
      </c>
      <c r="Q1820" s="2">
        <v>3</v>
      </c>
      <c r="R1820" s="2">
        <v>4</v>
      </c>
      <c r="S1820" s="2">
        <v>1</v>
      </c>
      <c r="T1820" s="2">
        <v>0</v>
      </c>
      <c r="U1820" s="2">
        <v>0</v>
      </c>
      <c r="V1820" s="45" t="s">
        <v>77</v>
      </c>
      <c r="W1820" s="45" t="s">
        <v>77</v>
      </c>
      <c r="X1820" s="45">
        <v>6.1759259259259264E-2</v>
      </c>
      <c r="Y1820" s="2">
        <v>0</v>
      </c>
      <c r="Z1820" s="2">
        <v>4</v>
      </c>
      <c r="AA1820">
        <v>4</v>
      </c>
      <c r="AB1820" t="str">
        <f t="shared" si="22"/>
        <v>Hywel DdaGwynedd</v>
      </c>
      <c r="AC1820" t="str">
        <f>IFERROR(VLOOKUP(AB1820,Control!X:Y,2,FALSE),"secondary")</f>
        <v>secondary</v>
      </c>
    </row>
    <row r="1821" spans="1:29" x14ac:dyDescent="0.25">
      <c r="A1821" s="11">
        <v>44648</v>
      </c>
      <c r="B1821" s="2">
        <v>13</v>
      </c>
      <c r="C1821" t="s">
        <v>76</v>
      </c>
      <c r="D1821" t="s">
        <v>145</v>
      </c>
      <c r="E1821" t="s">
        <v>146</v>
      </c>
      <c r="F1821" t="s">
        <v>275</v>
      </c>
      <c r="G1821" s="3">
        <v>3.8413888333333333</v>
      </c>
      <c r="H1821" s="5">
        <v>0.17047453472222224</v>
      </c>
      <c r="I1821" s="2">
        <v>1</v>
      </c>
      <c r="J1821" s="2">
        <v>0</v>
      </c>
      <c r="K1821" s="2">
        <v>0</v>
      </c>
      <c r="L1821" s="2">
        <v>1</v>
      </c>
      <c r="M1821" s="2">
        <v>1</v>
      </c>
      <c r="N1821">
        <v>0</v>
      </c>
      <c r="O1821" s="2">
        <v>0</v>
      </c>
      <c r="P1821" s="2">
        <v>1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45">
        <v>1.8819444444444448E-2</v>
      </c>
      <c r="W1821" s="45">
        <v>0</v>
      </c>
      <c r="X1821" s="45" t="s">
        <v>77</v>
      </c>
      <c r="Y1821" s="2">
        <v>0</v>
      </c>
      <c r="Z1821" s="2">
        <v>0</v>
      </c>
      <c r="AA1821">
        <v>1</v>
      </c>
      <c r="AB1821" t="str">
        <f t="shared" si="22"/>
        <v>Hywel DdaNeath Port Talbot</v>
      </c>
      <c r="AC1821" t="str">
        <f>IFERROR(VLOOKUP(AB1821,Control!X:Y,2,FALSE),"secondary")</f>
        <v>secondary</v>
      </c>
    </row>
    <row r="1822" spans="1:29" x14ac:dyDescent="0.25">
      <c r="A1822" s="11">
        <v>44648</v>
      </c>
      <c r="B1822" s="2">
        <v>13</v>
      </c>
      <c r="C1822" t="s">
        <v>76</v>
      </c>
      <c r="D1822" t="s">
        <v>137</v>
      </c>
      <c r="E1822" t="s">
        <v>132</v>
      </c>
      <c r="F1822" t="s">
        <v>270</v>
      </c>
      <c r="G1822" s="3">
        <v>13.369721333333333</v>
      </c>
      <c r="H1822" s="5">
        <v>7.926793055555556E-2</v>
      </c>
      <c r="I1822" s="2">
        <v>1</v>
      </c>
      <c r="J1822" s="2">
        <v>1</v>
      </c>
      <c r="K1822" s="2">
        <v>0</v>
      </c>
      <c r="L1822" s="2">
        <v>8</v>
      </c>
      <c r="M1822" s="2">
        <v>7</v>
      </c>
      <c r="N1822">
        <v>2</v>
      </c>
      <c r="O1822" s="2">
        <v>3</v>
      </c>
      <c r="P1822" s="2">
        <v>1</v>
      </c>
      <c r="Q1822" s="2">
        <v>3</v>
      </c>
      <c r="R1822" s="2">
        <v>3</v>
      </c>
      <c r="S1822" s="2">
        <v>0</v>
      </c>
      <c r="T1822" s="2">
        <v>0</v>
      </c>
      <c r="U1822" s="2">
        <v>4</v>
      </c>
      <c r="V1822" s="45">
        <v>1.2268518518518518E-3</v>
      </c>
      <c r="W1822" s="45">
        <v>1</v>
      </c>
      <c r="X1822" s="45">
        <v>0.1512152777777778</v>
      </c>
      <c r="Y1822" s="2">
        <v>4</v>
      </c>
      <c r="Z1822" s="2">
        <v>3</v>
      </c>
      <c r="AA1822">
        <v>7</v>
      </c>
      <c r="AB1822" t="str">
        <f t="shared" si="22"/>
        <v>Hywel DdaPembrokeshire</v>
      </c>
      <c r="AC1822" t="str">
        <f>IFERROR(VLOOKUP(AB1822,Control!X:Y,2,FALSE),"secondary")</f>
        <v>Primary</v>
      </c>
    </row>
    <row r="1823" spans="1:29" x14ac:dyDescent="0.25">
      <c r="A1823" s="11">
        <v>44648</v>
      </c>
      <c r="B1823" s="2">
        <v>13</v>
      </c>
      <c r="C1823" t="s">
        <v>76</v>
      </c>
      <c r="D1823" t="s">
        <v>144</v>
      </c>
      <c r="E1823" t="s">
        <v>132</v>
      </c>
      <c r="F1823" t="s">
        <v>270</v>
      </c>
      <c r="G1823" s="3">
        <v>30.368886333333332</v>
      </c>
      <c r="H1823" s="5">
        <v>3.4691809640522868E-2</v>
      </c>
      <c r="I1823" s="2">
        <v>1</v>
      </c>
      <c r="J1823" s="2">
        <v>0</v>
      </c>
      <c r="K1823" s="2">
        <v>0</v>
      </c>
      <c r="L1823" s="2">
        <v>50</v>
      </c>
      <c r="M1823" s="2">
        <v>49</v>
      </c>
      <c r="N1823">
        <v>7</v>
      </c>
      <c r="O1823" s="2">
        <v>37</v>
      </c>
      <c r="P1823" s="2">
        <v>5</v>
      </c>
      <c r="Q1823" s="2">
        <v>27</v>
      </c>
      <c r="R1823" s="2">
        <v>33</v>
      </c>
      <c r="S1823" s="2">
        <v>6</v>
      </c>
      <c r="T1823" s="2">
        <v>5</v>
      </c>
      <c r="U1823" s="2">
        <v>7</v>
      </c>
      <c r="V1823" s="45">
        <v>7.2685185185185188E-3</v>
      </c>
      <c r="W1823" s="45">
        <v>0.4</v>
      </c>
      <c r="X1823" s="45">
        <v>0.10042824074074075</v>
      </c>
      <c r="Y1823" s="2">
        <v>12</v>
      </c>
      <c r="Z1823" s="2">
        <v>33</v>
      </c>
      <c r="AA1823">
        <v>49</v>
      </c>
      <c r="AB1823" t="str">
        <f t="shared" si="22"/>
        <v>Hywel DdaPembrokeshire</v>
      </c>
      <c r="AC1823" t="str">
        <f>IFERROR(VLOOKUP(AB1823,Control!X:Y,2,FALSE),"secondary")</f>
        <v>Primary</v>
      </c>
    </row>
    <row r="1824" spans="1:29" x14ac:dyDescent="0.25">
      <c r="A1824" s="11">
        <v>44648</v>
      </c>
      <c r="B1824" s="2">
        <v>13</v>
      </c>
      <c r="C1824" t="s">
        <v>76</v>
      </c>
      <c r="D1824" t="s">
        <v>147</v>
      </c>
      <c r="E1824" t="s">
        <v>132</v>
      </c>
      <c r="F1824" t="s">
        <v>94</v>
      </c>
      <c r="G1824" s="3">
        <v>4.4719444999999993</v>
      </c>
      <c r="H1824" s="5">
        <v>3.6770833333333329E-2</v>
      </c>
      <c r="I1824" s="2">
        <v>0</v>
      </c>
      <c r="J1824" s="2">
        <v>0</v>
      </c>
      <c r="K1824" s="2">
        <v>0</v>
      </c>
      <c r="L1824" s="2">
        <v>7</v>
      </c>
      <c r="M1824" s="2">
        <v>7</v>
      </c>
      <c r="N1824">
        <v>1</v>
      </c>
      <c r="O1824" s="2">
        <v>5</v>
      </c>
      <c r="P1824" s="2">
        <v>1</v>
      </c>
      <c r="Q1824" s="2">
        <v>4</v>
      </c>
      <c r="R1824" s="2">
        <v>6</v>
      </c>
      <c r="S1824" s="2">
        <v>2</v>
      </c>
      <c r="T1824" s="2">
        <v>0</v>
      </c>
      <c r="U1824" s="2">
        <v>0</v>
      </c>
      <c r="V1824" s="45">
        <v>1.0752314814814815E-2</v>
      </c>
      <c r="W1824" s="45">
        <v>0</v>
      </c>
      <c r="X1824" s="45">
        <v>0.15123263888888891</v>
      </c>
      <c r="Y1824" s="2">
        <v>0</v>
      </c>
      <c r="Z1824" s="2">
        <v>6</v>
      </c>
      <c r="AA1824">
        <v>7</v>
      </c>
      <c r="AB1824" t="str">
        <f t="shared" si="22"/>
        <v>Hywel DdaPowys</v>
      </c>
      <c r="AC1824" t="str">
        <f>IFERROR(VLOOKUP(AB1824,Control!X:Y,2,FALSE),"secondary")</f>
        <v>secondary</v>
      </c>
    </row>
    <row r="1825" spans="1:29" x14ac:dyDescent="0.25">
      <c r="A1825" s="11">
        <v>44648</v>
      </c>
      <c r="B1825" s="2">
        <v>13</v>
      </c>
      <c r="C1825" t="s">
        <v>80</v>
      </c>
      <c r="D1825" t="s">
        <v>133</v>
      </c>
      <c r="E1825" t="s">
        <v>132</v>
      </c>
      <c r="F1825" t="s">
        <v>280</v>
      </c>
      <c r="G1825" s="3">
        <v>0</v>
      </c>
      <c r="H1825" s="5">
        <v>5.7118055555555559E-3</v>
      </c>
      <c r="I1825" s="2">
        <v>0</v>
      </c>
      <c r="J1825" s="2">
        <v>0</v>
      </c>
      <c r="K1825" s="2">
        <v>0</v>
      </c>
      <c r="L1825" s="2">
        <v>1</v>
      </c>
      <c r="M1825" s="2">
        <v>1</v>
      </c>
      <c r="N1825">
        <v>2</v>
      </c>
      <c r="O1825" s="2">
        <v>1</v>
      </c>
      <c r="P1825" s="2">
        <v>0</v>
      </c>
      <c r="Q1825" s="2">
        <v>1</v>
      </c>
      <c r="R1825" s="2">
        <v>1</v>
      </c>
      <c r="S1825" s="2">
        <v>0</v>
      </c>
      <c r="T1825" s="2">
        <v>0</v>
      </c>
      <c r="U1825" s="2">
        <v>0</v>
      </c>
      <c r="V1825" s="45" t="s">
        <v>77</v>
      </c>
      <c r="W1825" s="45" t="s">
        <v>77</v>
      </c>
      <c r="X1825" s="45">
        <v>3.3333333333333335E-3</v>
      </c>
      <c r="Y1825" s="2">
        <v>0</v>
      </c>
      <c r="Z1825" s="2">
        <v>1</v>
      </c>
      <c r="AA1825">
        <v>1</v>
      </c>
      <c r="AB1825" t="str">
        <f t="shared" si="22"/>
        <v>Swansea BayBlaenau Gwent</v>
      </c>
      <c r="AC1825" t="str">
        <f>IFERROR(VLOOKUP(AB1825,Control!X:Y,2,FALSE),"secondary")</f>
        <v>secondary</v>
      </c>
    </row>
    <row r="1826" spans="1:29" x14ac:dyDescent="0.25">
      <c r="A1826" s="11">
        <v>44648</v>
      </c>
      <c r="B1826" s="2">
        <v>13</v>
      </c>
      <c r="C1826" t="s">
        <v>80</v>
      </c>
      <c r="D1826" t="s">
        <v>133</v>
      </c>
      <c r="E1826" t="s">
        <v>132</v>
      </c>
      <c r="F1826" t="s">
        <v>269</v>
      </c>
      <c r="G1826" s="3">
        <v>9.7777833333333328E-2</v>
      </c>
      <c r="H1826" s="5">
        <v>1.4490743055555555E-2</v>
      </c>
      <c r="I1826" s="2">
        <v>0</v>
      </c>
      <c r="J1826" s="2">
        <v>0</v>
      </c>
      <c r="K1826" s="2">
        <v>0</v>
      </c>
      <c r="L1826" s="2">
        <v>1</v>
      </c>
      <c r="M1826" s="2">
        <v>1</v>
      </c>
      <c r="N1826">
        <v>0</v>
      </c>
      <c r="O1826" s="2">
        <v>1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1</v>
      </c>
      <c r="V1826" s="45" t="s">
        <v>77</v>
      </c>
      <c r="W1826" s="45" t="s">
        <v>77</v>
      </c>
      <c r="X1826" s="45" t="s">
        <v>77</v>
      </c>
      <c r="Y1826" s="2">
        <v>1</v>
      </c>
      <c r="Z1826" s="2">
        <v>0</v>
      </c>
      <c r="AA1826">
        <v>1</v>
      </c>
      <c r="AB1826" t="str">
        <f t="shared" si="22"/>
        <v>Swansea BayBridgend</v>
      </c>
      <c r="AC1826" t="str">
        <f>IFERROR(VLOOKUP(AB1826,Control!X:Y,2,FALSE),"secondary")</f>
        <v>secondary</v>
      </c>
    </row>
    <row r="1827" spans="1:29" x14ac:dyDescent="0.25">
      <c r="A1827" s="11">
        <v>44648</v>
      </c>
      <c r="B1827" s="2">
        <v>13</v>
      </c>
      <c r="C1827" t="s">
        <v>80</v>
      </c>
      <c r="D1827" t="s">
        <v>149</v>
      </c>
      <c r="E1827" t="s">
        <v>150</v>
      </c>
      <c r="F1827" t="s">
        <v>273</v>
      </c>
      <c r="G1827" s="3">
        <v>0</v>
      </c>
      <c r="H1827" s="5">
        <v>3.8634256944444445E-2</v>
      </c>
      <c r="I1827" s="2">
        <v>0</v>
      </c>
      <c r="J1827" s="2">
        <v>0</v>
      </c>
      <c r="K1827" s="2">
        <v>0</v>
      </c>
      <c r="L1827" s="2">
        <v>1</v>
      </c>
      <c r="M1827" s="2">
        <v>1</v>
      </c>
      <c r="N1827">
        <v>0</v>
      </c>
      <c r="O1827" s="2">
        <v>1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1</v>
      </c>
      <c r="V1827" s="45" t="s">
        <v>77</v>
      </c>
      <c r="W1827" s="45" t="s">
        <v>77</v>
      </c>
      <c r="X1827" s="45" t="s">
        <v>77</v>
      </c>
      <c r="Y1827" s="2">
        <v>1</v>
      </c>
      <c r="Z1827" s="2">
        <v>0</v>
      </c>
      <c r="AA1827">
        <v>1</v>
      </c>
      <c r="AB1827" t="str">
        <f t="shared" si="22"/>
        <v>Swansea BayCardiff</v>
      </c>
      <c r="AC1827" t="str">
        <f>IFERROR(VLOOKUP(AB1827,Control!X:Y,2,FALSE),"secondary")</f>
        <v>secondary</v>
      </c>
    </row>
    <row r="1828" spans="1:29" x14ac:dyDescent="0.25">
      <c r="A1828" s="11">
        <v>44648</v>
      </c>
      <c r="B1828" s="2">
        <v>13</v>
      </c>
      <c r="C1828" t="s">
        <v>80</v>
      </c>
      <c r="D1828" t="s">
        <v>133</v>
      </c>
      <c r="E1828" t="s">
        <v>132</v>
      </c>
      <c r="F1828" t="s">
        <v>268</v>
      </c>
      <c r="G1828" s="3">
        <v>1.4136111666666666</v>
      </c>
      <c r="H1828" s="5">
        <v>1.7290220486111112E-2</v>
      </c>
      <c r="I1828" s="2">
        <v>0</v>
      </c>
      <c r="J1828" s="2">
        <v>0</v>
      </c>
      <c r="K1828" s="2">
        <v>0</v>
      </c>
      <c r="L1828" s="2">
        <v>9</v>
      </c>
      <c r="M1828" s="2">
        <v>8</v>
      </c>
      <c r="N1828">
        <v>2</v>
      </c>
      <c r="O1828" s="2">
        <v>8</v>
      </c>
      <c r="P1828" s="2">
        <v>6</v>
      </c>
      <c r="Q1828" s="2">
        <v>1</v>
      </c>
      <c r="R1828" s="2">
        <v>2</v>
      </c>
      <c r="S1828" s="2">
        <v>1</v>
      </c>
      <c r="T1828" s="2">
        <v>0</v>
      </c>
      <c r="U1828" s="2">
        <v>1</v>
      </c>
      <c r="V1828" s="45">
        <v>5.9606481481481489E-4</v>
      </c>
      <c r="W1828" s="45">
        <v>0.66666666666666663</v>
      </c>
      <c r="X1828" s="45">
        <v>1.0596064814814815E-2</v>
      </c>
      <c r="Y1828" s="2">
        <v>1</v>
      </c>
      <c r="Z1828" s="2">
        <v>2</v>
      </c>
      <c r="AA1828">
        <v>9</v>
      </c>
      <c r="AB1828" t="str">
        <f t="shared" si="22"/>
        <v>Swansea BayCarmarthenshire</v>
      </c>
      <c r="AC1828" t="str">
        <f>IFERROR(VLOOKUP(AB1828,Control!X:Y,2,FALSE),"secondary")</f>
        <v>secondary</v>
      </c>
    </row>
    <row r="1829" spans="1:29" x14ac:dyDescent="0.25">
      <c r="A1829" s="11">
        <v>44648</v>
      </c>
      <c r="B1829" s="2">
        <v>13</v>
      </c>
      <c r="C1829" t="s">
        <v>80</v>
      </c>
      <c r="D1829" t="s">
        <v>149</v>
      </c>
      <c r="E1829" t="s">
        <v>150</v>
      </c>
      <c r="F1829" t="s">
        <v>268</v>
      </c>
      <c r="G1829" s="3">
        <v>0</v>
      </c>
      <c r="H1829" s="5">
        <v>3.1944402777777783E-2</v>
      </c>
      <c r="I1829" s="2">
        <v>0</v>
      </c>
      <c r="J1829" s="2">
        <v>0</v>
      </c>
      <c r="K1829" s="2">
        <v>0</v>
      </c>
      <c r="L1829" s="2">
        <v>2</v>
      </c>
      <c r="M1829" s="2">
        <v>1</v>
      </c>
      <c r="N1829">
        <v>0</v>
      </c>
      <c r="O1829" s="2">
        <v>1</v>
      </c>
      <c r="P1829" s="2">
        <v>1</v>
      </c>
      <c r="Q1829" s="2">
        <v>0</v>
      </c>
      <c r="R1829" s="2">
        <v>0</v>
      </c>
      <c r="S1829" s="2">
        <v>0</v>
      </c>
      <c r="T1829" s="2">
        <v>0</v>
      </c>
      <c r="U1829" s="2">
        <v>1</v>
      </c>
      <c r="V1829" s="45">
        <v>1.0891203703703705E-2</v>
      </c>
      <c r="W1829" s="45">
        <v>0</v>
      </c>
      <c r="X1829" s="45" t="s">
        <v>77</v>
      </c>
      <c r="Y1829" s="2">
        <v>1</v>
      </c>
      <c r="Z1829" s="2">
        <v>0</v>
      </c>
      <c r="AA1829">
        <v>1</v>
      </c>
      <c r="AB1829" t="str">
        <f t="shared" si="22"/>
        <v>Swansea BayCarmarthenshire</v>
      </c>
      <c r="AC1829" t="str">
        <f>IFERROR(VLOOKUP(AB1829,Control!X:Y,2,FALSE),"secondary")</f>
        <v>secondary</v>
      </c>
    </row>
    <row r="1830" spans="1:29" x14ac:dyDescent="0.25">
      <c r="A1830" s="11">
        <v>44648</v>
      </c>
      <c r="B1830" s="2">
        <v>13</v>
      </c>
      <c r="C1830" t="s">
        <v>80</v>
      </c>
      <c r="D1830" t="s">
        <v>133</v>
      </c>
      <c r="E1830" t="s">
        <v>132</v>
      </c>
      <c r="F1830" t="s">
        <v>286</v>
      </c>
      <c r="G1830" s="3">
        <v>0</v>
      </c>
      <c r="H1830" s="5">
        <v>7.592590277777778E-3</v>
      </c>
      <c r="I1830" s="2">
        <v>0</v>
      </c>
      <c r="J1830" s="2">
        <v>0</v>
      </c>
      <c r="K1830" s="2">
        <v>0</v>
      </c>
      <c r="L1830" s="2">
        <v>1</v>
      </c>
      <c r="M1830" s="2">
        <v>1</v>
      </c>
      <c r="N1830">
        <v>1</v>
      </c>
      <c r="O1830" s="2">
        <v>1</v>
      </c>
      <c r="P1830" s="2">
        <v>0</v>
      </c>
      <c r="Q1830" s="2">
        <v>1</v>
      </c>
      <c r="R1830" s="2">
        <v>1</v>
      </c>
      <c r="S1830" s="2">
        <v>0</v>
      </c>
      <c r="T1830" s="2">
        <v>0</v>
      </c>
      <c r="U1830" s="2">
        <v>0</v>
      </c>
      <c r="V1830" s="45" t="s">
        <v>77</v>
      </c>
      <c r="W1830" s="45" t="s">
        <v>77</v>
      </c>
      <c r="X1830" s="45">
        <v>3.8460648148148147E-2</v>
      </c>
      <c r="Y1830" s="2">
        <v>0</v>
      </c>
      <c r="Z1830" s="2">
        <v>1</v>
      </c>
      <c r="AA1830">
        <v>1</v>
      </c>
      <c r="AB1830" t="str">
        <f t="shared" si="22"/>
        <v>Swansea BayCeredigion</v>
      </c>
      <c r="AC1830" t="str">
        <f>IFERROR(VLOOKUP(AB1830,Control!X:Y,2,FALSE),"secondary")</f>
        <v>secondary</v>
      </c>
    </row>
    <row r="1831" spans="1:29" x14ac:dyDescent="0.25">
      <c r="A1831" s="11">
        <v>44648</v>
      </c>
      <c r="B1831" s="2">
        <v>13</v>
      </c>
      <c r="C1831" t="s">
        <v>80</v>
      </c>
      <c r="D1831" t="s">
        <v>133</v>
      </c>
      <c r="E1831" t="s">
        <v>132</v>
      </c>
      <c r="F1831" t="s">
        <v>275</v>
      </c>
      <c r="G1831" s="3">
        <v>95.428053500000004</v>
      </c>
      <c r="H1831" s="5">
        <v>0.11093067004985757</v>
      </c>
      <c r="I1831" s="2">
        <v>10</v>
      </c>
      <c r="J1831" s="2">
        <v>7</v>
      </c>
      <c r="K1831" s="2">
        <v>0</v>
      </c>
      <c r="L1831" s="2">
        <v>36</v>
      </c>
      <c r="M1831" s="2">
        <v>36</v>
      </c>
      <c r="N1831">
        <v>9</v>
      </c>
      <c r="O1831" s="2">
        <v>15</v>
      </c>
      <c r="P1831" s="2">
        <v>8</v>
      </c>
      <c r="Q1831" s="2">
        <v>23</v>
      </c>
      <c r="R1831" s="2">
        <v>25</v>
      </c>
      <c r="S1831" s="2">
        <v>2</v>
      </c>
      <c r="T1831" s="2">
        <v>0</v>
      </c>
      <c r="U1831" s="2">
        <v>3</v>
      </c>
      <c r="V1831" s="45">
        <v>3.859953703703704E-3</v>
      </c>
      <c r="W1831" s="45">
        <v>0.75</v>
      </c>
      <c r="X1831" s="45">
        <v>5.4756944444444441E-2</v>
      </c>
      <c r="Y1831" s="2">
        <v>3</v>
      </c>
      <c r="Z1831" s="2">
        <v>25</v>
      </c>
      <c r="AA1831">
        <v>36</v>
      </c>
      <c r="AB1831" t="str">
        <f t="shared" si="22"/>
        <v>Swansea BayNeath Port Talbot</v>
      </c>
      <c r="AC1831" t="str">
        <f>IFERROR(VLOOKUP(AB1831,Control!X:Y,2,FALSE),"secondary")</f>
        <v>Primary</v>
      </c>
    </row>
    <row r="1832" spans="1:29" x14ac:dyDescent="0.25">
      <c r="A1832" s="11">
        <v>44648</v>
      </c>
      <c r="B1832" s="2">
        <v>13</v>
      </c>
      <c r="C1832" t="s">
        <v>80</v>
      </c>
      <c r="D1832" t="s">
        <v>149</v>
      </c>
      <c r="E1832" t="s">
        <v>150</v>
      </c>
      <c r="F1832" t="s">
        <v>275</v>
      </c>
      <c r="G1832" s="3">
        <v>1.5538889999999999</v>
      </c>
      <c r="H1832" s="5">
        <v>2.6916956597222218E-2</v>
      </c>
      <c r="I1832" s="2">
        <v>0</v>
      </c>
      <c r="J1832" s="2">
        <v>0</v>
      </c>
      <c r="K1832" s="2">
        <v>0</v>
      </c>
      <c r="L1832" s="2">
        <v>8</v>
      </c>
      <c r="M1832" s="2">
        <v>8</v>
      </c>
      <c r="N1832">
        <v>2</v>
      </c>
      <c r="O1832" s="2">
        <v>6</v>
      </c>
      <c r="P1832" s="2">
        <v>1</v>
      </c>
      <c r="Q1832" s="2">
        <v>7</v>
      </c>
      <c r="R1832" s="2">
        <v>7</v>
      </c>
      <c r="S1832" s="2">
        <v>0</v>
      </c>
      <c r="T1832" s="2">
        <v>0</v>
      </c>
      <c r="U1832" s="2">
        <v>0</v>
      </c>
      <c r="V1832" s="45">
        <v>8.217592592592594E-3</v>
      </c>
      <c r="W1832" s="45">
        <v>0</v>
      </c>
      <c r="X1832" s="45">
        <v>6.9571759259259264E-2</v>
      </c>
      <c r="Y1832" s="2">
        <v>0</v>
      </c>
      <c r="Z1832" s="2">
        <v>7</v>
      </c>
      <c r="AA1832">
        <v>8</v>
      </c>
      <c r="AB1832" t="str">
        <f t="shared" si="22"/>
        <v>Swansea BayNeath Port Talbot</v>
      </c>
      <c r="AC1832" t="str">
        <f>IFERROR(VLOOKUP(AB1832,Control!X:Y,2,FALSE),"secondary")</f>
        <v>Primary</v>
      </c>
    </row>
    <row r="1833" spans="1:29" x14ac:dyDescent="0.25">
      <c r="A1833" s="11">
        <v>44648</v>
      </c>
      <c r="B1833" s="2">
        <v>13</v>
      </c>
      <c r="C1833" t="s">
        <v>80</v>
      </c>
      <c r="D1833" t="s">
        <v>133</v>
      </c>
      <c r="E1833" t="s">
        <v>132</v>
      </c>
      <c r="F1833" t="s">
        <v>270</v>
      </c>
      <c r="G1833" s="3">
        <v>0</v>
      </c>
      <c r="H1833" s="5">
        <v>1.98726875E-2</v>
      </c>
      <c r="I1833" s="2">
        <v>0</v>
      </c>
      <c r="J1833" s="2">
        <v>0</v>
      </c>
      <c r="K1833" s="2">
        <v>0</v>
      </c>
      <c r="L1833" s="2">
        <v>1</v>
      </c>
      <c r="M1833" s="2">
        <v>1</v>
      </c>
      <c r="N1833">
        <v>0</v>
      </c>
      <c r="O1833" s="2">
        <v>1</v>
      </c>
      <c r="P1833" s="2">
        <v>0</v>
      </c>
      <c r="Q1833" s="2">
        <v>1</v>
      </c>
      <c r="R1833" s="2">
        <v>1</v>
      </c>
      <c r="S1833" s="2">
        <v>0</v>
      </c>
      <c r="T1833" s="2">
        <v>0</v>
      </c>
      <c r="U1833" s="2">
        <v>0</v>
      </c>
      <c r="V1833" s="45" t="s">
        <v>77</v>
      </c>
      <c r="W1833" s="45" t="s">
        <v>77</v>
      </c>
      <c r="X1833" s="45">
        <v>9.2824074074074073E-2</v>
      </c>
      <c r="Y1833" s="2">
        <v>0</v>
      </c>
      <c r="Z1833" s="2">
        <v>1</v>
      </c>
      <c r="AA1833">
        <v>1</v>
      </c>
      <c r="AB1833" t="str">
        <f t="shared" si="22"/>
        <v>Swansea BayPembrokeshire</v>
      </c>
      <c r="AC1833" t="str">
        <f>IFERROR(VLOOKUP(AB1833,Control!X:Y,2,FALSE),"secondary")</f>
        <v>secondary</v>
      </c>
    </row>
    <row r="1834" spans="1:29" x14ac:dyDescent="0.25">
      <c r="A1834" s="11">
        <v>44648</v>
      </c>
      <c r="B1834" s="2">
        <v>13</v>
      </c>
      <c r="C1834" t="s">
        <v>80</v>
      </c>
      <c r="D1834" t="s">
        <v>133</v>
      </c>
      <c r="E1834" t="s">
        <v>132</v>
      </c>
      <c r="F1834" t="s">
        <v>94</v>
      </c>
      <c r="G1834" s="3">
        <v>7.5238889999999996</v>
      </c>
      <c r="H1834" s="5">
        <v>0.10201774768518521</v>
      </c>
      <c r="I1834" s="2">
        <v>1</v>
      </c>
      <c r="J1834" s="2">
        <v>0</v>
      </c>
      <c r="K1834" s="2">
        <v>0</v>
      </c>
      <c r="L1834" s="2">
        <v>6</v>
      </c>
      <c r="M1834" s="2">
        <v>6</v>
      </c>
      <c r="N1834">
        <v>1</v>
      </c>
      <c r="O1834" s="2">
        <v>4</v>
      </c>
      <c r="P1834" s="2">
        <v>0</v>
      </c>
      <c r="Q1834" s="2">
        <v>4</v>
      </c>
      <c r="R1834" s="2">
        <v>6</v>
      </c>
      <c r="S1834" s="2">
        <v>2</v>
      </c>
      <c r="T1834" s="2">
        <v>0</v>
      </c>
      <c r="U1834" s="2">
        <v>0</v>
      </c>
      <c r="V1834" s="45" t="s">
        <v>77</v>
      </c>
      <c r="W1834" s="45" t="s">
        <v>77</v>
      </c>
      <c r="X1834" s="45">
        <v>0.13982060185185186</v>
      </c>
      <c r="Y1834" s="2">
        <v>0</v>
      </c>
      <c r="Z1834" s="2">
        <v>6</v>
      </c>
      <c r="AA1834">
        <v>6</v>
      </c>
      <c r="AB1834" t="str">
        <f t="shared" si="22"/>
        <v>Swansea BayPowys</v>
      </c>
      <c r="AC1834" t="str">
        <f>IFERROR(VLOOKUP(AB1834,Control!X:Y,2,FALSE),"secondary")</f>
        <v>secondary</v>
      </c>
    </row>
    <row r="1835" spans="1:29" x14ac:dyDescent="0.25">
      <c r="A1835" s="11">
        <v>44648</v>
      </c>
      <c r="B1835" s="2">
        <v>13</v>
      </c>
      <c r="C1835" t="s">
        <v>80</v>
      </c>
      <c r="D1835" t="s">
        <v>149</v>
      </c>
      <c r="E1835" t="s">
        <v>150</v>
      </c>
      <c r="F1835" t="s">
        <v>94</v>
      </c>
      <c r="G1835" s="3">
        <v>9.1666666666666667E-3</v>
      </c>
      <c r="H1835" s="5">
        <v>9.3460659722222218E-3</v>
      </c>
      <c r="I1835" s="2">
        <v>0</v>
      </c>
      <c r="J1835" s="2">
        <v>0</v>
      </c>
      <c r="K1835" s="2">
        <v>0</v>
      </c>
      <c r="L1835" s="2">
        <v>2</v>
      </c>
      <c r="M1835" s="2">
        <v>2</v>
      </c>
      <c r="N1835">
        <v>1</v>
      </c>
      <c r="O1835" s="2">
        <v>2</v>
      </c>
      <c r="P1835" s="2">
        <v>1</v>
      </c>
      <c r="Q1835" s="2">
        <v>1</v>
      </c>
      <c r="R1835" s="2">
        <v>1</v>
      </c>
      <c r="S1835" s="2">
        <v>0</v>
      </c>
      <c r="T1835" s="2">
        <v>0</v>
      </c>
      <c r="U1835" s="2">
        <v>0</v>
      </c>
      <c r="V1835" s="45">
        <v>1.5092592592592593E-2</v>
      </c>
      <c r="W1835" s="45">
        <v>0</v>
      </c>
      <c r="X1835" s="45">
        <v>2.2268518518518521E-2</v>
      </c>
      <c r="Y1835" s="2">
        <v>0</v>
      </c>
      <c r="Z1835" s="2">
        <v>1</v>
      </c>
      <c r="AA1835">
        <v>2</v>
      </c>
      <c r="AB1835" t="str">
        <f t="shared" si="22"/>
        <v>Swansea BayPowys</v>
      </c>
      <c r="AC1835" t="str">
        <f>IFERROR(VLOOKUP(AB1835,Control!X:Y,2,FALSE),"secondary")</f>
        <v>secondary</v>
      </c>
    </row>
    <row r="1836" spans="1:29" x14ac:dyDescent="0.25">
      <c r="A1836" s="11">
        <v>44648</v>
      </c>
      <c r="B1836" s="2">
        <v>13</v>
      </c>
      <c r="C1836" t="s">
        <v>80</v>
      </c>
      <c r="D1836" t="s">
        <v>133</v>
      </c>
      <c r="E1836" t="s">
        <v>132</v>
      </c>
      <c r="F1836" t="s">
        <v>267</v>
      </c>
      <c r="G1836" s="3">
        <v>123.84055466666666</v>
      </c>
      <c r="H1836" s="5">
        <v>0.10154869091130603</v>
      </c>
      <c r="I1836" s="2">
        <v>14</v>
      </c>
      <c r="J1836" s="2">
        <v>4</v>
      </c>
      <c r="K1836" s="2">
        <v>2</v>
      </c>
      <c r="L1836" s="2">
        <v>63</v>
      </c>
      <c r="M1836" s="2">
        <v>62</v>
      </c>
      <c r="N1836">
        <v>17</v>
      </c>
      <c r="O1836" s="2">
        <v>35</v>
      </c>
      <c r="P1836" s="2">
        <v>16</v>
      </c>
      <c r="Q1836" s="2">
        <v>37</v>
      </c>
      <c r="R1836" s="2">
        <v>44</v>
      </c>
      <c r="S1836" s="2">
        <v>7</v>
      </c>
      <c r="T1836" s="2">
        <v>0</v>
      </c>
      <c r="U1836" s="2">
        <v>3</v>
      </c>
      <c r="V1836" s="45">
        <v>6.7303240740740743E-3</v>
      </c>
      <c r="W1836" s="45">
        <v>0.375</v>
      </c>
      <c r="X1836" s="45">
        <v>7.8888888888888883E-2</v>
      </c>
      <c r="Y1836" s="2">
        <v>3</v>
      </c>
      <c r="Z1836" s="2">
        <v>44</v>
      </c>
      <c r="AA1836">
        <v>63</v>
      </c>
      <c r="AB1836" t="str">
        <f t="shared" ref="AB1836:AB1899" si="23">C1836&amp;F1836</f>
        <v>Swansea BaySwansea</v>
      </c>
      <c r="AC1836" t="str">
        <f>IFERROR(VLOOKUP(AB1836,Control!X:Y,2,FALSE),"secondary")</f>
        <v>Primary</v>
      </c>
    </row>
    <row r="1837" spans="1:29" x14ac:dyDescent="0.25">
      <c r="A1837" s="11">
        <v>44648</v>
      </c>
      <c r="B1837" s="2">
        <v>13</v>
      </c>
      <c r="C1837" t="s">
        <v>80</v>
      </c>
      <c r="D1837" t="s">
        <v>149</v>
      </c>
      <c r="E1837" t="s">
        <v>150</v>
      </c>
      <c r="F1837" t="s">
        <v>267</v>
      </c>
      <c r="G1837" s="3">
        <v>1.4697221666666667</v>
      </c>
      <c r="H1837" s="5">
        <v>1.7451599116161613E-2</v>
      </c>
      <c r="I1837" s="2">
        <v>0</v>
      </c>
      <c r="J1837" s="2">
        <v>0</v>
      </c>
      <c r="K1837" s="2">
        <v>0</v>
      </c>
      <c r="L1837" s="2">
        <v>14</v>
      </c>
      <c r="M1837" s="2">
        <v>12</v>
      </c>
      <c r="N1837">
        <v>2</v>
      </c>
      <c r="O1837" s="2">
        <v>12</v>
      </c>
      <c r="P1837" s="2">
        <v>2</v>
      </c>
      <c r="Q1837" s="2">
        <v>9</v>
      </c>
      <c r="R1837" s="2">
        <v>10</v>
      </c>
      <c r="S1837" s="2">
        <v>1</v>
      </c>
      <c r="T1837" s="2">
        <v>0</v>
      </c>
      <c r="U1837" s="2">
        <v>2</v>
      </c>
      <c r="V1837" s="45">
        <v>7.2743055555555556E-3</v>
      </c>
      <c r="W1837" s="45">
        <v>0</v>
      </c>
      <c r="X1837" s="45">
        <v>0.10672453703703705</v>
      </c>
      <c r="Y1837" s="2">
        <v>2</v>
      </c>
      <c r="Z1837" s="2">
        <v>10</v>
      </c>
      <c r="AA1837">
        <v>12</v>
      </c>
      <c r="AB1837" t="str">
        <f t="shared" si="23"/>
        <v>Swansea BaySwansea</v>
      </c>
      <c r="AC1837" t="str">
        <f>IFERROR(VLOOKUP(AB1837,Control!X:Y,2,FALSE),"secondary")</f>
        <v>Primary</v>
      </c>
    </row>
    <row r="1838" spans="1:29" x14ac:dyDescent="0.25">
      <c r="A1838" s="11">
        <v>44648</v>
      </c>
      <c r="B1838" s="2">
        <v>13</v>
      </c>
      <c r="C1838" t="s">
        <v>80</v>
      </c>
      <c r="D1838" t="s">
        <v>133</v>
      </c>
      <c r="E1838" t="s">
        <v>132</v>
      </c>
      <c r="F1838" t="s">
        <v>278</v>
      </c>
      <c r="G1838" s="3">
        <v>0.29388883333333332</v>
      </c>
      <c r="H1838" s="5">
        <v>1.4681711805555556E-2</v>
      </c>
      <c r="I1838" s="2">
        <v>0</v>
      </c>
      <c r="J1838" s="2">
        <v>0</v>
      </c>
      <c r="K1838" s="2">
        <v>0</v>
      </c>
      <c r="L1838" s="2">
        <v>2</v>
      </c>
      <c r="M1838" s="2">
        <v>2</v>
      </c>
      <c r="N1838">
        <v>1</v>
      </c>
      <c r="O1838" s="2">
        <v>2</v>
      </c>
      <c r="P1838" s="2">
        <v>0</v>
      </c>
      <c r="Q1838" s="2">
        <v>1</v>
      </c>
      <c r="R1838" s="2">
        <v>1</v>
      </c>
      <c r="S1838" s="2">
        <v>0</v>
      </c>
      <c r="T1838" s="2">
        <v>0</v>
      </c>
      <c r="U1838" s="2">
        <v>1</v>
      </c>
      <c r="V1838" s="45" t="s">
        <v>77</v>
      </c>
      <c r="W1838" s="45" t="s">
        <v>77</v>
      </c>
      <c r="X1838" s="45">
        <v>2.4189814814814816E-3</v>
      </c>
      <c r="Y1838" s="2">
        <v>1</v>
      </c>
      <c r="Z1838" s="2">
        <v>1</v>
      </c>
      <c r="AA1838">
        <v>2</v>
      </c>
      <c r="AB1838" t="str">
        <f t="shared" si="23"/>
        <v>Swansea BayTorfaen</v>
      </c>
      <c r="AC1838" t="str">
        <f>IFERROR(VLOOKUP(AB1838,Control!X:Y,2,FALSE),"secondary")</f>
        <v>secondary</v>
      </c>
    </row>
    <row r="1839" spans="1:29" x14ac:dyDescent="0.25">
      <c r="A1839" s="11">
        <v>44655</v>
      </c>
      <c r="B1839" s="2">
        <v>14</v>
      </c>
      <c r="C1839" t="s">
        <v>87</v>
      </c>
      <c r="D1839" t="s">
        <v>138</v>
      </c>
      <c r="E1839" t="s">
        <v>132</v>
      </c>
      <c r="F1839" t="s">
        <v>285</v>
      </c>
      <c r="G1839" s="3">
        <v>0</v>
      </c>
      <c r="H1839" s="5" t="s">
        <v>77</v>
      </c>
      <c r="I1839" s="2">
        <v>0</v>
      </c>
      <c r="J1839" s="2">
        <v>0</v>
      </c>
      <c r="K1839" s="2">
        <v>0</v>
      </c>
      <c r="L1839" s="2">
        <v>1</v>
      </c>
      <c r="M1839" s="2">
        <v>1</v>
      </c>
      <c r="N1839">
        <v>1</v>
      </c>
      <c r="O1839" s="2">
        <v>1</v>
      </c>
      <c r="P1839" s="2">
        <v>0</v>
      </c>
      <c r="Q1839" s="2">
        <v>1</v>
      </c>
      <c r="R1839" s="2">
        <v>1</v>
      </c>
      <c r="S1839" s="2">
        <v>0</v>
      </c>
      <c r="T1839" s="2">
        <v>0</v>
      </c>
      <c r="U1839" s="2">
        <v>0</v>
      </c>
      <c r="V1839" s="45" t="s">
        <v>77</v>
      </c>
      <c r="W1839" s="45" t="s">
        <v>77</v>
      </c>
      <c r="X1839" s="45">
        <v>0.16689814814814816</v>
      </c>
      <c r="Y1839" s="2">
        <v>0</v>
      </c>
      <c r="Z1839" s="2">
        <v>1</v>
      </c>
      <c r="AA1839">
        <v>1</v>
      </c>
      <c r="AB1839" t="str">
        <f t="shared" si="23"/>
        <v>Betsi CadwaladrDenbighshire</v>
      </c>
      <c r="AC1839" t="str">
        <f>IFERROR(VLOOKUP(AB1839,Control!X:Y,2,FALSE),"secondary")</f>
        <v>Primary</v>
      </c>
    </row>
    <row r="1840" spans="1:29" x14ac:dyDescent="0.25">
      <c r="A1840" s="11">
        <v>44655</v>
      </c>
      <c r="B1840" s="2">
        <v>14</v>
      </c>
      <c r="C1840" t="s">
        <v>87</v>
      </c>
      <c r="D1840" t="s">
        <v>131</v>
      </c>
      <c r="E1840" t="s">
        <v>132</v>
      </c>
      <c r="F1840" t="s">
        <v>282</v>
      </c>
      <c r="G1840" s="3">
        <v>177.09305483333333</v>
      </c>
      <c r="H1840" s="5">
        <v>0.12024237305964051</v>
      </c>
      <c r="I1840" s="2">
        <v>18</v>
      </c>
      <c r="J1840" s="2">
        <v>7</v>
      </c>
      <c r="K1840" s="2">
        <v>0</v>
      </c>
      <c r="L1840" s="2">
        <v>55</v>
      </c>
      <c r="M1840" s="2">
        <v>55</v>
      </c>
      <c r="N1840">
        <v>8</v>
      </c>
      <c r="O1840" s="2">
        <v>20</v>
      </c>
      <c r="P1840" s="2">
        <v>12</v>
      </c>
      <c r="Q1840" s="2">
        <v>35</v>
      </c>
      <c r="R1840" s="2">
        <v>39</v>
      </c>
      <c r="S1840" s="2">
        <v>4</v>
      </c>
      <c r="T1840" s="2">
        <v>0</v>
      </c>
      <c r="U1840" s="2">
        <v>4</v>
      </c>
      <c r="V1840" s="45">
        <v>6.0358796296296298E-3</v>
      </c>
      <c r="W1840" s="45">
        <v>0.5</v>
      </c>
      <c r="X1840" s="45">
        <v>0.13041666666666668</v>
      </c>
      <c r="Y1840" s="2">
        <v>4</v>
      </c>
      <c r="Z1840" s="2">
        <v>39</v>
      </c>
      <c r="AA1840">
        <v>55</v>
      </c>
      <c r="AB1840" t="str">
        <f t="shared" si="23"/>
        <v>Betsi CadwaladrFlintshire</v>
      </c>
      <c r="AC1840" t="str">
        <f>IFERROR(VLOOKUP(AB1840,Control!X:Y,2,FALSE),"secondary")</f>
        <v>Primary</v>
      </c>
    </row>
    <row r="1841" spans="1:29" x14ac:dyDescent="0.25">
      <c r="A1841" s="11">
        <v>44655</v>
      </c>
      <c r="B1841" s="2">
        <v>14</v>
      </c>
      <c r="C1841" t="s">
        <v>87</v>
      </c>
      <c r="D1841" t="s">
        <v>139</v>
      </c>
      <c r="E1841" t="s">
        <v>132</v>
      </c>
      <c r="F1841" t="s">
        <v>282</v>
      </c>
      <c r="G1841" s="3">
        <v>91.673608999999985</v>
      </c>
      <c r="H1841" s="5">
        <v>8.6774072361111107E-2</v>
      </c>
      <c r="I1841" s="2">
        <v>7</v>
      </c>
      <c r="J1841" s="2">
        <v>6</v>
      </c>
      <c r="K1841" s="2">
        <v>0</v>
      </c>
      <c r="L1841" s="2">
        <v>47</v>
      </c>
      <c r="M1841" s="2">
        <v>47</v>
      </c>
      <c r="N1841">
        <v>14</v>
      </c>
      <c r="O1841" s="2">
        <v>31</v>
      </c>
      <c r="P1841" s="2">
        <v>9</v>
      </c>
      <c r="Q1841" s="2">
        <v>33</v>
      </c>
      <c r="R1841" s="2">
        <v>33</v>
      </c>
      <c r="S1841" s="2">
        <v>0</v>
      </c>
      <c r="T1841" s="2">
        <v>2</v>
      </c>
      <c r="U1841" s="2">
        <v>3</v>
      </c>
      <c r="V1841" s="45">
        <v>7.905092592592592E-3</v>
      </c>
      <c r="W1841" s="45">
        <v>0.22222222222222221</v>
      </c>
      <c r="X1841" s="45">
        <v>0.11645833333333333</v>
      </c>
      <c r="Y1841" s="2">
        <v>5</v>
      </c>
      <c r="Z1841" s="2">
        <v>33</v>
      </c>
      <c r="AA1841">
        <v>47</v>
      </c>
      <c r="AB1841" t="str">
        <f t="shared" si="23"/>
        <v>Betsi CadwaladrFlintshire</v>
      </c>
      <c r="AC1841" t="str">
        <f>IFERROR(VLOOKUP(AB1841,Control!X:Y,2,FALSE),"secondary")</f>
        <v>Primary</v>
      </c>
    </row>
    <row r="1842" spans="1:29" x14ac:dyDescent="0.25">
      <c r="A1842" s="11">
        <v>44655</v>
      </c>
      <c r="B1842" s="2">
        <v>14</v>
      </c>
      <c r="C1842" t="s">
        <v>87</v>
      </c>
      <c r="D1842" t="s">
        <v>138</v>
      </c>
      <c r="E1842" t="s">
        <v>132</v>
      </c>
      <c r="F1842" t="s">
        <v>287</v>
      </c>
      <c r="G1842" s="3">
        <v>167.52555116666659</v>
      </c>
      <c r="H1842" s="5">
        <v>6.8014808209123728E-2</v>
      </c>
      <c r="I1842" s="2">
        <v>13</v>
      </c>
      <c r="J1842" s="2">
        <v>2</v>
      </c>
      <c r="K1842" s="2">
        <v>0</v>
      </c>
      <c r="L1842" s="2">
        <v>121</v>
      </c>
      <c r="M1842" s="2">
        <v>118</v>
      </c>
      <c r="N1842">
        <v>24</v>
      </c>
      <c r="O1842" s="2">
        <v>70</v>
      </c>
      <c r="P1842" s="2">
        <v>23</v>
      </c>
      <c r="Q1842" s="2">
        <v>63</v>
      </c>
      <c r="R1842" s="2">
        <v>83</v>
      </c>
      <c r="S1842" s="2">
        <v>20</v>
      </c>
      <c r="T1842" s="2">
        <v>3</v>
      </c>
      <c r="U1842" s="2">
        <v>12</v>
      </c>
      <c r="V1842" s="45">
        <v>7.0949074074074074E-3</v>
      </c>
      <c r="W1842" s="45">
        <v>0.34782608695652173</v>
      </c>
      <c r="X1842" s="45">
        <v>4.9675925925925929E-2</v>
      </c>
      <c r="Y1842" s="2">
        <v>15</v>
      </c>
      <c r="Z1842" s="2">
        <v>83</v>
      </c>
      <c r="AA1842">
        <v>119</v>
      </c>
      <c r="AB1842" t="str">
        <f t="shared" si="23"/>
        <v>Betsi CadwaladrGwynedd</v>
      </c>
      <c r="AC1842" t="str">
        <f>IFERROR(VLOOKUP(AB1842,Control!X:Y,2,FALSE),"secondary")</f>
        <v>Primary</v>
      </c>
    </row>
    <row r="1843" spans="1:29" x14ac:dyDescent="0.25">
      <c r="A1843" s="11">
        <v>44655</v>
      </c>
      <c r="B1843" s="2">
        <v>14</v>
      </c>
      <c r="C1843" t="s">
        <v>87</v>
      </c>
      <c r="D1843" t="s">
        <v>139</v>
      </c>
      <c r="E1843" t="s">
        <v>132</v>
      </c>
      <c r="F1843" t="s">
        <v>287</v>
      </c>
      <c r="G1843" s="3">
        <v>17.07861033333333</v>
      </c>
      <c r="H1843" s="5">
        <v>0.15273841944444447</v>
      </c>
      <c r="I1843" s="2">
        <v>2</v>
      </c>
      <c r="J1843" s="2">
        <v>0</v>
      </c>
      <c r="K1843" s="2">
        <v>0</v>
      </c>
      <c r="L1843" s="2">
        <v>5</v>
      </c>
      <c r="M1843" s="2">
        <v>5</v>
      </c>
      <c r="N1843">
        <v>0</v>
      </c>
      <c r="O1843" s="2">
        <v>0</v>
      </c>
      <c r="P1843" s="2">
        <v>0</v>
      </c>
      <c r="Q1843" s="2">
        <v>4</v>
      </c>
      <c r="R1843" s="2">
        <v>4</v>
      </c>
      <c r="S1843" s="2">
        <v>0</v>
      </c>
      <c r="T1843" s="2">
        <v>0</v>
      </c>
      <c r="U1843" s="2">
        <v>1</v>
      </c>
      <c r="V1843" s="45" t="s">
        <v>77</v>
      </c>
      <c r="W1843" s="45" t="s">
        <v>77</v>
      </c>
      <c r="X1843" s="45">
        <v>7.3807870370370371E-2</v>
      </c>
      <c r="Y1843" s="2">
        <v>1</v>
      </c>
      <c r="Z1843" s="2">
        <v>4</v>
      </c>
      <c r="AA1843">
        <v>5</v>
      </c>
      <c r="AB1843" t="str">
        <f t="shared" si="23"/>
        <v>Betsi CadwaladrGwynedd</v>
      </c>
      <c r="AC1843" t="str">
        <f>IFERROR(VLOOKUP(AB1843,Control!X:Y,2,FALSE),"secondary")</f>
        <v>Primary</v>
      </c>
    </row>
    <row r="1844" spans="1:29" x14ac:dyDescent="0.25">
      <c r="A1844" s="11">
        <v>44655</v>
      </c>
      <c r="B1844" s="2">
        <v>14</v>
      </c>
      <c r="C1844" t="s">
        <v>87</v>
      </c>
      <c r="D1844" t="s">
        <v>131</v>
      </c>
      <c r="E1844" t="s">
        <v>132</v>
      </c>
      <c r="F1844" t="s">
        <v>287</v>
      </c>
      <c r="G1844" s="3">
        <v>0</v>
      </c>
      <c r="H1844" s="5">
        <v>1.0390614583333332E-2</v>
      </c>
      <c r="I1844" s="2">
        <v>0</v>
      </c>
      <c r="J1844" s="2">
        <v>0</v>
      </c>
      <c r="K1844" s="2">
        <v>0</v>
      </c>
      <c r="L1844" s="2">
        <v>4</v>
      </c>
      <c r="M1844" s="2">
        <v>4</v>
      </c>
      <c r="N1844">
        <v>1</v>
      </c>
      <c r="O1844" s="2">
        <v>4</v>
      </c>
      <c r="P1844" s="2">
        <v>0</v>
      </c>
      <c r="Q1844" s="2">
        <v>4</v>
      </c>
      <c r="R1844" s="2">
        <v>4</v>
      </c>
      <c r="S1844" s="2">
        <v>0</v>
      </c>
      <c r="T1844" s="2">
        <v>0</v>
      </c>
      <c r="U1844" s="2">
        <v>0</v>
      </c>
      <c r="V1844" s="45" t="s">
        <v>77</v>
      </c>
      <c r="W1844" s="45" t="s">
        <v>77</v>
      </c>
      <c r="X1844" s="45">
        <v>6.1145833333333337E-2</v>
      </c>
      <c r="Y1844" s="2">
        <v>0</v>
      </c>
      <c r="Z1844" s="2">
        <v>4</v>
      </c>
      <c r="AA1844">
        <v>4</v>
      </c>
      <c r="AB1844" t="str">
        <f t="shared" si="23"/>
        <v>Betsi CadwaladrGwynedd</v>
      </c>
      <c r="AC1844" t="str">
        <f>IFERROR(VLOOKUP(AB1844,Control!X:Y,2,FALSE),"secondary")</f>
        <v>Primary</v>
      </c>
    </row>
    <row r="1845" spans="1:29" x14ac:dyDescent="0.25">
      <c r="A1845" s="11">
        <v>44655</v>
      </c>
      <c r="B1845" s="2">
        <v>14</v>
      </c>
      <c r="C1845" t="s">
        <v>87</v>
      </c>
      <c r="D1845" t="s">
        <v>138</v>
      </c>
      <c r="E1845" t="s">
        <v>132</v>
      </c>
      <c r="F1845" t="s">
        <v>284</v>
      </c>
      <c r="G1845" s="3">
        <v>82.089164000000025</v>
      </c>
      <c r="H1845" s="5">
        <v>5.8600024550078261E-2</v>
      </c>
      <c r="I1845" s="2">
        <v>4</v>
      </c>
      <c r="J1845" s="2">
        <v>3</v>
      </c>
      <c r="K1845" s="2">
        <v>0</v>
      </c>
      <c r="L1845" s="2">
        <v>64</v>
      </c>
      <c r="M1845" s="2">
        <v>64</v>
      </c>
      <c r="N1845">
        <v>17</v>
      </c>
      <c r="O1845" s="2">
        <v>38</v>
      </c>
      <c r="P1845" s="2">
        <v>13</v>
      </c>
      <c r="Q1845" s="2">
        <v>35</v>
      </c>
      <c r="R1845" s="2">
        <v>43</v>
      </c>
      <c r="S1845" s="2">
        <v>8</v>
      </c>
      <c r="T1845" s="2">
        <v>3</v>
      </c>
      <c r="U1845" s="2">
        <v>5</v>
      </c>
      <c r="V1845" s="45">
        <v>1.3333333333333334E-2</v>
      </c>
      <c r="W1845" s="45">
        <v>0.23076923076923078</v>
      </c>
      <c r="X1845" s="45">
        <v>6.7557870370370365E-2</v>
      </c>
      <c r="Y1845" s="2">
        <v>8</v>
      </c>
      <c r="Z1845" s="2">
        <v>43</v>
      </c>
      <c r="AA1845">
        <v>64</v>
      </c>
      <c r="AB1845" t="str">
        <f t="shared" si="23"/>
        <v>Betsi CadwaladrIsle Of Anglesey</v>
      </c>
      <c r="AC1845" t="str">
        <f>IFERROR(VLOOKUP(AB1845,Control!X:Y,2,FALSE),"secondary")</f>
        <v>Primary</v>
      </c>
    </row>
    <row r="1846" spans="1:29" x14ac:dyDescent="0.25">
      <c r="A1846" s="11">
        <v>44655</v>
      </c>
      <c r="B1846" s="2">
        <v>14</v>
      </c>
      <c r="C1846" t="s">
        <v>87</v>
      </c>
      <c r="D1846" t="s">
        <v>139</v>
      </c>
      <c r="E1846" t="s">
        <v>132</v>
      </c>
      <c r="F1846" t="s">
        <v>94</v>
      </c>
      <c r="G1846" s="3">
        <v>0</v>
      </c>
      <c r="H1846" s="5" t="s">
        <v>77</v>
      </c>
      <c r="I1846" s="2">
        <v>0</v>
      </c>
      <c r="J1846" s="2">
        <v>0</v>
      </c>
      <c r="K1846" s="2">
        <v>0</v>
      </c>
      <c r="L1846" s="2">
        <v>1</v>
      </c>
      <c r="M1846" s="2">
        <v>1</v>
      </c>
      <c r="N1846">
        <v>1</v>
      </c>
      <c r="O1846" s="2">
        <v>1</v>
      </c>
      <c r="P1846" s="2">
        <v>1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45">
        <v>1.7256944444444446E-2</v>
      </c>
      <c r="W1846" s="45">
        <v>0</v>
      </c>
      <c r="X1846" s="45" t="s">
        <v>77</v>
      </c>
      <c r="Y1846" s="2">
        <v>0</v>
      </c>
      <c r="Z1846" s="2">
        <v>0</v>
      </c>
      <c r="AA1846">
        <v>1</v>
      </c>
      <c r="AB1846" t="str">
        <f t="shared" si="23"/>
        <v>Betsi CadwaladrPowys</v>
      </c>
      <c r="AC1846" t="str">
        <f>IFERROR(VLOOKUP(AB1846,Control!X:Y,2,FALSE),"secondary")</f>
        <v>secondary</v>
      </c>
    </row>
    <row r="1847" spans="1:29" x14ac:dyDescent="0.25">
      <c r="A1847" s="11">
        <v>44655</v>
      </c>
      <c r="B1847" s="2">
        <v>14</v>
      </c>
      <c r="C1847" t="s">
        <v>87</v>
      </c>
      <c r="D1847" t="s">
        <v>139</v>
      </c>
      <c r="E1847" t="s">
        <v>132</v>
      </c>
      <c r="F1847" t="s">
        <v>278</v>
      </c>
      <c r="G1847" s="3">
        <v>0</v>
      </c>
      <c r="H1847" s="5">
        <v>7.9513472222222225E-3</v>
      </c>
      <c r="I1847" s="2">
        <v>0</v>
      </c>
      <c r="J1847" s="2">
        <v>0</v>
      </c>
      <c r="K1847" s="2">
        <v>0</v>
      </c>
      <c r="L1847" s="2">
        <v>1</v>
      </c>
      <c r="M1847" s="2">
        <v>1</v>
      </c>
      <c r="N1847">
        <v>0</v>
      </c>
      <c r="O1847" s="2">
        <v>1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1</v>
      </c>
      <c r="V1847" s="45" t="s">
        <v>77</v>
      </c>
      <c r="W1847" s="45" t="s">
        <v>77</v>
      </c>
      <c r="X1847" s="45" t="s">
        <v>77</v>
      </c>
      <c r="Y1847" s="2">
        <v>1</v>
      </c>
      <c r="Z1847" s="2">
        <v>0</v>
      </c>
      <c r="AA1847">
        <v>1</v>
      </c>
      <c r="AB1847" t="str">
        <f t="shared" si="23"/>
        <v>Betsi CadwaladrTorfaen</v>
      </c>
      <c r="AC1847" t="str">
        <f>IFERROR(VLOOKUP(AB1847,Control!X:Y,2,FALSE),"secondary")</f>
        <v>secondary</v>
      </c>
    </row>
    <row r="1848" spans="1:29" x14ac:dyDescent="0.25">
      <c r="A1848" s="11">
        <v>44655</v>
      </c>
      <c r="B1848" s="2">
        <v>14</v>
      </c>
      <c r="C1848" t="s">
        <v>87</v>
      </c>
      <c r="D1848" t="s">
        <v>139</v>
      </c>
      <c r="E1848" t="s">
        <v>132</v>
      </c>
      <c r="F1848" t="s">
        <v>277</v>
      </c>
      <c r="G1848" s="3">
        <v>204.33360516666656</v>
      </c>
      <c r="H1848" s="5">
        <v>8.8562264080020381E-2</v>
      </c>
      <c r="I1848" s="2">
        <v>16</v>
      </c>
      <c r="J1848" s="2">
        <v>9</v>
      </c>
      <c r="K1848" s="2">
        <v>0</v>
      </c>
      <c r="L1848" s="2">
        <v>105</v>
      </c>
      <c r="M1848" s="2">
        <v>104</v>
      </c>
      <c r="N1848">
        <v>20</v>
      </c>
      <c r="O1848" s="2">
        <v>55</v>
      </c>
      <c r="P1848" s="2">
        <v>22</v>
      </c>
      <c r="Q1848" s="2">
        <v>71</v>
      </c>
      <c r="R1848" s="2">
        <v>76</v>
      </c>
      <c r="S1848" s="2">
        <v>5</v>
      </c>
      <c r="T1848" s="2">
        <v>1</v>
      </c>
      <c r="U1848" s="2">
        <v>6</v>
      </c>
      <c r="V1848" s="45">
        <v>4.7395833333333326E-3</v>
      </c>
      <c r="W1848" s="45">
        <v>0.63636363636363635</v>
      </c>
      <c r="X1848" s="45">
        <v>0.1423611111111111</v>
      </c>
      <c r="Y1848" s="2">
        <v>7</v>
      </c>
      <c r="Z1848" s="2">
        <v>76</v>
      </c>
      <c r="AA1848">
        <v>105</v>
      </c>
      <c r="AB1848" t="str">
        <f t="shared" si="23"/>
        <v>Betsi CadwaladrWrexham</v>
      </c>
      <c r="AC1848" t="str">
        <f>IFERROR(VLOOKUP(AB1848,Control!X:Y,2,FALSE),"secondary")</f>
        <v>Primary</v>
      </c>
    </row>
    <row r="1849" spans="1:29" x14ac:dyDescent="0.25">
      <c r="A1849" s="11">
        <v>44655</v>
      </c>
      <c r="B1849" s="2">
        <v>14</v>
      </c>
      <c r="C1849" t="s">
        <v>87</v>
      </c>
      <c r="D1849" t="s">
        <v>131</v>
      </c>
      <c r="E1849" t="s">
        <v>132</v>
      </c>
      <c r="F1849" t="s">
        <v>277</v>
      </c>
      <c r="G1849" s="3">
        <v>6.0727776666666671</v>
      </c>
      <c r="H1849" s="5">
        <v>6.0864196759259269E-2</v>
      </c>
      <c r="I1849" s="2">
        <v>1</v>
      </c>
      <c r="J1849" s="2">
        <v>0</v>
      </c>
      <c r="K1849" s="2">
        <v>0</v>
      </c>
      <c r="L1849" s="2">
        <v>8</v>
      </c>
      <c r="M1849" s="2">
        <v>7</v>
      </c>
      <c r="N1849">
        <v>1</v>
      </c>
      <c r="O1849" s="2">
        <v>5</v>
      </c>
      <c r="P1849" s="2">
        <v>2</v>
      </c>
      <c r="Q1849" s="2">
        <v>5</v>
      </c>
      <c r="R1849" s="2">
        <v>5</v>
      </c>
      <c r="S1849" s="2">
        <v>0</v>
      </c>
      <c r="T1849" s="2">
        <v>0</v>
      </c>
      <c r="U1849" s="2">
        <v>1</v>
      </c>
      <c r="V1849" s="45">
        <v>2.9513888888888889E-4</v>
      </c>
      <c r="W1849" s="45">
        <v>1</v>
      </c>
      <c r="X1849" s="45">
        <v>6.9224537037037043E-2</v>
      </c>
      <c r="Y1849" s="2">
        <v>1</v>
      </c>
      <c r="Z1849" s="2">
        <v>5</v>
      </c>
      <c r="AA1849">
        <v>7</v>
      </c>
      <c r="AB1849" t="str">
        <f t="shared" si="23"/>
        <v>Betsi CadwaladrWrexham</v>
      </c>
      <c r="AC1849" t="str">
        <f>IFERROR(VLOOKUP(AB1849,Control!X:Y,2,FALSE),"secondary")</f>
        <v>Primary</v>
      </c>
    </row>
    <row r="1850" spans="1:29" x14ac:dyDescent="0.25">
      <c r="A1850" s="11">
        <v>44655</v>
      </c>
      <c r="B1850" s="2">
        <v>14</v>
      </c>
      <c r="C1850" t="s">
        <v>90</v>
      </c>
      <c r="D1850" t="s">
        <v>136</v>
      </c>
      <c r="E1850" t="s">
        <v>132</v>
      </c>
      <c r="F1850" t="s">
        <v>280</v>
      </c>
      <c r="G1850" s="3">
        <v>1.4555555</v>
      </c>
      <c r="H1850" s="5">
        <v>7.1064812500000005E-2</v>
      </c>
      <c r="I1850" s="2">
        <v>0</v>
      </c>
      <c r="J1850" s="2">
        <v>0</v>
      </c>
      <c r="K1850" s="2">
        <v>0</v>
      </c>
      <c r="L1850" s="2">
        <v>1</v>
      </c>
      <c r="M1850" s="2">
        <v>1</v>
      </c>
      <c r="N1850">
        <v>0</v>
      </c>
      <c r="O1850" s="2">
        <v>0</v>
      </c>
      <c r="P1850" s="2">
        <v>1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45">
        <v>2.5810185185185185E-3</v>
      </c>
      <c r="W1850" s="45">
        <v>1</v>
      </c>
      <c r="X1850" s="45" t="s">
        <v>77</v>
      </c>
      <c r="Y1850" s="2">
        <v>0</v>
      </c>
      <c r="Z1850" s="2">
        <v>0</v>
      </c>
      <c r="AA1850">
        <v>1</v>
      </c>
      <c r="AB1850" t="str">
        <f t="shared" si="23"/>
        <v>Cardiff And ValeBlaenau Gwent</v>
      </c>
      <c r="AC1850" t="str">
        <f>IFERROR(VLOOKUP(AB1850,Control!X:Y,2,FALSE),"secondary")</f>
        <v>secondary</v>
      </c>
    </row>
    <row r="1851" spans="1:29" x14ac:dyDescent="0.25">
      <c r="A1851" s="11">
        <v>44655</v>
      </c>
      <c r="B1851" s="2">
        <v>14</v>
      </c>
      <c r="C1851" t="s">
        <v>90</v>
      </c>
      <c r="D1851" t="s">
        <v>136</v>
      </c>
      <c r="E1851" t="s">
        <v>132</v>
      </c>
      <c r="F1851" t="s">
        <v>269</v>
      </c>
      <c r="G1851" s="3">
        <v>0.85250000000000004</v>
      </c>
      <c r="H1851" s="5">
        <v>1.4562107638888889E-2</v>
      </c>
      <c r="I1851" s="2">
        <v>0</v>
      </c>
      <c r="J1851" s="2">
        <v>0</v>
      </c>
      <c r="K1851" s="2">
        <v>0</v>
      </c>
      <c r="L1851" s="2">
        <v>6</v>
      </c>
      <c r="M1851" s="2">
        <v>6</v>
      </c>
      <c r="N1851">
        <v>2</v>
      </c>
      <c r="O1851" s="2">
        <v>6</v>
      </c>
      <c r="P1851" s="2">
        <v>1</v>
      </c>
      <c r="Q1851" s="2">
        <v>5</v>
      </c>
      <c r="R1851" s="2">
        <v>5</v>
      </c>
      <c r="S1851" s="2">
        <v>0</v>
      </c>
      <c r="T1851" s="2">
        <v>0</v>
      </c>
      <c r="U1851" s="2">
        <v>0</v>
      </c>
      <c r="V1851" s="45">
        <v>1.0011574074074074E-2</v>
      </c>
      <c r="W1851" s="45">
        <v>0</v>
      </c>
      <c r="X1851" s="45">
        <v>1.9837962962962963E-2</v>
      </c>
      <c r="Y1851" s="2">
        <v>0</v>
      </c>
      <c r="Z1851" s="2">
        <v>5</v>
      </c>
      <c r="AA1851">
        <v>6</v>
      </c>
      <c r="AB1851" t="str">
        <f t="shared" si="23"/>
        <v>Cardiff And ValeBridgend</v>
      </c>
      <c r="AC1851" t="str">
        <f>IFERROR(VLOOKUP(AB1851,Control!X:Y,2,FALSE),"secondary")</f>
        <v>secondary</v>
      </c>
    </row>
    <row r="1852" spans="1:29" x14ac:dyDescent="0.25">
      <c r="A1852" s="11">
        <v>44655</v>
      </c>
      <c r="B1852" s="2">
        <v>14</v>
      </c>
      <c r="C1852" t="s">
        <v>90</v>
      </c>
      <c r="D1852" t="s">
        <v>136</v>
      </c>
      <c r="E1852" t="s">
        <v>132</v>
      </c>
      <c r="F1852" t="s">
        <v>272</v>
      </c>
      <c r="G1852" s="3">
        <v>12.368888</v>
      </c>
      <c r="H1852" s="5">
        <v>5.713699179292929E-2</v>
      </c>
      <c r="I1852" s="2">
        <v>1</v>
      </c>
      <c r="J1852" s="2">
        <v>0</v>
      </c>
      <c r="K1852" s="2">
        <v>0</v>
      </c>
      <c r="L1852" s="2">
        <v>9</v>
      </c>
      <c r="M1852" s="2">
        <v>9</v>
      </c>
      <c r="N1852">
        <v>1</v>
      </c>
      <c r="O1852" s="2">
        <v>6</v>
      </c>
      <c r="P1852" s="2">
        <v>5</v>
      </c>
      <c r="Q1852" s="2">
        <v>2</v>
      </c>
      <c r="R1852" s="2">
        <v>3</v>
      </c>
      <c r="S1852" s="2">
        <v>1</v>
      </c>
      <c r="T1852" s="2">
        <v>1</v>
      </c>
      <c r="U1852" s="2">
        <v>0</v>
      </c>
      <c r="V1852" s="45">
        <v>6.7592592592592591E-3</v>
      </c>
      <c r="W1852" s="45">
        <v>0.4</v>
      </c>
      <c r="X1852" s="45">
        <v>0.10954861111111111</v>
      </c>
      <c r="Y1852" s="2">
        <v>1</v>
      </c>
      <c r="Z1852" s="2">
        <v>3</v>
      </c>
      <c r="AA1852">
        <v>9</v>
      </c>
      <c r="AB1852" t="str">
        <f t="shared" si="23"/>
        <v>Cardiff And ValeCaerphilly</v>
      </c>
      <c r="AC1852" t="str">
        <f>IFERROR(VLOOKUP(AB1852,Control!X:Y,2,FALSE),"secondary")</f>
        <v>secondary</v>
      </c>
    </row>
    <row r="1853" spans="1:29" x14ac:dyDescent="0.25">
      <c r="A1853" s="11">
        <v>44655</v>
      </c>
      <c r="B1853" s="2">
        <v>14</v>
      </c>
      <c r="C1853" t="s">
        <v>90</v>
      </c>
      <c r="D1853" t="s">
        <v>136</v>
      </c>
      <c r="E1853" t="s">
        <v>132</v>
      </c>
      <c r="F1853" t="s">
        <v>273</v>
      </c>
      <c r="G1853" s="3">
        <v>395.15304933333323</v>
      </c>
      <c r="H1853" s="5">
        <v>8.0430208679114781E-2</v>
      </c>
      <c r="I1853" s="2">
        <v>31</v>
      </c>
      <c r="J1853" s="2">
        <v>17</v>
      </c>
      <c r="K1853" s="2">
        <v>0</v>
      </c>
      <c r="L1853" s="2">
        <v>231</v>
      </c>
      <c r="M1853" s="2">
        <v>228</v>
      </c>
      <c r="N1853">
        <v>46</v>
      </c>
      <c r="O1853" s="2">
        <v>141</v>
      </c>
      <c r="P1853" s="2">
        <v>48</v>
      </c>
      <c r="Q1853" s="2">
        <v>143</v>
      </c>
      <c r="R1853" s="2">
        <v>166</v>
      </c>
      <c r="S1853" s="2">
        <v>23</v>
      </c>
      <c r="T1853" s="2">
        <v>8</v>
      </c>
      <c r="U1853" s="2">
        <v>9</v>
      </c>
      <c r="V1853" s="45">
        <v>5.4166666666666669E-3</v>
      </c>
      <c r="W1853" s="45">
        <v>0.5625</v>
      </c>
      <c r="X1853" s="45">
        <v>7.2650462962962958E-2</v>
      </c>
      <c r="Y1853" s="2">
        <v>17</v>
      </c>
      <c r="Z1853" s="2">
        <v>166</v>
      </c>
      <c r="AA1853">
        <v>230</v>
      </c>
      <c r="AB1853" t="str">
        <f t="shared" si="23"/>
        <v>Cardiff And ValeCardiff</v>
      </c>
      <c r="AC1853" t="str">
        <f>IFERROR(VLOOKUP(AB1853,Control!X:Y,2,FALSE),"secondary")</f>
        <v>Primary</v>
      </c>
    </row>
    <row r="1854" spans="1:29" x14ac:dyDescent="0.25">
      <c r="A1854" s="11">
        <v>44655</v>
      </c>
      <c r="B1854" s="2">
        <v>14</v>
      </c>
      <c r="C1854" t="s">
        <v>90</v>
      </c>
      <c r="D1854" t="s">
        <v>155</v>
      </c>
      <c r="E1854" t="s">
        <v>146</v>
      </c>
      <c r="F1854" t="s">
        <v>273</v>
      </c>
      <c r="G1854" s="3">
        <v>0</v>
      </c>
      <c r="H1854" s="5">
        <v>3.8295388888888886E-2</v>
      </c>
      <c r="I1854" s="2">
        <v>0</v>
      </c>
      <c r="J1854" s="2">
        <v>0</v>
      </c>
      <c r="K1854" s="2">
        <v>0</v>
      </c>
      <c r="L1854" s="2">
        <v>18</v>
      </c>
      <c r="M1854" s="2">
        <v>18</v>
      </c>
      <c r="N1854">
        <v>0</v>
      </c>
      <c r="O1854" s="2">
        <v>14</v>
      </c>
      <c r="P1854" s="2">
        <v>2</v>
      </c>
      <c r="Q1854" s="2">
        <v>12</v>
      </c>
      <c r="R1854" s="2">
        <v>12</v>
      </c>
      <c r="S1854" s="2">
        <v>0</v>
      </c>
      <c r="T1854" s="2">
        <v>0</v>
      </c>
      <c r="U1854" s="2">
        <v>4</v>
      </c>
      <c r="V1854" s="45">
        <v>5.619212962962963E-3</v>
      </c>
      <c r="W1854" s="45">
        <v>0.5</v>
      </c>
      <c r="X1854" s="45">
        <v>5.8483796296296298E-2</v>
      </c>
      <c r="Y1854" s="2">
        <v>4</v>
      </c>
      <c r="Z1854" s="2">
        <v>12</v>
      </c>
      <c r="AA1854">
        <v>18</v>
      </c>
      <c r="AB1854" t="str">
        <f t="shared" si="23"/>
        <v>Cardiff And ValeCardiff</v>
      </c>
      <c r="AC1854" t="str">
        <f>IFERROR(VLOOKUP(AB1854,Control!X:Y,2,FALSE),"secondary")</f>
        <v>Primary</v>
      </c>
    </row>
    <row r="1855" spans="1:29" x14ac:dyDescent="0.25">
      <c r="A1855" s="11">
        <v>44655</v>
      </c>
      <c r="B1855" s="2">
        <v>14</v>
      </c>
      <c r="C1855" t="s">
        <v>90</v>
      </c>
      <c r="D1855" t="s">
        <v>243</v>
      </c>
      <c r="E1855" t="s">
        <v>153</v>
      </c>
      <c r="F1855" t="s">
        <v>273</v>
      </c>
      <c r="G1855" s="3">
        <v>0</v>
      </c>
      <c r="H1855" s="5">
        <v>3.2986111111111111E-3</v>
      </c>
      <c r="I1855" s="2">
        <v>0</v>
      </c>
      <c r="J1855" s="2">
        <v>0</v>
      </c>
      <c r="K1855" s="2">
        <v>0</v>
      </c>
      <c r="L1855" s="2">
        <v>1</v>
      </c>
      <c r="M1855" s="2">
        <v>1</v>
      </c>
      <c r="N1855">
        <v>0</v>
      </c>
      <c r="O1855" s="2">
        <v>1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1</v>
      </c>
      <c r="V1855" s="45" t="s">
        <v>77</v>
      </c>
      <c r="W1855" s="45" t="s">
        <v>77</v>
      </c>
      <c r="X1855" s="45" t="s">
        <v>77</v>
      </c>
      <c r="Y1855" s="2">
        <v>1</v>
      </c>
      <c r="Z1855" s="2">
        <v>0</v>
      </c>
      <c r="AA1855">
        <v>1</v>
      </c>
      <c r="AB1855" t="str">
        <f t="shared" si="23"/>
        <v>Cardiff And ValeCardiff</v>
      </c>
      <c r="AC1855" t="str">
        <f>IFERROR(VLOOKUP(AB1855,Control!X:Y,2,FALSE),"secondary")</f>
        <v>Primary</v>
      </c>
    </row>
    <row r="1856" spans="1:29" x14ac:dyDescent="0.25">
      <c r="A1856" s="11">
        <v>44655</v>
      </c>
      <c r="B1856" s="2">
        <v>14</v>
      </c>
      <c r="C1856" t="s">
        <v>90</v>
      </c>
      <c r="D1856" t="s">
        <v>136</v>
      </c>
      <c r="E1856" t="s">
        <v>132</v>
      </c>
      <c r="F1856" t="s">
        <v>268</v>
      </c>
      <c r="G1856" s="3">
        <v>6.0555499999999998E-2</v>
      </c>
      <c r="H1856" s="5">
        <v>1.2939812500000002E-2</v>
      </c>
      <c r="I1856" s="2">
        <v>0</v>
      </c>
      <c r="J1856" s="2">
        <v>0</v>
      </c>
      <c r="K1856" s="2">
        <v>0</v>
      </c>
      <c r="L1856" s="2">
        <v>1</v>
      </c>
      <c r="M1856" s="2">
        <v>1</v>
      </c>
      <c r="N1856">
        <v>0</v>
      </c>
      <c r="O1856" s="2">
        <v>1</v>
      </c>
      <c r="P1856" s="2">
        <v>1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45">
        <v>1.8981481481481482E-3</v>
      </c>
      <c r="W1856" s="45">
        <v>1</v>
      </c>
      <c r="X1856" s="45" t="s">
        <v>77</v>
      </c>
      <c r="Y1856" s="2">
        <v>0</v>
      </c>
      <c r="Z1856" s="2">
        <v>0</v>
      </c>
      <c r="AA1856">
        <v>1</v>
      </c>
      <c r="AB1856" t="str">
        <f t="shared" si="23"/>
        <v>Cardiff And ValeCarmarthenshire</v>
      </c>
      <c r="AC1856" t="str">
        <f>IFERROR(VLOOKUP(AB1856,Control!X:Y,2,FALSE),"secondary")</f>
        <v>secondary</v>
      </c>
    </row>
    <row r="1857" spans="1:29" x14ac:dyDescent="0.25">
      <c r="A1857" s="11">
        <v>44655</v>
      </c>
      <c r="B1857" s="2">
        <v>14</v>
      </c>
      <c r="C1857" t="s">
        <v>90</v>
      </c>
      <c r="D1857" t="s">
        <v>136</v>
      </c>
      <c r="E1857" t="s">
        <v>132</v>
      </c>
      <c r="F1857" t="s">
        <v>281</v>
      </c>
      <c r="G1857" s="3">
        <v>0.18305466666666667</v>
      </c>
      <c r="H1857" s="5">
        <v>2.4143511111111109E-2</v>
      </c>
      <c r="I1857" s="2">
        <v>0</v>
      </c>
      <c r="J1857" s="2">
        <v>0</v>
      </c>
      <c r="K1857" s="2">
        <v>0</v>
      </c>
      <c r="L1857" s="2">
        <v>5</v>
      </c>
      <c r="M1857" s="2">
        <v>5</v>
      </c>
      <c r="N1857">
        <v>1</v>
      </c>
      <c r="O1857" s="2">
        <v>4</v>
      </c>
      <c r="P1857" s="2">
        <v>1</v>
      </c>
      <c r="Q1857" s="2">
        <v>3</v>
      </c>
      <c r="R1857" s="2">
        <v>3</v>
      </c>
      <c r="S1857" s="2">
        <v>0</v>
      </c>
      <c r="T1857" s="2">
        <v>0</v>
      </c>
      <c r="U1857" s="2">
        <v>1</v>
      </c>
      <c r="V1857" s="45">
        <v>6.018518518518519E-4</v>
      </c>
      <c r="W1857" s="45">
        <v>1</v>
      </c>
      <c r="X1857" s="45">
        <v>0.19274305555555557</v>
      </c>
      <c r="Y1857" s="2">
        <v>1</v>
      </c>
      <c r="Z1857" s="2">
        <v>3</v>
      </c>
      <c r="AA1857">
        <v>5</v>
      </c>
      <c r="AB1857" t="str">
        <f t="shared" si="23"/>
        <v>Cardiff And ValeMerthyr Tydfil</v>
      </c>
      <c r="AC1857" t="str">
        <f>IFERROR(VLOOKUP(AB1857,Control!X:Y,2,FALSE),"secondary")</f>
        <v>secondary</v>
      </c>
    </row>
    <row r="1858" spans="1:29" x14ac:dyDescent="0.25">
      <c r="A1858" s="11">
        <v>44655</v>
      </c>
      <c r="B1858" s="2">
        <v>14</v>
      </c>
      <c r="C1858" t="s">
        <v>90</v>
      </c>
      <c r="D1858" t="s">
        <v>136</v>
      </c>
      <c r="E1858" t="s">
        <v>132</v>
      </c>
      <c r="F1858" t="s">
        <v>279</v>
      </c>
      <c r="G1858" s="3">
        <v>0.1205555</v>
      </c>
      <c r="H1858" s="5">
        <v>1.54398125E-2</v>
      </c>
      <c r="I1858" s="2">
        <v>0</v>
      </c>
      <c r="J1858" s="2">
        <v>0</v>
      </c>
      <c r="K1858" s="2">
        <v>0</v>
      </c>
      <c r="L1858" s="2">
        <v>1</v>
      </c>
      <c r="M1858" s="2">
        <v>1</v>
      </c>
      <c r="N1858">
        <v>0</v>
      </c>
      <c r="O1858" s="2">
        <v>1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1</v>
      </c>
      <c r="V1858" s="45" t="s">
        <v>77</v>
      </c>
      <c r="W1858" s="45" t="s">
        <v>77</v>
      </c>
      <c r="X1858" s="45" t="s">
        <v>77</v>
      </c>
      <c r="Y1858" s="2">
        <v>1</v>
      </c>
      <c r="Z1858" s="2">
        <v>0</v>
      </c>
      <c r="AA1858">
        <v>1</v>
      </c>
      <c r="AB1858" t="str">
        <f t="shared" si="23"/>
        <v>Cardiff And ValeMonmouthshire</v>
      </c>
      <c r="AC1858" t="str">
        <f>IFERROR(VLOOKUP(AB1858,Control!X:Y,2,FALSE),"secondary")</f>
        <v>secondary</v>
      </c>
    </row>
    <row r="1859" spans="1:29" x14ac:dyDescent="0.25">
      <c r="A1859" s="11">
        <v>44655</v>
      </c>
      <c r="B1859" s="2">
        <v>14</v>
      </c>
      <c r="C1859" t="s">
        <v>90</v>
      </c>
      <c r="D1859" t="s">
        <v>136</v>
      </c>
      <c r="E1859" t="s">
        <v>132</v>
      </c>
      <c r="F1859" t="s">
        <v>271</v>
      </c>
      <c r="G1859" s="3">
        <v>1.6080555000000001</v>
      </c>
      <c r="H1859" s="5">
        <v>3.2750770833333338E-2</v>
      </c>
      <c r="I1859" s="2">
        <v>0</v>
      </c>
      <c r="J1859" s="2">
        <v>0</v>
      </c>
      <c r="K1859" s="2">
        <v>0</v>
      </c>
      <c r="L1859" s="2">
        <v>3</v>
      </c>
      <c r="M1859" s="2">
        <v>3</v>
      </c>
      <c r="N1859">
        <v>0</v>
      </c>
      <c r="O1859" s="2">
        <v>2</v>
      </c>
      <c r="P1859" s="2">
        <v>0</v>
      </c>
      <c r="Q1859" s="2">
        <v>3</v>
      </c>
      <c r="R1859" s="2">
        <v>3</v>
      </c>
      <c r="S1859" s="2">
        <v>0</v>
      </c>
      <c r="T1859" s="2">
        <v>0</v>
      </c>
      <c r="U1859" s="2">
        <v>0</v>
      </c>
      <c r="V1859" s="45" t="s">
        <v>77</v>
      </c>
      <c r="W1859" s="45" t="s">
        <v>77</v>
      </c>
      <c r="X1859" s="45">
        <v>2.6388888888888889E-2</v>
      </c>
      <c r="Y1859" s="2">
        <v>0</v>
      </c>
      <c r="Z1859" s="2">
        <v>3</v>
      </c>
      <c r="AA1859">
        <v>3</v>
      </c>
      <c r="AB1859" t="str">
        <f t="shared" si="23"/>
        <v>Cardiff And ValeNewport</v>
      </c>
      <c r="AC1859" t="str">
        <f>IFERROR(VLOOKUP(AB1859,Control!X:Y,2,FALSE),"secondary")</f>
        <v>secondary</v>
      </c>
    </row>
    <row r="1860" spans="1:29" x14ac:dyDescent="0.25">
      <c r="A1860" s="11">
        <v>44655</v>
      </c>
      <c r="B1860" s="2">
        <v>14</v>
      </c>
      <c r="C1860" t="s">
        <v>90</v>
      </c>
      <c r="D1860" t="s">
        <v>136</v>
      </c>
      <c r="E1860" t="s">
        <v>132</v>
      </c>
      <c r="F1860" t="s">
        <v>270</v>
      </c>
      <c r="G1860" s="3">
        <v>0</v>
      </c>
      <c r="H1860" s="5">
        <v>4.4444444444444446E-2</v>
      </c>
      <c r="I1860" s="2">
        <v>0</v>
      </c>
      <c r="J1860" s="2">
        <v>0</v>
      </c>
      <c r="K1860" s="2">
        <v>0</v>
      </c>
      <c r="L1860" s="2">
        <v>1</v>
      </c>
      <c r="M1860" s="2">
        <v>1</v>
      </c>
      <c r="N1860">
        <v>0</v>
      </c>
      <c r="O1860" s="2">
        <v>0</v>
      </c>
      <c r="P1860" s="2">
        <v>0</v>
      </c>
      <c r="Q1860" s="2">
        <v>0</v>
      </c>
      <c r="R1860" s="2">
        <v>1</v>
      </c>
      <c r="S1860" s="2">
        <v>1</v>
      </c>
      <c r="T1860" s="2">
        <v>0</v>
      </c>
      <c r="U1860" s="2">
        <v>0</v>
      </c>
      <c r="V1860" s="45" t="s">
        <v>77</v>
      </c>
      <c r="W1860" s="45" t="s">
        <v>77</v>
      </c>
      <c r="X1860" s="45">
        <v>3.5266203703703702E-2</v>
      </c>
      <c r="Y1860" s="2">
        <v>0</v>
      </c>
      <c r="Z1860" s="2">
        <v>1</v>
      </c>
      <c r="AA1860">
        <v>1</v>
      </c>
      <c r="AB1860" t="str">
        <f t="shared" si="23"/>
        <v>Cardiff And ValePembrokeshire</v>
      </c>
      <c r="AC1860" t="str">
        <f>IFERROR(VLOOKUP(AB1860,Control!X:Y,2,FALSE),"secondary")</f>
        <v>secondary</v>
      </c>
    </row>
    <row r="1861" spans="1:29" x14ac:dyDescent="0.25">
      <c r="A1861" s="11">
        <v>44655</v>
      </c>
      <c r="B1861" s="2">
        <v>14</v>
      </c>
      <c r="C1861" t="s">
        <v>90</v>
      </c>
      <c r="D1861" t="s">
        <v>136</v>
      </c>
      <c r="E1861" t="s">
        <v>132</v>
      </c>
      <c r="F1861" t="s">
        <v>274</v>
      </c>
      <c r="G1861" s="3">
        <v>8.6144426666666654</v>
      </c>
      <c r="H1861" s="5">
        <v>4.553871401515152E-2</v>
      </c>
      <c r="I1861" s="2">
        <v>0</v>
      </c>
      <c r="J1861" s="2">
        <v>0</v>
      </c>
      <c r="K1861" s="2">
        <v>0</v>
      </c>
      <c r="L1861" s="2">
        <v>10</v>
      </c>
      <c r="M1861" s="2">
        <v>10</v>
      </c>
      <c r="N1861">
        <v>0</v>
      </c>
      <c r="O1861" s="2">
        <v>8</v>
      </c>
      <c r="P1861" s="2">
        <v>1</v>
      </c>
      <c r="Q1861" s="2">
        <v>7</v>
      </c>
      <c r="R1861" s="2">
        <v>7</v>
      </c>
      <c r="S1861" s="2">
        <v>0</v>
      </c>
      <c r="T1861" s="2">
        <v>0</v>
      </c>
      <c r="U1861" s="2">
        <v>2</v>
      </c>
      <c r="V1861" s="45">
        <v>7.1412037037037043E-3</v>
      </c>
      <c r="W1861" s="45">
        <v>0</v>
      </c>
      <c r="X1861" s="45">
        <v>0.11615740740740742</v>
      </c>
      <c r="Y1861" s="2">
        <v>2</v>
      </c>
      <c r="Z1861" s="2">
        <v>7</v>
      </c>
      <c r="AA1861">
        <v>10</v>
      </c>
      <c r="AB1861" t="str">
        <f t="shared" si="23"/>
        <v>Cardiff And ValeRhondda Cynon Taff</v>
      </c>
      <c r="AC1861" t="str">
        <f>IFERROR(VLOOKUP(AB1861,Control!X:Y,2,FALSE),"secondary")</f>
        <v>secondary</v>
      </c>
    </row>
    <row r="1862" spans="1:29" x14ac:dyDescent="0.25">
      <c r="A1862" s="11">
        <v>44655</v>
      </c>
      <c r="B1862" s="2">
        <v>14</v>
      </c>
      <c r="C1862" t="s">
        <v>90</v>
      </c>
      <c r="D1862" t="s">
        <v>136</v>
      </c>
      <c r="E1862" t="s">
        <v>132</v>
      </c>
      <c r="F1862" t="s">
        <v>267</v>
      </c>
      <c r="G1862" s="3">
        <v>0.37916566666666668</v>
      </c>
      <c r="H1862" s="5">
        <v>1.4525449074074076E-2</v>
      </c>
      <c r="I1862" s="2">
        <v>0</v>
      </c>
      <c r="J1862" s="2">
        <v>0</v>
      </c>
      <c r="K1862" s="2">
        <v>0</v>
      </c>
      <c r="L1862" s="2">
        <v>3</v>
      </c>
      <c r="M1862" s="2">
        <v>3</v>
      </c>
      <c r="N1862">
        <v>1</v>
      </c>
      <c r="O1862" s="2">
        <v>3</v>
      </c>
      <c r="P1862" s="2">
        <v>1</v>
      </c>
      <c r="Q1862" s="2">
        <v>1</v>
      </c>
      <c r="R1862" s="2">
        <v>1</v>
      </c>
      <c r="S1862" s="2">
        <v>0</v>
      </c>
      <c r="T1862" s="2">
        <v>0</v>
      </c>
      <c r="U1862" s="2">
        <v>1</v>
      </c>
      <c r="V1862" s="45">
        <v>4.6064814814814822E-3</v>
      </c>
      <c r="W1862" s="45">
        <v>1</v>
      </c>
      <c r="X1862" s="45">
        <v>0.13715277777777779</v>
      </c>
      <c r="Y1862" s="2">
        <v>1</v>
      </c>
      <c r="Z1862" s="2">
        <v>1</v>
      </c>
      <c r="AA1862">
        <v>3</v>
      </c>
      <c r="AB1862" t="str">
        <f t="shared" si="23"/>
        <v>Cardiff And ValeSwansea</v>
      </c>
      <c r="AC1862" t="str">
        <f>IFERROR(VLOOKUP(AB1862,Control!X:Y,2,FALSE),"secondary")</f>
        <v>secondary</v>
      </c>
    </row>
    <row r="1863" spans="1:29" x14ac:dyDescent="0.25">
      <c r="A1863" s="11">
        <v>44655</v>
      </c>
      <c r="B1863" s="2">
        <v>14</v>
      </c>
      <c r="C1863" t="s">
        <v>90</v>
      </c>
      <c r="D1863" t="s">
        <v>136</v>
      </c>
      <c r="E1863" t="s">
        <v>132</v>
      </c>
      <c r="F1863" t="s">
        <v>278</v>
      </c>
      <c r="G1863" s="3">
        <v>1.1863886666666668</v>
      </c>
      <c r="H1863" s="5">
        <v>1.4538965856481482E-2</v>
      </c>
      <c r="I1863" s="2">
        <v>0</v>
      </c>
      <c r="J1863" s="2">
        <v>0</v>
      </c>
      <c r="K1863" s="2">
        <v>0</v>
      </c>
      <c r="L1863" s="2">
        <v>17</v>
      </c>
      <c r="M1863" s="2">
        <v>15</v>
      </c>
      <c r="N1863">
        <v>8</v>
      </c>
      <c r="O1863" s="2">
        <v>14</v>
      </c>
      <c r="P1863" s="2">
        <v>1</v>
      </c>
      <c r="Q1863" s="2">
        <v>8</v>
      </c>
      <c r="R1863" s="2">
        <v>8</v>
      </c>
      <c r="S1863" s="2">
        <v>0</v>
      </c>
      <c r="T1863" s="2">
        <v>0</v>
      </c>
      <c r="U1863" s="2">
        <v>8</v>
      </c>
      <c r="V1863" s="45">
        <v>2.7777777777777778E-4</v>
      </c>
      <c r="W1863" s="45">
        <v>1</v>
      </c>
      <c r="X1863" s="45">
        <v>7.1585648148148155E-3</v>
      </c>
      <c r="Y1863" s="2">
        <v>8</v>
      </c>
      <c r="Z1863" s="2">
        <v>8</v>
      </c>
      <c r="AA1863">
        <v>17</v>
      </c>
      <c r="AB1863" t="str">
        <f t="shared" si="23"/>
        <v>Cardiff And ValeTorfaen</v>
      </c>
      <c r="AC1863" t="str">
        <f>IFERROR(VLOOKUP(AB1863,Control!X:Y,2,FALSE),"secondary")</f>
        <v>secondary</v>
      </c>
    </row>
    <row r="1864" spans="1:29" x14ac:dyDescent="0.25">
      <c r="A1864" s="11">
        <v>44655</v>
      </c>
      <c r="B1864" s="2">
        <v>14</v>
      </c>
      <c r="C1864" t="s">
        <v>90</v>
      </c>
      <c r="D1864" t="s">
        <v>174</v>
      </c>
      <c r="E1864" t="s">
        <v>153</v>
      </c>
      <c r="F1864" t="s">
        <v>278</v>
      </c>
      <c r="G1864" s="3">
        <v>0</v>
      </c>
      <c r="H1864" s="5">
        <v>1.4375000000000001E-2</v>
      </c>
      <c r="I1864" s="2">
        <v>0</v>
      </c>
      <c r="J1864" s="2">
        <v>0</v>
      </c>
      <c r="K1864" s="2">
        <v>0</v>
      </c>
      <c r="L1864" s="2">
        <v>1</v>
      </c>
      <c r="M1864" s="2">
        <v>1</v>
      </c>
      <c r="N1864">
        <v>0</v>
      </c>
      <c r="O1864" s="2">
        <v>1</v>
      </c>
      <c r="P1864" s="2">
        <v>0</v>
      </c>
      <c r="Q1864" s="2">
        <v>1</v>
      </c>
      <c r="R1864" s="2">
        <v>1</v>
      </c>
      <c r="S1864" s="2">
        <v>0</v>
      </c>
      <c r="T1864" s="2">
        <v>0</v>
      </c>
      <c r="U1864" s="2">
        <v>0</v>
      </c>
      <c r="V1864" s="45" t="s">
        <v>77</v>
      </c>
      <c r="W1864" s="45" t="s">
        <v>77</v>
      </c>
      <c r="X1864" s="45">
        <v>4.2928240740740746E-2</v>
      </c>
      <c r="Y1864" s="2">
        <v>0</v>
      </c>
      <c r="Z1864" s="2">
        <v>1</v>
      </c>
      <c r="AA1864">
        <v>1</v>
      </c>
      <c r="AB1864" t="str">
        <f t="shared" si="23"/>
        <v>Cardiff And ValeTorfaen</v>
      </c>
      <c r="AC1864" t="str">
        <f>IFERROR(VLOOKUP(AB1864,Control!X:Y,2,FALSE),"secondary")</f>
        <v>secondary</v>
      </c>
    </row>
    <row r="1865" spans="1:29" x14ac:dyDescent="0.25">
      <c r="A1865" s="11">
        <v>44655</v>
      </c>
      <c r="B1865" s="2">
        <v>14</v>
      </c>
      <c r="C1865" t="s">
        <v>90</v>
      </c>
      <c r="D1865" t="s">
        <v>155</v>
      </c>
      <c r="E1865" t="s">
        <v>146</v>
      </c>
      <c r="F1865" t="s">
        <v>278</v>
      </c>
      <c r="G1865" s="3">
        <v>0</v>
      </c>
      <c r="H1865" s="5">
        <v>1.3489583333333333E-2</v>
      </c>
      <c r="I1865" s="2">
        <v>0</v>
      </c>
      <c r="J1865" s="2">
        <v>0</v>
      </c>
      <c r="K1865" s="2">
        <v>0</v>
      </c>
      <c r="L1865" s="2">
        <v>2</v>
      </c>
      <c r="M1865" s="2">
        <v>2</v>
      </c>
      <c r="N1865">
        <v>0</v>
      </c>
      <c r="O1865" s="2">
        <v>2</v>
      </c>
      <c r="P1865" s="2">
        <v>0</v>
      </c>
      <c r="Q1865" s="2">
        <v>1</v>
      </c>
      <c r="R1865" s="2">
        <v>1</v>
      </c>
      <c r="S1865" s="2">
        <v>0</v>
      </c>
      <c r="T1865" s="2">
        <v>0</v>
      </c>
      <c r="U1865" s="2">
        <v>1</v>
      </c>
      <c r="V1865" s="45" t="s">
        <v>77</v>
      </c>
      <c r="W1865" s="45" t="s">
        <v>77</v>
      </c>
      <c r="X1865" s="45">
        <v>2.7199074074074074E-3</v>
      </c>
      <c r="Y1865" s="2">
        <v>1</v>
      </c>
      <c r="Z1865" s="2">
        <v>1</v>
      </c>
      <c r="AA1865">
        <v>2</v>
      </c>
      <c r="AB1865" t="str">
        <f t="shared" si="23"/>
        <v>Cardiff And ValeTorfaen</v>
      </c>
      <c r="AC1865" t="str">
        <f>IFERROR(VLOOKUP(AB1865,Control!X:Y,2,FALSE),"secondary")</f>
        <v>secondary</v>
      </c>
    </row>
    <row r="1866" spans="1:29" x14ac:dyDescent="0.25">
      <c r="A1866" s="11">
        <v>44655</v>
      </c>
      <c r="B1866" s="2">
        <v>14</v>
      </c>
      <c r="C1866" t="s">
        <v>90</v>
      </c>
      <c r="D1866" t="s">
        <v>136</v>
      </c>
      <c r="E1866" t="s">
        <v>132</v>
      </c>
      <c r="F1866" t="s">
        <v>283</v>
      </c>
      <c r="G1866" s="3">
        <v>141.31082999999998</v>
      </c>
      <c r="H1866" s="5">
        <v>8.0551919331395369E-2</v>
      </c>
      <c r="I1866" s="2">
        <v>12</v>
      </c>
      <c r="J1866" s="2">
        <v>5</v>
      </c>
      <c r="K1866" s="2">
        <v>0</v>
      </c>
      <c r="L1866" s="2">
        <v>79</v>
      </c>
      <c r="M1866" s="2">
        <v>79</v>
      </c>
      <c r="N1866">
        <v>14</v>
      </c>
      <c r="O1866" s="2">
        <v>50</v>
      </c>
      <c r="P1866" s="2">
        <v>24</v>
      </c>
      <c r="Q1866" s="2">
        <v>36</v>
      </c>
      <c r="R1866" s="2">
        <v>44</v>
      </c>
      <c r="S1866" s="2">
        <v>8</v>
      </c>
      <c r="T1866" s="2">
        <v>3</v>
      </c>
      <c r="U1866" s="2">
        <v>8</v>
      </c>
      <c r="V1866" s="45">
        <v>5.115740740740741E-3</v>
      </c>
      <c r="W1866" s="45">
        <v>0.625</v>
      </c>
      <c r="X1866" s="45">
        <v>0.11019097222222224</v>
      </c>
      <c r="Y1866" s="2">
        <v>11</v>
      </c>
      <c r="Z1866" s="2">
        <v>44</v>
      </c>
      <c r="AA1866">
        <v>79</v>
      </c>
      <c r="AB1866" t="str">
        <f t="shared" si="23"/>
        <v>Cardiff And ValeVale Of Glamorgan</v>
      </c>
      <c r="AC1866" t="str">
        <f>IFERROR(VLOOKUP(AB1866,Control!X:Y,2,FALSE),"secondary")</f>
        <v>Primary</v>
      </c>
    </row>
    <row r="1867" spans="1:29" x14ac:dyDescent="0.25">
      <c r="A1867" s="11">
        <v>44655</v>
      </c>
      <c r="B1867" s="2">
        <v>14</v>
      </c>
      <c r="C1867" t="s">
        <v>90</v>
      </c>
      <c r="D1867" t="s">
        <v>155</v>
      </c>
      <c r="E1867" t="s">
        <v>146</v>
      </c>
      <c r="F1867" t="s">
        <v>283</v>
      </c>
      <c r="G1867" s="3">
        <v>0</v>
      </c>
      <c r="H1867" s="5">
        <v>3.6841871168582382E-2</v>
      </c>
      <c r="I1867" s="2">
        <v>1</v>
      </c>
      <c r="J1867" s="2">
        <v>0</v>
      </c>
      <c r="K1867" s="2">
        <v>0</v>
      </c>
      <c r="L1867" s="2">
        <v>29</v>
      </c>
      <c r="M1867" s="2">
        <v>29</v>
      </c>
      <c r="N1867">
        <v>0</v>
      </c>
      <c r="O1867" s="2">
        <v>24</v>
      </c>
      <c r="P1867" s="2">
        <v>4</v>
      </c>
      <c r="Q1867" s="2">
        <v>17</v>
      </c>
      <c r="R1867" s="2">
        <v>18</v>
      </c>
      <c r="S1867" s="2">
        <v>1</v>
      </c>
      <c r="T1867" s="2">
        <v>0</v>
      </c>
      <c r="U1867" s="2">
        <v>7</v>
      </c>
      <c r="V1867" s="45">
        <v>3.9814814814814817E-3</v>
      </c>
      <c r="W1867" s="45">
        <v>0.75</v>
      </c>
      <c r="X1867" s="45">
        <v>8.7552083333333322E-2</v>
      </c>
      <c r="Y1867" s="2">
        <v>7</v>
      </c>
      <c r="Z1867" s="2">
        <v>18</v>
      </c>
      <c r="AA1867">
        <v>29</v>
      </c>
      <c r="AB1867" t="str">
        <f t="shared" si="23"/>
        <v>Cardiff And ValeVale Of Glamorgan</v>
      </c>
      <c r="AC1867" t="str">
        <f>IFERROR(VLOOKUP(AB1867,Control!X:Y,2,FALSE),"secondary")</f>
        <v>Primary</v>
      </c>
    </row>
    <row r="1868" spans="1:29" x14ac:dyDescent="0.25">
      <c r="A1868" s="11">
        <v>44655</v>
      </c>
      <c r="B1868" s="2">
        <v>14</v>
      </c>
      <c r="C1868" t="s">
        <v>81</v>
      </c>
      <c r="D1868" t="s">
        <v>135</v>
      </c>
      <c r="E1868" t="s">
        <v>132</v>
      </c>
      <c r="F1868" t="s">
        <v>280</v>
      </c>
      <c r="G1868" s="3">
        <v>3.2538888333333333</v>
      </c>
      <c r="H1868" s="5">
        <v>4.3344906250000002E-2</v>
      </c>
      <c r="I1868" s="2">
        <v>0</v>
      </c>
      <c r="J1868" s="2">
        <v>0</v>
      </c>
      <c r="K1868" s="2">
        <v>0</v>
      </c>
      <c r="L1868" s="2">
        <v>4</v>
      </c>
      <c r="M1868" s="2">
        <v>4</v>
      </c>
      <c r="N1868">
        <v>2</v>
      </c>
      <c r="O1868" s="2">
        <v>2</v>
      </c>
      <c r="P1868" s="2">
        <v>1</v>
      </c>
      <c r="Q1868" s="2">
        <v>3</v>
      </c>
      <c r="R1868" s="2">
        <v>3</v>
      </c>
      <c r="S1868" s="2">
        <v>0</v>
      </c>
      <c r="T1868" s="2">
        <v>0</v>
      </c>
      <c r="U1868" s="2">
        <v>0</v>
      </c>
      <c r="V1868" s="45">
        <v>5.0347222222222225E-3</v>
      </c>
      <c r="W1868" s="45">
        <v>1</v>
      </c>
      <c r="X1868" s="45">
        <v>4.5405092592592601E-2</v>
      </c>
      <c r="Y1868" s="2">
        <v>0</v>
      </c>
      <c r="Z1868" s="2">
        <v>3</v>
      </c>
      <c r="AA1868">
        <v>4</v>
      </c>
      <c r="AB1868" t="str">
        <f t="shared" si="23"/>
        <v>Cwm Taf MorgannwgBlaenau Gwent</v>
      </c>
      <c r="AC1868" t="str">
        <f>IFERROR(VLOOKUP(AB1868,Control!X:Y,2,FALSE),"secondary")</f>
        <v>secondary</v>
      </c>
    </row>
    <row r="1869" spans="1:29" x14ac:dyDescent="0.25">
      <c r="A1869" s="11">
        <v>44655</v>
      </c>
      <c r="B1869" s="2">
        <v>14</v>
      </c>
      <c r="C1869" t="s">
        <v>81</v>
      </c>
      <c r="D1869" t="s">
        <v>140</v>
      </c>
      <c r="E1869" t="s">
        <v>132</v>
      </c>
      <c r="F1869" t="s">
        <v>269</v>
      </c>
      <c r="G1869" s="3">
        <v>100.0580488333333</v>
      </c>
      <c r="H1869" s="5">
        <v>5.3631272479954195E-2</v>
      </c>
      <c r="I1869" s="2">
        <v>10</v>
      </c>
      <c r="J1869" s="2">
        <v>2</v>
      </c>
      <c r="K1869" s="2">
        <v>0</v>
      </c>
      <c r="L1869" s="2">
        <v>101</v>
      </c>
      <c r="M1869" s="2">
        <v>99</v>
      </c>
      <c r="N1869">
        <v>36</v>
      </c>
      <c r="O1869" s="2">
        <v>71</v>
      </c>
      <c r="P1869" s="2">
        <v>29</v>
      </c>
      <c r="Q1869" s="2">
        <v>46</v>
      </c>
      <c r="R1869" s="2">
        <v>65</v>
      </c>
      <c r="S1869" s="2">
        <v>19</v>
      </c>
      <c r="T1869" s="2">
        <v>1</v>
      </c>
      <c r="U1869" s="2">
        <v>6</v>
      </c>
      <c r="V1869" s="45">
        <v>4.7106481481481478E-3</v>
      </c>
      <c r="W1869" s="45">
        <v>0.51724137931034486</v>
      </c>
      <c r="X1869" s="45">
        <v>6.2748842592592599E-2</v>
      </c>
      <c r="Y1869" s="2">
        <v>7</v>
      </c>
      <c r="Z1869" s="2">
        <v>65</v>
      </c>
      <c r="AA1869">
        <v>100</v>
      </c>
      <c r="AB1869" t="str">
        <f t="shared" si="23"/>
        <v>Cwm Taf MorgannwgBridgend</v>
      </c>
      <c r="AC1869" t="str">
        <f>IFERROR(VLOOKUP(AB1869,Control!X:Y,2,FALSE),"secondary")</f>
        <v>Primary</v>
      </c>
    </row>
    <row r="1870" spans="1:29" x14ac:dyDescent="0.25">
      <c r="A1870" s="11">
        <v>44655</v>
      </c>
      <c r="B1870" s="2">
        <v>14</v>
      </c>
      <c r="C1870" t="s">
        <v>81</v>
      </c>
      <c r="D1870" t="s">
        <v>141</v>
      </c>
      <c r="E1870" t="s">
        <v>132</v>
      </c>
      <c r="F1870" t="s">
        <v>269</v>
      </c>
      <c r="G1870" s="3">
        <v>17.402221333333333</v>
      </c>
      <c r="H1870" s="5">
        <v>0.15423841111111114</v>
      </c>
      <c r="I1870" s="2">
        <v>1</v>
      </c>
      <c r="J1870" s="2">
        <v>1</v>
      </c>
      <c r="K1870" s="2">
        <v>0</v>
      </c>
      <c r="L1870" s="2">
        <v>4</v>
      </c>
      <c r="M1870" s="2">
        <v>4</v>
      </c>
      <c r="N1870">
        <v>1</v>
      </c>
      <c r="O1870" s="2">
        <v>3</v>
      </c>
      <c r="P1870" s="2">
        <v>2</v>
      </c>
      <c r="Q1870" s="2">
        <v>2</v>
      </c>
      <c r="R1870" s="2">
        <v>2</v>
      </c>
      <c r="S1870" s="2">
        <v>0</v>
      </c>
      <c r="T1870" s="2">
        <v>0</v>
      </c>
      <c r="U1870" s="2">
        <v>0</v>
      </c>
      <c r="V1870" s="45">
        <v>1.0324074074074074E-2</v>
      </c>
      <c r="W1870" s="45">
        <v>0</v>
      </c>
      <c r="X1870" s="45">
        <v>3.4901620370370375E-2</v>
      </c>
      <c r="Y1870" s="2">
        <v>0</v>
      </c>
      <c r="Z1870" s="2">
        <v>2</v>
      </c>
      <c r="AA1870">
        <v>4</v>
      </c>
      <c r="AB1870" t="str">
        <f t="shared" si="23"/>
        <v>Cwm Taf MorgannwgBridgend</v>
      </c>
      <c r="AC1870" t="str">
        <f>IFERROR(VLOOKUP(AB1870,Control!X:Y,2,FALSE),"secondary")</f>
        <v>Primary</v>
      </c>
    </row>
    <row r="1871" spans="1:29" x14ac:dyDescent="0.25">
      <c r="A1871" s="11">
        <v>44655</v>
      </c>
      <c r="B1871" s="2">
        <v>14</v>
      </c>
      <c r="C1871" t="s">
        <v>81</v>
      </c>
      <c r="D1871" t="s">
        <v>135</v>
      </c>
      <c r="E1871" t="s">
        <v>132</v>
      </c>
      <c r="F1871" t="s">
        <v>272</v>
      </c>
      <c r="G1871" s="3">
        <v>143.45638533333332</v>
      </c>
      <c r="H1871" s="5">
        <v>0.19117844675925927</v>
      </c>
      <c r="I1871" s="2">
        <v>11</v>
      </c>
      <c r="J1871" s="2">
        <v>7</v>
      </c>
      <c r="K1871" s="2">
        <v>3</v>
      </c>
      <c r="L1871" s="2">
        <v>25</v>
      </c>
      <c r="M1871" s="2">
        <v>25</v>
      </c>
      <c r="N1871">
        <v>3</v>
      </c>
      <c r="O1871" s="2">
        <v>11</v>
      </c>
      <c r="P1871" s="2">
        <v>8</v>
      </c>
      <c r="Q1871" s="2">
        <v>13</v>
      </c>
      <c r="R1871" s="2">
        <v>16</v>
      </c>
      <c r="S1871" s="2">
        <v>3</v>
      </c>
      <c r="T1871" s="2">
        <v>1</v>
      </c>
      <c r="U1871" s="2">
        <v>0</v>
      </c>
      <c r="V1871" s="45">
        <v>5.6597222222222231E-3</v>
      </c>
      <c r="W1871" s="45">
        <v>0.5</v>
      </c>
      <c r="X1871" s="45">
        <v>6.8119212962962972E-2</v>
      </c>
      <c r="Y1871" s="2">
        <v>1</v>
      </c>
      <c r="Z1871" s="2">
        <v>16</v>
      </c>
      <c r="AA1871">
        <v>25</v>
      </c>
      <c r="AB1871" t="str">
        <f t="shared" si="23"/>
        <v>Cwm Taf MorgannwgCaerphilly</v>
      </c>
      <c r="AC1871" t="str">
        <f>IFERROR(VLOOKUP(AB1871,Control!X:Y,2,FALSE),"secondary")</f>
        <v>secondary</v>
      </c>
    </row>
    <row r="1872" spans="1:29" x14ac:dyDescent="0.25">
      <c r="A1872" s="11">
        <v>44655</v>
      </c>
      <c r="B1872" s="2">
        <v>14</v>
      </c>
      <c r="C1872" t="s">
        <v>81</v>
      </c>
      <c r="D1872" t="s">
        <v>140</v>
      </c>
      <c r="E1872" t="s">
        <v>132</v>
      </c>
      <c r="F1872" t="s">
        <v>268</v>
      </c>
      <c r="G1872" s="3">
        <v>0</v>
      </c>
      <c r="H1872" s="5">
        <v>1.3194444444444444E-2</v>
      </c>
      <c r="I1872" s="2">
        <v>0</v>
      </c>
      <c r="J1872" s="2">
        <v>0</v>
      </c>
      <c r="K1872" s="2">
        <v>0</v>
      </c>
      <c r="L1872" s="2">
        <v>1</v>
      </c>
      <c r="M1872" s="2">
        <v>1</v>
      </c>
      <c r="N1872">
        <v>0</v>
      </c>
      <c r="O1872" s="2">
        <v>1</v>
      </c>
      <c r="P1872" s="2">
        <v>0</v>
      </c>
      <c r="Q1872" s="2">
        <v>1</v>
      </c>
      <c r="R1872" s="2">
        <v>1</v>
      </c>
      <c r="S1872" s="2">
        <v>0</v>
      </c>
      <c r="T1872" s="2">
        <v>0</v>
      </c>
      <c r="U1872" s="2">
        <v>0</v>
      </c>
      <c r="V1872" s="45" t="s">
        <v>77</v>
      </c>
      <c r="W1872" s="45" t="s">
        <v>77</v>
      </c>
      <c r="X1872" s="45">
        <v>5.7060185185185193E-2</v>
      </c>
      <c r="Y1872" s="2">
        <v>0</v>
      </c>
      <c r="Z1872" s="2">
        <v>1</v>
      </c>
      <c r="AA1872">
        <v>1</v>
      </c>
      <c r="AB1872" t="str">
        <f t="shared" si="23"/>
        <v>Cwm Taf MorgannwgCarmarthenshire</v>
      </c>
      <c r="AC1872" t="str">
        <f>IFERROR(VLOOKUP(AB1872,Control!X:Y,2,FALSE),"secondary")</f>
        <v>secondary</v>
      </c>
    </row>
    <row r="1873" spans="1:29" x14ac:dyDescent="0.25">
      <c r="A1873" s="11">
        <v>44655</v>
      </c>
      <c r="B1873" s="2">
        <v>14</v>
      </c>
      <c r="C1873" t="s">
        <v>81</v>
      </c>
      <c r="D1873" t="s">
        <v>135</v>
      </c>
      <c r="E1873" t="s">
        <v>132</v>
      </c>
      <c r="F1873" t="s">
        <v>281</v>
      </c>
      <c r="G1873" s="3">
        <v>199.60860949999994</v>
      </c>
      <c r="H1873" s="5">
        <v>0.13326036382850243</v>
      </c>
      <c r="I1873" s="2">
        <v>17</v>
      </c>
      <c r="J1873" s="2">
        <v>10</v>
      </c>
      <c r="K1873" s="2">
        <v>2</v>
      </c>
      <c r="L1873" s="2">
        <v>61</v>
      </c>
      <c r="M1873" s="2">
        <v>60</v>
      </c>
      <c r="N1873">
        <v>15</v>
      </c>
      <c r="O1873" s="2">
        <v>34</v>
      </c>
      <c r="P1873" s="2">
        <v>14</v>
      </c>
      <c r="Q1873" s="2">
        <v>37</v>
      </c>
      <c r="R1873" s="2">
        <v>45</v>
      </c>
      <c r="S1873" s="2">
        <v>8</v>
      </c>
      <c r="T1873" s="2">
        <v>0</v>
      </c>
      <c r="U1873" s="2">
        <v>2</v>
      </c>
      <c r="V1873" s="45">
        <v>6.0416666666666665E-3</v>
      </c>
      <c r="W1873" s="45">
        <v>0.5</v>
      </c>
      <c r="X1873" s="45">
        <v>6.8692129629629631E-2</v>
      </c>
      <c r="Y1873" s="2">
        <v>2</v>
      </c>
      <c r="Z1873" s="2">
        <v>45</v>
      </c>
      <c r="AA1873">
        <v>61</v>
      </c>
      <c r="AB1873" t="str">
        <f t="shared" si="23"/>
        <v>Cwm Taf MorgannwgMerthyr Tydfil</v>
      </c>
      <c r="AC1873" t="str">
        <f>IFERROR(VLOOKUP(AB1873,Control!X:Y,2,FALSE),"secondary")</f>
        <v>Primary</v>
      </c>
    </row>
    <row r="1874" spans="1:29" x14ac:dyDescent="0.25">
      <c r="A1874" s="11">
        <v>44655</v>
      </c>
      <c r="B1874" s="2">
        <v>14</v>
      </c>
      <c r="C1874" t="s">
        <v>81</v>
      </c>
      <c r="D1874" t="s">
        <v>140</v>
      </c>
      <c r="E1874" t="s">
        <v>132</v>
      </c>
      <c r="F1874" t="s">
        <v>281</v>
      </c>
      <c r="G1874" s="3">
        <v>0.57833233333333334</v>
      </c>
      <c r="H1874" s="5">
        <v>3.451384722222222E-2</v>
      </c>
      <c r="I1874" s="2">
        <v>0</v>
      </c>
      <c r="J1874" s="2">
        <v>0</v>
      </c>
      <c r="K1874" s="2">
        <v>0</v>
      </c>
      <c r="L1874" s="2">
        <v>1</v>
      </c>
      <c r="M1874" s="2">
        <v>1</v>
      </c>
      <c r="N1874">
        <v>0</v>
      </c>
      <c r="O1874" s="2">
        <v>1</v>
      </c>
      <c r="P1874" s="2">
        <v>0</v>
      </c>
      <c r="Q1874" s="2">
        <v>1</v>
      </c>
      <c r="R1874" s="2">
        <v>1</v>
      </c>
      <c r="S1874" s="2">
        <v>0</v>
      </c>
      <c r="T1874" s="2">
        <v>0</v>
      </c>
      <c r="U1874" s="2">
        <v>0</v>
      </c>
      <c r="V1874" s="45" t="s">
        <v>77</v>
      </c>
      <c r="W1874" s="45" t="s">
        <v>77</v>
      </c>
      <c r="X1874" s="45">
        <v>0.30042824074074076</v>
      </c>
      <c r="Y1874" s="2">
        <v>0</v>
      </c>
      <c r="Z1874" s="2">
        <v>1</v>
      </c>
      <c r="AA1874">
        <v>1</v>
      </c>
      <c r="AB1874" t="str">
        <f t="shared" si="23"/>
        <v>Cwm Taf MorgannwgMerthyr Tydfil</v>
      </c>
      <c r="AC1874" t="str">
        <f>IFERROR(VLOOKUP(AB1874,Control!X:Y,2,FALSE),"secondary")</f>
        <v>Primary</v>
      </c>
    </row>
    <row r="1875" spans="1:29" x14ac:dyDescent="0.25">
      <c r="A1875" s="11">
        <v>44655</v>
      </c>
      <c r="B1875" s="2">
        <v>14</v>
      </c>
      <c r="C1875" t="s">
        <v>81</v>
      </c>
      <c r="D1875" t="s">
        <v>141</v>
      </c>
      <c r="E1875" t="s">
        <v>132</v>
      </c>
      <c r="F1875" t="s">
        <v>281</v>
      </c>
      <c r="G1875" s="3">
        <v>0</v>
      </c>
      <c r="H1875" s="5">
        <v>7.9282395833333331E-3</v>
      </c>
      <c r="I1875" s="2">
        <v>0</v>
      </c>
      <c r="J1875" s="2">
        <v>0</v>
      </c>
      <c r="K1875" s="2">
        <v>0</v>
      </c>
      <c r="L1875" s="2">
        <v>2</v>
      </c>
      <c r="M1875" s="2">
        <v>2</v>
      </c>
      <c r="N1875">
        <v>1</v>
      </c>
      <c r="O1875" s="2">
        <v>2</v>
      </c>
      <c r="P1875" s="2">
        <v>0</v>
      </c>
      <c r="Q1875" s="2">
        <v>1</v>
      </c>
      <c r="R1875" s="2">
        <v>1</v>
      </c>
      <c r="S1875" s="2">
        <v>0</v>
      </c>
      <c r="T1875" s="2">
        <v>0</v>
      </c>
      <c r="U1875" s="2">
        <v>1</v>
      </c>
      <c r="V1875" s="45" t="s">
        <v>77</v>
      </c>
      <c r="W1875" s="45" t="s">
        <v>77</v>
      </c>
      <c r="X1875" s="45">
        <v>0.13880787037037037</v>
      </c>
      <c r="Y1875" s="2">
        <v>1</v>
      </c>
      <c r="Z1875" s="2">
        <v>1</v>
      </c>
      <c r="AA1875">
        <v>2</v>
      </c>
      <c r="AB1875" t="str">
        <f t="shared" si="23"/>
        <v>Cwm Taf MorgannwgMerthyr Tydfil</v>
      </c>
      <c r="AC1875" t="str">
        <f>IFERROR(VLOOKUP(AB1875,Control!X:Y,2,FALSE),"secondary")</f>
        <v>Primary</v>
      </c>
    </row>
    <row r="1876" spans="1:29" x14ac:dyDescent="0.25">
      <c r="A1876" s="11">
        <v>44655</v>
      </c>
      <c r="B1876" s="2">
        <v>14</v>
      </c>
      <c r="C1876" t="s">
        <v>81</v>
      </c>
      <c r="D1876" t="s">
        <v>140</v>
      </c>
      <c r="E1876" t="s">
        <v>132</v>
      </c>
      <c r="F1876" t="s">
        <v>275</v>
      </c>
      <c r="G1876" s="3">
        <v>5.6977756666666668</v>
      </c>
      <c r="H1876" s="5">
        <v>2.3456785108024698E-2</v>
      </c>
      <c r="I1876" s="2">
        <v>0</v>
      </c>
      <c r="J1876" s="2">
        <v>0</v>
      </c>
      <c r="K1876" s="2">
        <v>0</v>
      </c>
      <c r="L1876" s="2">
        <v>17</v>
      </c>
      <c r="M1876" s="2">
        <v>17</v>
      </c>
      <c r="N1876">
        <v>9</v>
      </c>
      <c r="O1876" s="2">
        <v>15</v>
      </c>
      <c r="P1876" s="2">
        <v>6</v>
      </c>
      <c r="Q1876" s="2">
        <v>9</v>
      </c>
      <c r="R1876" s="2">
        <v>11</v>
      </c>
      <c r="S1876" s="2">
        <v>2</v>
      </c>
      <c r="T1876" s="2">
        <v>0</v>
      </c>
      <c r="U1876" s="2">
        <v>0</v>
      </c>
      <c r="V1876" s="45">
        <v>1.1267361111111112E-2</v>
      </c>
      <c r="W1876" s="45">
        <v>0.16666666666666666</v>
      </c>
      <c r="X1876" s="45">
        <v>0.10320601851851853</v>
      </c>
      <c r="Y1876" s="2">
        <v>0</v>
      </c>
      <c r="Z1876" s="2">
        <v>11</v>
      </c>
      <c r="AA1876">
        <v>17</v>
      </c>
      <c r="AB1876" t="str">
        <f t="shared" si="23"/>
        <v>Cwm Taf MorgannwgNeath Port Talbot</v>
      </c>
      <c r="AC1876" t="str">
        <f>IFERROR(VLOOKUP(AB1876,Control!X:Y,2,FALSE),"secondary")</f>
        <v>secondary</v>
      </c>
    </row>
    <row r="1877" spans="1:29" x14ac:dyDescent="0.25">
      <c r="A1877" s="11">
        <v>44655</v>
      </c>
      <c r="B1877" s="2">
        <v>14</v>
      </c>
      <c r="C1877" t="s">
        <v>81</v>
      </c>
      <c r="D1877" t="s">
        <v>135</v>
      </c>
      <c r="E1877" t="s">
        <v>132</v>
      </c>
      <c r="F1877" t="s">
        <v>275</v>
      </c>
      <c r="G1877" s="3">
        <v>0</v>
      </c>
      <c r="H1877" s="5">
        <v>5.648145833333334E-3</v>
      </c>
      <c r="I1877" s="2">
        <v>0</v>
      </c>
      <c r="J1877" s="2">
        <v>0</v>
      </c>
      <c r="K1877" s="2">
        <v>0</v>
      </c>
      <c r="L1877" s="2">
        <v>2</v>
      </c>
      <c r="M1877" s="2">
        <v>1</v>
      </c>
      <c r="N1877">
        <v>1</v>
      </c>
      <c r="O1877" s="2">
        <v>1</v>
      </c>
      <c r="P1877" s="2">
        <v>1</v>
      </c>
      <c r="Q1877" s="2">
        <v>1</v>
      </c>
      <c r="R1877" s="2">
        <v>1</v>
      </c>
      <c r="S1877" s="2">
        <v>0</v>
      </c>
      <c r="T1877" s="2">
        <v>0</v>
      </c>
      <c r="U1877" s="2">
        <v>0</v>
      </c>
      <c r="V1877" s="45">
        <v>1.1550925925925926E-2</v>
      </c>
      <c r="W1877" s="45">
        <v>0</v>
      </c>
      <c r="X1877" s="45">
        <v>0.67769675925925932</v>
      </c>
      <c r="Y1877" s="2">
        <v>0</v>
      </c>
      <c r="Z1877" s="2">
        <v>1</v>
      </c>
      <c r="AA1877">
        <v>2</v>
      </c>
      <c r="AB1877" t="str">
        <f t="shared" si="23"/>
        <v>Cwm Taf MorgannwgNeath Port Talbot</v>
      </c>
      <c r="AC1877" t="str">
        <f>IFERROR(VLOOKUP(AB1877,Control!X:Y,2,FALSE),"secondary")</f>
        <v>secondary</v>
      </c>
    </row>
    <row r="1878" spans="1:29" x14ac:dyDescent="0.25">
      <c r="A1878" s="11">
        <v>44655</v>
      </c>
      <c r="B1878" s="2">
        <v>14</v>
      </c>
      <c r="C1878" t="s">
        <v>81</v>
      </c>
      <c r="D1878" t="s">
        <v>135</v>
      </c>
      <c r="E1878" t="s">
        <v>132</v>
      </c>
      <c r="F1878" t="s">
        <v>94</v>
      </c>
      <c r="G1878" s="3">
        <v>31.214722166666665</v>
      </c>
      <c r="H1878" s="5">
        <v>0.11832754629629631</v>
      </c>
      <c r="I1878" s="2">
        <v>5</v>
      </c>
      <c r="J1878" s="2">
        <v>0</v>
      </c>
      <c r="K1878" s="2">
        <v>0</v>
      </c>
      <c r="L1878" s="2">
        <v>12</v>
      </c>
      <c r="M1878" s="2">
        <v>12</v>
      </c>
      <c r="N1878">
        <v>1</v>
      </c>
      <c r="O1878" s="2">
        <v>3</v>
      </c>
      <c r="P1878" s="2">
        <v>1</v>
      </c>
      <c r="Q1878" s="2">
        <v>8</v>
      </c>
      <c r="R1878" s="2">
        <v>11</v>
      </c>
      <c r="S1878" s="2">
        <v>3</v>
      </c>
      <c r="T1878" s="2">
        <v>0</v>
      </c>
      <c r="U1878" s="2">
        <v>0</v>
      </c>
      <c r="V1878" s="45">
        <v>3.3333333333333335E-3</v>
      </c>
      <c r="W1878" s="45">
        <v>1</v>
      </c>
      <c r="X1878" s="45">
        <v>9.8923611111111101E-2</v>
      </c>
      <c r="Y1878" s="2">
        <v>0</v>
      </c>
      <c r="Z1878" s="2">
        <v>11</v>
      </c>
      <c r="AA1878">
        <v>12</v>
      </c>
      <c r="AB1878" t="str">
        <f t="shared" si="23"/>
        <v>Cwm Taf MorgannwgPowys</v>
      </c>
      <c r="AC1878" t="str">
        <f>IFERROR(VLOOKUP(AB1878,Control!X:Y,2,FALSE),"secondary")</f>
        <v>secondary</v>
      </c>
    </row>
    <row r="1879" spans="1:29" x14ac:dyDescent="0.25">
      <c r="A1879" s="11">
        <v>44655</v>
      </c>
      <c r="B1879" s="2">
        <v>14</v>
      </c>
      <c r="C1879" t="s">
        <v>81</v>
      </c>
      <c r="D1879" t="s">
        <v>141</v>
      </c>
      <c r="E1879" t="s">
        <v>132</v>
      </c>
      <c r="F1879" t="s">
        <v>274</v>
      </c>
      <c r="G1879" s="3">
        <v>355.87249366666668</v>
      </c>
      <c r="H1879" s="5">
        <v>0.10426398890635918</v>
      </c>
      <c r="I1879" s="2">
        <v>28</v>
      </c>
      <c r="J1879" s="2">
        <v>14</v>
      </c>
      <c r="K1879" s="2">
        <v>4</v>
      </c>
      <c r="L1879" s="2">
        <v>147</v>
      </c>
      <c r="M1879" s="2">
        <v>145</v>
      </c>
      <c r="N1879">
        <v>32</v>
      </c>
      <c r="O1879" s="2">
        <v>90</v>
      </c>
      <c r="P1879" s="2">
        <v>22</v>
      </c>
      <c r="Q1879" s="2">
        <v>100</v>
      </c>
      <c r="R1879" s="2">
        <v>111</v>
      </c>
      <c r="S1879" s="2">
        <v>11</v>
      </c>
      <c r="T1879" s="2">
        <v>2</v>
      </c>
      <c r="U1879" s="2">
        <v>12</v>
      </c>
      <c r="V1879" s="45">
        <v>5.8506944444444448E-3</v>
      </c>
      <c r="W1879" s="45">
        <v>0.40909090909090912</v>
      </c>
      <c r="X1879" s="45">
        <v>7.210648148148148E-2</v>
      </c>
      <c r="Y1879" s="2">
        <v>14</v>
      </c>
      <c r="Z1879" s="2">
        <v>111</v>
      </c>
      <c r="AA1879">
        <v>147</v>
      </c>
      <c r="AB1879" t="str">
        <f t="shared" si="23"/>
        <v>Cwm Taf MorgannwgRhondda Cynon Taff</v>
      </c>
      <c r="AC1879" t="str">
        <f>IFERROR(VLOOKUP(AB1879,Control!X:Y,2,FALSE),"secondary")</f>
        <v>Primary</v>
      </c>
    </row>
    <row r="1880" spans="1:29" x14ac:dyDescent="0.25">
      <c r="A1880" s="11">
        <v>44655</v>
      </c>
      <c r="B1880" s="2">
        <v>14</v>
      </c>
      <c r="C1880" t="s">
        <v>81</v>
      </c>
      <c r="D1880" t="s">
        <v>135</v>
      </c>
      <c r="E1880" t="s">
        <v>132</v>
      </c>
      <c r="F1880" t="s">
        <v>274</v>
      </c>
      <c r="G1880" s="3">
        <v>162.48777766666666</v>
      </c>
      <c r="H1880" s="5">
        <v>0.11297997327441078</v>
      </c>
      <c r="I1880" s="2">
        <v>12</v>
      </c>
      <c r="J1880" s="2">
        <v>7</v>
      </c>
      <c r="K1880" s="2">
        <v>2</v>
      </c>
      <c r="L1880" s="2">
        <v>55</v>
      </c>
      <c r="M1880" s="2">
        <v>55</v>
      </c>
      <c r="N1880">
        <v>14</v>
      </c>
      <c r="O1880" s="2">
        <v>32</v>
      </c>
      <c r="P1880" s="2">
        <v>7</v>
      </c>
      <c r="Q1880" s="2">
        <v>30</v>
      </c>
      <c r="R1880" s="2">
        <v>41</v>
      </c>
      <c r="S1880" s="2">
        <v>11</v>
      </c>
      <c r="T1880" s="2">
        <v>1</v>
      </c>
      <c r="U1880" s="2">
        <v>6</v>
      </c>
      <c r="V1880" s="45">
        <v>1.050925925925926E-2</v>
      </c>
      <c r="W1880" s="45">
        <v>0.2857142857142857</v>
      </c>
      <c r="X1880" s="45">
        <v>8.009259259259259E-2</v>
      </c>
      <c r="Y1880" s="2">
        <v>7</v>
      </c>
      <c r="Z1880" s="2">
        <v>41</v>
      </c>
      <c r="AA1880">
        <v>55</v>
      </c>
      <c r="AB1880" t="str">
        <f t="shared" si="23"/>
        <v>Cwm Taf MorgannwgRhondda Cynon Taff</v>
      </c>
      <c r="AC1880" t="str">
        <f>IFERROR(VLOOKUP(AB1880,Control!X:Y,2,FALSE),"secondary")</f>
        <v>Primary</v>
      </c>
    </row>
    <row r="1881" spans="1:29" x14ac:dyDescent="0.25">
      <c r="A1881" s="11">
        <v>44655</v>
      </c>
      <c r="B1881" s="2">
        <v>14</v>
      </c>
      <c r="C1881" t="s">
        <v>81</v>
      </c>
      <c r="D1881" t="s">
        <v>140</v>
      </c>
      <c r="E1881" t="s">
        <v>132</v>
      </c>
      <c r="F1881" t="s">
        <v>274</v>
      </c>
      <c r="G1881" s="3">
        <v>3.5661109999999998</v>
      </c>
      <c r="H1881" s="5">
        <v>2.8171295138888889E-2</v>
      </c>
      <c r="I1881" s="2">
        <v>0</v>
      </c>
      <c r="J1881" s="2">
        <v>0</v>
      </c>
      <c r="K1881" s="2">
        <v>0</v>
      </c>
      <c r="L1881" s="2">
        <v>8</v>
      </c>
      <c r="M1881" s="2">
        <v>8</v>
      </c>
      <c r="N1881">
        <v>2</v>
      </c>
      <c r="O1881" s="2">
        <v>7</v>
      </c>
      <c r="P1881" s="2">
        <v>3</v>
      </c>
      <c r="Q1881" s="2">
        <v>5</v>
      </c>
      <c r="R1881" s="2">
        <v>5</v>
      </c>
      <c r="S1881" s="2">
        <v>0</v>
      </c>
      <c r="T1881" s="2">
        <v>0</v>
      </c>
      <c r="U1881" s="2">
        <v>0</v>
      </c>
      <c r="V1881" s="45">
        <v>1.125E-2</v>
      </c>
      <c r="W1881" s="45">
        <v>0.33333333333333331</v>
      </c>
      <c r="X1881" s="45">
        <v>7.7025462962962976E-2</v>
      </c>
      <c r="Y1881" s="2">
        <v>0</v>
      </c>
      <c r="Z1881" s="2">
        <v>5</v>
      </c>
      <c r="AA1881">
        <v>8</v>
      </c>
      <c r="AB1881" t="str">
        <f t="shared" si="23"/>
        <v>Cwm Taf MorgannwgRhondda Cynon Taff</v>
      </c>
      <c r="AC1881" t="str">
        <f>IFERROR(VLOOKUP(AB1881,Control!X:Y,2,FALSE),"secondary")</f>
        <v>Primary</v>
      </c>
    </row>
    <row r="1882" spans="1:29" x14ac:dyDescent="0.25">
      <c r="A1882" s="11">
        <v>44655</v>
      </c>
      <c r="B1882" s="2">
        <v>14</v>
      </c>
      <c r="C1882" t="s">
        <v>81</v>
      </c>
      <c r="D1882" t="s">
        <v>140</v>
      </c>
      <c r="E1882" t="s">
        <v>132</v>
      </c>
      <c r="F1882" t="s">
        <v>267</v>
      </c>
      <c r="G1882" s="3">
        <v>0</v>
      </c>
      <c r="H1882" s="5" t="s">
        <v>77</v>
      </c>
      <c r="I1882" s="2">
        <v>0</v>
      </c>
      <c r="J1882" s="2">
        <v>0</v>
      </c>
      <c r="K1882" s="2">
        <v>0</v>
      </c>
      <c r="L1882" s="2">
        <v>1</v>
      </c>
      <c r="M1882" s="2">
        <v>0</v>
      </c>
      <c r="N1882">
        <v>0</v>
      </c>
      <c r="O1882" s="2">
        <v>0</v>
      </c>
      <c r="P1882" s="2">
        <v>0</v>
      </c>
      <c r="Q1882" s="2">
        <v>1</v>
      </c>
      <c r="R1882" s="2">
        <v>1</v>
      </c>
      <c r="S1882" s="2">
        <v>0</v>
      </c>
      <c r="T1882" s="2">
        <v>0</v>
      </c>
      <c r="U1882" s="2">
        <v>0</v>
      </c>
      <c r="V1882" s="45" t="s">
        <v>77</v>
      </c>
      <c r="W1882" s="45" t="s">
        <v>77</v>
      </c>
      <c r="X1882" s="45" t="s">
        <v>77</v>
      </c>
      <c r="Y1882" s="2">
        <v>0</v>
      </c>
      <c r="Z1882" s="2">
        <v>1</v>
      </c>
      <c r="AA1882">
        <v>0</v>
      </c>
      <c r="AB1882" t="str">
        <f t="shared" si="23"/>
        <v>Cwm Taf MorgannwgSwansea</v>
      </c>
      <c r="AC1882" t="str">
        <f>IFERROR(VLOOKUP(AB1882,Control!X:Y,2,FALSE),"secondary")</f>
        <v>secondary</v>
      </c>
    </row>
    <row r="1883" spans="1:29" x14ac:dyDescent="0.25">
      <c r="A1883" s="11">
        <v>44655</v>
      </c>
      <c r="B1883" s="2">
        <v>14</v>
      </c>
      <c r="C1883" t="s">
        <v>81</v>
      </c>
      <c r="D1883" t="s">
        <v>140</v>
      </c>
      <c r="E1883" t="s">
        <v>132</v>
      </c>
      <c r="F1883" t="s">
        <v>283</v>
      </c>
      <c r="G1883" s="3">
        <v>5.987500166666667</v>
      </c>
      <c r="H1883" s="5">
        <v>3.0318284143518521E-2</v>
      </c>
      <c r="I1883" s="2">
        <v>0</v>
      </c>
      <c r="J1883" s="2">
        <v>0</v>
      </c>
      <c r="K1883" s="2">
        <v>0</v>
      </c>
      <c r="L1883" s="2">
        <v>12</v>
      </c>
      <c r="M1883" s="2">
        <v>12</v>
      </c>
      <c r="N1883">
        <v>4</v>
      </c>
      <c r="O1883" s="2">
        <v>9</v>
      </c>
      <c r="P1883" s="2">
        <v>0</v>
      </c>
      <c r="Q1883" s="2">
        <v>9</v>
      </c>
      <c r="R1883" s="2">
        <v>10</v>
      </c>
      <c r="S1883" s="2">
        <v>1</v>
      </c>
      <c r="T1883" s="2">
        <v>0</v>
      </c>
      <c r="U1883" s="2">
        <v>2</v>
      </c>
      <c r="V1883" s="45" t="s">
        <v>77</v>
      </c>
      <c r="W1883" s="45" t="s">
        <v>77</v>
      </c>
      <c r="X1883" s="45">
        <v>6.5115740740740738E-2</v>
      </c>
      <c r="Y1883" s="2">
        <v>2</v>
      </c>
      <c r="Z1883" s="2">
        <v>10</v>
      </c>
      <c r="AA1883">
        <v>12</v>
      </c>
      <c r="AB1883" t="str">
        <f t="shared" si="23"/>
        <v>Cwm Taf MorgannwgVale Of Glamorgan</v>
      </c>
      <c r="AC1883" t="str">
        <f>IFERROR(VLOOKUP(AB1883,Control!X:Y,2,FALSE),"secondary")</f>
        <v>secondary</v>
      </c>
    </row>
    <row r="1884" spans="1:29" x14ac:dyDescent="0.25">
      <c r="A1884" s="11">
        <v>44655</v>
      </c>
      <c r="B1884" s="2">
        <v>14</v>
      </c>
      <c r="C1884" t="s">
        <v>81</v>
      </c>
      <c r="D1884" t="s">
        <v>141</v>
      </c>
      <c r="E1884" t="s">
        <v>132</v>
      </c>
      <c r="F1884" t="s">
        <v>283</v>
      </c>
      <c r="G1884" s="3">
        <v>0</v>
      </c>
      <c r="H1884" s="5" t="s">
        <v>77</v>
      </c>
      <c r="I1884" s="2">
        <v>0</v>
      </c>
      <c r="J1884" s="2">
        <v>0</v>
      </c>
      <c r="K1884" s="2">
        <v>0</v>
      </c>
      <c r="L1884" s="2">
        <v>1</v>
      </c>
      <c r="M1884" s="2">
        <v>1</v>
      </c>
      <c r="N1884">
        <v>1</v>
      </c>
      <c r="O1884" s="2">
        <v>1</v>
      </c>
      <c r="P1884" s="2">
        <v>0</v>
      </c>
      <c r="Q1884" s="2">
        <v>1</v>
      </c>
      <c r="R1884" s="2">
        <v>1</v>
      </c>
      <c r="S1884" s="2">
        <v>0</v>
      </c>
      <c r="T1884" s="2">
        <v>0</v>
      </c>
      <c r="U1884" s="2">
        <v>0</v>
      </c>
      <c r="V1884" s="45" t="s">
        <v>77</v>
      </c>
      <c r="W1884" s="45" t="s">
        <v>77</v>
      </c>
      <c r="X1884" s="45">
        <v>9.2824074074074073E-2</v>
      </c>
      <c r="Y1884" s="2">
        <v>0</v>
      </c>
      <c r="Z1884" s="2">
        <v>1</v>
      </c>
      <c r="AA1884">
        <v>1</v>
      </c>
      <c r="AB1884" t="str">
        <f t="shared" si="23"/>
        <v>Cwm Taf MorgannwgVale Of Glamorgan</v>
      </c>
      <c r="AC1884" t="str">
        <f>IFERROR(VLOOKUP(AB1884,Control!X:Y,2,FALSE),"secondary")</f>
        <v>secondary</v>
      </c>
    </row>
    <row r="1885" spans="1:29" x14ac:dyDescent="0.25">
      <c r="A1885" s="11">
        <v>44655</v>
      </c>
      <c r="B1885" s="2">
        <v>14</v>
      </c>
      <c r="C1885" t="s">
        <v>76</v>
      </c>
      <c r="D1885" t="s">
        <v>137</v>
      </c>
      <c r="E1885" t="s">
        <v>132</v>
      </c>
      <c r="F1885" t="s">
        <v>268</v>
      </c>
      <c r="G1885" s="3">
        <v>481.67999633333358</v>
      </c>
      <c r="H1885" s="5">
        <v>0.18113621927966103</v>
      </c>
      <c r="I1885" s="2">
        <v>47</v>
      </c>
      <c r="J1885" s="2">
        <v>30</v>
      </c>
      <c r="K1885" s="2">
        <v>7</v>
      </c>
      <c r="L1885" s="2">
        <v>101</v>
      </c>
      <c r="M1885" s="2">
        <v>101</v>
      </c>
      <c r="N1885">
        <v>17</v>
      </c>
      <c r="O1885" s="2">
        <v>29</v>
      </c>
      <c r="P1885" s="2">
        <v>20</v>
      </c>
      <c r="Q1885" s="2">
        <v>59</v>
      </c>
      <c r="R1885" s="2">
        <v>76</v>
      </c>
      <c r="S1885" s="2">
        <v>17</v>
      </c>
      <c r="T1885" s="2">
        <v>1</v>
      </c>
      <c r="U1885" s="2">
        <v>4</v>
      </c>
      <c r="V1885" s="45">
        <v>9.1493055555555564E-3</v>
      </c>
      <c r="W1885" s="45">
        <v>0.3</v>
      </c>
      <c r="X1885" s="45">
        <v>0.16491319444444447</v>
      </c>
      <c r="Y1885" s="2">
        <v>5</v>
      </c>
      <c r="Z1885" s="2">
        <v>76</v>
      </c>
      <c r="AA1885">
        <v>101</v>
      </c>
      <c r="AB1885" t="str">
        <f t="shared" si="23"/>
        <v>Hywel DdaCarmarthenshire</v>
      </c>
      <c r="AC1885" t="str">
        <f>IFERROR(VLOOKUP(AB1885,Control!X:Y,2,FALSE),"secondary")</f>
        <v>Primary</v>
      </c>
    </row>
    <row r="1886" spans="1:29" x14ac:dyDescent="0.25">
      <c r="A1886" s="11">
        <v>44655</v>
      </c>
      <c r="B1886" s="2">
        <v>14</v>
      </c>
      <c r="C1886" t="s">
        <v>76</v>
      </c>
      <c r="D1886" t="s">
        <v>145</v>
      </c>
      <c r="E1886" t="s">
        <v>146</v>
      </c>
      <c r="F1886" t="s">
        <v>268</v>
      </c>
      <c r="G1886" s="3">
        <v>32.494999833333331</v>
      </c>
      <c r="H1886" s="5">
        <v>4.2268235094850955E-2</v>
      </c>
      <c r="I1886" s="2">
        <v>3</v>
      </c>
      <c r="J1886" s="2">
        <v>1</v>
      </c>
      <c r="K1886" s="2">
        <v>0</v>
      </c>
      <c r="L1886" s="2">
        <v>44</v>
      </c>
      <c r="M1886" s="2">
        <v>43</v>
      </c>
      <c r="N1886">
        <v>17</v>
      </c>
      <c r="O1886" s="2">
        <v>34</v>
      </c>
      <c r="P1886" s="2">
        <v>11</v>
      </c>
      <c r="Q1886" s="2">
        <v>28</v>
      </c>
      <c r="R1886" s="2">
        <v>30</v>
      </c>
      <c r="S1886" s="2">
        <v>2</v>
      </c>
      <c r="T1886" s="2">
        <v>1</v>
      </c>
      <c r="U1886" s="2">
        <v>2</v>
      </c>
      <c r="V1886" s="45">
        <v>9.0625000000000011E-3</v>
      </c>
      <c r="W1886" s="45">
        <v>0.18181818181818182</v>
      </c>
      <c r="X1886" s="45">
        <v>0.14212962962962966</v>
      </c>
      <c r="Y1886" s="2">
        <v>3</v>
      </c>
      <c r="Z1886" s="2">
        <v>30</v>
      </c>
      <c r="AA1886">
        <v>44</v>
      </c>
      <c r="AB1886" t="str">
        <f t="shared" si="23"/>
        <v>Hywel DdaCarmarthenshire</v>
      </c>
      <c r="AC1886" t="str">
        <f>IFERROR(VLOOKUP(AB1886,Control!X:Y,2,FALSE),"secondary")</f>
        <v>Primary</v>
      </c>
    </row>
    <row r="1887" spans="1:29" x14ac:dyDescent="0.25">
      <c r="A1887" s="11">
        <v>44655</v>
      </c>
      <c r="B1887" s="2">
        <v>14</v>
      </c>
      <c r="C1887" t="s">
        <v>76</v>
      </c>
      <c r="D1887" t="s">
        <v>144</v>
      </c>
      <c r="E1887" t="s">
        <v>132</v>
      </c>
      <c r="F1887" t="s">
        <v>268</v>
      </c>
      <c r="G1887" s="3">
        <v>0.62611099999999997</v>
      </c>
      <c r="H1887" s="5">
        <v>2.3460645833333335E-2</v>
      </c>
      <c r="I1887" s="2">
        <v>0</v>
      </c>
      <c r="J1887" s="2">
        <v>0</v>
      </c>
      <c r="K1887" s="2">
        <v>0</v>
      </c>
      <c r="L1887" s="2">
        <v>2</v>
      </c>
      <c r="M1887" s="2">
        <v>2</v>
      </c>
      <c r="N1887">
        <v>0</v>
      </c>
      <c r="O1887" s="2">
        <v>2</v>
      </c>
      <c r="P1887" s="2">
        <v>0</v>
      </c>
      <c r="Q1887" s="2">
        <v>2</v>
      </c>
      <c r="R1887" s="2">
        <v>2</v>
      </c>
      <c r="S1887" s="2">
        <v>0</v>
      </c>
      <c r="T1887" s="2">
        <v>0</v>
      </c>
      <c r="U1887" s="2">
        <v>0</v>
      </c>
      <c r="V1887" s="45" t="s">
        <v>77</v>
      </c>
      <c r="W1887" s="45" t="s">
        <v>77</v>
      </c>
      <c r="X1887" s="45">
        <v>9.4959490740740754E-2</v>
      </c>
      <c r="Y1887" s="2">
        <v>0</v>
      </c>
      <c r="Z1887" s="2">
        <v>2</v>
      </c>
      <c r="AA1887">
        <v>2</v>
      </c>
      <c r="AB1887" t="str">
        <f t="shared" si="23"/>
        <v>Hywel DdaCarmarthenshire</v>
      </c>
      <c r="AC1887" t="str">
        <f>IFERROR(VLOOKUP(AB1887,Control!X:Y,2,FALSE),"secondary")</f>
        <v>Primary</v>
      </c>
    </row>
    <row r="1888" spans="1:29" x14ac:dyDescent="0.25">
      <c r="A1888" s="11">
        <v>44655</v>
      </c>
      <c r="B1888" s="2">
        <v>14</v>
      </c>
      <c r="C1888" t="s">
        <v>76</v>
      </c>
      <c r="D1888" t="s">
        <v>137</v>
      </c>
      <c r="E1888" t="s">
        <v>132</v>
      </c>
      <c r="F1888" t="s">
        <v>286</v>
      </c>
      <c r="G1888" s="3">
        <v>94.527776833333334</v>
      </c>
      <c r="H1888" s="5">
        <v>0.16606395601851853</v>
      </c>
      <c r="I1888" s="2">
        <v>5</v>
      </c>
      <c r="J1888" s="2">
        <v>4</v>
      </c>
      <c r="K1888" s="2">
        <v>2</v>
      </c>
      <c r="L1888" s="2">
        <v>21</v>
      </c>
      <c r="M1888" s="2">
        <v>21</v>
      </c>
      <c r="N1888">
        <v>4</v>
      </c>
      <c r="O1888" s="2">
        <v>12</v>
      </c>
      <c r="P1888" s="2">
        <v>4</v>
      </c>
      <c r="Q1888" s="2">
        <v>10</v>
      </c>
      <c r="R1888" s="2">
        <v>15</v>
      </c>
      <c r="S1888" s="2">
        <v>5</v>
      </c>
      <c r="T1888" s="2">
        <v>0</v>
      </c>
      <c r="U1888" s="2">
        <v>2</v>
      </c>
      <c r="V1888" s="45">
        <v>4.2997685185185187E-3</v>
      </c>
      <c r="W1888" s="45">
        <v>0.5</v>
      </c>
      <c r="X1888" s="45">
        <v>3.4861111111111114E-2</v>
      </c>
      <c r="Y1888" s="2">
        <v>2</v>
      </c>
      <c r="Z1888" s="2">
        <v>15</v>
      </c>
      <c r="AA1888">
        <v>21</v>
      </c>
      <c r="AB1888" t="str">
        <f t="shared" si="23"/>
        <v>Hywel DdaCeredigion</v>
      </c>
      <c r="AC1888" t="str">
        <f>IFERROR(VLOOKUP(AB1888,Control!X:Y,2,FALSE),"secondary")</f>
        <v>Primary</v>
      </c>
    </row>
    <row r="1889" spans="1:29" x14ac:dyDescent="0.25">
      <c r="A1889" s="11">
        <v>44655</v>
      </c>
      <c r="B1889" s="2">
        <v>14</v>
      </c>
      <c r="C1889" t="s">
        <v>76</v>
      </c>
      <c r="D1889" t="s">
        <v>147</v>
      </c>
      <c r="E1889" t="s">
        <v>132</v>
      </c>
      <c r="F1889" t="s">
        <v>286</v>
      </c>
      <c r="G1889" s="3">
        <v>54.880275833333322</v>
      </c>
      <c r="H1889" s="5">
        <v>5.9873185688405793E-2</v>
      </c>
      <c r="I1889" s="2">
        <v>1</v>
      </c>
      <c r="J1889" s="2">
        <v>0</v>
      </c>
      <c r="K1889" s="2">
        <v>0</v>
      </c>
      <c r="L1889" s="2">
        <v>42</v>
      </c>
      <c r="M1889" s="2">
        <v>42</v>
      </c>
      <c r="N1889">
        <v>6</v>
      </c>
      <c r="O1889" s="2">
        <v>21</v>
      </c>
      <c r="P1889" s="2">
        <v>3</v>
      </c>
      <c r="Q1889" s="2">
        <v>24</v>
      </c>
      <c r="R1889" s="2">
        <v>35</v>
      </c>
      <c r="S1889" s="2">
        <v>11</v>
      </c>
      <c r="T1889" s="2">
        <v>2</v>
      </c>
      <c r="U1889" s="2">
        <v>2</v>
      </c>
      <c r="V1889" s="45">
        <v>6.8171296296296296E-3</v>
      </c>
      <c r="W1889" s="45">
        <v>0</v>
      </c>
      <c r="X1889" s="45">
        <v>3.7326388888888888E-2</v>
      </c>
      <c r="Y1889" s="2">
        <v>4</v>
      </c>
      <c r="Z1889" s="2">
        <v>35</v>
      </c>
      <c r="AA1889">
        <v>42</v>
      </c>
      <c r="AB1889" t="str">
        <f t="shared" si="23"/>
        <v>Hywel DdaCeredigion</v>
      </c>
      <c r="AC1889" t="str">
        <f>IFERROR(VLOOKUP(AB1889,Control!X:Y,2,FALSE),"secondary")</f>
        <v>Primary</v>
      </c>
    </row>
    <row r="1890" spans="1:29" x14ac:dyDescent="0.25">
      <c r="A1890" s="11">
        <v>44655</v>
      </c>
      <c r="B1890" s="2">
        <v>14</v>
      </c>
      <c r="C1890" t="s">
        <v>76</v>
      </c>
      <c r="D1890" t="s">
        <v>147</v>
      </c>
      <c r="E1890" t="s">
        <v>132</v>
      </c>
      <c r="F1890" t="s">
        <v>287</v>
      </c>
      <c r="G1890" s="3">
        <v>27.225277666666663</v>
      </c>
      <c r="H1890" s="5">
        <v>7.2995110725308648E-2</v>
      </c>
      <c r="I1890" s="2">
        <v>2</v>
      </c>
      <c r="J1890" s="2">
        <v>0</v>
      </c>
      <c r="K1890" s="2">
        <v>0</v>
      </c>
      <c r="L1890" s="2">
        <v>13</v>
      </c>
      <c r="M1890" s="2">
        <v>13</v>
      </c>
      <c r="N1890">
        <v>2</v>
      </c>
      <c r="O1890" s="2">
        <v>7</v>
      </c>
      <c r="P1890" s="2">
        <v>2</v>
      </c>
      <c r="Q1890" s="2">
        <v>8</v>
      </c>
      <c r="R1890" s="2">
        <v>10</v>
      </c>
      <c r="S1890" s="2">
        <v>2</v>
      </c>
      <c r="T1890" s="2">
        <v>0</v>
      </c>
      <c r="U1890" s="2">
        <v>1</v>
      </c>
      <c r="V1890" s="45">
        <v>2.8356481481481483E-2</v>
      </c>
      <c r="W1890" s="45">
        <v>0</v>
      </c>
      <c r="X1890" s="45">
        <v>3.0885416666666669E-2</v>
      </c>
      <c r="Y1890" s="2">
        <v>1</v>
      </c>
      <c r="Z1890" s="2">
        <v>10</v>
      </c>
      <c r="AA1890">
        <v>13</v>
      </c>
      <c r="AB1890" t="str">
        <f t="shared" si="23"/>
        <v>Hywel DdaGwynedd</v>
      </c>
      <c r="AC1890" t="str">
        <f>IFERROR(VLOOKUP(AB1890,Control!X:Y,2,FALSE),"secondary")</f>
        <v>secondary</v>
      </c>
    </row>
    <row r="1891" spans="1:29" x14ac:dyDescent="0.25">
      <c r="A1891" s="11">
        <v>44655</v>
      </c>
      <c r="B1891" s="2">
        <v>14</v>
      </c>
      <c r="C1891" t="s">
        <v>76</v>
      </c>
      <c r="D1891" t="s">
        <v>144</v>
      </c>
      <c r="E1891" t="s">
        <v>132</v>
      </c>
      <c r="F1891" t="s">
        <v>270</v>
      </c>
      <c r="G1891" s="3">
        <v>109.37888316666665</v>
      </c>
      <c r="H1891" s="5">
        <v>4.6186339325716849E-2</v>
      </c>
      <c r="I1891" s="2">
        <v>6</v>
      </c>
      <c r="J1891" s="2">
        <v>2</v>
      </c>
      <c r="K1891" s="2">
        <v>0</v>
      </c>
      <c r="L1891" s="2">
        <v>120</v>
      </c>
      <c r="M1891" s="2">
        <v>120</v>
      </c>
      <c r="N1891">
        <v>33</v>
      </c>
      <c r="O1891" s="2">
        <v>85</v>
      </c>
      <c r="P1891" s="2">
        <v>17</v>
      </c>
      <c r="Q1891" s="2">
        <v>77</v>
      </c>
      <c r="R1891" s="2">
        <v>93</v>
      </c>
      <c r="S1891" s="2">
        <v>16</v>
      </c>
      <c r="T1891" s="2">
        <v>4</v>
      </c>
      <c r="U1891" s="2">
        <v>6</v>
      </c>
      <c r="V1891" s="45">
        <v>7.766203703703704E-3</v>
      </c>
      <c r="W1891" s="45">
        <v>0.29411764705882354</v>
      </c>
      <c r="X1891" s="45">
        <v>8.5057870370370381E-2</v>
      </c>
      <c r="Y1891" s="2">
        <v>10</v>
      </c>
      <c r="Z1891" s="2">
        <v>93</v>
      </c>
      <c r="AA1891">
        <v>120</v>
      </c>
      <c r="AB1891" t="str">
        <f t="shared" si="23"/>
        <v>Hywel DdaPembrokeshire</v>
      </c>
      <c r="AC1891" t="str">
        <f>IFERROR(VLOOKUP(AB1891,Control!X:Y,2,FALSE),"secondary")</f>
        <v>Primary</v>
      </c>
    </row>
    <row r="1892" spans="1:29" x14ac:dyDescent="0.25">
      <c r="A1892" s="11">
        <v>44655</v>
      </c>
      <c r="B1892" s="2">
        <v>14</v>
      </c>
      <c r="C1892" t="s">
        <v>76</v>
      </c>
      <c r="D1892" t="s">
        <v>137</v>
      </c>
      <c r="E1892" t="s">
        <v>132</v>
      </c>
      <c r="F1892" t="s">
        <v>270</v>
      </c>
      <c r="G1892" s="3">
        <v>13.068886999999998</v>
      </c>
      <c r="H1892" s="5">
        <v>3.8458207602339187E-2</v>
      </c>
      <c r="I1892" s="2">
        <v>0</v>
      </c>
      <c r="J1892" s="2">
        <v>0</v>
      </c>
      <c r="K1892" s="2">
        <v>0</v>
      </c>
      <c r="L1892" s="2">
        <v>20</v>
      </c>
      <c r="M1892" s="2">
        <v>20</v>
      </c>
      <c r="N1892">
        <v>5</v>
      </c>
      <c r="O1892" s="2">
        <v>14</v>
      </c>
      <c r="P1892" s="2">
        <v>11</v>
      </c>
      <c r="Q1892" s="2">
        <v>4</v>
      </c>
      <c r="R1892" s="2">
        <v>5</v>
      </c>
      <c r="S1892" s="2">
        <v>1</v>
      </c>
      <c r="T1892" s="2">
        <v>0</v>
      </c>
      <c r="U1892" s="2">
        <v>4</v>
      </c>
      <c r="V1892" s="45">
        <v>1.1527777777777779E-2</v>
      </c>
      <c r="W1892" s="45">
        <v>0.27272727272727271</v>
      </c>
      <c r="X1892" s="45">
        <v>8.8888888888888889E-3</v>
      </c>
      <c r="Y1892" s="2">
        <v>4</v>
      </c>
      <c r="Z1892" s="2">
        <v>5</v>
      </c>
      <c r="AA1892">
        <v>20</v>
      </c>
      <c r="AB1892" t="str">
        <f t="shared" si="23"/>
        <v>Hywel DdaPembrokeshire</v>
      </c>
      <c r="AC1892" t="str">
        <f>IFERROR(VLOOKUP(AB1892,Control!X:Y,2,FALSE),"secondary")</f>
        <v>Primary</v>
      </c>
    </row>
    <row r="1893" spans="1:29" x14ac:dyDescent="0.25">
      <c r="A1893" s="11">
        <v>44655</v>
      </c>
      <c r="B1893" s="2">
        <v>14</v>
      </c>
      <c r="C1893" t="s">
        <v>76</v>
      </c>
      <c r="D1893" t="s">
        <v>175</v>
      </c>
      <c r="E1893" t="s">
        <v>153</v>
      </c>
      <c r="F1893" t="s">
        <v>270</v>
      </c>
      <c r="G1893" s="3">
        <v>0</v>
      </c>
      <c r="H1893" s="5">
        <v>3.5416666666666665E-3</v>
      </c>
      <c r="I1893" s="2">
        <v>0</v>
      </c>
      <c r="J1893" s="2">
        <v>0</v>
      </c>
      <c r="K1893" s="2">
        <v>0</v>
      </c>
      <c r="L1893" s="2">
        <v>1</v>
      </c>
      <c r="M1893" s="2">
        <v>1</v>
      </c>
      <c r="N1893">
        <v>0</v>
      </c>
      <c r="O1893" s="2">
        <v>1</v>
      </c>
      <c r="P1893" s="2">
        <v>0</v>
      </c>
      <c r="Q1893" s="2">
        <v>0</v>
      </c>
      <c r="R1893" s="2">
        <v>0</v>
      </c>
      <c r="S1893" s="2">
        <v>0</v>
      </c>
      <c r="T1893" s="2">
        <v>1</v>
      </c>
      <c r="U1893" s="2">
        <v>0</v>
      </c>
      <c r="V1893" s="45" t="s">
        <v>77</v>
      </c>
      <c r="W1893" s="45" t="s">
        <v>77</v>
      </c>
      <c r="X1893" s="45" t="s">
        <v>77</v>
      </c>
      <c r="Y1893" s="2">
        <v>1</v>
      </c>
      <c r="Z1893" s="2">
        <v>0</v>
      </c>
      <c r="AA1893">
        <v>1</v>
      </c>
      <c r="AB1893" t="str">
        <f t="shared" si="23"/>
        <v>Hywel DdaPembrokeshire</v>
      </c>
      <c r="AC1893" t="str">
        <f>IFERROR(VLOOKUP(AB1893,Control!X:Y,2,FALSE),"secondary")</f>
        <v>Primary</v>
      </c>
    </row>
    <row r="1894" spans="1:29" x14ac:dyDescent="0.25">
      <c r="A1894" s="11">
        <v>44655</v>
      </c>
      <c r="B1894" s="2">
        <v>14</v>
      </c>
      <c r="C1894" t="s">
        <v>76</v>
      </c>
      <c r="D1894" t="s">
        <v>147</v>
      </c>
      <c r="E1894" t="s">
        <v>132</v>
      </c>
      <c r="F1894" t="s">
        <v>94</v>
      </c>
      <c r="G1894" s="3">
        <v>41.531943333333338</v>
      </c>
      <c r="H1894" s="5">
        <v>7.2157323164682541E-2</v>
      </c>
      <c r="I1894" s="2">
        <v>1</v>
      </c>
      <c r="J1894" s="2">
        <v>0</v>
      </c>
      <c r="K1894" s="2">
        <v>0</v>
      </c>
      <c r="L1894" s="2">
        <v>22</v>
      </c>
      <c r="M1894" s="2">
        <v>22</v>
      </c>
      <c r="N1894">
        <v>2</v>
      </c>
      <c r="O1894" s="2">
        <v>10</v>
      </c>
      <c r="P1894" s="2">
        <v>2</v>
      </c>
      <c r="Q1894" s="2">
        <v>16</v>
      </c>
      <c r="R1894" s="2">
        <v>19</v>
      </c>
      <c r="S1894" s="2">
        <v>3</v>
      </c>
      <c r="T1894" s="2">
        <v>0</v>
      </c>
      <c r="U1894" s="2">
        <v>1</v>
      </c>
      <c r="V1894" s="45">
        <v>8.6168981481481478E-3</v>
      </c>
      <c r="W1894" s="45">
        <v>0.5</v>
      </c>
      <c r="X1894" s="45">
        <v>4.0381944444444443E-2</v>
      </c>
      <c r="Y1894" s="2">
        <v>1</v>
      </c>
      <c r="Z1894" s="2">
        <v>19</v>
      </c>
      <c r="AA1894">
        <v>22</v>
      </c>
      <c r="AB1894" t="str">
        <f t="shared" si="23"/>
        <v>Hywel DdaPowys</v>
      </c>
      <c r="AC1894" t="str">
        <f>IFERROR(VLOOKUP(AB1894,Control!X:Y,2,FALSE),"secondary")</f>
        <v>secondary</v>
      </c>
    </row>
    <row r="1895" spans="1:29" x14ac:dyDescent="0.25">
      <c r="A1895" s="11">
        <v>44655</v>
      </c>
      <c r="B1895" s="2">
        <v>14</v>
      </c>
      <c r="C1895" t="s">
        <v>76</v>
      </c>
      <c r="D1895" t="s">
        <v>145</v>
      </c>
      <c r="E1895" t="s">
        <v>146</v>
      </c>
      <c r="F1895" t="s">
        <v>267</v>
      </c>
      <c r="G1895" s="3">
        <v>0.4375</v>
      </c>
      <c r="H1895" s="5">
        <v>2.8645833333333336E-2</v>
      </c>
      <c r="I1895" s="2">
        <v>0</v>
      </c>
      <c r="J1895" s="2">
        <v>0</v>
      </c>
      <c r="K1895" s="2">
        <v>0</v>
      </c>
      <c r="L1895" s="2">
        <v>1</v>
      </c>
      <c r="M1895" s="2">
        <v>1</v>
      </c>
      <c r="N1895">
        <v>0</v>
      </c>
      <c r="O1895" s="2">
        <v>1</v>
      </c>
      <c r="P1895" s="2">
        <v>0</v>
      </c>
      <c r="Q1895" s="2">
        <v>1</v>
      </c>
      <c r="R1895" s="2">
        <v>1</v>
      </c>
      <c r="S1895" s="2">
        <v>0</v>
      </c>
      <c r="T1895" s="2">
        <v>0</v>
      </c>
      <c r="U1895" s="2">
        <v>0</v>
      </c>
      <c r="V1895" s="45" t="s">
        <v>77</v>
      </c>
      <c r="W1895" s="45" t="s">
        <v>77</v>
      </c>
      <c r="X1895" s="45">
        <v>0.2739699074074074</v>
      </c>
      <c r="Y1895" s="2">
        <v>0</v>
      </c>
      <c r="Z1895" s="2">
        <v>1</v>
      </c>
      <c r="AA1895">
        <v>1</v>
      </c>
      <c r="AB1895" t="str">
        <f t="shared" si="23"/>
        <v>Hywel DdaSwansea</v>
      </c>
      <c r="AC1895" t="str">
        <f>IFERROR(VLOOKUP(AB1895,Control!X:Y,2,FALSE),"secondary")</f>
        <v>secondary</v>
      </c>
    </row>
    <row r="1896" spans="1:29" x14ac:dyDescent="0.25">
      <c r="A1896" s="11">
        <v>44655</v>
      </c>
      <c r="B1896" s="2">
        <v>14</v>
      </c>
      <c r="C1896" t="s">
        <v>82</v>
      </c>
      <c r="D1896" t="s">
        <v>165</v>
      </c>
      <c r="E1896" t="s">
        <v>77</v>
      </c>
      <c r="F1896" t="s">
        <v>273</v>
      </c>
      <c r="G1896" s="3">
        <v>0</v>
      </c>
      <c r="H1896" s="5">
        <v>3.9004629629629628E-3</v>
      </c>
      <c r="I1896" s="2">
        <v>0</v>
      </c>
      <c r="J1896" s="2">
        <v>0</v>
      </c>
      <c r="K1896" s="2">
        <v>0</v>
      </c>
      <c r="L1896" s="2">
        <v>5</v>
      </c>
      <c r="M1896" s="2">
        <v>5</v>
      </c>
      <c r="N1896">
        <v>0</v>
      </c>
      <c r="O1896" s="2">
        <v>5</v>
      </c>
      <c r="P1896" s="2">
        <v>4</v>
      </c>
      <c r="Q1896" s="2">
        <v>1</v>
      </c>
      <c r="R1896" s="2">
        <v>1</v>
      </c>
      <c r="S1896" s="2">
        <v>0</v>
      </c>
      <c r="T1896" s="2">
        <v>0</v>
      </c>
      <c r="U1896" s="2">
        <v>0</v>
      </c>
      <c r="V1896" s="45">
        <v>1.7418981481481482E-3</v>
      </c>
      <c r="W1896" s="45">
        <v>1</v>
      </c>
      <c r="X1896" s="45">
        <v>4.9652777777777785E-3</v>
      </c>
      <c r="Y1896" s="2">
        <v>0</v>
      </c>
      <c r="Z1896" s="2">
        <v>1</v>
      </c>
      <c r="AA1896">
        <v>5</v>
      </c>
      <c r="AB1896" t="str">
        <f t="shared" si="23"/>
        <v>Out of AreaCardiff</v>
      </c>
      <c r="AC1896" t="str">
        <f>IFERROR(VLOOKUP(AB1896,Control!X:Y,2,FALSE),"secondary")</f>
        <v>secondary</v>
      </c>
    </row>
    <row r="1897" spans="1:29" x14ac:dyDescent="0.25">
      <c r="A1897" s="11">
        <v>44655</v>
      </c>
      <c r="B1897" s="2">
        <v>14</v>
      </c>
      <c r="C1897" t="s">
        <v>82</v>
      </c>
      <c r="D1897" t="s">
        <v>178</v>
      </c>
      <c r="E1897" t="s">
        <v>77</v>
      </c>
      <c r="F1897" t="s">
        <v>273</v>
      </c>
      <c r="G1897" s="3">
        <v>0</v>
      </c>
      <c r="H1897" s="5" t="s">
        <v>77</v>
      </c>
      <c r="I1897" s="2">
        <v>0</v>
      </c>
      <c r="J1897" s="2">
        <v>0</v>
      </c>
      <c r="K1897" s="2">
        <v>0</v>
      </c>
      <c r="L1897" s="2">
        <v>1</v>
      </c>
      <c r="M1897" s="2">
        <v>0</v>
      </c>
      <c r="N1897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1</v>
      </c>
      <c r="V1897" s="45" t="s">
        <v>77</v>
      </c>
      <c r="W1897" s="45" t="s">
        <v>77</v>
      </c>
      <c r="X1897" s="45" t="s">
        <v>77</v>
      </c>
      <c r="Y1897" s="2">
        <v>1</v>
      </c>
      <c r="Z1897" s="2">
        <v>0</v>
      </c>
      <c r="AA1897">
        <v>1</v>
      </c>
      <c r="AB1897" t="str">
        <f t="shared" si="23"/>
        <v>Out of AreaCardiff</v>
      </c>
      <c r="AC1897" t="str">
        <f>IFERROR(VLOOKUP(AB1897,Control!X:Y,2,FALSE),"secondary")</f>
        <v>secondary</v>
      </c>
    </row>
    <row r="1898" spans="1:29" x14ac:dyDescent="0.25">
      <c r="A1898" s="11">
        <v>44655</v>
      </c>
      <c r="B1898" s="2">
        <v>14</v>
      </c>
      <c r="C1898" t="s">
        <v>82</v>
      </c>
      <c r="D1898" t="s">
        <v>178</v>
      </c>
      <c r="E1898" t="s">
        <v>77</v>
      </c>
      <c r="F1898" t="s">
        <v>268</v>
      </c>
      <c r="G1898" s="3">
        <v>0</v>
      </c>
      <c r="H1898" s="5" t="s">
        <v>77</v>
      </c>
      <c r="I1898" s="2">
        <v>0</v>
      </c>
      <c r="J1898" s="2">
        <v>0</v>
      </c>
      <c r="K1898" s="2">
        <v>0</v>
      </c>
      <c r="L1898" s="2">
        <v>1</v>
      </c>
      <c r="M1898" s="2">
        <v>0</v>
      </c>
      <c r="N1898">
        <v>0</v>
      </c>
      <c r="O1898" s="2">
        <v>0</v>
      </c>
      <c r="P1898" s="2">
        <v>0</v>
      </c>
      <c r="Q1898" s="2">
        <v>0</v>
      </c>
      <c r="R1898" s="2">
        <v>1</v>
      </c>
      <c r="S1898" s="2">
        <v>1</v>
      </c>
      <c r="T1898" s="2">
        <v>0</v>
      </c>
      <c r="U1898" s="2">
        <v>0</v>
      </c>
      <c r="V1898" s="45" t="s">
        <v>77</v>
      </c>
      <c r="W1898" s="45" t="s">
        <v>77</v>
      </c>
      <c r="X1898" s="45">
        <v>0.24781250000000002</v>
      </c>
      <c r="Y1898" s="2">
        <v>0</v>
      </c>
      <c r="Z1898" s="2">
        <v>1</v>
      </c>
      <c r="AA1898">
        <v>1</v>
      </c>
      <c r="AB1898" t="str">
        <f t="shared" si="23"/>
        <v>Out of AreaCarmarthenshire</v>
      </c>
      <c r="AC1898" t="str">
        <f>IFERROR(VLOOKUP(AB1898,Control!X:Y,2,FALSE),"secondary")</f>
        <v>secondary</v>
      </c>
    </row>
    <row r="1899" spans="1:29" x14ac:dyDescent="0.25">
      <c r="A1899" s="11">
        <v>44655</v>
      </c>
      <c r="B1899" s="2">
        <v>14</v>
      </c>
      <c r="C1899" t="s">
        <v>82</v>
      </c>
      <c r="D1899" t="s">
        <v>156</v>
      </c>
      <c r="E1899" t="s">
        <v>143</v>
      </c>
      <c r="F1899" t="s">
        <v>276</v>
      </c>
      <c r="G1899" s="3">
        <v>0</v>
      </c>
      <c r="H1899" s="5">
        <v>4.791666666666667E-2</v>
      </c>
      <c r="I1899" s="2">
        <v>0</v>
      </c>
      <c r="J1899" s="2">
        <v>0</v>
      </c>
      <c r="K1899" s="2">
        <v>0</v>
      </c>
      <c r="L1899" s="2">
        <v>1</v>
      </c>
      <c r="M1899" s="2">
        <v>1</v>
      </c>
      <c r="N1899">
        <v>0</v>
      </c>
      <c r="O1899" s="2">
        <v>0</v>
      </c>
      <c r="P1899" s="2">
        <v>1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45">
        <v>1.324074074074074E-2</v>
      </c>
      <c r="W1899" s="45">
        <v>0</v>
      </c>
      <c r="X1899" s="45" t="s">
        <v>77</v>
      </c>
      <c r="Y1899" s="2">
        <v>0</v>
      </c>
      <c r="Z1899" s="2">
        <v>0</v>
      </c>
      <c r="AA1899">
        <v>1</v>
      </c>
      <c r="AB1899" t="str">
        <f t="shared" si="23"/>
        <v>Out of AreaConwy</v>
      </c>
      <c r="AC1899" t="str">
        <f>IFERROR(VLOOKUP(AB1899,Control!X:Y,2,FALSE),"secondary")</f>
        <v>secondary</v>
      </c>
    </row>
    <row r="1900" spans="1:29" x14ac:dyDescent="0.25">
      <c r="A1900" s="11">
        <v>44655</v>
      </c>
      <c r="B1900" s="2">
        <v>14</v>
      </c>
      <c r="C1900" t="s">
        <v>82</v>
      </c>
      <c r="D1900" t="s">
        <v>346</v>
      </c>
      <c r="E1900" t="s">
        <v>143</v>
      </c>
      <c r="F1900" t="s">
        <v>285</v>
      </c>
      <c r="G1900" s="3">
        <v>0</v>
      </c>
      <c r="H1900" s="5">
        <v>2.7175923611111114E-2</v>
      </c>
      <c r="I1900" s="2">
        <v>0</v>
      </c>
      <c r="J1900" s="2">
        <v>0</v>
      </c>
      <c r="K1900" s="2">
        <v>0</v>
      </c>
      <c r="L1900" s="2">
        <v>1</v>
      </c>
      <c r="M1900" s="2">
        <v>1</v>
      </c>
      <c r="N1900">
        <v>0</v>
      </c>
      <c r="O1900" s="2">
        <v>1</v>
      </c>
      <c r="P1900" s="2">
        <v>0</v>
      </c>
      <c r="Q1900" s="2">
        <v>1</v>
      </c>
      <c r="R1900" s="2">
        <v>1</v>
      </c>
      <c r="S1900" s="2">
        <v>0</v>
      </c>
      <c r="T1900" s="2">
        <v>0</v>
      </c>
      <c r="U1900" s="2">
        <v>0</v>
      </c>
      <c r="V1900" s="45" t="s">
        <v>77</v>
      </c>
      <c r="W1900" s="45" t="s">
        <v>77</v>
      </c>
      <c r="X1900" s="45">
        <v>0.11271990740740741</v>
      </c>
      <c r="Y1900" s="2">
        <v>0</v>
      </c>
      <c r="Z1900" s="2">
        <v>1</v>
      </c>
      <c r="AA1900">
        <v>1</v>
      </c>
      <c r="AB1900" t="str">
        <f t="shared" ref="AB1900:AB1963" si="24">C1900&amp;F1900</f>
        <v>Out of AreaDenbighshire</v>
      </c>
      <c r="AC1900" t="str">
        <f>IFERROR(VLOOKUP(AB1900,Control!X:Y,2,FALSE),"secondary")</f>
        <v>secondary</v>
      </c>
    </row>
    <row r="1901" spans="1:29" x14ac:dyDescent="0.25">
      <c r="A1901" s="11">
        <v>44655</v>
      </c>
      <c r="B1901" s="2">
        <v>14</v>
      </c>
      <c r="C1901" t="s">
        <v>82</v>
      </c>
      <c r="D1901" t="s">
        <v>235</v>
      </c>
      <c r="E1901" t="s">
        <v>143</v>
      </c>
      <c r="F1901" t="s">
        <v>285</v>
      </c>
      <c r="G1901" s="3">
        <v>0</v>
      </c>
      <c r="H1901" s="5">
        <v>2.5937500000000002E-2</v>
      </c>
      <c r="I1901" s="2">
        <v>0</v>
      </c>
      <c r="J1901" s="2">
        <v>0</v>
      </c>
      <c r="K1901" s="2">
        <v>0</v>
      </c>
      <c r="L1901" s="2">
        <v>2</v>
      </c>
      <c r="M1901" s="2">
        <v>2</v>
      </c>
      <c r="N1901">
        <v>0</v>
      </c>
      <c r="O1901" s="2">
        <v>2</v>
      </c>
      <c r="P1901" s="2">
        <v>0</v>
      </c>
      <c r="Q1901" s="2">
        <v>2</v>
      </c>
      <c r="R1901" s="2">
        <v>2</v>
      </c>
      <c r="S1901" s="2">
        <v>0</v>
      </c>
      <c r="T1901" s="2">
        <v>0</v>
      </c>
      <c r="U1901" s="2">
        <v>0</v>
      </c>
      <c r="V1901" s="45" t="s">
        <v>77</v>
      </c>
      <c r="W1901" s="45" t="s">
        <v>77</v>
      </c>
      <c r="X1901" s="45">
        <v>0.2961111111111111</v>
      </c>
      <c r="Y1901" s="2">
        <v>0</v>
      </c>
      <c r="Z1901" s="2">
        <v>2</v>
      </c>
      <c r="AA1901">
        <v>2</v>
      </c>
      <c r="AB1901" t="str">
        <f t="shared" si="24"/>
        <v>Out of AreaDenbighshire</v>
      </c>
      <c r="AC1901" t="str">
        <f>IFERROR(VLOOKUP(AB1901,Control!X:Y,2,FALSE),"secondary")</f>
        <v>secondary</v>
      </c>
    </row>
    <row r="1902" spans="1:29" x14ac:dyDescent="0.25">
      <c r="A1902" s="11">
        <v>44655</v>
      </c>
      <c r="B1902" s="2">
        <v>14</v>
      </c>
      <c r="C1902" t="s">
        <v>82</v>
      </c>
      <c r="D1902" t="s">
        <v>156</v>
      </c>
      <c r="E1902" t="s">
        <v>143</v>
      </c>
      <c r="F1902" t="s">
        <v>285</v>
      </c>
      <c r="G1902" s="3">
        <v>0</v>
      </c>
      <c r="H1902" s="5">
        <v>2.5648128472222226E-2</v>
      </c>
      <c r="I1902" s="2">
        <v>0</v>
      </c>
      <c r="J1902" s="2">
        <v>0</v>
      </c>
      <c r="K1902" s="2">
        <v>0</v>
      </c>
      <c r="L1902" s="2">
        <v>2</v>
      </c>
      <c r="M1902" s="2">
        <v>2</v>
      </c>
      <c r="N1902">
        <v>0</v>
      </c>
      <c r="O1902" s="2">
        <v>2</v>
      </c>
      <c r="P1902" s="2">
        <v>1</v>
      </c>
      <c r="Q1902" s="2">
        <v>1</v>
      </c>
      <c r="R1902" s="2">
        <v>1</v>
      </c>
      <c r="S1902" s="2">
        <v>0</v>
      </c>
      <c r="T1902" s="2">
        <v>0</v>
      </c>
      <c r="U1902" s="2">
        <v>0</v>
      </c>
      <c r="V1902" s="45">
        <v>0</v>
      </c>
      <c r="W1902" s="45">
        <v>1</v>
      </c>
      <c r="X1902" s="45">
        <v>0.17342592592592593</v>
      </c>
      <c r="Y1902" s="2">
        <v>0</v>
      </c>
      <c r="Z1902" s="2">
        <v>1</v>
      </c>
      <c r="AA1902">
        <v>2</v>
      </c>
      <c r="AB1902" t="str">
        <f t="shared" si="24"/>
        <v>Out of AreaDenbighshire</v>
      </c>
      <c r="AC1902" t="str">
        <f>IFERROR(VLOOKUP(AB1902,Control!X:Y,2,FALSE),"secondary")</f>
        <v>secondary</v>
      </c>
    </row>
    <row r="1903" spans="1:29" x14ac:dyDescent="0.25">
      <c r="A1903" s="11">
        <v>44655</v>
      </c>
      <c r="B1903" s="2">
        <v>14</v>
      </c>
      <c r="C1903" t="s">
        <v>82</v>
      </c>
      <c r="D1903" t="s">
        <v>161</v>
      </c>
      <c r="E1903" t="s">
        <v>77</v>
      </c>
      <c r="F1903" t="s">
        <v>285</v>
      </c>
      <c r="G1903" s="3">
        <v>0</v>
      </c>
      <c r="H1903" s="5">
        <v>1.9197530092592598E-2</v>
      </c>
      <c r="I1903" s="2">
        <v>0</v>
      </c>
      <c r="J1903" s="2">
        <v>0</v>
      </c>
      <c r="K1903" s="2">
        <v>0</v>
      </c>
      <c r="L1903" s="2">
        <v>3</v>
      </c>
      <c r="M1903" s="2">
        <v>3</v>
      </c>
      <c r="N1903">
        <v>0</v>
      </c>
      <c r="O1903" s="2">
        <v>3</v>
      </c>
      <c r="P1903" s="2">
        <v>0</v>
      </c>
      <c r="Q1903" s="2">
        <v>0</v>
      </c>
      <c r="R1903" s="2">
        <v>2</v>
      </c>
      <c r="S1903" s="2">
        <v>2</v>
      </c>
      <c r="T1903" s="2">
        <v>0</v>
      </c>
      <c r="U1903" s="2">
        <v>1</v>
      </c>
      <c r="V1903" s="45" t="s">
        <v>77</v>
      </c>
      <c r="W1903" s="45" t="s">
        <v>77</v>
      </c>
      <c r="X1903" s="45">
        <v>0.25203125000000004</v>
      </c>
      <c r="Y1903" s="2">
        <v>1</v>
      </c>
      <c r="Z1903" s="2">
        <v>2</v>
      </c>
      <c r="AA1903">
        <v>3</v>
      </c>
      <c r="AB1903" t="str">
        <f t="shared" si="24"/>
        <v>Out of AreaDenbighshire</v>
      </c>
      <c r="AC1903" t="str">
        <f>IFERROR(VLOOKUP(AB1903,Control!X:Y,2,FALSE),"secondary")</f>
        <v>secondary</v>
      </c>
    </row>
    <row r="1904" spans="1:29" x14ac:dyDescent="0.25">
      <c r="A1904" s="11">
        <v>44655</v>
      </c>
      <c r="B1904" s="2">
        <v>14</v>
      </c>
      <c r="C1904" t="s">
        <v>82</v>
      </c>
      <c r="D1904" t="s">
        <v>176</v>
      </c>
      <c r="E1904" t="s">
        <v>143</v>
      </c>
      <c r="F1904" t="s">
        <v>285</v>
      </c>
      <c r="G1904" s="3">
        <v>0</v>
      </c>
      <c r="H1904" s="5">
        <v>8.2754618055555576E-3</v>
      </c>
      <c r="I1904" s="2">
        <v>0</v>
      </c>
      <c r="J1904" s="2">
        <v>0</v>
      </c>
      <c r="K1904" s="2">
        <v>0</v>
      </c>
      <c r="L1904" s="2">
        <v>2</v>
      </c>
      <c r="M1904" s="2">
        <v>2</v>
      </c>
      <c r="N1904">
        <v>0</v>
      </c>
      <c r="O1904" s="2">
        <v>2</v>
      </c>
      <c r="P1904" s="2">
        <v>0</v>
      </c>
      <c r="Q1904" s="2">
        <v>2</v>
      </c>
      <c r="R1904" s="2">
        <v>2</v>
      </c>
      <c r="S1904" s="2">
        <v>0</v>
      </c>
      <c r="T1904" s="2">
        <v>0</v>
      </c>
      <c r="U1904" s="2">
        <v>0</v>
      </c>
      <c r="V1904" s="45" t="s">
        <v>77</v>
      </c>
      <c r="W1904" s="45" t="s">
        <v>77</v>
      </c>
      <c r="X1904" s="45">
        <v>9.4085648148148168E-2</v>
      </c>
      <c r="Y1904" s="2">
        <v>0</v>
      </c>
      <c r="Z1904" s="2">
        <v>2</v>
      </c>
      <c r="AA1904">
        <v>2</v>
      </c>
      <c r="AB1904" t="str">
        <f t="shared" si="24"/>
        <v>Out of AreaDenbighshire</v>
      </c>
      <c r="AC1904" t="str">
        <f>IFERROR(VLOOKUP(AB1904,Control!X:Y,2,FALSE),"secondary")</f>
        <v>secondary</v>
      </c>
    </row>
    <row r="1905" spans="1:29" x14ac:dyDescent="0.25">
      <c r="A1905" s="11">
        <v>44655</v>
      </c>
      <c r="B1905" s="2">
        <v>14</v>
      </c>
      <c r="C1905" t="s">
        <v>82</v>
      </c>
      <c r="D1905" t="s">
        <v>213</v>
      </c>
      <c r="E1905" t="s">
        <v>143</v>
      </c>
      <c r="F1905" t="s">
        <v>285</v>
      </c>
      <c r="G1905" s="3">
        <v>0</v>
      </c>
      <c r="H1905" s="5" t="s">
        <v>77</v>
      </c>
      <c r="I1905" s="2">
        <v>0</v>
      </c>
      <c r="J1905" s="2">
        <v>0</v>
      </c>
      <c r="K1905" s="2">
        <v>0</v>
      </c>
      <c r="L1905" s="2">
        <v>1</v>
      </c>
      <c r="M1905" s="2">
        <v>1</v>
      </c>
      <c r="N1905">
        <v>0</v>
      </c>
      <c r="O1905" s="2">
        <v>1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1</v>
      </c>
      <c r="V1905" s="45" t="s">
        <v>77</v>
      </c>
      <c r="W1905" s="45" t="s">
        <v>77</v>
      </c>
      <c r="X1905" s="45" t="s">
        <v>77</v>
      </c>
      <c r="Y1905" s="2">
        <v>1</v>
      </c>
      <c r="Z1905" s="2">
        <v>0</v>
      </c>
      <c r="AA1905">
        <v>1</v>
      </c>
      <c r="AB1905" t="str">
        <f t="shared" si="24"/>
        <v>Out of AreaDenbighshire</v>
      </c>
      <c r="AC1905" t="str">
        <f>IFERROR(VLOOKUP(AB1905,Control!X:Y,2,FALSE),"secondary")</f>
        <v>secondary</v>
      </c>
    </row>
    <row r="1906" spans="1:29" x14ac:dyDescent="0.25">
      <c r="A1906" s="11">
        <v>44655</v>
      </c>
      <c r="B1906" s="2">
        <v>14</v>
      </c>
      <c r="C1906" t="s">
        <v>82</v>
      </c>
      <c r="D1906" t="s">
        <v>151</v>
      </c>
      <c r="E1906" t="s">
        <v>143</v>
      </c>
      <c r="F1906" t="s">
        <v>282</v>
      </c>
      <c r="G1906" s="3">
        <v>44.844995666666662</v>
      </c>
      <c r="H1906" s="5">
        <v>4.5016374999999997E-2</v>
      </c>
      <c r="I1906" s="2">
        <v>3</v>
      </c>
      <c r="J1906" s="2">
        <v>1</v>
      </c>
      <c r="K1906" s="2">
        <v>0</v>
      </c>
      <c r="L1906" s="2">
        <v>56</v>
      </c>
      <c r="M1906" s="2">
        <v>55</v>
      </c>
      <c r="N1906">
        <v>8</v>
      </c>
      <c r="O1906" s="2">
        <v>36</v>
      </c>
      <c r="P1906" s="2">
        <v>13</v>
      </c>
      <c r="Q1906" s="2">
        <v>35</v>
      </c>
      <c r="R1906" s="2">
        <v>38</v>
      </c>
      <c r="S1906" s="2">
        <v>3</v>
      </c>
      <c r="T1906" s="2">
        <v>1</v>
      </c>
      <c r="U1906" s="2">
        <v>4</v>
      </c>
      <c r="V1906" s="45">
        <v>7.8240740740740753E-3</v>
      </c>
      <c r="W1906" s="45">
        <v>0.46153846153846156</v>
      </c>
      <c r="X1906" s="45">
        <v>0.15438078703703706</v>
      </c>
      <c r="Y1906" s="2">
        <v>5</v>
      </c>
      <c r="Z1906" s="2">
        <v>38</v>
      </c>
      <c r="AA1906">
        <v>55</v>
      </c>
      <c r="AB1906" t="str">
        <f t="shared" si="24"/>
        <v>Out of AreaFlintshire</v>
      </c>
      <c r="AC1906" t="str">
        <f>IFERROR(VLOOKUP(AB1906,Control!X:Y,2,FALSE),"secondary")</f>
        <v>secondary</v>
      </c>
    </row>
    <row r="1907" spans="1:29" x14ac:dyDescent="0.25">
      <c r="A1907" s="11">
        <v>44655</v>
      </c>
      <c r="B1907" s="2">
        <v>14</v>
      </c>
      <c r="C1907" t="s">
        <v>82</v>
      </c>
      <c r="D1907" t="s">
        <v>176</v>
      </c>
      <c r="E1907" t="s">
        <v>143</v>
      </c>
      <c r="F1907" t="s">
        <v>287</v>
      </c>
      <c r="G1907" s="3">
        <v>0</v>
      </c>
      <c r="H1907" s="5">
        <v>3.1469868055555558E-2</v>
      </c>
      <c r="I1907" s="2">
        <v>0</v>
      </c>
      <c r="J1907" s="2">
        <v>0</v>
      </c>
      <c r="K1907" s="2">
        <v>0</v>
      </c>
      <c r="L1907" s="2">
        <v>1</v>
      </c>
      <c r="M1907" s="2">
        <v>1</v>
      </c>
      <c r="N1907">
        <v>0</v>
      </c>
      <c r="O1907" s="2">
        <v>1</v>
      </c>
      <c r="P1907" s="2">
        <v>0</v>
      </c>
      <c r="Q1907" s="2">
        <v>0</v>
      </c>
      <c r="R1907" s="2">
        <v>1</v>
      </c>
      <c r="S1907" s="2">
        <v>1</v>
      </c>
      <c r="T1907" s="2">
        <v>0</v>
      </c>
      <c r="U1907" s="2">
        <v>0</v>
      </c>
      <c r="V1907" s="45" t="s">
        <v>77</v>
      </c>
      <c r="W1907" s="45" t="s">
        <v>77</v>
      </c>
      <c r="X1907" s="45">
        <v>8.0173611111111112E-2</v>
      </c>
      <c r="Y1907" s="2">
        <v>0</v>
      </c>
      <c r="Z1907" s="2">
        <v>1</v>
      </c>
      <c r="AA1907">
        <v>1</v>
      </c>
      <c r="AB1907" t="str">
        <f t="shared" si="24"/>
        <v>Out of AreaGwynedd</v>
      </c>
      <c r="AC1907" t="str">
        <f>IFERROR(VLOOKUP(AB1907,Control!X:Y,2,FALSE),"secondary")</f>
        <v>secondary</v>
      </c>
    </row>
    <row r="1908" spans="1:29" x14ac:dyDescent="0.25">
      <c r="A1908" s="11">
        <v>44655</v>
      </c>
      <c r="B1908" s="2">
        <v>14</v>
      </c>
      <c r="C1908" t="s">
        <v>82</v>
      </c>
      <c r="D1908" t="s">
        <v>157</v>
      </c>
      <c r="E1908" t="s">
        <v>143</v>
      </c>
      <c r="F1908" t="s">
        <v>279</v>
      </c>
      <c r="G1908" s="3">
        <v>0</v>
      </c>
      <c r="H1908" s="5">
        <v>3.8441358796296295E-2</v>
      </c>
      <c r="I1908" s="2">
        <v>0</v>
      </c>
      <c r="J1908" s="2">
        <v>0</v>
      </c>
      <c r="K1908" s="2">
        <v>0</v>
      </c>
      <c r="L1908" s="2">
        <v>3</v>
      </c>
      <c r="M1908" s="2">
        <v>3</v>
      </c>
      <c r="N1908">
        <v>0</v>
      </c>
      <c r="O1908" s="2">
        <v>1</v>
      </c>
      <c r="P1908" s="2">
        <v>1</v>
      </c>
      <c r="Q1908" s="2">
        <v>2</v>
      </c>
      <c r="R1908" s="2">
        <v>2</v>
      </c>
      <c r="S1908" s="2">
        <v>0</v>
      </c>
      <c r="T1908" s="2">
        <v>0</v>
      </c>
      <c r="U1908" s="2">
        <v>0</v>
      </c>
      <c r="V1908" s="45">
        <v>1.545138888888889E-2</v>
      </c>
      <c r="W1908" s="45">
        <v>0</v>
      </c>
      <c r="X1908" s="45">
        <v>6.1840277777777779E-2</v>
      </c>
      <c r="Y1908" s="2">
        <v>0</v>
      </c>
      <c r="Z1908" s="2">
        <v>2</v>
      </c>
      <c r="AA1908">
        <v>3</v>
      </c>
      <c r="AB1908" t="str">
        <f t="shared" si="24"/>
        <v>Out of AreaMonmouthshire</v>
      </c>
      <c r="AC1908" t="str">
        <f>IFERROR(VLOOKUP(AB1908,Control!X:Y,2,FALSE),"secondary")</f>
        <v>secondary</v>
      </c>
    </row>
    <row r="1909" spans="1:29" x14ac:dyDescent="0.25">
      <c r="A1909" s="11">
        <v>44655</v>
      </c>
      <c r="B1909" s="2">
        <v>14</v>
      </c>
      <c r="C1909" t="s">
        <v>82</v>
      </c>
      <c r="D1909" t="s">
        <v>178</v>
      </c>
      <c r="E1909" t="s">
        <v>77</v>
      </c>
      <c r="F1909" t="s">
        <v>271</v>
      </c>
      <c r="G1909" s="3">
        <v>0</v>
      </c>
      <c r="H1909" s="5" t="s">
        <v>77</v>
      </c>
      <c r="I1909" s="2">
        <v>0</v>
      </c>
      <c r="J1909" s="2">
        <v>0</v>
      </c>
      <c r="K1909" s="2">
        <v>0</v>
      </c>
      <c r="L1909" s="2">
        <v>1</v>
      </c>
      <c r="M1909" s="2">
        <v>0</v>
      </c>
      <c r="N1909">
        <v>0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0</v>
      </c>
      <c r="U1909" s="2">
        <v>1</v>
      </c>
      <c r="V1909" s="45" t="s">
        <v>77</v>
      </c>
      <c r="W1909" s="45" t="s">
        <v>77</v>
      </c>
      <c r="X1909" s="45" t="s">
        <v>77</v>
      </c>
      <c r="Y1909" s="2">
        <v>1</v>
      </c>
      <c r="Z1909" s="2">
        <v>0</v>
      </c>
      <c r="AA1909">
        <v>1</v>
      </c>
      <c r="AB1909" t="str">
        <f t="shared" si="24"/>
        <v>Out of AreaNewport</v>
      </c>
      <c r="AC1909" t="str">
        <f>IFERROR(VLOOKUP(AB1909,Control!X:Y,2,FALSE),"secondary")</f>
        <v>secondary</v>
      </c>
    </row>
    <row r="1910" spans="1:29" x14ac:dyDescent="0.25">
      <c r="A1910" s="11">
        <v>44655</v>
      </c>
      <c r="B1910" s="2">
        <v>14</v>
      </c>
      <c r="C1910" t="s">
        <v>82</v>
      </c>
      <c r="D1910" t="s">
        <v>178</v>
      </c>
      <c r="E1910" t="s">
        <v>77</v>
      </c>
      <c r="F1910" t="s">
        <v>270</v>
      </c>
      <c r="G1910" s="3">
        <v>0</v>
      </c>
      <c r="H1910" s="5" t="s">
        <v>77</v>
      </c>
      <c r="I1910" s="2">
        <v>0</v>
      </c>
      <c r="J1910" s="2">
        <v>0</v>
      </c>
      <c r="K1910" s="2">
        <v>0</v>
      </c>
      <c r="L1910" s="2">
        <v>1</v>
      </c>
      <c r="M1910" s="2">
        <v>0</v>
      </c>
      <c r="N1910">
        <v>0</v>
      </c>
      <c r="O1910" s="2">
        <v>0</v>
      </c>
      <c r="P1910" s="2">
        <v>0</v>
      </c>
      <c r="Q1910" s="2">
        <v>1</v>
      </c>
      <c r="R1910" s="2">
        <v>1</v>
      </c>
      <c r="S1910" s="2">
        <v>0</v>
      </c>
      <c r="T1910" s="2">
        <v>0</v>
      </c>
      <c r="U1910" s="2">
        <v>0</v>
      </c>
      <c r="V1910" s="45" t="s">
        <v>77</v>
      </c>
      <c r="W1910" s="45" t="s">
        <v>77</v>
      </c>
      <c r="X1910" s="45" t="s">
        <v>77</v>
      </c>
      <c r="Y1910" s="2">
        <v>0</v>
      </c>
      <c r="Z1910" s="2">
        <v>1</v>
      </c>
      <c r="AA1910">
        <v>0</v>
      </c>
      <c r="AB1910" t="str">
        <f t="shared" si="24"/>
        <v>Out of AreaPembrokeshire</v>
      </c>
      <c r="AC1910" t="str">
        <f>IFERROR(VLOOKUP(AB1910,Control!X:Y,2,FALSE),"secondary")</f>
        <v>secondary</v>
      </c>
    </row>
    <row r="1911" spans="1:29" x14ac:dyDescent="0.25">
      <c r="A1911" s="11">
        <v>44655</v>
      </c>
      <c r="B1911" s="2">
        <v>14</v>
      </c>
      <c r="C1911" t="s">
        <v>82</v>
      </c>
      <c r="D1911" t="s">
        <v>142</v>
      </c>
      <c r="E1911" t="s">
        <v>143</v>
      </c>
      <c r="F1911" t="s">
        <v>94</v>
      </c>
      <c r="G1911" s="3">
        <v>63.20138799999998</v>
      </c>
      <c r="H1911" s="5">
        <v>8.1514325825825809E-2</v>
      </c>
      <c r="I1911" s="2">
        <v>5</v>
      </c>
      <c r="J1911" s="2">
        <v>3</v>
      </c>
      <c r="K1911" s="2">
        <v>0</v>
      </c>
      <c r="L1911" s="2">
        <v>32</v>
      </c>
      <c r="M1911" s="2">
        <v>32</v>
      </c>
      <c r="N1911">
        <v>0</v>
      </c>
      <c r="O1911" s="2">
        <v>16</v>
      </c>
      <c r="P1911" s="2">
        <v>5</v>
      </c>
      <c r="Q1911" s="2">
        <v>19</v>
      </c>
      <c r="R1911" s="2">
        <v>23</v>
      </c>
      <c r="S1911" s="2">
        <v>4</v>
      </c>
      <c r="T1911" s="2">
        <v>1</v>
      </c>
      <c r="U1911" s="2">
        <v>3</v>
      </c>
      <c r="V1911" s="45">
        <v>5.8333333333333336E-3</v>
      </c>
      <c r="W1911" s="45">
        <v>0.4</v>
      </c>
      <c r="X1911" s="45">
        <v>4.8310185185185185E-2</v>
      </c>
      <c r="Y1911" s="2">
        <v>4</v>
      </c>
      <c r="Z1911" s="2">
        <v>23</v>
      </c>
      <c r="AA1911">
        <v>32</v>
      </c>
      <c r="AB1911" t="str">
        <f t="shared" si="24"/>
        <v>Out of AreaPowys</v>
      </c>
      <c r="AC1911" t="str">
        <f>IFERROR(VLOOKUP(AB1911,Control!X:Y,2,FALSE),"secondary")</f>
        <v>secondary</v>
      </c>
    </row>
    <row r="1912" spans="1:29" x14ac:dyDescent="0.25">
      <c r="A1912" s="11">
        <v>44655</v>
      </c>
      <c r="B1912" s="2">
        <v>14</v>
      </c>
      <c r="C1912" t="s">
        <v>82</v>
      </c>
      <c r="D1912" t="s">
        <v>148</v>
      </c>
      <c r="E1912" t="s">
        <v>143</v>
      </c>
      <c r="F1912" t="s">
        <v>94</v>
      </c>
      <c r="G1912" s="3">
        <v>17.452221499999997</v>
      </c>
      <c r="H1912" s="5">
        <v>3.2436341707516345E-2</v>
      </c>
      <c r="I1912" s="2">
        <v>0</v>
      </c>
      <c r="J1912" s="2">
        <v>0</v>
      </c>
      <c r="K1912" s="2">
        <v>0</v>
      </c>
      <c r="L1912" s="2">
        <v>34</v>
      </c>
      <c r="M1912" s="2">
        <v>34</v>
      </c>
      <c r="N1912">
        <v>5</v>
      </c>
      <c r="O1912" s="2">
        <v>24</v>
      </c>
      <c r="P1912" s="2">
        <v>3</v>
      </c>
      <c r="Q1912" s="2">
        <v>28</v>
      </c>
      <c r="R1912" s="2">
        <v>30</v>
      </c>
      <c r="S1912" s="2">
        <v>2</v>
      </c>
      <c r="T1912" s="2">
        <v>1</v>
      </c>
      <c r="U1912" s="2">
        <v>0</v>
      </c>
      <c r="V1912" s="45">
        <v>1.5266203703703705E-2</v>
      </c>
      <c r="W1912" s="45">
        <v>0.33333333333333331</v>
      </c>
      <c r="X1912" s="45">
        <v>6.5381944444444451E-2</v>
      </c>
      <c r="Y1912" s="2">
        <v>1</v>
      </c>
      <c r="Z1912" s="2">
        <v>30</v>
      </c>
      <c r="AA1912">
        <v>34</v>
      </c>
      <c r="AB1912" t="str">
        <f t="shared" si="24"/>
        <v>Out of AreaPowys</v>
      </c>
      <c r="AC1912" t="str">
        <f>IFERROR(VLOOKUP(AB1912,Control!X:Y,2,FALSE),"secondary")</f>
        <v>secondary</v>
      </c>
    </row>
    <row r="1913" spans="1:29" x14ac:dyDescent="0.25">
      <c r="A1913" s="11">
        <v>44655</v>
      </c>
      <c r="B1913" s="2">
        <v>14</v>
      </c>
      <c r="C1913" t="s">
        <v>82</v>
      </c>
      <c r="D1913" t="s">
        <v>154</v>
      </c>
      <c r="E1913" t="s">
        <v>143</v>
      </c>
      <c r="F1913" t="s">
        <v>94</v>
      </c>
      <c r="G1913" s="3">
        <v>0</v>
      </c>
      <c r="H1913" s="5">
        <v>5.5495202380952388E-2</v>
      </c>
      <c r="I1913" s="2">
        <v>2</v>
      </c>
      <c r="J1913" s="2">
        <v>0</v>
      </c>
      <c r="K1913" s="2">
        <v>0</v>
      </c>
      <c r="L1913" s="2">
        <v>14</v>
      </c>
      <c r="M1913" s="2">
        <v>14</v>
      </c>
      <c r="N1913">
        <v>0</v>
      </c>
      <c r="O1913" s="2">
        <v>10</v>
      </c>
      <c r="P1913" s="2">
        <v>7</v>
      </c>
      <c r="Q1913" s="2">
        <v>6</v>
      </c>
      <c r="R1913" s="2">
        <v>7</v>
      </c>
      <c r="S1913" s="2">
        <v>1</v>
      </c>
      <c r="T1913" s="2">
        <v>0</v>
      </c>
      <c r="U1913" s="2">
        <v>0</v>
      </c>
      <c r="V1913" s="45">
        <v>5.9143518518518529E-3</v>
      </c>
      <c r="W1913" s="45">
        <v>0.14285714285714285</v>
      </c>
      <c r="X1913" s="45">
        <v>1.7662037037037039E-2</v>
      </c>
      <c r="Y1913" s="2">
        <v>0</v>
      </c>
      <c r="Z1913" s="2">
        <v>7</v>
      </c>
      <c r="AA1913">
        <v>14</v>
      </c>
      <c r="AB1913" t="str">
        <f t="shared" si="24"/>
        <v>Out of AreaPowys</v>
      </c>
      <c r="AC1913" t="str">
        <f>IFERROR(VLOOKUP(AB1913,Control!X:Y,2,FALSE),"secondary")</f>
        <v>secondary</v>
      </c>
    </row>
    <row r="1914" spans="1:29" x14ac:dyDescent="0.25">
      <c r="A1914" s="11">
        <v>44655</v>
      </c>
      <c r="B1914" s="2">
        <v>14</v>
      </c>
      <c r="C1914" t="s">
        <v>82</v>
      </c>
      <c r="D1914" t="s">
        <v>349</v>
      </c>
      <c r="E1914" t="s">
        <v>143</v>
      </c>
      <c r="F1914" t="s">
        <v>94</v>
      </c>
      <c r="G1914" s="3">
        <v>0</v>
      </c>
      <c r="H1914" s="5">
        <v>4.1643520833333336E-2</v>
      </c>
      <c r="I1914" s="2">
        <v>0</v>
      </c>
      <c r="J1914" s="2">
        <v>0</v>
      </c>
      <c r="K1914" s="2">
        <v>0</v>
      </c>
      <c r="L1914" s="2">
        <v>1</v>
      </c>
      <c r="M1914" s="2">
        <v>1</v>
      </c>
      <c r="N1914">
        <v>0</v>
      </c>
      <c r="O1914" s="2">
        <v>1</v>
      </c>
      <c r="P1914" s="2">
        <v>0</v>
      </c>
      <c r="Q1914" s="2">
        <v>1</v>
      </c>
      <c r="R1914" s="2">
        <v>1</v>
      </c>
      <c r="S1914" s="2">
        <v>0</v>
      </c>
      <c r="T1914" s="2">
        <v>0</v>
      </c>
      <c r="U1914" s="2">
        <v>0</v>
      </c>
      <c r="V1914" s="45" t="s">
        <v>77</v>
      </c>
      <c r="W1914" s="45" t="s">
        <v>77</v>
      </c>
      <c r="X1914" s="45">
        <v>3.5185185185185187E-2</v>
      </c>
      <c r="Y1914" s="2">
        <v>0</v>
      </c>
      <c r="Z1914" s="2">
        <v>1</v>
      </c>
      <c r="AA1914">
        <v>1</v>
      </c>
      <c r="AB1914" t="str">
        <f t="shared" si="24"/>
        <v>Out of AreaPowys</v>
      </c>
      <c r="AC1914" t="str">
        <f>IFERROR(VLOOKUP(AB1914,Control!X:Y,2,FALSE),"secondary")</f>
        <v>secondary</v>
      </c>
    </row>
    <row r="1915" spans="1:29" x14ac:dyDescent="0.25">
      <c r="A1915" s="11">
        <v>44655</v>
      </c>
      <c r="B1915" s="2">
        <v>14</v>
      </c>
      <c r="C1915" t="s">
        <v>82</v>
      </c>
      <c r="D1915" t="s">
        <v>215</v>
      </c>
      <c r="E1915" t="s">
        <v>143</v>
      </c>
      <c r="F1915" t="s">
        <v>94</v>
      </c>
      <c r="G1915" s="3">
        <v>0</v>
      </c>
      <c r="H1915" s="5">
        <v>2.7754631944444445E-2</v>
      </c>
      <c r="I1915" s="2">
        <v>0</v>
      </c>
      <c r="J1915" s="2">
        <v>0</v>
      </c>
      <c r="K1915" s="2">
        <v>0</v>
      </c>
      <c r="L1915" s="2">
        <v>1</v>
      </c>
      <c r="M1915" s="2">
        <v>1</v>
      </c>
      <c r="N1915">
        <v>0</v>
      </c>
      <c r="O1915" s="2">
        <v>1</v>
      </c>
      <c r="P1915" s="2">
        <v>0</v>
      </c>
      <c r="Q1915" s="2">
        <v>1</v>
      </c>
      <c r="R1915" s="2">
        <v>1</v>
      </c>
      <c r="S1915" s="2">
        <v>0</v>
      </c>
      <c r="T1915" s="2">
        <v>0</v>
      </c>
      <c r="U1915" s="2">
        <v>0</v>
      </c>
      <c r="V1915" s="45" t="s">
        <v>77</v>
      </c>
      <c r="W1915" s="45" t="s">
        <v>77</v>
      </c>
      <c r="X1915" s="45">
        <v>0.19234953703703705</v>
      </c>
      <c r="Y1915" s="2">
        <v>0</v>
      </c>
      <c r="Z1915" s="2">
        <v>1</v>
      </c>
      <c r="AA1915">
        <v>1</v>
      </c>
      <c r="AB1915" t="str">
        <f t="shared" si="24"/>
        <v>Out of AreaPowys</v>
      </c>
      <c r="AC1915" t="str">
        <f>IFERROR(VLOOKUP(AB1915,Control!X:Y,2,FALSE),"secondary")</f>
        <v>secondary</v>
      </c>
    </row>
    <row r="1916" spans="1:29" x14ac:dyDescent="0.25">
      <c r="A1916" s="11">
        <v>44655</v>
      </c>
      <c r="B1916" s="2">
        <v>14</v>
      </c>
      <c r="C1916" t="s">
        <v>82</v>
      </c>
      <c r="D1916" t="s">
        <v>222</v>
      </c>
      <c r="E1916" t="s">
        <v>143</v>
      </c>
      <c r="F1916" t="s">
        <v>274</v>
      </c>
      <c r="G1916" s="3">
        <v>0</v>
      </c>
      <c r="H1916" s="5" t="s">
        <v>77</v>
      </c>
      <c r="I1916" s="2">
        <v>0</v>
      </c>
      <c r="J1916" s="2">
        <v>0</v>
      </c>
      <c r="K1916" s="2">
        <v>0</v>
      </c>
      <c r="L1916" s="2">
        <v>1</v>
      </c>
      <c r="M1916" s="2">
        <v>1</v>
      </c>
      <c r="N1916">
        <v>0</v>
      </c>
      <c r="O1916" s="2">
        <v>1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1</v>
      </c>
      <c r="V1916" s="45" t="s">
        <v>77</v>
      </c>
      <c r="W1916" s="45" t="s">
        <v>77</v>
      </c>
      <c r="X1916" s="45" t="s">
        <v>77</v>
      </c>
      <c r="Y1916" s="2">
        <v>1</v>
      </c>
      <c r="Z1916" s="2">
        <v>0</v>
      </c>
      <c r="AA1916">
        <v>1</v>
      </c>
      <c r="AB1916" t="str">
        <f t="shared" si="24"/>
        <v>Out of AreaRhondda Cynon Taff</v>
      </c>
      <c r="AC1916" t="str">
        <f>IFERROR(VLOOKUP(AB1916,Control!X:Y,2,FALSE),"secondary")</f>
        <v>secondary</v>
      </c>
    </row>
    <row r="1917" spans="1:29" x14ac:dyDescent="0.25">
      <c r="A1917" s="11">
        <v>44655</v>
      </c>
      <c r="B1917" s="2">
        <v>14</v>
      </c>
      <c r="C1917" t="s">
        <v>82</v>
      </c>
      <c r="D1917" t="s">
        <v>165</v>
      </c>
      <c r="E1917" t="s">
        <v>77</v>
      </c>
      <c r="F1917" t="s">
        <v>267</v>
      </c>
      <c r="G1917" s="3">
        <v>0</v>
      </c>
      <c r="H1917" s="5">
        <v>1.3541666666666667E-2</v>
      </c>
      <c r="I1917" s="2">
        <v>0</v>
      </c>
      <c r="J1917" s="2">
        <v>0</v>
      </c>
      <c r="K1917" s="2">
        <v>0</v>
      </c>
      <c r="L1917" s="2">
        <v>2</v>
      </c>
      <c r="M1917" s="2">
        <v>2</v>
      </c>
      <c r="N1917">
        <v>0</v>
      </c>
      <c r="O1917" s="2">
        <v>2</v>
      </c>
      <c r="P1917" s="2">
        <v>1</v>
      </c>
      <c r="Q1917" s="2">
        <v>0</v>
      </c>
      <c r="R1917" s="2">
        <v>1</v>
      </c>
      <c r="S1917" s="2">
        <v>1</v>
      </c>
      <c r="T1917" s="2">
        <v>0</v>
      </c>
      <c r="U1917" s="2">
        <v>0</v>
      </c>
      <c r="V1917" s="45">
        <v>3.5532407407407405E-3</v>
      </c>
      <c r="W1917" s="45">
        <v>1</v>
      </c>
      <c r="X1917" s="45">
        <v>1.0439814814814815E-2</v>
      </c>
      <c r="Y1917" s="2">
        <v>0</v>
      </c>
      <c r="Z1917" s="2">
        <v>1</v>
      </c>
      <c r="AA1917">
        <v>2</v>
      </c>
      <c r="AB1917" t="str">
        <f t="shared" si="24"/>
        <v>Out of AreaSwansea</v>
      </c>
      <c r="AC1917" t="str">
        <f>IFERROR(VLOOKUP(AB1917,Control!X:Y,2,FALSE),"secondary")</f>
        <v>secondary</v>
      </c>
    </row>
    <row r="1918" spans="1:29" x14ac:dyDescent="0.25">
      <c r="A1918" s="11">
        <v>44655</v>
      </c>
      <c r="B1918" s="2">
        <v>14</v>
      </c>
      <c r="C1918" t="s">
        <v>82</v>
      </c>
      <c r="D1918" t="s">
        <v>178</v>
      </c>
      <c r="E1918" t="s">
        <v>77</v>
      </c>
      <c r="F1918" t="s">
        <v>267</v>
      </c>
      <c r="G1918" s="3">
        <v>0</v>
      </c>
      <c r="H1918" s="5" t="s">
        <v>77</v>
      </c>
      <c r="I1918" s="2">
        <v>0</v>
      </c>
      <c r="J1918" s="2">
        <v>0</v>
      </c>
      <c r="K1918" s="2">
        <v>0</v>
      </c>
      <c r="L1918" s="2">
        <v>2</v>
      </c>
      <c r="M1918" s="2">
        <v>1</v>
      </c>
      <c r="N1918">
        <v>0</v>
      </c>
      <c r="O1918" s="2">
        <v>0</v>
      </c>
      <c r="P1918" s="2">
        <v>0</v>
      </c>
      <c r="Q1918" s="2">
        <v>0</v>
      </c>
      <c r="R1918" s="2">
        <v>1</v>
      </c>
      <c r="S1918" s="2">
        <v>1</v>
      </c>
      <c r="T1918" s="2">
        <v>0</v>
      </c>
      <c r="U1918" s="2">
        <v>1</v>
      </c>
      <c r="V1918" s="45" t="s">
        <v>77</v>
      </c>
      <c r="W1918" s="45" t="s">
        <v>77</v>
      </c>
      <c r="X1918" s="45">
        <v>6.9930555555555565E-2</v>
      </c>
      <c r="Y1918" s="2">
        <v>1</v>
      </c>
      <c r="Z1918" s="2">
        <v>1</v>
      </c>
      <c r="AA1918">
        <v>2</v>
      </c>
      <c r="AB1918" t="str">
        <f t="shared" si="24"/>
        <v>Out of AreaSwansea</v>
      </c>
      <c r="AC1918" t="str">
        <f>IFERROR(VLOOKUP(AB1918,Control!X:Y,2,FALSE),"secondary")</f>
        <v>secondary</v>
      </c>
    </row>
    <row r="1919" spans="1:29" x14ac:dyDescent="0.25">
      <c r="A1919" s="11">
        <v>44655</v>
      </c>
      <c r="B1919" s="2">
        <v>14</v>
      </c>
      <c r="C1919" t="s">
        <v>82</v>
      </c>
      <c r="D1919" t="s">
        <v>142</v>
      </c>
      <c r="E1919" t="s">
        <v>143</v>
      </c>
      <c r="F1919" t="s">
        <v>277</v>
      </c>
      <c r="G1919" s="3">
        <v>0</v>
      </c>
      <c r="H1919" s="5">
        <v>7.6932868055555562E-2</v>
      </c>
      <c r="I1919" s="2">
        <v>0</v>
      </c>
      <c r="J1919" s="2">
        <v>0</v>
      </c>
      <c r="K1919" s="2">
        <v>0</v>
      </c>
      <c r="L1919" s="2">
        <v>1</v>
      </c>
      <c r="M1919" s="2">
        <v>1</v>
      </c>
      <c r="N1919">
        <v>0</v>
      </c>
      <c r="O1919" s="2">
        <v>0</v>
      </c>
      <c r="P1919" s="2">
        <v>0</v>
      </c>
      <c r="Q1919" s="2">
        <v>1</v>
      </c>
      <c r="R1919" s="2">
        <v>1</v>
      </c>
      <c r="S1919" s="2">
        <v>0</v>
      </c>
      <c r="T1919" s="2">
        <v>0</v>
      </c>
      <c r="U1919" s="2">
        <v>0</v>
      </c>
      <c r="V1919" s="45" t="s">
        <v>77</v>
      </c>
      <c r="W1919" s="45" t="s">
        <v>77</v>
      </c>
      <c r="X1919" s="45">
        <v>3.8333333333333337E-2</v>
      </c>
      <c r="Y1919" s="2">
        <v>0</v>
      </c>
      <c r="Z1919" s="2">
        <v>1</v>
      </c>
      <c r="AA1919">
        <v>1</v>
      </c>
      <c r="AB1919" t="str">
        <f t="shared" si="24"/>
        <v>Out of AreaWrexham</v>
      </c>
      <c r="AC1919" t="str">
        <f>IFERROR(VLOOKUP(AB1919,Control!X:Y,2,FALSE),"secondary")</f>
        <v>secondary</v>
      </c>
    </row>
    <row r="1920" spans="1:29" x14ac:dyDescent="0.25">
      <c r="A1920" s="11">
        <v>44655</v>
      </c>
      <c r="B1920" s="2">
        <v>14</v>
      </c>
      <c r="C1920" t="s">
        <v>82</v>
      </c>
      <c r="D1920" t="s">
        <v>156</v>
      </c>
      <c r="E1920" t="s">
        <v>143</v>
      </c>
      <c r="F1920" t="s">
        <v>277</v>
      </c>
      <c r="G1920" s="3">
        <v>0</v>
      </c>
      <c r="H1920" s="5">
        <v>1.7361111111111112E-2</v>
      </c>
      <c r="I1920" s="2">
        <v>0</v>
      </c>
      <c r="J1920" s="2">
        <v>0</v>
      </c>
      <c r="K1920" s="2">
        <v>0</v>
      </c>
      <c r="L1920" s="2">
        <v>1</v>
      </c>
      <c r="M1920" s="2">
        <v>1</v>
      </c>
      <c r="N1920">
        <v>0</v>
      </c>
      <c r="O1920" s="2">
        <v>1</v>
      </c>
      <c r="P1920" s="2">
        <v>0</v>
      </c>
      <c r="Q1920" s="2">
        <v>0</v>
      </c>
      <c r="R1920" s="2">
        <v>1</v>
      </c>
      <c r="S1920" s="2">
        <v>1</v>
      </c>
      <c r="T1920" s="2">
        <v>0</v>
      </c>
      <c r="U1920" s="2">
        <v>0</v>
      </c>
      <c r="V1920" s="45" t="s">
        <v>77</v>
      </c>
      <c r="W1920" s="45" t="s">
        <v>77</v>
      </c>
      <c r="X1920" s="45">
        <v>1.2766203703703703E-2</v>
      </c>
      <c r="Y1920" s="2">
        <v>0</v>
      </c>
      <c r="Z1920" s="2">
        <v>1</v>
      </c>
      <c r="AA1920">
        <v>1</v>
      </c>
      <c r="AB1920" t="str">
        <f t="shared" si="24"/>
        <v>Out of AreaWrexham</v>
      </c>
      <c r="AC1920" t="str">
        <f>IFERROR(VLOOKUP(AB1920,Control!X:Y,2,FALSE),"secondary")</f>
        <v>secondary</v>
      </c>
    </row>
    <row r="1921" spans="1:29" x14ac:dyDescent="0.25">
      <c r="A1921" s="11">
        <v>44655</v>
      </c>
      <c r="B1921" s="2">
        <v>14</v>
      </c>
      <c r="C1921" t="s">
        <v>82</v>
      </c>
      <c r="D1921" t="s">
        <v>176</v>
      </c>
      <c r="E1921" t="s">
        <v>143</v>
      </c>
      <c r="F1921" t="s">
        <v>277</v>
      </c>
      <c r="G1921" s="3">
        <v>0</v>
      </c>
      <c r="H1921" s="5">
        <v>1.6793979166666667E-2</v>
      </c>
      <c r="I1921" s="2">
        <v>0</v>
      </c>
      <c r="J1921" s="2">
        <v>0</v>
      </c>
      <c r="K1921" s="2">
        <v>0</v>
      </c>
      <c r="L1921" s="2">
        <v>1</v>
      </c>
      <c r="M1921" s="2">
        <v>1</v>
      </c>
      <c r="N1921">
        <v>0</v>
      </c>
      <c r="O1921" s="2">
        <v>1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1</v>
      </c>
      <c r="V1921" s="45" t="s">
        <v>77</v>
      </c>
      <c r="W1921" s="45" t="s">
        <v>77</v>
      </c>
      <c r="X1921" s="45" t="s">
        <v>77</v>
      </c>
      <c r="Y1921" s="2">
        <v>1</v>
      </c>
      <c r="Z1921" s="2">
        <v>0</v>
      </c>
      <c r="AA1921">
        <v>1</v>
      </c>
      <c r="AB1921" t="str">
        <f t="shared" si="24"/>
        <v>Out of AreaWrexham</v>
      </c>
      <c r="AC1921" t="str">
        <f>IFERROR(VLOOKUP(AB1921,Control!X:Y,2,FALSE),"secondary")</f>
        <v>secondary</v>
      </c>
    </row>
    <row r="1922" spans="1:29" x14ac:dyDescent="0.25">
      <c r="A1922" s="11">
        <v>44655</v>
      </c>
      <c r="B1922" s="2">
        <v>14</v>
      </c>
      <c r="C1922" t="s">
        <v>82</v>
      </c>
      <c r="D1922" t="s">
        <v>166</v>
      </c>
      <c r="E1922" t="s">
        <v>143</v>
      </c>
      <c r="F1922" t="s">
        <v>277</v>
      </c>
      <c r="G1922" s="3">
        <v>0</v>
      </c>
      <c r="H1922" s="5">
        <v>1.2928243055555556E-2</v>
      </c>
      <c r="I1922" s="2">
        <v>0</v>
      </c>
      <c r="J1922" s="2">
        <v>0</v>
      </c>
      <c r="K1922" s="2">
        <v>0</v>
      </c>
      <c r="L1922" s="2">
        <v>1</v>
      </c>
      <c r="M1922" s="2">
        <v>1</v>
      </c>
      <c r="N1922">
        <v>0</v>
      </c>
      <c r="O1922" s="2">
        <v>1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1</v>
      </c>
      <c r="V1922" s="45" t="s">
        <v>77</v>
      </c>
      <c r="W1922" s="45" t="s">
        <v>77</v>
      </c>
      <c r="X1922" s="45" t="s">
        <v>77</v>
      </c>
      <c r="Y1922" s="2">
        <v>1</v>
      </c>
      <c r="Z1922" s="2">
        <v>0</v>
      </c>
      <c r="AA1922">
        <v>1</v>
      </c>
      <c r="AB1922" t="str">
        <f t="shared" si="24"/>
        <v>Out of AreaWrexham</v>
      </c>
      <c r="AC1922" t="str">
        <f>IFERROR(VLOOKUP(AB1922,Control!X:Y,2,FALSE),"secondary")</f>
        <v>secondary</v>
      </c>
    </row>
    <row r="1923" spans="1:29" x14ac:dyDescent="0.25">
      <c r="A1923" s="11">
        <v>44655</v>
      </c>
      <c r="B1923" s="2">
        <v>14</v>
      </c>
      <c r="C1923" t="s">
        <v>94</v>
      </c>
      <c r="D1923" t="s">
        <v>240</v>
      </c>
      <c r="E1923" t="s">
        <v>153</v>
      </c>
      <c r="F1923" t="s">
        <v>94</v>
      </c>
      <c r="G1923" s="3">
        <v>0</v>
      </c>
      <c r="H1923" s="5">
        <v>2.5706020833333332E-2</v>
      </c>
      <c r="I1923" s="2">
        <v>0</v>
      </c>
      <c r="J1923" s="2">
        <v>0</v>
      </c>
      <c r="K1923" s="2">
        <v>0</v>
      </c>
      <c r="L1923" s="2">
        <v>1</v>
      </c>
      <c r="M1923" s="2">
        <v>1</v>
      </c>
      <c r="N1923">
        <v>0</v>
      </c>
      <c r="O1923" s="2">
        <v>1</v>
      </c>
      <c r="P1923" s="2">
        <v>1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45">
        <v>1.5625000000000001E-3</v>
      </c>
      <c r="W1923" s="45">
        <v>1</v>
      </c>
      <c r="X1923" s="45" t="s">
        <v>77</v>
      </c>
      <c r="Y1923" s="2">
        <v>0</v>
      </c>
      <c r="Z1923" s="2">
        <v>0</v>
      </c>
      <c r="AA1923">
        <v>1</v>
      </c>
      <c r="AB1923" t="str">
        <f t="shared" si="24"/>
        <v>PowysPowys</v>
      </c>
      <c r="AC1923" t="str">
        <f>IFERROR(VLOOKUP(AB1923,Control!X:Y,2,FALSE),"secondary")</f>
        <v>Primary</v>
      </c>
    </row>
    <row r="1924" spans="1:29" x14ac:dyDescent="0.25">
      <c r="A1924" s="11">
        <v>44655</v>
      </c>
      <c r="B1924" s="2">
        <v>14</v>
      </c>
      <c r="C1924" t="s">
        <v>94</v>
      </c>
      <c r="D1924" t="s">
        <v>228</v>
      </c>
      <c r="E1924" t="s">
        <v>170</v>
      </c>
      <c r="F1924" t="s">
        <v>94</v>
      </c>
      <c r="G1924" s="3">
        <v>0</v>
      </c>
      <c r="H1924" s="5">
        <v>2.5555555555555554E-2</v>
      </c>
      <c r="I1924" s="2">
        <v>0</v>
      </c>
      <c r="J1924" s="2">
        <v>0</v>
      </c>
      <c r="K1924" s="2">
        <v>0</v>
      </c>
      <c r="L1924" s="2">
        <v>1</v>
      </c>
      <c r="M1924" s="2">
        <v>1</v>
      </c>
      <c r="N1924">
        <v>0</v>
      </c>
      <c r="O1924" s="2">
        <v>1</v>
      </c>
      <c r="P1924" s="2">
        <v>0</v>
      </c>
      <c r="Q1924" s="2">
        <v>1</v>
      </c>
      <c r="R1924" s="2">
        <v>1</v>
      </c>
      <c r="S1924" s="2">
        <v>0</v>
      </c>
      <c r="T1924" s="2">
        <v>0</v>
      </c>
      <c r="U1924" s="2">
        <v>0</v>
      </c>
      <c r="V1924" s="45" t="s">
        <v>77</v>
      </c>
      <c r="W1924" s="45" t="s">
        <v>77</v>
      </c>
      <c r="X1924" s="45">
        <v>3.6550925925925924E-2</v>
      </c>
      <c r="Y1924" s="2">
        <v>0</v>
      </c>
      <c r="Z1924" s="2">
        <v>1</v>
      </c>
      <c r="AA1924">
        <v>1</v>
      </c>
      <c r="AB1924" t="str">
        <f t="shared" si="24"/>
        <v>PowysPowys</v>
      </c>
      <c r="AC1924" t="str">
        <f>IFERROR(VLOOKUP(AB1924,Control!X:Y,2,FALSE),"secondary")</f>
        <v>Primary</v>
      </c>
    </row>
    <row r="1925" spans="1:29" x14ac:dyDescent="0.25">
      <c r="A1925" s="11">
        <v>44655</v>
      </c>
      <c r="B1925" s="2">
        <v>14</v>
      </c>
      <c r="C1925" t="s">
        <v>80</v>
      </c>
      <c r="D1925" t="s">
        <v>133</v>
      </c>
      <c r="E1925" t="s">
        <v>132</v>
      </c>
      <c r="F1925" t="s">
        <v>269</v>
      </c>
      <c r="G1925" s="3">
        <v>11.214722166666666</v>
      </c>
      <c r="H1925" s="5">
        <v>7.6582329365079374E-2</v>
      </c>
      <c r="I1925" s="2">
        <v>1</v>
      </c>
      <c r="J1925" s="2">
        <v>1</v>
      </c>
      <c r="K1925" s="2">
        <v>0</v>
      </c>
      <c r="L1925" s="2">
        <v>7</v>
      </c>
      <c r="M1925" s="2">
        <v>7</v>
      </c>
      <c r="N1925">
        <v>1</v>
      </c>
      <c r="O1925" s="2">
        <v>3</v>
      </c>
      <c r="P1925" s="2">
        <v>2</v>
      </c>
      <c r="Q1925" s="2">
        <v>4</v>
      </c>
      <c r="R1925" s="2">
        <v>5</v>
      </c>
      <c r="S1925" s="2">
        <v>1</v>
      </c>
      <c r="T1925" s="2">
        <v>0</v>
      </c>
      <c r="U1925" s="2">
        <v>0</v>
      </c>
      <c r="V1925" s="45">
        <v>4.8726851851851856E-3</v>
      </c>
      <c r="W1925" s="45">
        <v>0.5</v>
      </c>
      <c r="X1925" s="45">
        <v>9.4976851851851868E-2</v>
      </c>
      <c r="Y1925" s="2">
        <v>0</v>
      </c>
      <c r="Z1925" s="2">
        <v>5</v>
      </c>
      <c r="AA1925">
        <v>7</v>
      </c>
      <c r="AB1925" t="str">
        <f t="shared" si="24"/>
        <v>Swansea BayBridgend</v>
      </c>
      <c r="AC1925" t="str">
        <f>IFERROR(VLOOKUP(AB1925,Control!X:Y,2,FALSE),"secondary")</f>
        <v>secondary</v>
      </c>
    </row>
    <row r="1926" spans="1:29" x14ac:dyDescent="0.25">
      <c r="A1926" s="11">
        <v>44655</v>
      </c>
      <c r="B1926" s="2">
        <v>14</v>
      </c>
      <c r="C1926" t="s">
        <v>80</v>
      </c>
      <c r="D1926" t="s">
        <v>133</v>
      </c>
      <c r="E1926" t="s">
        <v>132</v>
      </c>
      <c r="F1926" t="s">
        <v>273</v>
      </c>
      <c r="G1926" s="3">
        <v>0.20944450000000001</v>
      </c>
      <c r="H1926" s="5">
        <v>1.9143520833333334E-2</v>
      </c>
      <c r="I1926" s="2">
        <v>0</v>
      </c>
      <c r="J1926" s="2">
        <v>0</v>
      </c>
      <c r="K1926" s="2">
        <v>0</v>
      </c>
      <c r="L1926" s="2">
        <v>1</v>
      </c>
      <c r="M1926" s="2">
        <v>1</v>
      </c>
      <c r="N1926">
        <v>0</v>
      </c>
      <c r="O1926" s="2">
        <v>1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1</v>
      </c>
      <c r="V1926" s="45" t="s">
        <v>77</v>
      </c>
      <c r="W1926" s="45" t="s">
        <v>77</v>
      </c>
      <c r="X1926" s="45" t="s">
        <v>77</v>
      </c>
      <c r="Y1926" s="2">
        <v>1</v>
      </c>
      <c r="Z1926" s="2">
        <v>0</v>
      </c>
      <c r="AA1926">
        <v>1</v>
      </c>
      <c r="AB1926" t="str">
        <f t="shared" si="24"/>
        <v>Swansea BayCardiff</v>
      </c>
      <c r="AC1926" t="str">
        <f>IFERROR(VLOOKUP(AB1926,Control!X:Y,2,FALSE),"secondary")</f>
        <v>secondary</v>
      </c>
    </row>
    <row r="1927" spans="1:29" x14ac:dyDescent="0.25">
      <c r="A1927" s="11">
        <v>44655</v>
      </c>
      <c r="B1927" s="2">
        <v>14</v>
      </c>
      <c r="C1927" t="s">
        <v>80</v>
      </c>
      <c r="D1927" t="s">
        <v>133</v>
      </c>
      <c r="E1927" t="s">
        <v>132</v>
      </c>
      <c r="F1927" t="s">
        <v>268</v>
      </c>
      <c r="G1927" s="3">
        <v>9.7752778333333321</v>
      </c>
      <c r="H1927" s="5">
        <v>5.4909722222222228E-2</v>
      </c>
      <c r="I1927" s="2">
        <v>1</v>
      </c>
      <c r="J1927" s="2">
        <v>1</v>
      </c>
      <c r="K1927" s="2">
        <v>0</v>
      </c>
      <c r="L1927" s="2">
        <v>10</v>
      </c>
      <c r="M1927" s="2">
        <v>10</v>
      </c>
      <c r="N1927">
        <v>2</v>
      </c>
      <c r="O1927" s="2">
        <v>8</v>
      </c>
      <c r="P1927" s="2">
        <v>4</v>
      </c>
      <c r="Q1927" s="2">
        <v>4</v>
      </c>
      <c r="R1927" s="2">
        <v>4</v>
      </c>
      <c r="S1927" s="2">
        <v>0</v>
      </c>
      <c r="T1927" s="2">
        <v>0</v>
      </c>
      <c r="U1927" s="2">
        <v>2</v>
      </c>
      <c r="V1927" s="45">
        <v>4.820601851851852E-3</v>
      </c>
      <c r="W1927" s="45">
        <v>0.5</v>
      </c>
      <c r="X1927" s="45">
        <v>5.8391203703703709E-2</v>
      </c>
      <c r="Y1927" s="2">
        <v>2</v>
      </c>
      <c r="Z1927" s="2">
        <v>4</v>
      </c>
      <c r="AA1927">
        <v>10</v>
      </c>
      <c r="AB1927" t="str">
        <f t="shared" si="24"/>
        <v>Swansea BayCarmarthenshire</v>
      </c>
      <c r="AC1927" t="str">
        <f>IFERROR(VLOOKUP(AB1927,Control!X:Y,2,FALSE),"secondary")</f>
        <v>secondary</v>
      </c>
    </row>
    <row r="1928" spans="1:29" x14ac:dyDescent="0.25">
      <c r="A1928" s="11">
        <v>44655</v>
      </c>
      <c r="B1928" s="2">
        <v>14</v>
      </c>
      <c r="C1928" t="s">
        <v>80</v>
      </c>
      <c r="D1928" t="s">
        <v>149</v>
      </c>
      <c r="E1928" t="s">
        <v>150</v>
      </c>
      <c r="F1928" t="s">
        <v>268</v>
      </c>
      <c r="G1928" s="3">
        <v>0</v>
      </c>
      <c r="H1928" s="5">
        <v>1.8339100694444447E-2</v>
      </c>
      <c r="I1928" s="2">
        <v>0</v>
      </c>
      <c r="J1928" s="2">
        <v>0</v>
      </c>
      <c r="K1928" s="2">
        <v>0</v>
      </c>
      <c r="L1928" s="2">
        <v>2</v>
      </c>
      <c r="M1928" s="2">
        <v>2</v>
      </c>
      <c r="N1928">
        <v>1</v>
      </c>
      <c r="O1928" s="2">
        <v>2</v>
      </c>
      <c r="P1928" s="2">
        <v>0</v>
      </c>
      <c r="Q1928" s="2">
        <v>1</v>
      </c>
      <c r="R1928" s="2">
        <v>1</v>
      </c>
      <c r="S1928" s="2">
        <v>0</v>
      </c>
      <c r="T1928" s="2">
        <v>0</v>
      </c>
      <c r="U1928" s="2">
        <v>1</v>
      </c>
      <c r="V1928" s="45" t="s">
        <v>77</v>
      </c>
      <c r="W1928" s="45" t="s">
        <v>77</v>
      </c>
      <c r="X1928" s="45">
        <v>7.3206018518518531E-2</v>
      </c>
      <c r="Y1928" s="2">
        <v>1</v>
      </c>
      <c r="Z1928" s="2">
        <v>1</v>
      </c>
      <c r="AA1928">
        <v>2</v>
      </c>
      <c r="AB1928" t="str">
        <f t="shared" si="24"/>
        <v>Swansea BayCarmarthenshire</v>
      </c>
      <c r="AC1928" t="str">
        <f>IFERROR(VLOOKUP(AB1928,Control!X:Y,2,FALSE),"secondary")</f>
        <v>secondary</v>
      </c>
    </row>
    <row r="1929" spans="1:29" x14ac:dyDescent="0.25">
      <c r="A1929" s="11">
        <v>44655</v>
      </c>
      <c r="B1929" s="2">
        <v>14</v>
      </c>
      <c r="C1929" t="s">
        <v>80</v>
      </c>
      <c r="D1929" t="s">
        <v>133</v>
      </c>
      <c r="E1929" t="s">
        <v>132</v>
      </c>
      <c r="F1929" t="s">
        <v>286</v>
      </c>
      <c r="G1929" s="3">
        <v>0</v>
      </c>
      <c r="H1929" s="5">
        <v>1.7638888888888888E-2</v>
      </c>
      <c r="I1929" s="2">
        <v>0</v>
      </c>
      <c r="J1929" s="2">
        <v>0</v>
      </c>
      <c r="K1929" s="2">
        <v>0</v>
      </c>
      <c r="L1929" s="2">
        <v>1</v>
      </c>
      <c r="M1929" s="2">
        <v>1</v>
      </c>
      <c r="N1929">
        <v>0</v>
      </c>
      <c r="O1929" s="2">
        <v>1</v>
      </c>
      <c r="P1929" s="2">
        <v>0</v>
      </c>
      <c r="Q1929" s="2">
        <v>1</v>
      </c>
      <c r="R1929" s="2">
        <v>1</v>
      </c>
      <c r="S1929" s="2">
        <v>0</v>
      </c>
      <c r="T1929" s="2">
        <v>0</v>
      </c>
      <c r="U1929" s="2">
        <v>0</v>
      </c>
      <c r="V1929" s="45" t="s">
        <v>77</v>
      </c>
      <c r="W1929" s="45" t="s">
        <v>77</v>
      </c>
      <c r="X1929" s="45">
        <v>5.7870370370370376E-3</v>
      </c>
      <c r="Y1929" s="2">
        <v>0</v>
      </c>
      <c r="Z1929" s="2">
        <v>1</v>
      </c>
      <c r="AA1929">
        <v>1</v>
      </c>
      <c r="AB1929" t="str">
        <f t="shared" si="24"/>
        <v>Swansea BayCeredigion</v>
      </c>
      <c r="AC1929" t="str">
        <f>IFERROR(VLOOKUP(AB1929,Control!X:Y,2,FALSE),"secondary")</f>
        <v>secondary</v>
      </c>
    </row>
    <row r="1930" spans="1:29" x14ac:dyDescent="0.25">
      <c r="A1930" s="11">
        <v>44655</v>
      </c>
      <c r="B1930" s="2">
        <v>14</v>
      </c>
      <c r="C1930" t="s">
        <v>80</v>
      </c>
      <c r="D1930" t="s">
        <v>133</v>
      </c>
      <c r="E1930" t="s">
        <v>132</v>
      </c>
      <c r="F1930" t="s">
        <v>281</v>
      </c>
      <c r="G1930" s="3">
        <v>0.28888883333333332</v>
      </c>
      <c r="H1930" s="5">
        <v>2.2453701388888886E-2</v>
      </c>
      <c r="I1930" s="2">
        <v>0</v>
      </c>
      <c r="J1930" s="2">
        <v>0</v>
      </c>
      <c r="K1930" s="2">
        <v>0</v>
      </c>
      <c r="L1930" s="2">
        <v>1</v>
      </c>
      <c r="M1930" s="2">
        <v>1</v>
      </c>
      <c r="N1930">
        <v>0</v>
      </c>
      <c r="O1930" s="2">
        <v>1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1</v>
      </c>
      <c r="V1930" s="45" t="s">
        <v>77</v>
      </c>
      <c r="W1930" s="45" t="s">
        <v>77</v>
      </c>
      <c r="X1930" s="45" t="s">
        <v>77</v>
      </c>
      <c r="Y1930" s="2">
        <v>1</v>
      </c>
      <c r="Z1930" s="2">
        <v>0</v>
      </c>
      <c r="AA1930">
        <v>1</v>
      </c>
      <c r="AB1930" t="str">
        <f t="shared" si="24"/>
        <v>Swansea BayMerthyr Tydfil</v>
      </c>
      <c r="AC1930" t="str">
        <f>IFERROR(VLOOKUP(AB1930,Control!X:Y,2,FALSE),"secondary")</f>
        <v>secondary</v>
      </c>
    </row>
    <row r="1931" spans="1:29" x14ac:dyDescent="0.25">
      <c r="A1931" s="11">
        <v>44655</v>
      </c>
      <c r="B1931" s="2">
        <v>14</v>
      </c>
      <c r="C1931" t="s">
        <v>80</v>
      </c>
      <c r="D1931" t="s">
        <v>149</v>
      </c>
      <c r="E1931" t="s">
        <v>150</v>
      </c>
      <c r="F1931" t="s">
        <v>281</v>
      </c>
      <c r="G1931" s="3">
        <v>0</v>
      </c>
      <c r="H1931" s="5">
        <v>9.4849340277777788E-3</v>
      </c>
      <c r="I1931" s="2">
        <v>0</v>
      </c>
      <c r="J1931" s="2">
        <v>0</v>
      </c>
      <c r="K1931" s="2">
        <v>0</v>
      </c>
      <c r="L1931" s="2">
        <v>2</v>
      </c>
      <c r="M1931" s="2">
        <v>2</v>
      </c>
      <c r="N1931">
        <v>0</v>
      </c>
      <c r="O1931" s="2">
        <v>2</v>
      </c>
      <c r="P1931" s="2">
        <v>2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45">
        <v>1.3541666666666667E-3</v>
      </c>
      <c r="W1931" s="45">
        <v>1</v>
      </c>
      <c r="X1931" s="45" t="s">
        <v>77</v>
      </c>
      <c r="Y1931" s="2">
        <v>0</v>
      </c>
      <c r="Z1931" s="2">
        <v>0</v>
      </c>
      <c r="AA1931">
        <v>2</v>
      </c>
      <c r="AB1931" t="str">
        <f t="shared" si="24"/>
        <v>Swansea BayMerthyr Tydfil</v>
      </c>
      <c r="AC1931" t="str">
        <f>IFERROR(VLOOKUP(AB1931,Control!X:Y,2,FALSE),"secondary")</f>
        <v>secondary</v>
      </c>
    </row>
    <row r="1932" spans="1:29" x14ac:dyDescent="0.25">
      <c r="A1932" s="11">
        <v>44655</v>
      </c>
      <c r="B1932" s="2">
        <v>14</v>
      </c>
      <c r="C1932" t="s">
        <v>80</v>
      </c>
      <c r="D1932" t="s">
        <v>133</v>
      </c>
      <c r="E1932" t="s">
        <v>132</v>
      </c>
      <c r="F1932" t="s">
        <v>275</v>
      </c>
      <c r="G1932" s="3">
        <v>323.26138516666668</v>
      </c>
      <c r="H1932" s="5">
        <v>0.16266826640720394</v>
      </c>
      <c r="I1932" s="2">
        <v>25</v>
      </c>
      <c r="J1932" s="2">
        <v>23</v>
      </c>
      <c r="K1932" s="2">
        <v>6</v>
      </c>
      <c r="L1932" s="2">
        <v>96</v>
      </c>
      <c r="M1932" s="2">
        <v>95</v>
      </c>
      <c r="N1932">
        <v>36</v>
      </c>
      <c r="O1932" s="2">
        <v>45</v>
      </c>
      <c r="P1932" s="2">
        <v>18</v>
      </c>
      <c r="Q1932" s="2">
        <v>61</v>
      </c>
      <c r="R1932" s="2">
        <v>72</v>
      </c>
      <c r="S1932" s="2">
        <v>11</v>
      </c>
      <c r="T1932" s="2">
        <v>0</v>
      </c>
      <c r="U1932" s="2">
        <v>6</v>
      </c>
      <c r="V1932" s="45">
        <v>5.7696759259259264E-3</v>
      </c>
      <c r="W1932" s="45">
        <v>0.44444444444444442</v>
      </c>
      <c r="X1932" s="45">
        <v>6.637731481481482E-2</v>
      </c>
      <c r="Y1932" s="2">
        <v>6</v>
      </c>
      <c r="Z1932" s="2">
        <v>72</v>
      </c>
      <c r="AA1932">
        <v>96</v>
      </c>
      <c r="AB1932" t="str">
        <f t="shared" si="24"/>
        <v>Swansea BayNeath Port Talbot</v>
      </c>
      <c r="AC1932" t="str">
        <f>IFERROR(VLOOKUP(AB1932,Control!X:Y,2,FALSE),"secondary")</f>
        <v>Primary</v>
      </c>
    </row>
    <row r="1933" spans="1:29" x14ac:dyDescent="0.25">
      <c r="A1933" s="11">
        <v>44655</v>
      </c>
      <c r="B1933" s="2">
        <v>14</v>
      </c>
      <c r="C1933" t="s">
        <v>80</v>
      </c>
      <c r="D1933" t="s">
        <v>149</v>
      </c>
      <c r="E1933" t="s">
        <v>150</v>
      </c>
      <c r="F1933" t="s">
        <v>275</v>
      </c>
      <c r="G1933" s="3">
        <v>1.5694444999999999</v>
      </c>
      <c r="H1933" s="5">
        <v>4.0231482638888892E-2</v>
      </c>
      <c r="I1933" s="2">
        <v>0</v>
      </c>
      <c r="J1933" s="2">
        <v>0</v>
      </c>
      <c r="K1933" s="2">
        <v>0</v>
      </c>
      <c r="L1933" s="2">
        <v>6</v>
      </c>
      <c r="M1933" s="2">
        <v>6</v>
      </c>
      <c r="N1933">
        <v>0</v>
      </c>
      <c r="O1933" s="2">
        <v>3</v>
      </c>
      <c r="P1933" s="2">
        <v>0</v>
      </c>
      <c r="Q1933" s="2">
        <v>5</v>
      </c>
      <c r="R1933" s="2">
        <v>5</v>
      </c>
      <c r="S1933" s="2">
        <v>0</v>
      </c>
      <c r="T1933" s="2">
        <v>0</v>
      </c>
      <c r="U1933" s="2">
        <v>1</v>
      </c>
      <c r="V1933" s="45" t="s">
        <v>77</v>
      </c>
      <c r="W1933" s="45" t="s">
        <v>77</v>
      </c>
      <c r="X1933" s="45">
        <v>0.11155092592592593</v>
      </c>
      <c r="Y1933" s="2">
        <v>1</v>
      </c>
      <c r="Z1933" s="2">
        <v>5</v>
      </c>
      <c r="AA1933">
        <v>6</v>
      </c>
      <c r="AB1933" t="str">
        <f t="shared" si="24"/>
        <v>Swansea BayNeath Port Talbot</v>
      </c>
      <c r="AC1933" t="str">
        <f>IFERROR(VLOOKUP(AB1933,Control!X:Y,2,FALSE),"secondary")</f>
        <v>Primary</v>
      </c>
    </row>
    <row r="1934" spans="1:29" x14ac:dyDescent="0.25">
      <c r="A1934" s="11">
        <v>44655</v>
      </c>
      <c r="B1934" s="2">
        <v>14</v>
      </c>
      <c r="C1934" t="s">
        <v>80</v>
      </c>
      <c r="D1934" t="s">
        <v>133</v>
      </c>
      <c r="E1934" t="s">
        <v>132</v>
      </c>
      <c r="F1934" t="s">
        <v>271</v>
      </c>
      <c r="G1934" s="3">
        <v>0</v>
      </c>
      <c r="H1934" s="5">
        <v>7.9398125000000007E-3</v>
      </c>
      <c r="I1934" s="2">
        <v>0</v>
      </c>
      <c r="J1934" s="2">
        <v>0</v>
      </c>
      <c r="K1934" s="2">
        <v>0</v>
      </c>
      <c r="L1934" s="2">
        <v>1</v>
      </c>
      <c r="M1934" s="2">
        <v>1</v>
      </c>
      <c r="N1934">
        <v>1</v>
      </c>
      <c r="O1934" s="2">
        <v>1</v>
      </c>
      <c r="P1934" s="2">
        <v>1</v>
      </c>
      <c r="Q1934" s="2">
        <v>0</v>
      </c>
      <c r="R1934" s="2">
        <v>0</v>
      </c>
      <c r="S1934" s="2">
        <v>0</v>
      </c>
      <c r="T1934" s="2">
        <v>0</v>
      </c>
      <c r="U1934" s="2">
        <v>0</v>
      </c>
      <c r="V1934" s="45">
        <v>2.9398148148148148E-3</v>
      </c>
      <c r="W1934" s="45">
        <v>1</v>
      </c>
      <c r="X1934" s="45" t="s">
        <v>77</v>
      </c>
      <c r="Y1934" s="2">
        <v>0</v>
      </c>
      <c r="Z1934" s="2">
        <v>0</v>
      </c>
      <c r="AA1934">
        <v>1</v>
      </c>
      <c r="AB1934" t="str">
        <f t="shared" si="24"/>
        <v>Swansea BayNewport</v>
      </c>
      <c r="AC1934" t="str">
        <f>IFERROR(VLOOKUP(AB1934,Control!X:Y,2,FALSE),"secondary")</f>
        <v>secondary</v>
      </c>
    </row>
    <row r="1935" spans="1:29" x14ac:dyDescent="0.25">
      <c r="A1935" s="11">
        <v>44655</v>
      </c>
      <c r="B1935" s="2">
        <v>14</v>
      </c>
      <c r="C1935" t="s">
        <v>80</v>
      </c>
      <c r="D1935" t="s">
        <v>133</v>
      </c>
      <c r="E1935" t="s">
        <v>132</v>
      </c>
      <c r="F1935" t="s">
        <v>270</v>
      </c>
      <c r="G1935" s="3">
        <v>2.2791666666666668</v>
      </c>
      <c r="H1935" s="5">
        <v>3.9042246527777782E-2</v>
      </c>
      <c r="I1935" s="2">
        <v>0</v>
      </c>
      <c r="J1935" s="2">
        <v>0</v>
      </c>
      <c r="K1935" s="2">
        <v>0</v>
      </c>
      <c r="L1935" s="2">
        <v>5</v>
      </c>
      <c r="M1935" s="2">
        <v>5</v>
      </c>
      <c r="N1935">
        <v>1</v>
      </c>
      <c r="O1935" s="2">
        <v>4</v>
      </c>
      <c r="P1935" s="2">
        <v>0</v>
      </c>
      <c r="Q1935" s="2">
        <v>4</v>
      </c>
      <c r="R1935" s="2">
        <v>5</v>
      </c>
      <c r="S1935" s="2">
        <v>1</v>
      </c>
      <c r="T1935" s="2">
        <v>0</v>
      </c>
      <c r="U1935" s="2">
        <v>0</v>
      </c>
      <c r="V1935" s="45" t="s">
        <v>77</v>
      </c>
      <c r="W1935" s="45" t="s">
        <v>77</v>
      </c>
      <c r="X1935" s="45">
        <v>0.13016203703703705</v>
      </c>
      <c r="Y1935" s="2">
        <v>0</v>
      </c>
      <c r="Z1935" s="2">
        <v>5</v>
      </c>
      <c r="AA1935">
        <v>5</v>
      </c>
      <c r="AB1935" t="str">
        <f t="shared" si="24"/>
        <v>Swansea BayPembrokeshire</v>
      </c>
      <c r="AC1935" t="str">
        <f>IFERROR(VLOOKUP(AB1935,Control!X:Y,2,FALSE),"secondary")</f>
        <v>secondary</v>
      </c>
    </row>
    <row r="1936" spans="1:29" x14ac:dyDescent="0.25">
      <c r="A1936" s="11">
        <v>44655</v>
      </c>
      <c r="B1936" s="2">
        <v>14</v>
      </c>
      <c r="C1936" t="s">
        <v>80</v>
      </c>
      <c r="D1936" t="s">
        <v>133</v>
      </c>
      <c r="E1936" t="s">
        <v>132</v>
      </c>
      <c r="F1936" t="s">
        <v>94</v>
      </c>
      <c r="G1936" s="3">
        <v>62.444165666666663</v>
      </c>
      <c r="H1936" s="5">
        <v>0.18369752824074076</v>
      </c>
      <c r="I1936" s="2">
        <v>7</v>
      </c>
      <c r="J1936" s="2">
        <v>4</v>
      </c>
      <c r="K1936" s="2">
        <v>1</v>
      </c>
      <c r="L1936" s="2">
        <v>15</v>
      </c>
      <c r="M1936" s="2">
        <v>15</v>
      </c>
      <c r="N1936">
        <v>1</v>
      </c>
      <c r="O1936" s="2">
        <v>5</v>
      </c>
      <c r="P1936" s="2">
        <v>2</v>
      </c>
      <c r="Q1936" s="2">
        <v>8</v>
      </c>
      <c r="R1936" s="2">
        <v>11</v>
      </c>
      <c r="S1936" s="2">
        <v>3</v>
      </c>
      <c r="T1936" s="2">
        <v>1</v>
      </c>
      <c r="U1936" s="2">
        <v>1</v>
      </c>
      <c r="V1936" s="45">
        <v>1.7997685185185187E-3</v>
      </c>
      <c r="W1936" s="45">
        <v>1</v>
      </c>
      <c r="X1936" s="45">
        <v>9.7592592592592592E-2</v>
      </c>
      <c r="Y1936" s="2">
        <v>2</v>
      </c>
      <c r="Z1936" s="2">
        <v>11</v>
      </c>
      <c r="AA1936">
        <v>15</v>
      </c>
      <c r="AB1936" t="str">
        <f t="shared" si="24"/>
        <v>Swansea BayPowys</v>
      </c>
      <c r="AC1936" t="str">
        <f>IFERROR(VLOOKUP(AB1936,Control!X:Y,2,FALSE),"secondary")</f>
        <v>secondary</v>
      </c>
    </row>
    <row r="1937" spans="1:29" x14ac:dyDescent="0.25">
      <c r="A1937" s="11">
        <v>44655</v>
      </c>
      <c r="B1937" s="2">
        <v>14</v>
      </c>
      <c r="C1937" t="s">
        <v>80</v>
      </c>
      <c r="D1937" t="s">
        <v>149</v>
      </c>
      <c r="E1937" t="s">
        <v>150</v>
      </c>
      <c r="F1937" t="s">
        <v>94</v>
      </c>
      <c r="G1937" s="3">
        <v>0</v>
      </c>
      <c r="H1937" s="5">
        <v>2.9930555555555557E-2</v>
      </c>
      <c r="I1937" s="2">
        <v>0</v>
      </c>
      <c r="J1937" s="2">
        <v>0</v>
      </c>
      <c r="K1937" s="2">
        <v>0</v>
      </c>
      <c r="L1937" s="2">
        <v>1</v>
      </c>
      <c r="M1937" s="2">
        <v>1</v>
      </c>
      <c r="N1937">
        <v>0</v>
      </c>
      <c r="O1937" s="2">
        <v>1</v>
      </c>
      <c r="P1937" s="2">
        <v>0</v>
      </c>
      <c r="Q1937" s="2">
        <v>0</v>
      </c>
      <c r="R1937" s="2">
        <v>1</v>
      </c>
      <c r="S1937" s="2">
        <v>1</v>
      </c>
      <c r="T1937" s="2">
        <v>0</v>
      </c>
      <c r="U1937" s="2">
        <v>0</v>
      </c>
      <c r="V1937" s="45" t="s">
        <v>77</v>
      </c>
      <c r="W1937" s="45" t="s">
        <v>77</v>
      </c>
      <c r="X1937" s="45">
        <v>0.89768518518518525</v>
      </c>
      <c r="Y1937" s="2">
        <v>0</v>
      </c>
      <c r="Z1937" s="2">
        <v>1</v>
      </c>
      <c r="AA1937">
        <v>1</v>
      </c>
      <c r="AB1937" t="str">
        <f t="shared" si="24"/>
        <v>Swansea BayPowys</v>
      </c>
      <c r="AC1937" t="str">
        <f>IFERROR(VLOOKUP(AB1937,Control!X:Y,2,FALSE),"secondary")</f>
        <v>secondary</v>
      </c>
    </row>
    <row r="1938" spans="1:29" x14ac:dyDescent="0.25">
      <c r="A1938" s="11">
        <v>44655</v>
      </c>
      <c r="B1938" s="2">
        <v>14</v>
      </c>
      <c r="C1938" t="s">
        <v>80</v>
      </c>
      <c r="D1938" t="s">
        <v>133</v>
      </c>
      <c r="E1938" t="s">
        <v>132</v>
      </c>
      <c r="F1938" t="s">
        <v>267</v>
      </c>
      <c r="G1938" s="3">
        <v>631.78999233333332</v>
      </c>
      <c r="H1938" s="5">
        <v>0.1715556652861446</v>
      </c>
      <c r="I1938" s="2">
        <v>63</v>
      </c>
      <c r="J1938" s="2">
        <v>43</v>
      </c>
      <c r="K1938" s="2">
        <v>14</v>
      </c>
      <c r="L1938" s="2">
        <v>172</v>
      </c>
      <c r="M1938" s="2">
        <v>169</v>
      </c>
      <c r="N1938">
        <v>53</v>
      </c>
      <c r="O1938" s="2">
        <v>86</v>
      </c>
      <c r="P1938" s="2">
        <v>52</v>
      </c>
      <c r="Q1938" s="2">
        <v>79</v>
      </c>
      <c r="R1938" s="2">
        <v>103</v>
      </c>
      <c r="S1938" s="2">
        <v>24</v>
      </c>
      <c r="T1938" s="2">
        <v>7</v>
      </c>
      <c r="U1938" s="2">
        <v>10</v>
      </c>
      <c r="V1938" s="45">
        <v>4.4675925925925933E-3</v>
      </c>
      <c r="W1938" s="45">
        <v>0.57692307692307687</v>
      </c>
      <c r="X1938" s="45">
        <v>9.5138888888888898E-2</v>
      </c>
      <c r="Y1938" s="2">
        <v>17</v>
      </c>
      <c r="Z1938" s="2">
        <v>103</v>
      </c>
      <c r="AA1938">
        <v>171</v>
      </c>
      <c r="AB1938" t="str">
        <f t="shared" si="24"/>
        <v>Swansea BaySwansea</v>
      </c>
      <c r="AC1938" t="str">
        <f>IFERROR(VLOOKUP(AB1938,Control!X:Y,2,FALSE),"secondary")</f>
        <v>Primary</v>
      </c>
    </row>
    <row r="1939" spans="1:29" x14ac:dyDescent="0.25">
      <c r="A1939" s="11">
        <v>44655</v>
      </c>
      <c r="B1939" s="2">
        <v>14</v>
      </c>
      <c r="C1939" t="s">
        <v>80</v>
      </c>
      <c r="D1939" t="s">
        <v>149</v>
      </c>
      <c r="E1939" t="s">
        <v>150</v>
      </c>
      <c r="F1939" t="s">
        <v>267</v>
      </c>
      <c r="G1939" s="3">
        <v>18.826388833333336</v>
      </c>
      <c r="H1939" s="5">
        <v>8.38186175595238E-2</v>
      </c>
      <c r="I1939" s="2">
        <v>3</v>
      </c>
      <c r="J1939" s="2">
        <v>1</v>
      </c>
      <c r="K1939" s="2">
        <v>0</v>
      </c>
      <c r="L1939" s="2">
        <v>15</v>
      </c>
      <c r="M1939" s="2">
        <v>13</v>
      </c>
      <c r="N1939">
        <v>1</v>
      </c>
      <c r="O1939" s="2">
        <v>7</v>
      </c>
      <c r="P1939" s="2">
        <v>3</v>
      </c>
      <c r="Q1939" s="2">
        <v>11</v>
      </c>
      <c r="R1939" s="2">
        <v>12</v>
      </c>
      <c r="S1939" s="2">
        <v>1</v>
      </c>
      <c r="T1939" s="2">
        <v>0</v>
      </c>
      <c r="U1939" s="2">
        <v>0</v>
      </c>
      <c r="V1939" s="45">
        <v>7.2916666666666668E-3</v>
      </c>
      <c r="W1939" s="45">
        <v>0</v>
      </c>
      <c r="X1939" s="45">
        <v>0.20155671296296299</v>
      </c>
      <c r="Y1939" s="2">
        <v>0</v>
      </c>
      <c r="Z1939" s="2">
        <v>12</v>
      </c>
      <c r="AA1939">
        <v>15</v>
      </c>
      <c r="AB1939" t="str">
        <f t="shared" si="24"/>
        <v>Swansea BaySwansea</v>
      </c>
      <c r="AC1939" t="str">
        <f>IFERROR(VLOOKUP(AB1939,Control!X:Y,2,FALSE),"secondary")</f>
        <v>Primary</v>
      </c>
    </row>
    <row r="1940" spans="1:29" x14ac:dyDescent="0.25">
      <c r="A1940" s="11">
        <v>44655</v>
      </c>
      <c r="B1940" s="2">
        <v>14</v>
      </c>
      <c r="C1940" t="s">
        <v>80</v>
      </c>
      <c r="D1940" t="s">
        <v>229</v>
      </c>
      <c r="E1940" t="s">
        <v>150</v>
      </c>
      <c r="F1940" t="s">
        <v>267</v>
      </c>
      <c r="G1940" s="3">
        <v>0</v>
      </c>
      <c r="H1940" s="5" t="s">
        <v>77</v>
      </c>
      <c r="I1940" s="2">
        <v>0</v>
      </c>
      <c r="J1940" s="2">
        <v>0</v>
      </c>
      <c r="K1940" s="2">
        <v>0</v>
      </c>
      <c r="L1940" s="2">
        <v>2</v>
      </c>
      <c r="M1940" s="2">
        <v>0</v>
      </c>
      <c r="N1940">
        <v>0</v>
      </c>
      <c r="O1940" s="2">
        <v>0</v>
      </c>
      <c r="P1940" s="2">
        <v>0</v>
      </c>
      <c r="Q1940" s="2">
        <v>0</v>
      </c>
      <c r="R1940" s="2">
        <v>1</v>
      </c>
      <c r="S1940" s="2">
        <v>1</v>
      </c>
      <c r="T1940" s="2">
        <v>1</v>
      </c>
      <c r="U1940" s="2">
        <v>0</v>
      </c>
      <c r="V1940" s="45" t="s">
        <v>77</v>
      </c>
      <c r="W1940" s="45" t="s">
        <v>77</v>
      </c>
      <c r="X1940" s="45">
        <v>0.30679398148148151</v>
      </c>
      <c r="Y1940" s="2">
        <v>1</v>
      </c>
      <c r="Z1940" s="2">
        <v>1</v>
      </c>
      <c r="AA1940">
        <v>2</v>
      </c>
      <c r="AB1940" t="str">
        <f t="shared" si="24"/>
        <v>Swansea BaySwansea</v>
      </c>
      <c r="AC1940" t="str">
        <f>IFERROR(VLOOKUP(AB1940,Control!X:Y,2,FALSE),"secondary")</f>
        <v>Primary</v>
      </c>
    </row>
    <row r="1941" spans="1:29" x14ac:dyDescent="0.25">
      <c r="A1941" s="11">
        <v>44655</v>
      </c>
      <c r="B1941" s="2">
        <v>14</v>
      </c>
      <c r="C1941" t="s">
        <v>80</v>
      </c>
      <c r="D1941" t="s">
        <v>133</v>
      </c>
      <c r="E1941" t="s">
        <v>132</v>
      </c>
      <c r="F1941" t="s">
        <v>278</v>
      </c>
      <c r="G1941" s="3">
        <v>0.26361116666666667</v>
      </c>
      <c r="H1941" s="5">
        <v>1.58101875E-2</v>
      </c>
      <c r="I1941" s="2">
        <v>0</v>
      </c>
      <c r="J1941" s="2">
        <v>0</v>
      </c>
      <c r="K1941" s="2">
        <v>0</v>
      </c>
      <c r="L1941" s="2">
        <v>2</v>
      </c>
      <c r="M1941" s="2">
        <v>2</v>
      </c>
      <c r="N1941">
        <v>1</v>
      </c>
      <c r="O1941" s="2">
        <v>2</v>
      </c>
      <c r="P1941" s="2">
        <v>0</v>
      </c>
      <c r="Q1941" s="2">
        <v>1</v>
      </c>
      <c r="R1941" s="2">
        <v>1</v>
      </c>
      <c r="S1941" s="2">
        <v>0</v>
      </c>
      <c r="T1941" s="2">
        <v>0</v>
      </c>
      <c r="U1941" s="2">
        <v>1</v>
      </c>
      <c r="V1941" s="45" t="s">
        <v>77</v>
      </c>
      <c r="W1941" s="45" t="s">
        <v>77</v>
      </c>
      <c r="X1941" s="45">
        <v>1.7384259259259262E-2</v>
      </c>
      <c r="Y1941" s="2">
        <v>1</v>
      </c>
      <c r="Z1941" s="2">
        <v>1</v>
      </c>
      <c r="AA1941">
        <v>2</v>
      </c>
      <c r="AB1941" t="str">
        <f t="shared" si="24"/>
        <v>Swansea BayTorfaen</v>
      </c>
      <c r="AC1941" t="str">
        <f>IFERROR(VLOOKUP(AB1941,Control!X:Y,2,FALSE),"secondary")</f>
        <v>secondary</v>
      </c>
    </row>
    <row r="1942" spans="1:29" x14ac:dyDescent="0.25">
      <c r="A1942" s="11">
        <v>44648</v>
      </c>
      <c r="B1942" s="2">
        <v>13</v>
      </c>
      <c r="C1942" t="s">
        <v>89</v>
      </c>
      <c r="D1942" t="s">
        <v>134</v>
      </c>
      <c r="E1942" t="s">
        <v>132</v>
      </c>
      <c r="F1942" t="s">
        <v>280</v>
      </c>
      <c r="G1942" s="3">
        <v>25.618333500000002</v>
      </c>
      <c r="H1942" s="5">
        <v>5.0513265758547012E-2</v>
      </c>
      <c r="I1942" s="2">
        <v>1</v>
      </c>
      <c r="J1942" s="2">
        <v>0</v>
      </c>
      <c r="K1942" s="2">
        <v>0</v>
      </c>
      <c r="L1942" s="2">
        <v>24</v>
      </c>
      <c r="M1942" s="2">
        <v>24</v>
      </c>
      <c r="N1942">
        <v>5</v>
      </c>
      <c r="O1942" s="2">
        <v>17</v>
      </c>
      <c r="P1942" s="2">
        <v>5</v>
      </c>
      <c r="Q1942" s="2">
        <v>13</v>
      </c>
      <c r="R1942" s="2">
        <v>18</v>
      </c>
      <c r="S1942" s="2">
        <v>5</v>
      </c>
      <c r="T1942" s="2">
        <v>0</v>
      </c>
      <c r="U1942" s="2">
        <v>1</v>
      </c>
      <c r="V1942" s="45">
        <v>6.3541666666666668E-3</v>
      </c>
      <c r="W1942" s="45">
        <v>0.4</v>
      </c>
      <c r="X1942" s="45">
        <v>0.13113425925925928</v>
      </c>
      <c r="Y1942" s="2">
        <v>1</v>
      </c>
      <c r="Z1942" s="2">
        <v>18</v>
      </c>
      <c r="AA1942">
        <v>24</v>
      </c>
      <c r="AB1942" t="str">
        <f t="shared" si="24"/>
        <v>Aneurin BevanBlaenau Gwent</v>
      </c>
      <c r="AC1942" t="str">
        <f>IFERROR(VLOOKUP(AB1942,Control!X:Y,2,FALSE),"secondary")</f>
        <v>Primary</v>
      </c>
    </row>
    <row r="1943" spans="1:29" x14ac:dyDescent="0.25">
      <c r="A1943" s="11">
        <v>44648</v>
      </c>
      <c r="B1943" s="2">
        <v>13</v>
      </c>
      <c r="C1943" t="s">
        <v>89</v>
      </c>
      <c r="D1943" t="s">
        <v>152</v>
      </c>
      <c r="E1943" t="s">
        <v>132</v>
      </c>
      <c r="F1943" t="s">
        <v>280</v>
      </c>
      <c r="G1943" s="3">
        <v>0</v>
      </c>
      <c r="H1943" s="5">
        <v>4.9328693576388888E-2</v>
      </c>
      <c r="I1943" s="2">
        <v>0</v>
      </c>
      <c r="J1943" s="2">
        <v>0</v>
      </c>
      <c r="K1943" s="2">
        <v>0</v>
      </c>
      <c r="L1943" s="2">
        <v>8</v>
      </c>
      <c r="M1943" s="2">
        <v>8</v>
      </c>
      <c r="N1943">
        <v>0</v>
      </c>
      <c r="O1943" s="2">
        <v>4</v>
      </c>
      <c r="P1943" s="2">
        <v>2</v>
      </c>
      <c r="Q1943" s="2">
        <v>5</v>
      </c>
      <c r="R1943" s="2">
        <v>6</v>
      </c>
      <c r="S1943" s="2">
        <v>1</v>
      </c>
      <c r="T1943" s="2">
        <v>0</v>
      </c>
      <c r="U1943" s="2">
        <v>0</v>
      </c>
      <c r="V1943" s="45">
        <v>2.0486111111111113E-3</v>
      </c>
      <c r="W1943" s="45">
        <v>1</v>
      </c>
      <c r="X1943" s="45">
        <v>9.5266203703703714E-2</v>
      </c>
      <c r="Y1943" s="2">
        <v>0</v>
      </c>
      <c r="Z1943" s="2">
        <v>6</v>
      </c>
      <c r="AA1943">
        <v>8</v>
      </c>
      <c r="AB1943" t="str">
        <f t="shared" si="24"/>
        <v>Aneurin BevanBlaenau Gwent</v>
      </c>
      <c r="AC1943" t="str">
        <f>IFERROR(VLOOKUP(AB1943,Control!X:Y,2,FALSE),"secondary")</f>
        <v>Primary</v>
      </c>
    </row>
    <row r="1944" spans="1:29" x14ac:dyDescent="0.25">
      <c r="A1944" s="11">
        <v>44648</v>
      </c>
      <c r="B1944" s="2">
        <v>13</v>
      </c>
      <c r="C1944" t="s">
        <v>89</v>
      </c>
      <c r="D1944" t="s">
        <v>134</v>
      </c>
      <c r="E1944" t="s">
        <v>132</v>
      </c>
      <c r="F1944" t="s">
        <v>272</v>
      </c>
      <c r="G1944" s="3">
        <v>37.380833666666661</v>
      </c>
      <c r="H1944" s="5">
        <v>6.1671809027777795E-2</v>
      </c>
      <c r="I1944" s="2">
        <v>1</v>
      </c>
      <c r="J1944" s="2">
        <v>1</v>
      </c>
      <c r="K1944" s="2">
        <v>0</v>
      </c>
      <c r="L1944" s="2">
        <v>32</v>
      </c>
      <c r="M1944" s="2">
        <v>32</v>
      </c>
      <c r="N1944">
        <v>4</v>
      </c>
      <c r="O1944" s="2">
        <v>16</v>
      </c>
      <c r="P1944" s="2">
        <v>9</v>
      </c>
      <c r="Q1944" s="2">
        <v>19</v>
      </c>
      <c r="R1944" s="2">
        <v>21</v>
      </c>
      <c r="S1944" s="2">
        <v>2</v>
      </c>
      <c r="T1944" s="2">
        <v>1</v>
      </c>
      <c r="U1944" s="2">
        <v>1</v>
      </c>
      <c r="V1944" s="45">
        <v>6.5277777777777782E-3</v>
      </c>
      <c r="W1944" s="45">
        <v>0.22222222222222221</v>
      </c>
      <c r="X1944" s="45">
        <v>0.1308101851851852</v>
      </c>
      <c r="Y1944" s="2">
        <v>2</v>
      </c>
      <c r="Z1944" s="2">
        <v>21</v>
      </c>
      <c r="AA1944">
        <v>32</v>
      </c>
      <c r="AB1944" t="str">
        <f t="shared" si="24"/>
        <v>Aneurin BevanCaerphilly</v>
      </c>
      <c r="AC1944" t="str">
        <f>IFERROR(VLOOKUP(AB1944,Control!X:Y,2,FALSE),"secondary")</f>
        <v>Primary</v>
      </c>
    </row>
    <row r="1945" spans="1:29" x14ac:dyDescent="0.25">
      <c r="A1945" s="11">
        <v>44648</v>
      </c>
      <c r="B1945" s="2">
        <v>13</v>
      </c>
      <c r="C1945" t="s">
        <v>89</v>
      </c>
      <c r="D1945" t="s">
        <v>158</v>
      </c>
      <c r="E1945" t="s">
        <v>132</v>
      </c>
      <c r="F1945" t="s">
        <v>272</v>
      </c>
      <c r="G1945" s="3">
        <v>0</v>
      </c>
      <c r="H1945" s="5">
        <v>6.0335641203703709E-2</v>
      </c>
      <c r="I1945" s="2">
        <v>0</v>
      </c>
      <c r="J1945" s="2">
        <v>0</v>
      </c>
      <c r="K1945" s="2">
        <v>0</v>
      </c>
      <c r="L1945" s="2">
        <v>6</v>
      </c>
      <c r="M1945" s="2">
        <v>6</v>
      </c>
      <c r="N1945">
        <v>0</v>
      </c>
      <c r="O1945" s="2">
        <v>2</v>
      </c>
      <c r="P1945" s="2">
        <v>1</v>
      </c>
      <c r="Q1945" s="2">
        <v>4</v>
      </c>
      <c r="R1945" s="2">
        <v>4</v>
      </c>
      <c r="S1945" s="2">
        <v>0</v>
      </c>
      <c r="T1945" s="2">
        <v>0</v>
      </c>
      <c r="U1945" s="2">
        <v>1</v>
      </c>
      <c r="V1945" s="45">
        <v>4.6643518518518518E-3</v>
      </c>
      <c r="W1945" s="45">
        <v>1</v>
      </c>
      <c r="X1945" s="45">
        <v>0.12052083333333334</v>
      </c>
      <c r="Y1945" s="2">
        <v>1</v>
      </c>
      <c r="Z1945" s="2">
        <v>4</v>
      </c>
      <c r="AA1945">
        <v>6</v>
      </c>
      <c r="AB1945" t="str">
        <f t="shared" si="24"/>
        <v>Aneurin BevanCaerphilly</v>
      </c>
      <c r="AC1945" t="str">
        <f>IFERROR(VLOOKUP(AB1945,Control!X:Y,2,FALSE),"secondary")</f>
        <v>Primary</v>
      </c>
    </row>
    <row r="1946" spans="1:29" x14ac:dyDescent="0.25">
      <c r="A1946" s="11">
        <v>44648</v>
      </c>
      <c r="B1946" s="2">
        <v>13</v>
      </c>
      <c r="C1946" t="s">
        <v>89</v>
      </c>
      <c r="D1946" t="s">
        <v>152</v>
      </c>
      <c r="E1946" t="s">
        <v>132</v>
      </c>
      <c r="F1946" t="s">
        <v>272</v>
      </c>
      <c r="G1946" s="3">
        <v>0</v>
      </c>
      <c r="H1946" s="5">
        <v>4.3333335648148147E-2</v>
      </c>
      <c r="I1946" s="2">
        <v>0</v>
      </c>
      <c r="J1946" s="2">
        <v>0</v>
      </c>
      <c r="K1946" s="2">
        <v>0</v>
      </c>
      <c r="L1946" s="2">
        <v>3</v>
      </c>
      <c r="M1946" s="2">
        <v>3</v>
      </c>
      <c r="N1946">
        <v>0</v>
      </c>
      <c r="O1946" s="2">
        <v>2</v>
      </c>
      <c r="P1946" s="2">
        <v>1</v>
      </c>
      <c r="Q1946" s="2">
        <v>2</v>
      </c>
      <c r="R1946" s="2">
        <v>2</v>
      </c>
      <c r="S1946" s="2">
        <v>0</v>
      </c>
      <c r="T1946" s="2">
        <v>0</v>
      </c>
      <c r="U1946" s="2">
        <v>0</v>
      </c>
      <c r="V1946" s="45">
        <v>8.0324074074074082E-3</v>
      </c>
      <c r="W1946" s="45">
        <v>0</v>
      </c>
      <c r="X1946" s="45">
        <v>0.14836805555555554</v>
      </c>
      <c r="Y1946" s="2">
        <v>0</v>
      </c>
      <c r="Z1946" s="2">
        <v>2</v>
      </c>
      <c r="AA1946">
        <v>3</v>
      </c>
      <c r="AB1946" t="str">
        <f t="shared" si="24"/>
        <v>Aneurin BevanCaerphilly</v>
      </c>
      <c r="AC1946" t="str">
        <f>IFERROR(VLOOKUP(AB1946,Control!X:Y,2,FALSE),"secondary")</f>
        <v>Primary</v>
      </c>
    </row>
    <row r="1947" spans="1:29" x14ac:dyDescent="0.25">
      <c r="A1947" s="11">
        <v>44648</v>
      </c>
      <c r="B1947" s="2">
        <v>13</v>
      </c>
      <c r="C1947" t="s">
        <v>89</v>
      </c>
      <c r="D1947" t="s">
        <v>159</v>
      </c>
      <c r="E1947" t="s">
        <v>150</v>
      </c>
      <c r="F1947" t="s">
        <v>272</v>
      </c>
      <c r="G1947" s="3">
        <v>0</v>
      </c>
      <c r="H1947" s="5">
        <v>2.0830428819444444E-2</v>
      </c>
      <c r="I1947" s="2">
        <v>0</v>
      </c>
      <c r="J1947" s="2">
        <v>0</v>
      </c>
      <c r="K1947" s="2">
        <v>0</v>
      </c>
      <c r="L1947" s="2">
        <v>5</v>
      </c>
      <c r="M1947" s="2">
        <v>4</v>
      </c>
      <c r="N1947">
        <v>0</v>
      </c>
      <c r="O1947" s="2">
        <v>3</v>
      </c>
      <c r="P1947" s="2">
        <v>1</v>
      </c>
      <c r="Q1947" s="2">
        <v>3</v>
      </c>
      <c r="R1947" s="2">
        <v>4</v>
      </c>
      <c r="S1947" s="2">
        <v>1</v>
      </c>
      <c r="T1947" s="2">
        <v>0</v>
      </c>
      <c r="U1947" s="2">
        <v>0</v>
      </c>
      <c r="V1947" s="45">
        <v>2.5462962962962965E-3</v>
      </c>
      <c r="W1947" s="45">
        <v>1</v>
      </c>
      <c r="X1947" s="45">
        <v>0.11969328703703705</v>
      </c>
      <c r="Y1947" s="2">
        <v>0</v>
      </c>
      <c r="Z1947" s="2">
        <v>4</v>
      </c>
      <c r="AA1947">
        <v>5</v>
      </c>
      <c r="AB1947" t="str">
        <f t="shared" si="24"/>
        <v>Aneurin BevanCaerphilly</v>
      </c>
      <c r="AC1947" t="str">
        <f>IFERROR(VLOOKUP(AB1947,Control!X:Y,2,FALSE),"secondary")</f>
        <v>Primary</v>
      </c>
    </row>
    <row r="1948" spans="1:29" x14ac:dyDescent="0.25">
      <c r="A1948" s="11">
        <v>44648</v>
      </c>
      <c r="B1948" s="2">
        <v>13</v>
      </c>
      <c r="C1948" t="s">
        <v>89</v>
      </c>
      <c r="D1948" t="s">
        <v>167</v>
      </c>
      <c r="E1948" t="s">
        <v>153</v>
      </c>
      <c r="F1948" t="s">
        <v>272</v>
      </c>
      <c r="G1948" s="3">
        <v>0</v>
      </c>
      <c r="H1948" s="5">
        <v>3.4722222222222225E-3</v>
      </c>
      <c r="I1948" s="2">
        <v>0</v>
      </c>
      <c r="J1948" s="2">
        <v>0</v>
      </c>
      <c r="K1948" s="2">
        <v>0</v>
      </c>
      <c r="L1948" s="2">
        <v>1</v>
      </c>
      <c r="M1948" s="2">
        <v>1</v>
      </c>
      <c r="N1948">
        <v>0</v>
      </c>
      <c r="O1948" s="2">
        <v>1</v>
      </c>
      <c r="P1948" s="2">
        <v>0</v>
      </c>
      <c r="Q1948" s="2">
        <v>1</v>
      </c>
      <c r="R1948" s="2">
        <v>1</v>
      </c>
      <c r="S1948" s="2">
        <v>0</v>
      </c>
      <c r="T1948" s="2">
        <v>0</v>
      </c>
      <c r="U1948" s="2">
        <v>0</v>
      </c>
      <c r="V1948" s="45" t="s">
        <v>77</v>
      </c>
      <c r="W1948" s="45" t="s">
        <v>77</v>
      </c>
      <c r="X1948" s="45">
        <v>0.19950231481481484</v>
      </c>
      <c r="Y1948" s="2">
        <v>0</v>
      </c>
      <c r="Z1948" s="2">
        <v>1</v>
      </c>
      <c r="AA1948">
        <v>1</v>
      </c>
      <c r="AB1948" t="str">
        <f t="shared" si="24"/>
        <v>Aneurin BevanCaerphilly</v>
      </c>
      <c r="AC1948" t="str">
        <f>IFERROR(VLOOKUP(AB1948,Control!X:Y,2,FALSE),"secondary")</f>
        <v>Primary</v>
      </c>
    </row>
    <row r="1949" spans="1:29" x14ac:dyDescent="0.25">
      <c r="A1949" s="11">
        <v>44648</v>
      </c>
      <c r="B1949" s="2">
        <v>13</v>
      </c>
      <c r="C1949" t="s">
        <v>89</v>
      </c>
      <c r="D1949" t="s">
        <v>134</v>
      </c>
      <c r="E1949" t="s">
        <v>132</v>
      </c>
      <c r="F1949" t="s">
        <v>279</v>
      </c>
      <c r="G1949" s="3">
        <v>18.49694233333333</v>
      </c>
      <c r="H1949" s="5">
        <v>4.9858880876068372E-2</v>
      </c>
      <c r="I1949" s="2">
        <v>1</v>
      </c>
      <c r="J1949" s="2">
        <v>1</v>
      </c>
      <c r="K1949" s="2">
        <v>0</v>
      </c>
      <c r="L1949" s="2">
        <v>23</v>
      </c>
      <c r="M1949" s="2">
        <v>22</v>
      </c>
      <c r="N1949">
        <v>3</v>
      </c>
      <c r="O1949" s="2">
        <v>17</v>
      </c>
      <c r="P1949" s="2">
        <v>4</v>
      </c>
      <c r="Q1949" s="2">
        <v>13</v>
      </c>
      <c r="R1949" s="2">
        <v>16</v>
      </c>
      <c r="S1949" s="2">
        <v>3</v>
      </c>
      <c r="T1949" s="2">
        <v>0</v>
      </c>
      <c r="U1949" s="2">
        <v>3</v>
      </c>
      <c r="V1949" s="45">
        <v>6.2326388888888891E-3</v>
      </c>
      <c r="W1949" s="45">
        <v>0.5</v>
      </c>
      <c r="X1949" s="45">
        <v>0.10454282407407409</v>
      </c>
      <c r="Y1949" s="2">
        <v>3</v>
      </c>
      <c r="Z1949" s="2">
        <v>16</v>
      </c>
      <c r="AA1949">
        <v>23</v>
      </c>
      <c r="AB1949" t="str">
        <f t="shared" si="24"/>
        <v>Aneurin BevanMonmouthshire</v>
      </c>
      <c r="AC1949" t="str">
        <f>IFERROR(VLOOKUP(AB1949,Control!X:Y,2,FALSE),"secondary")</f>
        <v>Primary</v>
      </c>
    </row>
    <row r="1950" spans="1:29" x14ac:dyDescent="0.25">
      <c r="A1950" s="11">
        <v>44648</v>
      </c>
      <c r="B1950" s="2">
        <v>13</v>
      </c>
      <c r="C1950" t="s">
        <v>89</v>
      </c>
      <c r="D1950" t="s">
        <v>152</v>
      </c>
      <c r="E1950" t="s">
        <v>132</v>
      </c>
      <c r="F1950" t="s">
        <v>279</v>
      </c>
      <c r="G1950" s="3">
        <v>0</v>
      </c>
      <c r="H1950" s="5">
        <v>5.0424383101851857E-2</v>
      </c>
      <c r="I1950" s="2">
        <v>0</v>
      </c>
      <c r="J1950" s="2">
        <v>0</v>
      </c>
      <c r="K1950" s="2">
        <v>0</v>
      </c>
      <c r="L1950" s="2">
        <v>6</v>
      </c>
      <c r="M1950" s="2">
        <v>6</v>
      </c>
      <c r="N1950">
        <v>0</v>
      </c>
      <c r="O1950" s="2">
        <v>4</v>
      </c>
      <c r="P1950" s="2">
        <v>2</v>
      </c>
      <c r="Q1950" s="2">
        <v>4</v>
      </c>
      <c r="R1950" s="2">
        <v>4</v>
      </c>
      <c r="S1950" s="2">
        <v>0</v>
      </c>
      <c r="T1950" s="2">
        <v>0</v>
      </c>
      <c r="U1950" s="2">
        <v>0</v>
      </c>
      <c r="V1950" s="45">
        <v>1.0497685185185186E-2</v>
      </c>
      <c r="W1950" s="45">
        <v>0</v>
      </c>
      <c r="X1950" s="45">
        <v>0.15702546296296296</v>
      </c>
      <c r="Y1950" s="2">
        <v>0</v>
      </c>
      <c r="Z1950" s="2">
        <v>4</v>
      </c>
      <c r="AA1950">
        <v>6</v>
      </c>
      <c r="AB1950" t="str">
        <f t="shared" si="24"/>
        <v>Aneurin BevanMonmouthshire</v>
      </c>
      <c r="AC1950" t="str">
        <f>IFERROR(VLOOKUP(AB1950,Control!X:Y,2,FALSE),"secondary")</f>
        <v>Primary</v>
      </c>
    </row>
    <row r="1951" spans="1:29" x14ac:dyDescent="0.25">
      <c r="A1951" s="11">
        <v>44648</v>
      </c>
      <c r="B1951" s="2">
        <v>13</v>
      </c>
      <c r="C1951" t="s">
        <v>89</v>
      </c>
      <c r="D1951" t="s">
        <v>158</v>
      </c>
      <c r="E1951" t="s">
        <v>132</v>
      </c>
      <c r="F1951" t="s">
        <v>279</v>
      </c>
      <c r="G1951" s="3">
        <v>0</v>
      </c>
      <c r="H1951" s="5">
        <v>2.6972206944444441E-2</v>
      </c>
      <c r="I1951" s="2">
        <v>0</v>
      </c>
      <c r="J1951" s="2">
        <v>0</v>
      </c>
      <c r="K1951" s="2">
        <v>0</v>
      </c>
      <c r="L1951" s="2">
        <v>5</v>
      </c>
      <c r="M1951" s="2">
        <v>5</v>
      </c>
      <c r="N1951">
        <v>0</v>
      </c>
      <c r="O1951" s="2">
        <v>3</v>
      </c>
      <c r="P1951" s="2">
        <v>1</v>
      </c>
      <c r="Q1951" s="2">
        <v>2</v>
      </c>
      <c r="R1951" s="2">
        <v>2</v>
      </c>
      <c r="S1951" s="2">
        <v>0</v>
      </c>
      <c r="T1951" s="2">
        <v>0</v>
      </c>
      <c r="U1951" s="2">
        <v>2</v>
      </c>
      <c r="V1951" s="45">
        <v>6.4814814814814813E-4</v>
      </c>
      <c r="W1951" s="45">
        <v>1</v>
      </c>
      <c r="X1951" s="45">
        <v>4.4155092592592593E-2</v>
      </c>
      <c r="Y1951" s="2">
        <v>2</v>
      </c>
      <c r="Z1951" s="2">
        <v>2</v>
      </c>
      <c r="AA1951">
        <v>5</v>
      </c>
      <c r="AB1951" t="str">
        <f t="shared" si="24"/>
        <v>Aneurin BevanMonmouthshire</v>
      </c>
      <c r="AC1951" t="str">
        <f>IFERROR(VLOOKUP(AB1951,Control!X:Y,2,FALSE),"secondary")</f>
        <v>Primary</v>
      </c>
    </row>
    <row r="1952" spans="1:29" x14ac:dyDescent="0.25">
      <c r="A1952" s="11">
        <v>44648</v>
      </c>
      <c r="B1952" s="2">
        <v>13</v>
      </c>
      <c r="C1952" t="s">
        <v>89</v>
      </c>
      <c r="D1952" t="s">
        <v>134</v>
      </c>
      <c r="E1952" t="s">
        <v>132</v>
      </c>
      <c r="F1952" t="s">
        <v>271</v>
      </c>
      <c r="G1952" s="3">
        <v>55.726108666666654</v>
      </c>
      <c r="H1952" s="5">
        <v>5.9441325854700841E-2</v>
      </c>
      <c r="I1952" s="2">
        <v>5</v>
      </c>
      <c r="J1952" s="2">
        <v>1</v>
      </c>
      <c r="K1952" s="2">
        <v>0</v>
      </c>
      <c r="L1952" s="2">
        <v>50</v>
      </c>
      <c r="M1952" s="2">
        <v>50</v>
      </c>
      <c r="N1952">
        <v>6</v>
      </c>
      <c r="O1952" s="2">
        <v>29</v>
      </c>
      <c r="P1952" s="2">
        <v>13</v>
      </c>
      <c r="Q1952" s="2">
        <v>27</v>
      </c>
      <c r="R1952" s="2">
        <v>32</v>
      </c>
      <c r="S1952" s="2">
        <v>5</v>
      </c>
      <c r="T1952" s="2">
        <v>2</v>
      </c>
      <c r="U1952" s="2">
        <v>3</v>
      </c>
      <c r="V1952" s="45">
        <v>5.4398148148148149E-3</v>
      </c>
      <c r="W1952" s="45">
        <v>0.53846153846153844</v>
      </c>
      <c r="X1952" s="45">
        <v>6.4675925925925928E-2</v>
      </c>
      <c r="Y1952" s="2">
        <v>5</v>
      </c>
      <c r="Z1952" s="2">
        <v>32</v>
      </c>
      <c r="AA1952">
        <v>50</v>
      </c>
      <c r="AB1952" t="str">
        <f t="shared" si="24"/>
        <v>Aneurin BevanNewport</v>
      </c>
      <c r="AC1952" t="str">
        <f>IFERROR(VLOOKUP(AB1952,Control!X:Y,2,FALSE),"secondary")</f>
        <v>Primary</v>
      </c>
    </row>
    <row r="1953" spans="1:29" x14ac:dyDescent="0.25">
      <c r="A1953" s="11">
        <v>44648</v>
      </c>
      <c r="B1953" s="2">
        <v>13</v>
      </c>
      <c r="C1953" t="s">
        <v>89</v>
      </c>
      <c r="D1953" t="s">
        <v>158</v>
      </c>
      <c r="E1953" t="s">
        <v>132</v>
      </c>
      <c r="F1953" t="s">
        <v>271</v>
      </c>
      <c r="G1953" s="3">
        <v>0</v>
      </c>
      <c r="H1953" s="5">
        <v>3.1693672453703713E-2</v>
      </c>
      <c r="I1953" s="2">
        <v>0</v>
      </c>
      <c r="J1953" s="2">
        <v>0</v>
      </c>
      <c r="K1953" s="2">
        <v>0</v>
      </c>
      <c r="L1953" s="2">
        <v>12</v>
      </c>
      <c r="M1953" s="2">
        <v>12</v>
      </c>
      <c r="N1953">
        <v>0</v>
      </c>
      <c r="O1953" s="2">
        <v>11</v>
      </c>
      <c r="P1953" s="2">
        <v>1</v>
      </c>
      <c r="Q1953" s="2">
        <v>8</v>
      </c>
      <c r="R1953" s="2">
        <v>9</v>
      </c>
      <c r="S1953" s="2">
        <v>1</v>
      </c>
      <c r="T1953" s="2">
        <v>0</v>
      </c>
      <c r="U1953" s="2">
        <v>2</v>
      </c>
      <c r="V1953" s="45">
        <v>7.3611111111111108E-3</v>
      </c>
      <c r="W1953" s="45">
        <v>0</v>
      </c>
      <c r="X1953" s="45">
        <v>8.7627314814814825E-2</v>
      </c>
      <c r="Y1953" s="2">
        <v>2</v>
      </c>
      <c r="Z1953" s="2">
        <v>9</v>
      </c>
      <c r="AA1953">
        <v>12</v>
      </c>
      <c r="AB1953" t="str">
        <f t="shared" si="24"/>
        <v>Aneurin BevanNewport</v>
      </c>
      <c r="AC1953" t="str">
        <f>IFERROR(VLOOKUP(AB1953,Control!X:Y,2,FALSE),"secondary")</f>
        <v>Primary</v>
      </c>
    </row>
    <row r="1954" spans="1:29" x14ac:dyDescent="0.25">
      <c r="A1954" s="11">
        <v>44648</v>
      </c>
      <c r="B1954" s="2">
        <v>13</v>
      </c>
      <c r="C1954" t="s">
        <v>89</v>
      </c>
      <c r="D1954" t="s">
        <v>164</v>
      </c>
      <c r="E1954" t="s">
        <v>150</v>
      </c>
      <c r="F1954" t="s">
        <v>271</v>
      </c>
      <c r="G1954" s="3">
        <v>0</v>
      </c>
      <c r="H1954" s="5">
        <v>8.9351875000000004E-3</v>
      </c>
      <c r="I1954" s="2">
        <v>0</v>
      </c>
      <c r="J1954" s="2">
        <v>0</v>
      </c>
      <c r="K1954" s="2">
        <v>0</v>
      </c>
      <c r="L1954" s="2">
        <v>1</v>
      </c>
      <c r="M1954" s="2">
        <v>1</v>
      </c>
      <c r="N1954">
        <v>0</v>
      </c>
      <c r="O1954" s="2">
        <v>1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1</v>
      </c>
      <c r="V1954" s="45" t="s">
        <v>77</v>
      </c>
      <c r="W1954" s="45" t="s">
        <v>77</v>
      </c>
      <c r="X1954" s="45" t="s">
        <v>77</v>
      </c>
      <c r="Y1954" s="2">
        <v>1</v>
      </c>
      <c r="Z1954" s="2">
        <v>0</v>
      </c>
      <c r="AA1954">
        <v>1</v>
      </c>
      <c r="AB1954" t="str">
        <f t="shared" si="24"/>
        <v>Aneurin BevanNewport</v>
      </c>
      <c r="AC1954" t="str">
        <f>IFERROR(VLOOKUP(AB1954,Control!X:Y,2,FALSE),"secondary")</f>
        <v>Primary</v>
      </c>
    </row>
    <row r="1955" spans="1:29" x14ac:dyDescent="0.25">
      <c r="A1955" s="11">
        <v>44648</v>
      </c>
      <c r="B1955" s="2">
        <v>13</v>
      </c>
      <c r="C1955" t="s">
        <v>89</v>
      </c>
      <c r="D1955" t="s">
        <v>172</v>
      </c>
      <c r="E1955" t="s">
        <v>173</v>
      </c>
      <c r="F1955" t="s">
        <v>271</v>
      </c>
      <c r="G1955" s="3">
        <v>0</v>
      </c>
      <c r="H1955" s="5">
        <v>4.9768541666666668E-3</v>
      </c>
      <c r="I1955" s="2">
        <v>0</v>
      </c>
      <c r="J1955" s="2">
        <v>0</v>
      </c>
      <c r="K1955" s="2">
        <v>0</v>
      </c>
      <c r="L1955" s="2">
        <v>1</v>
      </c>
      <c r="M1955" s="2">
        <v>1</v>
      </c>
      <c r="N1955">
        <v>0</v>
      </c>
      <c r="O1955" s="2">
        <v>1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1</v>
      </c>
      <c r="V1955" s="45" t="s">
        <v>77</v>
      </c>
      <c r="W1955" s="45" t="s">
        <v>77</v>
      </c>
      <c r="X1955" s="45" t="s">
        <v>77</v>
      </c>
      <c r="Y1955" s="2">
        <v>1</v>
      </c>
      <c r="Z1955" s="2">
        <v>0</v>
      </c>
      <c r="AA1955">
        <v>1</v>
      </c>
      <c r="AB1955" t="str">
        <f t="shared" si="24"/>
        <v>Aneurin BevanNewport</v>
      </c>
      <c r="AC1955" t="str">
        <f>IFERROR(VLOOKUP(AB1955,Control!X:Y,2,FALSE),"secondary")</f>
        <v>Primary</v>
      </c>
    </row>
    <row r="1956" spans="1:29" x14ac:dyDescent="0.25">
      <c r="A1956" s="11">
        <v>44648</v>
      </c>
      <c r="B1956" s="2">
        <v>13</v>
      </c>
      <c r="C1956" t="s">
        <v>89</v>
      </c>
      <c r="D1956" t="s">
        <v>159</v>
      </c>
      <c r="E1956" t="s">
        <v>150</v>
      </c>
      <c r="F1956" t="s">
        <v>271</v>
      </c>
      <c r="G1956" s="3">
        <v>0</v>
      </c>
      <c r="H1956" s="5">
        <v>4.9305138888888888E-3</v>
      </c>
      <c r="I1956" s="2">
        <v>0</v>
      </c>
      <c r="J1956" s="2">
        <v>0</v>
      </c>
      <c r="K1956" s="2">
        <v>0</v>
      </c>
      <c r="L1956" s="2">
        <v>1</v>
      </c>
      <c r="M1956" s="2">
        <v>1</v>
      </c>
      <c r="N1956">
        <v>0</v>
      </c>
      <c r="O1956" s="2">
        <v>1</v>
      </c>
      <c r="P1956" s="2">
        <v>0</v>
      </c>
      <c r="Q1956" s="2">
        <v>0</v>
      </c>
      <c r="R1956" s="2">
        <v>0</v>
      </c>
      <c r="S1956" s="2">
        <v>0</v>
      </c>
      <c r="T1956" s="2">
        <v>0</v>
      </c>
      <c r="U1956" s="2">
        <v>1</v>
      </c>
      <c r="V1956" s="45" t="s">
        <v>77</v>
      </c>
      <c r="W1956" s="45" t="s">
        <v>77</v>
      </c>
      <c r="X1956" s="45" t="s">
        <v>77</v>
      </c>
      <c r="Y1956" s="2">
        <v>1</v>
      </c>
      <c r="Z1956" s="2">
        <v>0</v>
      </c>
      <c r="AA1956">
        <v>1</v>
      </c>
      <c r="AB1956" t="str">
        <f t="shared" si="24"/>
        <v>Aneurin BevanNewport</v>
      </c>
      <c r="AC1956" t="str">
        <f>IFERROR(VLOOKUP(AB1956,Control!X:Y,2,FALSE),"secondary")</f>
        <v>Primary</v>
      </c>
    </row>
    <row r="1957" spans="1:29" x14ac:dyDescent="0.25">
      <c r="A1957" s="11">
        <v>44648</v>
      </c>
      <c r="B1957" s="2">
        <v>13</v>
      </c>
      <c r="C1957" t="s">
        <v>89</v>
      </c>
      <c r="D1957" t="s">
        <v>167</v>
      </c>
      <c r="E1957" t="s">
        <v>153</v>
      </c>
      <c r="F1957" t="s">
        <v>271</v>
      </c>
      <c r="G1957" s="3">
        <v>0</v>
      </c>
      <c r="H1957" s="5">
        <v>1.0184791666666667E-3</v>
      </c>
      <c r="I1957" s="2">
        <v>0</v>
      </c>
      <c r="J1957" s="2">
        <v>0</v>
      </c>
      <c r="K1957" s="2">
        <v>0</v>
      </c>
      <c r="L1957" s="2">
        <v>1</v>
      </c>
      <c r="M1957" s="2">
        <v>1</v>
      </c>
      <c r="N1957">
        <v>0</v>
      </c>
      <c r="O1957" s="2">
        <v>1</v>
      </c>
      <c r="P1957" s="2">
        <v>0</v>
      </c>
      <c r="Q1957" s="2">
        <v>1</v>
      </c>
      <c r="R1957" s="2">
        <v>1</v>
      </c>
      <c r="S1957" s="2">
        <v>0</v>
      </c>
      <c r="T1957" s="2">
        <v>0</v>
      </c>
      <c r="U1957" s="2">
        <v>0</v>
      </c>
      <c r="V1957" s="45" t="s">
        <v>77</v>
      </c>
      <c r="W1957" s="45" t="s">
        <v>77</v>
      </c>
      <c r="X1957" s="45">
        <v>1.5474537037037038E-2</v>
      </c>
      <c r="Y1957" s="2">
        <v>0</v>
      </c>
      <c r="Z1957" s="2">
        <v>1</v>
      </c>
      <c r="AA1957">
        <v>1</v>
      </c>
      <c r="AB1957" t="str">
        <f t="shared" si="24"/>
        <v>Aneurin BevanNewport</v>
      </c>
      <c r="AC1957" t="str">
        <f>IFERROR(VLOOKUP(AB1957,Control!X:Y,2,FALSE),"secondary")</f>
        <v>Primary</v>
      </c>
    </row>
    <row r="1958" spans="1:29" x14ac:dyDescent="0.25">
      <c r="A1958" s="11">
        <v>44648</v>
      </c>
      <c r="B1958" s="2">
        <v>13</v>
      </c>
      <c r="C1958" t="s">
        <v>89</v>
      </c>
      <c r="D1958" t="s">
        <v>134</v>
      </c>
      <c r="E1958" t="s">
        <v>132</v>
      </c>
      <c r="F1958" t="s">
        <v>94</v>
      </c>
      <c r="G1958" s="3">
        <v>1.9791666666666667</v>
      </c>
      <c r="H1958" s="5">
        <v>9.2881944444444448E-2</v>
      </c>
      <c r="I1958" s="2">
        <v>0</v>
      </c>
      <c r="J1958" s="2">
        <v>0</v>
      </c>
      <c r="K1958" s="2">
        <v>0</v>
      </c>
      <c r="L1958" s="2">
        <v>1</v>
      </c>
      <c r="M1958" s="2">
        <v>1</v>
      </c>
      <c r="N1958">
        <v>0</v>
      </c>
      <c r="O1958" s="2">
        <v>0</v>
      </c>
      <c r="P1958" s="2">
        <v>1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45">
        <v>1.0810185185185185E-2</v>
      </c>
      <c r="W1958" s="45">
        <v>0</v>
      </c>
      <c r="X1958" s="45" t="s">
        <v>77</v>
      </c>
      <c r="Y1958" s="2">
        <v>0</v>
      </c>
      <c r="Z1958" s="2">
        <v>0</v>
      </c>
      <c r="AA1958">
        <v>1</v>
      </c>
      <c r="AB1958" t="str">
        <f t="shared" si="24"/>
        <v>Aneurin BevanPowys</v>
      </c>
      <c r="AC1958" t="str">
        <f>IFERROR(VLOOKUP(AB1958,Control!X:Y,2,FALSE),"secondary")</f>
        <v>secondary</v>
      </c>
    </row>
    <row r="1959" spans="1:29" x14ac:dyDescent="0.25">
      <c r="A1959" s="11">
        <v>44648</v>
      </c>
      <c r="B1959" s="2">
        <v>13</v>
      </c>
      <c r="C1959" t="s">
        <v>89</v>
      </c>
      <c r="D1959" t="s">
        <v>152</v>
      </c>
      <c r="E1959" t="s">
        <v>132</v>
      </c>
      <c r="F1959" t="s">
        <v>94</v>
      </c>
      <c r="G1959" s="3">
        <v>0</v>
      </c>
      <c r="H1959" s="5">
        <v>7.2611095833333333E-2</v>
      </c>
      <c r="I1959" s="2">
        <v>1</v>
      </c>
      <c r="J1959" s="2">
        <v>0</v>
      </c>
      <c r="K1959" s="2">
        <v>0</v>
      </c>
      <c r="L1959" s="2">
        <v>5</v>
      </c>
      <c r="M1959" s="2">
        <v>5</v>
      </c>
      <c r="N1959">
        <v>0</v>
      </c>
      <c r="O1959" s="2">
        <v>3</v>
      </c>
      <c r="P1959" s="2">
        <v>1</v>
      </c>
      <c r="Q1959" s="2">
        <v>4</v>
      </c>
      <c r="R1959" s="2">
        <v>4</v>
      </c>
      <c r="S1959" s="2">
        <v>0</v>
      </c>
      <c r="T1959" s="2">
        <v>0</v>
      </c>
      <c r="U1959" s="2">
        <v>0</v>
      </c>
      <c r="V1959" s="45">
        <v>4.8148148148148152E-3</v>
      </c>
      <c r="W1959" s="45">
        <v>1</v>
      </c>
      <c r="X1959" s="45">
        <v>0.18817708333333336</v>
      </c>
      <c r="Y1959" s="2">
        <v>0</v>
      </c>
      <c r="Z1959" s="2">
        <v>4</v>
      </c>
      <c r="AA1959">
        <v>5</v>
      </c>
      <c r="AB1959" t="str">
        <f t="shared" si="24"/>
        <v>Aneurin BevanPowys</v>
      </c>
      <c r="AC1959" t="str">
        <f>IFERROR(VLOOKUP(AB1959,Control!X:Y,2,FALSE),"secondary")</f>
        <v>secondary</v>
      </c>
    </row>
    <row r="1960" spans="1:29" x14ac:dyDescent="0.25">
      <c r="A1960" s="11">
        <v>44648</v>
      </c>
      <c r="B1960" s="2">
        <v>13</v>
      </c>
      <c r="C1960" t="s">
        <v>89</v>
      </c>
      <c r="D1960" t="s">
        <v>134</v>
      </c>
      <c r="E1960" t="s">
        <v>132</v>
      </c>
      <c r="F1960" t="s">
        <v>278</v>
      </c>
      <c r="G1960" s="3">
        <v>20.139443499999999</v>
      </c>
      <c r="H1960" s="5">
        <v>5.2753662037037033E-2</v>
      </c>
      <c r="I1960" s="2">
        <v>0</v>
      </c>
      <c r="J1960" s="2">
        <v>0</v>
      </c>
      <c r="K1960" s="2">
        <v>0</v>
      </c>
      <c r="L1960" s="2">
        <v>22</v>
      </c>
      <c r="M1960" s="2">
        <v>22</v>
      </c>
      <c r="N1960">
        <v>3</v>
      </c>
      <c r="O1960" s="2">
        <v>14</v>
      </c>
      <c r="P1960" s="2">
        <v>4</v>
      </c>
      <c r="Q1960" s="2">
        <v>14</v>
      </c>
      <c r="R1960" s="2">
        <v>17</v>
      </c>
      <c r="S1960" s="2">
        <v>3</v>
      </c>
      <c r="T1960" s="2">
        <v>1</v>
      </c>
      <c r="U1960" s="2">
        <v>0</v>
      </c>
      <c r="V1960" s="45">
        <v>7.1064814814814827E-3</v>
      </c>
      <c r="W1960" s="45">
        <v>0.25</v>
      </c>
      <c r="X1960" s="45">
        <v>4.7002314814814816E-2</v>
      </c>
      <c r="Y1960" s="2">
        <v>1</v>
      </c>
      <c r="Z1960" s="2">
        <v>17</v>
      </c>
      <c r="AA1960">
        <v>22</v>
      </c>
      <c r="AB1960" t="str">
        <f t="shared" si="24"/>
        <v>Aneurin BevanTorfaen</v>
      </c>
      <c r="AC1960" t="str">
        <f>IFERROR(VLOOKUP(AB1960,Control!X:Y,2,FALSE),"secondary")</f>
        <v>Primary</v>
      </c>
    </row>
    <row r="1961" spans="1:29" x14ac:dyDescent="0.25">
      <c r="A1961" s="11">
        <v>44648</v>
      </c>
      <c r="B1961" s="2">
        <v>13</v>
      </c>
      <c r="C1961" t="s">
        <v>89</v>
      </c>
      <c r="D1961" t="s">
        <v>152</v>
      </c>
      <c r="E1961" t="s">
        <v>132</v>
      </c>
      <c r="F1961" t="s">
        <v>278</v>
      </c>
      <c r="G1961" s="3">
        <v>0</v>
      </c>
      <c r="H1961" s="5">
        <v>3.1241570707070704E-2</v>
      </c>
      <c r="I1961" s="2">
        <v>0</v>
      </c>
      <c r="J1961" s="2">
        <v>0</v>
      </c>
      <c r="K1961" s="2">
        <v>0</v>
      </c>
      <c r="L1961" s="2">
        <v>11</v>
      </c>
      <c r="M1961" s="2">
        <v>11</v>
      </c>
      <c r="N1961">
        <v>0</v>
      </c>
      <c r="O1961" s="2">
        <v>8</v>
      </c>
      <c r="P1961" s="2">
        <v>0</v>
      </c>
      <c r="Q1961" s="2">
        <v>5</v>
      </c>
      <c r="R1961" s="2">
        <v>5</v>
      </c>
      <c r="S1961" s="2">
        <v>0</v>
      </c>
      <c r="T1961" s="2">
        <v>0</v>
      </c>
      <c r="U1961" s="2">
        <v>6</v>
      </c>
      <c r="V1961" s="45" t="s">
        <v>77</v>
      </c>
      <c r="W1961" s="45" t="s">
        <v>77</v>
      </c>
      <c r="X1961" s="45">
        <v>8.1759259259259268E-2</v>
      </c>
      <c r="Y1961" s="2">
        <v>6</v>
      </c>
      <c r="Z1961" s="2">
        <v>5</v>
      </c>
      <c r="AA1961">
        <v>11</v>
      </c>
      <c r="AB1961" t="str">
        <f t="shared" si="24"/>
        <v>Aneurin BevanTorfaen</v>
      </c>
      <c r="AC1961" t="str">
        <f>IFERROR(VLOOKUP(AB1961,Control!X:Y,2,FALSE),"secondary")</f>
        <v>Primary</v>
      </c>
    </row>
    <row r="1962" spans="1:29" x14ac:dyDescent="0.25">
      <c r="A1962" s="11">
        <v>44648</v>
      </c>
      <c r="B1962" s="2">
        <v>13</v>
      </c>
      <c r="C1962" t="s">
        <v>89</v>
      </c>
      <c r="D1962" t="s">
        <v>164</v>
      </c>
      <c r="E1962" t="s">
        <v>150</v>
      </c>
      <c r="F1962" t="s">
        <v>278</v>
      </c>
      <c r="G1962" s="3">
        <v>0</v>
      </c>
      <c r="H1962" s="5">
        <v>2.8101849537037041E-2</v>
      </c>
      <c r="I1962" s="2">
        <v>0</v>
      </c>
      <c r="J1962" s="2">
        <v>0</v>
      </c>
      <c r="K1962" s="2">
        <v>0</v>
      </c>
      <c r="L1962" s="2">
        <v>3</v>
      </c>
      <c r="M1962" s="2">
        <v>3</v>
      </c>
      <c r="N1962">
        <v>0</v>
      </c>
      <c r="O1962" s="2">
        <v>2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3</v>
      </c>
      <c r="V1962" s="45" t="s">
        <v>77</v>
      </c>
      <c r="W1962" s="45" t="s">
        <v>77</v>
      </c>
      <c r="X1962" s="45" t="s">
        <v>77</v>
      </c>
      <c r="Y1962" s="2">
        <v>3</v>
      </c>
      <c r="Z1962" s="2">
        <v>0</v>
      </c>
      <c r="AA1962">
        <v>3</v>
      </c>
      <c r="AB1962" t="str">
        <f t="shared" si="24"/>
        <v>Aneurin BevanTorfaen</v>
      </c>
      <c r="AC1962" t="str">
        <f>IFERROR(VLOOKUP(AB1962,Control!X:Y,2,FALSE),"secondary")</f>
        <v>Primary</v>
      </c>
    </row>
    <row r="1963" spans="1:29" x14ac:dyDescent="0.25">
      <c r="A1963" s="11">
        <v>44648</v>
      </c>
      <c r="B1963" s="2">
        <v>13</v>
      </c>
      <c r="C1963" t="s">
        <v>89</v>
      </c>
      <c r="D1963" t="s">
        <v>159</v>
      </c>
      <c r="E1963" t="s">
        <v>150</v>
      </c>
      <c r="F1963" t="s">
        <v>278</v>
      </c>
      <c r="G1963" s="3">
        <v>0</v>
      </c>
      <c r="H1963" s="5">
        <v>2.3167437500000002E-2</v>
      </c>
      <c r="I1963" s="2">
        <v>0</v>
      </c>
      <c r="J1963" s="2">
        <v>0</v>
      </c>
      <c r="K1963" s="2">
        <v>0</v>
      </c>
      <c r="L1963" s="2">
        <v>3</v>
      </c>
      <c r="M1963" s="2">
        <v>3</v>
      </c>
      <c r="N1963">
        <v>0</v>
      </c>
      <c r="O1963" s="2">
        <v>2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3</v>
      </c>
      <c r="V1963" s="45" t="s">
        <v>77</v>
      </c>
      <c r="W1963" s="45" t="s">
        <v>77</v>
      </c>
      <c r="X1963" s="45" t="s">
        <v>77</v>
      </c>
      <c r="Y1963" s="2">
        <v>3</v>
      </c>
      <c r="Z1963" s="2">
        <v>0</v>
      </c>
      <c r="AA1963">
        <v>3</v>
      </c>
      <c r="AB1963" t="str">
        <f t="shared" si="24"/>
        <v>Aneurin BevanTorfaen</v>
      </c>
      <c r="AC1963" t="str">
        <f>IFERROR(VLOOKUP(AB1963,Control!X:Y,2,FALSE),"secondary")</f>
        <v>Primary</v>
      </c>
    </row>
    <row r="1964" spans="1:29" x14ac:dyDescent="0.25">
      <c r="A1964" s="11">
        <v>44648</v>
      </c>
      <c r="B1964" s="2">
        <v>13</v>
      </c>
      <c r="C1964" t="s">
        <v>89</v>
      </c>
      <c r="D1964" t="s">
        <v>158</v>
      </c>
      <c r="E1964" t="s">
        <v>132</v>
      </c>
      <c r="F1964" t="s">
        <v>278</v>
      </c>
      <c r="G1964" s="3">
        <v>0</v>
      </c>
      <c r="H1964" s="5">
        <v>1.9948256535947714E-2</v>
      </c>
      <c r="I1964" s="2">
        <v>0</v>
      </c>
      <c r="J1964" s="2">
        <v>0</v>
      </c>
      <c r="K1964" s="2">
        <v>0</v>
      </c>
      <c r="L1964" s="2">
        <v>18</v>
      </c>
      <c r="M1964" s="2">
        <v>18</v>
      </c>
      <c r="N1964">
        <v>0</v>
      </c>
      <c r="O1964" s="2">
        <v>15</v>
      </c>
      <c r="P1964" s="2">
        <v>2</v>
      </c>
      <c r="Q1964" s="2">
        <v>5</v>
      </c>
      <c r="R1964" s="2">
        <v>6</v>
      </c>
      <c r="S1964" s="2">
        <v>1</v>
      </c>
      <c r="T1964" s="2">
        <v>1</v>
      </c>
      <c r="U1964" s="2">
        <v>9</v>
      </c>
      <c r="V1964" s="45">
        <v>4.4791666666666669E-3</v>
      </c>
      <c r="W1964" s="45">
        <v>1</v>
      </c>
      <c r="X1964" s="45">
        <v>5.5179398148148158E-2</v>
      </c>
      <c r="Y1964" s="2">
        <v>10</v>
      </c>
      <c r="Z1964" s="2">
        <v>6</v>
      </c>
      <c r="AA1964">
        <v>18</v>
      </c>
      <c r="AB1964" t="str">
        <f t="shared" ref="AB1964:AB1972" si="25">C1964&amp;F1964</f>
        <v>Aneurin BevanTorfaen</v>
      </c>
      <c r="AC1964" t="str">
        <f>IFERROR(VLOOKUP(AB1964,Control!X:Y,2,FALSE),"secondary")</f>
        <v>Primary</v>
      </c>
    </row>
    <row r="1965" spans="1:29" x14ac:dyDescent="0.25">
      <c r="A1965" s="11">
        <v>44648</v>
      </c>
      <c r="B1965" s="2">
        <v>13</v>
      </c>
      <c r="C1965" t="s">
        <v>87</v>
      </c>
      <c r="D1965" t="s">
        <v>131</v>
      </c>
      <c r="E1965" t="s">
        <v>132</v>
      </c>
      <c r="F1965" t="s">
        <v>276</v>
      </c>
      <c r="G1965" s="3">
        <v>113.65249716666663</v>
      </c>
      <c r="H1965" s="5">
        <v>8.9127120023148154E-2</v>
      </c>
      <c r="I1965" s="2">
        <v>10</v>
      </c>
      <c r="J1965" s="2">
        <v>3</v>
      </c>
      <c r="K1965" s="2">
        <v>0</v>
      </c>
      <c r="L1965" s="2">
        <v>54</v>
      </c>
      <c r="M1965" s="2">
        <v>54</v>
      </c>
      <c r="N1965">
        <v>7</v>
      </c>
      <c r="O1965" s="2">
        <v>26</v>
      </c>
      <c r="P1965" s="2">
        <v>9</v>
      </c>
      <c r="Q1965" s="2">
        <v>37</v>
      </c>
      <c r="R1965" s="2">
        <v>44</v>
      </c>
      <c r="S1965" s="2">
        <v>7</v>
      </c>
      <c r="T1965" s="2">
        <v>1</v>
      </c>
      <c r="U1965" s="2">
        <v>0</v>
      </c>
      <c r="V1965" s="45">
        <v>4.6527777777777782E-3</v>
      </c>
      <c r="W1965" s="45">
        <v>0.55555555555555558</v>
      </c>
      <c r="X1965" s="45">
        <v>5.6550925925925928E-2</v>
      </c>
      <c r="Y1965" s="2">
        <v>1</v>
      </c>
      <c r="Z1965" s="2">
        <v>44</v>
      </c>
      <c r="AA1965">
        <v>54</v>
      </c>
      <c r="AB1965" t="str">
        <f t="shared" si="25"/>
        <v>Betsi CadwaladrConwy</v>
      </c>
      <c r="AC1965" t="str">
        <f>IFERROR(VLOOKUP(AB1965,Control!X:Y,2,FALSE),"secondary")</f>
        <v>Primary</v>
      </c>
    </row>
    <row r="1966" spans="1:29" x14ac:dyDescent="0.25">
      <c r="A1966" s="11">
        <v>44648</v>
      </c>
      <c r="B1966" s="2">
        <v>13</v>
      </c>
      <c r="C1966" t="s">
        <v>87</v>
      </c>
      <c r="D1966" t="s">
        <v>138</v>
      </c>
      <c r="E1966" t="s">
        <v>132</v>
      </c>
      <c r="F1966" t="s">
        <v>276</v>
      </c>
      <c r="G1966" s="3">
        <v>24.7319435</v>
      </c>
      <c r="H1966" s="5">
        <v>6.4300680190058496E-2</v>
      </c>
      <c r="I1966" s="2">
        <v>2</v>
      </c>
      <c r="J1966" s="2">
        <v>1</v>
      </c>
      <c r="K1966" s="2">
        <v>0</v>
      </c>
      <c r="L1966" s="2">
        <v>18</v>
      </c>
      <c r="M1966" s="2">
        <v>16</v>
      </c>
      <c r="N1966">
        <v>2</v>
      </c>
      <c r="O1966" s="2">
        <v>11</v>
      </c>
      <c r="P1966" s="2">
        <v>1</v>
      </c>
      <c r="Q1966" s="2">
        <v>11</v>
      </c>
      <c r="R1966" s="2">
        <v>14</v>
      </c>
      <c r="S1966" s="2">
        <v>3</v>
      </c>
      <c r="T1966" s="2">
        <v>0</v>
      </c>
      <c r="U1966" s="2">
        <v>3</v>
      </c>
      <c r="V1966" s="45">
        <v>3.5300925925925925E-3</v>
      </c>
      <c r="W1966" s="45">
        <v>1</v>
      </c>
      <c r="X1966" s="45">
        <v>4.9809027777777778E-2</v>
      </c>
      <c r="Y1966" s="2">
        <v>3</v>
      </c>
      <c r="Z1966" s="2">
        <v>14</v>
      </c>
      <c r="AA1966">
        <v>17</v>
      </c>
      <c r="AB1966" t="str">
        <f t="shared" si="25"/>
        <v>Betsi CadwaladrConwy</v>
      </c>
      <c r="AC1966" t="str">
        <f>IFERROR(VLOOKUP(AB1966,Control!X:Y,2,FALSE),"secondary")</f>
        <v>Primary</v>
      </c>
    </row>
    <row r="1967" spans="1:29" x14ac:dyDescent="0.25">
      <c r="A1967" s="11">
        <v>44648</v>
      </c>
      <c r="B1967" s="2">
        <v>13</v>
      </c>
      <c r="C1967" t="s">
        <v>87</v>
      </c>
      <c r="D1967" t="s">
        <v>131</v>
      </c>
      <c r="E1967" t="s">
        <v>132</v>
      </c>
      <c r="F1967" t="s">
        <v>285</v>
      </c>
      <c r="G1967" s="3">
        <v>139.50832866666667</v>
      </c>
      <c r="H1967" s="5">
        <v>0.12381762513616555</v>
      </c>
      <c r="I1967" s="2">
        <v>16</v>
      </c>
      <c r="J1967" s="2">
        <v>8</v>
      </c>
      <c r="K1967" s="2">
        <v>0</v>
      </c>
      <c r="L1967" s="2">
        <v>45</v>
      </c>
      <c r="M1967" s="2">
        <v>45</v>
      </c>
      <c r="N1967">
        <v>6</v>
      </c>
      <c r="O1967" s="2">
        <v>17</v>
      </c>
      <c r="P1967" s="2">
        <v>4</v>
      </c>
      <c r="Q1967" s="2">
        <v>29</v>
      </c>
      <c r="R1967" s="2">
        <v>36</v>
      </c>
      <c r="S1967" s="2">
        <v>7</v>
      </c>
      <c r="T1967" s="2">
        <v>3</v>
      </c>
      <c r="U1967" s="2">
        <v>2</v>
      </c>
      <c r="V1967" s="45">
        <v>6.4236111111111117E-3</v>
      </c>
      <c r="W1967" s="45">
        <v>0.5</v>
      </c>
      <c r="X1967" s="45">
        <v>5.4398148148148147E-2</v>
      </c>
      <c r="Y1967" s="2">
        <v>5</v>
      </c>
      <c r="Z1967" s="2">
        <v>36</v>
      </c>
      <c r="AA1967">
        <v>45</v>
      </c>
      <c r="AB1967" t="str">
        <f t="shared" si="25"/>
        <v>Betsi CadwaladrDenbighshire</v>
      </c>
      <c r="AC1967" t="str">
        <f>IFERROR(VLOOKUP(AB1967,Control!X:Y,2,FALSE),"secondary")</f>
        <v>Primary</v>
      </c>
    </row>
    <row r="1968" spans="1:29" x14ac:dyDescent="0.25">
      <c r="A1968" s="11">
        <v>44648</v>
      </c>
      <c r="B1968" s="2">
        <v>13</v>
      </c>
      <c r="C1968" t="s">
        <v>87</v>
      </c>
      <c r="D1968" t="s">
        <v>139</v>
      </c>
      <c r="E1968" t="s">
        <v>132</v>
      </c>
      <c r="F1968" t="s">
        <v>285</v>
      </c>
      <c r="G1968" s="3">
        <v>20.490276833333329</v>
      </c>
      <c r="H1968" s="5">
        <v>0.10527905941358025</v>
      </c>
      <c r="I1968" s="2">
        <v>2</v>
      </c>
      <c r="J1968" s="2">
        <v>0</v>
      </c>
      <c r="K1968" s="2">
        <v>0</v>
      </c>
      <c r="L1968" s="2">
        <v>7</v>
      </c>
      <c r="M1968" s="2">
        <v>7</v>
      </c>
      <c r="N1968">
        <v>0</v>
      </c>
      <c r="O1968" s="2">
        <v>1</v>
      </c>
      <c r="P1968" s="2">
        <v>1</v>
      </c>
      <c r="Q1968" s="2">
        <v>5</v>
      </c>
      <c r="R1968" s="2">
        <v>6</v>
      </c>
      <c r="S1968" s="2">
        <v>1</v>
      </c>
      <c r="T1968" s="2">
        <v>0</v>
      </c>
      <c r="U1968" s="2">
        <v>0</v>
      </c>
      <c r="V1968" s="45">
        <v>8.7152777777777784E-3</v>
      </c>
      <c r="W1968" s="45">
        <v>0</v>
      </c>
      <c r="X1968" s="45">
        <v>6.9866898148148157E-2</v>
      </c>
      <c r="Y1968" s="2">
        <v>0</v>
      </c>
      <c r="Z1968" s="2">
        <v>6</v>
      </c>
      <c r="AA1968">
        <v>7</v>
      </c>
      <c r="AB1968" t="str">
        <f t="shared" si="25"/>
        <v>Betsi CadwaladrDenbighshire</v>
      </c>
      <c r="AC1968" t="str">
        <f>IFERROR(VLOOKUP(AB1968,Control!X:Y,2,FALSE),"secondary")</f>
        <v>Primary</v>
      </c>
    </row>
    <row r="1969" spans="1:29" x14ac:dyDescent="0.25">
      <c r="A1969" s="11">
        <v>44648</v>
      </c>
      <c r="B1969" s="2">
        <v>13</v>
      </c>
      <c r="C1969" t="s">
        <v>87</v>
      </c>
      <c r="D1969" t="s">
        <v>139</v>
      </c>
      <c r="E1969" t="s">
        <v>132</v>
      </c>
      <c r="F1969" t="s">
        <v>282</v>
      </c>
      <c r="G1969" s="3">
        <v>59.374720666666654</v>
      </c>
      <c r="H1969" s="5">
        <v>9.5407085967432956E-2</v>
      </c>
      <c r="I1969" s="2">
        <v>6</v>
      </c>
      <c r="J1969" s="2">
        <v>2</v>
      </c>
      <c r="K1969" s="2">
        <v>0</v>
      </c>
      <c r="L1969" s="2">
        <v>23</v>
      </c>
      <c r="M1969" s="2">
        <v>23</v>
      </c>
      <c r="N1969">
        <v>3</v>
      </c>
      <c r="O1969" s="2">
        <v>14</v>
      </c>
      <c r="P1969" s="2">
        <v>4</v>
      </c>
      <c r="Q1969" s="2">
        <v>16</v>
      </c>
      <c r="R1969" s="2">
        <v>19</v>
      </c>
      <c r="S1969" s="2">
        <v>3</v>
      </c>
      <c r="T1969" s="2">
        <v>0</v>
      </c>
      <c r="U1969" s="2">
        <v>0</v>
      </c>
      <c r="V1969" s="45">
        <v>7.8298611111111121E-3</v>
      </c>
      <c r="W1969" s="45">
        <v>0</v>
      </c>
      <c r="X1969" s="45">
        <v>5.0717592592592592E-2</v>
      </c>
      <c r="Y1969" s="2">
        <v>0</v>
      </c>
      <c r="Z1969" s="2">
        <v>19</v>
      </c>
      <c r="AA1969">
        <v>23</v>
      </c>
      <c r="AB1969" t="str">
        <f t="shared" si="25"/>
        <v>Betsi CadwaladrFlintshire</v>
      </c>
      <c r="AC1969" t="str">
        <f>IFERROR(VLOOKUP(AB1969,Control!X:Y,2,FALSE),"secondary")</f>
        <v>Primary</v>
      </c>
    </row>
    <row r="1970" spans="1:29" x14ac:dyDescent="0.25">
      <c r="A1970" s="11">
        <v>44648</v>
      </c>
      <c r="B1970" s="2">
        <v>13</v>
      </c>
      <c r="C1970" t="s">
        <v>87</v>
      </c>
      <c r="D1970" t="s">
        <v>131</v>
      </c>
      <c r="E1970" t="s">
        <v>132</v>
      </c>
      <c r="F1970" t="s">
        <v>282</v>
      </c>
      <c r="G1970" s="3">
        <v>34.179166833333326</v>
      </c>
      <c r="H1970" s="5">
        <v>0.11214037748015873</v>
      </c>
      <c r="I1970" s="2">
        <v>4</v>
      </c>
      <c r="J1970" s="2">
        <v>1</v>
      </c>
      <c r="K1970" s="2">
        <v>0</v>
      </c>
      <c r="L1970" s="2">
        <v>13</v>
      </c>
      <c r="M1970" s="2">
        <v>13</v>
      </c>
      <c r="N1970">
        <v>1</v>
      </c>
      <c r="O1970" s="2">
        <v>4</v>
      </c>
      <c r="P1970" s="2">
        <v>3</v>
      </c>
      <c r="Q1970" s="2">
        <v>8</v>
      </c>
      <c r="R1970" s="2">
        <v>10</v>
      </c>
      <c r="S1970" s="2">
        <v>2</v>
      </c>
      <c r="T1970" s="2">
        <v>0</v>
      </c>
      <c r="U1970" s="2">
        <v>0</v>
      </c>
      <c r="V1970" s="45">
        <v>7.5925925925925926E-3</v>
      </c>
      <c r="W1970" s="45">
        <v>0.33333333333333331</v>
      </c>
      <c r="X1970" s="45">
        <v>7.9265046296296299E-2</v>
      </c>
      <c r="Y1970" s="2">
        <v>0</v>
      </c>
      <c r="Z1970" s="2">
        <v>10</v>
      </c>
      <c r="AA1970">
        <v>13</v>
      </c>
      <c r="AB1970" t="str">
        <f t="shared" si="25"/>
        <v>Betsi CadwaladrFlintshire</v>
      </c>
      <c r="AC1970" t="str">
        <f>IFERROR(VLOOKUP(AB1970,Control!X:Y,2,FALSE),"secondary")</f>
        <v>Primary</v>
      </c>
    </row>
    <row r="1971" spans="1:29" x14ac:dyDescent="0.25">
      <c r="A1971" s="11">
        <v>44648</v>
      </c>
      <c r="B1971" s="2">
        <v>13</v>
      </c>
      <c r="C1971" t="s">
        <v>87</v>
      </c>
      <c r="D1971" t="s">
        <v>138</v>
      </c>
      <c r="E1971" t="s">
        <v>132</v>
      </c>
      <c r="F1971" t="s">
        <v>287</v>
      </c>
      <c r="G1971" s="3">
        <v>82.169162499999999</v>
      </c>
      <c r="H1971" s="5">
        <v>8.4481871749408979E-2</v>
      </c>
      <c r="I1971" s="2">
        <v>8</v>
      </c>
      <c r="J1971" s="2">
        <v>1</v>
      </c>
      <c r="K1971" s="2">
        <v>0</v>
      </c>
      <c r="L1971" s="2">
        <v>45</v>
      </c>
      <c r="M1971" s="2">
        <v>45</v>
      </c>
      <c r="N1971">
        <v>7</v>
      </c>
      <c r="O1971" s="2">
        <v>24</v>
      </c>
      <c r="P1971" s="2">
        <v>3</v>
      </c>
      <c r="Q1971" s="2">
        <v>31</v>
      </c>
      <c r="R1971" s="2">
        <v>37</v>
      </c>
      <c r="S1971" s="2">
        <v>6</v>
      </c>
      <c r="T1971" s="2">
        <v>0</v>
      </c>
      <c r="U1971" s="2">
        <v>5</v>
      </c>
      <c r="V1971" s="45">
        <v>4.5023148148148149E-3</v>
      </c>
      <c r="W1971" s="45">
        <v>1</v>
      </c>
      <c r="X1971" s="45">
        <v>3.6759259259259255E-2</v>
      </c>
      <c r="Y1971" s="2">
        <v>5</v>
      </c>
      <c r="Z1971" s="2">
        <v>37</v>
      </c>
      <c r="AA1971">
        <v>45</v>
      </c>
      <c r="AB1971" t="str">
        <f t="shared" si="25"/>
        <v>Betsi CadwaladrGwynedd</v>
      </c>
      <c r="AC1971" t="str">
        <f>IFERROR(VLOOKUP(AB1971,Control!X:Y,2,FALSE),"secondary")</f>
        <v>Primary</v>
      </c>
    </row>
    <row r="1972" spans="1:29" x14ac:dyDescent="0.25">
      <c r="A1972" s="11">
        <v>44648</v>
      </c>
      <c r="B1972" s="2">
        <v>13</v>
      </c>
      <c r="C1972" t="s">
        <v>87</v>
      </c>
      <c r="D1972" t="s">
        <v>131</v>
      </c>
      <c r="E1972" t="s">
        <v>132</v>
      </c>
      <c r="F1972" t="s">
        <v>287</v>
      </c>
      <c r="G1972" s="3">
        <v>4.4913888333333336</v>
      </c>
      <c r="H1972" s="5">
        <v>7.6037807870370372E-2</v>
      </c>
      <c r="I1972" s="2">
        <v>0</v>
      </c>
      <c r="J1972" s="2">
        <v>0</v>
      </c>
      <c r="K1972" s="2">
        <v>0</v>
      </c>
      <c r="L1972" s="2">
        <v>2</v>
      </c>
      <c r="M1972" s="2">
        <v>2</v>
      </c>
      <c r="N1972">
        <v>0</v>
      </c>
      <c r="O1972" s="2">
        <v>1</v>
      </c>
      <c r="P1972" s="2">
        <v>1</v>
      </c>
      <c r="Q1972" s="2">
        <v>1</v>
      </c>
      <c r="R1972" s="2">
        <v>1</v>
      </c>
      <c r="S1972" s="2">
        <v>0</v>
      </c>
      <c r="T1972" s="2">
        <v>0</v>
      </c>
      <c r="U1972" s="2">
        <v>0</v>
      </c>
      <c r="V1972" s="45">
        <v>1.2152777777777778E-3</v>
      </c>
      <c r="W1972" s="45">
        <v>1</v>
      </c>
      <c r="X1972" s="45">
        <v>2.283564814814815E-2</v>
      </c>
      <c r="Y1972" s="2">
        <v>0</v>
      </c>
      <c r="Z1972" s="2">
        <v>1</v>
      </c>
      <c r="AA1972">
        <v>2</v>
      </c>
      <c r="AB1972" t="str">
        <f t="shared" si="25"/>
        <v>Betsi CadwaladrGwynedd</v>
      </c>
      <c r="AC1972" t="str">
        <f>IFERROR(VLOOKUP(AB1972,Control!X:Y,2,FALSE),"secondary")</f>
        <v>Primary</v>
      </c>
    </row>
    <row r="1973" spans="1:29" x14ac:dyDescent="0.25">
      <c r="A1973" s="11">
        <v>44648</v>
      </c>
      <c r="B1973" s="2">
        <v>13</v>
      </c>
      <c r="C1973" t="s">
        <v>87</v>
      </c>
      <c r="D1973" t="s">
        <v>139</v>
      </c>
      <c r="E1973" t="s">
        <v>132</v>
      </c>
      <c r="F1973" t="s">
        <v>287</v>
      </c>
      <c r="G1973" s="3">
        <v>0.54055549999999997</v>
      </c>
      <c r="H1973" s="5">
        <v>1.8825211805555554E-2</v>
      </c>
      <c r="I1973" s="2">
        <v>0</v>
      </c>
      <c r="J1973" s="2">
        <v>0</v>
      </c>
      <c r="K1973" s="2">
        <v>0</v>
      </c>
      <c r="L1973" s="2">
        <v>2</v>
      </c>
      <c r="M1973" s="2">
        <v>2</v>
      </c>
      <c r="N1973">
        <v>1</v>
      </c>
      <c r="O1973" s="2">
        <v>2</v>
      </c>
      <c r="P1973" s="2">
        <v>0</v>
      </c>
      <c r="Q1973" s="2">
        <v>2</v>
      </c>
      <c r="R1973" s="2">
        <v>2</v>
      </c>
      <c r="S1973" s="2">
        <v>0</v>
      </c>
      <c r="T1973" s="2">
        <v>0</v>
      </c>
      <c r="U1973" s="2">
        <v>0</v>
      </c>
      <c r="V1973" s="45" t="s">
        <v>77</v>
      </c>
      <c r="W1973" s="45" t="s">
        <v>77</v>
      </c>
      <c r="X1973" s="45">
        <v>2.9050925925925924E-2</v>
      </c>
      <c r="Y1973" s="2">
        <v>0</v>
      </c>
      <c r="Z1973" s="2">
        <v>2</v>
      </c>
      <c r="AA1973">
        <v>2</v>
      </c>
      <c r="AB1973" t="str">
        <f t="shared" ref="AB1973:AB2036" si="26">C1973&amp;F1973</f>
        <v>Betsi CadwaladrGwynedd</v>
      </c>
      <c r="AC1973" t="str">
        <f>IFERROR(VLOOKUP(AB1973,Control!X:Y,2,FALSE),"secondary")</f>
        <v>Primary</v>
      </c>
    </row>
    <row r="1974" spans="1:29" x14ac:dyDescent="0.25">
      <c r="A1974" s="11">
        <v>44648</v>
      </c>
      <c r="B1974" s="2">
        <v>13</v>
      </c>
      <c r="C1974" t="s">
        <v>87</v>
      </c>
      <c r="D1974" t="s">
        <v>138</v>
      </c>
      <c r="E1974" t="s">
        <v>132</v>
      </c>
      <c r="F1974" t="s">
        <v>284</v>
      </c>
      <c r="G1974" s="3">
        <v>40.664720500000008</v>
      </c>
      <c r="H1974" s="5">
        <v>7.5177614850427371E-2</v>
      </c>
      <c r="I1974" s="2">
        <v>5</v>
      </c>
      <c r="J1974" s="2">
        <v>1</v>
      </c>
      <c r="K1974" s="2">
        <v>0</v>
      </c>
      <c r="L1974" s="2">
        <v>26</v>
      </c>
      <c r="M1974" s="2">
        <v>26</v>
      </c>
      <c r="N1974">
        <v>5</v>
      </c>
      <c r="O1974" s="2">
        <v>19</v>
      </c>
      <c r="P1974" s="2">
        <v>3</v>
      </c>
      <c r="Q1974" s="2">
        <v>14</v>
      </c>
      <c r="R1974" s="2">
        <v>22</v>
      </c>
      <c r="S1974" s="2">
        <v>8</v>
      </c>
      <c r="T1974" s="2">
        <v>0</v>
      </c>
      <c r="U1974" s="2">
        <v>1</v>
      </c>
      <c r="V1974" s="45">
        <v>1.701388888888889E-3</v>
      </c>
      <c r="W1974" s="45">
        <v>0.66666666666666663</v>
      </c>
      <c r="X1974" s="45">
        <v>3.9803240740740736E-2</v>
      </c>
      <c r="Y1974" s="2">
        <v>1</v>
      </c>
      <c r="Z1974" s="2">
        <v>22</v>
      </c>
      <c r="AA1974">
        <v>26</v>
      </c>
      <c r="AB1974" t="str">
        <f t="shared" si="26"/>
        <v>Betsi CadwaladrIsle Of Anglesey</v>
      </c>
      <c r="AC1974" t="str">
        <f>IFERROR(VLOOKUP(AB1974,Control!X:Y,2,FALSE),"secondary")</f>
        <v>Primary</v>
      </c>
    </row>
    <row r="1975" spans="1:29" x14ac:dyDescent="0.25">
      <c r="A1975" s="11">
        <v>44648</v>
      </c>
      <c r="B1975" s="2">
        <v>13</v>
      </c>
      <c r="C1975" t="s">
        <v>87</v>
      </c>
      <c r="D1975" t="s">
        <v>139</v>
      </c>
      <c r="E1975" t="s">
        <v>132</v>
      </c>
      <c r="F1975" t="s">
        <v>94</v>
      </c>
      <c r="G1975" s="3">
        <v>0.3091666666666667</v>
      </c>
      <c r="H1975" s="5">
        <v>2.329861111111111E-2</v>
      </c>
      <c r="I1975" s="2">
        <v>0</v>
      </c>
      <c r="J1975" s="2">
        <v>0</v>
      </c>
      <c r="K1975" s="2">
        <v>0</v>
      </c>
      <c r="L1975" s="2">
        <v>1</v>
      </c>
      <c r="M1975" s="2">
        <v>1</v>
      </c>
      <c r="N1975">
        <v>0</v>
      </c>
      <c r="O1975" s="2">
        <v>1</v>
      </c>
      <c r="P1975" s="2">
        <v>0</v>
      </c>
      <c r="Q1975" s="2">
        <v>1</v>
      </c>
      <c r="R1975" s="2">
        <v>1</v>
      </c>
      <c r="S1975" s="2">
        <v>0</v>
      </c>
      <c r="T1975" s="2">
        <v>0</v>
      </c>
      <c r="U1975" s="2">
        <v>0</v>
      </c>
      <c r="V1975" s="45" t="s">
        <v>77</v>
      </c>
      <c r="W1975" s="45" t="s">
        <v>77</v>
      </c>
      <c r="X1975" s="45">
        <v>0.27083333333333337</v>
      </c>
      <c r="Y1975" s="2">
        <v>0</v>
      </c>
      <c r="Z1975" s="2">
        <v>1</v>
      </c>
      <c r="AA1975">
        <v>1</v>
      </c>
      <c r="AB1975" t="str">
        <f t="shared" si="26"/>
        <v>Betsi CadwaladrPowys</v>
      </c>
      <c r="AC1975" t="str">
        <f>IFERROR(VLOOKUP(AB1975,Control!X:Y,2,FALSE),"secondary")</f>
        <v>secondary</v>
      </c>
    </row>
    <row r="1976" spans="1:29" x14ac:dyDescent="0.25">
      <c r="A1976" s="11">
        <v>44648</v>
      </c>
      <c r="B1976" s="2">
        <v>13</v>
      </c>
      <c r="C1976" t="s">
        <v>87</v>
      </c>
      <c r="D1976" t="s">
        <v>139</v>
      </c>
      <c r="E1976" t="s">
        <v>132</v>
      </c>
      <c r="F1976" t="s">
        <v>277</v>
      </c>
      <c r="G1976" s="3">
        <v>76.751388000000006</v>
      </c>
      <c r="H1976" s="5">
        <v>8.4629628714470259E-2</v>
      </c>
      <c r="I1976" s="2">
        <v>6</v>
      </c>
      <c r="J1976" s="2">
        <v>3</v>
      </c>
      <c r="K1976" s="2">
        <v>0</v>
      </c>
      <c r="L1976" s="2">
        <v>42</v>
      </c>
      <c r="M1976" s="2">
        <v>41</v>
      </c>
      <c r="N1976">
        <v>5</v>
      </c>
      <c r="O1976" s="2">
        <v>20</v>
      </c>
      <c r="P1976" s="2">
        <v>5</v>
      </c>
      <c r="Q1976" s="2">
        <v>26</v>
      </c>
      <c r="R1976" s="2">
        <v>32</v>
      </c>
      <c r="S1976" s="2">
        <v>6</v>
      </c>
      <c r="T1976" s="2">
        <v>3</v>
      </c>
      <c r="U1976" s="2">
        <v>2</v>
      </c>
      <c r="V1976" s="45">
        <v>6.0648148148148145E-3</v>
      </c>
      <c r="W1976" s="45">
        <v>0.4</v>
      </c>
      <c r="X1976" s="45">
        <v>5.9097222222222218E-2</v>
      </c>
      <c r="Y1976" s="2">
        <v>5</v>
      </c>
      <c r="Z1976" s="2">
        <v>32</v>
      </c>
      <c r="AA1976">
        <v>42</v>
      </c>
      <c r="AB1976" t="str">
        <f t="shared" si="26"/>
        <v>Betsi CadwaladrWrexham</v>
      </c>
      <c r="AC1976" t="str">
        <f>IFERROR(VLOOKUP(AB1976,Control!X:Y,2,FALSE),"secondary")</f>
        <v>Primary</v>
      </c>
    </row>
    <row r="1977" spans="1:29" x14ac:dyDescent="0.25">
      <c r="A1977" s="11">
        <v>44648</v>
      </c>
      <c r="B1977" s="2">
        <v>13</v>
      </c>
      <c r="C1977" t="s">
        <v>87</v>
      </c>
      <c r="D1977" t="s">
        <v>131</v>
      </c>
      <c r="E1977" t="s">
        <v>132</v>
      </c>
      <c r="F1977" t="s">
        <v>277</v>
      </c>
      <c r="G1977" s="3">
        <v>1.7566666666666668</v>
      </c>
      <c r="H1977" s="5">
        <v>4.6423611111111117E-2</v>
      </c>
      <c r="I1977" s="2">
        <v>0</v>
      </c>
      <c r="J1977" s="2">
        <v>0</v>
      </c>
      <c r="K1977" s="2">
        <v>0</v>
      </c>
      <c r="L1977" s="2">
        <v>2</v>
      </c>
      <c r="M1977" s="2">
        <v>2</v>
      </c>
      <c r="N1977">
        <v>0</v>
      </c>
      <c r="O1977" s="2">
        <v>1</v>
      </c>
      <c r="P1977" s="2">
        <v>1</v>
      </c>
      <c r="Q1977" s="2">
        <v>0</v>
      </c>
      <c r="R1977" s="2">
        <v>0</v>
      </c>
      <c r="S1977" s="2">
        <v>0</v>
      </c>
      <c r="T1977" s="2">
        <v>0</v>
      </c>
      <c r="U1977" s="2">
        <v>1</v>
      </c>
      <c r="V1977" s="45">
        <v>0</v>
      </c>
      <c r="W1977" s="45">
        <v>1</v>
      </c>
      <c r="X1977" s="45" t="s">
        <v>77</v>
      </c>
      <c r="Y1977" s="2">
        <v>1</v>
      </c>
      <c r="Z1977" s="2">
        <v>0</v>
      </c>
      <c r="AA1977">
        <v>2</v>
      </c>
      <c r="AB1977" t="str">
        <f t="shared" si="26"/>
        <v>Betsi CadwaladrWrexham</v>
      </c>
      <c r="AC1977" t="str">
        <f>IFERROR(VLOOKUP(AB1977,Control!X:Y,2,FALSE),"secondary")</f>
        <v>Primary</v>
      </c>
    </row>
    <row r="1978" spans="1:29" x14ac:dyDescent="0.25">
      <c r="A1978" s="11">
        <v>44648</v>
      </c>
      <c r="B1978" s="2">
        <v>13</v>
      </c>
      <c r="C1978" t="s">
        <v>90</v>
      </c>
      <c r="D1978" t="s">
        <v>136</v>
      </c>
      <c r="E1978" t="s">
        <v>132</v>
      </c>
      <c r="F1978" t="s">
        <v>272</v>
      </c>
      <c r="G1978" s="3">
        <v>3.5427778333333331</v>
      </c>
      <c r="H1978" s="5">
        <v>4.7320602430555553E-2</v>
      </c>
      <c r="I1978" s="2">
        <v>0</v>
      </c>
      <c r="J1978" s="2">
        <v>0</v>
      </c>
      <c r="K1978" s="2">
        <v>0</v>
      </c>
      <c r="L1978" s="2">
        <v>4</v>
      </c>
      <c r="M1978" s="2">
        <v>4</v>
      </c>
      <c r="N1978">
        <v>0</v>
      </c>
      <c r="O1978" s="2">
        <v>2</v>
      </c>
      <c r="P1978" s="2">
        <v>2</v>
      </c>
      <c r="Q1978" s="2">
        <v>2</v>
      </c>
      <c r="R1978" s="2">
        <v>2</v>
      </c>
      <c r="S1978" s="2">
        <v>0</v>
      </c>
      <c r="T1978" s="2">
        <v>0</v>
      </c>
      <c r="U1978" s="2">
        <v>0</v>
      </c>
      <c r="V1978" s="45">
        <v>7.4942129629629629E-3</v>
      </c>
      <c r="W1978" s="45">
        <v>0.5</v>
      </c>
      <c r="X1978" s="45">
        <v>7.3067129629629635E-2</v>
      </c>
      <c r="Y1978" s="2">
        <v>0</v>
      </c>
      <c r="Z1978" s="2">
        <v>2</v>
      </c>
      <c r="AA1978">
        <v>4</v>
      </c>
      <c r="AB1978" t="str">
        <f t="shared" si="26"/>
        <v>Cardiff And ValeCaerphilly</v>
      </c>
      <c r="AC1978" t="str">
        <f>IFERROR(VLOOKUP(AB1978,Control!X:Y,2,FALSE),"secondary")</f>
        <v>secondary</v>
      </c>
    </row>
    <row r="1979" spans="1:29" x14ac:dyDescent="0.25">
      <c r="A1979" s="11">
        <v>44648</v>
      </c>
      <c r="B1979" s="2">
        <v>13</v>
      </c>
      <c r="C1979" t="s">
        <v>90</v>
      </c>
      <c r="D1979" t="s">
        <v>136</v>
      </c>
      <c r="E1979" t="s">
        <v>132</v>
      </c>
      <c r="F1979" t="s">
        <v>273</v>
      </c>
      <c r="G1979" s="3">
        <v>136.63915933333337</v>
      </c>
      <c r="H1979" s="5">
        <v>6.2441915340909086E-2</v>
      </c>
      <c r="I1979" s="2">
        <v>5</v>
      </c>
      <c r="J1979" s="2">
        <v>2</v>
      </c>
      <c r="K1979" s="2">
        <v>0</v>
      </c>
      <c r="L1979" s="2">
        <v>102</v>
      </c>
      <c r="M1979" s="2">
        <v>102</v>
      </c>
      <c r="N1979">
        <v>17</v>
      </c>
      <c r="O1979" s="2">
        <v>61</v>
      </c>
      <c r="P1979" s="2">
        <v>29</v>
      </c>
      <c r="Q1979" s="2">
        <v>59</v>
      </c>
      <c r="R1979" s="2">
        <v>69</v>
      </c>
      <c r="S1979" s="2">
        <v>10</v>
      </c>
      <c r="T1979" s="2">
        <v>1</v>
      </c>
      <c r="U1979" s="2">
        <v>3</v>
      </c>
      <c r="V1979" s="45">
        <v>4.2361111111111106E-3</v>
      </c>
      <c r="W1979" s="45">
        <v>0.65517241379310343</v>
      </c>
      <c r="X1979" s="45">
        <v>8.8668981481481488E-2</v>
      </c>
      <c r="Y1979" s="2">
        <v>4</v>
      </c>
      <c r="Z1979" s="2">
        <v>69</v>
      </c>
      <c r="AA1979">
        <v>102</v>
      </c>
      <c r="AB1979" t="str">
        <f t="shared" si="26"/>
        <v>Cardiff And ValeCardiff</v>
      </c>
      <c r="AC1979" t="str">
        <f>IFERROR(VLOOKUP(AB1979,Control!X:Y,2,FALSE),"secondary")</f>
        <v>Primary</v>
      </c>
    </row>
    <row r="1980" spans="1:29" x14ac:dyDescent="0.25">
      <c r="A1980" s="11">
        <v>44648</v>
      </c>
      <c r="B1980" s="2">
        <v>13</v>
      </c>
      <c r="C1980" t="s">
        <v>90</v>
      </c>
      <c r="D1980" t="s">
        <v>155</v>
      </c>
      <c r="E1980" t="s">
        <v>146</v>
      </c>
      <c r="F1980" t="s">
        <v>273</v>
      </c>
      <c r="G1980" s="3">
        <v>0</v>
      </c>
      <c r="H1980" s="5">
        <v>9.011188310185185E-2</v>
      </c>
      <c r="I1980" s="2">
        <v>0</v>
      </c>
      <c r="J1980" s="2">
        <v>0</v>
      </c>
      <c r="K1980" s="2">
        <v>0</v>
      </c>
      <c r="L1980" s="2">
        <v>7</v>
      </c>
      <c r="M1980" s="2">
        <v>7</v>
      </c>
      <c r="N1980">
        <v>0</v>
      </c>
      <c r="O1980" s="2">
        <v>3</v>
      </c>
      <c r="P1980" s="2">
        <v>1</v>
      </c>
      <c r="Q1980" s="2">
        <v>4</v>
      </c>
      <c r="R1980" s="2">
        <v>5</v>
      </c>
      <c r="S1980" s="2">
        <v>1</v>
      </c>
      <c r="T1980" s="2">
        <v>0</v>
      </c>
      <c r="U1980" s="2">
        <v>1</v>
      </c>
      <c r="V1980" s="45">
        <v>5.6249999999999998E-3</v>
      </c>
      <c r="W1980" s="45">
        <v>0</v>
      </c>
      <c r="X1980" s="45">
        <v>5.2997685185185182E-2</v>
      </c>
      <c r="Y1980" s="2">
        <v>1</v>
      </c>
      <c r="Z1980" s="2">
        <v>5</v>
      </c>
      <c r="AA1980">
        <v>7</v>
      </c>
      <c r="AB1980" t="str">
        <f t="shared" si="26"/>
        <v>Cardiff And ValeCardiff</v>
      </c>
      <c r="AC1980" t="str">
        <f>IFERROR(VLOOKUP(AB1980,Control!X:Y,2,FALSE),"secondary")</f>
        <v>Primary</v>
      </c>
    </row>
    <row r="1981" spans="1:29" x14ac:dyDescent="0.25">
      <c r="A1981" s="11">
        <v>44648</v>
      </c>
      <c r="B1981" s="2">
        <v>13</v>
      </c>
      <c r="C1981" t="s">
        <v>90</v>
      </c>
      <c r="D1981" t="s">
        <v>163</v>
      </c>
      <c r="E1981" t="s">
        <v>153</v>
      </c>
      <c r="F1981" t="s">
        <v>273</v>
      </c>
      <c r="G1981" s="3">
        <v>0</v>
      </c>
      <c r="H1981" s="5">
        <v>1.3530090277777778E-2</v>
      </c>
      <c r="I1981" s="2">
        <v>0</v>
      </c>
      <c r="J1981" s="2">
        <v>0</v>
      </c>
      <c r="K1981" s="2">
        <v>0</v>
      </c>
      <c r="L1981" s="2">
        <v>1</v>
      </c>
      <c r="M1981" s="2">
        <v>1</v>
      </c>
      <c r="N1981">
        <v>0</v>
      </c>
      <c r="O1981" s="2">
        <v>1</v>
      </c>
      <c r="P1981" s="2">
        <v>0</v>
      </c>
      <c r="Q1981" s="2">
        <v>1</v>
      </c>
      <c r="R1981" s="2">
        <v>1</v>
      </c>
      <c r="S1981" s="2">
        <v>0</v>
      </c>
      <c r="T1981" s="2">
        <v>0</v>
      </c>
      <c r="U1981" s="2">
        <v>0</v>
      </c>
      <c r="V1981" s="45" t="s">
        <v>77</v>
      </c>
      <c r="W1981" s="45" t="s">
        <v>77</v>
      </c>
      <c r="X1981" s="45">
        <v>0.12528935185185186</v>
      </c>
      <c r="Y1981" s="2">
        <v>0</v>
      </c>
      <c r="Z1981" s="2">
        <v>1</v>
      </c>
      <c r="AA1981">
        <v>1</v>
      </c>
      <c r="AB1981" t="str">
        <f t="shared" si="26"/>
        <v>Cardiff And ValeCardiff</v>
      </c>
      <c r="AC1981" t="str">
        <f>IFERROR(VLOOKUP(AB1981,Control!X:Y,2,FALSE),"secondary")</f>
        <v>Primary</v>
      </c>
    </row>
    <row r="1982" spans="1:29" x14ac:dyDescent="0.25">
      <c r="A1982" s="11">
        <v>44648</v>
      </c>
      <c r="B1982" s="2">
        <v>13</v>
      </c>
      <c r="C1982" t="s">
        <v>90</v>
      </c>
      <c r="D1982" t="s">
        <v>136</v>
      </c>
      <c r="E1982" t="s">
        <v>132</v>
      </c>
      <c r="F1982" t="s">
        <v>286</v>
      </c>
      <c r="G1982" s="3">
        <v>0</v>
      </c>
      <c r="H1982" s="5">
        <v>2.777777777777778E-2</v>
      </c>
      <c r="I1982" s="2">
        <v>0</v>
      </c>
      <c r="J1982" s="2">
        <v>0</v>
      </c>
      <c r="K1982" s="2">
        <v>0</v>
      </c>
      <c r="L1982" s="2">
        <v>1</v>
      </c>
      <c r="M1982" s="2">
        <v>1</v>
      </c>
      <c r="N1982">
        <v>0</v>
      </c>
      <c r="O1982" s="2">
        <v>1</v>
      </c>
      <c r="P1982" s="2">
        <v>0</v>
      </c>
      <c r="Q1982" s="2">
        <v>1</v>
      </c>
      <c r="R1982" s="2">
        <v>1</v>
      </c>
      <c r="S1982" s="2">
        <v>0</v>
      </c>
      <c r="T1982" s="2">
        <v>0</v>
      </c>
      <c r="U1982" s="2">
        <v>0</v>
      </c>
      <c r="V1982" s="45" t="s">
        <v>77</v>
      </c>
      <c r="W1982" s="45" t="s">
        <v>77</v>
      </c>
      <c r="X1982" s="45">
        <v>1.0763888888888889E-2</v>
      </c>
      <c r="Y1982" s="2">
        <v>0</v>
      </c>
      <c r="Z1982" s="2">
        <v>1</v>
      </c>
      <c r="AA1982">
        <v>1</v>
      </c>
      <c r="AB1982" t="str">
        <f t="shared" si="26"/>
        <v>Cardiff And ValeCeredigion</v>
      </c>
      <c r="AC1982" t="str">
        <f>IFERROR(VLOOKUP(AB1982,Control!X:Y,2,FALSE),"secondary")</f>
        <v>secondary</v>
      </c>
    </row>
    <row r="1983" spans="1:29" x14ac:dyDescent="0.25">
      <c r="A1983" s="11">
        <v>44648</v>
      </c>
      <c r="B1983" s="2">
        <v>13</v>
      </c>
      <c r="C1983" t="s">
        <v>90</v>
      </c>
      <c r="D1983" t="s">
        <v>136</v>
      </c>
      <c r="E1983" t="s">
        <v>132</v>
      </c>
      <c r="F1983" t="s">
        <v>281</v>
      </c>
      <c r="G1983" s="3">
        <v>0.82666649999999997</v>
      </c>
      <c r="H1983" s="5">
        <v>1.8174187500000001E-2</v>
      </c>
      <c r="I1983" s="2">
        <v>0</v>
      </c>
      <c r="J1983" s="2">
        <v>0</v>
      </c>
      <c r="K1983" s="2">
        <v>0</v>
      </c>
      <c r="L1983" s="2">
        <v>4</v>
      </c>
      <c r="M1983" s="2">
        <v>4</v>
      </c>
      <c r="N1983">
        <v>1</v>
      </c>
      <c r="O1983" s="2">
        <v>4</v>
      </c>
      <c r="P1983" s="2">
        <v>0</v>
      </c>
      <c r="Q1983" s="2">
        <v>4</v>
      </c>
      <c r="R1983" s="2">
        <v>4</v>
      </c>
      <c r="S1983" s="2">
        <v>0</v>
      </c>
      <c r="T1983" s="2">
        <v>0</v>
      </c>
      <c r="U1983" s="2">
        <v>0</v>
      </c>
      <c r="V1983" s="45" t="s">
        <v>77</v>
      </c>
      <c r="W1983" s="45" t="s">
        <v>77</v>
      </c>
      <c r="X1983" s="45">
        <v>3.78587962962963E-2</v>
      </c>
      <c r="Y1983" s="2">
        <v>0</v>
      </c>
      <c r="Z1983" s="2">
        <v>4</v>
      </c>
      <c r="AA1983">
        <v>4</v>
      </c>
      <c r="AB1983" t="str">
        <f t="shared" si="26"/>
        <v>Cardiff And ValeMerthyr Tydfil</v>
      </c>
      <c r="AC1983" t="str">
        <f>IFERROR(VLOOKUP(AB1983,Control!X:Y,2,FALSE),"secondary")</f>
        <v>secondary</v>
      </c>
    </row>
    <row r="1984" spans="1:29" x14ac:dyDescent="0.25">
      <c r="A1984" s="11">
        <v>44648</v>
      </c>
      <c r="B1984" s="2">
        <v>13</v>
      </c>
      <c r="C1984" t="s">
        <v>90</v>
      </c>
      <c r="D1984" t="s">
        <v>136</v>
      </c>
      <c r="E1984" t="s">
        <v>132</v>
      </c>
      <c r="F1984" t="s">
        <v>279</v>
      </c>
      <c r="G1984" s="3">
        <v>0.16444449999999999</v>
      </c>
      <c r="H1984" s="5">
        <v>8.634260416666666E-3</v>
      </c>
      <c r="I1984" s="2">
        <v>0</v>
      </c>
      <c r="J1984" s="2">
        <v>0</v>
      </c>
      <c r="K1984" s="2">
        <v>0</v>
      </c>
      <c r="L1984" s="2">
        <v>1</v>
      </c>
      <c r="M1984" s="2">
        <v>1</v>
      </c>
      <c r="N1984">
        <v>0</v>
      </c>
      <c r="O1984" s="2">
        <v>1</v>
      </c>
      <c r="P1984" s="2">
        <v>1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45">
        <v>1.3020833333333334E-2</v>
      </c>
      <c r="W1984" s="45">
        <v>0</v>
      </c>
      <c r="X1984" s="45" t="s">
        <v>77</v>
      </c>
      <c r="Y1984" s="2">
        <v>0</v>
      </c>
      <c r="Z1984" s="2">
        <v>0</v>
      </c>
      <c r="AA1984">
        <v>1</v>
      </c>
      <c r="AB1984" t="str">
        <f t="shared" si="26"/>
        <v>Cardiff And ValeMonmouthshire</v>
      </c>
      <c r="AC1984" t="str">
        <f>IFERROR(VLOOKUP(AB1984,Control!X:Y,2,FALSE),"secondary")</f>
        <v>secondary</v>
      </c>
    </row>
    <row r="1985" spans="1:29" x14ac:dyDescent="0.25">
      <c r="A1985" s="11">
        <v>44648</v>
      </c>
      <c r="B1985" s="2">
        <v>13</v>
      </c>
      <c r="C1985" t="s">
        <v>90</v>
      </c>
      <c r="D1985" t="s">
        <v>136</v>
      </c>
      <c r="E1985" t="s">
        <v>132</v>
      </c>
      <c r="F1985" t="s">
        <v>271</v>
      </c>
      <c r="G1985" s="3">
        <v>0.56027783333333336</v>
      </c>
      <c r="H1985" s="5">
        <v>2.1984954861111114E-2</v>
      </c>
      <c r="I1985" s="2">
        <v>0</v>
      </c>
      <c r="J1985" s="2">
        <v>0</v>
      </c>
      <c r="K1985" s="2">
        <v>0</v>
      </c>
      <c r="L1985" s="2">
        <v>2</v>
      </c>
      <c r="M1985" s="2">
        <v>2</v>
      </c>
      <c r="N1985">
        <v>2</v>
      </c>
      <c r="O1985" s="2">
        <v>2</v>
      </c>
      <c r="P1985" s="2">
        <v>1</v>
      </c>
      <c r="Q1985" s="2">
        <v>1</v>
      </c>
      <c r="R1985" s="2">
        <v>1</v>
      </c>
      <c r="S1985" s="2">
        <v>0</v>
      </c>
      <c r="T1985" s="2">
        <v>0</v>
      </c>
      <c r="U1985" s="2">
        <v>0</v>
      </c>
      <c r="V1985" s="45">
        <v>1.0208333333333333E-2</v>
      </c>
      <c r="W1985" s="45">
        <v>0</v>
      </c>
      <c r="X1985" s="45">
        <v>4.5787037037037043E-2</v>
      </c>
      <c r="Y1985" s="2">
        <v>0</v>
      </c>
      <c r="Z1985" s="2">
        <v>1</v>
      </c>
      <c r="AA1985">
        <v>2</v>
      </c>
      <c r="AB1985" t="str">
        <f t="shared" si="26"/>
        <v>Cardiff And ValeNewport</v>
      </c>
      <c r="AC1985" t="str">
        <f>IFERROR(VLOOKUP(AB1985,Control!X:Y,2,FALSE),"secondary")</f>
        <v>secondary</v>
      </c>
    </row>
    <row r="1986" spans="1:29" x14ac:dyDescent="0.25">
      <c r="A1986" s="11">
        <v>44648</v>
      </c>
      <c r="B1986" s="2">
        <v>13</v>
      </c>
      <c r="C1986" t="s">
        <v>90</v>
      </c>
      <c r="D1986" t="s">
        <v>136</v>
      </c>
      <c r="E1986" t="s">
        <v>132</v>
      </c>
      <c r="F1986" t="s">
        <v>94</v>
      </c>
      <c r="G1986" s="3">
        <v>5.388883333333333E-2</v>
      </c>
      <c r="H1986" s="5">
        <v>1.2662034722222222E-2</v>
      </c>
      <c r="I1986" s="2">
        <v>0</v>
      </c>
      <c r="J1986" s="2">
        <v>0</v>
      </c>
      <c r="K1986" s="2">
        <v>0</v>
      </c>
      <c r="L1986" s="2">
        <v>1</v>
      </c>
      <c r="M1986" s="2">
        <v>1</v>
      </c>
      <c r="N1986">
        <v>0</v>
      </c>
      <c r="O1986" s="2">
        <v>1</v>
      </c>
      <c r="P1986" s="2">
        <v>0</v>
      </c>
      <c r="Q1986" s="2">
        <v>0</v>
      </c>
      <c r="R1986" s="2">
        <v>1</v>
      </c>
      <c r="S1986" s="2">
        <v>1</v>
      </c>
      <c r="T1986" s="2">
        <v>0</v>
      </c>
      <c r="U1986" s="2">
        <v>0</v>
      </c>
      <c r="V1986" s="45" t="s">
        <v>77</v>
      </c>
      <c r="W1986" s="45" t="s">
        <v>77</v>
      </c>
      <c r="X1986" s="45">
        <v>0.1011574074074074</v>
      </c>
      <c r="Y1986" s="2">
        <v>0</v>
      </c>
      <c r="Z1986" s="2">
        <v>1</v>
      </c>
      <c r="AA1986">
        <v>1</v>
      </c>
      <c r="AB1986" t="str">
        <f t="shared" si="26"/>
        <v>Cardiff And ValePowys</v>
      </c>
      <c r="AC1986" t="str">
        <f>IFERROR(VLOOKUP(AB1986,Control!X:Y,2,FALSE),"secondary")</f>
        <v>secondary</v>
      </c>
    </row>
    <row r="1987" spans="1:29" x14ac:dyDescent="0.25">
      <c r="A1987" s="11">
        <v>44648</v>
      </c>
      <c r="B1987" s="2">
        <v>13</v>
      </c>
      <c r="C1987" t="s">
        <v>90</v>
      </c>
      <c r="D1987" t="s">
        <v>136</v>
      </c>
      <c r="E1987" t="s">
        <v>132</v>
      </c>
      <c r="F1987" t="s">
        <v>274</v>
      </c>
      <c r="G1987" s="3">
        <v>5.2599998333333335</v>
      </c>
      <c r="H1987" s="5">
        <v>4.84799375E-2</v>
      </c>
      <c r="I1987" s="2">
        <v>1</v>
      </c>
      <c r="J1987" s="2">
        <v>0</v>
      </c>
      <c r="K1987" s="2">
        <v>0</v>
      </c>
      <c r="L1987" s="2">
        <v>7</v>
      </c>
      <c r="M1987" s="2">
        <v>7</v>
      </c>
      <c r="N1987">
        <v>1</v>
      </c>
      <c r="O1987" s="2">
        <v>6</v>
      </c>
      <c r="P1987" s="2">
        <v>2</v>
      </c>
      <c r="Q1987" s="2">
        <v>4</v>
      </c>
      <c r="R1987" s="2">
        <v>5</v>
      </c>
      <c r="S1987" s="2">
        <v>1</v>
      </c>
      <c r="T1987" s="2">
        <v>0</v>
      </c>
      <c r="U1987" s="2">
        <v>0</v>
      </c>
      <c r="V1987" s="45">
        <v>4.9363425925925929E-3</v>
      </c>
      <c r="W1987" s="45">
        <v>0.5</v>
      </c>
      <c r="X1987" s="45">
        <v>3.6134259259259262E-2</v>
      </c>
      <c r="Y1987" s="2">
        <v>0</v>
      </c>
      <c r="Z1987" s="2">
        <v>5</v>
      </c>
      <c r="AA1987">
        <v>7</v>
      </c>
      <c r="AB1987" t="str">
        <f t="shared" si="26"/>
        <v>Cardiff And ValeRhondda Cynon Taff</v>
      </c>
      <c r="AC1987" t="str">
        <f>IFERROR(VLOOKUP(AB1987,Control!X:Y,2,FALSE),"secondary")</f>
        <v>secondary</v>
      </c>
    </row>
    <row r="1988" spans="1:29" x14ac:dyDescent="0.25">
      <c r="A1988" s="11">
        <v>44648</v>
      </c>
      <c r="B1988" s="2">
        <v>13</v>
      </c>
      <c r="C1988" t="s">
        <v>90</v>
      </c>
      <c r="D1988" t="s">
        <v>136</v>
      </c>
      <c r="E1988" t="s">
        <v>132</v>
      </c>
      <c r="F1988" t="s">
        <v>267</v>
      </c>
      <c r="G1988" s="3">
        <v>0.29333333333333328</v>
      </c>
      <c r="H1988" s="5">
        <v>1.7947530092592593E-2</v>
      </c>
      <c r="I1988" s="2">
        <v>0</v>
      </c>
      <c r="J1988" s="2">
        <v>0</v>
      </c>
      <c r="K1988" s="2">
        <v>0</v>
      </c>
      <c r="L1988" s="2">
        <v>2</v>
      </c>
      <c r="M1988" s="2">
        <v>2</v>
      </c>
      <c r="N1988">
        <v>0</v>
      </c>
      <c r="O1988" s="2">
        <v>2</v>
      </c>
      <c r="P1988" s="2">
        <v>1</v>
      </c>
      <c r="Q1988" s="2">
        <v>0</v>
      </c>
      <c r="R1988" s="2">
        <v>0</v>
      </c>
      <c r="S1988" s="2">
        <v>0</v>
      </c>
      <c r="T1988" s="2">
        <v>0</v>
      </c>
      <c r="U1988" s="2">
        <v>1</v>
      </c>
      <c r="V1988" s="45">
        <v>2.5462962962962961E-4</v>
      </c>
      <c r="W1988" s="45">
        <v>1</v>
      </c>
      <c r="X1988" s="45" t="s">
        <v>77</v>
      </c>
      <c r="Y1988" s="2">
        <v>1</v>
      </c>
      <c r="Z1988" s="2">
        <v>0</v>
      </c>
      <c r="AA1988">
        <v>2</v>
      </c>
      <c r="AB1988" t="str">
        <f t="shared" si="26"/>
        <v>Cardiff And ValeSwansea</v>
      </c>
      <c r="AC1988" t="str">
        <f>IFERROR(VLOOKUP(AB1988,Control!X:Y,2,FALSE),"secondary")</f>
        <v>secondary</v>
      </c>
    </row>
    <row r="1989" spans="1:29" x14ac:dyDescent="0.25">
      <c r="A1989" s="11">
        <v>44648</v>
      </c>
      <c r="B1989" s="2">
        <v>13</v>
      </c>
      <c r="C1989" t="s">
        <v>90</v>
      </c>
      <c r="D1989" t="s">
        <v>136</v>
      </c>
      <c r="E1989" t="s">
        <v>132</v>
      </c>
      <c r="F1989" t="s">
        <v>278</v>
      </c>
      <c r="G1989" s="3">
        <v>0.49194349999999992</v>
      </c>
      <c r="H1989" s="5">
        <v>1.5630780092592594E-2</v>
      </c>
      <c r="I1989" s="2">
        <v>0</v>
      </c>
      <c r="J1989" s="2">
        <v>0</v>
      </c>
      <c r="K1989" s="2">
        <v>0</v>
      </c>
      <c r="L1989" s="2">
        <v>5</v>
      </c>
      <c r="M1989" s="2">
        <v>5</v>
      </c>
      <c r="N1989">
        <v>1</v>
      </c>
      <c r="O1989" s="2">
        <v>5</v>
      </c>
      <c r="P1989" s="2">
        <v>0</v>
      </c>
      <c r="Q1989" s="2">
        <v>2</v>
      </c>
      <c r="R1989" s="2">
        <v>2</v>
      </c>
      <c r="S1989" s="2">
        <v>0</v>
      </c>
      <c r="T1989" s="2">
        <v>0</v>
      </c>
      <c r="U1989" s="2">
        <v>3</v>
      </c>
      <c r="V1989" s="45" t="s">
        <v>77</v>
      </c>
      <c r="W1989" s="45" t="s">
        <v>77</v>
      </c>
      <c r="X1989" s="45">
        <v>8.9641203703703706E-3</v>
      </c>
      <c r="Y1989" s="2">
        <v>3</v>
      </c>
      <c r="Z1989" s="2">
        <v>2</v>
      </c>
      <c r="AA1989">
        <v>5</v>
      </c>
      <c r="AB1989" t="str">
        <f t="shared" si="26"/>
        <v>Cardiff And ValeTorfaen</v>
      </c>
      <c r="AC1989" t="str">
        <f>IFERROR(VLOOKUP(AB1989,Control!X:Y,2,FALSE),"secondary")</f>
        <v>secondary</v>
      </c>
    </row>
    <row r="1990" spans="1:29" x14ac:dyDescent="0.25">
      <c r="A1990" s="11">
        <v>44648</v>
      </c>
      <c r="B1990" s="2">
        <v>13</v>
      </c>
      <c r="C1990" t="s">
        <v>90</v>
      </c>
      <c r="D1990" t="s">
        <v>155</v>
      </c>
      <c r="E1990" t="s">
        <v>146</v>
      </c>
      <c r="F1990" t="s">
        <v>278</v>
      </c>
      <c r="G1990" s="3">
        <v>0</v>
      </c>
      <c r="H1990" s="5">
        <v>1.0081020833333334E-2</v>
      </c>
      <c r="I1990" s="2">
        <v>0</v>
      </c>
      <c r="J1990" s="2">
        <v>0</v>
      </c>
      <c r="K1990" s="2">
        <v>0</v>
      </c>
      <c r="L1990" s="2">
        <v>1</v>
      </c>
      <c r="M1990" s="2">
        <v>1</v>
      </c>
      <c r="N1990">
        <v>0</v>
      </c>
      <c r="O1990" s="2">
        <v>1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1</v>
      </c>
      <c r="V1990" s="45" t="s">
        <v>77</v>
      </c>
      <c r="W1990" s="45" t="s">
        <v>77</v>
      </c>
      <c r="X1990" s="45" t="s">
        <v>77</v>
      </c>
      <c r="Y1990" s="2">
        <v>1</v>
      </c>
      <c r="Z1990" s="2">
        <v>0</v>
      </c>
      <c r="AA1990">
        <v>1</v>
      </c>
      <c r="AB1990" t="str">
        <f t="shared" si="26"/>
        <v>Cardiff And ValeTorfaen</v>
      </c>
      <c r="AC1990" t="str">
        <f>IFERROR(VLOOKUP(AB1990,Control!X:Y,2,FALSE),"secondary")</f>
        <v>secondary</v>
      </c>
    </row>
    <row r="1991" spans="1:29" x14ac:dyDescent="0.25">
      <c r="A1991" s="11">
        <v>44648</v>
      </c>
      <c r="B1991" s="2">
        <v>13</v>
      </c>
      <c r="C1991" t="s">
        <v>90</v>
      </c>
      <c r="D1991" t="s">
        <v>163</v>
      </c>
      <c r="E1991" t="s">
        <v>153</v>
      </c>
      <c r="F1991" t="s">
        <v>278</v>
      </c>
      <c r="G1991" s="3">
        <v>0</v>
      </c>
      <c r="H1991" s="5">
        <v>4.7106111111111116E-3</v>
      </c>
      <c r="I1991" s="2">
        <v>0</v>
      </c>
      <c r="J1991" s="2">
        <v>0</v>
      </c>
      <c r="K1991" s="2">
        <v>0</v>
      </c>
      <c r="L1991" s="2">
        <v>1</v>
      </c>
      <c r="M1991" s="2">
        <v>1</v>
      </c>
      <c r="N1991">
        <v>0</v>
      </c>
      <c r="O1991" s="2">
        <v>1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1</v>
      </c>
      <c r="V1991" s="45" t="s">
        <v>77</v>
      </c>
      <c r="W1991" s="45" t="s">
        <v>77</v>
      </c>
      <c r="X1991" s="45" t="s">
        <v>77</v>
      </c>
      <c r="Y1991" s="2">
        <v>1</v>
      </c>
      <c r="Z1991" s="2">
        <v>0</v>
      </c>
      <c r="AA1991">
        <v>1</v>
      </c>
      <c r="AB1991" t="str">
        <f t="shared" si="26"/>
        <v>Cardiff And ValeTorfaen</v>
      </c>
      <c r="AC1991" t="str">
        <f>IFERROR(VLOOKUP(AB1991,Control!X:Y,2,FALSE),"secondary")</f>
        <v>secondary</v>
      </c>
    </row>
    <row r="1992" spans="1:29" x14ac:dyDescent="0.25">
      <c r="A1992" s="11">
        <v>44648</v>
      </c>
      <c r="B1992" s="2">
        <v>13</v>
      </c>
      <c r="C1992" t="s">
        <v>90</v>
      </c>
      <c r="D1992" t="s">
        <v>136</v>
      </c>
      <c r="E1992" t="s">
        <v>132</v>
      </c>
      <c r="F1992" t="s">
        <v>283</v>
      </c>
      <c r="G1992" s="3">
        <v>26.743608166666668</v>
      </c>
      <c r="H1992" s="5">
        <v>5.4596291388888891E-2</v>
      </c>
      <c r="I1992" s="2">
        <v>0</v>
      </c>
      <c r="J1992" s="2">
        <v>0</v>
      </c>
      <c r="K1992" s="2">
        <v>0</v>
      </c>
      <c r="L1992" s="2">
        <v>24</v>
      </c>
      <c r="M1992" s="2">
        <v>23</v>
      </c>
      <c r="N1992">
        <v>2</v>
      </c>
      <c r="O1992" s="2">
        <v>15</v>
      </c>
      <c r="P1992" s="2">
        <v>6</v>
      </c>
      <c r="Q1992" s="2">
        <v>14</v>
      </c>
      <c r="R1992" s="2">
        <v>16</v>
      </c>
      <c r="S1992" s="2">
        <v>2</v>
      </c>
      <c r="T1992" s="2">
        <v>2</v>
      </c>
      <c r="U1992" s="2">
        <v>0</v>
      </c>
      <c r="V1992" s="45">
        <v>3.8078703703703699E-3</v>
      </c>
      <c r="W1992" s="45">
        <v>0.66666666666666663</v>
      </c>
      <c r="X1992" s="45">
        <v>9.9560185185185196E-2</v>
      </c>
      <c r="Y1992" s="2">
        <v>2</v>
      </c>
      <c r="Z1992" s="2">
        <v>16</v>
      </c>
      <c r="AA1992">
        <v>24</v>
      </c>
      <c r="AB1992" t="str">
        <f t="shared" si="26"/>
        <v>Cardiff And ValeVale Of Glamorgan</v>
      </c>
      <c r="AC1992" t="str">
        <f>IFERROR(VLOOKUP(AB1992,Control!X:Y,2,FALSE),"secondary")</f>
        <v>Primary</v>
      </c>
    </row>
    <row r="1993" spans="1:29" x14ac:dyDescent="0.25">
      <c r="A1993" s="11">
        <v>44648</v>
      </c>
      <c r="B1993" s="2">
        <v>13</v>
      </c>
      <c r="C1993" t="s">
        <v>90</v>
      </c>
      <c r="D1993" t="s">
        <v>155</v>
      </c>
      <c r="E1993" t="s">
        <v>146</v>
      </c>
      <c r="F1993" t="s">
        <v>283</v>
      </c>
      <c r="G1993" s="3">
        <v>0</v>
      </c>
      <c r="H1993" s="5">
        <v>4.5549769097222227E-2</v>
      </c>
      <c r="I1993" s="2">
        <v>0</v>
      </c>
      <c r="J1993" s="2">
        <v>0</v>
      </c>
      <c r="K1993" s="2">
        <v>0</v>
      </c>
      <c r="L1993" s="2">
        <v>7</v>
      </c>
      <c r="M1993" s="2">
        <v>6</v>
      </c>
      <c r="N1993">
        <v>0</v>
      </c>
      <c r="O1993" s="2">
        <v>5</v>
      </c>
      <c r="P1993" s="2">
        <v>1</v>
      </c>
      <c r="Q1993" s="2">
        <v>4</v>
      </c>
      <c r="R1993" s="2">
        <v>4</v>
      </c>
      <c r="S1993" s="2">
        <v>0</v>
      </c>
      <c r="T1993" s="2">
        <v>0</v>
      </c>
      <c r="U1993" s="2">
        <v>2</v>
      </c>
      <c r="V1993" s="45">
        <v>2.4074074074074076E-3</v>
      </c>
      <c r="W1993" s="45">
        <v>1</v>
      </c>
      <c r="X1993" s="45">
        <v>4.4687499999999998E-2</v>
      </c>
      <c r="Y1993" s="2">
        <v>2</v>
      </c>
      <c r="Z1993" s="2">
        <v>4</v>
      </c>
      <c r="AA1993">
        <v>6</v>
      </c>
      <c r="AB1993" t="str">
        <f t="shared" si="26"/>
        <v>Cardiff And ValeVale Of Glamorgan</v>
      </c>
      <c r="AC1993" t="str">
        <f>IFERROR(VLOOKUP(AB1993,Control!X:Y,2,FALSE),"secondary")</f>
        <v>Primary</v>
      </c>
    </row>
    <row r="1994" spans="1:29" x14ac:dyDescent="0.25">
      <c r="A1994" s="11">
        <v>44648</v>
      </c>
      <c r="B1994" s="2">
        <v>13</v>
      </c>
      <c r="C1994" t="s">
        <v>81</v>
      </c>
      <c r="D1994" t="s">
        <v>135</v>
      </c>
      <c r="E1994" t="s">
        <v>132</v>
      </c>
      <c r="F1994" t="s">
        <v>280</v>
      </c>
      <c r="G1994" s="3">
        <v>0.88861116666666673</v>
      </c>
      <c r="H1994" s="5">
        <v>4.7442131944444445E-2</v>
      </c>
      <c r="I1994" s="2">
        <v>0</v>
      </c>
      <c r="J1994" s="2">
        <v>0</v>
      </c>
      <c r="K1994" s="2">
        <v>0</v>
      </c>
      <c r="L1994" s="2">
        <v>1</v>
      </c>
      <c r="M1994" s="2">
        <v>1</v>
      </c>
      <c r="N1994">
        <v>0</v>
      </c>
      <c r="O1994" s="2">
        <v>0</v>
      </c>
      <c r="P1994" s="2">
        <v>1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45">
        <v>4.0046296296296297E-3</v>
      </c>
      <c r="W1994" s="45">
        <v>1</v>
      </c>
      <c r="X1994" s="45" t="s">
        <v>77</v>
      </c>
      <c r="Y1994" s="2">
        <v>0</v>
      </c>
      <c r="Z1994" s="2">
        <v>0</v>
      </c>
      <c r="AA1994">
        <v>1</v>
      </c>
      <c r="AB1994" t="str">
        <f t="shared" si="26"/>
        <v>Cwm Taf MorgannwgBlaenau Gwent</v>
      </c>
      <c r="AC1994" t="str">
        <f>IFERROR(VLOOKUP(AB1994,Control!X:Y,2,FALSE),"secondary")</f>
        <v>secondary</v>
      </c>
    </row>
    <row r="1995" spans="1:29" x14ac:dyDescent="0.25">
      <c r="A1995" s="11">
        <v>44648</v>
      </c>
      <c r="B1995" s="2">
        <v>13</v>
      </c>
      <c r="C1995" t="s">
        <v>81</v>
      </c>
      <c r="D1995" t="s">
        <v>140</v>
      </c>
      <c r="E1995" t="s">
        <v>132</v>
      </c>
      <c r="F1995" t="s">
        <v>269</v>
      </c>
      <c r="G1995" s="3">
        <v>50.416664000000004</v>
      </c>
      <c r="H1995" s="5">
        <v>5.8791609292328031E-2</v>
      </c>
      <c r="I1995" s="2">
        <v>5</v>
      </c>
      <c r="J1995" s="2">
        <v>4</v>
      </c>
      <c r="K1995" s="2">
        <v>0</v>
      </c>
      <c r="L1995" s="2">
        <v>41</v>
      </c>
      <c r="M1995" s="2">
        <v>41</v>
      </c>
      <c r="N1995">
        <v>16</v>
      </c>
      <c r="O1995" s="2">
        <v>32</v>
      </c>
      <c r="P1995" s="2">
        <v>10</v>
      </c>
      <c r="Q1995" s="2">
        <v>20</v>
      </c>
      <c r="R1995" s="2">
        <v>26</v>
      </c>
      <c r="S1995" s="2">
        <v>6</v>
      </c>
      <c r="T1995" s="2">
        <v>1</v>
      </c>
      <c r="U1995" s="2">
        <v>4</v>
      </c>
      <c r="V1995" s="45">
        <v>5.7523148148148151E-3</v>
      </c>
      <c r="W1995" s="45">
        <v>0.4</v>
      </c>
      <c r="X1995" s="45">
        <v>8.1967592592592592E-2</v>
      </c>
      <c r="Y1995" s="2">
        <v>5</v>
      </c>
      <c r="Z1995" s="2">
        <v>26</v>
      </c>
      <c r="AA1995">
        <v>41</v>
      </c>
      <c r="AB1995" t="str">
        <f t="shared" si="26"/>
        <v>Cwm Taf MorgannwgBridgend</v>
      </c>
      <c r="AC1995" t="str">
        <f>IFERROR(VLOOKUP(AB1995,Control!X:Y,2,FALSE),"secondary")</f>
        <v>Primary</v>
      </c>
    </row>
    <row r="1996" spans="1:29" x14ac:dyDescent="0.25">
      <c r="A1996" s="11">
        <v>44648</v>
      </c>
      <c r="B1996" s="2">
        <v>13</v>
      </c>
      <c r="C1996" t="s">
        <v>81</v>
      </c>
      <c r="D1996" t="s">
        <v>135</v>
      </c>
      <c r="E1996" t="s">
        <v>132</v>
      </c>
      <c r="F1996" t="s">
        <v>272</v>
      </c>
      <c r="G1996" s="3">
        <v>89.008333333333326</v>
      </c>
      <c r="H1996" s="5">
        <v>0.27077932098765434</v>
      </c>
      <c r="I1996" s="2">
        <v>5</v>
      </c>
      <c r="J1996" s="2">
        <v>4</v>
      </c>
      <c r="K1996" s="2">
        <v>2</v>
      </c>
      <c r="L1996" s="2">
        <v>13</v>
      </c>
      <c r="M1996" s="2">
        <v>13</v>
      </c>
      <c r="N1996">
        <v>0</v>
      </c>
      <c r="O1996" s="2">
        <v>4</v>
      </c>
      <c r="P1996" s="2">
        <v>3</v>
      </c>
      <c r="Q1996" s="2">
        <v>9</v>
      </c>
      <c r="R1996" s="2">
        <v>9</v>
      </c>
      <c r="S1996" s="2">
        <v>0</v>
      </c>
      <c r="T1996" s="2">
        <v>0</v>
      </c>
      <c r="U1996" s="2">
        <v>1</v>
      </c>
      <c r="V1996" s="45">
        <v>7.9629629629629634E-3</v>
      </c>
      <c r="W1996" s="45">
        <v>0</v>
      </c>
      <c r="X1996" s="45">
        <v>0.11210648148148149</v>
      </c>
      <c r="Y1996" s="2">
        <v>1</v>
      </c>
      <c r="Z1996" s="2">
        <v>9</v>
      </c>
      <c r="AA1996">
        <v>13</v>
      </c>
      <c r="AB1996" t="str">
        <f t="shared" si="26"/>
        <v>Cwm Taf MorgannwgCaerphilly</v>
      </c>
      <c r="AC1996" t="str">
        <f>IFERROR(VLOOKUP(AB1996,Control!X:Y,2,FALSE),"secondary")</f>
        <v>secondary</v>
      </c>
    </row>
    <row r="1997" spans="1:29" x14ac:dyDescent="0.25">
      <c r="A1997" s="11">
        <v>44648</v>
      </c>
      <c r="B1997" s="2">
        <v>13</v>
      </c>
      <c r="C1997" t="s">
        <v>81</v>
      </c>
      <c r="D1997" t="s">
        <v>141</v>
      </c>
      <c r="E1997" t="s">
        <v>132</v>
      </c>
      <c r="F1997" t="s">
        <v>273</v>
      </c>
      <c r="G1997" s="3">
        <v>3.6944500000000005E-2</v>
      </c>
      <c r="H1997" s="5">
        <v>1.1956020833333334E-2</v>
      </c>
      <c r="I1997" s="2">
        <v>0</v>
      </c>
      <c r="J1997" s="2">
        <v>0</v>
      </c>
      <c r="K1997" s="2">
        <v>0</v>
      </c>
      <c r="L1997" s="2">
        <v>1</v>
      </c>
      <c r="M1997" s="2">
        <v>1</v>
      </c>
      <c r="N1997">
        <v>0</v>
      </c>
      <c r="O1997" s="2">
        <v>1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1</v>
      </c>
      <c r="V1997" s="45" t="s">
        <v>77</v>
      </c>
      <c r="W1997" s="45" t="s">
        <v>77</v>
      </c>
      <c r="X1997" s="45" t="s">
        <v>77</v>
      </c>
      <c r="Y1997" s="2">
        <v>1</v>
      </c>
      <c r="Z1997" s="2">
        <v>0</v>
      </c>
      <c r="AA1997">
        <v>1</v>
      </c>
      <c r="AB1997" t="str">
        <f t="shared" si="26"/>
        <v>Cwm Taf MorgannwgCardiff</v>
      </c>
      <c r="AC1997" t="str">
        <f>IFERROR(VLOOKUP(AB1997,Control!X:Y,2,FALSE),"secondary")</f>
        <v>secondary</v>
      </c>
    </row>
    <row r="1998" spans="1:29" x14ac:dyDescent="0.25">
      <c r="A1998" s="11">
        <v>44648</v>
      </c>
      <c r="B1998" s="2">
        <v>13</v>
      </c>
      <c r="C1998" t="s">
        <v>81</v>
      </c>
      <c r="D1998" t="s">
        <v>135</v>
      </c>
      <c r="E1998" t="s">
        <v>132</v>
      </c>
      <c r="F1998" t="s">
        <v>281</v>
      </c>
      <c r="G1998" s="3">
        <v>129.65916566666667</v>
      </c>
      <c r="H1998" s="5">
        <v>0.21012216923868315</v>
      </c>
      <c r="I1998" s="2">
        <v>11</v>
      </c>
      <c r="J1998" s="2">
        <v>7</v>
      </c>
      <c r="K1998" s="2">
        <v>5</v>
      </c>
      <c r="L1998" s="2">
        <v>20</v>
      </c>
      <c r="M1998" s="2">
        <v>20</v>
      </c>
      <c r="N1998">
        <v>2</v>
      </c>
      <c r="O1998" s="2">
        <v>6</v>
      </c>
      <c r="P1998" s="2">
        <v>3</v>
      </c>
      <c r="Q1998" s="2">
        <v>10</v>
      </c>
      <c r="R1998" s="2">
        <v>14</v>
      </c>
      <c r="S1998" s="2">
        <v>4</v>
      </c>
      <c r="T1998" s="2">
        <v>1</v>
      </c>
      <c r="U1998" s="2">
        <v>2</v>
      </c>
      <c r="V1998" s="45">
        <v>3.3680555555555556E-3</v>
      </c>
      <c r="W1998" s="45">
        <v>0.66666666666666663</v>
      </c>
      <c r="X1998" s="45">
        <v>6.8998842592592591E-2</v>
      </c>
      <c r="Y1998" s="2">
        <v>3</v>
      </c>
      <c r="Z1998" s="2">
        <v>14</v>
      </c>
      <c r="AA1998">
        <v>20</v>
      </c>
      <c r="AB1998" t="str">
        <f t="shared" si="26"/>
        <v>Cwm Taf MorgannwgMerthyr Tydfil</v>
      </c>
      <c r="AC1998" t="str">
        <f>IFERROR(VLOOKUP(AB1998,Control!X:Y,2,FALSE),"secondary")</f>
        <v>Primary</v>
      </c>
    </row>
    <row r="1999" spans="1:29" x14ac:dyDescent="0.25">
      <c r="A1999" s="11">
        <v>44648</v>
      </c>
      <c r="B1999" s="2">
        <v>13</v>
      </c>
      <c r="C1999" t="s">
        <v>81</v>
      </c>
      <c r="D1999" t="s">
        <v>141</v>
      </c>
      <c r="E1999" t="s">
        <v>132</v>
      </c>
      <c r="F1999" t="s">
        <v>281</v>
      </c>
      <c r="G1999" s="3">
        <v>13.753610166666668</v>
      </c>
      <c r="H1999" s="5">
        <v>0.15368343923611114</v>
      </c>
      <c r="I1999" s="2">
        <v>1</v>
      </c>
      <c r="J1999" s="2">
        <v>1</v>
      </c>
      <c r="K1999" s="2">
        <v>0</v>
      </c>
      <c r="L1999" s="2">
        <v>4</v>
      </c>
      <c r="M1999" s="2">
        <v>3</v>
      </c>
      <c r="N1999">
        <v>0</v>
      </c>
      <c r="O1999" s="2">
        <v>1</v>
      </c>
      <c r="P1999" s="2">
        <v>2</v>
      </c>
      <c r="Q1999" s="2">
        <v>1</v>
      </c>
      <c r="R1999" s="2">
        <v>2</v>
      </c>
      <c r="S1999" s="2">
        <v>1</v>
      </c>
      <c r="T1999" s="2">
        <v>0</v>
      </c>
      <c r="U1999" s="2">
        <v>0</v>
      </c>
      <c r="V1999" s="45">
        <v>7.7372685185185183E-3</v>
      </c>
      <c r="W1999" s="45">
        <v>0</v>
      </c>
      <c r="X1999" s="45">
        <v>0.3794907407407408</v>
      </c>
      <c r="Y1999" s="2">
        <v>0</v>
      </c>
      <c r="Z1999" s="2">
        <v>2</v>
      </c>
      <c r="AA1999">
        <v>4</v>
      </c>
      <c r="AB1999" t="str">
        <f t="shared" si="26"/>
        <v>Cwm Taf MorgannwgMerthyr Tydfil</v>
      </c>
      <c r="AC1999" t="str">
        <f>IFERROR(VLOOKUP(AB1999,Control!X:Y,2,FALSE),"secondary")</f>
        <v>Primary</v>
      </c>
    </row>
    <row r="2000" spans="1:29" x14ac:dyDescent="0.25">
      <c r="A2000" s="11">
        <v>44648</v>
      </c>
      <c r="B2000" s="2">
        <v>13</v>
      </c>
      <c r="C2000" t="s">
        <v>81</v>
      </c>
      <c r="D2000" t="s">
        <v>140</v>
      </c>
      <c r="E2000" t="s">
        <v>132</v>
      </c>
      <c r="F2000" t="s">
        <v>281</v>
      </c>
      <c r="G2000" s="3">
        <v>0</v>
      </c>
      <c r="H2000" s="5" t="s">
        <v>77</v>
      </c>
      <c r="I2000" s="2">
        <v>0</v>
      </c>
      <c r="J2000" s="2">
        <v>0</v>
      </c>
      <c r="K2000" s="2">
        <v>0</v>
      </c>
      <c r="L2000" s="2">
        <v>1</v>
      </c>
      <c r="M2000" s="2">
        <v>1</v>
      </c>
      <c r="N2000">
        <v>1</v>
      </c>
      <c r="O2000" s="2">
        <v>1</v>
      </c>
      <c r="P2000" s="2">
        <v>0</v>
      </c>
      <c r="Q2000" s="2">
        <v>0</v>
      </c>
      <c r="R2000" s="2">
        <v>0</v>
      </c>
      <c r="S2000" s="2">
        <v>0</v>
      </c>
      <c r="T2000" s="2">
        <v>0</v>
      </c>
      <c r="U2000" s="2">
        <v>1</v>
      </c>
      <c r="V2000" s="45" t="s">
        <v>77</v>
      </c>
      <c r="W2000" s="45" t="s">
        <v>77</v>
      </c>
      <c r="X2000" s="45" t="s">
        <v>77</v>
      </c>
      <c r="Y2000" s="2">
        <v>1</v>
      </c>
      <c r="Z2000" s="2">
        <v>0</v>
      </c>
      <c r="AA2000">
        <v>1</v>
      </c>
      <c r="AB2000" t="str">
        <f t="shared" si="26"/>
        <v>Cwm Taf MorgannwgMerthyr Tydfil</v>
      </c>
      <c r="AC2000" t="str">
        <f>IFERROR(VLOOKUP(AB2000,Control!X:Y,2,FALSE),"secondary")</f>
        <v>Primary</v>
      </c>
    </row>
    <row r="2001" spans="1:29" x14ac:dyDescent="0.25">
      <c r="A2001" s="11">
        <v>44648</v>
      </c>
      <c r="B2001" s="2">
        <v>13</v>
      </c>
      <c r="C2001" t="s">
        <v>81</v>
      </c>
      <c r="D2001" t="s">
        <v>140</v>
      </c>
      <c r="E2001" t="s">
        <v>132</v>
      </c>
      <c r="F2001" t="s">
        <v>275</v>
      </c>
      <c r="G2001" s="3">
        <v>10.970833333333335</v>
      </c>
      <c r="H2001" s="5">
        <v>6.755642361111111E-2</v>
      </c>
      <c r="I2001" s="2">
        <v>1</v>
      </c>
      <c r="J2001" s="2">
        <v>0</v>
      </c>
      <c r="K2001" s="2">
        <v>0</v>
      </c>
      <c r="L2001" s="2">
        <v>8</v>
      </c>
      <c r="M2001" s="2">
        <v>8</v>
      </c>
      <c r="N2001">
        <v>1</v>
      </c>
      <c r="O2001" s="2">
        <v>5</v>
      </c>
      <c r="P2001" s="2">
        <v>2</v>
      </c>
      <c r="Q2001" s="2">
        <v>6</v>
      </c>
      <c r="R2001" s="2">
        <v>6</v>
      </c>
      <c r="S2001" s="2">
        <v>0</v>
      </c>
      <c r="T2001" s="2">
        <v>0</v>
      </c>
      <c r="U2001" s="2">
        <v>0</v>
      </c>
      <c r="V2001" s="45">
        <v>9.4386574074074078E-3</v>
      </c>
      <c r="W2001" s="45">
        <v>0</v>
      </c>
      <c r="X2001" s="45">
        <v>1.0341435185185184E-2</v>
      </c>
      <c r="Y2001" s="2">
        <v>0</v>
      </c>
      <c r="Z2001" s="2">
        <v>6</v>
      </c>
      <c r="AA2001">
        <v>8</v>
      </c>
      <c r="AB2001" t="str">
        <f t="shared" si="26"/>
        <v>Cwm Taf MorgannwgNeath Port Talbot</v>
      </c>
      <c r="AC2001" t="str">
        <f>IFERROR(VLOOKUP(AB2001,Control!X:Y,2,FALSE),"secondary")</f>
        <v>secondary</v>
      </c>
    </row>
    <row r="2002" spans="1:29" x14ac:dyDescent="0.25">
      <c r="A2002" s="11">
        <v>44648</v>
      </c>
      <c r="B2002" s="2">
        <v>13</v>
      </c>
      <c r="C2002" t="s">
        <v>81</v>
      </c>
      <c r="D2002" t="s">
        <v>141</v>
      </c>
      <c r="E2002" t="s">
        <v>132</v>
      </c>
      <c r="F2002" t="s">
        <v>94</v>
      </c>
      <c r="G2002" s="3">
        <v>21.09</v>
      </c>
      <c r="H2002" s="5">
        <v>0.88916666666666677</v>
      </c>
      <c r="I2002" s="2">
        <v>1</v>
      </c>
      <c r="J2002" s="2">
        <v>1</v>
      </c>
      <c r="K2002" s="2">
        <v>1</v>
      </c>
      <c r="L2002" s="2">
        <v>1</v>
      </c>
      <c r="M2002" s="2">
        <v>1</v>
      </c>
      <c r="N2002">
        <v>0</v>
      </c>
      <c r="O2002" s="2">
        <v>0</v>
      </c>
      <c r="P2002" s="2">
        <v>0</v>
      </c>
      <c r="Q2002" s="2">
        <v>1</v>
      </c>
      <c r="R2002" s="2">
        <v>1</v>
      </c>
      <c r="S2002" s="2">
        <v>0</v>
      </c>
      <c r="T2002" s="2">
        <v>0</v>
      </c>
      <c r="U2002" s="2">
        <v>0</v>
      </c>
      <c r="V2002" s="45" t="s">
        <v>77</v>
      </c>
      <c r="W2002" s="45" t="s">
        <v>77</v>
      </c>
      <c r="X2002" s="45">
        <v>9.9930555555555564E-2</v>
      </c>
      <c r="Y2002" s="2">
        <v>0</v>
      </c>
      <c r="Z2002" s="2">
        <v>1</v>
      </c>
      <c r="AA2002">
        <v>1</v>
      </c>
      <c r="AB2002" t="str">
        <f t="shared" si="26"/>
        <v>Cwm Taf MorgannwgPowys</v>
      </c>
      <c r="AC2002" t="str">
        <f>IFERROR(VLOOKUP(AB2002,Control!X:Y,2,FALSE),"secondary")</f>
        <v>secondary</v>
      </c>
    </row>
    <row r="2003" spans="1:29" x14ac:dyDescent="0.25">
      <c r="A2003" s="11">
        <v>44648</v>
      </c>
      <c r="B2003" s="2">
        <v>13</v>
      </c>
      <c r="C2003" t="s">
        <v>81</v>
      </c>
      <c r="D2003" t="s">
        <v>135</v>
      </c>
      <c r="E2003" t="s">
        <v>132</v>
      </c>
      <c r="F2003" t="s">
        <v>94</v>
      </c>
      <c r="G2003" s="3">
        <v>6.9216668333333322</v>
      </c>
      <c r="H2003" s="5">
        <v>5.7170140046296294E-2</v>
      </c>
      <c r="I2003" s="2">
        <v>0</v>
      </c>
      <c r="J2003" s="2">
        <v>0</v>
      </c>
      <c r="K2003" s="2">
        <v>0</v>
      </c>
      <c r="L2003" s="2">
        <v>7</v>
      </c>
      <c r="M2003" s="2">
        <v>7</v>
      </c>
      <c r="N2003">
        <v>1</v>
      </c>
      <c r="O2003" s="2">
        <v>2</v>
      </c>
      <c r="P2003" s="2">
        <v>1</v>
      </c>
      <c r="Q2003" s="2">
        <v>5</v>
      </c>
      <c r="R2003" s="2">
        <v>6</v>
      </c>
      <c r="S2003" s="2">
        <v>1</v>
      </c>
      <c r="T2003" s="2">
        <v>0</v>
      </c>
      <c r="U2003" s="2">
        <v>0</v>
      </c>
      <c r="V2003" s="45">
        <v>2.1759259259259262E-3</v>
      </c>
      <c r="W2003" s="45">
        <v>1</v>
      </c>
      <c r="X2003" s="45">
        <v>3.408564814814815E-2</v>
      </c>
      <c r="Y2003" s="2">
        <v>0</v>
      </c>
      <c r="Z2003" s="2">
        <v>6</v>
      </c>
      <c r="AA2003">
        <v>7</v>
      </c>
      <c r="AB2003" t="str">
        <f t="shared" si="26"/>
        <v>Cwm Taf MorgannwgPowys</v>
      </c>
      <c r="AC2003" t="str">
        <f>IFERROR(VLOOKUP(AB2003,Control!X:Y,2,FALSE),"secondary")</f>
        <v>secondary</v>
      </c>
    </row>
    <row r="2004" spans="1:29" x14ac:dyDescent="0.25">
      <c r="A2004" s="11">
        <v>44648</v>
      </c>
      <c r="B2004" s="2">
        <v>13</v>
      </c>
      <c r="C2004" t="s">
        <v>81</v>
      </c>
      <c r="D2004" t="s">
        <v>141</v>
      </c>
      <c r="E2004" t="s">
        <v>132</v>
      </c>
      <c r="F2004" t="s">
        <v>274</v>
      </c>
      <c r="G2004" s="3">
        <v>125.58138850000003</v>
      </c>
      <c r="H2004" s="5">
        <v>8.9480548403814253E-2</v>
      </c>
      <c r="I2004" s="2">
        <v>11</v>
      </c>
      <c r="J2004" s="2">
        <v>7</v>
      </c>
      <c r="K2004" s="2">
        <v>2</v>
      </c>
      <c r="L2004" s="2">
        <v>58</v>
      </c>
      <c r="M2004" s="2">
        <v>57</v>
      </c>
      <c r="N2004">
        <v>23</v>
      </c>
      <c r="O2004" s="2">
        <v>41</v>
      </c>
      <c r="P2004" s="2">
        <v>7</v>
      </c>
      <c r="Q2004" s="2">
        <v>35</v>
      </c>
      <c r="R2004" s="2">
        <v>43</v>
      </c>
      <c r="S2004" s="2">
        <v>8</v>
      </c>
      <c r="T2004" s="2">
        <v>1</v>
      </c>
      <c r="U2004" s="2">
        <v>7</v>
      </c>
      <c r="V2004" s="45">
        <v>4.31712962962963E-3</v>
      </c>
      <c r="W2004" s="45">
        <v>0.5714285714285714</v>
      </c>
      <c r="X2004" s="45">
        <v>0.1458912037037037</v>
      </c>
      <c r="Y2004" s="2">
        <v>8</v>
      </c>
      <c r="Z2004" s="2">
        <v>43</v>
      </c>
      <c r="AA2004">
        <v>58</v>
      </c>
      <c r="AB2004" t="str">
        <f t="shared" si="26"/>
        <v>Cwm Taf MorgannwgRhondda Cynon Taff</v>
      </c>
      <c r="AC2004" t="str">
        <f>IFERROR(VLOOKUP(AB2004,Control!X:Y,2,FALSE),"secondary")</f>
        <v>Primary</v>
      </c>
    </row>
    <row r="2005" spans="1:29" x14ac:dyDescent="0.25">
      <c r="A2005" s="11">
        <v>44648</v>
      </c>
      <c r="B2005" s="2">
        <v>13</v>
      </c>
      <c r="C2005" t="s">
        <v>81</v>
      </c>
      <c r="D2005" t="s">
        <v>135</v>
      </c>
      <c r="E2005" t="s">
        <v>132</v>
      </c>
      <c r="F2005" t="s">
        <v>274</v>
      </c>
      <c r="G2005" s="3">
        <v>99.176664999999986</v>
      </c>
      <c r="H2005" s="5">
        <v>0.15751694518849207</v>
      </c>
      <c r="I2005" s="2">
        <v>7</v>
      </c>
      <c r="J2005" s="2">
        <v>5</v>
      </c>
      <c r="K2005" s="2">
        <v>2</v>
      </c>
      <c r="L2005" s="2">
        <v>25</v>
      </c>
      <c r="M2005" s="2">
        <v>25</v>
      </c>
      <c r="N2005">
        <v>7</v>
      </c>
      <c r="O2005" s="2">
        <v>13</v>
      </c>
      <c r="P2005" s="2">
        <v>6</v>
      </c>
      <c r="Q2005" s="2">
        <v>16</v>
      </c>
      <c r="R2005" s="2">
        <v>18</v>
      </c>
      <c r="S2005" s="2">
        <v>2</v>
      </c>
      <c r="T2005" s="2">
        <v>0</v>
      </c>
      <c r="U2005" s="2">
        <v>1</v>
      </c>
      <c r="V2005" s="45">
        <v>2.9398148148148148E-3</v>
      </c>
      <c r="W2005" s="45">
        <v>0.66666666666666663</v>
      </c>
      <c r="X2005" s="45">
        <v>0.14254629629629628</v>
      </c>
      <c r="Y2005" s="2">
        <v>1</v>
      </c>
      <c r="Z2005" s="2">
        <v>18</v>
      </c>
      <c r="AA2005">
        <v>25</v>
      </c>
      <c r="AB2005" t="str">
        <f t="shared" si="26"/>
        <v>Cwm Taf MorgannwgRhondda Cynon Taff</v>
      </c>
      <c r="AC2005" t="str">
        <f>IFERROR(VLOOKUP(AB2005,Control!X:Y,2,FALSE),"secondary")</f>
        <v>Primary</v>
      </c>
    </row>
    <row r="2006" spans="1:29" x14ac:dyDescent="0.25">
      <c r="A2006" s="11">
        <v>44648</v>
      </c>
      <c r="B2006" s="2">
        <v>13</v>
      </c>
      <c r="C2006" t="s">
        <v>81</v>
      </c>
      <c r="D2006" t="s">
        <v>140</v>
      </c>
      <c r="E2006" t="s">
        <v>132</v>
      </c>
      <c r="F2006" t="s">
        <v>274</v>
      </c>
      <c r="G2006" s="3">
        <v>2.4691666666666667</v>
      </c>
      <c r="H2006" s="5">
        <v>4.1148727430555559E-2</v>
      </c>
      <c r="I2006" s="2">
        <v>0</v>
      </c>
      <c r="J2006" s="2">
        <v>0</v>
      </c>
      <c r="K2006" s="2">
        <v>0</v>
      </c>
      <c r="L2006" s="2">
        <v>4</v>
      </c>
      <c r="M2006" s="2">
        <v>4</v>
      </c>
      <c r="N2006">
        <v>0</v>
      </c>
      <c r="O2006" s="2">
        <v>3</v>
      </c>
      <c r="P2006" s="2">
        <v>1</v>
      </c>
      <c r="Q2006" s="2">
        <v>2</v>
      </c>
      <c r="R2006" s="2">
        <v>3</v>
      </c>
      <c r="S2006" s="2">
        <v>1</v>
      </c>
      <c r="T2006" s="2">
        <v>0</v>
      </c>
      <c r="U2006" s="2">
        <v>0</v>
      </c>
      <c r="V2006" s="45">
        <v>6.4814814814814813E-4</v>
      </c>
      <c r="W2006" s="45">
        <v>1</v>
      </c>
      <c r="X2006" s="45">
        <v>7.6967592592592587E-2</v>
      </c>
      <c r="Y2006" s="2">
        <v>0</v>
      </c>
      <c r="Z2006" s="2">
        <v>3</v>
      </c>
      <c r="AA2006">
        <v>4</v>
      </c>
      <c r="AB2006" t="str">
        <f t="shared" si="26"/>
        <v>Cwm Taf MorgannwgRhondda Cynon Taff</v>
      </c>
      <c r="AC2006" t="str">
        <f>IFERROR(VLOOKUP(AB2006,Control!X:Y,2,FALSE),"secondary")</f>
        <v>Primary</v>
      </c>
    </row>
    <row r="2007" spans="1:29" x14ac:dyDescent="0.25">
      <c r="A2007" s="11">
        <v>44648</v>
      </c>
      <c r="B2007" s="2">
        <v>13</v>
      </c>
      <c r="C2007" t="s">
        <v>81</v>
      </c>
      <c r="D2007" t="s">
        <v>140</v>
      </c>
      <c r="E2007" t="s">
        <v>132</v>
      </c>
      <c r="F2007" t="s">
        <v>283</v>
      </c>
      <c r="G2007" s="3">
        <v>0</v>
      </c>
      <c r="H2007" s="5" t="s">
        <v>77</v>
      </c>
      <c r="I2007" s="2">
        <v>0</v>
      </c>
      <c r="J2007" s="2">
        <v>0</v>
      </c>
      <c r="K2007" s="2">
        <v>0</v>
      </c>
      <c r="L2007" s="2">
        <v>1</v>
      </c>
      <c r="M2007" s="2">
        <v>1</v>
      </c>
      <c r="N2007">
        <v>1</v>
      </c>
      <c r="O2007" s="2">
        <v>1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1</v>
      </c>
      <c r="V2007" s="45" t="s">
        <v>77</v>
      </c>
      <c r="W2007" s="45" t="s">
        <v>77</v>
      </c>
      <c r="X2007" s="45" t="s">
        <v>77</v>
      </c>
      <c r="Y2007" s="2">
        <v>1</v>
      </c>
      <c r="Z2007" s="2">
        <v>0</v>
      </c>
      <c r="AA2007">
        <v>1</v>
      </c>
      <c r="AB2007" t="str">
        <f t="shared" si="26"/>
        <v>Cwm Taf MorgannwgVale Of Glamorgan</v>
      </c>
      <c r="AC2007" t="str">
        <f>IFERROR(VLOOKUP(AB2007,Control!X:Y,2,FALSE),"secondary")</f>
        <v>secondary</v>
      </c>
    </row>
    <row r="2008" spans="1:29" x14ac:dyDescent="0.25">
      <c r="A2008" s="11">
        <v>44648</v>
      </c>
      <c r="B2008" s="2">
        <v>13</v>
      </c>
      <c r="C2008" t="s">
        <v>76</v>
      </c>
      <c r="D2008" t="s">
        <v>137</v>
      </c>
      <c r="E2008" t="s">
        <v>132</v>
      </c>
      <c r="F2008" t="s">
        <v>268</v>
      </c>
      <c r="G2008" s="3">
        <v>253.4936055</v>
      </c>
      <c r="H2008" s="5">
        <v>0.22984036935763888</v>
      </c>
      <c r="I2008" s="2">
        <v>26</v>
      </c>
      <c r="J2008" s="2">
        <v>20</v>
      </c>
      <c r="K2008" s="2">
        <v>3</v>
      </c>
      <c r="L2008" s="2">
        <v>47</v>
      </c>
      <c r="M2008" s="2">
        <v>46</v>
      </c>
      <c r="N2008">
        <v>6</v>
      </c>
      <c r="O2008" s="2">
        <v>10</v>
      </c>
      <c r="P2008" s="2">
        <v>8</v>
      </c>
      <c r="Q2008" s="2">
        <v>30</v>
      </c>
      <c r="R2008" s="2">
        <v>37</v>
      </c>
      <c r="S2008" s="2">
        <v>7</v>
      </c>
      <c r="T2008" s="2">
        <v>1</v>
      </c>
      <c r="U2008" s="2">
        <v>1</v>
      </c>
      <c r="V2008" s="45">
        <v>1.6290509259259262E-2</v>
      </c>
      <c r="W2008" s="45">
        <v>0</v>
      </c>
      <c r="X2008" s="45">
        <v>0.17363425925925927</v>
      </c>
      <c r="Y2008" s="2">
        <v>2</v>
      </c>
      <c r="Z2008" s="2">
        <v>37</v>
      </c>
      <c r="AA2008">
        <v>47</v>
      </c>
      <c r="AB2008" t="str">
        <f t="shared" si="26"/>
        <v>Hywel DdaCarmarthenshire</v>
      </c>
      <c r="AC2008" t="str">
        <f>IFERROR(VLOOKUP(AB2008,Control!X:Y,2,FALSE),"secondary")</f>
        <v>Primary</v>
      </c>
    </row>
    <row r="2009" spans="1:29" x14ac:dyDescent="0.25">
      <c r="A2009" s="11">
        <v>44648</v>
      </c>
      <c r="B2009" s="2">
        <v>13</v>
      </c>
      <c r="C2009" t="s">
        <v>76</v>
      </c>
      <c r="D2009" t="s">
        <v>145</v>
      </c>
      <c r="E2009" t="s">
        <v>146</v>
      </c>
      <c r="F2009" t="s">
        <v>268</v>
      </c>
      <c r="G2009" s="3">
        <v>51.025275999999998</v>
      </c>
      <c r="H2009" s="5">
        <v>0.10227505706521739</v>
      </c>
      <c r="I2009" s="2">
        <v>5</v>
      </c>
      <c r="J2009" s="2">
        <v>2</v>
      </c>
      <c r="K2009" s="2">
        <v>0</v>
      </c>
      <c r="L2009" s="2">
        <v>23</v>
      </c>
      <c r="M2009" s="2">
        <v>23</v>
      </c>
      <c r="N2009">
        <v>4</v>
      </c>
      <c r="O2009" s="2">
        <v>10</v>
      </c>
      <c r="P2009" s="2">
        <v>8</v>
      </c>
      <c r="Q2009" s="2">
        <v>14</v>
      </c>
      <c r="R2009" s="2">
        <v>14</v>
      </c>
      <c r="S2009" s="2">
        <v>0</v>
      </c>
      <c r="T2009" s="2">
        <v>0</v>
      </c>
      <c r="U2009" s="2">
        <v>1</v>
      </c>
      <c r="V2009" s="45">
        <v>6.2557870370370371E-3</v>
      </c>
      <c r="W2009" s="45">
        <v>0.5</v>
      </c>
      <c r="X2009" s="45">
        <v>0.14892939814814815</v>
      </c>
      <c r="Y2009" s="2">
        <v>1</v>
      </c>
      <c r="Z2009" s="2">
        <v>14</v>
      </c>
      <c r="AA2009">
        <v>23</v>
      </c>
      <c r="AB2009" t="str">
        <f t="shared" si="26"/>
        <v>Hywel DdaCarmarthenshire</v>
      </c>
      <c r="AC2009" t="str">
        <f>IFERROR(VLOOKUP(AB2009,Control!X:Y,2,FALSE),"secondary")</f>
        <v>Primary</v>
      </c>
    </row>
    <row r="2010" spans="1:29" x14ac:dyDescent="0.25">
      <c r="A2010" s="11">
        <v>44648</v>
      </c>
      <c r="B2010" s="2">
        <v>13</v>
      </c>
      <c r="C2010" t="s">
        <v>76</v>
      </c>
      <c r="D2010" t="s">
        <v>147</v>
      </c>
      <c r="E2010" t="s">
        <v>132</v>
      </c>
      <c r="F2010" t="s">
        <v>286</v>
      </c>
      <c r="G2010" s="3">
        <v>15.576386999999999</v>
      </c>
      <c r="H2010" s="5">
        <v>4.3958329312865502E-2</v>
      </c>
      <c r="I2010" s="2">
        <v>2</v>
      </c>
      <c r="J2010" s="2">
        <v>1</v>
      </c>
      <c r="K2010" s="2">
        <v>0</v>
      </c>
      <c r="L2010" s="2">
        <v>19</v>
      </c>
      <c r="M2010" s="2">
        <v>19</v>
      </c>
      <c r="N2010">
        <v>5</v>
      </c>
      <c r="O2010" s="2">
        <v>15</v>
      </c>
      <c r="P2010" s="2">
        <v>3</v>
      </c>
      <c r="Q2010" s="2">
        <v>9</v>
      </c>
      <c r="R2010" s="2">
        <v>15</v>
      </c>
      <c r="S2010" s="2">
        <v>6</v>
      </c>
      <c r="T2010" s="2">
        <v>1</v>
      </c>
      <c r="U2010" s="2">
        <v>0</v>
      </c>
      <c r="V2010" s="45">
        <v>1.1215277777777777E-2</v>
      </c>
      <c r="W2010" s="45">
        <v>0.33333333333333331</v>
      </c>
      <c r="X2010" s="45">
        <v>8.2245370370370371E-2</v>
      </c>
      <c r="Y2010" s="2">
        <v>1</v>
      </c>
      <c r="Z2010" s="2">
        <v>15</v>
      </c>
      <c r="AA2010">
        <v>19</v>
      </c>
      <c r="AB2010" t="str">
        <f t="shared" si="26"/>
        <v>Hywel DdaCeredigion</v>
      </c>
      <c r="AC2010" t="str">
        <f>IFERROR(VLOOKUP(AB2010,Control!X:Y,2,FALSE),"secondary")</f>
        <v>Primary</v>
      </c>
    </row>
    <row r="2011" spans="1:29" x14ac:dyDescent="0.25">
      <c r="A2011" s="11">
        <v>44648</v>
      </c>
      <c r="B2011" s="2">
        <v>13</v>
      </c>
      <c r="C2011" t="s">
        <v>76</v>
      </c>
      <c r="D2011" t="s">
        <v>137</v>
      </c>
      <c r="E2011" t="s">
        <v>132</v>
      </c>
      <c r="F2011" t="s">
        <v>286</v>
      </c>
      <c r="G2011" s="3">
        <v>9.3261111666666672</v>
      </c>
      <c r="H2011" s="5">
        <v>7.4670138888888904E-2</v>
      </c>
      <c r="I2011" s="2">
        <v>1</v>
      </c>
      <c r="J2011" s="2">
        <v>0</v>
      </c>
      <c r="K2011" s="2">
        <v>0</v>
      </c>
      <c r="L2011" s="2">
        <v>6</v>
      </c>
      <c r="M2011" s="2">
        <v>6</v>
      </c>
      <c r="N2011">
        <v>1</v>
      </c>
      <c r="O2011" s="2">
        <v>3</v>
      </c>
      <c r="P2011" s="2">
        <v>0</v>
      </c>
      <c r="Q2011" s="2">
        <v>3</v>
      </c>
      <c r="R2011" s="2">
        <v>4</v>
      </c>
      <c r="S2011" s="2">
        <v>1</v>
      </c>
      <c r="T2011" s="2">
        <v>0</v>
      </c>
      <c r="U2011" s="2">
        <v>2</v>
      </c>
      <c r="V2011" s="45" t="s">
        <v>77</v>
      </c>
      <c r="W2011" s="45" t="s">
        <v>77</v>
      </c>
      <c r="X2011" s="45">
        <v>7.4253472222222228E-2</v>
      </c>
      <c r="Y2011" s="2">
        <v>2</v>
      </c>
      <c r="Z2011" s="2">
        <v>4</v>
      </c>
      <c r="AA2011">
        <v>6</v>
      </c>
      <c r="AB2011" t="str">
        <f t="shared" si="26"/>
        <v>Hywel DdaCeredigion</v>
      </c>
      <c r="AC2011" t="str">
        <f>IFERROR(VLOOKUP(AB2011,Control!X:Y,2,FALSE),"secondary")</f>
        <v>Primary</v>
      </c>
    </row>
    <row r="2012" spans="1:29" x14ac:dyDescent="0.25">
      <c r="A2012" s="11">
        <v>44648</v>
      </c>
      <c r="B2012" s="2">
        <v>13</v>
      </c>
      <c r="C2012" t="s">
        <v>76</v>
      </c>
      <c r="D2012" t="s">
        <v>147</v>
      </c>
      <c r="E2012" t="s">
        <v>132</v>
      </c>
      <c r="F2012" t="s">
        <v>287</v>
      </c>
      <c r="G2012" s="3">
        <v>2.0949999999999998</v>
      </c>
      <c r="H2012" s="5">
        <v>3.8414351851851852E-2</v>
      </c>
      <c r="I2012" s="2">
        <v>0</v>
      </c>
      <c r="J2012" s="2">
        <v>0</v>
      </c>
      <c r="K2012" s="2">
        <v>0</v>
      </c>
      <c r="L2012" s="2">
        <v>4</v>
      </c>
      <c r="M2012" s="2">
        <v>3</v>
      </c>
      <c r="N2012">
        <v>1</v>
      </c>
      <c r="O2012" s="2">
        <v>2</v>
      </c>
      <c r="P2012" s="2">
        <v>0</v>
      </c>
      <c r="Q2012" s="2">
        <v>3</v>
      </c>
      <c r="R2012" s="2">
        <v>4</v>
      </c>
      <c r="S2012" s="2">
        <v>1</v>
      </c>
      <c r="T2012" s="2">
        <v>0</v>
      </c>
      <c r="U2012" s="2">
        <v>0</v>
      </c>
      <c r="V2012" s="45" t="s">
        <v>77</v>
      </c>
      <c r="W2012" s="45" t="s">
        <v>77</v>
      </c>
      <c r="X2012" s="45">
        <v>6.1759259259259264E-2</v>
      </c>
      <c r="Y2012" s="2">
        <v>0</v>
      </c>
      <c r="Z2012" s="2">
        <v>4</v>
      </c>
      <c r="AA2012">
        <v>4</v>
      </c>
      <c r="AB2012" t="str">
        <f t="shared" si="26"/>
        <v>Hywel DdaGwynedd</v>
      </c>
      <c r="AC2012" t="str">
        <f>IFERROR(VLOOKUP(AB2012,Control!X:Y,2,FALSE),"secondary")</f>
        <v>secondary</v>
      </c>
    </row>
    <row r="2013" spans="1:29" x14ac:dyDescent="0.25">
      <c r="A2013" s="11">
        <v>44648</v>
      </c>
      <c r="B2013" s="2">
        <v>13</v>
      </c>
      <c r="C2013" t="s">
        <v>76</v>
      </c>
      <c r="D2013" t="s">
        <v>145</v>
      </c>
      <c r="E2013" t="s">
        <v>146</v>
      </c>
      <c r="F2013" t="s">
        <v>275</v>
      </c>
      <c r="G2013" s="3">
        <v>3.8413888333333333</v>
      </c>
      <c r="H2013" s="5">
        <v>0.17047453472222224</v>
      </c>
      <c r="I2013" s="2">
        <v>1</v>
      </c>
      <c r="J2013" s="2">
        <v>0</v>
      </c>
      <c r="K2013" s="2">
        <v>0</v>
      </c>
      <c r="L2013" s="2">
        <v>1</v>
      </c>
      <c r="M2013" s="2">
        <v>1</v>
      </c>
      <c r="N2013">
        <v>0</v>
      </c>
      <c r="O2013" s="2">
        <v>0</v>
      </c>
      <c r="P2013" s="2">
        <v>1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45">
        <v>1.8819444444444448E-2</v>
      </c>
      <c r="W2013" s="45">
        <v>0</v>
      </c>
      <c r="X2013" s="45" t="s">
        <v>77</v>
      </c>
      <c r="Y2013" s="2">
        <v>0</v>
      </c>
      <c r="Z2013" s="2">
        <v>0</v>
      </c>
      <c r="AA2013">
        <v>1</v>
      </c>
      <c r="AB2013" t="str">
        <f t="shared" si="26"/>
        <v>Hywel DdaNeath Port Talbot</v>
      </c>
      <c r="AC2013" t="str">
        <f>IFERROR(VLOOKUP(AB2013,Control!X:Y,2,FALSE),"secondary")</f>
        <v>secondary</v>
      </c>
    </row>
    <row r="2014" spans="1:29" x14ac:dyDescent="0.25">
      <c r="A2014" s="11">
        <v>44648</v>
      </c>
      <c r="B2014" s="2">
        <v>13</v>
      </c>
      <c r="C2014" t="s">
        <v>76</v>
      </c>
      <c r="D2014" t="s">
        <v>137</v>
      </c>
      <c r="E2014" t="s">
        <v>132</v>
      </c>
      <c r="F2014" t="s">
        <v>270</v>
      </c>
      <c r="G2014" s="3">
        <v>13.369721333333333</v>
      </c>
      <c r="H2014" s="5">
        <v>7.926793055555556E-2</v>
      </c>
      <c r="I2014" s="2">
        <v>1</v>
      </c>
      <c r="J2014" s="2">
        <v>1</v>
      </c>
      <c r="K2014" s="2">
        <v>0</v>
      </c>
      <c r="L2014" s="2">
        <v>8</v>
      </c>
      <c r="M2014" s="2">
        <v>7</v>
      </c>
      <c r="N2014">
        <v>2</v>
      </c>
      <c r="O2014" s="2">
        <v>3</v>
      </c>
      <c r="P2014" s="2">
        <v>1</v>
      </c>
      <c r="Q2014" s="2">
        <v>3</v>
      </c>
      <c r="R2014" s="2">
        <v>3</v>
      </c>
      <c r="S2014" s="2">
        <v>0</v>
      </c>
      <c r="T2014" s="2">
        <v>0</v>
      </c>
      <c r="U2014" s="2">
        <v>4</v>
      </c>
      <c r="V2014" s="45">
        <v>1.2268518518518518E-3</v>
      </c>
      <c r="W2014" s="45">
        <v>1</v>
      </c>
      <c r="X2014" s="45">
        <v>0.1512152777777778</v>
      </c>
      <c r="Y2014" s="2">
        <v>4</v>
      </c>
      <c r="Z2014" s="2">
        <v>3</v>
      </c>
      <c r="AA2014">
        <v>7</v>
      </c>
      <c r="AB2014" t="str">
        <f t="shared" si="26"/>
        <v>Hywel DdaPembrokeshire</v>
      </c>
      <c r="AC2014" t="str">
        <f>IFERROR(VLOOKUP(AB2014,Control!X:Y,2,FALSE),"secondary")</f>
        <v>Primary</v>
      </c>
    </row>
    <row r="2015" spans="1:29" x14ac:dyDescent="0.25">
      <c r="A2015" s="11">
        <v>44648</v>
      </c>
      <c r="B2015" s="2">
        <v>13</v>
      </c>
      <c r="C2015" t="s">
        <v>76</v>
      </c>
      <c r="D2015" t="s">
        <v>144</v>
      </c>
      <c r="E2015" t="s">
        <v>132</v>
      </c>
      <c r="F2015" t="s">
        <v>270</v>
      </c>
      <c r="G2015" s="3">
        <v>30.368886333333332</v>
      </c>
      <c r="H2015" s="5">
        <v>3.4691809640522868E-2</v>
      </c>
      <c r="I2015" s="2">
        <v>1</v>
      </c>
      <c r="J2015" s="2">
        <v>0</v>
      </c>
      <c r="K2015" s="2">
        <v>0</v>
      </c>
      <c r="L2015" s="2">
        <v>50</v>
      </c>
      <c r="M2015" s="2">
        <v>49</v>
      </c>
      <c r="N2015">
        <v>7</v>
      </c>
      <c r="O2015" s="2">
        <v>37</v>
      </c>
      <c r="P2015" s="2">
        <v>5</v>
      </c>
      <c r="Q2015" s="2">
        <v>27</v>
      </c>
      <c r="R2015" s="2">
        <v>33</v>
      </c>
      <c r="S2015" s="2">
        <v>6</v>
      </c>
      <c r="T2015" s="2">
        <v>5</v>
      </c>
      <c r="U2015" s="2">
        <v>7</v>
      </c>
      <c r="V2015" s="45">
        <v>7.2685185185185188E-3</v>
      </c>
      <c r="W2015" s="45">
        <v>0.4</v>
      </c>
      <c r="X2015" s="45">
        <v>0.10042824074074075</v>
      </c>
      <c r="Y2015" s="2">
        <v>12</v>
      </c>
      <c r="Z2015" s="2">
        <v>33</v>
      </c>
      <c r="AA2015">
        <v>49</v>
      </c>
      <c r="AB2015" t="str">
        <f t="shared" si="26"/>
        <v>Hywel DdaPembrokeshire</v>
      </c>
      <c r="AC2015" t="str">
        <f>IFERROR(VLOOKUP(AB2015,Control!X:Y,2,FALSE),"secondary")</f>
        <v>Primary</v>
      </c>
    </row>
    <row r="2016" spans="1:29" x14ac:dyDescent="0.25">
      <c r="A2016" s="11">
        <v>44648</v>
      </c>
      <c r="B2016" s="2">
        <v>13</v>
      </c>
      <c r="C2016" t="s">
        <v>76</v>
      </c>
      <c r="D2016" t="s">
        <v>147</v>
      </c>
      <c r="E2016" t="s">
        <v>132</v>
      </c>
      <c r="F2016" t="s">
        <v>94</v>
      </c>
      <c r="G2016" s="3">
        <v>4.4719444999999993</v>
      </c>
      <c r="H2016" s="5">
        <v>3.6770833333333329E-2</v>
      </c>
      <c r="I2016" s="2">
        <v>0</v>
      </c>
      <c r="J2016" s="2">
        <v>0</v>
      </c>
      <c r="K2016" s="2">
        <v>0</v>
      </c>
      <c r="L2016" s="2">
        <v>7</v>
      </c>
      <c r="M2016" s="2">
        <v>7</v>
      </c>
      <c r="N2016">
        <v>1</v>
      </c>
      <c r="O2016" s="2">
        <v>5</v>
      </c>
      <c r="P2016" s="2">
        <v>1</v>
      </c>
      <c r="Q2016" s="2">
        <v>4</v>
      </c>
      <c r="R2016" s="2">
        <v>6</v>
      </c>
      <c r="S2016" s="2">
        <v>2</v>
      </c>
      <c r="T2016" s="2">
        <v>0</v>
      </c>
      <c r="U2016" s="2">
        <v>0</v>
      </c>
      <c r="V2016" s="45">
        <v>1.0752314814814815E-2</v>
      </c>
      <c r="W2016" s="45">
        <v>0</v>
      </c>
      <c r="X2016" s="45">
        <v>0.15123263888888891</v>
      </c>
      <c r="Y2016" s="2">
        <v>0</v>
      </c>
      <c r="Z2016" s="2">
        <v>6</v>
      </c>
      <c r="AA2016">
        <v>7</v>
      </c>
      <c r="AB2016" t="str">
        <f t="shared" si="26"/>
        <v>Hywel DdaPowys</v>
      </c>
      <c r="AC2016" t="str">
        <f>IFERROR(VLOOKUP(AB2016,Control!X:Y,2,FALSE),"secondary")</f>
        <v>secondary</v>
      </c>
    </row>
    <row r="2017" spans="1:29" x14ac:dyDescent="0.25">
      <c r="A2017" s="11">
        <v>44648</v>
      </c>
      <c r="B2017" s="2">
        <v>13</v>
      </c>
      <c r="C2017" t="s">
        <v>82</v>
      </c>
      <c r="D2017" t="s">
        <v>165</v>
      </c>
      <c r="E2017" t="s">
        <v>77</v>
      </c>
      <c r="F2017" t="s">
        <v>273</v>
      </c>
      <c r="G2017" s="3">
        <v>0</v>
      </c>
      <c r="H2017" s="5">
        <v>7.1334884259259268E-3</v>
      </c>
      <c r="I2017" s="2">
        <v>0</v>
      </c>
      <c r="J2017" s="2">
        <v>0</v>
      </c>
      <c r="K2017" s="2">
        <v>0</v>
      </c>
      <c r="L2017" s="2">
        <v>3</v>
      </c>
      <c r="M2017" s="2">
        <v>3</v>
      </c>
      <c r="N2017">
        <v>0</v>
      </c>
      <c r="O2017" s="2">
        <v>3</v>
      </c>
      <c r="P2017" s="2">
        <v>1</v>
      </c>
      <c r="Q2017" s="2">
        <v>2</v>
      </c>
      <c r="R2017" s="2">
        <v>2</v>
      </c>
      <c r="S2017" s="2">
        <v>0</v>
      </c>
      <c r="T2017" s="2">
        <v>0</v>
      </c>
      <c r="U2017" s="2">
        <v>0</v>
      </c>
      <c r="V2017" s="45">
        <v>6.134259259259259E-4</v>
      </c>
      <c r="W2017" s="45">
        <v>1</v>
      </c>
      <c r="X2017" s="45">
        <v>3.1886574074074074E-3</v>
      </c>
      <c r="Y2017" s="2">
        <v>0</v>
      </c>
      <c r="Z2017" s="2">
        <v>2</v>
      </c>
      <c r="AA2017">
        <v>3</v>
      </c>
      <c r="AB2017" t="str">
        <f t="shared" si="26"/>
        <v>Out of AreaCardiff</v>
      </c>
      <c r="AC2017" t="str">
        <f>IFERROR(VLOOKUP(AB2017,Control!X:Y,2,FALSE),"secondary")</f>
        <v>secondary</v>
      </c>
    </row>
    <row r="2018" spans="1:29" x14ac:dyDescent="0.25">
      <c r="A2018" s="11">
        <v>44648</v>
      </c>
      <c r="B2018" s="2">
        <v>13</v>
      </c>
      <c r="C2018" t="s">
        <v>82</v>
      </c>
      <c r="D2018" t="s">
        <v>151</v>
      </c>
      <c r="E2018" t="s">
        <v>143</v>
      </c>
      <c r="F2018" t="s">
        <v>282</v>
      </c>
      <c r="G2018" s="3">
        <v>12.138608666666668</v>
      </c>
      <c r="H2018" s="5">
        <v>3.0517586944444449E-2</v>
      </c>
      <c r="I2018" s="2">
        <v>0</v>
      </c>
      <c r="J2018" s="2">
        <v>0</v>
      </c>
      <c r="K2018" s="2">
        <v>0</v>
      </c>
      <c r="L2018" s="2">
        <v>26</v>
      </c>
      <c r="M2018" s="2">
        <v>26</v>
      </c>
      <c r="N2018">
        <v>3</v>
      </c>
      <c r="O2018" s="2">
        <v>23</v>
      </c>
      <c r="P2018" s="2">
        <v>4</v>
      </c>
      <c r="Q2018" s="2">
        <v>22</v>
      </c>
      <c r="R2018" s="2">
        <v>22</v>
      </c>
      <c r="S2018" s="2">
        <v>0</v>
      </c>
      <c r="T2018" s="2">
        <v>0</v>
      </c>
      <c r="U2018" s="2">
        <v>0</v>
      </c>
      <c r="V2018" s="45">
        <v>6.4756944444444445E-3</v>
      </c>
      <c r="W2018" s="45">
        <v>0.5</v>
      </c>
      <c r="X2018" s="45">
        <v>6.6516203703703702E-2</v>
      </c>
      <c r="Y2018" s="2">
        <v>0</v>
      </c>
      <c r="Z2018" s="2">
        <v>22</v>
      </c>
      <c r="AA2018">
        <v>26</v>
      </c>
      <c r="AB2018" t="str">
        <f t="shared" si="26"/>
        <v>Out of AreaFlintshire</v>
      </c>
      <c r="AC2018" t="str">
        <f>IFERROR(VLOOKUP(AB2018,Control!X:Y,2,FALSE),"secondary")</f>
        <v>secondary</v>
      </c>
    </row>
    <row r="2019" spans="1:29" x14ac:dyDescent="0.25">
      <c r="A2019" s="11">
        <v>44648</v>
      </c>
      <c r="B2019" s="2">
        <v>13</v>
      </c>
      <c r="C2019" t="s">
        <v>82</v>
      </c>
      <c r="D2019" t="s">
        <v>160</v>
      </c>
      <c r="E2019" t="s">
        <v>143</v>
      </c>
      <c r="F2019" t="s">
        <v>287</v>
      </c>
      <c r="G2019" s="3">
        <v>0</v>
      </c>
      <c r="H2019" s="5">
        <v>2.9236111111111112E-2</v>
      </c>
      <c r="I2019" s="2">
        <v>0</v>
      </c>
      <c r="J2019" s="2">
        <v>0</v>
      </c>
      <c r="K2019" s="2">
        <v>0</v>
      </c>
      <c r="L2019" s="2">
        <v>1</v>
      </c>
      <c r="M2019" s="2">
        <v>1</v>
      </c>
      <c r="N2019">
        <v>0</v>
      </c>
      <c r="O2019" s="2">
        <v>1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1</v>
      </c>
      <c r="V2019" s="45" t="s">
        <v>77</v>
      </c>
      <c r="W2019" s="45" t="s">
        <v>77</v>
      </c>
      <c r="X2019" s="45" t="s">
        <v>77</v>
      </c>
      <c r="Y2019" s="2">
        <v>1</v>
      </c>
      <c r="Z2019" s="2">
        <v>0</v>
      </c>
      <c r="AA2019">
        <v>1</v>
      </c>
      <c r="AB2019" t="str">
        <f t="shared" si="26"/>
        <v>Out of AreaGwynedd</v>
      </c>
      <c r="AC2019" t="str">
        <f>IFERROR(VLOOKUP(AB2019,Control!X:Y,2,FALSE),"secondary")</f>
        <v>secondary</v>
      </c>
    </row>
    <row r="2020" spans="1:29" x14ac:dyDescent="0.25">
      <c r="A2020" s="11">
        <v>44648</v>
      </c>
      <c r="B2020" s="2">
        <v>13</v>
      </c>
      <c r="C2020" t="s">
        <v>82</v>
      </c>
      <c r="D2020" t="s">
        <v>162</v>
      </c>
      <c r="E2020" t="s">
        <v>143</v>
      </c>
      <c r="F2020" t="s">
        <v>287</v>
      </c>
      <c r="G2020" s="3">
        <v>0</v>
      </c>
      <c r="H2020" s="5">
        <v>2.2407409722222223E-2</v>
      </c>
      <c r="I2020" s="2">
        <v>0</v>
      </c>
      <c r="J2020" s="2">
        <v>0</v>
      </c>
      <c r="K2020" s="2">
        <v>0</v>
      </c>
      <c r="L2020" s="2">
        <v>1</v>
      </c>
      <c r="M2020" s="2">
        <v>1</v>
      </c>
      <c r="N2020">
        <v>0</v>
      </c>
      <c r="O2020" s="2">
        <v>1</v>
      </c>
      <c r="P2020" s="2">
        <v>0</v>
      </c>
      <c r="Q2020" s="2">
        <v>0</v>
      </c>
      <c r="R2020" s="2">
        <v>1</v>
      </c>
      <c r="S2020" s="2">
        <v>1</v>
      </c>
      <c r="T2020" s="2">
        <v>0</v>
      </c>
      <c r="U2020" s="2">
        <v>0</v>
      </c>
      <c r="V2020" s="45" t="s">
        <v>77</v>
      </c>
      <c r="W2020" s="45" t="s">
        <v>77</v>
      </c>
      <c r="X2020" s="45">
        <v>9.4872685185185199E-2</v>
      </c>
      <c r="Y2020" s="2">
        <v>0</v>
      </c>
      <c r="Z2020" s="2">
        <v>1</v>
      </c>
      <c r="AA2020">
        <v>1</v>
      </c>
      <c r="AB2020" t="str">
        <f t="shared" si="26"/>
        <v>Out of AreaGwynedd</v>
      </c>
      <c r="AC2020" t="str">
        <f>IFERROR(VLOOKUP(AB2020,Control!X:Y,2,FALSE),"secondary")</f>
        <v>secondary</v>
      </c>
    </row>
    <row r="2021" spans="1:29" x14ac:dyDescent="0.25">
      <c r="A2021" s="11">
        <v>44648</v>
      </c>
      <c r="B2021" s="2">
        <v>13</v>
      </c>
      <c r="C2021" t="s">
        <v>82</v>
      </c>
      <c r="D2021" t="s">
        <v>176</v>
      </c>
      <c r="E2021" t="s">
        <v>143</v>
      </c>
      <c r="F2021" t="s">
        <v>287</v>
      </c>
      <c r="G2021" s="3">
        <v>0</v>
      </c>
      <c r="H2021" s="5">
        <v>4.6412013888888892E-3</v>
      </c>
      <c r="I2021" s="2">
        <v>0</v>
      </c>
      <c r="J2021" s="2">
        <v>0</v>
      </c>
      <c r="K2021" s="2">
        <v>0</v>
      </c>
      <c r="L2021" s="2">
        <v>2</v>
      </c>
      <c r="M2021" s="2">
        <v>2</v>
      </c>
      <c r="N2021">
        <v>0</v>
      </c>
      <c r="O2021" s="2">
        <v>2</v>
      </c>
      <c r="P2021" s="2">
        <v>0</v>
      </c>
      <c r="Q2021" s="2">
        <v>1</v>
      </c>
      <c r="R2021" s="2">
        <v>1</v>
      </c>
      <c r="S2021" s="2">
        <v>0</v>
      </c>
      <c r="T2021" s="2">
        <v>0</v>
      </c>
      <c r="U2021" s="2">
        <v>1</v>
      </c>
      <c r="V2021" s="45" t="s">
        <v>77</v>
      </c>
      <c r="W2021" s="45" t="s">
        <v>77</v>
      </c>
      <c r="X2021" s="45">
        <v>0.19434027777777779</v>
      </c>
      <c r="Y2021" s="2">
        <v>1</v>
      </c>
      <c r="Z2021" s="2">
        <v>1</v>
      </c>
      <c r="AA2021">
        <v>2</v>
      </c>
      <c r="AB2021" t="str">
        <f t="shared" si="26"/>
        <v>Out of AreaGwynedd</v>
      </c>
      <c r="AC2021" t="str">
        <f>IFERROR(VLOOKUP(AB2021,Control!X:Y,2,FALSE),"secondary")</f>
        <v>secondary</v>
      </c>
    </row>
    <row r="2022" spans="1:29" x14ac:dyDescent="0.25">
      <c r="A2022" s="11">
        <v>44648</v>
      </c>
      <c r="B2022" s="2">
        <v>13</v>
      </c>
      <c r="C2022" t="s">
        <v>82</v>
      </c>
      <c r="D2022" t="s">
        <v>157</v>
      </c>
      <c r="E2022" t="s">
        <v>143</v>
      </c>
      <c r="F2022" t="s">
        <v>281</v>
      </c>
      <c r="G2022" s="3">
        <v>0</v>
      </c>
      <c r="H2022" s="5">
        <v>2.8518520833333335E-2</v>
      </c>
      <c r="I2022" s="2">
        <v>0</v>
      </c>
      <c r="J2022" s="2">
        <v>0</v>
      </c>
      <c r="K2022" s="2">
        <v>0</v>
      </c>
      <c r="L2022" s="2">
        <v>1</v>
      </c>
      <c r="M2022" s="2">
        <v>1</v>
      </c>
      <c r="N2022">
        <v>0</v>
      </c>
      <c r="O2022" s="2">
        <v>1</v>
      </c>
      <c r="P2022" s="2">
        <v>1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45">
        <v>1.0300925925925926E-3</v>
      </c>
      <c r="W2022" s="45">
        <v>1</v>
      </c>
      <c r="X2022" s="45" t="s">
        <v>77</v>
      </c>
      <c r="Y2022" s="2">
        <v>0</v>
      </c>
      <c r="Z2022" s="2">
        <v>0</v>
      </c>
      <c r="AA2022">
        <v>1</v>
      </c>
      <c r="AB2022" t="str">
        <f t="shared" si="26"/>
        <v>Out of AreaMerthyr Tydfil</v>
      </c>
      <c r="AC2022" t="str">
        <f>IFERROR(VLOOKUP(AB2022,Control!X:Y,2,FALSE),"secondary")</f>
        <v>secondary</v>
      </c>
    </row>
    <row r="2023" spans="1:29" x14ac:dyDescent="0.25">
      <c r="A2023" s="11">
        <v>44648</v>
      </c>
      <c r="B2023" s="2">
        <v>13</v>
      </c>
      <c r="C2023" t="s">
        <v>82</v>
      </c>
      <c r="D2023" t="s">
        <v>157</v>
      </c>
      <c r="E2023" t="s">
        <v>143</v>
      </c>
      <c r="F2023" t="s">
        <v>279</v>
      </c>
      <c r="G2023" s="3">
        <v>0</v>
      </c>
      <c r="H2023" s="5">
        <v>4.2887732638888891E-2</v>
      </c>
      <c r="I2023" s="2">
        <v>0</v>
      </c>
      <c r="J2023" s="2">
        <v>0</v>
      </c>
      <c r="K2023" s="2">
        <v>0</v>
      </c>
      <c r="L2023" s="2">
        <v>1</v>
      </c>
      <c r="M2023" s="2">
        <v>1</v>
      </c>
      <c r="N2023">
        <v>0</v>
      </c>
      <c r="O2023" s="2">
        <v>0</v>
      </c>
      <c r="P2023" s="2">
        <v>0</v>
      </c>
      <c r="Q2023" s="2">
        <v>1</v>
      </c>
      <c r="R2023" s="2">
        <v>1</v>
      </c>
      <c r="S2023" s="2">
        <v>0</v>
      </c>
      <c r="T2023" s="2">
        <v>0</v>
      </c>
      <c r="U2023" s="2">
        <v>0</v>
      </c>
      <c r="V2023" s="45" t="s">
        <v>77</v>
      </c>
      <c r="W2023" s="45" t="s">
        <v>77</v>
      </c>
      <c r="X2023" s="45">
        <v>1.3321759259259261E-2</v>
      </c>
      <c r="Y2023" s="2">
        <v>0</v>
      </c>
      <c r="Z2023" s="2">
        <v>1</v>
      </c>
      <c r="AA2023">
        <v>1</v>
      </c>
      <c r="AB2023" t="str">
        <f t="shared" si="26"/>
        <v>Out of AreaMonmouthshire</v>
      </c>
      <c r="AC2023" t="str">
        <f>IFERROR(VLOOKUP(AB2023,Control!X:Y,2,FALSE),"secondary")</f>
        <v>secondary</v>
      </c>
    </row>
    <row r="2024" spans="1:29" x14ac:dyDescent="0.25">
      <c r="A2024" s="11">
        <v>44648</v>
      </c>
      <c r="B2024" s="2">
        <v>13</v>
      </c>
      <c r="C2024" t="s">
        <v>82</v>
      </c>
      <c r="D2024" t="s">
        <v>148</v>
      </c>
      <c r="E2024" t="s">
        <v>143</v>
      </c>
      <c r="F2024" t="s">
        <v>279</v>
      </c>
      <c r="G2024" s="3">
        <v>0</v>
      </c>
      <c r="H2024" s="5">
        <v>0</v>
      </c>
      <c r="I2024" s="2">
        <v>0</v>
      </c>
      <c r="J2024" s="2">
        <v>0</v>
      </c>
      <c r="K2024" s="2">
        <v>0</v>
      </c>
      <c r="L2024" s="2">
        <v>1</v>
      </c>
      <c r="M2024" s="2">
        <v>1</v>
      </c>
      <c r="N2024">
        <v>0</v>
      </c>
      <c r="O2024" s="2">
        <v>1</v>
      </c>
      <c r="P2024" s="2">
        <v>0</v>
      </c>
      <c r="Q2024" s="2">
        <v>0</v>
      </c>
      <c r="R2024" s="2">
        <v>0</v>
      </c>
      <c r="S2024" s="2">
        <v>0</v>
      </c>
      <c r="T2024" s="2">
        <v>0</v>
      </c>
      <c r="U2024" s="2">
        <v>1</v>
      </c>
      <c r="V2024" s="45" t="s">
        <v>77</v>
      </c>
      <c r="W2024" s="45" t="s">
        <v>77</v>
      </c>
      <c r="X2024" s="45" t="s">
        <v>77</v>
      </c>
      <c r="Y2024" s="2">
        <v>1</v>
      </c>
      <c r="Z2024" s="2">
        <v>0</v>
      </c>
      <c r="AA2024">
        <v>1</v>
      </c>
      <c r="AB2024" t="str">
        <f t="shared" si="26"/>
        <v>Out of AreaMonmouthshire</v>
      </c>
      <c r="AC2024" t="str">
        <f>IFERROR(VLOOKUP(AB2024,Control!X:Y,2,FALSE),"secondary")</f>
        <v>secondary</v>
      </c>
    </row>
    <row r="2025" spans="1:29" x14ac:dyDescent="0.25">
      <c r="A2025" s="11">
        <v>44648</v>
      </c>
      <c r="B2025" s="2">
        <v>13</v>
      </c>
      <c r="C2025" t="s">
        <v>82</v>
      </c>
      <c r="D2025" t="s">
        <v>178</v>
      </c>
      <c r="E2025" t="s">
        <v>77</v>
      </c>
      <c r="F2025" t="s">
        <v>275</v>
      </c>
      <c r="G2025" s="3">
        <v>0</v>
      </c>
      <c r="H2025" s="5" t="s">
        <v>77</v>
      </c>
      <c r="I2025" s="2">
        <v>0</v>
      </c>
      <c r="J2025" s="2">
        <v>0</v>
      </c>
      <c r="K2025" s="2">
        <v>0</v>
      </c>
      <c r="L2025" s="2">
        <v>1</v>
      </c>
      <c r="M2025" s="2">
        <v>1</v>
      </c>
      <c r="N2025">
        <v>0</v>
      </c>
      <c r="O2025" s="2">
        <v>0</v>
      </c>
      <c r="P2025" s="2">
        <v>0</v>
      </c>
      <c r="Q2025" s="2">
        <v>1</v>
      </c>
      <c r="R2025" s="2">
        <v>1</v>
      </c>
      <c r="S2025" s="2">
        <v>0</v>
      </c>
      <c r="T2025" s="2">
        <v>0</v>
      </c>
      <c r="U2025" s="2">
        <v>0</v>
      </c>
      <c r="V2025" s="45" t="s">
        <v>77</v>
      </c>
      <c r="W2025" s="45" t="s">
        <v>77</v>
      </c>
      <c r="X2025" s="45">
        <v>5.4398148148148155E-4</v>
      </c>
      <c r="Y2025" s="2">
        <v>0</v>
      </c>
      <c r="Z2025" s="2">
        <v>1</v>
      </c>
      <c r="AA2025">
        <v>1</v>
      </c>
      <c r="AB2025" t="str">
        <f t="shared" si="26"/>
        <v>Out of AreaNeath Port Talbot</v>
      </c>
      <c r="AC2025" t="str">
        <f>IFERROR(VLOOKUP(AB2025,Control!X:Y,2,FALSE),"secondary")</f>
        <v>secondary</v>
      </c>
    </row>
    <row r="2026" spans="1:29" x14ac:dyDescent="0.25">
      <c r="A2026" s="11">
        <v>44648</v>
      </c>
      <c r="B2026" s="2">
        <v>13</v>
      </c>
      <c r="C2026" t="s">
        <v>82</v>
      </c>
      <c r="D2026" t="s">
        <v>178</v>
      </c>
      <c r="E2026" t="s">
        <v>77</v>
      </c>
      <c r="F2026" t="s">
        <v>271</v>
      </c>
      <c r="G2026" s="3">
        <v>0</v>
      </c>
      <c r="H2026" s="5" t="s">
        <v>77</v>
      </c>
      <c r="I2026" s="2">
        <v>0</v>
      </c>
      <c r="J2026" s="2">
        <v>0</v>
      </c>
      <c r="K2026" s="2">
        <v>0</v>
      </c>
      <c r="L2026" s="2">
        <v>1</v>
      </c>
      <c r="M2026" s="2">
        <v>0</v>
      </c>
      <c r="N2026">
        <v>0</v>
      </c>
      <c r="O2026" s="2">
        <v>0</v>
      </c>
      <c r="P2026" s="2">
        <v>1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45">
        <v>3.5763888888888894E-3</v>
      </c>
      <c r="W2026" s="45">
        <v>1</v>
      </c>
      <c r="X2026" s="45" t="s">
        <v>77</v>
      </c>
      <c r="Y2026" s="2">
        <v>0</v>
      </c>
      <c r="Z2026" s="2">
        <v>0</v>
      </c>
      <c r="AA2026">
        <v>1</v>
      </c>
      <c r="AB2026" t="str">
        <f t="shared" si="26"/>
        <v>Out of AreaNewport</v>
      </c>
      <c r="AC2026" t="str">
        <f>IFERROR(VLOOKUP(AB2026,Control!X:Y,2,FALSE),"secondary")</f>
        <v>secondary</v>
      </c>
    </row>
    <row r="2027" spans="1:29" x14ac:dyDescent="0.25">
      <c r="A2027" s="11">
        <v>44648</v>
      </c>
      <c r="B2027" s="2">
        <v>13</v>
      </c>
      <c r="C2027" t="s">
        <v>82</v>
      </c>
      <c r="D2027" t="s">
        <v>148</v>
      </c>
      <c r="E2027" t="s">
        <v>143</v>
      </c>
      <c r="F2027" t="s">
        <v>82</v>
      </c>
      <c r="G2027" s="3">
        <v>0.72277783333333334</v>
      </c>
      <c r="H2027" s="5">
        <v>4.0532409722222225E-2</v>
      </c>
      <c r="I2027" s="2">
        <v>0</v>
      </c>
      <c r="J2027" s="2">
        <v>0</v>
      </c>
      <c r="K2027" s="2">
        <v>0</v>
      </c>
      <c r="L2027" s="2">
        <v>1</v>
      </c>
      <c r="M2027" s="2">
        <v>1</v>
      </c>
      <c r="N2027">
        <v>0</v>
      </c>
      <c r="O2027" s="2">
        <v>1</v>
      </c>
      <c r="P2027" s="2">
        <v>1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45">
        <v>1.8969907407407408E-2</v>
      </c>
      <c r="W2027" s="45" t="s">
        <v>77</v>
      </c>
      <c r="X2027" s="45" t="s">
        <v>77</v>
      </c>
      <c r="Y2027" s="2">
        <v>0</v>
      </c>
      <c r="Z2027" s="2">
        <v>0</v>
      </c>
      <c r="AA2027">
        <v>1</v>
      </c>
      <c r="AB2027" t="str">
        <f t="shared" si="26"/>
        <v>Out of AreaOut of Area</v>
      </c>
      <c r="AC2027" t="str">
        <f>IFERROR(VLOOKUP(AB2027,Control!X:Y,2,FALSE),"secondary")</f>
        <v>secondary</v>
      </c>
    </row>
    <row r="2028" spans="1:29" x14ac:dyDescent="0.25">
      <c r="A2028" s="11">
        <v>44648</v>
      </c>
      <c r="B2028" s="2">
        <v>13</v>
      </c>
      <c r="C2028" t="s">
        <v>82</v>
      </c>
      <c r="D2028" t="s">
        <v>142</v>
      </c>
      <c r="E2028" t="s">
        <v>143</v>
      </c>
      <c r="F2028" t="s">
        <v>94</v>
      </c>
      <c r="G2028" s="3">
        <v>36.702222333333339</v>
      </c>
      <c r="H2028" s="5">
        <v>0.11213580277777779</v>
      </c>
      <c r="I2028" s="2">
        <v>4</v>
      </c>
      <c r="J2028" s="2">
        <v>2</v>
      </c>
      <c r="K2028" s="2">
        <v>0</v>
      </c>
      <c r="L2028" s="2">
        <v>11</v>
      </c>
      <c r="M2028" s="2">
        <v>11</v>
      </c>
      <c r="N2028">
        <v>1</v>
      </c>
      <c r="O2028" s="2">
        <v>7</v>
      </c>
      <c r="P2028" s="2">
        <v>2</v>
      </c>
      <c r="Q2028" s="2">
        <v>8</v>
      </c>
      <c r="R2028" s="2">
        <v>8</v>
      </c>
      <c r="S2028" s="2">
        <v>0</v>
      </c>
      <c r="T2028" s="2">
        <v>0</v>
      </c>
      <c r="U2028" s="2">
        <v>1</v>
      </c>
      <c r="V2028" s="45">
        <v>1.4976851851851852E-2</v>
      </c>
      <c r="W2028" s="45">
        <v>0</v>
      </c>
      <c r="X2028" s="45">
        <v>3.5526620370370368E-2</v>
      </c>
      <c r="Y2028" s="2">
        <v>1</v>
      </c>
      <c r="Z2028" s="2">
        <v>8</v>
      </c>
      <c r="AA2028">
        <v>11</v>
      </c>
      <c r="AB2028" t="str">
        <f t="shared" si="26"/>
        <v>Out of AreaPowys</v>
      </c>
      <c r="AC2028" t="str">
        <f>IFERROR(VLOOKUP(AB2028,Control!X:Y,2,FALSE),"secondary")</f>
        <v>secondary</v>
      </c>
    </row>
    <row r="2029" spans="1:29" x14ac:dyDescent="0.25">
      <c r="A2029" s="11">
        <v>44648</v>
      </c>
      <c r="B2029" s="2">
        <v>13</v>
      </c>
      <c r="C2029" t="s">
        <v>82</v>
      </c>
      <c r="D2029" t="s">
        <v>148</v>
      </c>
      <c r="E2029" t="s">
        <v>143</v>
      </c>
      <c r="F2029" t="s">
        <v>94</v>
      </c>
      <c r="G2029" s="3">
        <v>9.5402770000000015</v>
      </c>
      <c r="H2029" s="5">
        <v>2.9642938194444447E-2</v>
      </c>
      <c r="I2029" s="2">
        <v>0</v>
      </c>
      <c r="J2029" s="2">
        <v>0</v>
      </c>
      <c r="K2029" s="2">
        <v>0</v>
      </c>
      <c r="L2029" s="2">
        <v>21</v>
      </c>
      <c r="M2029" s="2">
        <v>20</v>
      </c>
      <c r="N2029">
        <v>3</v>
      </c>
      <c r="O2029" s="2">
        <v>17</v>
      </c>
      <c r="P2029" s="2">
        <v>3</v>
      </c>
      <c r="Q2029" s="2">
        <v>15</v>
      </c>
      <c r="R2029" s="2">
        <v>18</v>
      </c>
      <c r="S2029" s="2">
        <v>3</v>
      </c>
      <c r="T2029" s="2">
        <v>0</v>
      </c>
      <c r="U2029" s="2">
        <v>0</v>
      </c>
      <c r="V2029" s="45">
        <v>8.4837962962962966E-3</v>
      </c>
      <c r="W2029" s="45">
        <v>0.33333333333333331</v>
      </c>
      <c r="X2029" s="45">
        <v>9.3674768518518511E-2</v>
      </c>
      <c r="Y2029" s="2">
        <v>0</v>
      </c>
      <c r="Z2029" s="2">
        <v>18</v>
      </c>
      <c r="AA2029">
        <v>21</v>
      </c>
      <c r="AB2029" t="str">
        <f t="shared" si="26"/>
        <v>Out of AreaPowys</v>
      </c>
      <c r="AC2029" t="str">
        <f>IFERROR(VLOOKUP(AB2029,Control!X:Y,2,FALSE),"secondary")</f>
        <v>secondary</v>
      </c>
    </row>
    <row r="2030" spans="1:29" x14ac:dyDescent="0.25">
      <c r="A2030" s="11">
        <v>44648</v>
      </c>
      <c r="B2030" s="2">
        <v>13</v>
      </c>
      <c r="C2030" t="s">
        <v>82</v>
      </c>
      <c r="D2030" t="s">
        <v>154</v>
      </c>
      <c r="E2030" t="s">
        <v>143</v>
      </c>
      <c r="F2030" t="s">
        <v>94</v>
      </c>
      <c r="G2030" s="3">
        <v>0</v>
      </c>
      <c r="H2030" s="5">
        <v>4.9822530092592597E-2</v>
      </c>
      <c r="I2030" s="2">
        <v>0</v>
      </c>
      <c r="J2030" s="2">
        <v>0</v>
      </c>
      <c r="K2030" s="2">
        <v>0</v>
      </c>
      <c r="L2030" s="2">
        <v>3</v>
      </c>
      <c r="M2030" s="2">
        <v>3</v>
      </c>
      <c r="N2030">
        <v>0</v>
      </c>
      <c r="O2030" s="2">
        <v>2</v>
      </c>
      <c r="P2030" s="2">
        <v>2</v>
      </c>
      <c r="Q2030" s="2">
        <v>1</v>
      </c>
      <c r="R2030" s="2">
        <v>1</v>
      </c>
      <c r="S2030" s="2">
        <v>0</v>
      </c>
      <c r="T2030" s="2">
        <v>0</v>
      </c>
      <c r="U2030" s="2">
        <v>0</v>
      </c>
      <c r="V2030" s="45">
        <v>2.9918981481481485E-3</v>
      </c>
      <c r="W2030" s="45">
        <v>0.5</v>
      </c>
      <c r="X2030" s="45">
        <v>0.12002314814814816</v>
      </c>
      <c r="Y2030" s="2">
        <v>0</v>
      </c>
      <c r="Z2030" s="2">
        <v>1</v>
      </c>
      <c r="AA2030">
        <v>3</v>
      </c>
      <c r="AB2030" t="str">
        <f t="shared" si="26"/>
        <v>Out of AreaPowys</v>
      </c>
      <c r="AC2030" t="str">
        <f>IFERROR(VLOOKUP(AB2030,Control!X:Y,2,FALSE),"secondary")</f>
        <v>secondary</v>
      </c>
    </row>
    <row r="2031" spans="1:29" x14ac:dyDescent="0.25">
      <c r="A2031" s="11">
        <v>44648</v>
      </c>
      <c r="B2031" s="2">
        <v>13</v>
      </c>
      <c r="C2031" t="s">
        <v>82</v>
      </c>
      <c r="D2031" t="s">
        <v>349</v>
      </c>
      <c r="E2031" t="s">
        <v>143</v>
      </c>
      <c r="F2031" t="s">
        <v>94</v>
      </c>
      <c r="G2031" s="3">
        <v>0</v>
      </c>
      <c r="H2031" s="5" t="s">
        <v>77</v>
      </c>
      <c r="I2031" s="2">
        <v>0</v>
      </c>
      <c r="J2031" s="2">
        <v>0</v>
      </c>
      <c r="K2031" s="2">
        <v>0</v>
      </c>
      <c r="L2031" s="2">
        <v>1</v>
      </c>
      <c r="M2031" s="2">
        <v>0</v>
      </c>
      <c r="N2031">
        <v>0</v>
      </c>
      <c r="O2031" s="2">
        <v>0</v>
      </c>
      <c r="P2031" s="2">
        <v>0</v>
      </c>
      <c r="Q2031" s="2">
        <v>1</v>
      </c>
      <c r="R2031" s="2">
        <v>1</v>
      </c>
      <c r="S2031" s="2">
        <v>0</v>
      </c>
      <c r="T2031" s="2">
        <v>0</v>
      </c>
      <c r="U2031" s="2">
        <v>0</v>
      </c>
      <c r="V2031" s="45" t="s">
        <v>77</v>
      </c>
      <c r="W2031" s="45" t="s">
        <v>77</v>
      </c>
      <c r="X2031" s="45">
        <v>0.11510416666666667</v>
      </c>
      <c r="Y2031" s="2">
        <v>0</v>
      </c>
      <c r="Z2031" s="2">
        <v>1</v>
      </c>
      <c r="AA2031">
        <v>1</v>
      </c>
      <c r="AB2031" t="str">
        <f t="shared" si="26"/>
        <v>Out of AreaPowys</v>
      </c>
      <c r="AC2031" t="str">
        <f>IFERROR(VLOOKUP(AB2031,Control!X:Y,2,FALSE),"secondary")</f>
        <v>secondary</v>
      </c>
    </row>
    <row r="2032" spans="1:29" x14ac:dyDescent="0.25">
      <c r="A2032" s="11">
        <v>44648</v>
      </c>
      <c r="B2032" s="2">
        <v>13</v>
      </c>
      <c r="C2032" t="s">
        <v>82</v>
      </c>
      <c r="D2032" t="s">
        <v>165</v>
      </c>
      <c r="E2032" t="s">
        <v>77</v>
      </c>
      <c r="F2032" t="s">
        <v>267</v>
      </c>
      <c r="G2032" s="3">
        <v>0</v>
      </c>
      <c r="H2032" s="5">
        <v>0.05</v>
      </c>
      <c r="I2032" s="2">
        <v>0</v>
      </c>
      <c r="J2032" s="2">
        <v>0</v>
      </c>
      <c r="K2032" s="2">
        <v>0</v>
      </c>
      <c r="L2032" s="2">
        <v>2</v>
      </c>
      <c r="M2032" s="2">
        <v>2</v>
      </c>
      <c r="N2032">
        <v>0</v>
      </c>
      <c r="O2032" s="2">
        <v>1</v>
      </c>
      <c r="P2032" s="2">
        <v>0</v>
      </c>
      <c r="Q2032" s="2">
        <v>2</v>
      </c>
      <c r="R2032" s="2">
        <v>2</v>
      </c>
      <c r="S2032" s="2">
        <v>0</v>
      </c>
      <c r="T2032" s="2">
        <v>0</v>
      </c>
      <c r="U2032" s="2">
        <v>0</v>
      </c>
      <c r="V2032" s="45" t="s">
        <v>77</v>
      </c>
      <c r="W2032" s="45" t="s">
        <v>77</v>
      </c>
      <c r="X2032" s="45">
        <v>8.0439814814814818E-3</v>
      </c>
      <c r="Y2032" s="2">
        <v>0</v>
      </c>
      <c r="Z2032" s="2">
        <v>2</v>
      </c>
      <c r="AA2032">
        <v>2</v>
      </c>
      <c r="AB2032" t="str">
        <f t="shared" si="26"/>
        <v>Out of AreaSwansea</v>
      </c>
      <c r="AC2032" t="str">
        <f>IFERROR(VLOOKUP(AB2032,Control!X:Y,2,FALSE),"secondary")</f>
        <v>secondary</v>
      </c>
    </row>
    <row r="2033" spans="1:29" x14ac:dyDescent="0.25">
      <c r="A2033" s="11">
        <v>44648</v>
      </c>
      <c r="B2033" s="2">
        <v>13</v>
      </c>
      <c r="C2033" t="s">
        <v>82</v>
      </c>
      <c r="D2033" t="s">
        <v>157</v>
      </c>
      <c r="E2033" t="s">
        <v>143</v>
      </c>
      <c r="F2033" t="s">
        <v>278</v>
      </c>
      <c r="G2033" s="3">
        <v>0</v>
      </c>
      <c r="H2033" s="5">
        <v>2.741897916666667E-2</v>
      </c>
      <c r="I2033" s="2">
        <v>0</v>
      </c>
      <c r="J2033" s="2">
        <v>0</v>
      </c>
      <c r="K2033" s="2">
        <v>0</v>
      </c>
      <c r="L2033" s="2">
        <v>1</v>
      </c>
      <c r="M2033" s="2">
        <v>1</v>
      </c>
      <c r="N2033">
        <v>0</v>
      </c>
      <c r="O2033" s="2">
        <v>1</v>
      </c>
      <c r="P2033" s="2">
        <v>1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45">
        <v>9.2592592592592596E-4</v>
      </c>
      <c r="W2033" s="45">
        <v>1</v>
      </c>
      <c r="X2033" s="45" t="s">
        <v>77</v>
      </c>
      <c r="Y2033" s="2">
        <v>0</v>
      </c>
      <c r="Z2033" s="2">
        <v>0</v>
      </c>
      <c r="AA2033">
        <v>1</v>
      </c>
      <c r="AB2033" t="str">
        <f t="shared" si="26"/>
        <v>Out of AreaTorfaen</v>
      </c>
      <c r="AC2033" t="str">
        <f>IFERROR(VLOOKUP(AB2033,Control!X:Y,2,FALSE),"secondary")</f>
        <v>secondary</v>
      </c>
    </row>
    <row r="2034" spans="1:29" x14ac:dyDescent="0.25">
      <c r="A2034" s="11">
        <v>44648</v>
      </c>
      <c r="B2034" s="2">
        <v>13</v>
      </c>
      <c r="C2034" t="s">
        <v>82</v>
      </c>
      <c r="D2034" t="s">
        <v>156</v>
      </c>
      <c r="E2034" t="s">
        <v>143</v>
      </c>
      <c r="F2034" t="s">
        <v>277</v>
      </c>
      <c r="G2034" s="3">
        <v>0</v>
      </c>
      <c r="H2034" s="5">
        <v>3.1469868055555558E-2</v>
      </c>
      <c r="I2034" s="2">
        <v>0</v>
      </c>
      <c r="J2034" s="2">
        <v>0</v>
      </c>
      <c r="K2034" s="2">
        <v>0</v>
      </c>
      <c r="L2034" s="2">
        <v>1</v>
      </c>
      <c r="M2034" s="2">
        <v>1</v>
      </c>
      <c r="N2034">
        <v>0</v>
      </c>
      <c r="O2034" s="2">
        <v>1</v>
      </c>
      <c r="P2034" s="2">
        <v>0</v>
      </c>
      <c r="Q2034" s="2">
        <v>1</v>
      </c>
      <c r="R2034" s="2">
        <v>1</v>
      </c>
      <c r="S2034" s="2">
        <v>0</v>
      </c>
      <c r="T2034" s="2">
        <v>0</v>
      </c>
      <c r="U2034" s="2">
        <v>0</v>
      </c>
      <c r="V2034" s="45" t="s">
        <v>77</v>
      </c>
      <c r="W2034" s="45" t="s">
        <v>77</v>
      </c>
      <c r="X2034" s="45">
        <v>0.14599537037037036</v>
      </c>
      <c r="Y2034" s="2">
        <v>0</v>
      </c>
      <c r="Z2034" s="2">
        <v>1</v>
      </c>
      <c r="AA2034">
        <v>1</v>
      </c>
      <c r="AB2034" t="str">
        <f t="shared" si="26"/>
        <v>Out of AreaWrexham</v>
      </c>
      <c r="AC2034" t="str">
        <f>IFERROR(VLOOKUP(AB2034,Control!X:Y,2,FALSE),"secondary")</f>
        <v>secondary</v>
      </c>
    </row>
    <row r="2035" spans="1:29" x14ac:dyDescent="0.25">
      <c r="A2035" s="11">
        <v>44648</v>
      </c>
      <c r="B2035" s="2">
        <v>13</v>
      </c>
      <c r="C2035" t="s">
        <v>80</v>
      </c>
      <c r="D2035" t="s">
        <v>133</v>
      </c>
      <c r="E2035" t="s">
        <v>132</v>
      </c>
      <c r="F2035" t="s">
        <v>280</v>
      </c>
      <c r="G2035" s="3">
        <v>0</v>
      </c>
      <c r="H2035" s="5">
        <v>5.7118055555555559E-3</v>
      </c>
      <c r="I2035" s="2">
        <v>0</v>
      </c>
      <c r="J2035" s="2">
        <v>0</v>
      </c>
      <c r="K2035" s="2">
        <v>0</v>
      </c>
      <c r="L2035" s="2">
        <v>1</v>
      </c>
      <c r="M2035" s="2">
        <v>1</v>
      </c>
      <c r="N2035">
        <v>2</v>
      </c>
      <c r="O2035" s="2">
        <v>1</v>
      </c>
      <c r="P2035" s="2">
        <v>0</v>
      </c>
      <c r="Q2035" s="2">
        <v>1</v>
      </c>
      <c r="R2035" s="2">
        <v>1</v>
      </c>
      <c r="S2035" s="2">
        <v>0</v>
      </c>
      <c r="T2035" s="2">
        <v>0</v>
      </c>
      <c r="U2035" s="2">
        <v>0</v>
      </c>
      <c r="V2035" s="45" t="s">
        <v>77</v>
      </c>
      <c r="W2035" s="45" t="s">
        <v>77</v>
      </c>
      <c r="X2035" s="45">
        <v>3.3333333333333335E-3</v>
      </c>
      <c r="Y2035" s="2">
        <v>0</v>
      </c>
      <c r="Z2035" s="2">
        <v>1</v>
      </c>
      <c r="AA2035">
        <v>1</v>
      </c>
      <c r="AB2035" t="str">
        <f t="shared" si="26"/>
        <v>Swansea BayBlaenau Gwent</v>
      </c>
      <c r="AC2035" t="str">
        <f>IFERROR(VLOOKUP(AB2035,Control!X:Y,2,FALSE),"secondary")</f>
        <v>secondary</v>
      </c>
    </row>
    <row r="2036" spans="1:29" x14ac:dyDescent="0.25">
      <c r="A2036" s="11">
        <v>44648</v>
      </c>
      <c r="B2036" s="2">
        <v>13</v>
      </c>
      <c r="C2036" t="s">
        <v>80</v>
      </c>
      <c r="D2036" t="s">
        <v>133</v>
      </c>
      <c r="E2036" t="s">
        <v>132</v>
      </c>
      <c r="F2036" t="s">
        <v>269</v>
      </c>
      <c r="G2036" s="3">
        <v>9.7777833333333328E-2</v>
      </c>
      <c r="H2036" s="5">
        <v>1.4490743055555555E-2</v>
      </c>
      <c r="I2036" s="2">
        <v>0</v>
      </c>
      <c r="J2036" s="2">
        <v>0</v>
      </c>
      <c r="K2036" s="2">
        <v>0</v>
      </c>
      <c r="L2036" s="2">
        <v>1</v>
      </c>
      <c r="M2036" s="2">
        <v>1</v>
      </c>
      <c r="N2036">
        <v>0</v>
      </c>
      <c r="O2036" s="2">
        <v>1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1</v>
      </c>
      <c r="V2036" s="45" t="s">
        <v>77</v>
      </c>
      <c r="W2036" s="45" t="s">
        <v>77</v>
      </c>
      <c r="X2036" s="45" t="s">
        <v>77</v>
      </c>
      <c r="Y2036" s="2">
        <v>1</v>
      </c>
      <c r="Z2036" s="2">
        <v>0</v>
      </c>
      <c r="AA2036">
        <v>1</v>
      </c>
      <c r="AB2036" t="str">
        <f t="shared" si="26"/>
        <v>Swansea BayBridgend</v>
      </c>
      <c r="AC2036" t="str">
        <f>IFERROR(VLOOKUP(AB2036,Control!X:Y,2,FALSE),"secondary")</f>
        <v>secondary</v>
      </c>
    </row>
    <row r="2037" spans="1:29" x14ac:dyDescent="0.25">
      <c r="A2037" s="11">
        <v>44648</v>
      </c>
      <c r="B2037" s="2">
        <v>13</v>
      </c>
      <c r="C2037" t="s">
        <v>80</v>
      </c>
      <c r="D2037" t="s">
        <v>149</v>
      </c>
      <c r="E2037" t="s">
        <v>150</v>
      </c>
      <c r="F2037" t="s">
        <v>273</v>
      </c>
      <c r="G2037" s="3">
        <v>0</v>
      </c>
      <c r="H2037" s="5">
        <v>3.8634256944444445E-2</v>
      </c>
      <c r="I2037" s="2">
        <v>0</v>
      </c>
      <c r="J2037" s="2">
        <v>0</v>
      </c>
      <c r="K2037" s="2">
        <v>0</v>
      </c>
      <c r="L2037" s="2">
        <v>1</v>
      </c>
      <c r="M2037" s="2">
        <v>1</v>
      </c>
      <c r="N2037">
        <v>0</v>
      </c>
      <c r="O2037" s="2">
        <v>1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1</v>
      </c>
      <c r="V2037" s="45" t="s">
        <v>77</v>
      </c>
      <c r="W2037" s="45" t="s">
        <v>77</v>
      </c>
      <c r="X2037" s="45" t="s">
        <v>77</v>
      </c>
      <c r="Y2037" s="2">
        <v>1</v>
      </c>
      <c r="Z2037" s="2">
        <v>0</v>
      </c>
      <c r="AA2037">
        <v>1</v>
      </c>
      <c r="AB2037" t="str">
        <f t="shared" ref="AB2037:AB2048" si="27">C2037&amp;F2037</f>
        <v>Swansea BayCardiff</v>
      </c>
      <c r="AC2037" t="str">
        <f>IFERROR(VLOOKUP(AB2037,Control!X:Y,2,FALSE),"secondary")</f>
        <v>secondary</v>
      </c>
    </row>
    <row r="2038" spans="1:29" x14ac:dyDescent="0.25">
      <c r="A2038" s="11">
        <v>44648</v>
      </c>
      <c r="B2038" s="2">
        <v>13</v>
      </c>
      <c r="C2038" t="s">
        <v>80</v>
      </c>
      <c r="D2038" t="s">
        <v>133</v>
      </c>
      <c r="E2038" t="s">
        <v>132</v>
      </c>
      <c r="F2038" t="s">
        <v>268</v>
      </c>
      <c r="G2038" s="3">
        <v>1.4136111666666666</v>
      </c>
      <c r="H2038" s="5">
        <v>1.7290220486111112E-2</v>
      </c>
      <c r="I2038" s="2">
        <v>0</v>
      </c>
      <c r="J2038" s="2">
        <v>0</v>
      </c>
      <c r="K2038" s="2">
        <v>0</v>
      </c>
      <c r="L2038" s="2">
        <v>9</v>
      </c>
      <c r="M2038" s="2">
        <v>8</v>
      </c>
      <c r="N2038">
        <v>2</v>
      </c>
      <c r="O2038" s="2">
        <v>8</v>
      </c>
      <c r="P2038" s="2">
        <v>6</v>
      </c>
      <c r="Q2038" s="2">
        <v>1</v>
      </c>
      <c r="R2038" s="2">
        <v>2</v>
      </c>
      <c r="S2038" s="2">
        <v>1</v>
      </c>
      <c r="T2038" s="2">
        <v>0</v>
      </c>
      <c r="U2038" s="2">
        <v>1</v>
      </c>
      <c r="V2038" s="45">
        <v>5.9606481481481489E-4</v>
      </c>
      <c r="W2038" s="45">
        <v>0.66666666666666663</v>
      </c>
      <c r="X2038" s="45">
        <v>1.0596064814814815E-2</v>
      </c>
      <c r="Y2038" s="2">
        <v>1</v>
      </c>
      <c r="Z2038" s="2">
        <v>2</v>
      </c>
      <c r="AA2038">
        <v>9</v>
      </c>
      <c r="AB2038" t="str">
        <f t="shared" si="27"/>
        <v>Swansea BayCarmarthenshire</v>
      </c>
      <c r="AC2038" t="str">
        <f>IFERROR(VLOOKUP(AB2038,Control!X:Y,2,FALSE),"secondary")</f>
        <v>secondary</v>
      </c>
    </row>
    <row r="2039" spans="1:29" x14ac:dyDescent="0.25">
      <c r="A2039" s="11">
        <v>44648</v>
      </c>
      <c r="B2039" s="2">
        <v>13</v>
      </c>
      <c r="C2039" t="s">
        <v>80</v>
      </c>
      <c r="D2039" t="s">
        <v>149</v>
      </c>
      <c r="E2039" t="s">
        <v>150</v>
      </c>
      <c r="F2039" t="s">
        <v>268</v>
      </c>
      <c r="G2039" s="3">
        <v>0</v>
      </c>
      <c r="H2039" s="5">
        <v>3.1944402777777783E-2</v>
      </c>
      <c r="I2039" s="2">
        <v>0</v>
      </c>
      <c r="J2039" s="2">
        <v>0</v>
      </c>
      <c r="K2039" s="2">
        <v>0</v>
      </c>
      <c r="L2039" s="2">
        <v>2</v>
      </c>
      <c r="M2039" s="2">
        <v>1</v>
      </c>
      <c r="N2039">
        <v>0</v>
      </c>
      <c r="O2039" s="2">
        <v>1</v>
      </c>
      <c r="P2039" s="2">
        <v>1</v>
      </c>
      <c r="Q2039" s="2">
        <v>0</v>
      </c>
      <c r="R2039" s="2">
        <v>0</v>
      </c>
      <c r="S2039" s="2">
        <v>0</v>
      </c>
      <c r="T2039" s="2">
        <v>0</v>
      </c>
      <c r="U2039" s="2">
        <v>1</v>
      </c>
      <c r="V2039" s="45">
        <v>1.0891203703703705E-2</v>
      </c>
      <c r="W2039" s="45">
        <v>0</v>
      </c>
      <c r="X2039" s="45" t="s">
        <v>77</v>
      </c>
      <c r="Y2039" s="2">
        <v>1</v>
      </c>
      <c r="Z2039" s="2">
        <v>0</v>
      </c>
      <c r="AA2039">
        <v>1</v>
      </c>
      <c r="AB2039" t="str">
        <f t="shared" si="27"/>
        <v>Swansea BayCarmarthenshire</v>
      </c>
      <c r="AC2039" t="str">
        <f>IFERROR(VLOOKUP(AB2039,Control!X:Y,2,FALSE),"secondary")</f>
        <v>secondary</v>
      </c>
    </row>
    <row r="2040" spans="1:29" x14ac:dyDescent="0.25">
      <c r="A2040" s="11">
        <v>44648</v>
      </c>
      <c r="B2040" s="2">
        <v>13</v>
      </c>
      <c r="C2040" t="s">
        <v>80</v>
      </c>
      <c r="D2040" t="s">
        <v>133</v>
      </c>
      <c r="E2040" t="s">
        <v>132</v>
      </c>
      <c r="F2040" t="s">
        <v>286</v>
      </c>
      <c r="G2040" s="3">
        <v>0</v>
      </c>
      <c r="H2040" s="5">
        <v>7.592590277777778E-3</v>
      </c>
      <c r="I2040" s="2">
        <v>0</v>
      </c>
      <c r="J2040" s="2">
        <v>0</v>
      </c>
      <c r="K2040" s="2">
        <v>0</v>
      </c>
      <c r="L2040" s="2">
        <v>1</v>
      </c>
      <c r="M2040" s="2">
        <v>1</v>
      </c>
      <c r="N2040">
        <v>1</v>
      </c>
      <c r="O2040" s="2">
        <v>1</v>
      </c>
      <c r="P2040" s="2">
        <v>0</v>
      </c>
      <c r="Q2040" s="2">
        <v>1</v>
      </c>
      <c r="R2040" s="2">
        <v>1</v>
      </c>
      <c r="S2040" s="2">
        <v>0</v>
      </c>
      <c r="T2040" s="2">
        <v>0</v>
      </c>
      <c r="U2040" s="2">
        <v>0</v>
      </c>
      <c r="V2040" s="45" t="s">
        <v>77</v>
      </c>
      <c r="W2040" s="45" t="s">
        <v>77</v>
      </c>
      <c r="X2040" s="45">
        <v>3.8460648148148147E-2</v>
      </c>
      <c r="Y2040" s="2">
        <v>0</v>
      </c>
      <c r="Z2040" s="2">
        <v>1</v>
      </c>
      <c r="AA2040">
        <v>1</v>
      </c>
      <c r="AB2040" t="str">
        <f t="shared" si="27"/>
        <v>Swansea BayCeredigion</v>
      </c>
      <c r="AC2040" t="str">
        <f>IFERROR(VLOOKUP(AB2040,Control!X:Y,2,FALSE),"secondary")</f>
        <v>secondary</v>
      </c>
    </row>
    <row r="2041" spans="1:29" x14ac:dyDescent="0.25">
      <c r="A2041" s="11">
        <v>44648</v>
      </c>
      <c r="B2041" s="2">
        <v>13</v>
      </c>
      <c r="C2041" t="s">
        <v>80</v>
      </c>
      <c r="D2041" t="s">
        <v>133</v>
      </c>
      <c r="E2041" t="s">
        <v>132</v>
      </c>
      <c r="F2041" t="s">
        <v>275</v>
      </c>
      <c r="G2041" s="3">
        <v>95.428053500000019</v>
      </c>
      <c r="H2041" s="5">
        <v>0.11093067004985757</v>
      </c>
      <c r="I2041" s="2">
        <v>10</v>
      </c>
      <c r="J2041" s="2">
        <v>7</v>
      </c>
      <c r="K2041" s="2">
        <v>0</v>
      </c>
      <c r="L2041" s="2">
        <v>36</v>
      </c>
      <c r="M2041" s="2">
        <v>36</v>
      </c>
      <c r="N2041">
        <v>9</v>
      </c>
      <c r="O2041" s="2">
        <v>15</v>
      </c>
      <c r="P2041" s="2">
        <v>8</v>
      </c>
      <c r="Q2041" s="2">
        <v>23</v>
      </c>
      <c r="R2041" s="2">
        <v>25</v>
      </c>
      <c r="S2041" s="2">
        <v>2</v>
      </c>
      <c r="T2041" s="2">
        <v>0</v>
      </c>
      <c r="U2041" s="2">
        <v>3</v>
      </c>
      <c r="V2041" s="45">
        <v>3.859953703703704E-3</v>
      </c>
      <c r="W2041" s="45">
        <v>0.75</v>
      </c>
      <c r="X2041" s="45">
        <v>5.4756944444444441E-2</v>
      </c>
      <c r="Y2041" s="2">
        <v>3</v>
      </c>
      <c r="Z2041" s="2">
        <v>25</v>
      </c>
      <c r="AA2041">
        <v>36</v>
      </c>
      <c r="AB2041" t="str">
        <f t="shared" si="27"/>
        <v>Swansea BayNeath Port Talbot</v>
      </c>
      <c r="AC2041" t="str">
        <f>IFERROR(VLOOKUP(AB2041,Control!X:Y,2,FALSE),"secondary")</f>
        <v>Primary</v>
      </c>
    </row>
    <row r="2042" spans="1:29" x14ac:dyDescent="0.25">
      <c r="A2042" s="11">
        <v>44648</v>
      </c>
      <c r="B2042" s="2">
        <v>13</v>
      </c>
      <c r="C2042" t="s">
        <v>80</v>
      </c>
      <c r="D2042" t="s">
        <v>149</v>
      </c>
      <c r="E2042" t="s">
        <v>150</v>
      </c>
      <c r="F2042" t="s">
        <v>275</v>
      </c>
      <c r="G2042" s="3">
        <v>1.5538889999999999</v>
      </c>
      <c r="H2042" s="5">
        <v>2.6916956597222218E-2</v>
      </c>
      <c r="I2042" s="2">
        <v>0</v>
      </c>
      <c r="J2042" s="2">
        <v>0</v>
      </c>
      <c r="K2042" s="2">
        <v>0</v>
      </c>
      <c r="L2042" s="2">
        <v>8</v>
      </c>
      <c r="M2042" s="2">
        <v>8</v>
      </c>
      <c r="N2042">
        <v>2</v>
      </c>
      <c r="O2042" s="2">
        <v>6</v>
      </c>
      <c r="P2042" s="2">
        <v>1</v>
      </c>
      <c r="Q2042" s="2">
        <v>7</v>
      </c>
      <c r="R2042" s="2">
        <v>7</v>
      </c>
      <c r="S2042" s="2">
        <v>0</v>
      </c>
      <c r="T2042" s="2">
        <v>0</v>
      </c>
      <c r="U2042" s="2">
        <v>0</v>
      </c>
      <c r="V2042" s="45">
        <v>8.217592592592594E-3</v>
      </c>
      <c r="W2042" s="45">
        <v>0</v>
      </c>
      <c r="X2042" s="45">
        <v>6.9571759259259264E-2</v>
      </c>
      <c r="Y2042" s="2">
        <v>0</v>
      </c>
      <c r="Z2042" s="2">
        <v>7</v>
      </c>
      <c r="AA2042">
        <v>8</v>
      </c>
      <c r="AB2042" t="str">
        <f t="shared" si="27"/>
        <v>Swansea BayNeath Port Talbot</v>
      </c>
      <c r="AC2042" t="str">
        <f>IFERROR(VLOOKUP(AB2042,Control!X:Y,2,FALSE),"secondary")</f>
        <v>Primary</v>
      </c>
    </row>
    <row r="2043" spans="1:29" x14ac:dyDescent="0.25">
      <c r="A2043" s="11">
        <v>44648</v>
      </c>
      <c r="B2043" s="2">
        <v>13</v>
      </c>
      <c r="C2043" t="s">
        <v>80</v>
      </c>
      <c r="D2043" t="s">
        <v>133</v>
      </c>
      <c r="E2043" t="s">
        <v>132</v>
      </c>
      <c r="F2043" t="s">
        <v>270</v>
      </c>
      <c r="G2043" s="3">
        <v>0</v>
      </c>
      <c r="H2043" s="5">
        <v>1.98726875E-2</v>
      </c>
      <c r="I2043" s="2">
        <v>0</v>
      </c>
      <c r="J2043" s="2">
        <v>0</v>
      </c>
      <c r="K2043" s="2">
        <v>0</v>
      </c>
      <c r="L2043" s="2">
        <v>1</v>
      </c>
      <c r="M2043" s="2">
        <v>1</v>
      </c>
      <c r="N2043">
        <v>0</v>
      </c>
      <c r="O2043" s="2">
        <v>1</v>
      </c>
      <c r="P2043" s="2">
        <v>0</v>
      </c>
      <c r="Q2043" s="2">
        <v>1</v>
      </c>
      <c r="R2043" s="2">
        <v>1</v>
      </c>
      <c r="S2043" s="2">
        <v>0</v>
      </c>
      <c r="T2043" s="2">
        <v>0</v>
      </c>
      <c r="U2043" s="2">
        <v>0</v>
      </c>
      <c r="V2043" s="45" t="s">
        <v>77</v>
      </c>
      <c r="W2043" s="45" t="s">
        <v>77</v>
      </c>
      <c r="X2043" s="45">
        <v>9.2824074074074073E-2</v>
      </c>
      <c r="Y2043" s="2">
        <v>0</v>
      </c>
      <c r="Z2043" s="2">
        <v>1</v>
      </c>
      <c r="AA2043">
        <v>1</v>
      </c>
      <c r="AB2043" t="str">
        <f t="shared" si="27"/>
        <v>Swansea BayPembrokeshire</v>
      </c>
      <c r="AC2043" t="str">
        <f>IFERROR(VLOOKUP(AB2043,Control!X:Y,2,FALSE),"secondary")</f>
        <v>secondary</v>
      </c>
    </row>
    <row r="2044" spans="1:29" x14ac:dyDescent="0.25">
      <c r="A2044" s="11">
        <v>44648</v>
      </c>
      <c r="B2044" s="2">
        <v>13</v>
      </c>
      <c r="C2044" t="s">
        <v>80</v>
      </c>
      <c r="D2044" t="s">
        <v>133</v>
      </c>
      <c r="E2044" t="s">
        <v>132</v>
      </c>
      <c r="F2044" t="s">
        <v>94</v>
      </c>
      <c r="G2044" s="3">
        <v>7.5238889999999987</v>
      </c>
      <c r="H2044" s="5">
        <v>0.10201774768518521</v>
      </c>
      <c r="I2044" s="2">
        <v>1</v>
      </c>
      <c r="J2044" s="2">
        <v>0</v>
      </c>
      <c r="K2044" s="2">
        <v>0</v>
      </c>
      <c r="L2044" s="2">
        <v>6</v>
      </c>
      <c r="M2044" s="2">
        <v>6</v>
      </c>
      <c r="N2044">
        <v>1</v>
      </c>
      <c r="O2044" s="2">
        <v>4</v>
      </c>
      <c r="P2044" s="2">
        <v>0</v>
      </c>
      <c r="Q2044" s="2">
        <v>4</v>
      </c>
      <c r="R2044" s="2">
        <v>6</v>
      </c>
      <c r="S2044" s="2">
        <v>2</v>
      </c>
      <c r="T2044" s="2">
        <v>0</v>
      </c>
      <c r="U2044" s="2">
        <v>0</v>
      </c>
      <c r="V2044" s="45" t="s">
        <v>77</v>
      </c>
      <c r="W2044" s="45" t="s">
        <v>77</v>
      </c>
      <c r="X2044" s="45">
        <v>0.13982060185185186</v>
      </c>
      <c r="Y2044" s="2">
        <v>0</v>
      </c>
      <c r="Z2044" s="2">
        <v>6</v>
      </c>
      <c r="AA2044">
        <v>6</v>
      </c>
      <c r="AB2044" t="str">
        <f t="shared" si="27"/>
        <v>Swansea BayPowys</v>
      </c>
      <c r="AC2044" t="str">
        <f>IFERROR(VLOOKUP(AB2044,Control!X:Y,2,FALSE),"secondary")</f>
        <v>secondary</v>
      </c>
    </row>
    <row r="2045" spans="1:29" x14ac:dyDescent="0.25">
      <c r="A2045" s="11">
        <v>44648</v>
      </c>
      <c r="B2045" s="2">
        <v>13</v>
      </c>
      <c r="C2045" t="s">
        <v>80</v>
      </c>
      <c r="D2045" t="s">
        <v>149</v>
      </c>
      <c r="E2045" t="s">
        <v>150</v>
      </c>
      <c r="F2045" t="s">
        <v>94</v>
      </c>
      <c r="G2045" s="3">
        <v>9.1666666666666667E-3</v>
      </c>
      <c r="H2045" s="5">
        <v>9.3460659722222218E-3</v>
      </c>
      <c r="I2045" s="2">
        <v>0</v>
      </c>
      <c r="J2045" s="2">
        <v>0</v>
      </c>
      <c r="K2045" s="2">
        <v>0</v>
      </c>
      <c r="L2045" s="2">
        <v>2</v>
      </c>
      <c r="M2045" s="2">
        <v>2</v>
      </c>
      <c r="N2045">
        <v>1</v>
      </c>
      <c r="O2045" s="2">
        <v>2</v>
      </c>
      <c r="P2045" s="2">
        <v>1</v>
      </c>
      <c r="Q2045" s="2">
        <v>1</v>
      </c>
      <c r="R2045" s="2">
        <v>1</v>
      </c>
      <c r="S2045" s="2">
        <v>0</v>
      </c>
      <c r="T2045" s="2">
        <v>0</v>
      </c>
      <c r="U2045" s="2">
        <v>0</v>
      </c>
      <c r="V2045" s="45">
        <v>1.5092592592592593E-2</v>
      </c>
      <c r="W2045" s="45">
        <v>0</v>
      </c>
      <c r="X2045" s="45">
        <v>2.2268518518518521E-2</v>
      </c>
      <c r="Y2045" s="2">
        <v>0</v>
      </c>
      <c r="Z2045" s="2">
        <v>1</v>
      </c>
      <c r="AA2045">
        <v>2</v>
      </c>
      <c r="AB2045" t="str">
        <f t="shared" si="27"/>
        <v>Swansea BayPowys</v>
      </c>
      <c r="AC2045" t="str">
        <f>IFERROR(VLOOKUP(AB2045,Control!X:Y,2,FALSE),"secondary")</f>
        <v>secondary</v>
      </c>
    </row>
    <row r="2046" spans="1:29" x14ac:dyDescent="0.25">
      <c r="A2046" s="11">
        <v>44648</v>
      </c>
      <c r="B2046" s="2">
        <v>13</v>
      </c>
      <c r="C2046" t="s">
        <v>80</v>
      </c>
      <c r="D2046" t="s">
        <v>133</v>
      </c>
      <c r="E2046" t="s">
        <v>132</v>
      </c>
      <c r="F2046" t="s">
        <v>267</v>
      </c>
      <c r="G2046" s="3">
        <v>123.84055466666666</v>
      </c>
      <c r="H2046" s="5">
        <v>0.10154869091130603</v>
      </c>
      <c r="I2046" s="2">
        <v>14</v>
      </c>
      <c r="J2046" s="2">
        <v>4</v>
      </c>
      <c r="K2046" s="2">
        <v>2</v>
      </c>
      <c r="L2046" s="2">
        <v>63</v>
      </c>
      <c r="M2046" s="2">
        <v>62</v>
      </c>
      <c r="N2046">
        <v>17</v>
      </c>
      <c r="O2046" s="2">
        <v>35</v>
      </c>
      <c r="P2046" s="2">
        <v>16</v>
      </c>
      <c r="Q2046" s="2">
        <v>37</v>
      </c>
      <c r="R2046" s="2">
        <v>44</v>
      </c>
      <c r="S2046" s="2">
        <v>7</v>
      </c>
      <c r="T2046" s="2">
        <v>0</v>
      </c>
      <c r="U2046" s="2">
        <v>3</v>
      </c>
      <c r="V2046" s="45">
        <v>6.7303240740740743E-3</v>
      </c>
      <c r="W2046" s="45">
        <v>0.375</v>
      </c>
      <c r="X2046" s="45">
        <v>7.8888888888888883E-2</v>
      </c>
      <c r="Y2046" s="2">
        <v>3</v>
      </c>
      <c r="Z2046" s="2">
        <v>44</v>
      </c>
      <c r="AA2046">
        <v>63</v>
      </c>
      <c r="AB2046" t="str">
        <f t="shared" si="27"/>
        <v>Swansea BaySwansea</v>
      </c>
      <c r="AC2046" t="str">
        <f>IFERROR(VLOOKUP(AB2046,Control!X:Y,2,FALSE),"secondary")</f>
        <v>Primary</v>
      </c>
    </row>
    <row r="2047" spans="1:29" x14ac:dyDescent="0.25">
      <c r="A2047" s="11">
        <v>44648</v>
      </c>
      <c r="B2047" s="2">
        <v>13</v>
      </c>
      <c r="C2047" t="s">
        <v>80</v>
      </c>
      <c r="D2047" t="s">
        <v>149</v>
      </c>
      <c r="E2047" t="s">
        <v>150</v>
      </c>
      <c r="F2047" t="s">
        <v>267</v>
      </c>
      <c r="G2047" s="3">
        <v>1.4697221666666669</v>
      </c>
      <c r="H2047" s="5">
        <v>1.7451599116161613E-2</v>
      </c>
      <c r="I2047" s="2">
        <v>0</v>
      </c>
      <c r="J2047" s="2">
        <v>0</v>
      </c>
      <c r="K2047" s="2">
        <v>0</v>
      </c>
      <c r="L2047" s="2">
        <v>14</v>
      </c>
      <c r="M2047" s="2">
        <v>12</v>
      </c>
      <c r="N2047">
        <v>2</v>
      </c>
      <c r="O2047" s="2">
        <v>12</v>
      </c>
      <c r="P2047" s="2">
        <v>2</v>
      </c>
      <c r="Q2047" s="2">
        <v>9</v>
      </c>
      <c r="R2047" s="2">
        <v>10</v>
      </c>
      <c r="S2047" s="2">
        <v>1</v>
      </c>
      <c r="T2047" s="2">
        <v>0</v>
      </c>
      <c r="U2047" s="2">
        <v>2</v>
      </c>
      <c r="V2047" s="45">
        <v>7.2743055555555556E-3</v>
      </c>
      <c r="W2047" s="45">
        <v>0</v>
      </c>
      <c r="X2047" s="45">
        <v>0.10672453703703705</v>
      </c>
      <c r="Y2047" s="2">
        <v>2</v>
      </c>
      <c r="Z2047" s="2">
        <v>10</v>
      </c>
      <c r="AA2047">
        <v>12</v>
      </c>
      <c r="AB2047" t="str">
        <f t="shared" si="27"/>
        <v>Swansea BaySwansea</v>
      </c>
      <c r="AC2047" t="str">
        <f>IFERROR(VLOOKUP(AB2047,Control!X:Y,2,FALSE),"secondary")</f>
        <v>Primary</v>
      </c>
    </row>
    <row r="2048" spans="1:29" x14ac:dyDescent="0.25">
      <c r="A2048" s="11">
        <v>44648</v>
      </c>
      <c r="B2048" s="2">
        <v>13</v>
      </c>
      <c r="C2048" t="s">
        <v>80</v>
      </c>
      <c r="D2048" t="s">
        <v>133</v>
      </c>
      <c r="E2048" t="s">
        <v>132</v>
      </c>
      <c r="F2048" t="s">
        <v>278</v>
      </c>
      <c r="G2048" s="3">
        <v>0.29388883333333332</v>
      </c>
      <c r="H2048" s="5">
        <v>1.4681711805555556E-2</v>
      </c>
      <c r="I2048" s="2">
        <v>0</v>
      </c>
      <c r="J2048" s="2">
        <v>0</v>
      </c>
      <c r="K2048" s="2">
        <v>0</v>
      </c>
      <c r="L2048" s="2">
        <v>2</v>
      </c>
      <c r="M2048" s="2">
        <v>2</v>
      </c>
      <c r="N2048">
        <v>1</v>
      </c>
      <c r="O2048" s="2">
        <v>2</v>
      </c>
      <c r="P2048" s="2">
        <v>0</v>
      </c>
      <c r="Q2048" s="2">
        <v>1</v>
      </c>
      <c r="R2048" s="2">
        <v>1</v>
      </c>
      <c r="S2048" s="2">
        <v>0</v>
      </c>
      <c r="T2048" s="2">
        <v>0</v>
      </c>
      <c r="U2048" s="2">
        <v>1</v>
      </c>
      <c r="V2048" s="45" t="s">
        <v>77</v>
      </c>
      <c r="W2048" s="45" t="s">
        <v>77</v>
      </c>
      <c r="X2048" s="45">
        <v>2.4189814814814816E-3</v>
      </c>
      <c r="Y2048" s="2">
        <v>1</v>
      </c>
      <c r="Z2048" s="2">
        <v>1</v>
      </c>
      <c r="AA2048">
        <v>2</v>
      </c>
      <c r="AB2048" t="str">
        <f t="shared" si="27"/>
        <v>Swansea BayTorfaen</v>
      </c>
      <c r="AC2048" t="str">
        <f>IFERROR(VLOOKUP(AB2048,Control!X:Y,2,FALSE),"secondary")</f>
        <v>secondary</v>
      </c>
    </row>
    <row r="2049" spans="1:26" x14ac:dyDescent="0.25">
      <c r="A2049" s="11"/>
      <c r="B2049" s="2"/>
      <c r="G2049" s="3"/>
      <c r="H2049" s="5"/>
      <c r="I2049" s="2"/>
      <c r="J2049" s="2"/>
      <c r="K2049" s="2"/>
      <c r="L2049" s="2"/>
      <c r="M2049" s="2"/>
      <c r="N2049"/>
      <c r="O2049" s="2"/>
      <c r="P2049" s="2"/>
      <c r="Q2049" s="2"/>
      <c r="R2049" s="2"/>
      <c r="S2049" s="2"/>
      <c r="T2049" s="2"/>
      <c r="U2049" s="2"/>
      <c r="V2049" s="45"/>
      <c r="W2049" s="45"/>
      <c r="X2049" s="45"/>
      <c r="Y2049" s="2"/>
      <c r="Z2049" s="2"/>
    </row>
    <row r="2050" spans="1:26" x14ac:dyDescent="0.25">
      <c r="A2050" s="11"/>
      <c r="B2050" s="2"/>
      <c r="G2050" s="3"/>
      <c r="H2050" s="5"/>
      <c r="I2050" s="2"/>
      <c r="J2050" s="2"/>
      <c r="K2050" s="2"/>
      <c r="L2050" s="2"/>
      <c r="M2050" s="2"/>
      <c r="N2050"/>
      <c r="O2050" s="2"/>
      <c r="P2050" s="2"/>
      <c r="Q2050" s="2"/>
      <c r="R2050" s="2"/>
      <c r="S2050" s="2"/>
      <c r="T2050" s="2"/>
      <c r="U2050" s="2"/>
      <c r="V2050" s="45"/>
      <c r="W2050" s="45"/>
      <c r="X2050" s="45"/>
      <c r="Y2050" s="2"/>
      <c r="Z2050" s="2"/>
    </row>
    <row r="2051" spans="1:26" x14ac:dyDescent="0.25">
      <c r="A2051" s="11"/>
      <c r="B2051" s="2"/>
      <c r="G2051" s="3"/>
      <c r="H2051" s="5"/>
      <c r="I2051" s="2"/>
      <c r="J2051" s="2"/>
      <c r="K2051" s="2"/>
      <c r="L2051" s="2"/>
      <c r="M2051" s="2"/>
      <c r="N2051"/>
      <c r="O2051" s="2"/>
      <c r="P2051" s="2"/>
      <c r="Q2051" s="2"/>
      <c r="R2051" s="2"/>
      <c r="S2051" s="2"/>
      <c r="T2051" s="2"/>
      <c r="U2051" s="2"/>
      <c r="V2051" s="45"/>
      <c r="W2051" s="45"/>
      <c r="X2051" s="45"/>
      <c r="Y2051" s="2"/>
      <c r="Z2051" s="2"/>
    </row>
    <row r="2052" spans="1:26" x14ac:dyDescent="0.25">
      <c r="A2052" s="11"/>
      <c r="B2052" s="2"/>
      <c r="G2052" s="3"/>
      <c r="H2052" s="5"/>
      <c r="I2052" s="2"/>
      <c r="J2052" s="2"/>
      <c r="K2052" s="2"/>
      <c r="L2052" s="2"/>
      <c r="M2052" s="2"/>
      <c r="N2052"/>
      <c r="O2052" s="2"/>
      <c r="P2052" s="2"/>
      <c r="Q2052" s="2"/>
      <c r="R2052" s="2"/>
      <c r="S2052" s="2"/>
      <c r="T2052" s="2"/>
      <c r="U2052" s="2"/>
      <c r="V2052" s="45"/>
      <c r="W2052" s="45"/>
      <c r="X2052" s="45"/>
      <c r="Y2052" s="2"/>
      <c r="Z2052" s="2"/>
    </row>
    <row r="2053" spans="1:26" x14ac:dyDescent="0.25">
      <c r="A2053" s="11"/>
      <c r="B2053" s="2"/>
      <c r="G2053" s="3"/>
      <c r="H2053" s="5"/>
      <c r="I2053" s="2"/>
      <c r="J2053" s="2"/>
      <c r="K2053" s="2"/>
      <c r="L2053" s="2"/>
      <c r="M2053" s="2"/>
      <c r="N2053"/>
      <c r="O2053" s="2"/>
      <c r="P2053" s="2"/>
      <c r="Q2053" s="2"/>
      <c r="R2053" s="2"/>
      <c r="S2053" s="2"/>
      <c r="T2053" s="2"/>
      <c r="U2053" s="2"/>
      <c r="V2053" s="45"/>
      <c r="W2053" s="45"/>
      <c r="X2053" s="45"/>
      <c r="Y2053" s="2"/>
      <c r="Z2053" s="2"/>
    </row>
    <row r="2054" spans="1:26" x14ac:dyDescent="0.25">
      <c r="A2054" s="11"/>
      <c r="B2054" s="2"/>
      <c r="G2054" s="3"/>
      <c r="H2054" s="5"/>
      <c r="I2054" s="2"/>
      <c r="J2054" s="2"/>
      <c r="K2054" s="2"/>
      <c r="L2054" s="2"/>
      <c r="M2054" s="2"/>
      <c r="N2054"/>
      <c r="O2054" s="2"/>
      <c r="P2054" s="2"/>
      <c r="Q2054" s="2"/>
      <c r="R2054" s="2"/>
      <c r="S2054" s="2"/>
      <c r="T2054" s="2"/>
      <c r="U2054" s="2"/>
      <c r="V2054" s="45"/>
      <c r="W2054" s="45"/>
      <c r="X2054" s="45"/>
      <c r="Y2054" s="2"/>
      <c r="Z2054" s="2"/>
    </row>
    <row r="2055" spans="1:26" x14ac:dyDescent="0.25">
      <c r="A2055" s="11"/>
      <c r="B2055" s="2"/>
      <c r="G2055" s="3"/>
      <c r="H2055" s="5"/>
      <c r="I2055" s="2"/>
      <c r="J2055" s="2"/>
      <c r="K2055" s="2"/>
      <c r="L2055" s="2"/>
      <c r="M2055" s="2"/>
      <c r="N2055"/>
      <c r="O2055" s="2"/>
      <c r="P2055" s="2"/>
      <c r="Q2055" s="2"/>
      <c r="R2055" s="2"/>
      <c r="S2055" s="2"/>
      <c r="T2055" s="2"/>
      <c r="U2055" s="2"/>
      <c r="V2055" s="45"/>
      <c r="W2055" s="45"/>
      <c r="X2055" s="45"/>
      <c r="Y2055" s="2"/>
      <c r="Z2055" s="2"/>
    </row>
    <row r="2056" spans="1:26" x14ac:dyDescent="0.25">
      <c r="A2056" s="11"/>
      <c r="B2056" s="2"/>
      <c r="G2056" s="3"/>
      <c r="H2056" s="5"/>
      <c r="I2056" s="2"/>
      <c r="J2056" s="2"/>
      <c r="K2056" s="2"/>
      <c r="L2056" s="2"/>
      <c r="M2056" s="2"/>
      <c r="N2056"/>
      <c r="O2056" s="2"/>
      <c r="P2056" s="2"/>
      <c r="Q2056" s="2"/>
      <c r="R2056" s="2"/>
      <c r="S2056" s="2"/>
      <c r="T2056" s="2"/>
      <c r="U2056" s="2"/>
      <c r="V2056" s="45"/>
      <c r="W2056" s="45"/>
      <c r="X2056" s="45"/>
      <c r="Y2056" s="2"/>
      <c r="Z2056" s="2"/>
    </row>
    <row r="2057" spans="1:26" x14ac:dyDescent="0.25">
      <c r="A2057" s="11"/>
      <c r="B2057" s="2"/>
      <c r="G2057" s="3"/>
      <c r="H2057" s="5"/>
      <c r="I2057" s="2"/>
      <c r="J2057" s="2"/>
      <c r="K2057" s="2"/>
      <c r="L2057" s="2"/>
      <c r="M2057" s="2"/>
      <c r="N2057"/>
      <c r="O2057" s="2"/>
      <c r="P2057" s="2"/>
      <c r="Q2057" s="2"/>
      <c r="R2057" s="2"/>
      <c r="S2057" s="2"/>
      <c r="T2057" s="2"/>
      <c r="U2057" s="2"/>
      <c r="V2057" s="45"/>
      <c r="W2057" s="45"/>
      <c r="X2057" s="45"/>
      <c r="Y2057" s="2"/>
      <c r="Z2057" s="2"/>
    </row>
    <row r="2058" spans="1:26" x14ac:dyDescent="0.25">
      <c r="A2058" s="11"/>
      <c r="B2058" s="2"/>
      <c r="G2058" s="3"/>
      <c r="H2058" s="5"/>
      <c r="I2058" s="2"/>
      <c r="J2058" s="2"/>
      <c r="K2058" s="2"/>
      <c r="L2058" s="2"/>
      <c r="M2058" s="2"/>
      <c r="N2058"/>
      <c r="O2058" s="2"/>
      <c r="P2058" s="2"/>
      <c r="Q2058" s="2"/>
      <c r="R2058" s="2"/>
      <c r="S2058" s="2"/>
      <c r="T2058" s="2"/>
      <c r="U2058" s="2"/>
      <c r="V2058" s="45"/>
      <c r="W2058" s="45"/>
      <c r="X2058" s="45"/>
      <c r="Y2058" s="2"/>
      <c r="Z2058" s="2"/>
    </row>
    <row r="2059" spans="1:26" x14ac:dyDescent="0.25">
      <c r="A2059" s="11"/>
      <c r="B2059" s="2"/>
      <c r="G2059" s="3"/>
      <c r="H2059" s="5"/>
      <c r="I2059" s="2"/>
      <c r="J2059" s="2"/>
      <c r="K2059" s="2"/>
      <c r="L2059" s="2"/>
      <c r="M2059" s="2"/>
      <c r="N2059"/>
      <c r="O2059" s="2"/>
      <c r="P2059" s="2"/>
      <c r="Q2059" s="2"/>
      <c r="R2059" s="2"/>
      <c r="S2059" s="2"/>
      <c r="T2059" s="2"/>
      <c r="U2059" s="2"/>
      <c r="V2059" s="45"/>
      <c r="W2059" s="45"/>
      <c r="X2059" s="45"/>
      <c r="Y2059" s="2"/>
      <c r="Z2059" s="2"/>
    </row>
    <row r="2060" spans="1:26" x14ac:dyDescent="0.25">
      <c r="A2060" s="11"/>
      <c r="B2060" s="2"/>
      <c r="G2060" s="3"/>
      <c r="H2060" s="5"/>
      <c r="I2060" s="2"/>
      <c r="J2060" s="2"/>
      <c r="K2060" s="2"/>
      <c r="L2060" s="2"/>
      <c r="M2060" s="2"/>
      <c r="N2060"/>
      <c r="O2060" s="2"/>
      <c r="P2060" s="2"/>
      <c r="Q2060" s="2"/>
      <c r="R2060" s="2"/>
      <c r="S2060" s="2"/>
      <c r="T2060" s="2"/>
      <c r="U2060" s="2"/>
      <c r="V2060" s="45"/>
      <c r="W2060" s="45"/>
      <c r="X2060" s="45"/>
      <c r="Y2060" s="2"/>
      <c r="Z2060" s="2"/>
    </row>
    <row r="2061" spans="1:26" x14ac:dyDescent="0.25">
      <c r="A2061" s="11"/>
      <c r="B2061" s="2"/>
      <c r="G2061" s="3"/>
      <c r="H2061" s="5"/>
      <c r="I2061" s="2"/>
      <c r="J2061" s="2"/>
      <c r="K2061" s="2"/>
      <c r="L2061" s="2"/>
      <c r="M2061" s="2"/>
      <c r="N2061"/>
      <c r="O2061" s="2"/>
      <c r="P2061" s="2"/>
      <c r="Q2061" s="2"/>
      <c r="R2061" s="2"/>
      <c r="S2061" s="2"/>
      <c r="T2061" s="2"/>
      <c r="U2061" s="2"/>
      <c r="V2061" s="45"/>
      <c r="W2061" s="45"/>
      <c r="X2061" s="45"/>
      <c r="Y2061" s="2"/>
      <c r="Z2061" s="2"/>
    </row>
    <row r="2062" spans="1:26" x14ac:dyDescent="0.25">
      <c r="A2062" s="11"/>
      <c r="B2062" s="2"/>
      <c r="G2062" s="3"/>
      <c r="H2062" s="5"/>
      <c r="I2062" s="2"/>
      <c r="J2062" s="2"/>
      <c r="K2062" s="2"/>
      <c r="L2062" s="2"/>
      <c r="M2062" s="2"/>
      <c r="N2062"/>
      <c r="O2062" s="2"/>
      <c r="P2062" s="2"/>
      <c r="Q2062" s="2"/>
      <c r="R2062" s="2"/>
      <c r="S2062" s="2"/>
      <c r="T2062" s="2"/>
      <c r="U2062" s="2"/>
      <c r="V2062" s="45"/>
      <c r="W2062" s="45"/>
      <c r="X2062" s="45"/>
      <c r="Y2062" s="2"/>
      <c r="Z2062" s="2"/>
    </row>
    <row r="2063" spans="1:26" x14ac:dyDescent="0.25">
      <c r="A2063" s="11"/>
      <c r="B2063" s="2"/>
      <c r="G2063" s="3"/>
      <c r="H2063" s="5"/>
      <c r="I2063" s="2"/>
      <c r="J2063" s="2"/>
      <c r="K2063" s="2"/>
      <c r="L2063" s="2"/>
      <c r="M2063" s="2"/>
      <c r="N2063"/>
      <c r="O2063" s="2"/>
      <c r="P2063" s="2"/>
      <c r="Q2063" s="2"/>
      <c r="R2063" s="2"/>
      <c r="S2063" s="2"/>
      <c r="T2063" s="2"/>
      <c r="U2063" s="2"/>
      <c r="V2063" s="45"/>
      <c r="W2063" s="45"/>
      <c r="X2063" s="45"/>
      <c r="Y2063" s="2"/>
      <c r="Z2063" s="2"/>
    </row>
    <row r="2064" spans="1:26" x14ac:dyDescent="0.25">
      <c r="A2064" s="11"/>
      <c r="B2064" s="2"/>
      <c r="G2064" s="3"/>
      <c r="H2064" s="5"/>
      <c r="I2064" s="2"/>
      <c r="J2064" s="2"/>
      <c r="K2064" s="2"/>
      <c r="L2064" s="2"/>
      <c r="M2064" s="2"/>
      <c r="N2064"/>
      <c r="O2064" s="2"/>
      <c r="P2064" s="2"/>
      <c r="Q2064" s="2"/>
      <c r="R2064" s="2"/>
      <c r="S2064" s="2"/>
      <c r="T2064" s="2"/>
      <c r="U2064" s="2"/>
      <c r="V2064" s="45"/>
      <c r="W2064" s="45"/>
      <c r="X2064" s="45"/>
      <c r="Y2064" s="2"/>
      <c r="Z2064" s="2"/>
    </row>
    <row r="2065" spans="1:26" x14ac:dyDescent="0.25">
      <c r="A2065" s="11"/>
      <c r="B2065" s="2"/>
      <c r="G2065" s="3"/>
      <c r="H2065" s="5"/>
      <c r="I2065" s="2"/>
      <c r="J2065" s="2"/>
      <c r="K2065" s="2"/>
      <c r="L2065" s="2"/>
      <c r="M2065" s="2"/>
      <c r="N2065"/>
      <c r="O2065" s="2"/>
      <c r="P2065" s="2"/>
      <c r="Q2065" s="2"/>
      <c r="R2065" s="2"/>
      <c r="S2065" s="2"/>
      <c r="T2065" s="2"/>
      <c r="U2065" s="2"/>
      <c r="V2065" s="45"/>
      <c r="W2065" s="45"/>
      <c r="X2065" s="45"/>
      <c r="Y2065" s="2"/>
      <c r="Z2065" s="2"/>
    </row>
    <row r="2066" spans="1:26" x14ac:dyDescent="0.25">
      <c r="A2066" s="11"/>
      <c r="B2066" s="2"/>
      <c r="G2066" s="3"/>
      <c r="H2066" s="5"/>
      <c r="I2066" s="2"/>
      <c r="J2066" s="2"/>
      <c r="K2066" s="2"/>
      <c r="L2066" s="2"/>
      <c r="M2066" s="2"/>
      <c r="N2066"/>
      <c r="O2066" s="2"/>
      <c r="P2066" s="2"/>
      <c r="Q2066" s="2"/>
      <c r="R2066" s="2"/>
      <c r="S2066" s="2"/>
      <c r="T2066" s="2"/>
      <c r="U2066" s="2"/>
      <c r="V2066" s="45"/>
      <c r="W2066" s="45"/>
      <c r="X2066" s="45"/>
      <c r="Y2066" s="2"/>
      <c r="Z2066" s="2"/>
    </row>
    <row r="2067" spans="1:26" x14ac:dyDescent="0.25">
      <c r="A2067" s="11"/>
      <c r="B2067" s="2"/>
      <c r="G2067" s="3"/>
      <c r="H2067" s="5"/>
      <c r="I2067" s="2"/>
      <c r="J2067" s="2"/>
      <c r="K2067" s="2"/>
      <c r="L2067" s="2"/>
      <c r="M2067" s="2"/>
      <c r="N2067"/>
      <c r="O2067" s="2"/>
      <c r="P2067" s="2"/>
      <c r="Q2067" s="2"/>
      <c r="R2067" s="2"/>
      <c r="S2067" s="2"/>
      <c r="T2067" s="2"/>
      <c r="U2067" s="2"/>
      <c r="V2067" s="45"/>
      <c r="W2067" s="45"/>
      <c r="X2067" s="45"/>
      <c r="Y2067" s="2"/>
      <c r="Z2067" s="2"/>
    </row>
    <row r="2068" spans="1:26" x14ac:dyDescent="0.25">
      <c r="A2068" s="11"/>
      <c r="B2068" s="2"/>
      <c r="G2068" s="3"/>
      <c r="H2068" s="5"/>
      <c r="I2068" s="2"/>
      <c r="J2068" s="2"/>
      <c r="K2068" s="2"/>
      <c r="L2068" s="2"/>
      <c r="M2068" s="2"/>
      <c r="N2068"/>
      <c r="O2068" s="2"/>
      <c r="P2068" s="2"/>
      <c r="Q2068" s="2"/>
      <c r="R2068" s="2"/>
      <c r="S2068" s="2"/>
      <c r="T2068" s="2"/>
      <c r="U2068" s="2"/>
      <c r="V2068" s="45"/>
      <c r="W2068" s="45"/>
      <c r="X2068" s="45"/>
      <c r="Y2068" s="2"/>
      <c r="Z2068" s="2"/>
    </row>
    <row r="2069" spans="1:26" x14ac:dyDescent="0.25">
      <c r="A2069" s="11"/>
      <c r="B2069" s="2"/>
      <c r="G2069" s="3"/>
      <c r="H2069" s="5"/>
      <c r="I2069" s="2"/>
      <c r="J2069" s="2"/>
      <c r="K2069" s="2"/>
      <c r="L2069" s="2"/>
      <c r="M2069" s="2"/>
      <c r="N2069"/>
      <c r="O2069" s="2"/>
      <c r="P2069" s="2"/>
      <c r="Q2069" s="2"/>
      <c r="R2069" s="2"/>
      <c r="S2069" s="2"/>
      <c r="T2069" s="2"/>
      <c r="U2069" s="2"/>
      <c r="V2069" s="45"/>
      <c r="W2069" s="45"/>
      <c r="X2069" s="45"/>
      <c r="Y2069" s="2"/>
      <c r="Z2069" s="2"/>
    </row>
    <row r="2070" spans="1:26" x14ac:dyDescent="0.25">
      <c r="A2070" s="11"/>
      <c r="B2070" s="2"/>
      <c r="G2070" s="3"/>
      <c r="H2070" s="5"/>
      <c r="I2070" s="2"/>
      <c r="J2070" s="2"/>
      <c r="K2070" s="2"/>
      <c r="L2070" s="2"/>
      <c r="M2070" s="2"/>
      <c r="N2070"/>
      <c r="O2070" s="2"/>
      <c r="P2070" s="2"/>
      <c r="Q2070" s="2"/>
      <c r="R2070" s="2"/>
      <c r="S2070" s="2"/>
      <c r="T2070" s="2"/>
      <c r="U2070" s="2"/>
      <c r="V2070" s="45"/>
      <c r="W2070" s="45"/>
      <c r="X2070" s="45"/>
      <c r="Y2070" s="2"/>
      <c r="Z2070" s="2"/>
    </row>
    <row r="2071" spans="1:26" x14ac:dyDescent="0.25">
      <c r="A2071" s="11"/>
      <c r="B2071" s="2"/>
      <c r="G2071" s="3"/>
      <c r="H2071" s="5"/>
      <c r="I2071" s="2"/>
      <c r="J2071" s="2"/>
      <c r="K2071" s="2"/>
      <c r="L2071" s="2"/>
      <c r="M2071" s="2"/>
      <c r="N2071"/>
      <c r="O2071" s="2"/>
      <c r="P2071" s="2"/>
      <c r="Q2071" s="2"/>
      <c r="R2071" s="2"/>
      <c r="S2071" s="2"/>
      <c r="T2071" s="2"/>
      <c r="U2071" s="2"/>
      <c r="V2071" s="45"/>
      <c r="W2071" s="45"/>
      <c r="X2071" s="45"/>
      <c r="Y2071" s="2"/>
      <c r="Z2071" s="2"/>
    </row>
    <row r="2072" spans="1:26" x14ac:dyDescent="0.25">
      <c r="A2072" s="11"/>
      <c r="B2072" s="2"/>
      <c r="G2072" s="3"/>
      <c r="H2072" s="5"/>
      <c r="I2072" s="2"/>
      <c r="J2072" s="2"/>
      <c r="K2072" s="2"/>
      <c r="L2072" s="2"/>
      <c r="M2072" s="2"/>
      <c r="N2072"/>
      <c r="O2072" s="2"/>
      <c r="P2072" s="2"/>
      <c r="Q2072" s="2"/>
      <c r="R2072" s="2"/>
      <c r="S2072" s="2"/>
      <c r="T2072" s="2"/>
      <c r="U2072" s="2"/>
      <c r="V2072" s="45"/>
      <c r="W2072" s="45"/>
      <c r="X2072" s="45"/>
      <c r="Y2072" s="2"/>
      <c r="Z2072" s="2"/>
    </row>
    <row r="2073" spans="1:26" x14ac:dyDescent="0.25">
      <c r="A2073" s="11"/>
      <c r="B2073" s="2"/>
      <c r="G2073" s="3"/>
      <c r="H2073" s="5"/>
      <c r="I2073" s="2"/>
      <c r="J2073" s="2"/>
      <c r="K2073" s="2"/>
      <c r="L2073" s="2"/>
      <c r="M2073" s="2"/>
      <c r="N2073"/>
      <c r="O2073" s="2"/>
      <c r="P2073" s="2"/>
      <c r="Q2073" s="2"/>
      <c r="R2073" s="2"/>
      <c r="S2073" s="2"/>
      <c r="T2073" s="2"/>
      <c r="U2073" s="2"/>
      <c r="V2073" s="45"/>
      <c r="W2073" s="45"/>
      <c r="X2073" s="45"/>
      <c r="Y2073" s="2"/>
      <c r="Z2073" s="2"/>
    </row>
    <row r="2074" spans="1:26" x14ac:dyDescent="0.25">
      <c r="A2074" s="11"/>
      <c r="B2074" s="2"/>
      <c r="G2074" s="3"/>
      <c r="H2074" s="5"/>
      <c r="I2074" s="2"/>
      <c r="J2074" s="2"/>
      <c r="K2074" s="2"/>
      <c r="L2074" s="2"/>
      <c r="M2074" s="2"/>
      <c r="N2074"/>
      <c r="O2074" s="2"/>
      <c r="P2074" s="2"/>
      <c r="Q2074" s="2"/>
      <c r="R2074" s="2"/>
      <c r="S2074" s="2"/>
      <c r="T2074" s="2"/>
      <c r="U2074" s="2"/>
      <c r="V2074" s="45"/>
      <c r="W2074" s="45"/>
      <c r="X2074" s="45"/>
      <c r="Y2074" s="2"/>
      <c r="Z2074" s="2"/>
    </row>
    <row r="2075" spans="1:26" x14ac:dyDescent="0.25">
      <c r="A2075" s="11"/>
      <c r="B2075" s="2"/>
      <c r="G2075" s="3"/>
      <c r="H2075" s="5"/>
      <c r="I2075" s="2"/>
      <c r="J2075" s="2"/>
      <c r="K2075" s="2"/>
      <c r="L2075" s="2"/>
      <c r="M2075" s="2"/>
      <c r="N2075"/>
      <c r="O2075" s="2"/>
      <c r="P2075" s="2"/>
      <c r="Q2075" s="2"/>
      <c r="R2075" s="2"/>
      <c r="S2075" s="2"/>
      <c r="T2075" s="2"/>
      <c r="U2075" s="2"/>
      <c r="V2075" s="45"/>
      <c r="W2075" s="45"/>
      <c r="X2075" s="45"/>
      <c r="Y2075" s="2"/>
      <c r="Z2075" s="2"/>
    </row>
    <row r="2076" spans="1:26" x14ac:dyDescent="0.25">
      <c r="A2076" s="11"/>
      <c r="B2076" s="2"/>
      <c r="G2076" s="3"/>
      <c r="H2076" s="5"/>
      <c r="I2076" s="2"/>
      <c r="J2076" s="2"/>
      <c r="K2076" s="2"/>
      <c r="L2076" s="2"/>
      <c r="M2076" s="2"/>
      <c r="N2076"/>
      <c r="O2076" s="2"/>
      <c r="P2076" s="2"/>
      <c r="Q2076" s="2"/>
      <c r="R2076" s="2"/>
      <c r="S2076" s="2"/>
      <c r="T2076" s="2"/>
      <c r="U2076" s="2"/>
      <c r="V2076" s="45"/>
      <c r="W2076" s="45"/>
      <c r="X2076" s="45"/>
      <c r="Y2076" s="2"/>
      <c r="Z2076" s="2"/>
    </row>
    <row r="2077" spans="1:26" x14ac:dyDescent="0.25">
      <c r="A2077" s="11"/>
      <c r="B2077" s="2"/>
      <c r="G2077" s="3"/>
      <c r="H2077" s="5"/>
      <c r="I2077" s="2"/>
      <c r="J2077" s="2"/>
      <c r="K2077" s="2"/>
      <c r="L2077" s="2"/>
      <c r="M2077" s="2"/>
      <c r="N2077"/>
      <c r="O2077" s="2"/>
      <c r="P2077" s="2"/>
      <c r="Q2077" s="2"/>
      <c r="R2077" s="2"/>
      <c r="S2077" s="2"/>
      <c r="T2077" s="2"/>
      <c r="U2077" s="2"/>
      <c r="V2077" s="45"/>
      <c r="W2077" s="45"/>
      <c r="X2077" s="45"/>
      <c r="Y2077" s="2"/>
      <c r="Z2077" s="2"/>
    </row>
    <row r="2078" spans="1:26" x14ac:dyDescent="0.25">
      <c r="A2078" s="11"/>
      <c r="B2078" s="2"/>
      <c r="G2078" s="3"/>
      <c r="H2078" s="5"/>
      <c r="I2078" s="2"/>
      <c r="J2078" s="2"/>
      <c r="K2078" s="2"/>
      <c r="L2078" s="2"/>
      <c r="M2078" s="2"/>
      <c r="N2078"/>
      <c r="O2078" s="2"/>
      <c r="P2078" s="2"/>
      <c r="Q2078" s="2"/>
      <c r="R2078" s="2"/>
      <c r="S2078" s="2"/>
      <c r="T2078" s="2"/>
      <c r="U2078" s="2"/>
      <c r="V2078" s="45"/>
      <c r="W2078" s="45"/>
      <c r="X2078" s="45"/>
      <c r="Y2078" s="2"/>
      <c r="Z2078" s="2"/>
    </row>
    <row r="2079" spans="1:26" x14ac:dyDescent="0.25">
      <c r="A2079" s="11"/>
      <c r="B2079" s="2"/>
      <c r="G2079" s="3"/>
      <c r="H2079" s="5"/>
      <c r="I2079" s="2"/>
      <c r="J2079" s="2"/>
      <c r="K2079" s="2"/>
      <c r="L2079" s="2"/>
      <c r="M2079" s="2"/>
      <c r="N2079"/>
      <c r="O2079" s="2"/>
      <c r="P2079" s="2"/>
      <c r="Q2079" s="2"/>
      <c r="R2079" s="2"/>
      <c r="S2079" s="2"/>
      <c r="T2079" s="2"/>
      <c r="U2079" s="2"/>
      <c r="V2079" s="45"/>
      <c r="W2079" s="45"/>
      <c r="X2079" s="45"/>
      <c r="Y2079" s="2"/>
      <c r="Z2079" s="2"/>
    </row>
    <row r="2080" spans="1:26" x14ac:dyDescent="0.25">
      <c r="A2080" s="11"/>
      <c r="B2080" s="2"/>
      <c r="G2080" s="3"/>
      <c r="H2080" s="5"/>
      <c r="I2080" s="2"/>
      <c r="J2080" s="2"/>
      <c r="K2080" s="2"/>
      <c r="L2080" s="2"/>
      <c r="M2080" s="2"/>
      <c r="N2080"/>
      <c r="O2080" s="2"/>
      <c r="P2080" s="2"/>
      <c r="Q2080" s="2"/>
      <c r="R2080" s="2"/>
      <c r="S2080" s="2"/>
      <c r="T2080" s="2"/>
      <c r="U2080" s="2"/>
      <c r="V2080" s="45"/>
      <c r="W2080" s="45"/>
      <c r="X2080" s="45"/>
      <c r="Y2080" s="2"/>
      <c r="Z2080" s="2"/>
    </row>
    <row r="2081" spans="1:26" x14ac:dyDescent="0.25">
      <c r="A2081" s="11"/>
      <c r="B2081" s="2"/>
      <c r="G2081" s="3"/>
      <c r="H2081" s="5"/>
      <c r="I2081" s="2"/>
      <c r="J2081" s="2"/>
      <c r="K2081" s="2"/>
      <c r="L2081" s="2"/>
      <c r="M2081" s="2"/>
      <c r="N2081"/>
      <c r="O2081" s="2"/>
      <c r="P2081" s="2"/>
      <c r="Q2081" s="2"/>
      <c r="R2081" s="2"/>
      <c r="S2081" s="2"/>
      <c r="T2081" s="2"/>
      <c r="U2081" s="2"/>
      <c r="V2081" s="45"/>
      <c r="W2081" s="45"/>
      <c r="X2081" s="45"/>
      <c r="Y2081" s="2"/>
      <c r="Z2081" s="2"/>
    </row>
    <row r="2082" spans="1:26" x14ac:dyDescent="0.25">
      <c r="A2082" s="11"/>
      <c r="B2082" s="2"/>
      <c r="G2082" s="3"/>
      <c r="H2082" s="5"/>
      <c r="I2082" s="2"/>
      <c r="J2082" s="2"/>
      <c r="K2082" s="2"/>
      <c r="L2082" s="2"/>
      <c r="M2082" s="2"/>
      <c r="N2082"/>
      <c r="O2082" s="2"/>
      <c r="P2082" s="2"/>
      <c r="Q2082" s="2"/>
      <c r="R2082" s="2"/>
      <c r="S2082" s="2"/>
      <c r="T2082" s="2"/>
      <c r="U2082" s="2"/>
      <c r="V2082" s="45"/>
      <c r="W2082" s="45"/>
      <c r="X2082" s="45"/>
      <c r="Y2082" s="2"/>
      <c r="Z2082" s="2"/>
    </row>
    <row r="2083" spans="1:26" x14ac:dyDescent="0.25">
      <c r="A2083" s="11"/>
      <c r="B2083" s="2"/>
      <c r="G2083" s="3"/>
      <c r="H2083" s="5"/>
      <c r="I2083" s="2"/>
      <c r="J2083" s="2"/>
      <c r="K2083" s="2"/>
      <c r="L2083" s="2"/>
      <c r="M2083" s="2"/>
      <c r="N2083"/>
      <c r="O2083" s="2"/>
      <c r="P2083" s="2"/>
      <c r="Q2083" s="2"/>
      <c r="R2083" s="2"/>
      <c r="S2083" s="2"/>
      <c r="T2083" s="2"/>
      <c r="U2083" s="2"/>
      <c r="V2083" s="45"/>
      <c r="W2083" s="45"/>
      <c r="X2083" s="45"/>
      <c r="Y2083" s="2"/>
      <c r="Z2083" s="2"/>
    </row>
    <row r="2084" spans="1:26" x14ac:dyDescent="0.25">
      <c r="A2084" s="11"/>
      <c r="B2084" s="2"/>
      <c r="G2084" s="3"/>
      <c r="H2084" s="5"/>
      <c r="I2084" s="2"/>
      <c r="J2084" s="2"/>
      <c r="K2084" s="2"/>
      <c r="L2084" s="2"/>
      <c r="M2084" s="2"/>
      <c r="N2084"/>
      <c r="O2084" s="2"/>
      <c r="P2084" s="2"/>
      <c r="Q2084" s="2"/>
      <c r="R2084" s="2"/>
      <c r="S2084" s="2"/>
      <c r="T2084" s="2"/>
      <c r="U2084" s="2"/>
      <c r="V2084" s="45"/>
      <c r="W2084" s="45"/>
      <c r="X2084" s="45"/>
      <c r="Y2084" s="2"/>
      <c r="Z2084" s="2"/>
    </row>
    <row r="2085" spans="1:26" x14ac:dyDescent="0.25">
      <c r="A2085" s="11"/>
      <c r="B2085" s="2"/>
      <c r="G2085" s="3"/>
      <c r="H2085" s="5"/>
      <c r="I2085" s="2"/>
      <c r="J2085" s="2"/>
      <c r="K2085" s="2"/>
      <c r="L2085" s="2"/>
      <c r="M2085" s="2"/>
      <c r="N2085"/>
      <c r="O2085" s="2"/>
      <c r="P2085" s="2"/>
      <c r="Q2085" s="2"/>
      <c r="R2085" s="2"/>
      <c r="S2085" s="2"/>
      <c r="T2085" s="2"/>
      <c r="U2085" s="2"/>
      <c r="V2085" s="45"/>
      <c r="W2085" s="45"/>
      <c r="X2085" s="45"/>
      <c r="Y2085" s="2"/>
      <c r="Z2085" s="2"/>
    </row>
    <row r="2086" spans="1:26" x14ac:dyDescent="0.25">
      <c r="A2086" s="11"/>
      <c r="B2086" s="2"/>
      <c r="G2086" s="3"/>
      <c r="H2086" s="5"/>
      <c r="I2086" s="2"/>
      <c r="J2086" s="2"/>
      <c r="K2086" s="2"/>
      <c r="L2086" s="2"/>
      <c r="M2086" s="2"/>
      <c r="N2086"/>
      <c r="O2086" s="2"/>
      <c r="P2086" s="2"/>
      <c r="Q2086" s="2"/>
      <c r="R2086" s="2"/>
      <c r="S2086" s="2"/>
      <c r="T2086" s="2"/>
      <c r="U2086" s="2"/>
      <c r="V2086" s="45"/>
      <c r="W2086" s="45"/>
      <c r="X2086" s="45"/>
      <c r="Y2086" s="2"/>
      <c r="Z2086" s="2"/>
    </row>
    <row r="2087" spans="1:26" x14ac:dyDescent="0.25">
      <c r="A2087" s="11"/>
      <c r="B2087" s="2"/>
      <c r="G2087" s="3"/>
      <c r="H2087" s="5"/>
      <c r="I2087" s="2"/>
      <c r="J2087" s="2"/>
      <c r="K2087" s="2"/>
      <c r="L2087" s="2"/>
      <c r="M2087" s="2"/>
      <c r="N2087"/>
      <c r="O2087" s="2"/>
      <c r="P2087" s="2"/>
      <c r="Q2087" s="2"/>
      <c r="R2087" s="2"/>
      <c r="S2087" s="2"/>
      <c r="T2087" s="2"/>
      <c r="U2087" s="2"/>
      <c r="V2087" s="45"/>
      <c r="W2087" s="45"/>
      <c r="X2087" s="45"/>
      <c r="Y2087" s="2"/>
      <c r="Z2087" s="2"/>
    </row>
    <row r="2088" spans="1:26" x14ac:dyDescent="0.25">
      <c r="A2088" s="11"/>
      <c r="B2088" s="2"/>
      <c r="G2088" s="3"/>
      <c r="H2088" s="5"/>
      <c r="I2088" s="2"/>
      <c r="J2088" s="2"/>
      <c r="K2088" s="2"/>
      <c r="L2088" s="2"/>
      <c r="M2088" s="2"/>
      <c r="N2088"/>
      <c r="O2088" s="2"/>
      <c r="P2088" s="2"/>
      <c r="Q2088" s="2"/>
      <c r="R2088" s="2"/>
      <c r="S2088" s="2"/>
      <c r="T2088" s="2"/>
      <c r="U2088" s="2"/>
      <c r="V2088" s="45"/>
      <c r="W2088" s="45"/>
      <c r="X2088" s="45"/>
      <c r="Y2088" s="2"/>
      <c r="Z2088" s="2"/>
    </row>
    <row r="2089" spans="1:26" x14ac:dyDescent="0.25">
      <c r="A2089" s="11"/>
      <c r="B2089" s="2"/>
      <c r="G2089" s="3"/>
      <c r="H2089" s="5"/>
      <c r="I2089" s="2"/>
      <c r="J2089" s="2"/>
      <c r="K2089" s="2"/>
      <c r="L2089" s="2"/>
      <c r="M2089" s="2"/>
      <c r="N2089"/>
      <c r="O2089" s="2"/>
      <c r="P2089" s="2"/>
      <c r="Q2089" s="2"/>
      <c r="R2089" s="2"/>
      <c r="S2089" s="2"/>
      <c r="T2089" s="2"/>
      <c r="U2089" s="2"/>
      <c r="V2089" s="45"/>
      <c r="W2089" s="45"/>
      <c r="X2089" s="45"/>
      <c r="Y2089" s="2"/>
      <c r="Z2089" s="2"/>
    </row>
    <row r="2090" spans="1:26" x14ac:dyDescent="0.25">
      <c r="A2090" s="11"/>
      <c r="B2090" s="2"/>
      <c r="G2090" s="3"/>
      <c r="H2090" s="5"/>
      <c r="I2090" s="2"/>
      <c r="J2090" s="2"/>
      <c r="K2090" s="2"/>
      <c r="L2090" s="2"/>
      <c r="M2090" s="2"/>
      <c r="N2090"/>
      <c r="O2090" s="2"/>
      <c r="P2090" s="2"/>
      <c r="Q2090" s="2"/>
      <c r="R2090" s="2"/>
      <c r="S2090" s="2"/>
      <c r="T2090" s="2"/>
      <c r="U2090" s="2"/>
      <c r="V2090" s="45"/>
      <c r="W2090" s="45"/>
      <c r="X2090" s="45"/>
      <c r="Y2090" s="2"/>
      <c r="Z2090" s="2"/>
    </row>
    <row r="2091" spans="1:26" x14ac:dyDescent="0.25">
      <c r="A2091" s="11"/>
      <c r="B2091" s="2"/>
      <c r="G2091" s="3"/>
      <c r="H2091" s="5"/>
      <c r="I2091" s="2"/>
      <c r="J2091" s="2"/>
      <c r="K2091" s="2"/>
      <c r="L2091" s="2"/>
      <c r="M2091" s="2"/>
      <c r="N2091"/>
      <c r="O2091" s="2"/>
      <c r="P2091" s="2"/>
      <c r="Q2091" s="2"/>
      <c r="R2091" s="2"/>
      <c r="S2091" s="2"/>
      <c r="T2091" s="2"/>
      <c r="U2091" s="2"/>
      <c r="V2091" s="45"/>
      <c r="W2091" s="45"/>
      <c r="X2091" s="45"/>
      <c r="Y2091" s="2"/>
      <c r="Z2091" s="2"/>
    </row>
    <row r="2092" spans="1:26" x14ac:dyDescent="0.25">
      <c r="A2092" s="11"/>
      <c r="B2092" s="2"/>
      <c r="G2092" s="3"/>
      <c r="H2092" s="5"/>
      <c r="I2092" s="2"/>
      <c r="J2092" s="2"/>
      <c r="K2092" s="2"/>
      <c r="L2092" s="2"/>
      <c r="M2092" s="2"/>
      <c r="N2092"/>
      <c r="O2092" s="2"/>
      <c r="P2092" s="2"/>
      <c r="Q2092" s="2"/>
      <c r="R2092" s="2"/>
      <c r="S2092" s="2"/>
      <c r="T2092" s="2"/>
      <c r="U2092" s="2"/>
      <c r="V2092" s="45"/>
      <c r="W2092" s="45"/>
      <c r="X2092" s="45"/>
      <c r="Y2092" s="2"/>
      <c r="Z2092" s="2"/>
    </row>
    <row r="2093" spans="1:26" x14ac:dyDescent="0.25">
      <c r="A2093" s="11"/>
      <c r="B2093" s="2"/>
      <c r="G2093" s="3"/>
      <c r="H2093" s="5"/>
      <c r="I2093" s="2"/>
      <c r="J2093" s="2"/>
      <c r="K2093" s="2"/>
      <c r="L2093" s="2"/>
      <c r="M2093" s="2"/>
      <c r="N2093"/>
      <c r="O2093" s="2"/>
      <c r="P2093" s="2"/>
      <c r="Q2093" s="2"/>
      <c r="R2093" s="2"/>
      <c r="S2093" s="2"/>
      <c r="T2093" s="2"/>
      <c r="U2093" s="2"/>
      <c r="V2093" s="45"/>
      <c r="W2093" s="45"/>
      <c r="X2093" s="45"/>
      <c r="Y2093" s="2"/>
      <c r="Z2093" s="2"/>
    </row>
    <row r="2094" spans="1:26" x14ac:dyDescent="0.25">
      <c r="A2094" s="11"/>
      <c r="B2094" s="2"/>
      <c r="G2094" s="3"/>
      <c r="H2094" s="5"/>
      <c r="I2094" s="2"/>
      <c r="J2094" s="2"/>
      <c r="K2094" s="2"/>
      <c r="L2094" s="2"/>
      <c r="M2094" s="2"/>
      <c r="N2094"/>
      <c r="O2094" s="2"/>
      <c r="P2094" s="2"/>
      <c r="Q2094" s="2"/>
      <c r="R2094" s="2"/>
      <c r="S2094" s="2"/>
      <c r="T2094" s="2"/>
      <c r="U2094" s="2"/>
      <c r="V2094" s="45"/>
      <c r="W2094" s="45"/>
      <c r="X2094" s="45"/>
      <c r="Y2094" s="2"/>
      <c r="Z2094" s="2"/>
    </row>
    <row r="2095" spans="1:26" x14ac:dyDescent="0.25">
      <c r="A2095" s="11"/>
      <c r="B2095" s="2"/>
      <c r="G2095" s="3"/>
      <c r="H2095" s="5"/>
      <c r="I2095" s="2"/>
      <c r="J2095" s="2"/>
      <c r="K2095" s="2"/>
      <c r="L2095" s="2"/>
      <c r="M2095" s="2"/>
      <c r="N2095"/>
      <c r="O2095" s="2"/>
      <c r="P2095" s="2"/>
      <c r="Q2095" s="2"/>
      <c r="R2095" s="2"/>
      <c r="S2095" s="2"/>
      <c r="T2095" s="2"/>
      <c r="U2095" s="2"/>
      <c r="V2095" s="45"/>
      <c r="W2095" s="45"/>
      <c r="X2095" s="45"/>
      <c r="Y2095" s="2"/>
      <c r="Z2095" s="2"/>
    </row>
    <row r="2096" spans="1:26" x14ac:dyDescent="0.25">
      <c r="A2096" s="11"/>
      <c r="B2096" s="2"/>
      <c r="G2096" s="3"/>
      <c r="H2096" s="5"/>
      <c r="I2096" s="2"/>
      <c r="J2096" s="2"/>
      <c r="K2096" s="2"/>
      <c r="L2096" s="2"/>
      <c r="M2096" s="2"/>
      <c r="N2096"/>
      <c r="O2096" s="2"/>
      <c r="P2096" s="2"/>
      <c r="Q2096" s="2"/>
      <c r="R2096" s="2"/>
      <c r="S2096" s="2"/>
      <c r="T2096" s="2"/>
      <c r="U2096" s="2"/>
      <c r="V2096" s="45"/>
      <c r="W2096" s="45"/>
      <c r="X2096" s="45"/>
      <c r="Y2096" s="2"/>
      <c r="Z2096" s="2"/>
    </row>
    <row r="2097" spans="1:26" x14ac:dyDescent="0.25">
      <c r="A2097" s="11"/>
      <c r="B2097" s="2"/>
      <c r="G2097" s="3"/>
      <c r="H2097" s="5"/>
      <c r="I2097" s="2"/>
      <c r="J2097" s="2"/>
      <c r="K2097" s="2"/>
      <c r="L2097" s="2"/>
      <c r="M2097" s="2"/>
      <c r="N2097"/>
      <c r="O2097" s="2"/>
      <c r="P2097" s="2"/>
      <c r="Q2097" s="2"/>
      <c r="R2097" s="2"/>
      <c r="S2097" s="2"/>
      <c r="T2097" s="2"/>
      <c r="U2097" s="2"/>
      <c r="V2097" s="45"/>
      <c r="W2097" s="45"/>
      <c r="X2097" s="45"/>
      <c r="Y2097" s="2"/>
      <c r="Z2097" s="2"/>
    </row>
    <row r="2098" spans="1:26" x14ac:dyDescent="0.25">
      <c r="A2098" s="11"/>
      <c r="B2098" s="2"/>
      <c r="G2098" s="3"/>
      <c r="H2098" s="5"/>
      <c r="I2098" s="2"/>
      <c r="J2098" s="2"/>
      <c r="K2098" s="2"/>
      <c r="L2098" s="2"/>
      <c r="M2098" s="2"/>
      <c r="N2098"/>
      <c r="O2098" s="2"/>
      <c r="P2098" s="2"/>
      <c r="Q2098" s="2"/>
      <c r="R2098" s="2"/>
      <c r="S2098" s="2"/>
      <c r="T2098" s="2"/>
      <c r="U2098" s="2"/>
      <c r="V2098" s="45"/>
      <c r="W2098" s="45"/>
      <c r="X2098" s="45"/>
      <c r="Y2098" s="2"/>
      <c r="Z2098" s="2"/>
    </row>
    <row r="2099" spans="1:26" x14ac:dyDescent="0.25">
      <c r="A2099" s="11"/>
      <c r="B2099" s="2"/>
      <c r="G2099" s="3"/>
      <c r="H2099" s="5"/>
      <c r="I2099" s="2"/>
      <c r="J2099" s="2"/>
      <c r="K2099" s="2"/>
      <c r="L2099" s="2"/>
      <c r="M2099" s="2"/>
      <c r="N2099"/>
      <c r="O2099" s="2"/>
      <c r="P2099" s="2"/>
      <c r="Q2099" s="2"/>
      <c r="R2099" s="2"/>
      <c r="S2099" s="2"/>
      <c r="T2099" s="2"/>
      <c r="U2099" s="2"/>
      <c r="V2099" s="45"/>
      <c r="W2099" s="45"/>
      <c r="X2099" s="45"/>
      <c r="Y2099" s="2"/>
      <c r="Z2099" s="2"/>
    </row>
    <row r="2100" spans="1:26" x14ac:dyDescent="0.25">
      <c r="A2100" s="11"/>
      <c r="B2100" s="2"/>
      <c r="G2100" s="3"/>
      <c r="H2100" s="5"/>
      <c r="I2100" s="2"/>
      <c r="J2100" s="2"/>
      <c r="K2100" s="2"/>
      <c r="L2100" s="2"/>
      <c r="M2100" s="2"/>
      <c r="N2100"/>
      <c r="O2100" s="2"/>
      <c r="P2100" s="2"/>
      <c r="Q2100" s="2"/>
      <c r="R2100" s="2"/>
      <c r="S2100" s="2"/>
      <c r="T2100" s="2"/>
      <c r="U2100" s="2"/>
      <c r="V2100" s="45"/>
      <c r="W2100" s="45"/>
      <c r="X2100" s="45"/>
      <c r="Y2100" s="2"/>
      <c r="Z2100" s="2"/>
    </row>
    <row r="2101" spans="1:26" x14ac:dyDescent="0.25">
      <c r="A2101" s="11"/>
      <c r="B2101" s="2"/>
      <c r="G2101" s="3"/>
      <c r="H2101" s="5"/>
      <c r="I2101" s="2"/>
      <c r="J2101" s="2"/>
      <c r="K2101" s="2"/>
      <c r="L2101" s="2"/>
      <c r="M2101" s="2"/>
      <c r="N2101"/>
      <c r="O2101" s="2"/>
      <c r="P2101" s="2"/>
      <c r="Q2101" s="2"/>
      <c r="R2101" s="2"/>
      <c r="S2101" s="2"/>
      <c r="T2101" s="2"/>
      <c r="U2101" s="2"/>
      <c r="V2101" s="45"/>
      <c r="W2101" s="45"/>
      <c r="X2101" s="45"/>
      <c r="Y2101" s="2"/>
      <c r="Z2101" s="2"/>
    </row>
    <row r="2102" spans="1:26" x14ac:dyDescent="0.25">
      <c r="A2102" s="11"/>
      <c r="B2102" s="2"/>
      <c r="G2102" s="3"/>
      <c r="H2102" s="5"/>
      <c r="I2102" s="2"/>
      <c r="J2102" s="2"/>
      <c r="K2102" s="2"/>
      <c r="L2102" s="2"/>
      <c r="M2102" s="2"/>
      <c r="N2102"/>
      <c r="O2102" s="2"/>
      <c r="P2102" s="2"/>
      <c r="Q2102" s="2"/>
      <c r="R2102" s="2"/>
      <c r="S2102" s="2"/>
      <c r="T2102" s="2"/>
      <c r="U2102" s="2"/>
      <c r="V2102" s="45"/>
      <c r="W2102" s="45"/>
      <c r="X2102" s="45"/>
      <c r="Y2102" s="2"/>
      <c r="Z2102" s="2"/>
    </row>
    <row r="2103" spans="1:26" x14ac:dyDescent="0.25">
      <c r="A2103" s="11"/>
      <c r="B2103" s="2"/>
      <c r="G2103" s="3"/>
      <c r="H2103" s="5"/>
      <c r="I2103" s="2"/>
      <c r="J2103" s="2"/>
      <c r="K2103" s="2"/>
      <c r="L2103" s="2"/>
      <c r="M2103" s="2"/>
      <c r="N2103"/>
      <c r="O2103" s="2"/>
      <c r="P2103" s="2"/>
      <c r="Q2103" s="2"/>
      <c r="R2103" s="2"/>
      <c r="S2103" s="2"/>
      <c r="T2103" s="2"/>
      <c r="U2103" s="2"/>
      <c r="V2103" s="45"/>
      <c r="W2103" s="45"/>
      <c r="X2103" s="45"/>
      <c r="Y2103" s="2"/>
      <c r="Z2103" s="2"/>
    </row>
    <row r="2104" spans="1:26" x14ac:dyDescent="0.25">
      <c r="A2104" s="11"/>
      <c r="B2104" s="2"/>
      <c r="G2104" s="3"/>
      <c r="H2104" s="5"/>
      <c r="I2104" s="2"/>
      <c r="J2104" s="2"/>
      <c r="K2104" s="2"/>
      <c r="L2104" s="2"/>
      <c r="M2104" s="2"/>
      <c r="N2104"/>
      <c r="O2104" s="2"/>
      <c r="P2104" s="2"/>
      <c r="Q2104" s="2"/>
      <c r="R2104" s="2"/>
      <c r="S2104" s="2"/>
      <c r="T2104" s="2"/>
      <c r="U2104" s="2"/>
      <c r="V2104" s="45"/>
      <c r="W2104" s="45"/>
      <c r="X2104" s="45"/>
      <c r="Y2104" s="2"/>
      <c r="Z2104" s="2"/>
    </row>
    <row r="2105" spans="1:26" x14ac:dyDescent="0.25">
      <c r="A2105" s="11"/>
      <c r="B2105" s="2"/>
      <c r="G2105" s="3"/>
      <c r="H2105" s="5"/>
      <c r="I2105" s="2"/>
      <c r="J2105" s="2"/>
      <c r="K2105" s="2"/>
      <c r="L2105" s="2"/>
      <c r="M2105" s="2"/>
      <c r="N2105"/>
      <c r="O2105" s="2"/>
      <c r="P2105" s="2"/>
      <c r="Q2105" s="2"/>
      <c r="R2105" s="2"/>
      <c r="S2105" s="2"/>
      <c r="T2105" s="2"/>
      <c r="U2105" s="2"/>
      <c r="V2105" s="45"/>
      <c r="W2105" s="45"/>
      <c r="X2105" s="45"/>
      <c r="Y2105" s="2"/>
      <c r="Z2105" s="2"/>
    </row>
    <row r="2106" spans="1:26" x14ac:dyDescent="0.25">
      <c r="A2106" s="11"/>
      <c r="B2106" s="2"/>
      <c r="G2106" s="3"/>
      <c r="H2106" s="5"/>
      <c r="I2106" s="2"/>
      <c r="J2106" s="2"/>
      <c r="K2106" s="2"/>
      <c r="L2106" s="2"/>
      <c r="M2106" s="2"/>
      <c r="N2106"/>
      <c r="O2106" s="2"/>
      <c r="P2106" s="2"/>
      <c r="Q2106" s="2"/>
      <c r="R2106" s="2"/>
      <c r="S2106" s="2"/>
      <c r="T2106" s="2"/>
      <c r="U2106" s="2"/>
      <c r="V2106" s="45"/>
      <c r="W2106" s="45"/>
      <c r="X2106" s="45"/>
      <c r="Y2106" s="2"/>
      <c r="Z2106" s="2"/>
    </row>
    <row r="2107" spans="1:26" x14ac:dyDescent="0.25">
      <c r="A2107" s="11"/>
      <c r="B2107" s="2"/>
      <c r="G2107" s="3"/>
      <c r="H2107" s="5"/>
      <c r="I2107" s="2"/>
      <c r="J2107" s="2"/>
      <c r="K2107" s="2"/>
      <c r="L2107" s="2"/>
      <c r="M2107" s="2"/>
      <c r="N2107"/>
      <c r="O2107" s="2"/>
      <c r="P2107" s="2"/>
      <c r="Q2107" s="2"/>
      <c r="R2107" s="2"/>
      <c r="S2107" s="2"/>
      <c r="T2107" s="2"/>
      <c r="U2107" s="2"/>
      <c r="V2107" s="45"/>
      <c r="W2107" s="45"/>
      <c r="X2107" s="45"/>
      <c r="Y2107" s="2"/>
      <c r="Z2107" s="2"/>
    </row>
    <row r="2108" spans="1:26" x14ac:dyDescent="0.25">
      <c r="A2108" s="11"/>
      <c r="B2108" s="2"/>
      <c r="G2108" s="3"/>
      <c r="H2108" s="5"/>
      <c r="I2108" s="2"/>
      <c r="J2108" s="2"/>
      <c r="K2108" s="2"/>
      <c r="L2108" s="2"/>
      <c r="M2108" s="2"/>
      <c r="N2108"/>
      <c r="O2108" s="2"/>
      <c r="P2108" s="2"/>
      <c r="Q2108" s="2"/>
      <c r="R2108" s="2"/>
      <c r="S2108" s="2"/>
      <c r="T2108" s="2"/>
      <c r="U2108" s="2"/>
      <c r="V2108" s="45"/>
      <c r="W2108" s="45"/>
      <c r="X2108" s="45"/>
      <c r="Y2108" s="2"/>
      <c r="Z2108" s="2"/>
    </row>
    <row r="2109" spans="1:26" x14ac:dyDescent="0.25">
      <c r="A2109" s="11"/>
      <c r="B2109" s="2"/>
      <c r="G2109" s="3"/>
      <c r="H2109" s="5"/>
      <c r="I2109" s="2"/>
      <c r="J2109" s="2"/>
      <c r="K2109" s="2"/>
      <c r="L2109" s="2"/>
      <c r="M2109" s="2"/>
      <c r="N2109"/>
      <c r="O2109" s="2"/>
      <c r="P2109" s="2"/>
      <c r="Q2109" s="2"/>
      <c r="R2109" s="2"/>
      <c r="S2109" s="2"/>
      <c r="T2109" s="2"/>
      <c r="U2109" s="2"/>
      <c r="V2109" s="45"/>
      <c r="W2109" s="45"/>
      <c r="X2109" s="45"/>
      <c r="Y2109" s="2"/>
      <c r="Z2109" s="2"/>
    </row>
    <row r="2110" spans="1:26" x14ac:dyDescent="0.25">
      <c r="A2110" s="11"/>
      <c r="B2110" s="2"/>
      <c r="G2110" s="3"/>
      <c r="H2110" s="5"/>
      <c r="I2110" s="2"/>
      <c r="J2110" s="2"/>
      <c r="K2110" s="2"/>
      <c r="L2110" s="2"/>
      <c r="M2110" s="2"/>
      <c r="N2110"/>
      <c r="O2110" s="2"/>
      <c r="P2110" s="2"/>
      <c r="Q2110" s="2"/>
      <c r="R2110" s="2"/>
      <c r="S2110" s="2"/>
      <c r="T2110" s="2"/>
      <c r="U2110" s="2"/>
      <c r="V2110" s="45"/>
      <c r="W2110" s="45"/>
      <c r="X2110" s="45"/>
      <c r="Y2110" s="2"/>
      <c r="Z2110" s="2"/>
    </row>
    <row r="2111" spans="1:26" x14ac:dyDescent="0.25">
      <c r="A2111" s="11"/>
      <c r="B2111" s="2"/>
      <c r="G2111" s="3"/>
      <c r="H2111" s="5"/>
      <c r="I2111" s="2"/>
      <c r="J2111" s="2"/>
      <c r="K2111" s="2"/>
      <c r="L2111" s="2"/>
      <c r="M2111" s="2"/>
      <c r="N2111"/>
      <c r="O2111" s="2"/>
      <c r="P2111" s="2"/>
      <c r="Q2111" s="2"/>
      <c r="R2111" s="2"/>
      <c r="S2111" s="2"/>
      <c r="T2111" s="2"/>
      <c r="U2111" s="2"/>
      <c r="V2111" s="45"/>
      <c r="W2111" s="45"/>
      <c r="X2111" s="45"/>
      <c r="Y2111" s="2"/>
      <c r="Z2111" s="2"/>
    </row>
    <row r="2112" spans="1:26" x14ac:dyDescent="0.25">
      <c r="A2112" s="11"/>
      <c r="B2112" s="2"/>
      <c r="G2112" s="3"/>
      <c r="H2112" s="5"/>
      <c r="I2112" s="2"/>
      <c r="J2112" s="2"/>
      <c r="K2112" s="2"/>
      <c r="L2112" s="2"/>
      <c r="M2112" s="2"/>
      <c r="N2112"/>
      <c r="O2112" s="2"/>
      <c r="P2112" s="2"/>
      <c r="Q2112" s="2"/>
      <c r="R2112" s="2"/>
      <c r="S2112" s="2"/>
      <c r="T2112" s="2"/>
      <c r="U2112" s="2"/>
      <c r="V2112" s="45"/>
      <c r="W2112" s="45"/>
      <c r="X2112" s="45"/>
      <c r="Y2112" s="2"/>
      <c r="Z2112" s="2"/>
    </row>
    <row r="2113" spans="1:26" x14ac:dyDescent="0.25">
      <c r="A2113" s="11"/>
      <c r="B2113" s="2"/>
      <c r="G2113" s="3"/>
      <c r="H2113" s="5"/>
      <c r="I2113" s="2"/>
      <c r="J2113" s="2"/>
      <c r="K2113" s="2"/>
      <c r="L2113" s="2"/>
      <c r="M2113" s="2"/>
      <c r="N2113"/>
      <c r="O2113" s="2"/>
      <c r="P2113" s="2"/>
      <c r="Q2113" s="2"/>
      <c r="R2113" s="2"/>
      <c r="S2113" s="2"/>
      <c r="T2113" s="2"/>
      <c r="U2113" s="2"/>
      <c r="V2113" s="45"/>
      <c r="W2113" s="45"/>
      <c r="X2113" s="45"/>
      <c r="Y2113" s="2"/>
      <c r="Z2113" s="2"/>
    </row>
    <row r="2114" spans="1:26" x14ac:dyDescent="0.25">
      <c r="A2114" s="11"/>
      <c r="B2114" s="2"/>
      <c r="G2114" s="3"/>
      <c r="H2114" s="5"/>
      <c r="I2114" s="2"/>
      <c r="J2114" s="2"/>
      <c r="K2114" s="2"/>
      <c r="L2114" s="2"/>
      <c r="M2114" s="2"/>
      <c r="N2114"/>
      <c r="O2114" s="2"/>
      <c r="P2114" s="2"/>
      <c r="Q2114" s="2"/>
      <c r="R2114" s="2"/>
      <c r="S2114" s="2"/>
      <c r="T2114" s="2"/>
      <c r="U2114" s="2"/>
      <c r="V2114" s="45"/>
      <c r="W2114" s="45"/>
      <c r="X2114" s="45"/>
      <c r="Y2114" s="2"/>
      <c r="Z2114" s="2"/>
    </row>
    <row r="2115" spans="1:26" x14ac:dyDescent="0.25">
      <c r="A2115" s="11"/>
      <c r="B2115" s="2"/>
      <c r="G2115" s="3"/>
      <c r="H2115" s="5"/>
      <c r="I2115" s="2"/>
      <c r="J2115" s="2"/>
      <c r="K2115" s="2"/>
      <c r="L2115" s="2"/>
      <c r="M2115" s="2"/>
      <c r="N2115"/>
      <c r="O2115" s="2"/>
      <c r="P2115" s="2"/>
      <c r="Q2115" s="2"/>
      <c r="R2115" s="2"/>
      <c r="S2115" s="2"/>
      <c r="T2115" s="2"/>
      <c r="U2115" s="2"/>
      <c r="V2115" s="45"/>
      <c r="W2115" s="45"/>
      <c r="X2115" s="45"/>
      <c r="Y2115" s="2"/>
      <c r="Z2115" s="2"/>
    </row>
    <row r="2116" spans="1:26" x14ac:dyDescent="0.25">
      <c r="A2116" s="11"/>
      <c r="B2116" s="2"/>
      <c r="G2116" s="3"/>
      <c r="H2116" s="5"/>
      <c r="I2116" s="2"/>
      <c r="J2116" s="2"/>
      <c r="K2116" s="2"/>
      <c r="L2116" s="2"/>
      <c r="M2116" s="2"/>
      <c r="N2116"/>
      <c r="O2116" s="2"/>
      <c r="P2116" s="2"/>
      <c r="Q2116" s="2"/>
      <c r="R2116" s="2"/>
      <c r="S2116" s="2"/>
      <c r="T2116" s="2"/>
      <c r="U2116" s="2"/>
      <c r="V2116" s="45"/>
      <c r="W2116" s="45"/>
      <c r="X2116" s="45"/>
      <c r="Y2116" s="2"/>
      <c r="Z2116" s="2"/>
    </row>
    <row r="2117" spans="1:26" x14ac:dyDescent="0.25">
      <c r="A2117" s="11"/>
      <c r="B2117" s="2"/>
      <c r="G2117" s="3"/>
      <c r="H2117" s="5"/>
      <c r="I2117" s="2"/>
      <c r="J2117" s="2"/>
      <c r="K2117" s="2"/>
      <c r="L2117" s="2"/>
      <c r="M2117" s="2"/>
      <c r="N2117"/>
      <c r="O2117" s="2"/>
      <c r="P2117" s="2"/>
      <c r="Q2117" s="2"/>
      <c r="R2117" s="2"/>
      <c r="S2117" s="2"/>
      <c r="T2117" s="2"/>
      <c r="U2117" s="2"/>
      <c r="V2117" s="45"/>
      <c r="W2117" s="45"/>
      <c r="X2117" s="45"/>
      <c r="Y2117" s="2"/>
      <c r="Z2117" s="2"/>
    </row>
    <row r="2118" spans="1:26" x14ac:dyDescent="0.25">
      <c r="A2118" s="11"/>
      <c r="B2118" s="2"/>
      <c r="G2118" s="3"/>
      <c r="H2118" s="5"/>
      <c r="I2118" s="2"/>
      <c r="J2118" s="2"/>
      <c r="K2118" s="2"/>
      <c r="L2118" s="2"/>
      <c r="M2118" s="2"/>
      <c r="N2118"/>
      <c r="O2118" s="2"/>
      <c r="P2118" s="2"/>
      <c r="Q2118" s="2"/>
      <c r="R2118" s="2"/>
      <c r="S2118" s="2"/>
      <c r="T2118" s="2"/>
      <c r="U2118" s="2"/>
      <c r="V2118" s="45"/>
      <c r="W2118" s="45"/>
      <c r="X2118" s="45"/>
      <c r="Y2118" s="2"/>
      <c r="Z2118" s="2"/>
    </row>
    <row r="2119" spans="1:26" x14ac:dyDescent="0.25">
      <c r="A2119" s="11"/>
      <c r="B2119" s="2"/>
      <c r="G2119" s="3"/>
      <c r="H2119" s="5"/>
      <c r="I2119" s="2"/>
      <c r="J2119" s="2"/>
      <c r="K2119" s="2"/>
      <c r="L2119" s="2"/>
      <c r="M2119" s="2"/>
      <c r="N2119"/>
      <c r="O2119" s="2"/>
      <c r="P2119" s="2"/>
      <c r="Q2119" s="2"/>
      <c r="R2119" s="2"/>
      <c r="S2119" s="2"/>
      <c r="T2119" s="2"/>
      <c r="U2119" s="2"/>
      <c r="V2119" s="45"/>
      <c r="W2119" s="45"/>
      <c r="X2119" s="45"/>
      <c r="Y2119" s="2"/>
      <c r="Z2119" s="2"/>
    </row>
    <row r="2120" spans="1:26" x14ac:dyDescent="0.25">
      <c r="A2120" s="11"/>
      <c r="B2120" s="2"/>
      <c r="G2120" s="3"/>
      <c r="H2120" s="5"/>
      <c r="I2120" s="2"/>
      <c r="J2120" s="2"/>
      <c r="K2120" s="2"/>
      <c r="L2120" s="2"/>
      <c r="M2120" s="2"/>
      <c r="N2120"/>
      <c r="O2120" s="2"/>
      <c r="P2120" s="2"/>
      <c r="Q2120" s="2"/>
      <c r="R2120" s="2"/>
      <c r="S2120" s="2"/>
      <c r="T2120" s="2"/>
      <c r="U2120" s="2"/>
      <c r="V2120" s="45"/>
      <c r="W2120" s="45"/>
      <c r="X2120" s="45"/>
      <c r="Y2120" s="2"/>
      <c r="Z2120" s="2"/>
    </row>
    <row r="2121" spans="1:26" x14ac:dyDescent="0.25">
      <c r="A2121" s="11"/>
      <c r="B2121" s="2"/>
      <c r="G2121" s="3"/>
      <c r="H2121" s="5"/>
      <c r="I2121" s="2"/>
      <c r="J2121" s="2"/>
      <c r="K2121" s="2"/>
      <c r="L2121" s="2"/>
      <c r="M2121" s="2"/>
      <c r="N2121"/>
      <c r="O2121" s="2"/>
      <c r="P2121" s="2"/>
      <c r="Q2121" s="2"/>
      <c r="R2121" s="2"/>
      <c r="S2121" s="2"/>
      <c r="T2121" s="2"/>
      <c r="U2121" s="2"/>
      <c r="V2121" s="45"/>
      <c r="W2121" s="45"/>
      <c r="X2121" s="45"/>
      <c r="Y2121" s="2"/>
      <c r="Z2121" s="2"/>
    </row>
    <row r="2122" spans="1:26" x14ac:dyDescent="0.25">
      <c r="A2122" s="11"/>
      <c r="B2122" s="2"/>
      <c r="G2122" s="3"/>
      <c r="H2122" s="5"/>
      <c r="I2122" s="2"/>
      <c r="J2122" s="2"/>
      <c r="K2122" s="2"/>
      <c r="L2122" s="2"/>
      <c r="M2122" s="2"/>
      <c r="N2122"/>
      <c r="O2122" s="2"/>
      <c r="P2122" s="2"/>
      <c r="Q2122" s="2"/>
      <c r="R2122" s="2"/>
      <c r="S2122" s="2"/>
      <c r="T2122" s="2"/>
      <c r="U2122" s="2"/>
      <c r="V2122" s="45"/>
      <c r="W2122" s="45"/>
      <c r="X2122" s="45"/>
      <c r="Y2122" s="2"/>
      <c r="Z2122" s="2"/>
    </row>
    <row r="2123" spans="1:26" x14ac:dyDescent="0.25">
      <c r="A2123" s="11"/>
      <c r="B2123" s="2"/>
      <c r="G2123" s="3"/>
      <c r="H2123" s="5"/>
      <c r="I2123" s="2"/>
      <c r="J2123" s="2"/>
      <c r="K2123" s="2"/>
      <c r="L2123" s="2"/>
      <c r="M2123" s="2"/>
      <c r="N2123"/>
      <c r="O2123" s="2"/>
      <c r="P2123" s="2"/>
      <c r="Q2123" s="2"/>
      <c r="R2123" s="2"/>
      <c r="S2123" s="2"/>
      <c r="T2123" s="2"/>
      <c r="U2123" s="2"/>
      <c r="V2123" s="45"/>
      <c r="W2123" s="45"/>
      <c r="X2123" s="45"/>
      <c r="Y2123" s="2"/>
      <c r="Z2123" s="2"/>
    </row>
    <row r="2124" spans="1:26" x14ac:dyDescent="0.25">
      <c r="A2124" s="11"/>
      <c r="B2124" s="2"/>
      <c r="G2124" s="3"/>
      <c r="H2124" s="5"/>
      <c r="I2124" s="2"/>
      <c r="J2124" s="2"/>
      <c r="K2124" s="2"/>
      <c r="L2124" s="2"/>
      <c r="M2124" s="2"/>
      <c r="N2124"/>
      <c r="O2124" s="2"/>
      <c r="P2124" s="2"/>
      <c r="Q2124" s="2"/>
      <c r="R2124" s="2"/>
      <c r="S2124" s="2"/>
      <c r="T2124" s="2"/>
      <c r="U2124" s="2"/>
      <c r="V2124" s="45"/>
      <c r="W2124" s="45"/>
      <c r="X2124" s="45"/>
      <c r="Y2124" s="2"/>
      <c r="Z2124" s="2"/>
    </row>
    <row r="2125" spans="1:26" x14ac:dyDescent="0.25">
      <c r="A2125" s="11"/>
      <c r="B2125" s="2"/>
      <c r="G2125" s="3"/>
      <c r="H2125" s="5"/>
      <c r="I2125" s="2"/>
      <c r="J2125" s="2"/>
      <c r="K2125" s="2"/>
      <c r="L2125" s="2"/>
      <c r="M2125" s="2"/>
      <c r="N2125"/>
      <c r="O2125" s="2"/>
      <c r="P2125" s="2"/>
      <c r="Q2125" s="2"/>
      <c r="R2125" s="2"/>
      <c r="S2125" s="2"/>
      <c r="T2125" s="2"/>
      <c r="U2125" s="2"/>
      <c r="V2125" s="45"/>
      <c r="W2125" s="45"/>
      <c r="X2125" s="45"/>
      <c r="Y2125" s="2"/>
      <c r="Z2125" s="2"/>
    </row>
    <row r="2126" spans="1:26" x14ac:dyDescent="0.25">
      <c r="A2126" s="11"/>
      <c r="B2126" s="2"/>
      <c r="G2126" s="3"/>
      <c r="H2126" s="5"/>
      <c r="I2126" s="2"/>
      <c r="J2126" s="2"/>
      <c r="K2126" s="2"/>
      <c r="L2126" s="2"/>
      <c r="M2126" s="2"/>
      <c r="N2126"/>
      <c r="O2126" s="2"/>
      <c r="P2126" s="2"/>
      <c r="Q2126" s="2"/>
      <c r="R2126" s="2"/>
      <c r="S2126" s="2"/>
      <c r="T2126" s="2"/>
      <c r="U2126" s="2"/>
      <c r="V2126" s="45"/>
      <c r="W2126" s="45"/>
      <c r="X2126" s="45"/>
      <c r="Y2126" s="2"/>
      <c r="Z2126" s="2"/>
    </row>
    <row r="2127" spans="1:26" x14ac:dyDescent="0.25">
      <c r="A2127" s="11"/>
      <c r="B2127" s="2"/>
      <c r="G2127" s="3"/>
      <c r="H2127" s="5"/>
      <c r="I2127" s="2"/>
      <c r="J2127" s="2"/>
      <c r="K2127" s="2"/>
      <c r="L2127" s="2"/>
      <c r="M2127" s="2"/>
      <c r="N2127"/>
      <c r="O2127" s="2"/>
      <c r="P2127" s="2"/>
      <c r="Q2127" s="2"/>
      <c r="R2127" s="2"/>
      <c r="S2127" s="2"/>
      <c r="T2127" s="2"/>
      <c r="U2127" s="2"/>
      <c r="V2127" s="45"/>
      <c r="W2127" s="45"/>
      <c r="X2127" s="45"/>
      <c r="Y2127" s="2"/>
      <c r="Z2127" s="2"/>
    </row>
    <row r="2128" spans="1:26" x14ac:dyDescent="0.25">
      <c r="A2128" s="11"/>
      <c r="B2128" s="2"/>
      <c r="G2128" s="3"/>
      <c r="H2128" s="5"/>
      <c r="I2128" s="2"/>
      <c r="J2128" s="2"/>
      <c r="K2128" s="2"/>
      <c r="L2128" s="2"/>
      <c r="M2128" s="2"/>
      <c r="N2128"/>
      <c r="O2128" s="2"/>
      <c r="P2128" s="2"/>
      <c r="Q2128" s="2"/>
      <c r="R2128" s="2"/>
      <c r="S2128" s="2"/>
      <c r="T2128" s="2"/>
      <c r="U2128" s="2"/>
      <c r="V2128" s="45"/>
      <c r="W2128" s="45"/>
      <c r="X2128" s="45"/>
      <c r="Y2128" s="2"/>
      <c r="Z2128" s="2"/>
    </row>
    <row r="2129" spans="1:26" x14ac:dyDescent="0.25">
      <c r="A2129" s="11"/>
      <c r="B2129" s="2"/>
      <c r="G2129" s="3"/>
      <c r="H2129" s="5"/>
      <c r="I2129" s="2"/>
      <c r="J2129" s="2"/>
      <c r="K2129" s="2"/>
      <c r="L2129" s="2"/>
      <c r="M2129" s="2"/>
      <c r="N2129"/>
      <c r="O2129" s="2"/>
      <c r="P2129" s="2"/>
      <c r="Q2129" s="2"/>
      <c r="R2129" s="2"/>
      <c r="S2129" s="2"/>
      <c r="T2129" s="2"/>
      <c r="U2129" s="2"/>
      <c r="V2129" s="45"/>
      <c r="W2129" s="45"/>
      <c r="X2129" s="45"/>
      <c r="Y2129" s="2"/>
      <c r="Z2129" s="2"/>
    </row>
    <row r="2130" spans="1:26" x14ac:dyDescent="0.25">
      <c r="A2130" s="11"/>
      <c r="B2130" s="2"/>
      <c r="G2130" s="3"/>
      <c r="H2130" s="5"/>
      <c r="I2130" s="2"/>
      <c r="J2130" s="2"/>
      <c r="K2130" s="2"/>
      <c r="L2130" s="2"/>
      <c r="M2130" s="2"/>
      <c r="N2130"/>
      <c r="O2130" s="2"/>
      <c r="P2130" s="2"/>
      <c r="Q2130" s="2"/>
      <c r="R2130" s="2"/>
      <c r="S2130" s="2"/>
      <c r="T2130" s="2"/>
      <c r="U2130" s="2"/>
      <c r="V2130" s="45"/>
      <c r="W2130" s="45"/>
      <c r="X2130" s="45"/>
      <c r="Y2130" s="2"/>
      <c r="Z2130" s="2"/>
    </row>
    <row r="2131" spans="1:26" x14ac:dyDescent="0.25">
      <c r="A2131" s="11"/>
      <c r="B2131" s="2"/>
      <c r="G2131" s="3"/>
      <c r="H2131" s="5"/>
      <c r="I2131" s="2"/>
      <c r="J2131" s="2"/>
      <c r="K2131" s="2"/>
      <c r="L2131" s="2"/>
      <c r="M2131" s="2"/>
      <c r="N2131"/>
      <c r="O2131" s="2"/>
      <c r="P2131" s="2"/>
      <c r="Q2131" s="2"/>
      <c r="R2131" s="2"/>
      <c r="S2131" s="2"/>
      <c r="T2131" s="2"/>
      <c r="U2131" s="2"/>
      <c r="V2131" s="45"/>
      <c r="W2131" s="45"/>
      <c r="X2131" s="45"/>
      <c r="Y2131" s="2"/>
      <c r="Z2131" s="2"/>
    </row>
    <row r="2132" spans="1:26" x14ac:dyDescent="0.25">
      <c r="A2132" s="11"/>
      <c r="B2132" s="2"/>
      <c r="G2132" s="3"/>
      <c r="H2132" s="5"/>
      <c r="I2132" s="2"/>
      <c r="J2132" s="2"/>
      <c r="K2132" s="2"/>
      <c r="L2132" s="2"/>
      <c r="M2132" s="2"/>
      <c r="N2132"/>
      <c r="O2132" s="2"/>
      <c r="P2132" s="2"/>
      <c r="Q2132" s="2"/>
      <c r="R2132" s="2"/>
      <c r="S2132" s="2"/>
      <c r="T2132" s="2"/>
      <c r="U2132" s="2"/>
      <c r="V2132" s="45"/>
      <c r="W2132" s="45"/>
      <c r="X2132" s="45"/>
      <c r="Y2132" s="2"/>
      <c r="Z2132" s="2"/>
    </row>
    <row r="2133" spans="1:26" x14ac:dyDescent="0.25">
      <c r="A2133" s="11"/>
      <c r="B2133" s="2"/>
      <c r="G2133" s="3"/>
      <c r="H2133" s="5"/>
      <c r="I2133" s="2"/>
      <c r="J2133" s="2"/>
      <c r="K2133" s="2"/>
      <c r="L2133" s="2"/>
      <c r="M2133" s="2"/>
      <c r="N2133"/>
      <c r="O2133" s="2"/>
      <c r="P2133" s="2"/>
      <c r="Q2133" s="2"/>
      <c r="R2133" s="2"/>
      <c r="S2133" s="2"/>
      <c r="T2133" s="2"/>
      <c r="U2133" s="2"/>
      <c r="V2133" s="45"/>
      <c r="W2133" s="45"/>
      <c r="X2133" s="45"/>
      <c r="Y2133" s="2"/>
      <c r="Z2133" s="2"/>
    </row>
    <row r="2134" spans="1:26" x14ac:dyDescent="0.25">
      <c r="A2134" s="11"/>
      <c r="B2134" s="2"/>
      <c r="G2134" s="3"/>
      <c r="H2134" s="5"/>
      <c r="I2134" s="2"/>
      <c r="J2134" s="2"/>
      <c r="K2134" s="2"/>
      <c r="L2134" s="2"/>
      <c r="M2134" s="2"/>
      <c r="N2134"/>
      <c r="O2134" s="2"/>
      <c r="P2134" s="2"/>
      <c r="Q2134" s="2"/>
      <c r="R2134" s="2"/>
      <c r="S2134" s="2"/>
      <c r="T2134" s="2"/>
      <c r="U2134" s="2"/>
      <c r="V2134" s="45"/>
      <c r="W2134" s="45"/>
      <c r="X2134" s="45"/>
      <c r="Y2134" s="2"/>
      <c r="Z2134" s="2"/>
    </row>
    <row r="2135" spans="1:26" x14ac:dyDescent="0.25">
      <c r="A2135" s="11"/>
      <c r="B2135" s="2"/>
      <c r="G2135" s="3"/>
      <c r="H2135" s="5"/>
      <c r="I2135" s="2"/>
      <c r="J2135" s="2"/>
      <c r="K2135" s="2"/>
      <c r="L2135" s="2"/>
      <c r="M2135" s="2"/>
      <c r="N2135"/>
      <c r="O2135" s="2"/>
      <c r="P2135" s="2"/>
      <c r="Q2135" s="2"/>
      <c r="R2135" s="2"/>
      <c r="S2135" s="2"/>
      <c r="T2135" s="2"/>
      <c r="U2135" s="2"/>
      <c r="V2135" s="45"/>
      <c r="W2135" s="45"/>
      <c r="X2135" s="45"/>
      <c r="Y2135" s="2"/>
      <c r="Z2135" s="2"/>
    </row>
    <row r="2136" spans="1:26" x14ac:dyDescent="0.25">
      <c r="A2136" s="11"/>
      <c r="B2136" s="2"/>
      <c r="G2136" s="3"/>
      <c r="H2136" s="5"/>
      <c r="I2136" s="2"/>
      <c r="J2136" s="2"/>
      <c r="K2136" s="2"/>
      <c r="L2136" s="2"/>
      <c r="M2136" s="2"/>
      <c r="N2136"/>
      <c r="O2136" s="2"/>
      <c r="P2136" s="2"/>
      <c r="Q2136" s="2"/>
      <c r="R2136" s="2"/>
      <c r="S2136" s="2"/>
      <c r="T2136" s="2"/>
      <c r="U2136" s="2"/>
      <c r="V2136" s="45"/>
      <c r="W2136" s="45"/>
      <c r="X2136" s="45"/>
      <c r="Y2136" s="2"/>
      <c r="Z2136" s="2"/>
    </row>
    <row r="2137" spans="1:26" x14ac:dyDescent="0.25">
      <c r="A2137" s="11"/>
      <c r="B2137" s="2"/>
      <c r="G2137" s="3"/>
      <c r="H2137" s="5"/>
      <c r="I2137" s="2"/>
      <c r="J2137" s="2"/>
      <c r="K2137" s="2"/>
      <c r="L2137" s="2"/>
      <c r="M2137" s="2"/>
      <c r="N2137"/>
      <c r="O2137" s="2"/>
      <c r="P2137" s="2"/>
      <c r="Q2137" s="2"/>
      <c r="R2137" s="2"/>
      <c r="S2137" s="2"/>
      <c r="T2137" s="2"/>
      <c r="U2137" s="2"/>
      <c r="V2137" s="45"/>
      <c r="W2137" s="45"/>
      <c r="X2137" s="45"/>
      <c r="Y2137" s="2"/>
      <c r="Z2137" s="2"/>
    </row>
    <row r="2138" spans="1:26" x14ac:dyDescent="0.25">
      <c r="A2138" s="11"/>
      <c r="B2138" s="2"/>
      <c r="G2138" s="3"/>
      <c r="H2138" s="5"/>
      <c r="I2138" s="2"/>
      <c r="J2138" s="2"/>
      <c r="K2138" s="2"/>
      <c r="L2138" s="2"/>
      <c r="M2138" s="2"/>
      <c r="N2138"/>
      <c r="O2138" s="2"/>
      <c r="P2138" s="2"/>
      <c r="Q2138" s="2"/>
      <c r="R2138" s="2"/>
      <c r="S2138" s="2"/>
      <c r="T2138" s="2"/>
      <c r="U2138" s="2"/>
      <c r="V2138" s="45"/>
      <c r="W2138" s="45"/>
      <c r="X2138" s="45"/>
      <c r="Y2138" s="2"/>
      <c r="Z2138" s="2"/>
    </row>
    <row r="2139" spans="1:26" x14ac:dyDescent="0.25">
      <c r="A2139" s="11"/>
      <c r="B2139" s="2"/>
      <c r="G2139" s="3"/>
      <c r="H2139" s="5"/>
      <c r="I2139" s="2"/>
      <c r="J2139" s="2"/>
      <c r="K2139" s="2"/>
      <c r="L2139" s="2"/>
      <c r="M2139" s="2"/>
      <c r="N2139"/>
      <c r="O2139" s="2"/>
      <c r="P2139" s="2"/>
      <c r="Q2139" s="2"/>
      <c r="R2139" s="2"/>
      <c r="S2139" s="2"/>
      <c r="T2139" s="2"/>
      <c r="U2139" s="2"/>
      <c r="V2139" s="45"/>
      <c r="W2139" s="45"/>
      <c r="X2139" s="45"/>
      <c r="Y2139" s="2"/>
      <c r="Z2139" s="2"/>
    </row>
    <row r="2140" spans="1:26" x14ac:dyDescent="0.25">
      <c r="A2140" s="11"/>
      <c r="B2140" s="2"/>
      <c r="G2140" s="3"/>
      <c r="H2140" s="5"/>
      <c r="I2140" s="2"/>
      <c r="J2140" s="2"/>
      <c r="K2140" s="2"/>
      <c r="L2140" s="2"/>
      <c r="M2140" s="2"/>
      <c r="N2140"/>
      <c r="O2140" s="2"/>
      <c r="P2140" s="2"/>
      <c r="Q2140" s="2"/>
      <c r="R2140" s="2"/>
      <c r="S2140" s="2"/>
      <c r="T2140" s="2"/>
      <c r="U2140" s="2"/>
      <c r="V2140" s="45"/>
      <c r="W2140" s="45"/>
      <c r="X2140" s="45"/>
      <c r="Y2140" s="2"/>
      <c r="Z2140" s="2"/>
    </row>
    <row r="2141" spans="1:26" x14ac:dyDescent="0.25">
      <c r="A2141" s="11"/>
      <c r="B2141" s="2"/>
      <c r="G2141" s="3"/>
      <c r="H2141" s="5"/>
      <c r="I2141" s="2"/>
      <c r="J2141" s="2"/>
      <c r="K2141" s="2"/>
      <c r="L2141" s="2"/>
      <c r="M2141" s="2"/>
      <c r="N2141"/>
      <c r="O2141" s="2"/>
      <c r="P2141" s="2"/>
      <c r="Q2141" s="2"/>
      <c r="R2141" s="2"/>
      <c r="S2141" s="2"/>
      <c r="T2141" s="2"/>
      <c r="U2141" s="2"/>
      <c r="V2141" s="45"/>
      <c r="W2141" s="45"/>
      <c r="X2141" s="45"/>
      <c r="Y2141" s="2"/>
      <c r="Z2141" s="2"/>
    </row>
    <row r="2142" spans="1:26" x14ac:dyDescent="0.25">
      <c r="A2142" s="11"/>
      <c r="B2142" s="2"/>
      <c r="G2142" s="3"/>
      <c r="H2142" s="5"/>
      <c r="I2142" s="2"/>
      <c r="J2142" s="2"/>
      <c r="K2142" s="2"/>
      <c r="L2142" s="2"/>
      <c r="M2142" s="2"/>
      <c r="N2142"/>
      <c r="O2142" s="2"/>
      <c r="P2142" s="2"/>
      <c r="Q2142" s="2"/>
      <c r="R2142" s="2"/>
      <c r="S2142" s="2"/>
      <c r="T2142" s="2"/>
      <c r="U2142" s="2"/>
      <c r="V2142" s="45"/>
      <c r="W2142" s="45"/>
      <c r="X2142" s="45"/>
      <c r="Y2142" s="2"/>
      <c r="Z2142" s="2"/>
    </row>
    <row r="2143" spans="1:26" x14ac:dyDescent="0.25">
      <c r="A2143" s="11"/>
      <c r="B2143" s="2"/>
      <c r="G2143" s="3"/>
      <c r="H2143" s="5"/>
      <c r="I2143" s="2"/>
      <c r="J2143" s="2"/>
      <c r="K2143" s="2"/>
      <c r="L2143" s="2"/>
      <c r="M2143" s="2"/>
      <c r="N2143"/>
      <c r="O2143" s="2"/>
      <c r="P2143" s="2"/>
      <c r="Q2143" s="2"/>
      <c r="R2143" s="2"/>
      <c r="S2143" s="2"/>
      <c r="T2143" s="2"/>
      <c r="U2143" s="2"/>
      <c r="V2143" s="45"/>
      <c r="W2143" s="45"/>
      <c r="X2143" s="45"/>
      <c r="Y2143" s="2"/>
      <c r="Z2143" s="2"/>
    </row>
    <row r="2144" spans="1:26" x14ac:dyDescent="0.25">
      <c r="A2144" s="11"/>
      <c r="B2144" s="2"/>
      <c r="G2144" s="3"/>
      <c r="H2144" s="5"/>
      <c r="I2144" s="2"/>
      <c r="J2144" s="2"/>
      <c r="K2144" s="2"/>
      <c r="L2144" s="2"/>
      <c r="M2144" s="2"/>
      <c r="N2144"/>
      <c r="O2144" s="2"/>
      <c r="P2144" s="2"/>
      <c r="Q2144" s="2"/>
      <c r="R2144" s="2"/>
      <c r="S2144" s="2"/>
      <c r="T2144" s="2"/>
      <c r="U2144" s="2"/>
      <c r="V2144" s="45"/>
      <c r="W2144" s="45"/>
      <c r="X2144" s="45"/>
      <c r="Y2144" s="2"/>
      <c r="Z2144" s="2"/>
    </row>
    <row r="2145" spans="1:26" x14ac:dyDescent="0.25">
      <c r="A2145" s="11"/>
      <c r="B2145" s="2"/>
      <c r="G2145" s="3"/>
      <c r="H2145" s="5"/>
      <c r="I2145" s="2"/>
      <c r="J2145" s="2"/>
      <c r="K2145" s="2"/>
      <c r="L2145" s="2"/>
      <c r="M2145" s="2"/>
      <c r="N2145"/>
      <c r="O2145" s="2"/>
      <c r="P2145" s="2"/>
      <c r="Q2145" s="2"/>
      <c r="R2145" s="2"/>
      <c r="S2145" s="2"/>
      <c r="T2145" s="2"/>
      <c r="U2145" s="2"/>
      <c r="V2145" s="45"/>
      <c r="W2145" s="45"/>
      <c r="X2145" s="45"/>
      <c r="Y2145" s="2"/>
      <c r="Z2145" s="2"/>
    </row>
    <row r="2146" spans="1:26" x14ac:dyDescent="0.25">
      <c r="A2146" s="11"/>
      <c r="B2146" s="2"/>
      <c r="G2146" s="3"/>
      <c r="H2146" s="5"/>
      <c r="I2146" s="2"/>
      <c r="J2146" s="2"/>
      <c r="K2146" s="2"/>
      <c r="L2146" s="2"/>
      <c r="M2146" s="2"/>
      <c r="N2146"/>
      <c r="O2146" s="2"/>
      <c r="P2146" s="2"/>
      <c r="Q2146" s="2"/>
      <c r="R2146" s="2"/>
      <c r="S2146" s="2"/>
      <c r="T2146" s="2"/>
      <c r="U2146" s="2"/>
      <c r="V2146" s="45"/>
      <c r="W2146" s="45"/>
      <c r="X2146" s="45"/>
      <c r="Y2146" s="2"/>
      <c r="Z2146" s="2"/>
    </row>
    <row r="2147" spans="1:26" x14ac:dyDescent="0.25">
      <c r="A2147" s="11"/>
      <c r="B2147" s="2"/>
      <c r="G2147" s="3"/>
      <c r="H2147" s="5"/>
      <c r="I2147" s="2"/>
      <c r="J2147" s="2"/>
      <c r="K2147" s="2"/>
      <c r="L2147" s="2"/>
      <c r="M2147" s="2"/>
      <c r="N2147"/>
      <c r="O2147" s="2"/>
      <c r="P2147" s="2"/>
      <c r="Q2147" s="2"/>
      <c r="R2147" s="2"/>
      <c r="S2147" s="2"/>
      <c r="T2147" s="2"/>
      <c r="U2147" s="2"/>
      <c r="V2147" s="45"/>
      <c r="W2147" s="45"/>
      <c r="X2147" s="45"/>
      <c r="Y2147" s="2"/>
      <c r="Z2147" s="2"/>
    </row>
    <row r="2148" spans="1:26" x14ac:dyDescent="0.25">
      <c r="A2148" s="11"/>
      <c r="B2148" s="2"/>
      <c r="G2148" s="3"/>
      <c r="H2148" s="5"/>
      <c r="I2148" s="2"/>
      <c r="J2148" s="2"/>
      <c r="K2148" s="2"/>
      <c r="L2148" s="2"/>
      <c r="M2148" s="2"/>
      <c r="N2148"/>
      <c r="O2148" s="2"/>
      <c r="P2148" s="2"/>
      <c r="Q2148" s="2"/>
      <c r="R2148" s="2"/>
      <c r="S2148" s="2"/>
      <c r="T2148" s="2"/>
      <c r="U2148" s="2"/>
      <c r="V2148" s="45"/>
      <c r="W2148" s="45"/>
      <c r="X2148" s="45"/>
      <c r="Y2148" s="2"/>
      <c r="Z2148" s="2"/>
    </row>
    <row r="2149" spans="1:26" x14ac:dyDescent="0.25">
      <c r="A2149" s="11"/>
      <c r="B2149" s="2"/>
      <c r="G2149" s="3"/>
      <c r="H2149" s="5"/>
      <c r="I2149" s="2"/>
      <c r="J2149" s="2"/>
      <c r="K2149" s="2"/>
      <c r="L2149" s="2"/>
      <c r="M2149" s="2"/>
      <c r="N2149"/>
      <c r="O2149" s="2"/>
      <c r="P2149" s="2"/>
      <c r="Q2149" s="2"/>
      <c r="R2149" s="2"/>
      <c r="S2149" s="2"/>
      <c r="T2149" s="2"/>
      <c r="U2149" s="2"/>
      <c r="V2149" s="45"/>
      <c r="W2149" s="45"/>
      <c r="X2149" s="45"/>
      <c r="Y2149" s="2"/>
      <c r="Z2149" s="2"/>
    </row>
    <row r="2150" spans="1:26" x14ac:dyDescent="0.25">
      <c r="A2150" s="11"/>
      <c r="B2150" s="2"/>
      <c r="G2150" s="3"/>
      <c r="H2150" s="5"/>
      <c r="I2150" s="2"/>
      <c r="J2150" s="2"/>
      <c r="K2150" s="2"/>
      <c r="L2150" s="2"/>
      <c r="M2150" s="2"/>
      <c r="N2150"/>
      <c r="O2150" s="2"/>
      <c r="P2150" s="2"/>
      <c r="Q2150" s="2"/>
      <c r="R2150" s="2"/>
      <c r="S2150" s="2"/>
      <c r="T2150" s="2"/>
      <c r="U2150" s="2"/>
      <c r="V2150" s="45"/>
      <c r="W2150" s="45"/>
      <c r="X2150" s="45"/>
      <c r="Y2150" s="2"/>
      <c r="Z2150" s="2"/>
    </row>
    <row r="2151" spans="1:26" x14ac:dyDescent="0.25">
      <c r="A2151" s="11"/>
      <c r="B2151" s="2"/>
      <c r="G2151" s="3"/>
      <c r="H2151" s="5"/>
      <c r="I2151" s="2"/>
      <c r="J2151" s="2"/>
      <c r="K2151" s="2"/>
      <c r="L2151" s="2"/>
      <c r="M2151" s="2"/>
      <c r="N2151"/>
      <c r="O2151" s="2"/>
      <c r="P2151" s="2"/>
      <c r="Q2151" s="2"/>
      <c r="R2151" s="2"/>
      <c r="S2151" s="2"/>
      <c r="T2151" s="2"/>
      <c r="U2151" s="2"/>
      <c r="V2151" s="45"/>
      <c r="W2151" s="45"/>
      <c r="X2151" s="45"/>
      <c r="Y2151" s="2"/>
      <c r="Z2151" s="2"/>
    </row>
    <row r="2152" spans="1:26" x14ac:dyDescent="0.25">
      <c r="A2152" s="11"/>
      <c r="B2152" s="2"/>
      <c r="G2152" s="3"/>
      <c r="H2152" s="5"/>
      <c r="I2152" s="2"/>
      <c r="J2152" s="2"/>
      <c r="K2152" s="2"/>
      <c r="L2152" s="2"/>
      <c r="M2152" s="2"/>
      <c r="N2152"/>
      <c r="O2152" s="2"/>
      <c r="P2152" s="2"/>
      <c r="Q2152" s="2"/>
      <c r="R2152" s="2"/>
      <c r="S2152" s="2"/>
      <c r="T2152" s="2"/>
      <c r="U2152" s="2"/>
      <c r="V2152" s="45"/>
      <c r="W2152" s="45"/>
      <c r="X2152" s="45"/>
      <c r="Y2152" s="2"/>
      <c r="Z2152" s="2"/>
    </row>
    <row r="2153" spans="1:26" x14ac:dyDescent="0.25">
      <c r="A2153" s="11"/>
      <c r="B2153" s="2"/>
      <c r="G2153" s="3"/>
      <c r="H2153" s="5"/>
      <c r="I2153" s="2"/>
      <c r="J2153" s="2"/>
      <c r="K2153" s="2"/>
      <c r="L2153" s="2"/>
      <c r="M2153" s="2"/>
      <c r="N2153"/>
      <c r="O2153" s="2"/>
      <c r="P2153" s="2"/>
      <c r="Q2153" s="2"/>
      <c r="R2153" s="2"/>
      <c r="S2153" s="2"/>
      <c r="T2153" s="2"/>
      <c r="U2153" s="2"/>
      <c r="V2153" s="45"/>
      <c r="W2153" s="45"/>
      <c r="X2153" s="45"/>
      <c r="Y2153" s="2"/>
      <c r="Z2153" s="2"/>
    </row>
    <row r="2154" spans="1:26" x14ac:dyDescent="0.25">
      <c r="A2154" s="11"/>
      <c r="B2154" s="2"/>
      <c r="G2154" s="3"/>
      <c r="H2154" s="5"/>
      <c r="I2154" s="2"/>
      <c r="J2154" s="2"/>
      <c r="K2154" s="2"/>
      <c r="L2154" s="2"/>
      <c r="M2154" s="2"/>
      <c r="N2154"/>
      <c r="O2154" s="2"/>
      <c r="P2154" s="2"/>
      <c r="Q2154" s="2"/>
      <c r="R2154" s="2"/>
      <c r="S2154" s="2"/>
      <c r="T2154" s="2"/>
      <c r="U2154" s="2"/>
      <c r="V2154" s="45"/>
      <c r="W2154" s="45"/>
      <c r="X2154" s="45"/>
      <c r="Y2154" s="2"/>
      <c r="Z2154" s="2"/>
    </row>
    <row r="2155" spans="1:26" x14ac:dyDescent="0.25">
      <c r="A2155" s="11"/>
      <c r="B2155" s="2"/>
      <c r="G2155" s="3"/>
      <c r="H2155" s="5"/>
      <c r="I2155" s="2"/>
      <c r="J2155" s="2"/>
      <c r="K2155" s="2"/>
      <c r="L2155" s="2"/>
      <c r="M2155" s="2"/>
      <c r="N2155"/>
      <c r="O2155" s="2"/>
      <c r="P2155" s="2"/>
      <c r="Q2155" s="2"/>
      <c r="R2155" s="2"/>
      <c r="S2155" s="2"/>
      <c r="T2155" s="2"/>
      <c r="U2155" s="2"/>
      <c r="V2155" s="45"/>
      <c r="W2155" s="45"/>
      <c r="X2155" s="45"/>
      <c r="Y2155" s="2"/>
      <c r="Z2155" s="2"/>
    </row>
    <row r="2156" spans="1:26" x14ac:dyDescent="0.25">
      <c r="A2156" s="11"/>
      <c r="B2156" s="2"/>
      <c r="G2156" s="3"/>
      <c r="H2156" s="5"/>
      <c r="I2156" s="2"/>
      <c r="J2156" s="2"/>
      <c r="K2156" s="2"/>
      <c r="L2156" s="2"/>
      <c r="M2156" s="2"/>
      <c r="N2156"/>
      <c r="O2156" s="2"/>
      <c r="P2156" s="2"/>
      <c r="Q2156" s="2"/>
      <c r="R2156" s="2"/>
      <c r="S2156" s="2"/>
      <c r="T2156" s="2"/>
      <c r="U2156" s="2"/>
      <c r="V2156" s="45"/>
      <c r="W2156" s="45"/>
      <c r="X2156" s="45"/>
      <c r="Y2156" s="2"/>
      <c r="Z2156" s="2"/>
    </row>
    <row r="2157" spans="1:26" x14ac:dyDescent="0.25">
      <c r="A2157" s="11"/>
      <c r="B2157" s="2"/>
      <c r="G2157" s="3"/>
      <c r="H2157" s="5"/>
      <c r="I2157" s="2"/>
      <c r="J2157" s="2"/>
      <c r="K2157" s="2"/>
      <c r="L2157" s="2"/>
      <c r="M2157" s="2"/>
      <c r="N2157"/>
      <c r="O2157" s="2"/>
      <c r="P2157" s="2"/>
      <c r="Q2157" s="2"/>
      <c r="R2157" s="2"/>
      <c r="S2157" s="2"/>
      <c r="T2157" s="2"/>
      <c r="U2157" s="2"/>
      <c r="V2157" s="45"/>
      <c r="W2157" s="45"/>
      <c r="X2157" s="45"/>
      <c r="Y2157" s="2"/>
      <c r="Z2157" s="2"/>
    </row>
    <row r="2158" spans="1:26" x14ac:dyDescent="0.25">
      <c r="A2158" s="11"/>
      <c r="B2158" s="2"/>
      <c r="G2158" s="3"/>
      <c r="H2158" s="5"/>
      <c r="I2158" s="2"/>
      <c r="J2158" s="2"/>
      <c r="K2158" s="2"/>
      <c r="L2158" s="2"/>
      <c r="M2158" s="2"/>
      <c r="N2158"/>
      <c r="O2158" s="2"/>
      <c r="P2158" s="2"/>
      <c r="Q2158" s="2"/>
      <c r="R2158" s="2"/>
      <c r="S2158" s="2"/>
      <c r="T2158" s="2"/>
      <c r="U2158" s="2"/>
      <c r="V2158" s="45"/>
      <c r="W2158" s="45"/>
      <c r="X2158" s="45"/>
      <c r="Y2158" s="2"/>
      <c r="Z2158" s="2"/>
    </row>
    <row r="2159" spans="1:26" x14ac:dyDescent="0.25">
      <c r="A2159" s="11"/>
      <c r="B2159" s="2"/>
      <c r="G2159" s="3"/>
      <c r="H2159" s="5"/>
      <c r="I2159" s="2"/>
      <c r="J2159" s="2"/>
      <c r="K2159" s="2"/>
      <c r="L2159" s="2"/>
      <c r="M2159" s="2"/>
      <c r="N2159"/>
      <c r="O2159" s="2"/>
      <c r="P2159" s="2"/>
      <c r="Q2159" s="2"/>
      <c r="R2159" s="2"/>
      <c r="S2159" s="2"/>
      <c r="T2159" s="2"/>
      <c r="U2159" s="2"/>
      <c r="V2159" s="45"/>
      <c r="W2159" s="45"/>
      <c r="X2159" s="45"/>
      <c r="Y2159" s="2"/>
      <c r="Z2159" s="2"/>
    </row>
    <row r="2160" spans="1:26" x14ac:dyDescent="0.25">
      <c r="A2160" s="11"/>
      <c r="B2160" s="2"/>
      <c r="G2160" s="3"/>
      <c r="H2160" s="5"/>
      <c r="I2160" s="2"/>
      <c r="J2160" s="2"/>
      <c r="K2160" s="2"/>
      <c r="L2160" s="2"/>
      <c r="M2160" s="2"/>
      <c r="N2160"/>
      <c r="O2160" s="2"/>
      <c r="P2160" s="2"/>
      <c r="Q2160" s="2"/>
      <c r="R2160" s="2"/>
      <c r="S2160" s="2"/>
      <c r="T2160" s="2"/>
      <c r="U2160" s="2"/>
      <c r="V2160" s="45"/>
      <c r="W2160" s="45"/>
      <c r="X2160" s="45"/>
      <c r="Y2160" s="2"/>
      <c r="Z2160" s="2"/>
    </row>
    <row r="2161" spans="1:26" x14ac:dyDescent="0.25">
      <c r="A2161" s="11"/>
      <c r="B2161" s="2"/>
      <c r="G2161" s="3"/>
      <c r="H2161" s="5"/>
      <c r="I2161" s="2"/>
      <c r="J2161" s="2"/>
      <c r="K2161" s="2"/>
      <c r="L2161" s="2"/>
      <c r="M2161" s="2"/>
      <c r="N2161"/>
      <c r="O2161" s="2"/>
      <c r="P2161" s="2"/>
      <c r="Q2161" s="2"/>
      <c r="R2161" s="2"/>
      <c r="S2161" s="2"/>
      <c r="T2161" s="2"/>
      <c r="U2161" s="2"/>
      <c r="V2161" s="45"/>
      <c r="W2161" s="45"/>
      <c r="X2161" s="45"/>
      <c r="Y2161" s="2"/>
      <c r="Z2161" s="2"/>
    </row>
    <row r="2162" spans="1:26" x14ac:dyDescent="0.25">
      <c r="A2162" s="11"/>
      <c r="B2162" s="2"/>
      <c r="G2162" s="3"/>
      <c r="H2162" s="5"/>
      <c r="I2162" s="2"/>
      <c r="J2162" s="2"/>
      <c r="K2162" s="2"/>
      <c r="L2162" s="2"/>
      <c r="M2162" s="2"/>
      <c r="N2162"/>
      <c r="O2162" s="2"/>
      <c r="P2162" s="2"/>
      <c r="Q2162" s="2"/>
      <c r="R2162" s="2"/>
      <c r="S2162" s="2"/>
      <c r="T2162" s="2"/>
      <c r="U2162" s="2"/>
      <c r="V2162" s="45"/>
      <c r="W2162" s="45"/>
      <c r="X2162" s="45"/>
      <c r="Y2162" s="2"/>
      <c r="Z2162" s="2"/>
    </row>
    <row r="2163" spans="1:26" x14ac:dyDescent="0.25">
      <c r="A2163" s="11"/>
      <c r="B2163" s="2"/>
      <c r="G2163" s="3"/>
      <c r="H2163" s="5"/>
      <c r="I2163" s="2"/>
      <c r="J2163" s="2"/>
      <c r="K2163" s="2"/>
      <c r="L2163" s="2"/>
      <c r="M2163" s="2"/>
      <c r="N2163"/>
      <c r="O2163" s="2"/>
      <c r="P2163" s="2"/>
      <c r="Q2163" s="2"/>
      <c r="R2163" s="2"/>
      <c r="S2163" s="2"/>
      <c r="T2163" s="2"/>
      <c r="U2163" s="2"/>
      <c r="V2163" s="45"/>
      <c r="W2163" s="45"/>
      <c r="X2163" s="45"/>
      <c r="Y2163" s="2"/>
      <c r="Z2163" s="2"/>
    </row>
    <row r="2164" spans="1:26" x14ac:dyDescent="0.25">
      <c r="A2164" s="11"/>
      <c r="B2164" s="2"/>
      <c r="G2164" s="3"/>
      <c r="H2164" s="5"/>
      <c r="I2164" s="2"/>
      <c r="J2164" s="2"/>
      <c r="K2164" s="2"/>
      <c r="L2164" s="2"/>
      <c r="M2164" s="2"/>
      <c r="N2164"/>
      <c r="O2164" s="2"/>
      <c r="P2164" s="2"/>
      <c r="Q2164" s="2"/>
      <c r="R2164" s="2"/>
      <c r="S2164" s="2"/>
      <c r="T2164" s="2"/>
      <c r="U2164" s="2"/>
      <c r="V2164" s="45"/>
      <c r="W2164" s="45"/>
      <c r="X2164" s="45"/>
      <c r="Y2164" s="2"/>
      <c r="Z2164" s="2"/>
    </row>
    <row r="2165" spans="1:26" x14ac:dyDescent="0.25">
      <c r="A2165" s="11"/>
      <c r="B2165" s="2"/>
      <c r="G2165" s="3"/>
      <c r="H2165" s="5"/>
      <c r="I2165" s="2"/>
      <c r="J2165" s="2"/>
      <c r="K2165" s="2"/>
      <c r="L2165" s="2"/>
      <c r="M2165" s="2"/>
      <c r="N2165"/>
      <c r="O2165" s="2"/>
      <c r="P2165" s="2"/>
      <c r="Q2165" s="2"/>
      <c r="R2165" s="2"/>
      <c r="S2165" s="2"/>
      <c r="T2165" s="2"/>
      <c r="U2165" s="2"/>
      <c r="V2165" s="45"/>
      <c r="W2165" s="45"/>
      <c r="X2165" s="45"/>
      <c r="Y2165" s="2"/>
      <c r="Z2165" s="2"/>
    </row>
    <row r="2166" spans="1:26" x14ac:dyDescent="0.25">
      <c r="A2166" s="11"/>
      <c r="B2166" s="2"/>
      <c r="G2166" s="3"/>
      <c r="H2166" s="5"/>
      <c r="I2166" s="2"/>
      <c r="J2166" s="2"/>
      <c r="K2166" s="2"/>
      <c r="L2166" s="2"/>
      <c r="M2166" s="2"/>
      <c r="N2166"/>
      <c r="O2166" s="2"/>
      <c r="P2166" s="2"/>
      <c r="Q2166" s="2"/>
      <c r="R2166" s="2"/>
      <c r="S2166" s="2"/>
      <c r="T2166" s="2"/>
      <c r="U2166" s="2"/>
      <c r="V2166" s="45"/>
      <c r="W2166" s="45"/>
      <c r="X2166" s="45"/>
      <c r="Y2166" s="2"/>
      <c r="Z2166" s="2"/>
    </row>
    <row r="2167" spans="1:26" x14ac:dyDescent="0.25">
      <c r="A2167" s="11"/>
      <c r="B2167" s="2"/>
      <c r="G2167" s="3"/>
      <c r="H2167" s="5"/>
      <c r="I2167" s="2"/>
      <c r="J2167" s="2"/>
      <c r="K2167" s="2"/>
      <c r="L2167" s="2"/>
      <c r="M2167" s="2"/>
      <c r="N2167"/>
      <c r="O2167" s="2"/>
      <c r="P2167" s="2"/>
      <c r="Q2167" s="2"/>
      <c r="R2167" s="2"/>
      <c r="S2167" s="2"/>
      <c r="T2167" s="2"/>
      <c r="U2167" s="2"/>
      <c r="V2167" s="45"/>
      <c r="W2167" s="45"/>
      <c r="X2167" s="45"/>
      <c r="Y2167" s="2"/>
      <c r="Z2167" s="2"/>
    </row>
    <row r="2168" spans="1:26" x14ac:dyDescent="0.25">
      <c r="A2168" s="11"/>
      <c r="B2168" s="2"/>
      <c r="G2168" s="3"/>
      <c r="H2168" s="5"/>
      <c r="I2168" s="2"/>
      <c r="J2168" s="2"/>
      <c r="K2168" s="2"/>
      <c r="L2168" s="2"/>
      <c r="M2168" s="2"/>
      <c r="N2168"/>
      <c r="O2168" s="2"/>
      <c r="P2168" s="2"/>
      <c r="Q2168" s="2"/>
      <c r="R2168" s="2"/>
      <c r="S2168" s="2"/>
      <c r="T2168" s="2"/>
      <c r="U2168" s="2"/>
      <c r="V2168" s="45"/>
      <c r="W2168" s="45"/>
      <c r="X2168" s="45"/>
      <c r="Y2168" s="2"/>
      <c r="Z2168" s="2"/>
    </row>
    <row r="2169" spans="1:26" x14ac:dyDescent="0.25">
      <c r="A2169" s="11"/>
      <c r="B2169" s="2"/>
      <c r="G2169" s="3"/>
      <c r="H2169" s="5"/>
      <c r="I2169" s="2"/>
      <c r="J2169" s="2"/>
      <c r="K2169" s="2"/>
      <c r="L2169" s="2"/>
      <c r="M2169" s="2"/>
      <c r="N2169"/>
      <c r="O2169" s="2"/>
      <c r="P2169" s="2"/>
      <c r="Q2169" s="2"/>
      <c r="R2169" s="2"/>
      <c r="S2169" s="2"/>
      <c r="T2169" s="2"/>
      <c r="U2169" s="2"/>
      <c r="V2169" s="45"/>
      <c r="W2169" s="45"/>
      <c r="X2169" s="45"/>
      <c r="Y2169" s="2"/>
      <c r="Z2169" s="2"/>
    </row>
  </sheetData>
  <autoFilter ref="A120:AA296"/>
  <sortState ref="A363:Z2169">
    <sortCondition ref="C363:C2169"/>
    <sortCondition ref="F363:F216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475"/>
  <sheetViews>
    <sheetView topLeftCell="A319" workbookViewId="0">
      <selection activeCell="N347" sqref="N347"/>
    </sheetView>
  </sheetViews>
  <sheetFormatPr defaultRowHeight="15" x14ac:dyDescent="0.25"/>
  <cols>
    <col min="2" max="2" width="18.42578125" bestFit="1" customWidth="1"/>
    <col min="18" max="18" width="14.7109375" bestFit="1" customWidth="1"/>
  </cols>
  <sheetData>
    <row r="1" spans="1:27" x14ac:dyDescent="0.25">
      <c r="A1" s="68" t="s">
        <v>328</v>
      </c>
    </row>
    <row r="3" spans="1:27" x14ac:dyDescent="0.25">
      <c r="A3" s="19" t="s">
        <v>71</v>
      </c>
      <c r="B3" s="2" t="s">
        <v>4</v>
      </c>
      <c r="C3" s="3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4" t="s">
        <v>11</v>
      </c>
      <c r="J3" s="5" t="s">
        <v>12</v>
      </c>
      <c r="K3" s="5" t="s">
        <v>43</v>
      </c>
      <c r="L3" s="5" t="s">
        <v>13</v>
      </c>
      <c r="M3" s="4" t="s">
        <v>14</v>
      </c>
      <c r="N3" s="5" t="s">
        <v>15</v>
      </c>
      <c r="O3" s="5" t="s">
        <v>16</v>
      </c>
      <c r="P3" s="5" t="s">
        <v>17</v>
      </c>
      <c r="Q3" s="5" t="s">
        <v>28</v>
      </c>
      <c r="R3" s="2" t="s">
        <v>29</v>
      </c>
      <c r="S3" s="2" t="s">
        <v>30</v>
      </c>
      <c r="T3" s="2" t="s">
        <v>31</v>
      </c>
      <c r="U3" s="2" t="s">
        <v>51</v>
      </c>
      <c r="V3" t="s">
        <v>57</v>
      </c>
      <c r="W3" s="2" t="s">
        <v>58</v>
      </c>
      <c r="X3" t="s">
        <v>123</v>
      </c>
      <c r="Y3" s="4" t="s">
        <v>124</v>
      </c>
    </row>
    <row r="4" spans="1:27" x14ac:dyDescent="0.25">
      <c r="A4" s="19">
        <v>44713</v>
      </c>
      <c r="B4" s="2">
        <v>32629</v>
      </c>
      <c r="C4" s="3">
        <v>19591.575810333332</v>
      </c>
      <c r="D4" s="2">
        <v>3247</v>
      </c>
      <c r="E4" s="2">
        <v>17623</v>
      </c>
      <c r="F4" s="2">
        <v>6040</v>
      </c>
      <c r="G4" s="2">
        <v>1572</v>
      </c>
      <c r="H4" s="2">
        <v>4147</v>
      </c>
      <c r="I4" s="4">
        <v>0.50750938673341672</v>
      </c>
      <c r="J4" s="5">
        <v>5.4976851851851853E-3</v>
      </c>
      <c r="K4" s="5">
        <v>6.8247480532703901E-3</v>
      </c>
      <c r="L4" s="5">
        <v>4.4930555555555557E-2</v>
      </c>
      <c r="M4" s="4">
        <v>0.61639549436795993</v>
      </c>
      <c r="N4" s="5">
        <v>6.3935185185185178E-2</v>
      </c>
      <c r="O4" s="5">
        <v>0.10071527777777778</v>
      </c>
      <c r="P4" s="5">
        <v>1.3928935185185185</v>
      </c>
      <c r="Q4" s="5">
        <v>7.8893327193723412E-2</v>
      </c>
      <c r="R4" s="2">
        <v>1648</v>
      </c>
      <c r="S4" s="2">
        <v>829</v>
      </c>
      <c r="T4" s="2">
        <v>118</v>
      </c>
      <c r="U4" s="2">
        <v>11792</v>
      </c>
      <c r="V4">
        <v>2248</v>
      </c>
      <c r="W4" s="2">
        <v>7258</v>
      </c>
      <c r="X4">
        <v>11792</v>
      </c>
      <c r="Y4" s="4">
        <v>0.61887426491178943</v>
      </c>
      <c r="Z4">
        <v>18669</v>
      </c>
    </row>
    <row r="5" spans="1:27" x14ac:dyDescent="0.25">
      <c r="A5" s="1"/>
      <c r="B5" s="11"/>
      <c r="C5" s="2"/>
      <c r="F5" s="2"/>
      <c r="G5" s="3"/>
      <c r="H5" s="2"/>
      <c r="I5" s="2"/>
      <c r="J5" s="2"/>
      <c r="K5" s="2"/>
      <c r="L5" s="2"/>
      <c r="M5" s="4"/>
      <c r="N5" s="5"/>
      <c r="O5" s="5"/>
      <c r="P5" s="5"/>
      <c r="Q5" s="4"/>
      <c r="R5" s="5"/>
      <c r="S5" s="5"/>
      <c r="T5" s="5"/>
      <c r="U5" s="5"/>
      <c r="V5" s="2"/>
      <c r="W5" s="2"/>
      <c r="X5" s="2"/>
      <c r="Y5" s="2"/>
      <c r="AA5" s="2"/>
    </row>
    <row r="6" spans="1:27" x14ac:dyDescent="0.25">
      <c r="A6" s="68" t="s">
        <v>334</v>
      </c>
      <c r="B6" s="11"/>
      <c r="C6" s="2"/>
      <c r="F6" s="2"/>
      <c r="G6" s="3"/>
      <c r="H6" s="2"/>
      <c r="I6" s="2"/>
      <c r="J6" s="2"/>
      <c r="K6" s="2"/>
      <c r="L6" s="2"/>
      <c r="M6" s="4"/>
      <c r="N6" s="5"/>
      <c r="O6" s="5"/>
      <c r="P6" s="5"/>
      <c r="Q6" s="4"/>
      <c r="R6" s="5"/>
      <c r="S6" s="5"/>
      <c r="T6" s="5"/>
      <c r="U6" s="5"/>
      <c r="V6" s="2"/>
      <c r="W6" s="2"/>
      <c r="X6" s="2"/>
      <c r="Y6" s="2"/>
      <c r="AA6" s="2"/>
    </row>
    <row r="7" spans="1:27" x14ac:dyDescent="0.25">
      <c r="A7" s="1"/>
      <c r="B7" s="11"/>
      <c r="C7" s="2"/>
      <c r="F7" s="2"/>
      <c r="G7" s="3"/>
      <c r="H7" s="2"/>
      <c r="I7" s="2"/>
      <c r="J7" s="2"/>
      <c r="K7" s="2"/>
      <c r="L7" s="2"/>
      <c r="M7" s="4"/>
      <c r="N7" s="5"/>
      <c r="O7" s="5"/>
      <c r="P7" s="5"/>
      <c r="Q7" s="4"/>
      <c r="R7" s="5"/>
      <c r="S7" s="5"/>
      <c r="T7" s="5"/>
      <c r="U7" s="5"/>
      <c r="V7" s="2"/>
      <c r="W7" s="2"/>
      <c r="X7" s="2"/>
      <c r="Y7" s="2"/>
      <c r="AA7" s="2"/>
    </row>
    <row r="8" spans="1:27" x14ac:dyDescent="0.25">
      <c r="A8" s="19" t="s">
        <v>71</v>
      </c>
      <c r="B8" t="s">
        <v>93</v>
      </c>
      <c r="C8" s="2" t="s">
        <v>4</v>
      </c>
      <c r="D8" s="3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10</v>
      </c>
      <c r="J8" s="4" t="s">
        <v>11</v>
      </c>
      <c r="K8" s="5" t="s">
        <v>12</v>
      </c>
      <c r="L8" s="5" t="s">
        <v>43</v>
      </c>
      <c r="M8" s="5" t="s">
        <v>13</v>
      </c>
      <c r="N8" s="4" t="s">
        <v>14</v>
      </c>
      <c r="O8" s="5" t="s">
        <v>15</v>
      </c>
      <c r="P8" s="5" t="s">
        <v>16</v>
      </c>
      <c r="Q8" s="5" t="s">
        <v>17</v>
      </c>
      <c r="R8" s="5" t="s">
        <v>28</v>
      </c>
      <c r="S8" s="2" t="s">
        <v>29</v>
      </c>
      <c r="T8" s="2" t="s">
        <v>30</v>
      </c>
      <c r="U8" s="2" t="s">
        <v>31</v>
      </c>
      <c r="V8" s="2" t="s">
        <v>51</v>
      </c>
      <c r="W8" t="s">
        <v>57</v>
      </c>
      <c r="X8" s="2" t="s">
        <v>58</v>
      </c>
      <c r="Y8" t="s">
        <v>123</v>
      </c>
      <c r="Z8" s="4" t="s">
        <v>124</v>
      </c>
      <c r="AA8" t="s">
        <v>322</v>
      </c>
    </row>
    <row r="9" spans="1:27" x14ac:dyDescent="0.25">
      <c r="A9" s="19">
        <v>44713</v>
      </c>
      <c r="B9" t="s">
        <v>81</v>
      </c>
      <c r="C9" s="2">
        <v>4146</v>
      </c>
      <c r="D9" s="3">
        <v>3279.8471528333339</v>
      </c>
      <c r="E9" s="2">
        <v>464</v>
      </c>
      <c r="F9" s="2">
        <v>2250</v>
      </c>
      <c r="G9" s="2">
        <v>795</v>
      </c>
      <c r="H9" s="2">
        <v>200</v>
      </c>
      <c r="I9" s="2">
        <v>437</v>
      </c>
      <c r="J9" s="4">
        <v>0.43722943722943725</v>
      </c>
      <c r="K9" s="5">
        <v>6.2210648148148138E-3</v>
      </c>
      <c r="L9" s="5">
        <v>6.8634509780343099E-3</v>
      </c>
      <c r="M9" s="5">
        <v>3.3391203703703708E-2</v>
      </c>
      <c r="N9" s="4">
        <v>0.56060606060606055</v>
      </c>
      <c r="O9" s="5">
        <v>7.6776620370370377E-2</v>
      </c>
      <c r="P9" s="5">
        <v>0.1235329861111111</v>
      </c>
      <c r="Q9" s="5">
        <v>1.3579166666666669</v>
      </c>
      <c r="R9" s="5">
        <v>9.775721371318602E-2</v>
      </c>
      <c r="S9" s="2">
        <v>285</v>
      </c>
      <c r="T9" s="2">
        <v>172</v>
      </c>
      <c r="U9" s="2">
        <v>43</v>
      </c>
      <c r="V9" s="2">
        <v>1506</v>
      </c>
      <c r="W9">
        <v>422</v>
      </c>
      <c r="X9" s="2">
        <v>965</v>
      </c>
      <c r="Y9">
        <v>1506</v>
      </c>
      <c r="Z9" s="4">
        <v>0.66353824495542002</v>
      </c>
      <c r="AA9">
        <v>2231</v>
      </c>
    </row>
    <row r="10" spans="1:27" x14ac:dyDescent="0.25">
      <c r="A10" s="19">
        <v>44713</v>
      </c>
      <c r="B10" t="s">
        <v>95</v>
      </c>
      <c r="C10" s="2">
        <v>4730</v>
      </c>
      <c r="D10" s="3">
        <v>2213.5021463333337</v>
      </c>
      <c r="E10" s="2">
        <v>570</v>
      </c>
      <c r="F10" s="2">
        <v>2576</v>
      </c>
      <c r="G10" s="2">
        <v>864</v>
      </c>
      <c r="H10" s="2">
        <v>216</v>
      </c>
      <c r="I10" s="2">
        <v>504</v>
      </c>
      <c r="J10" s="4">
        <v>0.6024734982332155</v>
      </c>
      <c r="K10" s="5">
        <v>4.7106481481481478E-3</v>
      </c>
      <c r="L10" s="5">
        <v>5.3359957793482496E-3</v>
      </c>
      <c r="M10" s="5">
        <v>2.6342592592592591E-2</v>
      </c>
      <c r="N10" s="4">
        <v>0.74204946996466437</v>
      </c>
      <c r="O10" s="5">
        <v>7.6342592592592601E-2</v>
      </c>
      <c r="P10" s="5">
        <v>0.11040509259259261</v>
      </c>
      <c r="Q10" s="5">
        <v>1.3928935185185185</v>
      </c>
      <c r="R10" s="5">
        <v>7.4089179518249185E-2</v>
      </c>
      <c r="S10" s="2">
        <v>179</v>
      </c>
      <c r="T10" s="2">
        <v>81</v>
      </c>
      <c r="U10" s="2">
        <v>5</v>
      </c>
      <c r="V10" s="2">
        <v>1468</v>
      </c>
      <c r="W10">
        <v>283</v>
      </c>
      <c r="X10" s="2">
        <v>919</v>
      </c>
      <c r="Y10">
        <v>1468</v>
      </c>
      <c r="Z10" s="4">
        <v>0.57896959459459463</v>
      </c>
      <c r="AA10">
        <v>2473</v>
      </c>
    </row>
    <row r="11" spans="1:27" x14ac:dyDescent="0.25">
      <c r="A11" s="19">
        <v>44713</v>
      </c>
      <c r="B11" t="s">
        <v>80</v>
      </c>
      <c r="C11" s="2">
        <v>3805</v>
      </c>
      <c r="D11" s="3">
        <v>2421.0916159999983</v>
      </c>
      <c r="E11" s="2">
        <v>376</v>
      </c>
      <c r="F11" s="2">
        <v>2150</v>
      </c>
      <c r="G11" s="2">
        <v>676</v>
      </c>
      <c r="H11" s="2">
        <v>200</v>
      </c>
      <c r="I11" s="2">
        <v>403</v>
      </c>
      <c r="J11" s="4">
        <v>0.56836461126005366</v>
      </c>
      <c r="K11" s="5">
        <v>5.092592592592593E-3</v>
      </c>
      <c r="L11" s="5">
        <v>5.8043516036143401E-3</v>
      </c>
      <c r="M11" s="5">
        <v>2.4386574074074074E-2</v>
      </c>
      <c r="N11" s="4">
        <v>0.67292225201072386</v>
      </c>
      <c r="O11" s="5">
        <v>7.2685185185185186E-2</v>
      </c>
      <c r="P11" s="5">
        <v>0.11497685185185186</v>
      </c>
      <c r="Q11" s="5">
        <v>1.1629398148148149</v>
      </c>
      <c r="R11" s="5">
        <v>0.10152046288696633</v>
      </c>
      <c r="S11" s="2">
        <v>218</v>
      </c>
      <c r="T11" s="2">
        <v>157</v>
      </c>
      <c r="U11" s="2">
        <v>36</v>
      </c>
      <c r="V11" s="2">
        <v>1202</v>
      </c>
      <c r="W11">
        <v>349</v>
      </c>
      <c r="X11" s="2">
        <v>771</v>
      </c>
      <c r="Y11">
        <v>1202</v>
      </c>
      <c r="Z11" s="4">
        <v>0.59213884635017866</v>
      </c>
      <c r="AA11">
        <v>2012</v>
      </c>
    </row>
    <row r="12" spans="1:27" x14ac:dyDescent="0.25">
      <c r="A12" s="19">
        <v>44713</v>
      </c>
      <c r="B12" t="s">
        <v>89</v>
      </c>
      <c r="C12" s="2">
        <v>6250</v>
      </c>
      <c r="D12" s="3">
        <v>2328.3237938333309</v>
      </c>
      <c r="E12" s="2">
        <v>618</v>
      </c>
      <c r="F12" s="2">
        <v>3176</v>
      </c>
      <c r="G12" s="2">
        <v>1122</v>
      </c>
      <c r="H12" s="2">
        <v>270</v>
      </c>
      <c r="I12" s="2">
        <v>1064</v>
      </c>
      <c r="J12" s="4">
        <v>0.55211726384364823</v>
      </c>
      <c r="K12" s="5">
        <v>5.0868055555555554E-3</v>
      </c>
      <c r="L12" s="5">
        <v>6.0074911026661848E-3</v>
      </c>
      <c r="M12" s="5">
        <v>3.1990740740740743E-2</v>
      </c>
      <c r="N12" s="4">
        <v>0.67263843648208466</v>
      </c>
      <c r="O12" s="5">
        <v>6.2094907407407411E-2</v>
      </c>
      <c r="P12" s="5">
        <v>9.830092592592593E-2</v>
      </c>
      <c r="Q12" s="5">
        <v>1.1187500000000001</v>
      </c>
      <c r="R12" s="5">
        <v>5.9795611689586206E-2</v>
      </c>
      <c r="S12" s="2">
        <v>194</v>
      </c>
      <c r="T12" s="2">
        <v>75</v>
      </c>
      <c r="U12" s="2">
        <v>7</v>
      </c>
      <c r="V12" s="2">
        <v>2409</v>
      </c>
      <c r="W12">
        <v>288</v>
      </c>
      <c r="X12" s="2">
        <v>1536</v>
      </c>
      <c r="Y12">
        <v>2409</v>
      </c>
      <c r="Z12" s="4">
        <v>0.63198671831765352</v>
      </c>
      <c r="AA12">
        <v>3757</v>
      </c>
    </row>
    <row r="13" spans="1:27" x14ac:dyDescent="0.25">
      <c r="A13" s="19">
        <v>44713</v>
      </c>
      <c r="B13" t="s">
        <v>87</v>
      </c>
      <c r="C13" s="2">
        <v>8102</v>
      </c>
      <c r="D13" s="3">
        <v>5534.710122500006</v>
      </c>
      <c r="E13" s="2">
        <v>709</v>
      </c>
      <c r="F13" s="2">
        <v>4483</v>
      </c>
      <c r="G13" s="2">
        <v>1500</v>
      </c>
      <c r="H13" s="2">
        <v>410</v>
      </c>
      <c r="I13" s="2">
        <v>1000</v>
      </c>
      <c r="J13" s="4">
        <v>0.45310245310245312</v>
      </c>
      <c r="K13" s="5">
        <v>6.1805555555555563E-3</v>
      </c>
      <c r="L13" s="5">
        <v>7.9871967024744746E-3</v>
      </c>
      <c r="M13" s="5">
        <v>4.4930555555555557E-2</v>
      </c>
      <c r="N13" s="4">
        <v>0.55266955266955264</v>
      </c>
      <c r="O13" s="5">
        <v>6.0995370370370366E-2</v>
      </c>
      <c r="P13" s="5">
        <v>9.4097222222222221E-2</v>
      </c>
      <c r="Q13" s="5">
        <v>1.1109837962962963</v>
      </c>
      <c r="R13" s="5">
        <v>7.9245270158777095E-2</v>
      </c>
      <c r="S13" s="2">
        <v>479</v>
      </c>
      <c r="T13" s="2">
        <v>201</v>
      </c>
      <c r="U13" s="2">
        <v>8</v>
      </c>
      <c r="V13" s="2">
        <v>3030</v>
      </c>
      <c r="W13">
        <v>488</v>
      </c>
      <c r="X13" s="2">
        <v>1726</v>
      </c>
      <c r="Y13">
        <v>3030</v>
      </c>
      <c r="Z13" s="4">
        <v>0.6134581881533101</v>
      </c>
      <c r="AA13">
        <v>4822</v>
      </c>
    </row>
    <row r="14" spans="1:27" x14ac:dyDescent="0.25">
      <c r="A14" s="19">
        <v>44713</v>
      </c>
      <c r="B14" t="s">
        <v>76</v>
      </c>
      <c r="C14" s="2">
        <v>3976</v>
      </c>
      <c r="D14" s="3">
        <v>2979.25212816667</v>
      </c>
      <c r="E14" s="2">
        <v>382</v>
      </c>
      <c r="F14" s="2">
        <v>2083</v>
      </c>
      <c r="G14" s="2">
        <v>754</v>
      </c>
      <c r="H14" s="2">
        <v>200</v>
      </c>
      <c r="I14" s="2">
        <v>557</v>
      </c>
      <c r="J14" s="4">
        <v>0.42972972972972973</v>
      </c>
      <c r="K14" s="5">
        <v>7.0081018518518522E-3</v>
      </c>
      <c r="L14" s="5">
        <v>8.6390452952952949E-3</v>
      </c>
      <c r="M14" s="5">
        <v>3.8993055555555559E-2</v>
      </c>
      <c r="N14" s="4">
        <v>0.49459459459459459</v>
      </c>
      <c r="O14" s="5">
        <v>5.4212962962962963E-2</v>
      </c>
      <c r="P14" s="5">
        <v>8.6562500000000001E-2</v>
      </c>
      <c r="Q14" s="5">
        <v>0.76059027777777777</v>
      </c>
      <c r="R14" s="5">
        <v>8.229997911092006E-2</v>
      </c>
      <c r="S14" s="2">
        <v>234</v>
      </c>
      <c r="T14" s="2">
        <v>116</v>
      </c>
      <c r="U14" s="2">
        <v>15</v>
      </c>
      <c r="V14" s="2">
        <v>1580</v>
      </c>
      <c r="W14">
        <v>325</v>
      </c>
      <c r="X14" s="2">
        <v>937</v>
      </c>
      <c r="Y14">
        <v>1580</v>
      </c>
      <c r="Z14" s="4">
        <v>0.64257206208425721</v>
      </c>
      <c r="AA14">
        <v>2392</v>
      </c>
    </row>
    <row r="15" spans="1:27" x14ac:dyDescent="0.25">
      <c r="A15" s="19">
        <v>44713</v>
      </c>
      <c r="B15" t="s">
        <v>94</v>
      </c>
      <c r="C15" s="2">
        <v>1489</v>
      </c>
      <c r="D15" s="3">
        <v>834.70385166666597</v>
      </c>
      <c r="E15" s="2">
        <v>121</v>
      </c>
      <c r="F15" s="2">
        <v>789</v>
      </c>
      <c r="G15" s="2">
        <v>328</v>
      </c>
      <c r="H15" s="2">
        <v>76</v>
      </c>
      <c r="I15" s="2">
        <v>175</v>
      </c>
      <c r="J15" s="4">
        <v>0.46610169491525422</v>
      </c>
      <c r="K15" s="5">
        <v>6.626157407407407E-3</v>
      </c>
      <c r="L15" s="5">
        <v>8.4276914626490902E-3</v>
      </c>
      <c r="M15" s="5">
        <v>3.3194444444444443E-2</v>
      </c>
      <c r="N15" s="4">
        <v>0.51694915254237284</v>
      </c>
      <c r="O15" s="5">
        <v>5.1666666666666673E-2</v>
      </c>
      <c r="P15" s="5">
        <v>8.3200231481481479E-2</v>
      </c>
      <c r="Q15" s="5">
        <v>0.72120370370370368</v>
      </c>
      <c r="R15" s="5">
        <v>6.7083575936447773E-2</v>
      </c>
      <c r="S15" s="2">
        <v>59</v>
      </c>
      <c r="T15" s="2">
        <v>27</v>
      </c>
      <c r="U15" s="2">
        <v>4</v>
      </c>
      <c r="V15" s="2">
        <v>587</v>
      </c>
      <c r="W15">
        <v>86</v>
      </c>
      <c r="X15" s="2">
        <v>394</v>
      </c>
      <c r="Y15">
        <v>587</v>
      </c>
      <c r="Z15" s="4">
        <v>0.59294871794871795</v>
      </c>
      <c r="AA15">
        <v>970</v>
      </c>
    </row>
    <row r="16" spans="1:27" x14ac:dyDescent="0.25">
      <c r="A16" s="19">
        <v>44713</v>
      </c>
      <c r="B16" t="s">
        <v>82</v>
      </c>
      <c r="C16" s="2">
        <v>131</v>
      </c>
      <c r="D16" s="3">
        <v>0.14499899999999999</v>
      </c>
      <c r="E16" s="2">
        <v>7</v>
      </c>
      <c r="F16" s="2">
        <v>116</v>
      </c>
      <c r="G16" s="2">
        <v>1</v>
      </c>
      <c r="H16" s="2">
        <v>0</v>
      </c>
      <c r="I16" s="2">
        <v>7</v>
      </c>
      <c r="J16" s="4" t="s">
        <v>77</v>
      </c>
      <c r="K16" s="5">
        <v>1.8587962962962962E-2</v>
      </c>
      <c r="L16" s="5">
        <v>1.5053240740740739E-2</v>
      </c>
      <c r="M16" s="5">
        <v>2.9224537037037038E-2</v>
      </c>
      <c r="N16" s="4" t="s">
        <v>77</v>
      </c>
      <c r="O16" s="5" t="s">
        <v>77</v>
      </c>
      <c r="P16" s="5" t="s">
        <v>77</v>
      </c>
      <c r="Q16" s="5" t="s">
        <v>77</v>
      </c>
      <c r="R16" s="5">
        <v>1.5088242187500002E-2</v>
      </c>
      <c r="S16" s="2">
        <v>0</v>
      </c>
      <c r="T16" s="2">
        <v>0</v>
      </c>
      <c r="U16" s="2">
        <v>0</v>
      </c>
      <c r="V16" s="2">
        <v>10</v>
      </c>
      <c r="W16">
        <v>7</v>
      </c>
      <c r="X16" s="2">
        <v>10</v>
      </c>
      <c r="Y16">
        <v>10</v>
      </c>
      <c r="Z16" s="4" t="s">
        <v>77</v>
      </c>
      <c r="AA16">
        <v>12</v>
      </c>
    </row>
    <row r="17" spans="1:27" x14ac:dyDescent="0.25">
      <c r="A17" s="1"/>
      <c r="B17" s="11"/>
      <c r="C17" s="2"/>
      <c r="F17" s="2"/>
      <c r="G17" s="3"/>
      <c r="H17" s="2"/>
      <c r="I17" s="2"/>
      <c r="J17" s="2"/>
      <c r="K17" s="2"/>
      <c r="L17" s="2"/>
      <c r="M17" s="4"/>
      <c r="N17" s="5"/>
      <c r="O17" s="5"/>
      <c r="P17" s="5"/>
      <c r="Q17" s="4"/>
      <c r="R17" s="18"/>
      <c r="S17" s="5"/>
      <c r="T17" s="5"/>
      <c r="U17" s="5"/>
      <c r="V17" s="2"/>
      <c r="W17" s="2"/>
      <c r="X17" s="2"/>
      <c r="Y17" s="2"/>
      <c r="AA17" s="2"/>
    </row>
    <row r="18" spans="1:27" x14ac:dyDescent="0.25">
      <c r="A18" s="42" t="s">
        <v>335</v>
      </c>
      <c r="B18" s="11"/>
      <c r="C18" s="2"/>
      <c r="F18" s="2"/>
      <c r="G18" s="3"/>
      <c r="H18" s="2"/>
      <c r="I18" s="2"/>
      <c r="J18" s="2"/>
      <c r="K18" s="2"/>
      <c r="L18" s="2"/>
      <c r="M18" s="4"/>
      <c r="N18" s="5"/>
      <c r="O18" s="5"/>
      <c r="P18" s="5"/>
      <c r="Q18" s="4"/>
      <c r="R18" s="5"/>
      <c r="S18" s="5"/>
      <c r="T18" s="5"/>
      <c r="U18" s="5"/>
      <c r="V18" s="2"/>
      <c r="W18" s="2"/>
      <c r="X18" s="2"/>
      <c r="Y18" s="2"/>
      <c r="AA18" s="2"/>
    </row>
    <row r="19" spans="1:27" x14ac:dyDescent="0.25">
      <c r="A19" s="42"/>
      <c r="B19" s="11"/>
      <c r="C19" s="2"/>
      <c r="F19" s="2"/>
      <c r="G19" s="3"/>
      <c r="H19" s="2"/>
      <c r="I19" s="2"/>
      <c r="J19" s="2"/>
      <c r="K19" s="2"/>
      <c r="L19" s="2"/>
      <c r="M19" s="4"/>
      <c r="N19" s="5"/>
      <c r="O19" s="5"/>
      <c r="P19" s="5"/>
      <c r="Q19" s="4"/>
      <c r="R19" s="5"/>
      <c r="S19" s="5"/>
      <c r="T19" s="5"/>
      <c r="U19" s="5"/>
      <c r="V19" s="2"/>
      <c r="W19" s="2"/>
      <c r="X19" s="2"/>
      <c r="Y19" s="2"/>
      <c r="AA19" s="2"/>
    </row>
    <row r="20" spans="1:27" x14ac:dyDescent="0.25">
      <c r="A20" s="1" t="s">
        <v>99</v>
      </c>
      <c r="B20" s="11"/>
      <c r="C20" s="2"/>
      <c r="F20" s="2"/>
      <c r="G20" s="3"/>
      <c r="H20" s="2"/>
      <c r="I20" s="2"/>
      <c r="J20" s="2"/>
      <c r="K20" s="2"/>
      <c r="L20" s="2"/>
      <c r="M20" s="4"/>
      <c r="N20" s="5"/>
      <c r="O20" s="5"/>
      <c r="P20" s="5"/>
      <c r="Q20" s="4"/>
      <c r="R20" s="5"/>
      <c r="S20" s="5"/>
      <c r="T20" s="5"/>
      <c r="U20" s="5"/>
      <c r="V20" s="2"/>
      <c r="W20" s="2"/>
      <c r="X20" s="2"/>
      <c r="Y20" s="2"/>
      <c r="AA20" s="2"/>
    </row>
    <row r="21" spans="1:27" x14ac:dyDescent="0.25">
      <c r="A21" s="1"/>
      <c r="B21" s="11"/>
      <c r="C21" s="2"/>
      <c r="F21" s="2"/>
      <c r="G21" s="3"/>
      <c r="H21" s="2"/>
      <c r="I21" s="2"/>
      <c r="J21" s="2"/>
      <c r="K21" s="2"/>
      <c r="L21" s="2"/>
      <c r="M21" s="4"/>
      <c r="N21" s="5"/>
      <c r="O21" s="5"/>
      <c r="P21" s="5"/>
      <c r="Q21" s="4"/>
      <c r="R21" s="5"/>
      <c r="S21" s="5"/>
      <c r="T21" s="5"/>
      <c r="U21" s="5"/>
      <c r="V21" s="2"/>
      <c r="W21" s="2"/>
      <c r="X21" s="2"/>
      <c r="Y21" s="2"/>
      <c r="AA21" s="2"/>
    </row>
    <row r="22" spans="1:27" x14ac:dyDescent="0.25">
      <c r="A22" s="19" t="s">
        <v>71</v>
      </c>
      <c r="B22" t="s">
        <v>98</v>
      </c>
      <c r="C22" s="2" t="s">
        <v>4</v>
      </c>
      <c r="D22" s="3" t="s">
        <v>5</v>
      </c>
      <c r="E22" s="5" t="s">
        <v>28</v>
      </c>
      <c r="F22" s="2" t="s">
        <v>29</v>
      </c>
      <c r="G22" s="2" t="s">
        <v>30</v>
      </c>
      <c r="H22" s="2" t="s">
        <v>31</v>
      </c>
      <c r="I22" s="2" t="s">
        <v>51</v>
      </c>
      <c r="J22" t="s">
        <v>57</v>
      </c>
      <c r="K22" s="2" t="s">
        <v>58</v>
      </c>
      <c r="L22" s="5"/>
      <c r="M22" s="5"/>
      <c r="N22" s="4"/>
      <c r="O22" s="5"/>
      <c r="P22" s="5"/>
      <c r="Q22" s="5"/>
      <c r="R22" s="5"/>
      <c r="S22" s="2"/>
      <c r="T22" s="2"/>
      <c r="U22" s="2"/>
      <c r="V22" s="2"/>
      <c r="X22" s="2"/>
    </row>
    <row r="23" spans="1:27" x14ac:dyDescent="0.25">
      <c r="A23" s="19">
        <v>44713</v>
      </c>
      <c r="B23" t="s">
        <v>81</v>
      </c>
      <c r="C23" s="2">
        <v>1691</v>
      </c>
      <c r="D23" s="3">
        <v>4066.221578000001</v>
      </c>
      <c r="E23" s="5">
        <v>0.10545810113656542</v>
      </c>
      <c r="F23" s="2">
        <v>345</v>
      </c>
      <c r="G23" s="2">
        <v>212</v>
      </c>
      <c r="H23" s="2">
        <v>59</v>
      </c>
      <c r="I23" s="2">
        <v>1666</v>
      </c>
      <c r="J23">
        <v>461</v>
      </c>
      <c r="K23" s="2">
        <v>1024</v>
      </c>
    </row>
    <row r="24" spans="1:27" x14ac:dyDescent="0.25">
      <c r="A24" s="19">
        <v>44713</v>
      </c>
      <c r="B24" t="s">
        <v>80</v>
      </c>
      <c r="C24" s="2">
        <v>1307</v>
      </c>
      <c r="D24" s="3">
        <v>2451.9616191666655</v>
      </c>
      <c r="E24" s="5">
        <v>9.6307038245927123E-2</v>
      </c>
      <c r="F24" s="2">
        <v>222</v>
      </c>
      <c r="G24" s="2">
        <v>156</v>
      </c>
      <c r="H24" s="2">
        <v>35</v>
      </c>
      <c r="I24" s="2">
        <v>1292</v>
      </c>
      <c r="J24">
        <v>370</v>
      </c>
      <c r="K24" s="2">
        <v>841</v>
      </c>
    </row>
    <row r="25" spans="1:27" x14ac:dyDescent="0.25">
      <c r="A25" s="19">
        <v>44713</v>
      </c>
      <c r="B25" t="s">
        <v>87</v>
      </c>
      <c r="C25" s="2">
        <v>2749</v>
      </c>
      <c r="D25" s="3">
        <v>5418.6648591666735</v>
      </c>
      <c r="E25" s="5">
        <v>8.4231229403486096E-2</v>
      </c>
      <c r="F25" s="2">
        <v>477</v>
      </c>
      <c r="G25" s="2">
        <v>200</v>
      </c>
      <c r="H25" s="2">
        <v>8</v>
      </c>
      <c r="I25" s="2">
        <v>2723</v>
      </c>
      <c r="J25">
        <v>446</v>
      </c>
      <c r="K25" s="2">
        <v>1461</v>
      </c>
    </row>
    <row r="26" spans="1:27" x14ac:dyDescent="0.25">
      <c r="A26" s="19">
        <v>44713</v>
      </c>
      <c r="B26" t="s">
        <v>76</v>
      </c>
      <c r="C26" s="2">
        <v>1625</v>
      </c>
      <c r="D26" s="3">
        <v>3061.7810123333343</v>
      </c>
      <c r="E26" s="5">
        <v>8.2163444076090414E-2</v>
      </c>
      <c r="F26" s="2">
        <v>235</v>
      </c>
      <c r="G26" s="2">
        <v>116</v>
      </c>
      <c r="H26" s="2">
        <v>15</v>
      </c>
      <c r="I26" s="2">
        <v>1615</v>
      </c>
      <c r="J26">
        <v>320</v>
      </c>
      <c r="K26" s="2">
        <v>943</v>
      </c>
    </row>
    <row r="27" spans="1:27" x14ac:dyDescent="0.25">
      <c r="A27" s="19">
        <v>44713</v>
      </c>
      <c r="B27" t="s">
        <v>90</v>
      </c>
      <c r="C27" s="2">
        <v>1655</v>
      </c>
      <c r="D27" s="3">
        <v>2163.7699173333335</v>
      </c>
      <c r="E27" s="5">
        <v>6.7295268021189542E-2</v>
      </c>
      <c r="F27" s="2">
        <v>177</v>
      </c>
      <c r="G27" s="2">
        <v>77</v>
      </c>
      <c r="H27" s="2">
        <v>0</v>
      </c>
      <c r="I27" s="2">
        <v>1614</v>
      </c>
      <c r="J27">
        <v>314</v>
      </c>
      <c r="K27" s="2">
        <v>1061</v>
      </c>
    </row>
    <row r="28" spans="1:27" x14ac:dyDescent="0.25">
      <c r="A28" s="19">
        <v>44713</v>
      </c>
      <c r="B28" t="s">
        <v>89</v>
      </c>
      <c r="C28" s="2">
        <v>2265</v>
      </c>
      <c r="D28" s="3">
        <v>2018.3474123333319</v>
      </c>
      <c r="E28" s="5">
        <v>5.8673752665848178E-2</v>
      </c>
      <c r="F28" s="2">
        <v>167</v>
      </c>
      <c r="G28" s="2">
        <v>60</v>
      </c>
      <c r="H28" s="2">
        <v>1</v>
      </c>
      <c r="I28" s="2">
        <v>2206</v>
      </c>
      <c r="J28">
        <v>243</v>
      </c>
      <c r="K28" s="2">
        <v>1383</v>
      </c>
    </row>
    <row r="29" spans="1:27" x14ac:dyDescent="0.25">
      <c r="A29" s="19">
        <v>44713</v>
      </c>
      <c r="B29" t="s">
        <v>82</v>
      </c>
      <c r="C29" s="2">
        <v>697</v>
      </c>
      <c r="D29" s="3">
        <v>410.82941200000045</v>
      </c>
      <c r="E29" s="5">
        <v>4.082745927478134E-2</v>
      </c>
      <c r="F29" s="2">
        <v>25</v>
      </c>
      <c r="G29" s="2">
        <v>8</v>
      </c>
      <c r="H29" s="2">
        <v>0</v>
      </c>
      <c r="I29" s="2">
        <v>677</v>
      </c>
      <c r="J29">
        <v>94</v>
      </c>
      <c r="K29" s="2">
        <v>527</v>
      </c>
    </row>
    <row r="30" spans="1:27" x14ac:dyDescent="0.25">
      <c r="A30" s="19">
        <v>44713</v>
      </c>
      <c r="B30" t="s">
        <v>94</v>
      </c>
      <c r="C30" s="2">
        <v>12</v>
      </c>
      <c r="D30" s="3">
        <v>0</v>
      </c>
      <c r="E30" s="5">
        <v>2.0407982638888888E-2</v>
      </c>
      <c r="F30" s="2">
        <v>0</v>
      </c>
      <c r="G30" s="2">
        <v>0</v>
      </c>
      <c r="H30" s="2">
        <v>0</v>
      </c>
      <c r="I30" s="2">
        <v>10</v>
      </c>
      <c r="J30">
        <v>0</v>
      </c>
      <c r="K30" s="2">
        <v>9</v>
      </c>
    </row>
    <row r="31" spans="1:27" x14ac:dyDescent="0.25">
      <c r="A31" s="19">
        <v>44713</v>
      </c>
      <c r="B31" t="s">
        <v>77</v>
      </c>
      <c r="C31" s="2">
        <v>25884</v>
      </c>
      <c r="D31" s="3">
        <v>0</v>
      </c>
      <c r="E31" s="5">
        <v>9.8369988425925925E-3</v>
      </c>
      <c r="F31" s="2">
        <v>0</v>
      </c>
      <c r="G31" s="2">
        <v>0</v>
      </c>
      <c r="H31" s="2">
        <v>0</v>
      </c>
      <c r="I31" s="2">
        <v>5219</v>
      </c>
      <c r="J31">
        <v>0</v>
      </c>
      <c r="K31" s="2">
        <v>18</v>
      </c>
    </row>
    <row r="32" spans="1:27" x14ac:dyDescent="0.25">
      <c r="A32" s="1"/>
      <c r="B32" s="11"/>
      <c r="C32" s="2"/>
      <c r="F32" s="2"/>
      <c r="G32" s="3"/>
      <c r="H32" s="2"/>
      <c r="I32" s="2"/>
      <c r="J32" s="2"/>
      <c r="K32" s="2"/>
      <c r="L32" s="2"/>
      <c r="M32" s="4"/>
      <c r="N32" s="5"/>
      <c r="O32" s="5"/>
      <c r="P32" s="5"/>
      <c r="Q32" s="4"/>
      <c r="R32" s="5"/>
      <c r="S32" s="5"/>
      <c r="T32" s="5"/>
      <c r="U32" s="5"/>
      <c r="V32" s="2"/>
      <c r="W32" s="2"/>
      <c r="X32" s="2"/>
      <c r="Y32" s="2"/>
      <c r="AA32" s="2"/>
    </row>
    <row r="33" spans="1:27" x14ac:dyDescent="0.25">
      <c r="A33" s="42" t="s">
        <v>337</v>
      </c>
      <c r="B33" s="11"/>
      <c r="C33" s="2"/>
      <c r="F33" s="2"/>
      <c r="G33" s="3"/>
      <c r="H33" s="2"/>
      <c r="I33" s="2"/>
      <c r="J33" s="2"/>
      <c r="K33" s="2"/>
      <c r="L33" s="2"/>
      <c r="M33" s="4"/>
      <c r="N33" s="5"/>
      <c r="O33" s="5"/>
      <c r="P33" s="5"/>
      <c r="Q33" s="4"/>
      <c r="R33" s="5"/>
      <c r="S33" s="5"/>
      <c r="T33" s="5"/>
      <c r="U33" s="5"/>
      <c r="V33" s="2"/>
      <c r="W33" s="2"/>
      <c r="X33" s="2"/>
      <c r="Y33" s="2"/>
      <c r="AA33" s="2"/>
    </row>
    <row r="34" spans="1:27" x14ac:dyDescent="0.25">
      <c r="A34" s="1"/>
      <c r="B34" s="11"/>
      <c r="C34" s="2"/>
      <c r="F34" s="2"/>
      <c r="G34" s="3"/>
      <c r="H34" s="2"/>
      <c r="I34" s="2"/>
      <c r="J34" s="2"/>
      <c r="K34" s="2"/>
      <c r="L34" s="2"/>
      <c r="M34" s="4"/>
      <c r="N34" s="5"/>
      <c r="O34" s="5"/>
      <c r="P34" s="5"/>
      <c r="Q34" s="4"/>
      <c r="R34" s="5"/>
      <c r="S34" s="5"/>
      <c r="T34" s="5"/>
      <c r="U34" s="5"/>
      <c r="V34" s="2"/>
      <c r="W34" s="2"/>
      <c r="X34" s="2"/>
      <c r="Y34" s="2"/>
      <c r="AA34" s="2"/>
    </row>
    <row r="35" spans="1:27" x14ac:dyDescent="0.25">
      <c r="A35" s="41" t="s">
        <v>209</v>
      </c>
      <c r="B35" s="11"/>
      <c r="C35" s="2"/>
      <c r="F35" s="2"/>
      <c r="G35" s="3"/>
      <c r="H35" s="2"/>
      <c r="I35" s="2"/>
      <c r="J35" s="2"/>
      <c r="K35" s="2"/>
      <c r="L35" s="2"/>
      <c r="M35" s="4"/>
      <c r="N35" s="5"/>
      <c r="O35" s="5"/>
      <c r="P35" s="5"/>
      <c r="Q35" s="4"/>
      <c r="R35" s="5"/>
      <c r="S35" s="5"/>
      <c r="T35" s="5"/>
      <c r="U35" s="5"/>
      <c r="V35" s="2"/>
      <c r="W35" s="2"/>
      <c r="X35" s="2"/>
      <c r="Y35" s="2"/>
      <c r="AA35" s="2"/>
    </row>
    <row r="36" spans="1:27" x14ac:dyDescent="0.25">
      <c r="A36" s="42"/>
      <c r="B36" s="11"/>
      <c r="C36" s="2"/>
      <c r="F36" s="2"/>
      <c r="G36" s="3"/>
      <c r="H36" s="2"/>
      <c r="I36" s="2"/>
      <c r="J36" s="2"/>
      <c r="K36" s="2"/>
      <c r="L36" s="2"/>
      <c r="M36" s="4"/>
      <c r="N36" s="5"/>
      <c r="O36" s="5"/>
      <c r="P36" s="5"/>
      <c r="Q36" s="4"/>
      <c r="R36" s="5"/>
      <c r="S36" s="5"/>
      <c r="T36" s="5"/>
      <c r="U36" s="5"/>
      <c r="V36" s="2"/>
      <c r="W36" s="2"/>
      <c r="X36" s="2"/>
      <c r="Y36" s="2"/>
      <c r="AA36" s="2"/>
    </row>
    <row r="37" spans="1:27" x14ac:dyDescent="0.25">
      <c r="A37" s="2" t="s">
        <v>210</v>
      </c>
      <c r="B37" s="19" t="s">
        <v>71</v>
      </c>
      <c r="C37" t="s">
        <v>74</v>
      </c>
      <c r="D37" t="s">
        <v>129</v>
      </c>
      <c r="E37" t="s">
        <v>130</v>
      </c>
      <c r="F37" t="s">
        <v>266</v>
      </c>
      <c r="G37" s="3" t="s">
        <v>5</v>
      </c>
      <c r="H37" s="5" t="s">
        <v>28</v>
      </c>
      <c r="I37" s="2" t="s">
        <v>29</v>
      </c>
      <c r="J37" s="2" t="s">
        <v>30</v>
      </c>
      <c r="K37" s="2" t="s">
        <v>31</v>
      </c>
      <c r="L37" s="2" t="s">
        <v>102</v>
      </c>
      <c r="M37" s="2" t="s">
        <v>51</v>
      </c>
      <c r="N37" t="s">
        <v>57</v>
      </c>
      <c r="O37" s="2" t="s">
        <v>58</v>
      </c>
      <c r="P37" s="2" t="s">
        <v>6</v>
      </c>
      <c r="Q37" s="2" t="s">
        <v>202</v>
      </c>
      <c r="R37" s="2" t="s">
        <v>8</v>
      </c>
      <c r="S37" s="2" t="s">
        <v>9</v>
      </c>
      <c r="T37" s="2" t="s">
        <v>203</v>
      </c>
      <c r="U37" t="s">
        <v>322</v>
      </c>
      <c r="V37" s="2"/>
      <c r="W37" s="2"/>
      <c r="X37" s="2"/>
      <c r="Y37" s="2"/>
      <c r="AA37" s="2"/>
    </row>
    <row r="38" spans="1:27" x14ac:dyDescent="0.25">
      <c r="A38" s="2">
        <v>2022</v>
      </c>
      <c r="B38" s="19">
        <v>44713</v>
      </c>
      <c r="C38" t="s">
        <v>81</v>
      </c>
      <c r="D38" t="s">
        <v>140</v>
      </c>
      <c r="E38" t="s">
        <v>132</v>
      </c>
      <c r="F38" t="s">
        <v>269</v>
      </c>
      <c r="G38" s="3">
        <v>1293.9233155000009</v>
      </c>
      <c r="H38" s="5">
        <v>0.151170465813214</v>
      </c>
      <c r="I38" s="2">
        <v>111</v>
      </c>
      <c r="J38" s="2">
        <v>82</v>
      </c>
      <c r="K38" s="2">
        <v>30</v>
      </c>
      <c r="L38" s="2">
        <v>407</v>
      </c>
      <c r="M38" s="2">
        <v>398</v>
      </c>
      <c r="N38">
        <v>79</v>
      </c>
      <c r="O38" s="2">
        <v>207</v>
      </c>
      <c r="P38" s="2">
        <v>95</v>
      </c>
      <c r="Q38" s="2">
        <v>230</v>
      </c>
      <c r="R38" s="2">
        <v>54</v>
      </c>
      <c r="S38" s="2">
        <v>9</v>
      </c>
      <c r="T38" s="2">
        <v>19</v>
      </c>
      <c r="U38">
        <v>402</v>
      </c>
    </row>
    <row r="39" spans="1:27" x14ac:dyDescent="0.25">
      <c r="A39" s="2">
        <v>2022</v>
      </c>
      <c r="B39" s="19">
        <v>44713</v>
      </c>
      <c r="C39" t="s">
        <v>80</v>
      </c>
      <c r="D39" t="s">
        <v>133</v>
      </c>
      <c r="E39" t="s">
        <v>132</v>
      </c>
      <c r="F39" t="s">
        <v>267</v>
      </c>
      <c r="G39" s="3">
        <v>1300.7177481666665</v>
      </c>
      <c r="H39" s="5">
        <v>0.10014315717096835</v>
      </c>
      <c r="I39" s="2">
        <v>117</v>
      </c>
      <c r="J39" s="2">
        <v>80</v>
      </c>
      <c r="K39" s="2">
        <v>19</v>
      </c>
      <c r="L39" s="2">
        <v>656</v>
      </c>
      <c r="M39" s="2">
        <v>649</v>
      </c>
      <c r="N39">
        <v>207</v>
      </c>
      <c r="O39" s="2">
        <v>413</v>
      </c>
      <c r="P39" s="2">
        <v>164</v>
      </c>
      <c r="Q39" s="2">
        <v>372</v>
      </c>
      <c r="R39" s="2">
        <v>83</v>
      </c>
      <c r="S39" s="2">
        <v>18</v>
      </c>
      <c r="T39" s="2">
        <v>19</v>
      </c>
      <c r="U39">
        <v>654</v>
      </c>
    </row>
    <row r="40" spans="1:27" x14ac:dyDescent="0.25">
      <c r="A40" s="2">
        <v>2022</v>
      </c>
      <c r="B40" s="19">
        <v>44713</v>
      </c>
      <c r="C40" t="s">
        <v>76</v>
      </c>
      <c r="D40" t="s">
        <v>137</v>
      </c>
      <c r="E40" t="s">
        <v>132</v>
      </c>
      <c r="F40" t="s">
        <v>268</v>
      </c>
      <c r="G40" s="3">
        <v>1340.8899668333336</v>
      </c>
      <c r="H40" s="5">
        <v>0.12580106421485263</v>
      </c>
      <c r="I40" s="2">
        <v>121</v>
      </c>
      <c r="J40" s="2">
        <v>72</v>
      </c>
      <c r="K40" s="2">
        <v>9</v>
      </c>
      <c r="L40" s="2">
        <v>429</v>
      </c>
      <c r="M40" s="2">
        <v>427</v>
      </c>
      <c r="N40">
        <v>65</v>
      </c>
      <c r="O40" s="2">
        <v>195</v>
      </c>
      <c r="P40" s="2">
        <v>71</v>
      </c>
      <c r="Q40" s="2">
        <v>251</v>
      </c>
      <c r="R40" s="2">
        <v>64</v>
      </c>
      <c r="S40" s="2">
        <v>13</v>
      </c>
      <c r="T40" s="2">
        <v>30</v>
      </c>
      <c r="U40">
        <v>427</v>
      </c>
    </row>
    <row r="41" spans="1:27" x14ac:dyDescent="0.25">
      <c r="A41" s="2">
        <v>2022</v>
      </c>
      <c r="B41" s="19">
        <v>44713</v>
      </c>
      <c r="C41" t="s">
        <v>80</v>
      </c>
      <c r="D41" t="s">
        <v>133</v>
      </c>
      <c r="E41" t="s">
        <v>132</v>
      </c>
      <c r="F41" t="s">
        <v>275</v>
      </c>
      <c r="G41" s="3">
        <v>975.44609833333334</v>
      </c>
      <c r="H41" s="5">
        <v>0.12370675727606115</v>
      </c>
      <c r="I41" s="2">
        <v>89</v>
      </c>
      <c r="J41" s="2">
        <v>69</v>
      </c>
      <c r="K41" s="2">
        <v>16</v>
      </c>
      <c r="L41" s="2">
        <v>380</v>
      </c>
      <c r="M41" s="2">
        <v>379</v>
      </c>
      <c r="N41">
        <v>122</v>
      </c>
      <c r="O41" s="2">
        <v>231</v>
      </c>
      <c r="P41" s="2">
        <v>67</v>
      </c>
      <c r="Q41" s="2">
        <v>246</v>
      </c>
      <c r="R41" s="2">
        <v>48</v>
      </c>
      <c r="S41" s="2">
        <v>7</v>
      </c>
      <c r="T41" s="2">
        <v>12</v>
      </c>
      <c r="U41">
        <v>380</v>
      </c>
    </row>
    <row r="42" spans="1:27" x14ac:dyDescent="0.25">
      <c r="A42" s="2">
        <v>2022</v>
      </c>
      <c r="B42" s="19">
        <v>44713</v>
      </c>
      <c r="C42" t="s">
        <v>90</v>
      </c>
      <c r="D42" t="s">
        <v>136</v>
      </c>
      <c r="E42" t="s">
        <v>132</v>
      </c>
      <c r="F42" t="s">
        <v>273</v>
      </c>
      <c r="G42" s="3">
        <v>1523.5024450000005</v>
      </c>
      <c r="H42" s="5">
        <v>7.4585243971151682E-2</v>
      </c>
      <c r="I42" s="2">
        <v>123</v>
      </c>
      <c r="J42" s="2">
        <v>49</v>
      </c>
      <c r="K42" s="2">
        <v>0</v>
      </c>
      <c r="L42" s="2">
        <v>986</v>
      </c>
      <c r="M42" s="2">
        <v>962</v>
      </c>
      <c r="N42">
        <v>214</v>
      </c>
      <c r="O42" s="2">
        <v>598</v>
      </c>
      <c r="P42" s="2">
        <v>266</v>
      </c>
      <c r="Q42" s="2">
        <v>511</v>
      </c>
      <c r="R42" s="2">
        <v>119</v>
      </c>
      <c r="S42" s="2">
        <v>27</v>
      </c>
      <c r="T42" s="2">
        <v>63</v>
      </c>
      <c r="U42">
        <v>976</v>
      </c>
    </row>
    <row r="43" spans="1:27" x14ac:dyDescent="0.25">
      <c r="A43" s="2">
        <v>2022</v>
      </c>
      <c r="B43" s="19">
        <v>44713</v>
      </c>
      <c r="C43" t="s">
        <v>87</v>
      </c>
      <c r="D43" t="s">
        <v>139</v>
      </c>
      <c r="E43" t="s">
        <v>132</v>
      </c>
      <c r="F43" t="s">
        <v>277</v>
      </c>
      <c r="G43" s="3">
        <v>1019.4713658333333</v>
      </c>
      <c r="H43" s="5">
        <v>8.869593601919934E-2</v>
      </c>
      <c r="I43" s="2">
        <v>89</v>
      </c>
      <c r="J43" s="2">
        <v>43</v>
      </c>
      <c r="K43" s="2">
        <v>3</v>
      </c>
      <c r="L43" s="2">
        <v>472</v>
      </c>
      <c r="M43" s="2">
        <v>470</v>
      </c>
      <c r="N43">
        <v>71</v>
      </c>
      <c r="O43" s="2">
        <v>260</v>
      </c>
      <c r="P43" s="2">
        <v>84</v>
      </c>
      <c r="Q43" s="2">
        <v>315</v>
      </c>
      <c r="R43" s="2">
        <v>39</v>
      </c>
      <c r="S43" s="2">
        <v>10</v>
      </c>
      <c r="T43" s="2">
        <v>24</v>
      </c>
      <c r="U43">
        <v>472</v>
      </c>
    </row>
    <row r="44" spans="1:27" x14ac:dyDescent="0.25">
      <c r="A44" s="2">
        <v>2022</v>
      </c>
      <c r="B44" s="19">
        <v>44713</v>
      </c>
      <c r="C44" t="s">
        <v>87</v>
      </c>
      <c r="D44" t="s">
        <v>138</v>
      </c>
      <c r="E44" t="s">
        <v>132</v>
      </c>
      <c r="F44" t="s">
        <v>287</v>
      </c>
      <c r="G44" s="3">
        <v>910.91414716666611</v>
      </c>
      <c r="H44" s="5">
        <v>7.9379406011833034E-2</v>
      </c>
      <c r="I44" s="2">
        <v>84</v>
      </c>
      <c r="J44" s="2">
        <v>39</v>
      </c>
      <c r="K44" s="2">
        <v>0</v>
      </c>
      <c r="L44" s="2">
        <v>486</v>
      </c>
      <c r="M44" s="2">
        <v>482</v>
      </c>
      <c r="N44">
        <v>90</v>
      </c>
      <c r="O44" s="2">
        <v>284</v>
      </c>
      <c r="P44" s="2">
        <v>77</v>
      </c>
      <c r="Q44" s="2">
        <v>291</v>
      </c>
      <c r="R44" s="2">
        <v>70</v>
      </c>
      <c r="S44" s="2">
        <v>17</v>
      </c>
      <c r="T44" s="2">
        <v>31</v>
      </c>
      <c r="U44">
        <v>483</v>
      </c>
    </row>
    <row r="45" spans="1:27" x14ac:dyDescent="0.25">
      <c r="A45" s="2">
        <v>2022</v>
      </c>
      <c r="B45" s="19">
        <v>44713</v>
      </c>
      <c r="C45" t="s">
        <v>87</v>
      </c>
      <c r="D45" t="s">
        <v>131</v>
      </c>
      <c r="E45" t="s">
        <v>132</v>
      </c>
      <c r="F45" t="s">
        <v>276</v>
      </c>
      <c r="G45" s="3">
        <v>1017.7880285000007</v>
      </c>
      <c r="H45" s="5">
        <v>9.3275998331180054E-2</v>
      </c>
      <c r="I45" s="2">
        <v>86</v>
      </c>
      <c r="J45" s="2">
        <v>37</v>
      </c>
      <c r="K45" s="2">
        <v>0</v>
      </c>
      <c r="L45" s="2">
        <v>451</v>
      </c>
      <c r="M45" s="2">
        <v>448</v>
      </c>
      <c r="N45">
        <v>76</v>
      </c>
      <c r="O45" s="2">
        <v>206</v>
      </c>
      <c r="P45" s="2">
        <v>57</v>
      </c>
      <c r="Q45" s="2">
        <v>298</v>
      </c>
      <c r="R45" s="2">
        <v>55</v>
      </c>
      <c r="S45" s="2">
        <v>12</v>
      </c>
      <c r="T45" s="2">
        <v>29</v>
      </c>
      <c r="U45">
        <v>450</v>
      </c>
    </row>
    <row r="46" spans="1:27" x14ac:dyDescent="0.25">
      <c r="A46" s="2">
        <v>2022</v>
      </c>
      <c r="B46" s="19">
        <v>44713</v>
      </c>
      <c r="C46" t="s">
        <v>81</v>
      </c>
      <c r="D46" t="s">
        <v>141</v>
      </c>
      <c r="E46" t="s">
        <v>132</v>
      </c>
      <c r="F46" t="s">
        <v>274</v>
      </c>
      <c r="G46" s="3">
        <v>858.47553333333269</v>
      </c>
      <c r="H46" s="5">
        <v>6.7311747939925559E-2</v>
      </c>
      <c r="I46" s="2">
        <v>70</v>
      </c>
      <c r="J46" s="2">
        <v>32</v>
      </c>
      <c r="K46" s="2">
        <v>10</v>
      </c>
      <c r="L46" s="2">
        <v>595</v>
      </c>
      <c r="M46" s="2">
        <v>589</v>
      </c>
      <c r="N46">
        <v>241</v>
      </c>
      <c r="O46" s="2">
        <v>437</v>
      </c>
      <c r="P46" s="2">
        <v>143</v>
      </c>
      <c r="Q46" s="2">
        <v>348</v>
      </c>
      <c r="R46" s="2">
        <v>66</v>
      </c>
      <c r="S46" s="2">
        <v>6</v>
      </c>
      <c r="T46" s="2">
        <v>32</v>
      </c>
      <c r="U46">
        <v>590</v>
      </c>
    </row>
    <row r="47" spans="1:27" x14ac:dyDescent="0.25">
      <c r="A47" s="2">
        <v>2022</v>
      </c>
      <c r="B47" s="19">
        <v>44713</v>
      </c>
      <c r="C47" t="s">
        <v>81</v>
      </c>
      <c r="D47" t="s">
        <v>135</v>
      </c>
      <c r="E47" t="s">
        <v>132</v>
      </c>
      <c r="F47" t="s">
        <v>281</v>
      </c>
      <c r="G47" s="3">
        <v>471.99860166666696</v>
      </c>
      <c r="H47" s="5">
        <v>0.11090550903824685</v>
      </c>
      <c r="I47" s="2">
        <v>42</v>
      </c>
      <c r="J47" s="2">
        <v>28</v>
      </c>
      <c r="K47" s="2">
        <v>3</v>
      </c>
      <c r="L47" s="2">
        <v>173</v>
      </c>
      <c r="M47" s="2">
        <v>170</v>
      </c>
      <c r="N47">
        <v>31</v>
      </c>
      <c r="O47" s="2">
        <v>92</v>
      </c>
      <c r="P47" s="2">
        <v>35</v>
      </c>
      <c r="Q47" s="2">
        <v>100</v>
      </c>
      <c r="R47" s="2">
        <v>22</v>
      </c>
      <c r="S47" s="2">
        <v>3</v>
      </c>
      <c r="T47" s="2">
        <v>13</v>
      </c>
      <c r="U47">
        <v>172</v>
      </c>
    </row>
    <row r="48" spans="1:27" x14ac:dyDescent="0.25">
      <c r="A48" s="2">
        <v>2022</v>
      </c>
      <c r="B48" s="19">
        <v>44713</v>
      </c>
      <c r="C48" t="s">
        <v>81</v>
      </c>
      <c r="D48" t="s">
        <v>135</v>
      </c>
      <c r="E48" t="s">
        <v>132</v>
      </c>
      <c r="F48" t="s">
        <v>274</v>
      </c>
      <c r="G48" s="3">
        <v>528.98332233333315</v>
      </c>
      <c r="H48" s="5">
        <v>0.10344115041552823</v>
      </c>
      <c r="I48" s="2">
        <v>51</v>
      </c>
      <c r="J48" s="2">
        <v>26</v>
      </c>
      <c r="K48" s="2">
        <v>0</v>
      </c>
      <c r="L48" s="2">
        <v>208</v>
      </c>
      <c r="M48" s="2">
        <v>205</v>
      </c>
      <c r="N48">
        <v>45</v>
      </c>
      <c r="O48" s="2">
        <v>117</v>
      </c>
      <c r="P48" s="2">
        <v>31</v>
      </c>
      <c r="Q48" s="2">
        <v>119</v>
      </c>
      <c r="R48" s="2">
        <v>33</v>
      </c>
      <c r="S48" s="2">
        <v>6</v>
      </c>
      <c r="T48" s="2">
        <v>19</v>
      </c>
      <c r="U48">
        <v>206</v>
      </c>
    </row>
    <row r="49" spans="1:21" x14ac:dyDescent="0.25">
      <c r="A49" s="2">
        <v>2022</v>
      </c>
      <c r="B49" s="19">
        <v>44713</v>
      </c>
      <c r="C49" t="s">
        <v>90</v>
      </c>
      <c r="D49" t="s">
        <v>136</v>
      </c>
      <c r="E49" t="s">
        <v>132</v>
      </c>
      <c r="F49" t="s">
        <v>283</v>
      </c>
      <c r="G49" s="3">
        <v>542.62553733333345</v>
      </c>
      <c r="H49" s="5">
        <v>8.0319930109582077E-2</v>
      </c>
      <c r="I49" s="2">
        <v>46</v>
      </c>
      <c r="J49" s="2">
        <v>25</v>
      </c>
      <c r="K49" s="2">
        <v>0</v>
      </c>
      <c r="L49" s="2">
        <v>319</v>
      </c>
      <c r="M49" s="2">
        <v>309</v>
      </c>
      <c r="N49">
        <v>56</v>
      </c>
      <c r="O49" s="2">
        <v>177</v>
      </c>
      <c r="P49" s="2">
        <v>75</v>
      </c>
      <c r="Q49" s="2">
        <v>176</v>
      </c>
      <c r="R49" s="2">
        <v>35</v>
      </c>
      <c r="S49" s="2">
        <v>9</v>
      </c>
      <c r="T49" s="2">
        <v>24</v>
      </c>
      <c r="U49">
        <v>314</v>
      </c>
    </row>
    <row r="50" spans="1:21" x14ac:dyDescent="0.25">
      <c r="A50" s="2">
        <v>2022</v>
      </c>
      <c r="B50" s="19">
        <v>44713</v>
      </c>
      <c r="C50" t="s">
        <v>87</v>
      </c>
      <c r="D50" t="s">
        <v>138</v>
      </c>
      <c r="E50" t="s">
        <v>132</v>
      </c>
      <c r="F50" t="s">
        <v>284</v>
      </c>
      <c r="G50" s="3">
        <v>563.37498333333338</v>
      </c>
      <c r="H50" s="5">
        <v>7.8537014350513856E-2</v>
      </c>
      <c r="I50" s="2">
        <v>50</v>
      </c>
      <c r="J50" s="2">
        <v>23</v>
      </c>
      <c r="K50" s="2">
        <v>0</v>
      </c>
      <c r="L50" s="2">
        <v>317</v>
      </c>
      <c r="M50" s="2">
        <v>316</v>
      </c>
      <c r="N50">
        <v>53</v>
      </c>
      <c r="O50" s="2">
        <v>181</v>
      </c>
      <c r="P50" s="2">
        <v>51</v>
      </c>
      <c r="Q50" s="2">
        <v>187</v>
      </c>
      <c r="R50" s="2">
        <v>44</v>
      </c>
      <c r="S50" s="2">
        <v>9</v>
      </c>
      <c r="T50" s="2">
        <v>26</v>
      </c>
      <c r="U50">
        <v>317</v>
      </c>
    </row>
    <row r="51" spans="1:21" x14ac:dyDescent="0.25">
      <c r="A51" s="2">
        <v>2022</v>
      </c>
      <c r="B51" s="19">
        <v>44713</v>
      </c>
      <c r="C51" t="s">
        <v>87</v>
      </c>
      <c r="D51" t="s">
        <v>139</v>
      </c>
      <c r="E51" t="s">
        <v>132</v>
      </c>
      <c r="F51" t="s">
        <v>282</v>
      </c>
      <c r="G51" s="3">
        <v>439.70248866666685</v>
      </c>
      <c r="H51" s="5">
        <v>9.4446300458715632E-2</v>
      </c>
      <c r="I51" s="2">
        <v>40</v>
      </c>
      <c r="J51" s="2">
        <v>21</v>
      </c>
      <c r="K51" s="2">
        <v>3</v>
      </c>
      <c r="L51" s="2">
        <v>198</v>
      </c>
      <c r="M51" s="2">
        <v>197</v>
      </c>
      <c r="N51">
        <v>26</v>
      </c>
      <c r="O51" s="2">
        <v>105</v>
      </c>
      <c r="P51" s="2">
        <v>23</v>
      </c>
      <c r="Q51" s="2">
        <v>136</v>
      </c>
      <c r="R51" s="2">
        <v>17</v>
      </c>
      <c r="S51" s="2">
        <v>2</v>
      </c>
      <c r="T51" s="2">
        <v>20</v>
      </c>
      <c r="U51">
        <v>197</v>
      </c>
    </row>
    <row r="52" spans="1:21" x14ac:dyDescent="0.25">
      <c r="A52" s="2">
        <v>2022</v>
      </c>
      <c r="B52" s="19">
        <v>44713</v>
      </c>
      <c r="C52" t="s">
        <v>89</v>
      </c>
      <c r="D52" t="s">
        <v>134</v>
      </c>
      <c r="E52" t="s">
        <v>132</v>
      </c>
      <c r="F52" t="s">
        <v>272</v>
      </c>
      <c r="G52" s="3">
        <v>453.2874753333333</v>
      </c>
      <c r="H52" s="5">
        <v>7.1900030540208715E-2</v>
      </c>
      <c r="I52" s="2">
        <v>38</v>
      </c>
      <c r="J52" s="2">
        <v>18</v>
      </c>
      <c r="K52" s="2">
        <v>0</v>
      </c>
      <c r="L52" s="2">
        <v>332</v>
      </c>
      <c r="M52" s="2">
        <v>324</v>
      </c>
      <c r="N52">
        <v>55</v>
      </c>
      <c r="O52" s="2">
        <v>177</v>
      </c>
      <c r="P52" s="2">
        <v>72</v>
      </c>
      <c r="Q52" s="2">
        <v>188</v>
      </c>
      <c r="R52" s="2">
        <v>27</v>
      </c>
      <c r="S52" s="2">
        <v>9</v>
      </c>
      <c r="T52" s="2">
        <v>36</v>
      </c>
      <c r="U52">
        <v>330</v>
      </c>
    </row>
    <row r="53" spans="1:21" x14ac:dyDescent="0.25">
      <c r="A53" s="2">
        <v>2022</v>
      </c>
      <c r="B53" s="19">
        <v>44713</v>
      </c>
      <c r="C53" t="s">
        <v>76</v>
      </c>
      <c r="D53" t="s">
        <v>145</v>
      </c>
      <c r="E53" t="s">
        <v>146</v>
      </c>
      <c r="F53" t="s">
        <v>268</v>
      </c>
      <c r="G53" s="3">
        <v>435.27998966666672</v>
      </c>
      <c r="H53" s="5">
        <v>9.6909274071848323E-2</v>
      </c>
      <c r="I53" s="2">
        <v>38</v>
      </c>
      <c r="J53" s="2">
        <v>18</v>
      </c>
      <c r="K53" s="2">
        <v>3</v>
      </c>
      <c r="L53" s="2">
        <v>197</v>
      </c>
      <c r="M53" s="2">
        <v>196</v>
      </c>
      <c r="N53">
        <v>38</v>
      </c>
      <c r="O53" s="2">
        <v>102</v>
      </c>
      <c r="P53" s="2">
        <v>38</v>
      </c>
      <c r="Q53" s="2">
        <v>128</v>
      </c>
      <c r="R53" s="2">
        <v>19</v>
      </c>
      <c r="S53" s="2">
        <v>1</v>
      </c>
      <c r="T53" s="2">
        <v>11</v>
      </c>
      <c r="U53">
        <v>197</v>
      </c>
    </row>
    <row r="54" spans="1:21" x14ac:dyDescent="0.25">
      <c r="A54" s="2">
        <v>2022</v>
      </c>
      <c r="B54" s="19">
        <v>44713</v>
      </c>
      <c r="C54" t="s">
        <v>81</v>
      </c>
      <c r="D54" t="s">
        <v>135</v>
      </c>
      <c r="E54" t="s">
        <v>132</v>
      </c>
      <c r="F54" t="s">
        <v>94</v>
      </c>
      <c r="G54" s="3">
        <v>307.19360066666667</v>
      </c>
      <c r="H54" s="5">
        <v>0.13472839805825246</v>
      </c>
      <c r="I54" s="2">
        <v>22</v>
      </c>
      <c r="J54" s="2">
        <v>15</v>
      </c>
      <c r="K54" s="2">
        <v>4</v>
      </c>
      <c r="L54" s="2">
        <v>68</v>
      </c>
      <c r="M54" s="2">
        <v>68</v>
      </c>
      <c r="N54">
        <v>11</v>
      </c>
      <c r="O54" s="2">
        <v>33</v>
      </c>
      <c r="P54" s="2">
        <v>8</v>
      </c>
      <c r="Q54" s="2">
        <v>43</v>
      </c>
      <c r="R54" s="2">
        <v>14</v>
      </c>
      <c r="S54" s="2">
        <v>0</v>
      </c>
      <c r="T54" s="2">
        <v>3</v>
      </c>
      <c r="U54">
        <v>68</v>
      </c>
    </row>
    <row r="55" spans="1:21" x14ac:dyDescent="0.25">
      <c r="A55" s="2">
        <v>2022</v>
      </c>
      <c r="B55" s="19">
        <v>44713</v>
      </c>
      <c r="C55" t="s">
        <v>81</v>
      </c>
      <c r="D55" t="s">
        <v>135</v>
      </c>
      <c r="E55" t="s">
        <v>132</v>
      </c>
      <c r="F55" t="s">
        <v>272</v>
      </c>
      <c r="G55" s="3">
        <v>249.06860550000002</v>
      </c>
      <c r="H55" s="5">
        <v>0.11393593254886833</v>
      </c>
      <c r="I55" s="2">
        <v>22</v>
      </c>
      <c r="J55" s="2">
        <v>14</v>
      </c>
      <c r="K55" s="2">
        <v>6</v>
      </c>
      <c r="L55" s="2">
        <v>86</v>
      </c>
      <c r="M55" s="2">
        <v>85</v>
      </c>
      <c r="N55">
        <v>18</v>
      </c>
      <c r="O55" s="2">
        <v>49</v>
      </c>
      <c r="P55" s="2">
        <v>26</v>
      </c>
      <c r="Q55" s="2">
        <v>45</v>
      </c>
      <c r="R55" s="2">
        <v>6</v>
      </c>
      <c r="S55" s="2">
        <v>4</v>
      </c>
      <c r="T55" s="2">
        <v>5</v>
      </c>
      <c r="U55">
        <v>85</v>
      </c>
    </row>
    <row r="56" spans="1:21" x14ac:dyDescent="0.25">
      <c r="A56" s="2">
        <v>2022</v>
      </c>
      <c r="B56" s="19">
        <v>44713</v>
      </c>
      <c r="C56" t="s">
        <v>87</v>
      </c>
      <c r="D56" t="s">
        <v>131</v>
      </c>
      <c r="E56" t="s">
        <v>132</v>
      </c>
      <c r="F56" t="s">
        <v>285</v>
      </c>
      <c r="G56" s="3">
        <v>709.15858700000024</v>
      </c>
      <c r="H56" s="5">
        <v>7.7158157402182112E-2</v>
      </c>
      <c r="I56" s="2">
        <v>59</v>
      </c>
      <c r="J56" s="2">
        <v>13</v>
      </c>
      <c r="K56" s="2">
        <v>0</v>
      </c>
      <c r="L56" s="2">
        <v>394</v>
      </c>
      <c r="M56" s="2">
        <v>389</v>
      </c>
      <c r="N56">
        <v>51</v>
      </c>
      <c r="O56" s="2">
        <v>183</v>
      </c>
      <c r="P56" s="2">
        <v>71</v>
      </c>
      <c r="Q56" s="2">
        <v>260</v>
      </c>
      <c r="R56" s="2">
        <v>32</v>
      </c>
      <c r="S56" s="2">
        <v>6</v>
      </c>
      <c r="T56" s="2">
        <v>25</v>
      </c>
      <c r="U56">
        <v>393</v>
      </c>
    </row>
    <row r="57" spans="1:21" x14ac:dyDescent="0.25">
      <c r="A57" s="2">
        <v>2022</v>
      </c>
      <c r="B57" s="19">
        <v>44713</v>
      </c>
      <c r="C57" t="s">
        <v>89</v>
      </c>
      <c r="D57" t="s">
        <v>134</v>
      </c>
      <c r="E57" t="s">
        <v>132</v>
      </c>
      <c r="F57" t="s">
        <v>271</v>
      </c>
      <c r="G57" s="3">
        <v>550.41219833333366</v>
      </c>
      <c r="H57" s="5">
        <v>6.4789075713135483E-2</v>
      </c>
      <c r="I57" s="2">
        <v>47</v>
      </c>
      <c r="J57" s="2">
        <v>13</v>
      </c>
      <c r="K57" s="2">
        <v>0</v>
      </c>
      <c r="L57" s="2">
        <v>484</v>
      </c>
      <c r="M57" s="2">
        <v>472</v>
      </c>
      <c r="N57">
        <v>71</v>
      </c>
      <c r="O57" s="2">
        <v>282</v>
      </c>
      <c r="P57" s="2">
        <v>109</v>
      </c>
      <c r="Q57" s="2">
        <v>246</v>
      </c>
      <c r="R57" s="2">
        <v>50</v>
      </c>
      <c r="S57" s="2">
        <v>12</v>
      </c>
      <c r="T57" s="2">
        <v>67</v>
      </c>
      <c r="U57">
        <v>480</v>
      </c>
    </row>
    <row r="58" spans="1:21" x14ac:dyDescent="0.25">
      <c r="A58" s="2">
        <v>2022</v>
      </c>
      <c r="B58" s="19">
        <v>44713</v>
      </c>
      <c r="C58" t="s">
        <v>89</v>
      </c>
      <c r="D58" t="s">
        <v>134</v>
      </c>
      <c r="E58" t="s">
        <v>132</v>
      </c>
      <c r="F58" t="s">
        <v>279</v>
      </c>
      <c r="G58" s="3">
        <v>401.57248516666664</v>
      </c>
      <c r="H58" s="5">
        <v>7.7606422038327544E-2</v>
      </c>
      <c r="I58" s="2">
        <v>33</v>
      </c>
      <c r="J58" s="2">
        <v>12</v>
      </c>
      <c r="K58" s="2">
        <v>0</v>
      </c>
      <c r="L58" s="2">
        <v>271</v>
      </c>
      <c r="M58" s="2">
        <v>266</v>
      </c>
      <c r="N58">
        <v>40</v>
      </c>
      <c r="O58" s="2">
        <v>146</v>
      </c>
      <c r="P58" s="2">
        <v>42</v>
      </c>
      <c r="Q58" s="2">
        <v>155</v>
      </c>
      <c r="R58" s="2">
        <v>28</v>
      </c>
      <c r="S58" s="2">
        <v>4</v>
      </c>
      <c r="T58" s="2">
        <v>42</v>
      </c>
      <c r="U58">
        <v>271</v>
      </c>
    </row>
    <row r="59" spans="1:21" x14ac:dyDescent="0.25">
      <c r="A59" s="2">
        <v>2022</v>
      </c>
      <c r="B59" s="19">
        <v>44713</v>
      </c>
      <c r="C59" t="s">
        <v>76</v>
      </c>
      <c r="D59" t="s">
        <v>144</v>
      </c>
      <c r="E59" t="s">
        <v>132</v>
      </c>
      <c r="F59" t="s">
        <v>270</v>
      </c>
      <c r="G59" s="3">
        <v>578.18358716666626</v>
      </c>
      <c r="H59" s="5">
        <v>5.6608859230323987E-2</v>
      </c>
      <c r="I59" s="2">
        <v>36</v>
      </c>
      <c r="J59" s="2">
        <v>11</v>
      </c>
      <c r="K59" s="2">
        <v>0</v>
      </c>
      <c r="L59" s="2">
        <v>484</v>
      </c>
      <c r="M59" s="2">
        <v>481</v>
      </c>
      <c r="N59">
        <v>110</v>
      </c>
      <c r="O59" s="2">
        <v>303</v>
      </c>
      <c r="P59" s="2">
        <v>61</v>
      </c>
      <c r="Q59" s="2">
        <v>284</v>
      </c>
      <c r="R59" s="2">
        <v>85</v>
      </c>
      <c r="S59" s="2">
        <v>13</v>
      </c>
      <c r="T59" s="2">
        <v>41</v>
      </c>
      <c r="U59">
        <v>483</v>
      </c>
    </row>
    <row r="60" spans="1:21" x14ac:dyDescent="0.25">
      <c r="A60" s="2">
        <v>2022</v>
      </c>
      <c r="B60" s="19">
        <v>44713</v>
      </c>
      <c r="C60" t="s">
        <v>89</v>
      </c>
      <c r="D60" t="s">
        <v>134</v>
      </c>
      <c r="E60" t="s">
        <v>132</v>
      </c>
      <c r="F60" t="s">
        <v>278</v>
      </c>
      <c r="G60" s="3">
        <v>351.05220600000001</v>
      </c>
      <c r="H60" s="5">
        <v>7.2054205934343474E-2</v>
      </c>
      <c r="I60" s="2">
        <v>27</v>
      </c>
      <c r="J60" s="2">
        <v>10</v>
      </c>
      <c r="K60" s="2">
        <v>0</v>
      </c>
      <c r="L60" s="2">
        <v>261</v>
      </c>
      <c r="M60" s="2">
        <v>255</v>
      </c>
      <c r="N60">
        <v>41</v>
      </c>
      <c r="O60" s="2">
        <v>140</v>
      </c>
      <c r="P60" s="2">
        <v>55</v>
      </c>
      <c r="Q60" s="2">
        <v>155</v>
      </c>
      <c r="R60" s="2">
        <v>33</v>
      </c>
      <c r="S60" s="2">
        <v>5</v>
      </c>
      <c r="T60" s="2">
        <v>13</v>
      </c>
      <c r="U60">
        <v>258</v>
      </c>
    </row>
    <row r="61" spans="1:21" x14ac:dyDescent="0.25">
      <c r="A61" s="2">
        <v>2022</v>
      </c>
      <c r="B61" s="19">
        <v>44713</v>
      </c>
      <c r="C61" t="s">
        <v>76</v>
      </c>
      <c r="D61" t="s">
        <v>137</v>
      </c>
      <c r="E61" t="s">
        <v>132</v>
      </c>
      <c r="F61" t="s">
        <v>286</v>
      </c>
      <c r="G61" s="3">
        <v>271.29554700000006</v>
      </c>
      <c r="H61" s="5">
        <v>0.11763039755291009</v>
      </c>
      <c r="I61" s="2">
        <v>20</v>
      </c>
      <c r="J61" s="2">
        <v>10</v>
      </c>
      <c r="K61" s="2">
        <v>3</v>
      </c>
      <c r="L61" s="2">
        <v>82</v>
      </c>
      <c r="M61" s="2">
        <v>82</v>
      </c>
      <c r="N61">
        <v>14</v>
      </c>
      <c r="O61" s="2">
        <v>37</v>
      </c>
      <c r="P61" s="2">
        <v>8</v>
      </c>
      <c r="Q61" s="2">
        <v>42</v>
      </c>
      <c r="R61" s="2">
        <v>20</v>
      </c>
      <c r="S61" s="2">
        <v>3</v>
      </c>
      <c r="T61" s="2">
        <v>9</v>
      </c>
      <c r="U61">
        <v>82</v>
      </c>
    </row>
    <row r="62" spans="1:21" x14ac:dyDescent="0.25">
      <c r="A62" s="2">
        <v>2022</v>
      </c>
      <c r="B62" s="19">
        <v>44713</v>
      </c>
      <c r="C62" t="s">
        <v>87</v>
      </c>
      <c r="D62" t="s">
        <v>138</v>
      </c>
      <c r="E62" t="s">
        <v>132</v>
      </c>
      <c r="F62" t="s">
        <v>276</v>
      </c>
      <c r="G62" s="3">
        <v>268.239441</v>
      </c>
      <c r="H62" s="5">
        <v>8.9532907148407156E-2</v>
      </c>
      <c r="I62" s="2">
        <v>26</v>
      </c>
      <c r="J62" s="2">
        <v>9</v>
      </c>
      <c r="K62" s="2">
        <v>0</v>
      </c>
      <c r="L62" s="2">
        <v>135</v>
      </c>
      <c r="M62" s="2">
        <v>132</v>
      </c>
      <c r="N62">
        <v>28</v>
      </c>
      <c r="O62" s="2">
        <v>70</v>
      </c>
      <c r="P62" s="2">
        <v>15</v>
      </c>
      <c r="Q62" s="2">
        <v>88</v>
      </c>
      <c r="R62" s="2">
        <v>14</v>
      </c>
      <c r="S62" s="2">
        <v>2</v>
      </c>
      <c r="T62" s="2">
        <v>16</v>
      </c>
      <c r="U62">
        <v>134</v>
      </c>
    </row>
    <row r="63" spans="1:21" x14ac:dyDescent="0.25">
      <c r="A63" s="2">
        <v>2022</v>
      </c>
      <c r="B63" s="19">
        <v>44713</v>
      </c>
      <c r="C63" t="s">
        <v>87</v>
      </c>
      <c r="D63" t="s">
        <v>139</v>
      </c>
      <c r="E63" t="s">
        <v>132</v>
      </c>
      <c r="F63" t="s">
        <v>285</v>
      </c>
      <c r="G63" s="3">
        <v>148.11888383333337</v>
      </c>
      <c r="H63" s="5">
        <v>0.14453325739734305</v>
      </c>
      <c r="I63" s="2">
        <v>14</v>
      </c>
      <c r="J63" s="2">
        <v>9</v>
      </c>
      <c r="K63" s="2">
        <v>2</v>
      </c>
      <c r="L63" s="2">
        <v>43</v>
      </c>
      <c r="M63" s="2">
        <v>41</v>
      </c>
      <c r="N63">
        <v>9</v>
      </c>
      <c r="O63" s="2">
        <v>20</v>
      </c>
      <c r="P63" s="2">
        <v>6</v>
      </c>
      <c r="Q63" s="2">
        <v>29</v>
      </c>
      <c r="R63" s="2">
        <v>5</v>
      </c>
      <c r="S63" s="2">
        <v>1</v>
      </c>
      <c r="T63" s="2">
        <v>2</v>
      </c>
      <c r="U63">
        <v>43</v>
      </c>
    </row>
    <row r="64" spans="1:21" x14ac:dyDescent="0.25">
      <c r="A64" s="2">
        <v>2022</v>
      </c>
      <c r="B64" s="19">
        <v>44713</v>
      </c>
      <c r="C64" t="s">
        <v>89</v>
      </c>
      <c r="D64" t="s">
        <v>134</v>
      </c>
      <c r="E64" t="s">
        <v>132</v>
      </c>
      <c r="F64" t="s">
        <v>280</v>
      </c>
      <c r="G64" s="3">
        <v>245.54971583333329</v>
      </c>
      <c r="H64" s="5">
        <v>7.0985510832004287E-2</v>
      </c>
      <c r="I64" s="2">
        <v>21</v>
      </c>
      <c r="J64" s="2">
        <v>7</v>
      </c>
      <c r="K64" s="2">
        <v>1</v>
      </c>
      <c r="L64" s="2">
        <v>188</v>
      </c>
      <c r="M64" s="2">
        <v>184</v>
      </c>
      <c r="N64">
        <v>31</v>
      </c>
      <c r="O64" s="2">
        <v>105</v>
      </c>
      <c r="P64" s="2">
        <v>32</v>
      </c>
      <c r="Q64" s="2">
        <v>113</v>
      </c>
      <c r="R64" s="2">
        <v>20</v>
      </c>
      <c r="S64" s="2">
        <v>4</v>
      </c>
      <c r="T64" s="2">
        <v>19</v>
      </c>
      <c r="U64">
        <v>187</v>
      </c>
    </row>
    <row r="65" spans="1:21" x14ac:dyDescent="0.25">
      <c r="A65" s="2">
        <v>2022</v>
      </c>
      <c r="B65" s="19">
        <v>44713</v>
      </c>
      <c r="C65" t="s">
        <v>87</v>
      </c>
      <c r="D65" t="s">
        <v>131</v>
      </c>
      <c r="E65" t="s">
        <v>132</v>
      </c>
      <c r="F65" t="s">
        <v>282</v>
      </c>
      <c r="G65" s="3">
        <v>317.76638049999991</v>
      </c>
      <c r="H65" s="5">
        <v>7.7317416631944483E-2</v>
      </c>
      <c r="I65" s="2">
        <v>27</v>
      </c>
      <c r="J65" s="2">
        <v>6</v>
      </c>
      <c r="K65" s="2">
        <v>0</v>
      </c>
      <c r="L65" s="2">
        <v>179</v>
      </c>
      <c r="M65" s="2">
        <v>177</v>
      </c>
      <c r="N65">
        <v>23</v>
      </c>
      <c r="O65" s="2">
        <v>90</v>
      </c>
      <c r="P65" s="2">
        <v>36</v>
      </c>
      <c r="Q65" s="2">
        <v>116</v>
      </c>
      <c r="R65" s="2">
        <v>10</v>
      </c>
      <c r="S65" s="2">
        <v>5</v>
      </c>
      <c r="T65" s="2">
        <v>12</v>
      </c>
      <c r="U65">
        <v>179</v>
      </c>
    </row>
    <row r="66" spans="1:21" x14ac:dyDescent="0.25">
      <c r="A66" s="2">
        <v>2022</v>
      </c>
      <c r="B66" s="19">
        <v>44713</v>
      </c>
      <c r="C66" t="s">
        <v>82</v>
      </c>
      <c r="D66" t="s">
        <v>142</v>
      </c>
      <c r="E66" t="s">
        <v>143</v>
      </c>
      <c r="F66" t="s">
        <v>94</v>
      </c>
      <c r="G66" s="3">
        <v>310.21026750000021</v>
      </c>
      <c r="H66" s="5">
        <v>7.8731219104308428E-2</v>
      </c>
      <c r="I66" s="2">
        <v>21</v>
      </c>
      <c r="J66" s="2">
        <v>6</v>
      </c>
      <c r="K66" s="2">
        <v>0</v>
      </c>
      <c r="L66" s="2">
        <v>171</v>
      </c>
      <c r="M66" s="2">
        <v>168</v>
      </c>
      <c r="N66">
        <v>10</v>
      </c>
      <c r="O66" s="2">
        <v>87</v>
      </c>
      <c r="P66" s="2">
        <v>20</v>
      </c>
      <c r="Q66" s="2">
        <v>109</v>
      </c>
      <c r="R66" s="2">
        <v>24</v>
      </c>
      <c r="S66" s="2">
        <v>6</v>
      </c>
      <c r="T66" s="2">
        <v>12</v>
      </c>
      <c r="U66">
        <v>170</v>
      </c>
    </row>
    <row r="67" spans="1:21" x14ac:dyDescent="0.25">
      <c r="A67" s="2">
        <v>2022</v>
      </c>
      <c r="B67" s="19">
        <v>44713</v>
      </c>
      <c r="C67" t="s">
        <v>81</v>
      </c>
      <c r="D67" t="s">
        <v>140</v>
      </c>
      <c r="E67" t="s">
        <v>132</v>
      </c>
      <c r="F67" t="s">
        <v>275</v>
      </c>
      <c r="G67" s="3">
        <v>110.44582716666667</v>
      </c>
      <c r="H67" s="5">
        <v>0.13449542605105108</v>
      </c>
      <c r="I67" s="2">
        <v>8</v>
      </c>
      <c r="J67" s="2">
        <v>6</v>
      </c>
      <c r="K67" s="2">
        <v>1</v>
      </c>
      <c r="L67" s="2">
        <v>35</v>
      </c>
      <c r="M67" s="2">
        <v>35</v>
      </c>
      <c r="N67">
        <v>6</v>
      </c>
      <c r="O67" s="2">
        <v>19</v>
      </c>
      <c r="P67" s="2">
        <v>5</v>
      </c>
      <c r="Q67" s="2">
        <v>23</v>
      </c>
      <c r="R67" s="2">
        <v>4</v>
      </c>
      <c r="S67" s="2">
        <v>1</v>
      </c>
      <c r="T67" s="2">
        <v>2</v>
      </c>
      <c r="U67">
        <v>35</v>
      </c>
    </row>
    <row r="68" spans="1:21" x14ac:dyDescent="0.25">
      <c r="A68" s="2">
        <v>2022</v>
      </c>
      <c r="B68" s="19">
        <v>44713</v>
      </c>
      <c r="C68" t="s">
        <v>81</v>
      </c>
      <c r="D68" t="s">
        <v>140</v>
      </c>
      <c r="E68" t="s">
        <v>132</v>
      </c>
      <c r="F68" t="s">
        <v>283</v>
      </c>
      <c r="G68" s="3">
        <v>138.33972033333333</v>
      </c>
      <c r="H68" s="5">
        <v>0.14659169633838384</v>
      </c>
      <c r="I68" s="2">
        <v>7</v>
      </c>
      <c r="J68" s="2">
        <v>5</v>
      </c>
      <c r="K68" s="2">
        <v>5</v>
      </c>
      <c r="L68" s="2">
        <v>35</v>
      </c>
      <c r="M68" s="2">
        <v>35</v>
      </c>
      <c r="N68">
        <v>5</v>
      </c>
      <c r="O68" s="2">
        <v>11</v>
      </c>
      <c r="P68" s="2">
        <v>10</v>
      </c>
      <c r="Q68" s="2">
        <v>20</v>
      </c>
      <c r="R68" s="2">
        <v>3</v>
      </c>
      <c r="S68" s="2">
        <v>0</v>
      </c>
      <c r="T68" s="2">
        <v>2</v>
      </c>
      <c r="U68">
        <v>35</v>
      </c>
    </row>
    <row r="69" spans="1:21" x14ac:dyDescent="0.25">
      <c r="A69" s="2">
        <v>2022</v>
      </c>
      <c r="B69" s="19">
        <v>44713</v>
      </c>
      <c r="C69" t="s">
        <v>80</v>
      </c>
      <c r="D69" t="s">
        <v>133</v>
      </c>
      <c r="E69" t="s">
        <v>132</v>
      </c>
      <c r="F69" t="s">
        <v>94</v>
      </c>
      <c r="G69" s="3">
        <v>89.151665499999993</v>
      </c>
      <c r="H69" s="5">
        <v>0.10025603895663955</v>
      </c>
      <c r="I69" s="2">
        <v>8</v>
      </c>
      <c r="J69" s="2">
        <v>4</v>
      </c>
      <c r="K69" s="2">
        <v>0</v>
      </c>
      <c r="L69" s="2">
        <v>39</v>
      </c>
      <c r="M69" s="2">
        <v>39</v>
      </c>
      <c r="N69">
        <v>11</v>
      </c>
      <c r="O69" s="2">
        <v>17</v>
      </c>
      <c r="P69" s="2">
        <v>6</v>
      </c>
      <c r="Q69" s="2">
        <v>22</v>
      </c>
      <c r="R69" s="2">
        <v>7</v>
      </c>
      <c r="S69" s="2">
        <v>2</v>
      </c>
      <c r="T69" s="2">
        <v>2</v>
      </c>
      <c r="U69">
        <v>39</v>
      </c>
    </row>
    <row r="70" spans="1:21" x14ac:dyDescent="0.25">
      <c r="A70" s="2">
        <v>2022</v>
      </c>
      <c r="B70" s="19">
        <v>44713</v>
      </c>
      <c r="C70" t="s">
        <v>76</v>
      </c>
      <c r="D70" t="s">
        <v>137</v>
      </c>
      <c r="E70" t="s">
        <v>132</v>
      </c>
      <c r="F70" t="s">
        <v>270</v>
      </c>
      <c r="G70" s="3">
        <v>95.302494666666632</v>
      </c>
      <c r="H70" s="5">
        <v>4.4103979289577176E-2</v>
      </c>
      <c r="I70" s="2">
        <v>4</v>
      </c>
      <c r="J70" s="2">
        <v>3</v>
      </c>
      <c r="K70" s="2">
        <v>0</v>
      </c>
      <c r="L70" s="2">
        <v>114</v>
      </c>
      <c r="M70" s="2">
        <v>113</v>
      </c>
      <c r="N70">
        <v>42</v>
      </c>
      <c r="O70" s="2">
        <v>91</v>
      </c>
      <c r="P70" s="2">
        <v>35</v>
      </c>
      <c r="Q70" s="2">
        <v>42</v>
      </c>
      <c r="R70" s="2">
        <v>11</v>
      </c>
      <c r="S70" s="2">
        <v>3</v>
      </c>
      <c r="T70" s="2">
        <v>23</v>
      </c>
      <c r="U70">
        <v>114</v>
      </c>
    </row>
    <row r="71" spans="1:21" x14ac:dyDescent="0.25">
      <c r="A71" s="2">
        <v>2022</v>
      </c>
      <c r="B71" s="19">
        <v>44713</v>
      </c>
      <c r="C71" t="s">
        <v>81</v>
      </c>
      <c r="D71" t="s">
        <v>141</v>
      </c>
      <c r="E71" t="s">
        <v>132</v>
      </c>
      <c r="F71" t="s">
        <v>269</v>
      </c>
      <c r="G71" s="3">
        <v>46.073887833333323</v>
      </c>
      <c r="H71" s="5">
        <v>9.6034095619658116E-2</v>
      </c>
      <c r="I71" s="2">
        <v>5</v>
      </c>
      <c r="J71" s="2">
        <v>2</v>
      </c>
      <c r="K71" s="2">
        <v>0</v>
      </c>
      <c r="L71" s="2">
        <v>24</v>
      </c>
      <c r="M71" s="2">
        <v>23</v>
      </c>
      <c r="N71">
        <v>3</v>
      </c>
      <c r="O71" s="2">
        <v>13</v>
      </c>
      <c r="P71" s="2">
        <v>4</v>
      </c>
      <c r="Q71" s="2">
        <v>15</v>
      </c>
      <c r="R71" s="2">
        <v>1</v>
      </c>
      <c r="S71" s="2">
        <v>0</v>
      </c>
      <c r="T71" s="2">
        <v>4</v>
      </c>
      <c r="U71">
        <v>24</v>
      </c>
    </row>
    <row r="72" spans="1:21" x14ac:dyDescent="0.25">
      <c r="A72" s="2">
        <v>2022</v>
      </c>
      <c r="B72" s="19">
        <v>44713</v>
      </c>
      <c r="C72" t="s">
        <v>82</v>
      </c>
      <c r="D72" t="s">
        <v>154</v>
      </c>
      <c r="E72" t="s">
        <v>143</v>
      </c>
      <c r="F72" t="s">
        <v>94</v>
      </c>
      <c r="G72" s="3">
        <v>0</v>
      </c>
      <c r="H72" s="5">
        <v>7.5111346024904213E-2</v>
      </c>
      <c r="I72" s="2">
        <v>4</v>
      </c>
      <c r="J72" s="2">
        <v>2</v>
      </c>
      <c r="K72" s="2">
        <v>0</v>
      </c>
      <c r="L72" s="2">
        <v>26</v>
      </c>
      <c r="M72" s="2">
        <v>26</v>
      </c>
      <c r="N72">
        <v>0</v>
      </c>
      <c r="O72" s="2">
        <v>15</v>
      </c>
      <c r="P72" s="2">
        <v>8</v>
      </c>
      <c r="Q72" s="2">
        <v>14</v>
      </c>
      <c r="R72" s="2">
        <v>4</v>
      </c>
      <c r="S72" s="2">
        <v>0</v>
      </c>
      <c r="T72" s="2">
        <v>0</v>
      </c>
      <c r="U72">
        <v>26</v>
      </c>
    </row>
    <row r="73" spans="1:21" x14ac:dyDescent="0.25">
      <c r="A73" s="2">
        <v>2022</v>
      </c>
      <c r="B73" s="19">
        <v>44713</v>
      </c>
      <c r="C73" t="s">
        <v>90</v>
      </c>
      <c r="D73" t="s">
        <v>155</v>
      </c>
      <c r="E73" t="s">
        <v>146</v>
      </c>
      <c r="F73" t="s">
        <v>273</v>
      </c>
      <c r="G73" s="3">
        <v>0</v>
      </c>
      <c r="H73" s="5">
        <v>5.0904500518242114E-2</v>
      </c>
      <c r="I73" s="2">
        <v>3</v>
      </c>
      <c r="J73" s="2">
        <v>2</v>
      </c>
      <c r="K73" s="2">
        <v>0</v>
      </c>
      <c r="L73" s="2">
        <v>72</v>
      </c>
      <c r="M73" s="2">
        <v>70</v>
      </c>
      <c r="N73">
        <v>0</v>
      </c>
      <c r="O73" s="2">
        <v>51</v>
      </c>
      <c r="P73" s="2">
        <v>10</v>
      </c>
      <c r="Q73" s="2">
        <v>36</v>
      </c>
      <c r="R73" s="2">
        <v>3</v>
      </c>
      <c r="S73" s="2">
        <v>2</v>
      </c>
      <c r="T73" s="2">
        <v>21</v>
      </c>
      <c r="U73">
        <v>72</v>
      </c>
    </row>
    <row r="74" spans="1:21" x14ac:dyDescent="0.25">
      <c r="A74" s="2">
        <v>2022</v>
      </c>
      <c r="B74" s="19">
        <v>44713</v>
      </c>
      <c r="C74" t="s">
        <v>76</v>
      </c>
      <c r="D74" t="s">
        <v>147</v>
      </c>
      <c r="E74" t="s">
        <v>132</v>
      </c>
      <c r="F74" t="s">
        <v>286</v>
      </c>
      <c r="G74" s="3">
        <v>198.21832466666683</v>
      </c>
      <c r="H74" s="5">
        <v>5.5619957101254516E-2</v>
      </c>
      <c r="I74" s="2">
        <v>11</v>
      </c>
      <c r="J74" s="2">
        <v>1</v>
      </c>
      <c r="K74" s="2">
        <v>0</v>
      </c>
      <c r="L74" s="2">
        <v>168</v>
      </c>
      <c r="M74" s="2">
        <v>167</v>
      </c>
      <c r="N74">
        <v>31</v>
      </c>
      <c r="O74" s="2">
        <v>112</v>
      </c>
      <c r="P74" s="2">
        <v>13</v>
      </c>
      <c r="Q74" s="2">
        <v>107</v>
      </c>
      <c r="R74" s="2">
        <v>32</v>
      </c>
      <c r="S74" s="2">
        <v>6</v>
      </c>
      <c r="T74" s="2">
        <v>10</v>
      </c>
      <c r="U74">
        <v>168</v>
      </c>
    </row>
    <row r="75" spans="1:21" x14ac:dyDescent="0.25">
      <c r="A75" s="2">
        <v>2022</v>
      </c>
      <c r="B75" s="19">
        <v>44713</v>
      </c>
      <c r="C75" t="s">
        <v>76</v>
      </c>
      <c r="D75" t="s">
        <v>147</v>
      </c>
      <c r="E75" t="s">
        <v>132</v>
      </c>
      <c r="F75" t="s">
        <v>287</v>
      </c>
      <c r="G75" s="3">
        <v>64.363331999999986</v>
      </c>
      <c r="H75" s="5">
        <v>5.5689342278719405E-2</v>
      </c>
      <c r="I75" s="2">
        <v>2</v>
      </c>
      <c r="J75" s="2">
        <v>1</v>
      </c>
      <c r="K75" s="2">
        <v>0</v>
      </c>
      <c r="L75" s="2">
        <v>56</v>
      </c>
      <c r="M75" s="2">
        <v>56</v>
      </c>
      <c r="N75">
        <v>6</v>
      </c>
      <c r="O75" s="2">
        <v>35</v>
      </c>
      <c r="P75" s="2">
        <v>12</v>
      </c>
      <c r="Q75" s="2">
        <v>27</v>
      </c>
      <c r="R75" s="2">
        <v>8</v>
      </c>
      <c r="S75" s="2">
        <v>3</v>
      </c>
      <c r="T75" s="2">
        <v>6</v>
      </c>
      <c r="U75">
        <v>56</v>
      </c>
    </row>
    <row r="76" spans="1:21" x14ac:dyDescent="0.25">
      <c r="A76" s="2">
        <v>2022</v>
      </c>
      <c r="B76" s="19">
        <v>44713</v>
      </c>
      <c r="C76" t="s">
        <v>80</v>
      </c>
      <c r="D76" t="s">
        <v>133</v>
      </c>
      <c r="E76" t="s">
        <v>132</v>
      </c>
      <c r="F76" t="s">
        <v>268</v>
      </c>
      <c r="G76" s="3">
        <v>45.633054666666673</v>
      </c>
      <c r="H76" s="5">
        <v>5.1826385493827176E-2</v>
      </c>
      <c r="I76" s="2">
        <v>4</v>
      </c>
      <c r="J76" s="2">
        <v>1</v>
      </c>
      <c r="K76" s="2">
        <v>0</v>
      </c>
      <c r="L76" s="2">
        <v>51</v>
      </c>
      <c r="M76" s="2">
        <v>50</v>
      </c>
      <c r="N76">
        <v>17</v>
      </c>
      <c r="O76" s="2">
        <v>39</v>
      </c>
      <c r="P76" s="2">
        <v>10</v>
      </c>
      <c r="Q76" s="2">
        <v>22</v>
      </c>
      <c r="R76" s="2">
        <v>6</v>
      </c>
      <c r="S76" s="2">
        <v>0</v>
      </c>
      <c r="T76" s="2">
        <v>13</v>
      </c>
      <c r="U76">
        <v>51</v>
      </c>
    </row>
    <row r="77" spans="1:21" x14ac:dyDescent="0.25">
      <c r="A77" s="2">
        <v>2022</v>
      </c>
      <c r="B77" s="19">
        <v>44713</v>
      </c>
      <c r="C77" t="s">
        <v>90</v>
      </c>
      <c r="D77" t="s">
        <v>136</v>
      </c>
      <c r="E77" t="s">
        <v>132</v>
      </c>
      <c r="F77" t="s">
        <v>272</v>
      </c>
      <c r="G77" s="3">
        <v>44.653332666666664</v>
      </c>
      <c r="H77" s="5">
        <v>4.9795207624716557E-2</v>
      </c>
      <c r="I77" s="2">
        <v>4</v>
      </c>
      <c r="J77" s="2">
        <v>1</v>
      </c>
      <c r="K77" s="2">
        <v>0</v>
      </c>
      <c r="L77" s="2">
        <v>46</v>
      </c>
      <c r="M77" s="2">
        <v>46</v>
      </c>
      <c r="N77">
        <v>10</v>
      </c>
      <c r="O77" s="2">
        <v>34</v>
      </c>
      <c r="P77" s="2">
        <v>18</v>
      </c>
      <c r="Q77" s="2">
        <v>19</v>
      </c>
      <c r="R77" s="2">
        <v>7</v>
      </c>
      <c r="S77" s="2">
        <v>2</v>
      </c>
      <c r="T77" s="2">
        <v>0</v>
      </c>
      <c r="U77">
        <v>46</v>
      </c>
    </row>
    <row r="78" spans="1:21" x14ac:dyDescent="0.25">
      <c r="A78" s="2">
        <v>2022</v>
      </c>
      <c r="B78" s="19">
        <v>44713</v>
      </c>
      <c r="C78" t="s">
        <v>81</v>
      </c>
      <c r="D78" t="s">
        <v>141</v>
      </c>
      <c r="E78" t="s">
        <v>132</v>
      </c>
      <c r="F78" t="s">
        <v>281</v>
      </c>
      <c r="G78" s="3">
        <v>28.993887833333332</v>
      </c>
      <c r="H78" s="5">
        <v>7.2715565104166657E-2</v>
      </c>
      <c r="I78" s="2">
        <v>2</v>
      </c>
      <c r="J78" s="2">
        <v>1</v>
      </c>
      <c r="K78" s="2">
        <v>0</v>
      </c>
      <c r="L78" s="2">
        <v>19</v>
      </c>
      <c r="M78" s="2">
        <v>19</v>
      </c>
      <c r="N78">
        <v>5</v>
      </c>
      <c r="O78" s="2">
        <v>13</v>
      </c>
      <c r="P78" s="2">
        <v>2</v>
      </c>
      <c r="Q78" s="2">
        <v>12</v>
      </c>
      <c r="R78" s="2">
        <v>2</v>
      </c>
      <c r="S78" s="2">
        <v>1</v>
      </c>
      <c r="T78" s="2">
        <v>2</v>
      </c>
      <c r="U78">
        <v>19</v>
      </c>
    </row>
    <row r="79" spans="1:21" x14ac:dyDescent="0.25">
      <c r="A79" s="2">
        <v>2022</v>
      </c>
      <c r="B79" s="19">
        <v>44713</v>
      </c>
      <c r="C79" t="s">
        <v>80</v>
      </c>
      <c r="D79" t="s">
        <v>149</v>
      </c>
      <c r="E79" t="s">
        <v>150</v>
      </c>
      <c r="F79" t="s">
        <v>267</v>
      </c>
      <c r="G79" s="3">
        <v>20.66611</v>
      </c>
      <c r="H79" s="5">
        <v>4.2923610470085478E-2</v>
      </c>
      <c r="I79" s="2">
        <v>3</v>
      </c>
      <c r="J79" s="2">
        <v>1</v>
      </c>
      <c r="K79" s="2">
        <v>0</v>
      </c>
      <c r="L79" s="2">
        <v>72</v>
      </c>
      <c r="M79" s="2">
        <v>69</v>
      </c>
      <c r="N79">
        <v>4</v>
      </c>
      <c r="O79" s="2">
        <v>47</v>
      </c>
      <c r="P79" s="2">
        <v>3</v>
      </c>
      <c r="Q79" s="2">
        <v>41</v>
      </c>
      <c r="R79" s="2">
        <v>9</v>
      </c>
      <c r="S79" s="2">
        <v>1</v>
      </c>
      <c r="T79" s="2">
        <v>18</v>
      </c>
      <c r="U79">
        <v>71</v>
      </c>
    </row>
    <row r="80" spans="1:21" x14ac:dyDescent="0.25">
      <c r="A80" s="2">
        <v>2022</v>
      </c>
      <c r="B80" s="19">
        <v>44713</v>
      </c>
      <c r="C80" t="s">
        <v>81</v>
      </c>
      <c r="D80" t="s">
        <v>140</v>
      </c>
      <c r="E80" t="s">
        <v>132</v>
      </c>
      <c r="F80" t="s">
        <v>274</v>
      </c>
      <c r="G80" s="3">
        <v>17.578887833333333</v>
      </c>
      <c r="H80" s="5">
        <v>0.10826388425925926</v>
      </c>
      <c r="I80" s="2">
        <v>4</v>
      </c>
      <c r="J80" s="2">
        <v>1</v>
      </c>
      <c r="K80" s="2">
        <v>0</v>
      </c>
      <c r="L80" s="2">
        <v>9</v>
      </c>
      <c r="M80" s="2">
        <v>9</v>
      </c>
      <c r="N80">
        <v>2</v>
      </c>
      <c r="O80" s="2">
        <v>6</v>
      </c>
      <c r="P80" s="2">
        <v>3</v>
      </c>
      <c r="Q80" s="2">
        <v>3</v>
      </c>
      <c r="R80" s="2">
        <v>2</v>
      </c>
      <c r="S80" s="2">
        <v>0</v>
      </c>
      <c r="T80" s="2">
        <v>1</v>
      </c>
      <c r="U80">
        <v>9</v>
      </c>
    </row>
    <row r="81" spans="1:21" x14ac:dyDescent="0.25">
      <c r="A81" s="2">
        <v>2022</v>
      </c>
      <c r="B81" s="19">
        <v>44713</v>
      </c>
      <c r="C81" t="s">
        <v>80</v>
      </c>
      <c r="D81" t="s">
        <v>149</v>
      </c>
      <c r="E81" t="s">
        <v>150</v>
      </c>
      <c r="F81" t="s">
        <v>275</v>
      </c>
      <c r="G81" s="3">
        <v>5.5147223333333342</v>
      </c>
      <c r="H81" s="5">
        <v>3.5767042929292933E-2</v>
      </c>
      <c r="I81" s="2">
        <v>1</v>
      </c>
      <c r="J81" s="2">
        <v>1</v>
      </c>
      <c r="K81" s="2">
        <v>0</v>
      </c>
      <c r="L81" s="2">
        <v>36</v>
      </c>
      <c r="M81" s="2">
        <v>35</v>
      </c>
      <c r="N81">
        <v>2</v>
      </c>
      <c r="O81" s="2">
        <v>27</v>
      </c>
      <c r="P81" s="2">
        <v>6</v>
      </c>
      <c r="Q81" s="2">
        <v>22</v>
      </c>
      <c r="R81" s="2">
        <v>4</v>
      </c>
      <c r="S81" s="2">
        <v>0</v>
      </c>
      <c r="T81" s="2">
        <v>4</v>
      </c>
      <c r="U81">
        <v>36</v>
      </c>
    </row>
    <row r="82" spans="1:21" x14ac:dyDescent="0.25">
      <c r="A82" s="2">
        <v>2022</v>
      </c>
      <c r="B82" s="19">
        <v>44713</v>
      </c>
      <c r="C82" t="s">
        <v>76</v>
      </c>
      <c r="D82" t="s">
        <v>147</v>
      </c>
      <c r="E82" t="s">
        <v>132</v>
      </c>
      <c r="F82" t="s">
        <v>94</v>
      </c>
      <c r="G82" s="3">
        <v>66.441382666666684</v>
      </c>
      <c r="H82" s="5">
        <v>4.6807506403318926E-2</v>
      </c>
      <c r="I82" s="2">
        <v>3</v>
      </c>
      <c r="J82" s="2">
        <v>0</v>
      </c>
      <c r="K82" s="2">
        <v>0</v>
      </c>
      <c r="L82" s="2">
        <v>75</v>
      </c>
      <c r="M82" s="2">
        <v>74</v>
      </c>
      <c r="N82">
        <v>10</v>
      </c>
      <c r="O82" s="2">
        <v>52</v>
      </c>
      <c r="P82" s="2">
        <v>9</v>
      </c>
      <c r="Q82" s="2">
        <v>47</v>
      </c>
      <c r="R82" s="2">
        <v>13</v>
      </c>
      <c r="S82" s="2">
        <v>1</v>
      </c>
      <c r="T82" s="2">
        <v>5</v>
      </c>
      <c r="U82">
        <v>75</v>
      </c>
    </row>
    <row r="83" spans="1:21" x14ac:dyDescent="0.25">
      <c r="A83" s="2">
        <v>2022</v>
      </c>
      <c r="B83" s="19">
        <v>44713</v>
      </c>
      <c r="C83" t="s">
        <v>82</v>
      </c>
      <c r="D83" t="s">
        <v>151</v>
      </c>
      <c r="E83" t="s">
        <v>143</v>
      </c>
      <c r="F83" t="s">
        <v>282</v>
      </c>
      <c r="G83" s="3">
        <v>48.970822999999996</v>
      </c>
      <c r="H83" s="5">
        <v>2.0745716061827946E-2</v>
      </c>
      <c r="I83" s="2">
        <v>0</v>
      </c>
      <c r="J83" s="2">
        <v>0</v>
      </c>
      <c r="K83" s="2">
        <v>0</v>
      </c>
      <c r="L83" s="2">
        <v>192</v>
      </c>
      <c r="M83" s="2">
        <v>190</v>
      </c>
      <c r="N83">
        <v>41</v>
      </c>
      <c r="O83" s="2">
        <v>177</v>
      </c>
      <c r="P83" s="2">
        <v>40</v>
      </c>
      <c r="Q83" s="2">
        <v>122</v>
      </c>
      <c r="R83" s="2">
        <v>19</v>
      </c>
      <c r="S83" s="2">
        <v>4</v>
      </c>
      <c r="T83" s="2">
        <v>7</v>
      </c>
      <c r="U83">
        <v>192</v>
      </c>
    </row>
    <row r="84" spans="1:21" x14ac:dyDescent="0.25">
      <c r="A84" s="2">
        <v>2022</v>
      </c>
      <c r="B84" s="19">
        <v>44713</v>
      </c>
      <c r="C84" t="s">
        <v>82</v>
      </c>
      <c r="D84" t="s">
        <v>148</v>
      </c>
      <c r="E84" t="s">
        <v>143</v>
      </c>
      <c r="F84" t="s">
        <v>94</v>
      </c>
      <c r="G84" s="3">
        <v>48.945547500000011</v>
      </c>
      <c r="H84" s="5">
        <v>2.1287344436369513E-2</v>
      </c>
      <c r="I84" s="2">
        <v>0</v>
      </c>
      <c r="J84" s="2">
        <v>0</v>
      </c>
      <c r="K84" s="2">
        <v>0</v>
      </c>
      <c r="L84" s="2">
        <v>173</v>
      </c>
      <c r="M84" s="2">
        <v>171</v>
      </c>
      <c r="N84">
        <v>40</v>
      </c>
      <c r="O84" s="2">
        <v>156</v>
      </c>
      <c r="P84" s="2">
        <v>12</v>
      </c>
      <c r="Q84" s="2">
        <v>115</v>
      </c>
      <c r="R84" s="2">
        <v>33</v>
      </c>
      <c r="S84" s="2">
        <v>5</v>
      </c>
      <c r="T84" s="2">
        <v>8</v>
      </c>
      <c r="U84">
        <v>172</v>
      </c>
    </row>
    <row r="85" spans="1:21" x14ac:dyDescent="0.25">
      <c r="A85" s="2">
        <v>2022</v>
      </c>
      <c r="B85" s="19">
        <v>44713</v>
      </c>
      <c r="C85" t="s">
        <v>90</v>
      </c>
      <c r="D85" t="s">
        <v>136</v>
      </c>
      <c r="E85" t="s">
        <v>132</v>
      </c>
      <c r="F85" t="s">
        <v>274</v>
      </c>
      <c r="G85" s="3">
        <v>14.355552666666668</v>
      </c>
      <c r="H85" s="5">
        <v>3.012695938552188E-2</v>
      </c>
      <c r="I85" s="2">
        <v>0</v>
      </c>
      <c r="J85" s="2">
        <v>0</v>
      </c>
      <c r="K85" s="2">
        <v>0</v>
      </c>
      <c r="L85" s="2">
        <v>31</v>
      </c>
      <c r="M85" s="2">
        <v>31</v>
      </c>
      <c r="N85">
        <v>4</v>
      </c>
      <c r="O85" s="2">
        <v>23</v>
      </c>
      <c r="P85" s="2">
        <v>7</v>
      </c>
      <c r="Q85" s="2">
        <v>18</v>
      </c>
      <c r="R85" s="2">
        <v>3</v>
      </c>
      <c r="S85" s="2">
        <v>0</v>
      </c>
      <c r="T85" s="2">
        <v>3</v>
      </c>
      <c r="U85">
        <v>31</v>
      </c>
    </row>
    <row r="86" spans="1:21" x14ac:dyDescent="0.25">
      <c r="A86" s="2">
        <v>2022</v>
      </c>
      <c r="B86" s="19">
        <v>44713</v>
      </c>
      <c r="C86" t="s">
        <v>87</v>
      </c>
      <c r="D86" t="s">
        <v>131</v>
      </c>
      <c r="E86" t="s">
        <v>132</v>
      </c>
      <c r="F86" t="s">
        <v>277</v>
      </c>
      <c r="G86" s="3">
        <v>12.425832</v>
      </c>
      <c r="H86" s="5">
        <v>3.8043452967171716E-2</v>
      </c>
      <c r="I86" s="2">
        <v>2</v>
      </c>
      <c r="J86" s="2">
        <v>0</v>
      </c>
      <c r="K86" s="2">
        <v>0</v>
      </c>
      <c r="L86" s="2">
        <v>21</v>
      </c>
      <c r="M86" s="2">
        <v>20</v>
      </c>
      <c r="N86">
        <v>7</v>
      </c>
      <c r="O86" s="2">
        <v>18</v>
      </c>
      <c r="P86" s="2">
        <v>2</v>
      </c>
      <c r="Q86" s="2">
        <v>14</v>
      </c>
      <c r="R86" s="2">
        <v>0</v>
      </c>
      <c r="S86" s="2">
        <v>0</v>
      </c>
      <c r="T86" s="2">
        <v>5</v>
      </c>
      <c r="U86">
        <v>21</v>
      </c>
    </row>
    <row r="87" spans="1:21" x14ac:dyDescent="0.25">
      <c r="A87" s="2">
        <v>2022</v>
      </c>
      <c r="B87" s="19">
        <v>44713</v>
      </c>
      <c r="C87" t="s">
        <v>81</v>
      </c>
      <c r="D87" t="s">
        <v>135</v>
      </c>
      <c r="E87" t="s">
        <v>132</v>
      </c>
      <c r="F87" t="s">
        <v>280</v>
      </c>
      <c r="G87" s="3">
        <v>9.6594436666666681</v>
      </c>
      <c r="H87" s="5">
        <v>3.9470070436507937E-2</v>
      </c>
      <c r="I87" s="2">
        <v>1</v>
      </c>
      <c r="J87" s="2">
        <v>0</v>
      </c>
      <c r="K87" s="2">
        <v>0</v>
      </c>
      <c r="L87" s="2">
        <v>15</v>
      </c>
      <c r="M87" s="2">
        <v>14</v>
      </c>
      <c r="N87">
        <v>6</v>
      </c>
      <c r="O87" s="2">
        <v>11</v>
      </c>
      <c r="P87" s="2">
        <v>5</v>
      </c>
      <c r="Q87" s="2">
        <v>7</v>
      </c>
      <c r="R87" s="2">
        <v>2</v>
      </c>
      <c r="S87" s="2">
        <v>0</v>
      </c>
      <c r="T87" s="2">
        <v>1</v>
      </c>
      <c r="U87">
        <v>15</v>
      </c>
    </row>
    <row r="88" spans="1:21" x14ac:dyDescent="0.25">
      <c r="A88" s="2">
        <v>2022</v>
      </c>
      <c r="B88" s="19">
        <v>44713</v>
      </c>
      <c r="C88" t="s">
        <v>90</v>
      </c>
      <c r="D88" t="s">
        <v>136</v>
      </c>
      <c r="E88" t="s">
        <v>132</v>
      </c>
      <c r="F88" t="s">
        <v>271</v>
      </c>
      <c r="G88" s="3">
        <v>9.2405554999999993</v>
      </c>
      <c r="H88" s="5">
        <v>4.5418770833333337E-2</v>
      </c>
      <c r="I88" s="2">
        <v>1</v>
      </c>
      <c r="J88" s="2">
        <v>0</v>
      </c>
      <c r="K88" s="2">
        <v>0</v>
      </c>
      <c r="L88" s="2">
        <v>11</v>
      </c>
      <c r="M88" s="2">
        <v>11</v>
      </c>
      <c r="N88">
        <v>0</v>
      </c>
      <c r="O88" s="2">
        <v>10</v>
      </c>
      <c r="P88" s="2">
        <v>6</v>
      </c>
      <c r="Q88" s="2">
        <v>5</v>
      </c>
      <c r="R88" s="2">
        <v>0</v>
      </c>
      <c r="S88" s="2">
        <v>0</v>
      </c>
      <c r="T88" s="2">
        <v>0</v>
      </c>
      <c r="U88">
        <v>11</v>
      </c>
    </row>
    <row r="89" spans="1:21" x14ac:dyDescent="0.25">
      <c r="A89" s="2">
        <v>2022</v>
      </c>
      <c r="B89" s="19">
        <v>44713</v>
      </c>
      <c r="C89" t="s">
        <v>89</v>
      </c>
      <c r="D89" t="s">
        <v>134</v>
      </c>
      <c r="E89" t="s">
        <v>132</v>
      </c>
      <c r="F89" t="s">
        <v>94</v>
      </c>
      <c r="G89" s="3">
        <v>9.2177770000000017</v>
      </c>
      <c r="H89" s="5">
        <v>5.7272372685185188E-2</v>
      </c>
      <c r="I89" s="2">
        <v>1</v>
      </c>
      <c r="J89" s="2">
        <v>0</v>
      </c>
      <c r="K89" s="2">
        <v>0</v>
      </c>
      <c r="L89" s="2">
        <v>8</v>
      </c>
      <c r="M89" s="2">
        <v>8</v>
      </c>
      <c r="N89">
        <v>1</v>
      </c>
      <c r="O89" s="2">
        <v>5</v>
      </c>
      <c r="P89" s="2">
        <v>1</v>
      </c>
      <c r="Q89" s="2">
        <v>6</v>
      </c>
      <c r="R89" s="2">
        <v>0</v>
      </c>
      <c r="S89" s="2">
        <v>0</v>
      </c>
      <c r="T89" s="2">
        <v>1</v>
      </c>
      <c r="U89">
        <v>8</v>
      </c>
    </row>
    <row r="90" spans="1:21" x14ac:dyDescent="0.25">
      <c r="A90" s="2">
        <v>2022</v>
      </c>
      <c r="B90" s="19">
        <v>44713</v>
      </c>
      <c r="C90" t="s">
        <v>90</v>
      </c>
      <c r="D90" t="s">
        <v>136</v>
      </c>
      <c r="E90" t="s">
        <v>132</v>
      </c>
      <c r="F90" t="s">
        <v>281</v>
      </c>
      <c r="G90" s="3">
        <v>7.3680534999999994</v>
      </c>
      <c r="H90" s="5">
        <v>2.8529537367724872E-2</v>
      </c>
      <c r="I90" s="2">
        <v>0</v>
      </c>
      <c r="J90" s="2">
        <v>0</v>
      </c>
      <c r="K90" s="2">
        <v>0</v>
      </c>
      <c r="L90" s="2">
        <v>21</v>
      </c>
      <c r="M90" s="2">
        <v>20</v>
      </c>
      <c r="N90">
        <v>2</v>
      </c>
      <c r="O90" s="2">
        <v>16</v>
      </c>
      <c r="P90" s="2">
        <v>6</v>
      </c>
      <c r="Q90" s="2">
        <v>10</v>
      </c>
      <c r="R90" s="2">
        <v>2</v>
      </c>
      <c r="S90" s="2">
        <v>0</v>
      </c>
      <c r="T90" s="2">
        <v>3</v>
      </c>
      <c r="U90">
        <v>21</v>
      </c>
    </row>
    <row r="91" spans="1:21" x14ac:dyDescent="0.25">
      <c r="A91" s="2">
        <v>2022</v>
      </c>
      <c r="B91" s="19">
        <v>44713</v>
      </c>
      <c r="C91" t="s">
        <v>80</v>
      </c>
      <c r="D91" t="s">
        <v>133</v>
      </c>
      <c r="E91" t="s">
        <v>132</v>
      </c>
      <c r="F91" t="s">
        <v>269</v>
      </c>
      <c r="G91" s="3">
        <v>6.5033334999999992</v>
      </c>
      <c r="H91" s="5">
        <v>3.4301213107638881E-2</v>
      </c>
      <c r="I91" s="2">
        <v>0</v>
      </c>
      <c r="J91" s="2">
        <v>0</v>
      </c>
      <c r="K91" s="2">
        <v>0</v>
      </c>
      <c r="L91" s="2">
        <v>15</v>
      </c>
      <c r="M91" s="2">
        <v>14</v>
      </c>
      <c r="N91">
        <v>1</v>
      </c>
      <c r="O91" s="2">
        <v>11</v>
      </c>
      <c r="P91" s="2">
        <v>5</v>
      </c>
      <c r="Q91" s="2">
        <v>7</v>
      </c>
      <c r="R91" s="2">
        <v>0</v>
      </c>
      <c r="S91" s="2">
        <v>0</v>
      </c>
      <c r="T91" s="2">
        <v>3</v>
      </c>
      <c r="U91">
        <v>14</v>
      </c>
    </row>
    <row r="92" spans="1:21" x14ac:dyDescent="0.25">
      <c r="A92" s="2">
        <v>2022</v>
      </c>
      <c r="B92" s="19">
        <v>44713</v>
      </c>
      <c r="C92" t="s">
        <v>90</v>
      </c>
      <c r="D92" t="s">
        <v>136</v>
      </c>
      <c r="E92" t="s">
        <v>132</v>
      </c>
      <c r="F92" t="s">
        <v>278</v>
      </c>
      <c r="G92" s="3">
        <v>5.9827769999999996</v>
      </c>
      <c r="H92" s="5">
        <v>2.1121172403381641E-2</v>
      </c>
      <c r="I92" s="2">
        <v>0</v>
      </c>
      <c r="J92" s="2">
        <v>0</v>
      </c>
      <c r="K92" s="2">
        <v>0</v>
      </c>
      <c r="L92" s="2">
        <v>25</v>
      </c>
      <c r="M92" s="2">
        <v>24</v>
      </c>
      <c r="N92">
        <v>6</v>
      </c>
      <c r="O92" s="2">
        <v>21</v>
      </c>
      <c r="P92" s="2">
        <v>2</v>
      </c>
      <c r="Q92" s="2">
        <v>17</v>
      </c>
      <c r="R92" s="2">
        <v>0</v>
      </c>
      <c r="S92" s="2">
        <v>0</v>
      </c>
      <c r="T92" s="2">
        <v>6</v>
      </c>
      <c r="U92">
        <v>25</v>
      </c>
    </row>
    <row r="93" spans="1:21" x14ac:dyDescent="0.25">
      <c r="A93" s="2">
        <v>2022</v>
      </c>
      <c r="B93" s="19">
        <v>44713</v>
      </c>
      <c r="C93" t="s">
        <v>87</v>
      </c>
      <c r="D93" t="s">
        <v>131</v>
      </c>
      <c r="E93" t="s">
        <v>132</v>
      </c>
      <c r="F93" t="s">
        <v>287</v>
      </c>
      <c r="G93" s="3">
        <v>4.8269444999999997</v>
      </c>
      <c r="H93" s="5">
        <v>2.8904315740740739E-2</v>
      </c>
      <c r="I93" s="2">
        <v>0</v>
      </c>
      <c r="J93" s="2">
        <v>0</v>
      </c>
      <c r="K93" s="2">
        <v>0</v>
      </c>
      <c r="L93" s="2">
        <v>18</v>
      </c>
      <c r="M93" s="2">
        <v>16</v>
      </c>
      <c r="N93">
        <v>0</v>
      </c>
      <c r="O93" s="2">
        <v>13</v>
      </c>
      <c r="P93" s="2">
        <v>4</v>
      </c>
      <c r="Q93" s="2">
        <v>11</v>
      </c>
      <c r="R93" s="2">
        <v>1</v>
      </c>
      <c r="S93" s="2">
        <v>0</v>
      </c>
      <c r="T93" s="2">
        <v>2</v>
      </c>
      <c r="U93">
        <v>18</v>
      </c>
    </row>
    <row r="94" spans="1:21" x14ac:dyDescent="0.25">
      <c r="A94" s="2">
        <v>2022</v>
      </c>
      <c r="B94" s="19">
        <v>44713</v>
      </c>
      <c r="C94" t="s">
        <v>90</v>
      </c>
      <c r="D94" t="s">
        <v>136</v>
      </c>
      <c r="E94" t="s">
        <v>132</v>
      </c>
      <c r="F94" t="s">
        <v>279</v>
      </c>
      <c r="G94" s="3">
        <v>4.7558323333333332</v>
      </c>
      <c r="H94" s="5">
        <v>4.8250378472222216E-2</v>
      </c>
      <c r="I94" s="2">
        <v>0</v>
      </c>
      <c r="J94" s="2">
        <v>0</v>
      </c>
      <c r="K94" s="2">
        <v>0</v>
      </c>
      <c r="L94" s="2">
        <v>8</v>
      </c>
      <c r="M94" s="2">
        <v>8</v>
      </c>
      <c r="N94">
        <v>2</v>
      </c>
      <c r="O94" s="2">
        <v>6</v>
      </c>
      <c r="P94" s="2">
        <v>3</v>
      </c>
      <c r="Q94" s="2">
        <v>4</v>
      </c>
      <c r="R94" s="2">
        <v>0</v>
      </c>
      <c r="S94" s="2">
        <v>0</v>
      </c>
      <c r="T94" s="2">
        <v>1</v>
      </c>
      <c r="U94">
        <v>8</v>
      </c>
    </row>
    <row r="95" spans="1:21" x14ac:dyDescent="0.25">
      <c r="A95" s="2">
        <v>2022</v>
      </c>
      <c r="B95" s="19">
        <v>44713</v>
      </c>
      <c r="C95" t="s">
        <v>81</v>
      </c>
      <c r="D95" t="s">
        <v>141</v>
      </c>
      <c r="E95" t="s">
        <v>132</v>
      </c>
      <c r="F95" t="s">
        <v>273</v>
      </c>
      <c r="G95" s="3">
        <v>3.9808333333333334</v>
      </c>
      <c r="H95" s="5">
        <v>4.0710640277777772E-2</v>
      </c>
      <c r="I95" s="2">
        <v>0</v>
      </c>
      <c r="J95" s="2">
        <v>0</v>
      </c>
      <c r="K95" s="2">
        <v>0</v>
      </c>
      <c r="L95" s="2">
        <v>6</v>
      </c>
      <c r="M95" s="2">
        <v>6</v>
      </c>
      <c r="N95">
        <v>3</v>
      </c>
      <c r="O95" s="2">
        <v>4</v>
      </c>
      <c r="P95" s="2">
        <v>2</v>
      </c>
      <c r="Q95" s="2">
        <v>4</v>
      </c>
      <c r="R95" s="2">
        <v>0</v>
      </c>
      <c r="S95" s="2">
        <v>0</v>
      </c>
      <c r="T95" s="2">
        <v>0</v>
      </c>
      <c r="U95">
        <v>6</v>
      </c>
    </row>
    <row r="96" spans="1:21" x14ac:dyDescent="0.25">
      <c r="A96" s="2">
        <v>2022</v>
      </c>
      <c r="B96" s="19">
        <v>44713</v>
      </c>
      <c r="C96" t="s">
        <v>87</v>
      </c>
      <c r="D96" t="s">
        <v>139</v>
      </c>
      <c r="E96" t="s">
        <v>132</v>
      </c>
      <c r="F96" t="s">
        <v>287</v>
      </c>
      <c r="G96" s="3">
        <v>3.626111166666667</v>
      </c>
      <c r="H96" s="5">
        <v>3.6727844246031746E-2</v>
      </c>
      <c r="I96" s="2">
        <v>0</v>
      </c>
      <c r="J96" s="2">
        <v>0</v>
      </c>
      <c r="K96" s="2">
        <v>0</v>
      </c>
      <c r="L96" s="2">
        <v>9</v>
      </c>
      <c r="M96" s="2">
        <v>9</v>
      </c>
      <c r="N96">
        <v>2</v>
      </c>
      <c r="O96" s="2">
        <v>6</v>
      </c>
      <c r="P96" s="2">
        <v>4</v>
      </c>
      <c r="Q96" s="2">
        <v>1</v>
      </c>
      <c r="R96" s="2">
        <v>1</v>
      </c>
      <c r="S96" s="2">
        <v>0</v>
      </c>
      <c r="T96" s="2">
        <v>3</v>
      </c>
      <c r="U96">
        <v>9</v>
      </c>
    </row>
    <row r="97" spans="1:21" x14ac:dyDescent="0.25">
      <c r="A97" s="2">
        <v>2022</v>
      </c>
      <c r="B97" s="19">
        <v>44713</v>
      </c>
      <c r="C97" t="s">
        <v>90</v>
      </c>
      <c r="D97" t="s">
        <v>136</v>
      </c>
      <c r="E97" t="s">
        <v>132</v>
      </c>
      <c r="F97" t="s">
        <v>267</v>
      </c>
      <c r="G97" s="3">
        <v>3.597777666666667</v>
      </c>
      <c r="H97" s="5">
        <v>2.1335466880341884E-2</v>
      </c>
      <c r="I97" s="2">
        <v>0</v>
      </c>
      <c r="J97" s="2">
        <v>0</v>
      </c>
      <c r="K97" s="2">
        <v>0</v>
      </c>
      <c r="L97" s="2">
        <v>13</v>
      </c>
      <c r="M97" s="2">
        <v>13</v>
      </c>
      <c r="N97">
        <v>4</v>
      </c>
      <c r="O97" s="2">
        <v>12</v>
      </c>
      <c r="P97" s="2">
        <v>3</v>
      </c>
      <c r="Q97" s="2">
        <v>8</v>
      </c>
      <c r="R97" s="2">
        <v>1</v>
      </c>
      <c r="S97" s="2">
        <v>0</v>
      </c>
      <c r="T97" s="2">
        <v>1</v>
      </c>
      <c r="U97">
        <v>13</v>
      </c>
    </row>
    <row r="98" spans="1:21" x14ac:dyDescent="0.25">
      <c r="A98" s="2">
        <v>2022</v>
      </c>
      <c r="B98" s="19">
        <v>44713</v>
      </c>
      <c r="C98" t="s">
        <v>76</v>
      </c>
      <c r="D98" t="s">
        <v>137</v>
      </c>
      <c r="E98" t="s">
        <v>132</v>
      </c>
      <c r="F98" t="s">
        <v>275</v>
      </c>
      <c r="G98" s="3">
        <v>3.472499</v>
      </c>
      <c r="H98" s="5">
        <v>0.15510412500000001</v>
      </c>
      <c r="I98" s="2">
        <v>0</v>
      </c>
      <c r="J98" s="2">
        <v>0</v>
      </c>
      <c r="K98" s="2">
        <v>0</v>
      </c>
      <c r="L98" s="2">
        <v>2</v>
      </c>
      <c r="M98" s="2">
        <v>1</v>
      </c>
      <c r="N98">
        <v>0</v>
      </c>
      <c r="O98" s="2">
        <v>0</v>
      </c>
      <c r="P98" s="2">
        <v>0</v>
      </c>
      <c r="Q98" s="2">
        <v>1</v>
      </c>
      <c r="R98" s="2">
        <v>0</v>
      </c>
      <c r="S98" s="2">
        <v>0</v>
      </c>
      <c r="T98" s="2">
        <v>1</v>
      </c>
      <c r="U98">
        <v>2</v>
      </c>
    </row>
    <row r="99" spans="1:21" x14ac:dyDescent="0.25">
      <c r="A99" s="2">
        <v>2022</v>
      </c>
      <c r="B99" s="19">
        <v>44713</v>
      </c>
      <c r="C99" t="s">
        <v>89</v>
      </c>
      <c r="D99" t="s">
        <v>134</v>
      </c>
      <c r="E99" t="s">
        <v>132</v>
      </c>
      <c r="F99" t="s">
        <v>283</v>
      </c>
      <c r="G99" s="3">
        <v>2.6661111666666666</v>
      </c>
      <c r="H99" s="5">
        <v>6.5960649305555549E-2</v>
      </c>
      <c r="I99" s="2">
        <v>0</v>
      </c>
      <c r="J99" s="2">
        <v>0</v>
      </c>
      <c r="K99" s="2">
        <v>0</v>
      </c>
      <c r="L99" s="2">
        <v>2</v>
      </c>
      <c r="M99" s="2">
        <v>2</v>
      </c>
      <c r="N99">
        <v>0</v>
      </c>
      <c r="O99" s="2">
        <v>1</v>
      </c>
      <c r="P99" s="2">
        <v>0</v>
      </c>
      <c r="Q99" s="2">
        <v>2</v>
      </c>
      <c r="R99" s="2">
        <v>0</v>
      </c>
      <c r="S99" s="2">
        <v>0</v>
      </c>
      <c r="T99" s="2">
        <v>0</v>
      </c>
      <c r="U99">
        <v>2</v>
      </c>
    </row>
    <row r="100" spans="1:21" x14ac:dyDescent="0.25">
      <c r="A100" s="2">
        <v>2022</v>
      </c>
      <c r="B100" s="19">
        <v>44713</v>
      </c>
      <c r="C100" t="s">
        <v>80</v>
      </c>
      <c r="D100" t="s">
        <v>133</v>
      </c>
      <c r="E100" t="s">
        <v>132</v>
      </c>
      <c r="F100" t="s">
        <v>270</v>
      </c>
      <c r="G100" s="3">
        <v>2.4811109999999998</v>
      </c>
      <c r="H100" s="5">
        <v>2.6489898989898994E-2</v>
      </c>
      <c r="I100" s="2">
        <v>0</v>
      </c>
      <c r="J100" s="2">
        <v>0</v>
      </c>
      <c r="K100" s="2">
        <v>0</v>
      </c>
      <c r="L100" s="2">
        <v>11</v>
      </c>
      <c r="M100" s="2">
        <v>11</v>
      </c>
      <c r="N100">
        <v>1</v>
      </c>
      <c r="O100" s="2">
        <v>10</v>
      </c>
      <c r="P100" s="2">
        <v>1</v>
      </c>
      <c r="Q100" s="2">
        <v>9</v>
      </c>
      <c r="R100" s="2">
        <v>0</v>
      </c>
      <c r="S100" s="2">
        <v>0</v>
      </c>
      <c r="T100" s="2">
        <v>1</v>
      </c>
      <c r="U100">
        <v>11</v>
      </c>
    </row>
    <row r="101" spans="1:21" x14ac:dyDescent="0.25">
      <c r="A101" s="2">
        <v>2022</v>
      </c>
      <c r="B101" s="19">
        <v>44713</v>
      </c>
      <c r="C101" t="s">
        <v>90</v>
      </c>
      <c r="D101" t="s">
        <v>136</v>
      </c>
      <c r="E101" t="s">
        <v>132</v>
      </c>
      <c r="F101" t="s">
        <v>268</v>
      </c>
      <c r="G101" s="3">
        <v>2.4741656666666669</v>
      </c>
      <c r="H101" s="5">
        <v>2.5330244444444445E-2</v>
      </c>
      <c r="I101" s="2">
        <v>0</v>
      </c>
      <c r="J101" s="2">
        <v>0</v>
      </c>
      <c r="K101" s="2">
        <v>0</v>
      </c>
      <c r="L101" s="2">
        <v>13</v>
      </c>
      <c r="M101" s="2">
        <v>13</v>
      </c>
      <c r="N101">
        <v>2</v>
      </c>
      <c r="O101" s="2">
        <v>12</v>
      </c>
      <c r="P101" s="2">
        <v>4</v>
      </c>
      <c r="Q101" s="2">
        <v>7</v>
      </c>
      <c r="R101" s="2">
        <v>1</v>
      </c>
      <c r="S101" s="2">
        <v>0</v>
      </c>
      <c r="T101" s="2">
        <v>1</v>
      </c>
      <c r="U101">
        <v>13</v>
      </c>
    </row>
    <row r="102" spans="1:21" x14ac:dyDescent="0.25">
      <c r="A102" s="2">
        <v>2022</v>
      </c>
      <c r="B102" s="19">
        <v>44713</v>
      </c>
      <c r="C102" t="s">
        <v>76</v>
      </c>
      <c r="D102" t="s">
        <v>144</v>
      </c>
      <c r="E102" t="s">
        <v>132</v>
      </c>
      <c r="F102" t="s">
        <v>286</v>
      </c>
      <c r="G102" s="3">
        <v>2.4738888333333335</v>
      </c>
      <c r="H102" s="5">
        <v>5.8668979166666677E-2</v>
      </c>
      <c r="I102" s="2">
        <v>0</v>
      </c>
      <c r="J102" s="2">
        <v>0</v>
      </c>
      <c r="K102" s="2">
        <v>0</v>
      </c>
      <c r="L102" s="2">
        <v>2</v>
      </c>
      <c r="M102" s="2">
        <v>2</v>
      </c>
      <c r="N102">
        <v>1</v>
      </c>
      <c r="O102" s="2">
        <v>1</v>
      </c>
      <c r="P102" s="2">
        <v>1</v>
      </c>
      <c r="Q102" s="2">
        <v>0</v>
      </c>
      <c r="R102" s="2">
        <v>0</v>
      </c>
      <c r="S102" s="2">
        <v>0</v>
      </c>
      <c r="T102" s="2">
        <v>1</v>
      </c>
      <c r="U102">
        <v>2</v>
      </c>
    </row>
    <row r="103" spans="1:21" x14ac:dyDescent="0.25">
      <c r="A103" s="2">
        <v>2022</v>
      </c>
      <c r="B103" s="19">
        <v>44713</v>
      </c>
      <c r="C103" t="s">
        <v>82</v>
      </c>
      <c r="D103" t="s">
        <v>151</v>
      </c>
      <c r="E103" t="s">
        <v>143</v>
      </c>
      <c r="F103" t="s">
        <v>277</v>
      </c>
      <c r="G103" s="3">
        <v>2.1699971666666666</v>
      </c>
      <c r="H103" s="5">
        <v>2.8342569444444445E-2</v>
      </c>
      <c r="I103" s="2">
        <v>0</v>
      </c>
      <c r="J103" s="2">
        <v>0</v>
      </c>
      <c r="K103" s="2">
        <v>0</v>
      </c>
      <c r="L103" s="2">
        <v>4</v>
      </c>
      <c r="M103" s="2">
        <v>4</v>
      </c>
      <c r="N103">
        <v>1</v>
      </c>
      <c r="O103" s="2">
        <v>4</v>
      </c>
      <c r="P103" s="2">
        <v>1</v>
      </c>
      <c r="Q103" s="2">
        <v>2</v>
      </c>
      <c r="R103" s="2">
        <v>0</v>
      </c>
      <c r="S103" s="2">
        <v>0</v>
      </c>
      <c r="T103" s="2">
        <v>1</v>
      </c>
      <c r="U103">
        <v>4</v>
      </c>
    </row>
    <row r="104" spans="1:21" x14ac:dyDescent="0.25">
      <c r="A104" s="2">
        <v>2022</v>
      </c>
      <c r="B104" s="19">
        <v>44713</v>
      </c>
      <c r="C104" t="s">
        <v>76</v>
      </c>
      <c r="D104" t="s">
        <v>137</v>
      </c>
      <c r="E104" t="s">
        <v>132</v>
      </c>
      <c r="F104" t="s">
        <v>94</v>
      </c>
      <c r="G104" s="3">
        <v>2.0636109999999999</v>
      </c>
      <c r="H104" s="5">
        <v>3.7488423611111113E-2</v>
      </c>
      <c r="I104" s="2">
        <v>0</v>
      </c>
      <c r="J104" s="2">
        <v>0</v>
      </c>
      <c r="K104" s="2">
        <v>0</v>
      </c>
      <c r="L104" s="2">
        <v>2</v>
      </c>
      <c r="M104" s="2">
        <v>2</v>
      </c>
      <c r="N104">
        <v>1</v>
      </c>
      <c r="O104" s="2">
        <v>1</v>
      </c>
      <c r="P104" s="2">
        <v>0</v>
      </c>
      <c r="Q104" s="2">
        <v>1</v>
      </c>
      <c r="R104" s="2">
        <v>0</v>
      </c>
      <c r="S104" s="2">
        <v>0</v>
      </c>
      <c r="T104" s="2">
        <v>1</v>
      </c>
      <c r="U104">
        <v>2</v>
      </c>
    </row>
    <row r="105" spans="1:21" x14ac:dyDescent="0.25">
      <c r="A105" s="2">
        <v>2022</v>
      </c>
      <c r="B105" s="19">
        <v>44713</v>
      </c>
      <c r="C105" t="s">
        <v>90</v>
      </c>
      <c r="D105" t="s">
        <v>136</v>
      </c>
      <c r="E105" t="s">
        <v>132</v>
      </c>
      <c r="F105" t="s">
        <v>270</v>
      </c>
      <c r="G105" s="3">
        <v>2.0461101666666668</v>
      </c>
      <c r="H105" s="5">
        <v>3.2488416666666665E-2</v>
      </c>
      <c r="I105" s="2">
        <v>0</v>
      </c>
      <c r="J105" s="2">
        <v>0</v>
      </c>
      <c r="K105" s="2">
        <v>0</v>
      </c>
      <c r="L105" s="2">
        <v>3</v>
      </c>
      <c r="M105" s="2">
        <v>3</v>
      </c>
      <c r="N105">
        <v>0</v>
      </c>
      <c r="O105" s="2">
        <v>2</v>
      </c>
      <c r="P105" s="2">
        <v>2</v>
      </c>
      <c r="Q105" s="2">
        <v>1</v>
      </c>
      <c r="R105" s="2">
        <v>0</v>
      </c>
      <c r="S105" s="2">
        <v>0</v>
      </c>
      <c r="T105" s="2">
        <v>0</v>
      </c>
      <c r="U105">
        <v>3</v>
      </c>
    </row>
    <row r="106" spans="1:21" x14ac:dyDescent="0.25">
      <c r="A106" s="2">
        <v>2022</v>
      </c>
      <c r="B106" s="19">
        <v>44713</v>
      </c>
      <c r="C106" t="s">
        <v>89</v>
      </c>
      <c r="D106" t="s">
        <v>134</v>
      </c>
      <c r="E106" t="s">
        <v>132</v>
      </c>
      <c r="F106" t="s">
        <v>274</v>
      </c>
      <c r="G106" s="3">
        <v>1.9666666666666666</v>
      </c>
      <c r="H106" s="5">
        <v>9.2361111111111116E-2</v>
      </c>
      <c r="I106" s="2">
        <v>0</v>
      </c>
      <c r="J106" s="2">
        <v>0</v>
      </c>
      <c r="K106" s="2">
        <v>0</v>
      </c>
      <c r="L106" s="2">
        <v>1</v>
      </c>
      <c r="M106" s="2">
        <v>1</v>
      </c>
      <c r="N106">
        <v>0</v>
      </c>
      <c r="O106" s="2">
        <v>0</v>
      </c>
      <c r="P106" s="2">
        <v>0</v>
      </c>
      <c r="Q106" s="2">
        <v>0</v>
      </c>
      <c r="R106" s="2">
        <v>1</v>
      </c>
      <c r="S106" s="2">
        <v>0</v>
      </c>
      <c r="T106" s="2">
        <v>0</v>
      </c>
      <c r="U106">
        <v>1</v>
      </c>
    </row>
    <row r="107" spans="1:21" x14ac:dyDescent="0.25">
      <c r="A107" s="2">
        <v>2022</v>
      </c>
      <c r="B107" s="19">
        <v>44713</v>
      </c>
      <c r="C107" t="s">
        <v>76</v>
      </c>
      <c r="D107" t="s">
        <v>144</v>
      </c>
      <c r="E107" t="s">
        <v>132</v>
      </c>
      <c r="F107" t="s">
        <v>268</v>
      </c>
      <c r="G107" s="3">
        <v>1.9530555000000003</v>
      </c>
      <c r="H107" s="5">
        <v>5.4733787499999999E-2</v>
      </c>
      <c r="I107" s="2">
        <v>0</v>
      </c>
      <c r="J107" s="2">
        <v>0</v>
      </c>
      <c r="K107" s="2">
        <v>0</v>
      </c>
      <c r="L107" s="2">
        <v>4</v>
      </c>
      <c r="M107" s="2">
        <v>4</v>
      </c>
      <c r="N107">
        <v>1</v>
      </c>
      <c r="O107" s="2">
        <v>3</v>
      </c>
      <c r="P107" s="2">
        <v>0</v>
      </c>
      <c r="Q107" s="2">
        <v>4</v>
      </c>
      <c r="R107" s="2">
        <v>0</v>
      </c>
      <c r="S107" s="2">
        <v>0</v>
      </c>
      <c r="T107" s="2">
        <v>0</v>
      </c>
      <c r="U107">
        <v>4</v>
      </c>
    </row>
    <row r="108" spans="1:21" x14ac:dyDescent="0.25">
      <c r="A108" s="2">
        <v>2022</v>
      </c>
      <c r="B108" s="19">
        <v>44713</v>
      </c>
      <c r="C108" t="s">
        <v>80</v>
      </c>
      <c r="D108" t="s">
        <v>133</v>
      </c>
      <c r="E108" t="s">
        <v>132</v>
      </c>
      <c r="F108" t="s">
        <v>274</v>
      </c>
      <c r="G108" s="3">
        <v>1.7016666666666664</v>
      </c>
      <c r="H108" s="5">
        <v>4.5868055555555558E-2</v>
      </c>
      <c r="I108" s="2">
        <v>0</v>
      </c>
      <c r="J108" s="2">
        <v>0</v>
      </c>
      <c r="K108" s="2">
        <v>0</v>
      </c>
      <c r="L108" s="2">
        <v>2</v>
      </c>
      <c r="M108" s="2">
        <v>2</v>
      </c>
      <c r="N108">
        <v>0</v>
      </c>
      <c r="O108" s="2">
        <v>1</v>
      </c>
      <c r="P108" s="2">
        <v>1</v>
      </c>
      <c r="Q108" s="2">
        <v>1</v>
      </c>
      <c r="R108" s="2">
        <v>0</v>
      </c>
      <c r="S108" s="2">
        <v>0</v>
      </c>
      <c r="T108" s="2">
        <v>0</v>
      </c>
      <c r="U108">
        <v>2</v>
      </c>
    </row>
    <row r="109" spans="1:21" x14ac:dyDescent="0.25">
      <c r="A109" s="2">
        <v>2022</v>
      </c>
      <c r="B109" s="19">
        <v>44713</v>
      </c>
      <c r="C109" t="s">
        <v>87</v>
      </c>
      <c r="D109" t="s">
        <v>139</v>
      </c>
      <c r="E109" t="s">
        <v>132</v>
      </c>
      <c r="F109" t="s">
        <v>276</v>
      </c>
      <c r="G109" s="3">
        <v>1.4877778333333334</v>
      </c>
      <c r="H109" s="5">
        <v>7.2407409722222232E-2</v>
      </c>
      <c r="I109" s="2">
        <v>0</v>
      </c>
      <c r="J109" s="2">
        <v>0</v>
      </c>
      <c r="K109" s="2">
        <v>0</v>
      </c>
      <c r="L109" s="2">
        <v>1</v>
      </c>
      <c r="M109" s="2">
        <v>1</v>
      </c>
      <c r="N109">
        <v>0</v>
      </c>
      <c r="O109" s="2">
        <v>0</v>
      </c>
      <c r="P109" s="2">
        <v>0</v>
      </c>
      <c r="Q109" s="2">
        <v>1</v>
      </c>
      <c r="R109" s="2">
        <v>0</v>
      </c>
      <c r="S109" s="2">
        <v>0</v>
      </c>
      <c r="T109" s="2">
        <v>0</v>
      </c>
      <c r="U109">
        <v>1</v>
      </c>
    </row>
    <row r="110" spans="1:21" x14ac:dyDescent="0.25">
      <c r="A110" s="2">
        <v>2022</v>
      </c>
      <c r="B110" s="19">
        <v>44713</v>
      </c>
      <c r="C110" t="s">
        <v>80</v>
      </c>
      <c r="D110" t="s">
        <v>133</v>
      </c>
      <c r="E110" t="s">
        <v>132</v>
      </c>
      <c r="F110" t="s">
        <v>286</v>
      </c>
      <c r="G110" s="3">
        <v>1.4047211666666666</v>
      </c>
      <c r="H110" s="5">
        <v>2.6916142746913584E-2</v>
      </c>
      <c r="I110" s="2">
        <v>0</v>
      </c>
      <c r="J110" s="2">
        <v>0</v>
      </c>
      <c r="K110" s="2">
        <v>0</v>
      </c>
      <c r="L110" s="2">
        <v>10</v>
      </c>
      <c r="M110" s="2">
        <v>10</v>
      </c>
      <c r="N110">
        <v>0</v>
      </c>
      <c r="O110" s="2">
        <v>9</v>
      </c>
      <c r="P110" s="2">
        <v>3</v>
      </c>
      <c r="Q110" s="2">
        <v>4</v>
      </c>
      <c r="R110" s="2">
        <v>2</v>
      </c>
      <c r="S110" s="2">
        <v>0</v>
      </c>
      <c r="T110" s="2">
        <v>1</v>
      </c>
      <c r="U110">
        <v>10</v>
      </c>
    </row>
    <row r="111" spans="1:21" x14ac:dyDescent="0.25">
      <c r="A111" s="2">
        <v>2022</v>
      </c>
      <c r="B111" s="19">
        <v>44713</v>
      </c>
      <c r="C111" t="s">
        <v>87</v>
      </c>
      <c r="D111" t="s">
        <v>131</v>
      </c>
      <c r="E111" t="s">
        <v>132</v>
      </c>
      <c r="F111" t="s">
        <v>284</v>
      </c>
      <c r="G111" s="3">
        <v>1.3724999999999998</v>
      </c>
      <c r="H111" s="5">
        <v>2.8954460648148148E-2</v>
      </c>
      <c r="I111" s="2">
        <v>0</v>
      </c>
      <c r="J111" s="2">
        <v>0</v>
      </c>
      <c r="K111" s="2">
        <v>0</v>
      </c>
      <c r="L111" s="2">
        <v>3</v>
      </c>
      <c r="M111" s="2">
        <v>3</v>
      </c>
      <c r="N111">
        <v>1</v>
      </c>
      <c r="O111" s="2">
        <v>2</v>
      </c>
      <c r="P111" s="2">
        <v>1</v>
      </c>
      <c r="Q111" s="2">
        <v>2</v>
      </c>
      <c r="R111" s="2">
        <v>0</v>
      </c>
      <c r="S111" s="2">
        <v>0</v>
      </c>
      <c r="T111" s="2">
        <v>0</v>
      </c>
      <c r="U111">
        <v>3</v>
      </c>
    </row>
    <row r="112" spans="1:21" x14ac:dyDescent="0.25">
      <c r="A112" s="2">
        <v>2022</v>
      </c>
      <c r="B112" s="19">
        <v>44713</v>
      </c>
      <c r="C112" t="s">
        <v>90</v>
      </c>
      <c r="D112" t="s">
        <v>136</v>
      </c>
      <c r="E112" t="s">
        <v>132</v>
      </c>
      <c r="F112" t="s">
        <v>275</v>
      </c>
      <c r="G112" s="3">
        <v>1.2308333333333332</v>
      </c>
      <c r="H112" s="5">
        <v>1.7370756944444444E-2</v>
      </c>
      <c r="I112" s="2">
        <v>0</v>
      </c>
      <c r="J112" s="2">
        <v>0</v>
      </c>
      <c r="K112" s="2">
        <v>0</v>
      </c>
      <c r="L112" s="2">
        <v>6</v>
      </c>
      <c r="M112" s="2">
        <v>6</v>
      </c>
      <c r="N112">
        <v>3</v>
      </c>
      <c r="O112" s="2">
        <v>5</v>
      </c>
      <c r="P112" s="2">
        <v>1</v>
      </c>
      <c r="Q112" s="2">
        <v>3</v>
      </c>
      <c r="R112" s="2">
        <v>2</v>
      </c>
      <c r="S112" s="2">
        <v>0</v>
      </c>
      <c r="T112" s="2">
        <v>0</v>
      </c>
      <c r="U112">
        <v>6</v>
      </c>
    </row>
    <row r="113" spans="1:21" x14ac:dyDescent="0.25">
      <c r="A113" s="2">
        <v>2022</v>
      </c>
      <c r="B113" s="19">
        <v>44713</v>
      </c>
      <c r="C113" t="s">
        <v>80</v>
      </c>
      <c r="D113" t="s">
        <v>133</v>
      </c>
      <c r="E113" t="s">
        <v>132</v>
      </c>
      <c r="F113" t="s">
        <v>273</v>
      </c>
      <c r="G113" s="3">
        <v>1.1530546666666666</v>
      </c>
      <c r="H113" s="5">
        <v>1.7089113425925926E-2</v>
      </c>
      <c r="I113" s="2">
        <v>0</v>
      </c>
      <c r="J113" s="2">
        <v>0</v>
      </c>
      <c r="K113" s="2">
        <v>0</v>
      </c>
      <c r="L113" s="2">
        <v>7</v>
      </c>
      <c r="M113" s="2">
        <v>6</v>
      </c>
      <c r="N113">
        <v>2</v>
      </c>
      <c r="O113" s="2">
        <v>6</v>
      </c>
      <c r="P113" s="2">
        <v>0</v>
      </c>
      <c r="Q113" s="2">
        <v>6</v>
      </c>
      <c r="R113" s="2">
        <v>0</v>
      </c>
      <c r="S113" s="2">
        <v>0</v>
      </c>
      <c r="T113" s="2">
        <v>1</v>
      </c>
      <c r="U113">
        <v>7</v>
      </c>
    </row>
    <row r="114" spans="1:21" x14ac:dyDescent="0.25">
      <c r="A114" s="2">
        <v>2022</v>
      </c>
      <c r="B114" s="19">
        <v>44713</v>
      </c>
      <c r="C114" t="s">
        <v>89</v>
      </c>
      <c r="D114" t="s">
        <v>134</v>
      </c>
      <c r="E114" t="s">
        <v>132</v>
      </c>
      <c r="F114" t="s">
        <v>273</v>
      </c>
      <c r="G114" s="3">
        <v>1.0786111666666667</v>
      </c>
      <c r="H114" s="5">
        <v>4.5839121527777769E-2</v>
      </c>
      <c r="I114" s="2">
        <v>0</v>
      </c>
      <c r="J114" s="2">
        <v>0</v>
      </c>
      <c r="K114" s="2">
        <v>0</v>
      </c>
      <c r="L114" s="2">
        <v>4</v>
      </c>
      <c r="M114" s="2">
        <v>4</v>
      </c>
      <c r="N114">
        <v>0</v>
      </c>
      <c r="O114" s="2">
        <v>2</v>
      </c>
      <c r="P114" s="2">
        <v>0</v>
      </c>
      <c r="Q114" s="2">
        <v>3</v>
      </c>
      <c r="R114" s="2">
        <v>0</v>
      </c>
      <c r="S114" s="2">
        <v>0</v>
      </c>
      <c r="T114" s="2">
        <v>1</v>
      </c>
      <c r="U114">
        <v>4</v>
      </c>
    </row>
    <row r="115" spans="1:21" x14ac:dyDescent="0.25">
      <c r="A115" s="2">
        <v>2022</v>
      </c>
      <c r="B115" s="19">
        <v>44713</v>
      </c>
      <c r="C115" t="s">
        <v>76</v>
      </c>
      <c r="D115" t="s">
        <v>147</v>
      </c>
      <c r="E115" t="s">
        <v>132</v>
      </c>
      <c r="F115" t="s">
        <v>270</v>
      </c>
      <c r="G115" s="3">
        <v>1.0425</v>
      </c>
      <c r="H115" s="5">
        <v>2.1276041666666669E-2</v>
      </c>
      <c r="I115" s="2">
        <v>0</v>
      </c>
      <c r="J115" s="2">
        <v>0</v>
      </c>
      <c r="K115" s="2">
        <v>0</v>
      </c>
      <c r="L115" s="2">
        <v>3</v>
      </c>
      <c r="M115" s="2">
        <v>3</v>
      </c>
      <c r="N115">
        <v>0</v>
      </c>
      <c r="O115" s="2">
        <v>3</v>
      </c>
      <c r="P115" s="2">
        <v>1</v>
      </c>
      <c r="Q115" s="2">
        <v>0</v>
      </c>
      <c r="R115" s="2">
        <v>2</v>
      </c>
      <c r="S115" s="2">
        <v>0</v>
      </c>
      <c r="T115" s="2">
        <v>0</v>
      </c>
      <c r="U115">
        <v>3</v>
      </c>
    </row>
    <row r="116" spans="1:21" x14ac:dyDescent="0.25">
      <c r="A116" s="2">
        <v>2022</v>
      </c>
      <c r="B116" s="19">
        <v>44713</v>
      </c>
      <c r="C116" t="s">
        <v>90</v>
      </c>
      <c r="D116" t="s">
        <v>136</v>
      </c>
      <c r="E116" t="s">
        <v>132</v>
      </c>
      <c r="F116" t="s">
        <v>280</v>
      </c>
      <c r="G116" s="3">
        <v>0.91888899999999996</v>
      </c>
      <c r="H116" s="5">
        <v>1.4437826388888889E-2</v>
      </c>
      <c r="I116" s="2">
        <v>0</v>
      </c>
      <c r="J116" s="2">
        <v>0</v>
      </c>
      <c r="K116" s="2">
        <v>0</v>
      </c>
      <c r="L116" s="2">
        <v>6</v>
      </c>
      <c r="M116" s="2">
        <v>6</v>
      </c>
      <c r="N116">
        <v>3</v>
      </c>
      <c r="O116" s="2">
        <v>6</v>
      </c>
      <c r="P116" s="2">
        <v>4</v>
      </c>
      <c r="Q116" s="2">
        <v>2</v>
      </c>
      <c r="R116" s="2">
        <v>0</v>
      </c>
      <c r="S116" s="2">
        <v>0</v>
      </c>
      <c r="T116" s="2">
        <v>0</v>
      </c>
      <c r="U116">
        <v>6</v>
      </c>
    </row>
    <row r="117" spans="1:21" x14ac:dyDescent="0.25">
      <c r="A117" s="2">
        <v>2022</v>
      </c>
      <c r="B117" s="19">
        <v>44713</v>
      </c>
      <c r="C117" t="s">
        <v>81</v>
      </c>
      <c r="D117" t="s">
        <v>141</v>
      </c>
      <c r="E117" t="s">
        <v>132</v>
      </c>
      <c r="F117" t="s">
        <v>272</v>
      </c>
      <c r="G117" s="3">
        <v>0.82416650000000002</v>
      </c>
      <c r="H117" s="5">
        <v>1.7907984375000002E-2</v>
      </c>
      <c r="I117" s="2">
        <v>0</v>
      </c>
      <c r="J117" s="2">
        <v>0</v>
      </c>
      <c r="K117" s="2">
        <v>0</v>
      </c>
      <c r="L117" s="2">
        <v>4</v>
      </c>
      <c r="M117" s="2">
        <v>4</v>
      </c>
      <c r="N117">
        <v>1</v>
      </c>
      <c r="O117" s="2">
        <v>4</v>
      </c>
      <c r="P117" s="2">
        <v>1</v>
      </c>
      <c r="Q117" s="2">
        <v>2</v>
      </c>
      <c r="R117" s="2">
        <v>1</v>
      </c>
      <c r="S117" s="2">
        <v>0</v>
      </c>
      <c r="T117" s="2">
        <v>0</v>
      </c>
      <c r="U117">
        <v>4</v>
      </c>
    </row>
    <row r="118" spans="1:21" x14ac:dyDescent="0.25">
      <c r="A118" s="2">
        <v>2022</v>
      </c>
      <c r="B118" s="19">
        <v>44713</v>
      </c>
      <c r="C118" t="s">
        <v>89</v>
      </c>
      <c r="D118" t="s">
        <v>134</v>
      </c>
      <c r="E118" t="s">
        <v>132</v>
      </c>
      <c r="F118" t="s">
        <v>281</v>
      </c>
      <c r="G118" s="3">
        <v>0.77805449999999998</v>
      </c>
      <c r="H118" s="5">
        <v>2.1222979166666666E-2</v>
      </c>
      <c r="I118" s="2">
        <v>0</v>
      </c>
      <c r="J118" s="2">
        <v>0</v>
      </c>
      <c r="K118" s="2">
        <v>0</v>
      </c>
      <c r="L118" s="2">
        <v>2</v>
      </c>
      <c r="M118" s="2">
        <v>2</v>
      </c>
      <c r="N118">
        <v>0</v>
      </c>
      <c r="O118" s="2">
        <v>2</v>
      </c>
      <c r="P118" s="2">
        <v>0</v>
      </c>
      <c r="Q118" s="2">
        <v>1</v>
      </c>
      <c r="R118" s="2">
        <v>1</v>
      </c>
      <c r="S118" s="2">
        <v>0</v>
      </c>
      <c r="T118" s="2">
        <v>0</v>
      </c>
      <c r="U118">
        <v>2</v>
      </c>
    </row>
    <row r="119" spans="1:21" x14ac:dyDescent="0.25">
      <c r="A119" s="2">
        <v>2022</v>
      </c>
      <c r="B119" s="19">
        <v>44713</v>
      </c>
      <c r="C119" t="s">
        <v>80</v>
      </c>
      <c r="D119" t="s">
        <v>149</v>
      </c>
      <c r="E119" t="s">
        <v>150</v>
      </c>
      <c r="F119" t="s">
        <v>94</v>
      </c>
      <c r="G119" s="3">
        <v>0.68638883333333334</v>
      </c>
      <c r="H119" s="5">
        <v>2.465277777777778E-2</v>
      </c>
      <c r="I119" s="2">
        <v>0</v>
      </c>
      <c r="J119" s="2">
        <v>0</v>
      </c>
      <c r="K119" s="2">
        <v>0</v>
      </c>
      <c r="L119" s="2">
        <v>4</v>
      </c>
      <c r="M119" s="2">
        <v>4</v>
      </c>
      <c r="N119">
        <v>0</v>
      </c>
      <c r="O119" s="2">
        <v>4</v>
      </c>
      <c r="P119" s="2">
        <v>1</v>
      </c>
      <c r="Q119" s="2">
        <v>3</v>
      </c>
      <c r="R119" s="2">
        <v>0</v>
      </c>
      <c r="S119" s="2">
        <v>0</v>
      </c>
      <c r="T119" s="2">
        <v>0</v>
      </c>
      <c r="U119">
        <v>4</v>
      </c>
    </row>
    <row r="120" spans="1:21" x14ac:dyDescent="0.25">
      <c r="A120" s="2">
        <v>2022</v>
      </c>
      <c r="B120" s="19">
        <v>44713</v>
      </c>
      <c r="C120" t="s">
        <v>80</v>
      </c>
      <c r="D120" t="s">
        <v>133</v>
      </c>
      <c r="E120" t="s">
        <v>132</v>
      </c>
      <c r="F120" t="s">
        <v>271</v>
      </c>
      <c r="G120" s="3">
        <v>0.51583333333333337</v>
      </c>
      <c r="H120" s="5">
        <v>3.1909722222222228E-2</v>
      </c>
      <c r="I120" s="2">
        <v>0</v>
      </c>
      <c r="J120" s="2">
        <v>0</v>
      </c>
      <c r="K120" s="2">
        <v>0</v>
      </c>
      <c r="L120" s="2">
        <v>1</v>
      </c>
      <c r="M120" s="2">
        <v>1</v>
      </c>
      <c r="N120">
        <v>0</v>
      </c>
      <c r="O120" s="2">
        <v>1</v>
      </c>
      <c r="P120" s="2">
        <v>0</v>
      </c>
      <c r="Q120" s="2">
        <v>0</v>
      </c>
      <c r="R120" s="2">
        <v>0</v>
      </c>
      <c r="S120" s="2">
        <v>0</v>
      </c>
      <c r="T120" s="2">
        <v>1</v>
      </c>
      <c r="U120">
        <v>1</v>
      </c>
    </row>
    <row r="121" spans="1:21" x14ac:dyDescent="0.25">
      <c r="A121" s="2">
        <v>2022</v>
      </c>
      <c r="B121" s="19">
        <v>44713</v>
      </c>
      <c r="C121" t="s">
        <v>76</v>
      </c>
      <c r="D121" t="s">
        <v>137</v>
      </c>
      <c r="E121" t="s">
        <v>132</v>
      </c>
      <c r="F121" t="s">
        <v>285</v>
      </c>
      <c r="G121" s="3">
        <v>0.49972216666666663</v>
      </c>
      <c r="H121" s="5">
        <v>4.1660878472222225E-2</v>
      </c>
      <c r="I121" s="2">
        <v>0</v>
      </c>
      <c r="J121" s="2">
        <v>0</v>
      </c>
      <c r="K121" s="2">
        <v>0</v>
      </c>
      <c r="L121" s="2">
        <v>1</v>
      </c>
      <c r="M121" s="2">
        <v>1</v>
      </c>
      <c r="N121">
        <v>0</v>
      </c>
      <c r="O121" s="2">
        <v>1</v>
      </c>
      <c r="P121" s="2">
        <v>0</v>
      </c>
      <c r="Q121" s="2">
        <v>1</v>
      </c>
      <c r="R121" s="2">
        <v>0</v>
      </c>
      <c r="S121" s="2">
        <v>0</v>
      </c>
      <c r="T121" s="2">
        <v>0</v>
      </c>
      <c r="U121">
        <v>1</v>
      </c>
    </row>
    <row r="122" spans="1:21" x14ac:dyDescent="0.25">
      <c r="A122" s="2">
        <v>2022</v>
      </c>
      <c r="B122" s="19">
        <v>44713</v>
      </c>
      <c r="C122" t="s">
        <v>90</v>
      </c>
      <c r="D122" t="s">
        <v>136</v>
      </c>
      <c r="E122" t="s">
        <v>132</v>
      </c>
      <c r="F122" t="s">
        <v>94</v>
      </c>
      <c r="G122" s="3">
        <v>0.49055549999999998</v>
      </c>
      <c r="H122" s="5">
        <v>2.3449065277777782E-2</v>
      </c>
      <c r="I122" s="2">
        <v>0</v>
      </c>
      <c r="J122" s="2">
        <v>0</v>
      </c>
      <c r="K122" s="2">
        <v>0</v>
      </c>
      <c r="L122" s="2">
        <v>5</v>
      </c>
      <c r="M122" s="2">
        <v>5</v>
      </c>
      <c r="N122">
        <v>0</v>
      </c>
      <c r="O122" s="2">
        <v>4</v>
      </c>
      <c r="P122" s="2">
        <v>2</v>
      </c>
      <c r="Q122" s="2">
        <v>2</v>
      </c>
      <c r="R122" s="2">
        <v>0</v>
      </c>
      <c r="S122" s="2">
        <v>0</v>
      </c>
      <c r="T122" s="2">
        <v>1</v>
      </c>
      <c r="U122">
        <v>5</v>
      </c>
    </row>
    <row r="123" spans="1:21" x14ac:dyDescent="0.25">
      <c r="A123" s="2">
        <v>2022</v>
      </c>
      <c r="B123" s="19">
        <v>44713</v>
      </c>
      <c r="C123" t="s">
        <v>81</v>
      </c>
      <c r="D123" t="s">
        <v>135</v>
      </c>
      <c r="E123" t="s">
        <v>132</v>
      </c>
      <c r="F123" t="s">
        <v>269</v>
      </c>
      <c r="G123" s="3">
        <v>0.46944449999999999</v>
      </c>
      <c r="H123" s="5">
        <v>2.9976854166666671E-2</v>
      </c>
      <c r="I123" s="2">
        <v>0</v>
      </c>
      <c r="J123" s="2">
        <v>0</v>
      </c>
      <c r="K123" s="2">
        <v>0</v>
      </c>
      <c r="L123" s="2">
        <v>2</v>
      </c>
      <c r="M123" s="2">
        <v>1</v>
      </c>
      <c r="N123">
        <v>0</v>
      </c>
      <c r="O123" s="2">
        <v>1</v>
      </c>
      <c r="P123" s="2">
        <v>1</v>
      </c>
      <c r="Q123" s="2">
        <v>1</v>
      </c>
      <c r="R123" s="2">
        <v>0</v>
      </c>
      <c r="S123" s="2">
        <v>0</v>
      </c>
      <c r="T123" s="2">
        <v>0</v>
      </c>
      <c r="U123">
        <v>2</v>
      </c>
    </row>
    <row r="124" spans="1:21" x14ac:dyDescent="0.25">
      <c r="A124" s="2">
        <v>2022</v>
      </c>
      <c r="B124" s="19">
        <v>44713</v>
      </c>
      <c r="C124" t="s">
        <v>82</v>
      </c>
      <c r="D124" t="s">
        <v>151</v>
      </c>
      <c r="E124" t="s">
        <v>143</v>
      </c>
      <c r="F124" t="s">
        <v>285</v>
      </c>
      <c r="G124" s="3">
        <v>0.43277683333333339</v>
      </c>
      <c r="H124" s="5">
        <v>1.9432850694444448E-2</v>
      </c>
      <c r="I124" s="2">
        <v>0</v>
      </c>
      <c r="J124" s="2">
        <v>0</v>
      </c>
      <c r="K124" s="2">
        <v>0</v>
      </c>
      <c r="L124" s="2">
        <v>4</v>
      </c>
      <c r="M124" s="2">
        <v>4</v>
      </c>
      <c r="N124">
        <v>2</v>
      </c>
      <c r="O124" s="2">
        <v>4</v>
      </c>
      <c r="P124" s="2">
        <v>1</v>
      </c>
      <c r="Q124" s="2">
        <v>0</v>
      </c>
      <c r="R124" s="2">
        <v>2</v>
      </c>
      <c r="S124" s="2">
        <v>0</v>
      </c>
      <c r="T124" s="2">
        <v>1</v>
      </c>
      <c r="U124">
        <v>4</v>
      </c>
    </row>
    <row r="125" spans="1:21" x14ac:dyDescent="0.25">
      <c r="A125" s="2">
        <v>2022</v>
      </c>
      <c r="B125" s="19">
        <v>44713</v>
      </c>
      <c r="C125" t="s">
        <v>89</v>
      </c>
      <c r="D125" t="s">
        <v>134</v>
      </c>
      <c r="E125" t="s">
        <v>132</v>
      </c>
      <c r="F125" t="s">
        <v>269</v>
      </c>
      <c r="G125" s="3">
        <v>0.31777783333333331</v>
      </c>
      <c r="H125" s="5">
        <v>1.2870371527777778E-2</v>
      </c>
      <c r="I125" s="2">
        <v>0</v>
      </c>
      <c r="J125" s="2">
        <v>0</v>
      </c>
      <c r="K125" s="2">
        <v>0</v>
      </c>
      <c r="L125" s="2">
        <v>2</v>
      </c>
      <c r="M125" s="2">
        <v>2</v>
      </c>
      <c r="N125">
        <v>0</v>
      </c>
      <c r="O125" s="2">
        <v>2</v>
      </c>
      <c r="P125" s="2">
        <v>1</v>
      </c>
      <c r="Q125" s="2">
        <v>0</v>
      </c>
      <c r="R125" s="2">
        <v>0</v>
      </c>
      <c r="S125" s="2">
        <v>0</v>
      </c>
      <c r="T125" s="2">
        <v>1</v>
      </c>
      <c r="U125">
        <v>2</v>
      </c>
    </row>
    <row r="126" spans="1:21" x14ac:dyDescent="0.25">
      <c r="A126" s="2">
        <v>2022</v>
      </c>
      <c r="B126" s="19">
        <v>44713</v>
      </c>
      <c r="C126" t="s">
        <v>76</v>
      </c>
      <c r="D126" t="s">
        <v>147</v>
      </c>
      <c r="E126" t="s">
        <v>132</v>
      </c>
      <c r="F126" t="s">
        <v>268</v>
      </c>
      <c r="G126" s="3">
        <v>0.30111116666666665</v>
      </c>
      <c r="H126" s="5">
        <v>2.2962965277777778E-2</v>
      </c>
      <c r="I126" s="2">
        <v>0</v>
      </c>
      <c r="J126" s="2">
        <v>0</v>
      </c>
      <c r="K126" s="2">
        <v>0</v>
      </c>
      <c r="L126" s="2">
        <v>1</v>
      </c>
      <c r="M126" s="2">
        <v>1</v>
      </c>
      <c r="N126">
        <v>0</v>
      </c>
      <c r="O126" s="2">
        <v>1</v>
      </c>
      <c r="P126" s="2">
        <v>0</v>
      </c>
      <c r="Q126" s="2">
        <v>0</v>
      </c>
      <c r="R126" s="2">
        <v>1</v>
      </c>
      <c r="S126" s="2">
        <v>0</v>
      </c>
      <c r="T126" s="2">
        <v>0</v>
      </c>
      <c r="U126">
        <v>1</v>
      </c>
    </row>
    <row r="127" spans="1:21" x14ac:dyDescent="0.25">
      <c r="A127" s="2">
        <v>2022</v>
      </c>
      <c r="B127" s="19">
        <v>44713</v>
      </c>
      <c r="C127" t="s">
        <v>89</v>
      </c>
      <c r="D127" t="s">
        <v>158</v>
      </c>
      <c r="E127" t="s">
        <v>132</v>
      </c>
      <c r="F127" t="s">
        <v>279</v>
      </c>
      <c r="G127" s="3">
        <v>0.28500000000000003</v>
      </c>
      <c r="H127" s="5">
        <v>3.4373913411458318E-2</v>
      </c>
      <c r="I127" s="2">
        <v>0</v>
      </c>
      <c r="J127" s="2">
        <v>0</v>
      </c>
      <c r="K127" s="2">
        <v>0</v>
      </c>
      <c r="L127" s="2">
        <v>35</v>
      </c>
      <c r="M127" s="2">
        <v>33</v>
      </c>
      <c r="N127">
        <v>0</v>
      </c>
      <c r="O127" s="2">
        <v>23</v>
      </c>
      <c r="P127" s="2">
        <v>2</v>
      </c>
      <c r="Q127" s="2">
        <v>24</v>
      </c>
      <c r="R127" s="2">
        <v>1</v>
      </c>
      <c r="S127" s="2">
        <v>0</v>
      </c>
      <c r="T127" s="2">
        <v>8</v>
      </c>
      <c r="U127">
        <v>35</v>
      </c>
    </row>
    <row r="128" spans="1:21" x14ac:dyDescent="0.25">
      <c r="A128" s="2">
        <v>2022</v>
      </c>
      <c r="B128" s="19">
        <v>44713</v>
      </c>
      <c r="C128" t="s">
        <v>80</v>
      </c>
      <c r="D128" t="s">
        <v>133</v>
      </c>
      <c r="E128" t="s">
        <v>132</v>
      </c>
      <c r="F128" t="s">
        <v>278</v>
      </c>
      <c r="G128" s="3">
        <v>0.28194433333333335</v>
      </c>
      <c r="H128" s="5">
        <v>1.2115161458333334E-2</v>
      </c>
      <c r="I128" s="2">
        <v>0</v>
      </c>
      <c r="J128" s="2">
        <v>0</v>
      </c>
      <c r="K128" s="2">
        <v>0</v>
      </c>
      <c r="L128" s="2">
        <v>4</v>
      </c>
      <c r="M128" s="2">
        <v>4</v>
      </c>
      <c r="N128">
        <v>1</v>
      </c>
      <c r="O128" s="2">
        <v>4</v>
      </c>
      <c r="P128" s="2">
        <v>0</v>
      </c>
      <c r="Q128" s="2">
        <v>2</v>
      </c>
      <c r="R128" s="2">
        <v>0</v>
      </c>
      <c r="S128" s="2">
        <v>0</v>
      </c>
      <c r="T128" s="2">
        <v>2</v>
      </c>
      <c r="U128">
        <v>4</v>
      </c>
    </row>
    <row r="129" spans="1:21" x14ac:dyDescent="0.25">
      <c r="A129" s="2">
        <v>2022</v>
      </c>
      <c r="B129" s="19">
        <v>44713</v>
      </c>
      <c r="C129" t="s">
        <v>90</v>
      </c>
      <c r="D129" t="s">
        <v>136</v>
      </c>
      <c r="E129" t="s">
        <v>132</v>
      </c>
      <c r="F129" t="s">
        <v>286</v>
      </c>
      <c r="G129" s="3">
        <v>0.27250000000000002</v>
      </c>
      <c r="H129" s="5">
        <v>1.485821701388889E-2</v>
      </c>
      <c r="I129" s="2">
        <v>0</v>
      </c>
      <c r="J129" s="2">
        <v>0</v>
      </c>
      <c r="K129" s="2">
        <v>0</v>
      </c>
      <c r="L129" s="2">
        <v>6</v>
      </c>
      <c r="M129" s="2">
        <v>6</v>
      </c>
      <c r="N129">
        <v>1</v>
      </c>
      <c r="O129" s="2">
        <v>5</v>
      </c>
      <c r="P129" s="2">
        <v>2</v>
      </c>
      <c r="Q129" s="2">
        <v>3</v>
      </c>
      <c r="R129" s="2">
        <v>0</v>
      </c>
      <c r="S129" s="2">
        <v>0</v>
      </c>
      <c r="T129" s="2">
        <v>1</v>
      </c>
      <c r="U129">
        <v>6</v>
      </c>
    </row>
    <row r="130" spans="1:21" x14ac:dyDescent="0.25">
      <c r="A130" s="2">
        <v>2022</v>
      </c>
      <c r="B130" s="19">
        <v>44713</v>
      </c>
      <c r="C130" t="s">
        <v>90</v>
      </c>
      <c r="D130" t="s">
        <v>136</v>
      </c>
      <c r="E130" t="s">
        <v>132</v>
      </c>
      <c r="F130" t="s">
        <v>269</v>
      </c>
      <c r="G130" s="3">
        <v>0.255</v>
      </c>
      <c r="H130" s="5">
        <v>8.2490089285714285E-3</v>
      </c>
      <c r="I130" s="2">
        <v>0</v>
      </c>
      <c r="J130" s="2">
        <v>0</v>
      </c>
      <c r="K130" s="2">
        <v>0</v>
      </c>
      <c r="L130" s="2">
        <v>9</v>
      </c>
      <c r="M130" s="2">
        <v>8</v>
      </c>
      <c r="N130">
        <v>7</v>
      </c>
      <c r="O130" s="2">
        <v>8</v>
      </c>
      <c r="P130" s="2">
        <v>3</v>
      </c>
      <c r="Q130" s="2">
        <v>5</v>
      </c>
      <c r="R130" s="2">
        <v>0</v>
      </c>
      <c r="S130" s="2">
        <v>0</v>
      </c>
      <c r="T130" s="2">
        <v>1</v>
      </c>
      <c r="U130">
        <v>9</v>
      </c>
    </row>
    <row r="131" spans="1:21" x14ac:dyDescent="0.25">
      <c r="A131" s="2">
        <v>2022</v>
      </c>
      <c r="B131" s="19">
        <v>44713</v>
      </c>
      <c r="C131" t="s">
        <v>87</v>
      </c>
      <c r="D131" t="s">
        <v>139</v>
      </c>
      <c r="E131" t="s">
        <v>132</v>
      </c>
      <c r="F131" t="s">
        <v>94</v>
      </c>
      <c r="G131" s="3">
        <v>0.24638883333333331</v>
      </c>
      <c r="H131" s="5">
        <v>1.4444444444444446E-2</v>
      </c>
      <c r="I131" s="2">
        <v>0</v>
      </c>
      <c r="J131" s="2">
        <v>0</v>
      </c>
      <c r="K131" s="2">
        <v>0</v>
      </c>
      <c r="L131" s="2">
        <v>3</v>
      </c>
      <c r="M131" s="2">
        <v>3</v>
      </c>
      <c r="N131">
        <v>2</v>
      </c>
      <c r="O131" s="2">
        <v>3</v>
      </c>
      <c r="P131" s="2">
        <v>0</v>
      </c>
      <c r="Q131" s="2">
        <v>2</v>
      </c>
      <c r="R131" s="2">
        <v>1</v>
      </c>
      <c r="S131" s="2">
        <v>0</v>
      </c>
      <c r="T131" s="2">
        <v>0</v>
      </c>
      <c r="U131">
        <v>3</v>
      </c>
    </row>
    <row r="132" spans="1:21" x14ac:dyDescent="0.25">
      <c r="A132" s="2">
        <v>2022</v>
      </c>
      <c r="B132" s="19">
        <v>44713</v>
      </c>
      <c r="C132" t="s">
        <v>89</v>
      </c>
      <c r="D132" t="s">
        <v>158</v>
      </c>
      <c r="E132" t="s">
        <v>132</v>
      </c>
      <c r="F132" t="s">
        <v>271</v>
      </c>
      <c r="G132" s="3">
        <v>0.16333333333333333</v>
      </c>
      <c r="H132" s="5">
        <v>4.0385893298059965E-2</v>
      </c>
      <c r="I132" s="2">
        <v>0</v>
      </c>
      <c r="J132" s="2">
        <v>0</v>
      </c>
      <c r="K132" s="2">
        <v>0</v>
      </c>
      <c r="L132" s="2">
        <v>124</v>
      </c>
      <c r="M132" s="2">
        <v>124</v>
      </c>
      <c r="N132">
        <v>2</v>
      </c>
      <c r="O132" s="2">
        <v>79</v>
      </c>
      <c r="P132" s="2">
        <v>17</v>
      </c>
      <c r="Q132" s="2">
        <v>68</v>
      </c>
      <c r="R132" s="2">
        <v>10</v>
      </c>
      <c r="S132" s="2">
        <v>1</v>
      </c>
      <c r="T132" s="2">
        <v>28</v>
      </c>
      <c r="U132">
        <v>124</v>
      </c>
    </row>
    <row r="133" spans="1:21" x14ac:dyDescent="0.25">
      <c r="A133" s="2">
        <v>2022</v>
      </c>
      <c r="B133" s="19">
        <v>44713</v>
      </c>
      <c r="C133" t="s">
        <v>81</v>
      </c>
      <c r="D133" t="s">
        <v>140</v>
      </c>
      <c r="E133" t="s">
        <v>132</v>
      </c>
      <c r="F133" t="s">
        <v>273</v>
      </c>
      <c r="G133" s="3">
        <v>0.15583333333333332</v>
      </c>
      <c r="H133" s="5">
        <v>1.6909722222222225E-2</v>
      </c>
      <c r="I133" s="2">
        <v>0</v>
      </c>
      <c r="J133" s="2">
        <v>0</v>
      </c>
      <c r="K133" s="2">
        <v>0</v>
      </c>
      <c r="L133" s="2">
        <v>2</v>
      </c>
      <c r="M133" s="2">
        <v>2</v>
      </c>
      <c r="N133">
        <v>1</v>
      </c>
      <c r="O133" s="2">
        <v>2</v>
      </c>
      <c r="P133" s="2">
        <v>0</v>
      </c>
      <c r="Q133" s="2">
        <v>1</v>
      </c>
      <c r="R133" s="2">
        <v>1</v>
      </c>
      <c r="S133" s="2">
        <v>0</v>
      </c>
      <c r="T133" s="2">
        <v>0</v>
      </c>
      <c r="U133">
        <v>2</v>
      </c>
    </row>
    <row r="134" spans="1:21" x14ac:dyDescent="0.25">
      <c r="A134" s="2">
        <v>2022</v>
      </c>
      <c r="B134" s="19">
        <v>44713</v>
      </c>
      <c r="C134" t="s">
        <v>87</v>
      </c>
      <c r="D134" t="s">
        <v>139</v>
      </c>
      <c r="E134" t="s">
        <v>132</v>
      </c>
      <c r="F134" t="s">
        <v>82</v>
      </c>
      <c r="G134" s="3">
        <v>0.14499899999999999</v>
      </c>
      <c r="H134" s="5">
        <v>1.055551388888889E-2</v>
      </c>
      <c r="I134" s="2">
        <v>0</v>
      </c>
      <c r="J134" s="2">
        <v>0</v>
      </c>
      <c r="K134" s="2">
        <v>0</v>
      </c>
      <c r="L134" s="2">
        <v>2</v>
      </c>
      <c r="M134" s="2">
        <v>2</v>
      </c>
      <c r="N134">
        <v>1</v>
      </c>
      <c r="O134" s="2">
        <v>2</v>
      </c>
      <c r="P134" s="2">
        <v>0</v>
      </c>
      <c r="Q134" s="2">
        <v>0</v>
      </c>
      <c r="R134" s="2">
        <v>0</v>
      </c>
      <c r="S134" s="2">
        <v>0</v>
      </c>
      <c r="T134" s="2">
        <v>2</v>
      </c>
      <c r="U134">
        <v>2</v>
      </c>
    </row>
    <row r="135" spans="1:21" x14ac:dyDescent="0.25">
      <c r="A135" s="2">
        <v>2022</v>
      </c>
      <c r="B135" s="19">
        <v>44713</v>
      </c>
      <c r="C135" t="s">
        <v>80</v>
      </c>
      <c r="D135" t="s">
        <v>133</v>
      </c>
      <c r="E135" t="s">
        <v>132</v>
      </c>
      <c r="F135" t="s">
        <v>281</v>
      </c>
      <c r="G135" s="3">
        <v>0.10416666666666667</v>
      </c>
      <c r="H135" s="5">
        <v>7.650444444444445E-3</v>
      </c>
      <c r="I135" s="2">
        <v>0</v>
      </c>
      <c r="J135" s="2">
        <v>0</v>
      </c>
      <c r="K135" s="2">
        <v>0</v>
      </c>
      <c r="L135" s="2">
        <v>2</v>
      </c>
      <c r="M135" s="2">
        <v>2</v>
      </c>
      <c r="N135">
        <v>1</v>
      </c>
      <c r="O135" s="2">
        <v>2</v>
      </c>
      <c r="P135" s="2">
        <v>0</v>
      </c>
      <c r="Q135" s="2">
        <v>0</v>
      </c>
      <c r="R135" s="2">
        <v>1</v>
      </c>
      <c r="S135" s="2">
        <v>0</v>
      </c>
      <c r="T135" s="2">
        <v>1</v>
      </c>
      <c r="U135">
        <v>2</v>
      </c>
    </row>
    <row r="136" spans="1:21" x14ac:dyDescent="0.25">
      <c r="A136" s="2">
        <v>2022</v>
      </c>
      <c r="B136" s="19">
        <v>44713</v>
      </c>
      <c r="C136" t="s">
        <v>82</v>
      </c>
      <c r="D136" t="s">
        <v>148</v>
      </c>
      <c r="E136" t="s">
        <v>143</v>
      </c>
      <c r="F136" t="s">
        <v>279</v>
      </c>
      <c r="G136" s="3">
        <v>0.1</v>
      </c>
      <c r="H136" s="5">
        <v>1.4583333333333334E-2</v>
      </c>
      <c r="I136" s="2">
        <v>0</v>
      </c>
      <c r="J136" s="2">
        <v>0</v>
      </c>
      <c r="K136" s="2">
        <v>0</v>
      </c>
      <c r="L136" s="2">
        <v>1</v>
      </c>
      <c r="M136" s="2">
        <v>1</v>
      </c>
      <c r="N136">
        <v>0</v>
      </c>
      <c r="O136" s="2">
        <v>1</v>
      </c>
      <c r="P136" s="2">
        <v>1</v>
      </c>
      <c r="Q136" s="2">
        <v>0</v>
      </c>
      <c r="R136" s="2">
        <v>0</v>
      </c>
      <c r="S136" s="2">
        <v>0</v>
      </c>
      <c r="T136" s="2">
        <v>0</v>
      </c>
      <c r="U136">
        <v>1</v>
      </c>
    </row>
    <row r="137" spans="1:21" x14ac:dyDescent="0.25">
      <c r="A137" s="2">
        <v>2022</v>
      </c>
      <c r="B137" s="19">
        <v>44713</v>
      </c>
      <c r="C137" t="s">
        <v>81</v>
      </c>
      <c r="D137" t="s">
        <v>141</v>
      </c>
      <c r="E137" t="s">
        <v>132</v>
      </c>
      <c r="F137" t="s">
        <v>94</v>
      </c>
      <c r="G137" s="3">
        <v>5.6666666666666664E-2</v>
      </c>
      <c r="H137" s="5">
        <v>1.2777777777777777E-2</v>
      </c>
      <c r="I137" s="2">
        <v>0</v>
      </c>
      <c r="J137" s="2">
        <v>0</v>
      </c>
      <c r="K137" s="2">
        <v>0</v>
      </c>
      <c r="L137" s="2">
        <v>1</v>
      </c>
      <c r="M137" s="2">
        <v>1</v>
      </c>
      <c r="N137">
        <v>0</v>
      </c>
      <c r="O137" s="2">
        <v>1</v>
      </c>
      <c r="P137" s="2">
        <v>0</v>
      </c>
      <c r="Q137" s="2">
        <v>1</v>
      </c>
      <c r="R137" s="2">
        <v>0</v>
      </c>
      <c r="S137" s="2">
        <v>0</v>
      </c>
      <c r="T137" s="2">
        <v>0</v>
      </c>
      <c r="U137">
        <v>1</v>
      </c>
    </row>
    <row r="138" spans="1:21" x14ac:dyDescent="0.25">
      <c r="A138" s="2">
        <v>2022</v>
      </c>
      <c r="B138" s="19">
        <v>44713</v>
      </c>
      <c r="C138" t="s">
        <v>82</v>
      </c>
      <c r="D138" t="s">
        <v>221</v>
      </c>
      <c r="E138" t="s">
        <v>143</v>
      </c>
      <c r="F138" t="s">
        <v>279</v>
      </c>
      <c r="G138" s="3">
        <v>0</v>
      </c>
      <c r="H138" s="5">
        <v>7.5694402777777781E-2</v>
      </c>
      <c r="I138" s="2">
        <v>0</v>
      </c>
      <c r="J138" s="2">
        <v>0</v>
      </c>
      <c r="K138" s="2">
        <v>0</v>
      </c>
      <c r="L138" s="2">
        <v>1</v>
      </c>
      <c r="M138" s="2">
        <v>1</v>
      </c>
      <c r="N138">
        <v>0</v>
      </c>
      <c r="O138" s="2">
        <v>0</v>
      </c>
      <c r="P138" s="2">
        <v>1</v>
      </c>
      <c r="Q138" s="2">
        <v>0</v>
      </c>
      <c r="R138" s="2">
        <v>0</v>
      </c>
      <c r="S138" s="2">
        <v>0</v>
      </c>
      <c r="T138" s="2">
        <v>0</v>
      </c>
      <c r="U138">
        <v>1</v>
      </c>
    </row>
    <row r="139" spans="1:21" x14ac:dyDescent="0.25">
      <c r="A139" s="2">
        <v>2022</v>
      </c>
      <c r="B139" s="19">
        <v>44713</v>
      </c>
      <c r="C139" t="s">
        <v>82</v>
      </c>
      <c r="D139" t="s">
        <v>338</v>
      </c>
      <c r="E139" t="s">
        <v>143</v>
      </c>
      <c r="F139" t="s">
        <v>282</v>
      </c>
      <c r="G139" s="3">
        <v>0</v>
      </c>
      <c r="H139" s="5">
        <v>7.1770833333333325E-2</v>
      </c>
      <c r="I139" s="2">
        <v>0</v>
      </c>
      <c r="J139" s="2">
        <v>0</v>
      </c>
      <c r="K139" s="2">
        <v>0</v>
      </c>
      <c r="L139" s="2">
        <v>1</v>
      </c>
      <c r="M139" s="2">
        <v>1</v>
      </c>
      <c r="N139">
        <v>0</v>
      </c>
      <c r="O139" s="2">
        <v>0</v>
      </c>
      <c r="P139" s="2">
        <v>0</v>
      </c>
      <c r="Q139" s="2">
        <v>0</v>
      </c>
      <c r="R139" s="2">
        <v>1</v>
      </c>
      <c r="S139" s="2">
        <v>0</v>
      </c>
      <c r="T139" s="2">
        <v>0</v>
      </c>
      <c r="U139">
        <v>1</v>
      </c>
    </row>
    <row r="140" spans="1:21" x14ac:dyDescent="0.25">
      <c r="A140" s="2">
        <v>2022</v>
      </c>
      <c r="B140" s="19">
        <v>44713</v>
      </c>
      <c r="C140" t="s">
        <v>82</v>
      </c>
      <c r="D140" t="s">
        <v>356</v>
      </c>
      <c r="E140" t="s">
        <v>143</v>
      </c>
      <c r="F140" t="s">
        <v>273</v>
      </c>
      <c r="G140" s="3">
        <v>0</v>
      </c>
      <c r="H140" s="5">
        <v>6.1250000000000006E-2</v>
      </c>
      <c r="I140" s="2">
        <v>0</v>
      </c>
      <c r="J140" s="2">
        <v>0</v>
      </c>
      <c r="K140" s="2">
        <v>0</v>
      </c>
      <c r="L140" s="2">
        <v>1</v>
      </c>
      <c r="M140" s="2">
        <v>1</v>
      </c>
      <c r="N140">
        <v>0</v>
      </c>
      <c r="O140" s="2">
        <v>0</v>
      </c>
      <c r="P140" s="2">
        <v>0</v>
      </c>
      <c r="Q140" s="2">
        <v>1</v>
      </c>
      <c r="R140" s="2">
        <v>0</v>
      </c>
      <c r="S140" s="2">
        <v>0</v>
      </c>
      <c r="T140" s="2">
        <v>0</v>
      </c>
      <c r="U140">
        <v>1</v>
      </c>
    </row>
    <row r="141" spans="1:21" x14ac:dyDescent="0.25">
      <c r="A141" s="2">
        <v>2022</v>
      </c>
      <c r="B141" s="19">
        <v>44713</v>
      </c>
      <c r="C141" t="s">
        <v>82</v>
      </c>
      <c r="D141" t="s">
        <v>222</v>
      </c>
      <c r="E141" t="s">
        <v>143</v>
      </c>
      <c r="F141" t="s">
        <v>269</v>
      </c>
      <c r="G141" s="3">
        <v>0</v>
      </c>
      <c r="H141" s="5">
        <v>5.8333333333333334E-2</v>
      </c>
      <c r="I141" s="2">
        <v>0</v>
      </c>
      <c r="J141" s="2">
        <v>0</v>
      </c>
      <c r="K141" s="2">
        <v>0</v>
      </c>
      <c r="L141" s="2">
        <v>1</v>
      </c>
      <c r="M141" s="2">
        <v>1</v>
      </c>
      <c r="N141">
        <v>0</v>
      </c>
      <c r="O141" s="2">
        <v>0</v>
      </c>
      <c r="P141" s="2">
        <v>0</v>
      </c>
      <c r="Q141" s="2">
        <v>1</v>
      </c>
      <c r="R141" s="2">
        <v>0</v>
      </c>
      <c r="S141" s="2">
        <v>0</v>
      </c>
      <c r="T141" s="2">
        <v>0</v>
      </c>
      <c r="U141">
        <v>1</v>
      </c>
    </row>
    <row r="142" spans="1:21" x14ac:dyDescent="0.25">
      <c r="A142" s="2">
        <v>2022</v>
      </c>
      <c r="B142" s="19">
        <v>44713</v>
      </c>
      <c r="C142" t="s">
        <v>87</v>
      </c>
      <c r="D142" t="s">
        <v>216</v>
      </c>
      <c r="E142" t="s">
        <v>150</v>
      </c>
      <c r="F142" t="s">
        <v>282</v>
      </c>
      <c r="G142" s="3">
        <v>0</v>
      </c>
      <c r="H142" s="5">
        <v>5.486111111111111E-2</v>
      </c>
      <c r="I142" s="2">
        <v>0</v>
      </c>
      <c r="J142" s="2">
        <v>0</v>
      </c>
      <c r="K142" s="2">
        <v>0</v>
      </c>
      <c r="L142" s="2">
        <v>1</v>
      </c>
      <c r="M142" s="2">
        <v>1</v>
      </c>
      <c r="N14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1</v>
      </c>
      <c r="T142" s="2">
        <v>0</v>
      </c>
      <c r="U142">
        <v>1</v>
      </c>
    </row>
    <row r="143" spans="1:21" x14ac:dyDescent="0.25">
      <c r="A143" s="2">
        <v>2022</v>
      </c>
      <c r="B143" s="19">
        <v>44713</v>
      </c>
      <c r="C143" t="s">
        <v>89</v>
      </c>
      <c r="D143" t="s">
        <v>159</v>
      </c>
      <c r="E143" t="s">
        <v>150</v>
      </c>
      <c r="F143" t="s">
        <v>280</v>
      </c>
      <c r="G143" s="3">
        <v>0</v>
      </c>
      <c r="H143" s="5">
        <v>5.1637732638888892E-2</v>
      </c>
      <c r="I143" s="2">
        <v>0</v>
      </c>
      <c r="J143" s="2">
        <v>0</v>
      </c>
      <c r="K143" s="2">
        <v>0</v>
      </c>
      <c r="L143" s="2">
        <v>2</v>
      </c>
      <c r="M143" s="2">
        <v>2</v>
      </c>
      <c r="N143">
        <v>0</v>
      </c>
      <c r="O143" s="2">
        <v>1</v>
      </c>
      <c r="P143" s="2">
        <v>0</v>
      </c>
      <c r="Q143" s="2">
        <v>2</v>
      </c>
      <c r="R143" s="2">
        <v>0</v>
      </c>
      <c r="S143" s="2">
        <v>0</v>
      </c>
      <c r="T143" s="2">
        <v>0</v>
      </c>
      <c r="U143">
        <v>2</v>
      </c>
    </row>
    <row r="144" spans="1:21" x14ac:dyDescent="0.25">
      <c r="A144" s="2">
        <v>2022</v>
      </c>
      <c r="B144" s="19">
        <v>44713</v>
      </c>
      <c r="C144" t="s">
        <v>87</v>
      </c>
      <c r="D144" t="s">
        <v>225</v>
      </c>
      <c r="E144" t="s">
        <v>150</v>
      </c>
      <c r="F144" t="s">
        <v>287</v>
      </c>
      <c r="G144" s="3">
        <v>0</v>
      </c>
      <c r="H144" s="5">
        <v>4.9722222222222223E-2</v>
      </c>
      <c r="I144" s="2">
        <v>0</v>
      </c>
      <c r="J144" s="2">
        <v>0</v>
      </c>
      <c r="K144" s="2">
        <v>0</v>
      </c>
      <c r="L144" s="2">
        <v>4</v>
      </c>
      <c r="M144" s="2">
        <v>4</v>
      </c>
      <c r="N144">
        <v>0</v>
      </c>
      <c r="O144" s="2">
        <v>3</v>
      </c>
      <c r="P144" s="2">
        <v>0</v>
      </c>
      <c r="Q144" s="2">
        <v>3</v>
      </c>
      <c r="R144" s="2">
        <v>1</v>
      </c>
      <c r="S144" s="2">
        <v>0</v>
      </c>
      <c r="T144" s="2">
        <v>0</v>
      </c>
      <c r="U144">
        <v>4</v>
      </c>
    </row>
    <row r="145" spans="1:21" x14ac:dyDescent="0.25">
      <c r="A145" s="2">
        <v>2022</v>
      </c>
      <c r="B145" s="19">
        <v>44713</v>
      </c>
      <c r="C145" t="s">
        <v>82</v>
      </c>
      <c r="D145" t="s">
        <v>156</v>
      </c>
      <c r="E145" t="s">
        <v>143</v>
      </c>
      <c r="F145" t="s">
        <v>277</v>
      </c>
      <c r="G145" s="3">
        <v>0</v>
      </c>
      <c r="H145" s="5">
        <v>4.7910878472222224E-2</v>
      </c>
      <c r="I145" s="2">
        <v>0</v>
      </c>
      <c r="J145" s="2">
        <v>0</v>
      </c>
      <c r="K145" s="2">
        <v>0</v>
      </c>
      <c r="L145" s="2">
        <v>2</v>
      </c>
      <c r="M145" s="2">
        <v>2</v>
      </c>
      <c r="N145">
        <v>0</v>
      </c>
      <c r="O145" s="2">
        <v>1</v>
      </c>
      <c r="P145" s="2">
        <v>1</v>
      </c>
      <c r="Q145" s="2">
        <v>0</v>
      </c>
      <c r="R145" s="2">
        <v>0</v>
      </c>
      <c r="S145" s="2">
        <v>0</v>
      </c>
      <c r="T145" s="2">
        <v>1</v>
      </c>
      <c r="U145">
        <v>2</v>
      </c>
    </row>
    <row r="146" spans="1:21" x14ac:dyDescent="0.25">
      <c r="A146" s="2">
        <v>2022</v>
      </c>
      <c r="B146" s="19">
        <v>44713</v>
      </c>
      <c r="C146" t="s">
        <v>94</v>
      </c>
      <c r="D146" t="s">
        <v>228</v>
      </c>
      <c r="E146" t="s">
        <v>170</v>
      </c>
      <c r="F146" t="s">
        <v>94</v>
      </c>
      <c r="G146" s="3">
        <v>0</v>
      </c>
      <c r="H146" s="5">
        <v>4.6655090277777776E-2</v>
      </c>
      <c r="I146" s="2">
        <v>0</v>
      </c>
      <c r="J146" s="2">
        <v>0</v>
      </c>
      <c r="K146" s="2">
        <v>0</v>
      </c>
      <c r="L146" s="2">
        <v>1</v>
      </c>
      <c r="M146" s="2">
        <v>1</v>
      </c>
      <c r="N146">
        <v>0</v>
      </c>
      <c r="O146" s="2">
        <v>0</v>
      </c>
      <c r="P146" s="2">
        <v>0</v>
      </c>
      <c r="Q146" s="2">
        <v>0</v>
      </c>
      <c r="R146" s="2">
        <v>0</v>
      </c>
      <c r="S146" s="2">
        <v>1</v>
      </c>
      <c r="T146" s="2">
        <v>0</v>
      </c>
      <c r="U146">
        <v>1</v>
      </c>
    </row>
    <row r="147" spans="1:21" x14ac:dyDescent="0.25">
      <c r="A147" s="2">
        <v>2022</v>
      </c>
      <c r="B147" s="19">
        <v>44713</v>
      </c>
      <c r="C147" t="s">
        <v>82</v>
      </c>
      <c r="D147" t="s">
        <v>160</v>
      </c>
      <c r="E147" t="s">
        <v>143</v>
      </c>
      <c r="F147" t="s">
        <v>277</v>
      </c>
      <c r="G147" s="3">
        <v>0</v>
      </c>
      <c r="H147" s="5">
        <v>4.5138888888888888E-2</v>
      </c>
      <c r="I147" s="2">
        <v>0</v>
      </c>
      <c r="J147" s="2">
        <v>0</v>
      </c>
      <c r="K147" s="2">
        <v>0</v>
      </c>
      <c r="L147" s="2">
        <v>1</v>
      </c>
      <c r="M147" s="2">
        <v>1</v>
      </c>
      <c r="N147">
        <v>0</v>
      </c>
      <c r="O147" s="2">
        <v>0</v>
      </c>
      <c r="P147" s="2">
        <v>1</v>
      </c>
      <c r="Q147" s="2">
        <v>0</v>
      </c>
      <c r="R147" s="2">
        <v>0</v>
      </c>
      <c r="S147" s="2">
        <v>0</v>
      </c>
      <c r="T147" s="2">
        <v>0</v>
      </c>
      <c r="U147">
        <v>1</v>
      </c>
    </row>
    <row r="148" spans="1:21" x14ac:dyDescent="0.25">
      <c r="A148" s="2">
        <v>2022</v>
      </c>
      <c r="B148" s="19">
        <v>44713</v>
      </c>
      <c r="C148" t="s">
        <v>82</v>
      </c>
      <c r="D148" t="s">
        <v>363</v>
      </c>
      <c r="E148" t="s">
        <v>143</v>
      </c>
      <c r="F148" t="s">
        <v>273</v>
      </c>
      <c r="G148" s="3">
        <v>0</v>
      </c>
      <c r="H148" s="5">
        <v>4.5104166666666667E-2</v>
      </c>
      <c r="I148" s="2">
        <v>0</v>
      </c>
      <c r="J148" s="2">
        <v>0</v>
      </c>
      <c r="K148" s="2">
        <v>0</v>
      </c>
      <c r="L148" s="2">
        <v>1</v>
      </c>
      <c r="M148" s="2">
        <v>1</v>
      </c>
      <c r="N148">
        <v>0</v>
      </c>
      <c r="O148" s="2">
        <v>0</v>
      </c>
      <c r="P148" s="2">
        <v>0</v>
      </c>
      <c r="Q148" s="2">
        <v>0</v>
      </c>
      <c r="R148" s="2">
        <v>1</v>
      </c>
      <c r="S148" s="2">
        <v>0</v>
      </c>
      <c r="T148" s="2">
        <v>0</v>
      </c>
      <c r="U148">
        <v>1</v>
      </c>
    </row>
    <row r="149" spans="1:21" x14ac:dyDescent="0.25">
      <c r="A149" s="2">
        <v>2022</v>
      </c>
      <c r="B149" s="19">
        <v>44713</v>
      </c>
      <c r="C149" t="s">
        <v>89</v>
      </c>
      <c r="D149" t="s">
        <v>152</v>
      </c>
      <c r="E149" t="s">
        <v>132</v>
      </c>
      <c r="F149" t="s">
        <v>94</v>
      </c>
      <c r="G149" s="3">
        <v>0</v>
      </c>
      <c r="H149" s="5">
        <v>4.4548600694444447E-2</v>
      </c>
      <c r="I149" s="2">
        <v>0</v>
      </c>
      <c r="J149" s="2">
        <v>0</v>
      </c>
      <c r="K149" s="2">
        <v>0</v>
      </c>
      <c r="L149" s="2">
        <v>3</v>
      </c>
      <c r="M149" s="2">
        <v>3</v>
      </c>
      <c r="N149">
        <v>0</v>
      </c>
      <c r="O149" s="2">
        <v>3</v>
      </c>
      <c r="P149" s="2">
        <v>1</v>
      </c>
      <c r="Q149" s="2">
        <v>1</v>
      </c>
      <c r="R149" s="2">
        <v>0</v>
      </c>
      <c r="S149" s="2">
        <v>0</v>
      </c>
      <c r="T149" s="2">
        <v>1</v>
      </c>
      <c r="U149">
        <v>3</v>
      </c>
    </row>
    <row r="150" spans="1:21" x14ac:dyDescent="0.25">
      <c r="A150" s="2">
        <v>2022</v>
      </c>
      <c r="B150" s="19">
        <v>44713</v>
      </c>
      <c r="C150" t="s">
        <v>82</v>
      </c>
      <c r="D150" t="s">
        <v>212</v>
      </c>
      <c r="E150" t="s">
        <v>143</v>
      </c>
      <c r="F150" t="s">
        <v>273</v>
      </c>
      <c r="G150" s="3">
        <v>0</v>
      </c>
      <c r="H150" s="5">
        <v>4.304397916666667E-2</v>
      </c>
      <c r="I150" s="2">
        <v>0</v>
      </c>
      <c r="J150" s="2">
        <v>0</v>
      </c>
      <c r="K150" s="2">
        <v>0</v>
      </c>
      <c r="L150" s="2">
        <v>1</v>
      </c>
      <c r="M150" s="2">
        <v>1</v>
      </c>
      <c r="N150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1</v>
      </c>
      <c r="U150">
        <v>1</v>
      </c>
    </row>
    <row r="151" spans="1:21" x14ac:dyDescent="0.25">
      <c r="A151" s="2">
        <v>2022</v>
      </c>
      <c r="B151" s="19">
        <v>44713</v>
      </c>
      <c r="C151" t="s">
        <v>82</v>
      </c>
      <c r="D151" t="s">
        <v>157</v>
      </c>
      <c r="E151" t="s">
        <v>143</v>
      </c>
      <c r="F151" t="s">
        <v>270</v>
      </c>
      <c r="G151" s="3">
        <v>0</v>
      </c>
      <c r="H151" s="5">
        <v>4.2193288194444449E-2</v>
      </c>
      <c r="I151" s="2">
        <v>0</v>
      </c>
      <c r="J151" s="2">
        <v>0</v>
      </c>
      <c r="K151" s="2">
        <v>0</v>
      </c>
      <c r="L151" s="2">
        <v>2</v>
      </c>
      <c r="M151" s="2">
        <v>2</v>
      </c>
      <c r="N151">
        <v>0</v>
      </c>
      <c r="O151" s="2">
        <v>1</v>
      </c>
      <c r="P151" s="2">
        <v>2</v>
      </c>
      <c r="Q151" s="2">
        <v>0</v>
      </c>
      <c r="R151" s="2">
        <v>0</v>
      </c>
      <c r="S151" s="2">
        <v>0</v>
      </c>
      <c r="T151" s="2">
        <v>0</v>
      </c>
      <c r="U151">
        <v>2</v>
      </c>
    </row>
    <row r="152" spans="1:21" x14ac:dyDescent="0.25">
      <c r="A152" s="2">
        <v>2022</v>
      </c>
      <c r="B152" s="19">
        <v>44713</v>
      </c>
      <c r="C152" t="s">
        <v>89</v>
      </c>
      <c r="D152" t="s">
        <v>152</v>
      </c>
      <c r="E152" t="s">
        <v>132</v>
      </c>
      <c r="F152" t="s">
        <v>279</v>
      </c>
      <c r="G152" s="3">
        <v>0</v>
      </c>
      <c r="H152" s="5">
        <v>4.2190303030303036E-2</v>
      </c>
      <c r="I152" s="2">
        <v>0</v>
      </c>
      <c r="J152" s="2">
        <v>0</v>
      </c>
      <c r="K152" s="2">
        <v>0</v>
      </c>
      <c r="L152" s="2">
        <v>34</v>
      </c>
      <c r="M152" s="2">
        <v>34</v>
      </c>
      <c r="N152">
        <v>0</v>
      </c>
      <c r="O152" s="2">
        <v>24</v>
      </c>
      <c r="P152" s="2">
        <v>3</v>
      </c>
      <c r="Q152" s="2">
        <v>20</v>
      </c>
      <c r="R152" s="2">
        <v>3</v>
      </c>
      <c r="S152" s="2">
        <v>1</v>
      </c>
      <c r="T152" s="2">
        <v>7</v>
      </c>
      <c r="U152">
        <v>34</v>
      </c>
    </row>
    <row r="153" spans="1:21" x14ac:dyDescent="0.25">
      <c r="A153" s="2">
        <v>2022</v>
      </c>
      <c r="B153" s="19">
        <v>44713</v>
      </c>
      <c r="C153" t="s">
        <v>82</v>
      </c>
      <c r="D153" t="s">
        <v>347</v>
      </c>
      <c r="E153" t="s">
        <v>143</v>
      </c>
      <c r="F153" t="s">
        <v>82</v>
      </c>
      <c r="G153" s="3">
        <v>0</v>
      </c>
      <c r="H153" s="5">
        <v>4.027777777777778E-2</v>
      </c>
      <c r="I153" s="2">
        <v>0</v>
      </c>
      <c r="J153" s="2">
        <v>0</v>
      </c>
      <c r="K153" s="2">
        <v>0</v>
      </c>
      <c r="L153" s="2">
        <v>1</v>
      </c>
      <c r="M153" s="2">
        <v>1</v>
      </c>
      <c r="N153">
        <v>0</v>
      </c>
      <c r="O153" s="2">
        <v>1</v>
      </c>
      <c r="P153" s="2">
        <v>1</v>
      </c>
      <c r="Q153" s="2">
        <v>0</v>
      </c>
      <c r="R153" s="2">
        <v>0</v>
      </c>
      <c r="S153" s="2">
        <v>0</v>
      </c>
      <c r="T153" s="2">
        <v>0</v>
      </c>
      <c r="U153">
        <v>1</v>
      </c>
    </row>
    <row r="154" spans="1:21" x14ac:dyDescent="0.25">
      <c r="A154" s="2">
        <v>2022</v>
      </c>
      <c r="B154" s="19">
        <v>44713</v>
      </c>
      <c r="C154" t="s">
        <v>82</v>
      </c>
      <c r="D154" t="s">
        <v>171</v>
      </c>
      <c r="E154" t="s">
        <v>143</v>
      </c>
      <c r="F154" t="s">
        <v>285</v>
      </c>
      <c r="G154" s="3">
        <v>0</v>
      </c>
      <c r="H154" s="5">
        <v>3.9039354166666672E-2</v>
      </c>
      <c r="I154" s="2">
        <v>0</v>
      </c>
      <c r="J154" s="2">
        <v>0</v>
      </c>
      <c r="K154" s="2">
        <v>0</v>
      </c>
      <c r="L154" s="2">
        <v>1</v>
      </c>
      <c r="M154" s="2">
        <v>1</v>
      </c>
      <c r="N154">
        <v>0</v>
      </c>
      <c r="O154" s="2">
        <v>1</v>
      </c>
      <c r="P154" s="2">
        <v>0</v>
      </c>
      <c r="Q154" s="2">
        <v>0</v>
      </c>
      <c r="R154" s="2">
        <v>0</v>
      </c>
      <c r="S154" s="2">
        <v>0</v>
      </c>
      <c r="T154" s="2">
        <v>1</v>
      </c>
      <c r="U154">
        <v>1</v>
      </c>
    </row>
    <row r="155" spans="1:21" x14ac:dyDescent="0.25">
      <c r="A155" s="2">
        <v>2022</v>
      </c>
      <c r="B155" s="19">
        <v>44713</v>
      </c>
      <c r="C155" t="s">
        <v>82</v>
      </c>
      <c r="D155" t="s">
        <v>340</v>
      </c>
      <c r="E155" t="s">
        <v>143</v>
      </c>
      <c r="F155" t="s">
        <v>277</v>
      </c>
      <c r="G155" s="3">
        <v>0</v>
      </c>
      <c r="H155" s="5">
        <v>3.8668979166666666E-2</v>
      </c>
      <c r="I155" s="2">
        <v>0</v>
      </c>
      <c r="J155" s="2">
        <v>0</v>
      </c>
      <c r="K155" s="2">
        <v>0</v>
      </c>
      <c r="L155" s="2">
        <v>1</v>
      </c>
      <c r="M155" s="2">
        <v>1</v>
      </c>
      <c r="N155">
        <v>0</v>
      </c>
      <c r="O155" s="2">
        <v>1</v>
      </c>
      <c r="P155" s="2">
        <v>0</v>
      </c>
      <c r="Q155" s="2">
        <v>0</v>
      </c>
      <c r="R155" s="2">
        <v>0</v>
      </c>
      <c r="S155" s="2">
        <v>0</v>
      </c>
      <c r="T155" s="2">
        <v>1</v>
      </c>
      <c r="U155">
        <v>1</v>
      </c>
    </row>
    <row r="156" spans="1:21" x14ac:dyDescent="0.25">
      <c r="A156" s="2">
        <v>2022</v>
      </c>
      <c r="B156" s="19">
        <v>44713</v>
      </c>
      <c r="C156" t="s">
        <v>82</v>
      </c>
      <c r="D156" t="s">
        <v>162</v>
      </c>
      <c r="E156" t="s">
        <v>143</v>
      </c>
      <c r="F156" t="s">
        <v>94</v>
      </c>
      <c r="G156" s="3">
        <v>0</v>
      </c>
      <c r="H156" s="5">
        <v>3.8541666666666669E-2</v>
      </c>
      <c r="I156" s="2">
        <v>0</v>
      </c>
      <c r="J156" s="2">
        <v>0</v>
      </c>
      <c r="K156" s="2">
        <v>0</v>
      </c>
      <c r="L156" s="2">
        <v>2</v>
      </c>
      <c r="M156" s="2">
        <v>2</v>
      </c>
      <c r="N156">
        <v>0</v>
      </c>
      <c r="O156" s="2">
        <v>1</v>
      </c>
      <c r="P156" s="2">
        <v>1</v>
      </c>
      <c r="Q156" s="2">
        <v>1</v>
      </c>
      <c r="R156" s="2">
        <v>0</v>
      </c>
      <c r="S156" s="2">
        <v>0</v>
      </c>
      <c r="T156" s="2">
        <v>0</v>
      </c>
      <c r="U156">
        <v>2</v>
      </c>
    </row>
    <row r="157" spans="1:21" x14ac:dyDescent="0.25">
      <c r="A157" s="2">
        <v>2022</v>
      </c>
      <c r="B157" s="19">
        <v>44713</v>
      </c>
      <c r="C157" t="s">
        <v>89</v>
      </c>
      <c r="D157" t="s">
        <v>152</v>
      </c>
      <c r="E157" t="s">
        <v>132</v>
      </c>
      <c r="F157" t="s">
        <v>280</v>
      </c>
      <c r="G157" s="3">
        <v>0</v>
      </c>
      <c r="H157" s="5">
        <v>3.7989966944444439E-2</v>
      </c>
      <c r="I157" s="2">
        <v>0</v>
      </c>
      <c r="J157" s="2">
        <v>0</v>
      </c>
      <c r="K157" s="2">
        <v>0</v>
      </c>
      <c r="L157" s="2">
        <v>77</v>
      </c>
      <c r="M157" s="2">
        <v>77</v>
      </c>
      <c r="N157">
        <v>1</v>
      </c>
      <c r="O157" s="2">
        <v>46</v>
      </c>
      <c r="P157" s="2">
        <v>10</v>
      </c>
      <c r="Q157" s="2">
        <v>39</v>
      </c>
      <c r="R157" s="2">
        <v>7</v>
      </c>
      <c r="S157" s="2">
        <v>2</v>
      </c>
      <c r="T157" s="2">
        <v>19</v>
      </c>
      <c r="U157">
        <v>77</v>
      </c>
    </row>
    <row r="158" spans="1:21" x14ac:dyDescent="0.25">
      <c r="A158" s="2">
        <v>2022</v>
      </c>
      <c r="B158" s="19">
        <v>44713</v>
      </c>
      <c r="C158" t="s">
        <v>82</v>
      </c>
      <c r="D158" t="s">
        <v>176</v>
      </c>
      <c r="E158" t="s">
        <v>143</v>
      </c>
      <c r="F158" t="s">
        <v>287</v>
      </c>
      <c r="G158" s="3">
        <v>0</v>
      </c>
      <c r="H158" s="5">
        <v>3.7260803240740749E-2</v>
      </c>
      <c r="I158" s="2">
        <v>0</v>
      </c>
      <c r="J158" s="2">
        <v>0</v>
      </c>
      <c r="K158" s="2">
        <v>0</v>
      </c>
      <c r="L158" s="2">
        <v>6</v>
      </c>
      <c r="M158" s="2">
        <v>6</v>
      </c>
      <c r="N158">
        <v>0</v>
      </c>
      <c r="O158" s="2">
        <v>4</v>
      </c>
      <c r="P158" s="2">
        <v>2</v>
      </c>
      <c r="Q158" s="2">
        <v>3</v>
      </c>
      <c r="R158" s="2">
        <v>0</v>
      </c>
      <c r="S158" s="2">
        <v>0</v>
      </c>
      <c r="T158" s="2">
        <v>1</v>
      </c>
      <c r="U158">
        <v>6</v>
      </c>
    </row>
    <row r="159" spans="1:21" x14ac:dyDescent="0.25">
      <c r="A159" s="2">
        <v>2022</v>
      </c>
      <c r="B159" s="19">
        <v>44713</v>
      </c>
      <c r="C159" t="s">
        <v>80</v>
      </c>
      <c r="D159" t="s">
        <v>149</v>
      </c>
      <c r="E159" t="s">
        <v>150</v>
      </c>
      <c r="F159" t="s">
        <v>281</v>
      </c>
      <c r="G159" s="3">
        <v>0</v>
      </c>
      <c r="H159" s="5">
        <v>3.7228010416666665E-2</v>
      </c>
      <c r="I159" s="2">
        <v>0</v>
      </c>
      <c r="J159" s="2">
        <v>0</v>
      </c>
      <c r="K159" s="2">
        <v>0</v>
      </c>
      <c r="L159" s="2">
        <v>2</v>
      </c>
      <c r="M159" s="2">
        <v>2</v>
      </c>
      <c r="N159">
        <v>0</v>
      </c>
      <c r="O159" s="2">
        <v>2</v>
      </c>
      <c r="P159" s="2">
        <v>2</v>
      </c>
      <c r="Q159" s="2">
        <v>0</v>
      </c>
      <c r="R159" s="2">
        <v>0</v>
      </c>
      <c r="S159" s="2">
        <v>0</v>
      </c>
      <c r="T159" s="2">
        <v>0</v>
      </c>
      <c r="U159">
        <v>2</v>
      </c>
    </row>
    <row r="160" spans="1:21" x14ac:dyDescent="0.25">
      <c r="A160" s="2">
        <v>2022</v>
      </c>
      <c r="B160" s="19">
        <v>44713</v>
      </c>
      <c r="C160" t="s">
        <v>82</v>
      </c>
      <c r="D160" t="s">
        <v>233</v>
      </c>
      <c r="E160" t="s">
        <v>143</v>
      </c>
      <c r="F160" t="s">
        <v>94</v>
      </c>
      <c r="G160" s="3">
        <v>0</v>
      </c>
      <c r="H160" s="5">
        <v>3.5752312500000001E-2</v>
      </c>
      <c r="I160" s="2">
        <v>0</v>
      </c>
      <c r="J160" s="2">
        <v>0</v>
      </c>
      <c r="K160" s="2">
        <v>0</v>
      </c>
      <c r="L160" s="2">
        <v>1</v>
      </c>
      <c r="M160" s="2">
        <v>1</v>
      </c>
      <c r="N160">
        <v>0</v>
      </c>
      <c r="O160" s="2">
        <v>1</v>
      </c>
      <c r="P160" s="2">
        <v>0</v>
      </c>
      <c r="Q160" s="2">
        <v>1</v>
      </c>
      <c r="R160" s="2">
        <v>0</v>
      </c>
      <c r="S160" s="2">
        <v>0</v>
      </c>
      <c r="T160" s="2">
        <v>0</v>
      </c>
      <c r="U160">
        <v>1</v>
      </c>
    </row>
    <row r="161" spans="1:21" x14ac:dyDescent="0.25">
      <c r="A161" s="2">
        <v>2022</v>
      </c>
      <c r="B161" s="19">
        <v>44713</v>
      </c>
      <c r="C161" t="s">
        <v>82</v>
      </c>
      <c r="D161" t="s">
        <v>176</v>
      </c>
      <c r="E161" t="s">
        <v>143</v>
      </c>
      <c r="F161" t="s">
        <v>285</v>
      </c>
      <c r="G161" s="3">
        <v>0</v>
      </c>
      <c r="H161" s="5">
        <v>3.5493826388888886E-2</v>
      </c>
      <c r="I161" s="2">
        <v>0</v>
      </c>
      <c r="J161" s="2">
        <v>0</v>
      </c>
      <c r="K161" s="2">
        <v>0</v>
      </c>
      <c r="L161" s="2">
        <v>3</v>
      </c>
      <c r="M161" s="2">
        <v>3</v>
      </c>
      <c r="N161">
        <v>0</v>
      </c>
      <c r="O161" s="2">
        <v>2</v>
      </c>
      <c r="P161" s="2">
        <v>1</v>
      </c>
      <c r="Q161" s="2">
        <v>2</v>
      </c>
      <c r="R161" s="2">
        <v>0</v>
      </c>
      <c r="S161" s="2">
        <v>0</v>
      </c>
      <c r="T161" s="2">
        <v>0</v>
      </c>
      <c r="U161">
        <v>3</v>
      </c>
    </row>
    <row r="162" spans="1:21" x14ac:dyDescent="0.25">
      <c r="A162" s="2">
        <v>2022</v>
      </c>
      <c r="B162" s="19">
        <v>44713</v>
      </c>
      <c r="C162" t="s">
        <v>82</v>
      </c>
      <c r="D162" t="s">
        <v>347</v>
      </c>
      <c r="E162" t="s">
        <v>143</v>
      </c>
      <c r="F162" t="s">
        <v>274</v>
      </c>
      <c r="G162" s="3">
        <v>0</v>
      </c>
      <c r="H162" s="5">
        <v>3.4722222222222224E-2</v>
      </c>
      <c r="I162" s="2">
        <v>0</v>
      </c>
      <c r="J162" s="2">
        <v>0</v>
      </c>
      <c r="K162" s="2">
        <v>0</v>
      </c>
      <c r="L162" s="2">
        <v>1</v>
      </c>
      <c r="M162" s="2">
        <v>1</v>
      </c>
      <c r="N162">
        <v>0</v>
      </c>
      <c r="O162" s="2">
        <v>1</v>
      </c>
      <c r="P162" s="2">
        <v>1</v>
      </c>
      <c r="Q162" s="2">
        <v>0</v>
      </c>
      <c r="R162" s="2">
        <v>0</v>
      </c>
      <c r="S162" s="2">
        <v>0</v>
      </c>
      <c r="T162" s="2">
        <v>0</v>
      </c>
      <c r="U162">
        <v>1</v>
      </c>
    </row>
    <row r="163" spans="1:21" x14ac:dyDescent="0.25">
      <c r="A163" s="2">
        <v>2022</v>
      </c>
      <c r="B163" s="19">
        <v>44713</v>
      </c>
      <c r="C163" t="s">
        <v>89</v>
      </c>
      <c r="D163" t="s">
        <v>159</v>
      </c>
      <c r="E163" t="s">
        <v>150</v>
      </c>
      <c r="F163" t="s">
        <v>272</v>
      </c>
      <c r="G163" s="3">
        <v>0</v>
      </c>
      <c r="H163" s="5">
        <v>3.4630308998599438E-2</v>
      </c>
      <c r="I163" s="2">
        <v>0</v>
      </c>
      <c r="J163" s="2">
        <v>0</v>
      </c>
      <c r="K163" s="2">
        <v>0</v>
      </c>
      <c r="L163" s="2">
        <v>124</v>
      </c>
      <c r="M163" s="2">
        <v>123</v>
      </c>
      <c r="N163">
        <v>0</v>
      </c>
      <c r="O163" s="2">
        <v>85</v>
      </c>
      <c r="P163" s="2">
        <v>21</v>
      </c>
      <c r="Q163" s="2">
        <v>73</v>
      </c>
      <c r="R163" s="2">
        <v>13</v>
      </c>
      <c r="S163" s="2">
        <v>2</v>
      </c>
      <c r="T163" s="2">
        <v>15</v>
      </c>
      <c r="U163">
        <v>124</v>
      </c>
    </row>
    <row r="164" spans="1:21" x14ac:dyDescent="0.25">
      <c r="A164" s="2">
        <v>2022</v>
      </c>
      <c r="B164" s="19">
        <v>44713</v>
      </c>
      <c r="C164" t="s">
        <v>82</v>
      </c>
      <c r="D164" t="s">
        <v>157</v>
      </c>
      <c r="E164" t="s">
        <v>143</v>
      </c>
      <c r="F164" t="s">
        <v>279</v>
      </c>
      <c r="G164" s="3">
        <v>0</v>
      </c>
      <c r="H164" s="5">
        <v>3.2986111111111112E-2</v>
      </c>
      <c r="I164" s="2">
        <v>0</v>
      </c>
      <c r="J164" s="2">
        <v>0</v>
      </c>
      <c r="K164" s="2">
        <v>0</v>
      </c>
      <c r="L164" s="2">
        <v>2</v>
      </c>
      <c r="M164" s="2">
        <v>2</v>
      </c>
      <c r="N164">
        <v>0</v>
      </c>
      <c r="O164" s="2">
        <v>2</v>
      </c>
      <c r="P164" s="2">
        <v>1</v>
      </c>
      <c r="Q164" s="2">
        <v>1</v>
      </c>
      <c r="R164" s="2">
        <v>0</v>
      </c>
      <c r="S164" s="2">
        <v>0</v>
      </c>
      <c r="T164" s="2">
        <v>0</v>
      </c>
      <c r="U164">
        <v>2</v>
      </c>
    </row>
    <row r="165" spans="1:21" x14ac:dyDescent="0.25">
      <c r="A165" s="2">
        <v>2022</v>
      </c>
      <c r="B165" s="19">
        <v>44713</v>
      </c>
      <c r="C165" t="s">
        <v>82</v>
      </c>
      <c r="D165" t="s">
        <v>338</v>
      </c>
      <c r="E165" t="s">
        <v>143</v>
      </c>
      <c r="F165" t="s">
        <v>287</v>
      </c>
      <c r="G165" s="3">
        <v>0</v>
      </c>
      <c r="H165" s="5">
        <v>3.125E-2</v>
      </c>
      <c r="I165" s="2">
        <v>0</v>
      </c>
      <c r="J165" s="2">
        <v>0</v>
      </c>
      <c r="K165" s="2">
        <v>0</v>
      </c>
      <c r="L165" s="2">
        <v>1</v>
      </c>
      <c r="M165" s="2">
        <v>1</v>
      </c>
      <c r="N165">
        <v>0</v>
      </c>
      <c r="O165" s="2">
        <v>1</v>
      </c>
      <c r="P165" s="2">
        <v>0</v>
      </c>
      <c r="Q165" s="2">
        <v>1</v>
      </c>
      <c r="R165" s="2">
        <v>0</v>
      </c>
      <c r="S165" s="2">
        <v>0</v>
      </c>
      <c r="T165" s="2">
        <v>0</v>
      </c>
      <c r="U165">
        <v>1</v>
      </c>
    </row>
    <row r="166" spans="1:21" x14ac:dyDescent="0.25">
      <c r="A166" s="2">
        <v>2022</v>
      </c>
      <c r="B166" s="19">
        <v>44713</v>
      </c>
      <c r="C166" t="s">
        <v>82</v>
      </c>
      <c r="D166" t="s">
        <v>166</v>
      </c>
      <c r="E166" t="s">
        <v>143</v>
      </c>
      <c r="F166" t="s">
        <v>285</v>
      </c>
      <c r="G166" s="3">
        <v>0</v>
      </c>
      <c r="H166" s="5">
        <v>3.1215277777777779E-2</v>
      </c>
      <c r="I166" s="2">
        <v>0</v>
      </c>
      <c r="J166" s="2">
        <v>0</v>
      </c>
      <c r="K166" s="2">
        <v>0</v>
      </c>
      <c r="L166" s="2">
        <v>4</v>
      </c>
      <c r="M166" s="2">
        <v>2</v>
      </c>
      <c r="N166">
        <v>0</v>
      </c>
      <c r="O166" s="2">
        <v>2</v>
      </c>
      <c r="P166" s="2">
        <v>0</v>
      </c>
      <c r="Q166" s="2">
        <v>2</v>
      </c>
      <c r="R166" s="2">
        <v>1</v>
      </c>
      <c r="S166" s="2">
        <v>0</v>
      </c>
      <c r="T166" s="2">
        <v>1</v>
      </c>
      <c r="U166">
        <v>3</v>
      </c>
    </row>
    <row r="167" spans="1:21" x14ac:dyDescent="0.25">
      <c r="A167" s="2">
        <v>2022</v>
      </c>
      <c r="B167" s="19">
        <v>44713</v>
      </c>
      <c r="C167" t="s">
        <v>82</v>
      </c>
      <c r="D167" t="s">
        <v>156</v>
      </c>
      <c r="E167" t="s">
        <v>143</v>
      </c>
      <c r="F167" t="s">
        <v>82</v>
      </c>
      <c r="G167" s="3">
        <v>0</v>
      </c>
      <c r="H167" s="5">
        <v>3.0555555555555558E-2</v>
      </c>
      <c r="I167" s="2">
        <v>0</v>
      </c>
      <c r="J167" s="2">
        <v>0</v>
      </c>
      <c r="K167" s="2">
        <v>0</v>
      </c>
      <c r="L167" s="2">
        <v>1</v>
      </c>
      <c r="M167" s="2">
        <v>1</v>
      </c>
      <c r="N167">
        <v>0</v>
      </c>
      <c r="O167" s="2">
        <v>1</v>
      </c>
      <c r="P167" s="2">
        <v>1</v>
      </c>
      <c r="Q167" s="2">
        <v>0</v>
      </c>
      <c r="R167" s="2">
        <v>0</v>
      </c>
      <c r="S167" s="2">
        <v>0</v>
      </c>
      <c r="T167" s="2">
        <v>0</v>
      </c>
      <c r="U167">
        <v>1</v>
      </c>
    </row>
    <row r="168" spans="1:21" x14ac:dyDescent="0.25">
      <c r="A168" s="2">
        <v>2022</v>
      </c>
      <c r="B168" s="19">
        <v>44713</v>
      </c>
      <c r="C168" t="s">
        <v>82</v>
      </c>
      <c r="D168" t="s">
        <v>176</v>
      </c>
      <c r="E168" t="s">
        <v>143</v>
      </c>
      <c r="F168" t="s">
        <v>277</v>
      </c>
      <c r="G168" s="3">
        <v>0</v>
      </c>
      <c r="H168" s="5">
        <v>0.03</v>
      </c>
      <c r="I168" s="2">
        <v>0</v>
      </c>
      <c r="J168" s="2">
        <v>0</v>
      </c>
      <c r="K168" s="2">
        <v>0</v>
      </c>
      <c r="L168" s="2">
        <v>8</v>
      </c>
      <c r="M168" s="2">
        <v>7</v>
      </c>
      <c r="N168">
        <v>0</v>
      </c>
      <c r="O168" s="2">
        <v>5</v>
      </c>
      <c r="P168" s="2">
        <v>3</v>
      </c>
      <c r="Q168" s="2">
        <v>5</v>
      </c>
      <c r="R168" s="2">
        <v>0</v>
      </c>
      <c r="S168" s="2">
        <v>0</v>
      </c>
      <c r="T168" s="2">
        <v>0</v>
      </c>
      <c r="U168">
        <v>8</v>
      </c>
    </row>
    <row r="169" spans="1:21" x14ac:dyDescent="0.25">
      <c r="A169" s="2">
        <v>2022</v>
      </c>
      <c r="B169" s="19">
        <v>44713</v>
      </c>
      <c r="C169" t="s">
        <v>82</v>
      </c>
      <c r="D169" t="s">
        <v>156</v>
      </c>
      <c r="E169" t="s">
        <v>143</v>
      </c>
      <c r="F169" t="s">
        <v>287</v>
      </c>
      <c r="G169" s="3">
        <v>0</v>
      </c>
      <c r="H169" s="5">
        <v>2.6921289351851854E-2</v>
      </c>
      <c r="I169" s="2">
        <v>0</v>
      </c>
      <c r="J169" s="2">
        <v>0</v>
      </c>
      <c r="K169" s="2">
        <v>0</v>
      </c>
      <c r="L169" s="2">
        <v>6</v>
      </c>
      <c r="M169" s="2">
        <v>6</v>
      </c>
      <c r="N169">
        <v>0</v>
      </c>
      <c r="O169" s="2">
        <v>5</v>
      </c>
      <c r="P169" s="2">
        <v>2</v>
      </c>
      <c r="Q169" s="2">
        <v>3</v>
      </c>
      <c r="R169" s="2">
        <v>0</v>
      </c>
      <c r="S169" s="2">
        <v>0</v>
      </c>
      <c r="T169" s="2">
        <v>1</v>
      </c>
      <c r="U169">
        <v>6</v>
      </c>
    </row>
    <row r="170" spans="1:21" x14ac:dyDescent="0.25">
      <c r="A170" s="2">
        <v>2022</v>
      </c>
      <c r="B170" s="19">
        <v>44713</v>
      </c>
      <c r="C170" t="s">
        <v>82</v>
      </c>
      <c r="D170" t="s">
        <v>346</v>
      </c>
      <c r="E170" t="s">
        <v>143</v>
      </c>
      <c r="F170" t="s">
        <v>285</v>
      </c>
      <c r="G170" s="3">
        <v>0</v>
      </c>
      <c r="H170" s="5">
        <v>2.6701388888888893E-2</v>
      </c>
      <c r="I170" s="2">
        <v>0</v>
      </c>
      <c r="J170" s="2">
        <v>0</v>
      </c>
      <c r="K170" s="2">
        <v>0</v>
      </c>
      <c r="L170" s="2">
        <v>2</v>
      </c>
      <c r="M170" s="2">
        <v>2</v>
      </c>
      <c r="N170">
        <v>0</v>
      </c>
      <c r="O170" s="2">
        <v>2</v>
      </c>
      <c r="P170" s="2">
        <v>2</v>
      </c>
      <c r="Q170" s="2">
        <v>0</v>
      </c>
      <c r="R170" s="2">
        <v>0</v>
      </c>
      <c r="S170" s="2">
        <v>0</v>
      </c>
      <c r="T170" s="2">
        <v>0</v>
      </c>
      <c r="U170">
        <v>2</v>
      </c>
    </row>
    <row r="171" spans="1:21" x14ac:dyDescent="0.25">
      <c r="A171" s="2">
        <v>2022</v>
      </c>
      <c r="B171" s="19">
        <v>44713</v>
      </c>
      <c r="C171" t="s">
        <v>90</v>
      </c>
      <c r="D171" t="s">
        <v>155</v>
      </c>
      <c r="E171" t="s">
        <v>146</v>
      </c>
      <c r="F171" t="s">
        <v>283</v>
      </c>
      <c r="G171" s="3">
        <v>0</v>
      </c>
      <c r="H171" s="5">
        <v>2.6684231026785715E-2</v>
      </c>
      <c r="I171" s="2">
        <v>0</v>
      </c>
      <c r="J171" s="2">
        <v>0</v>
      </c>
      <c r="K171" s="2">
        <v>0</v>
      </c>
      <c r="L171" s="2">
        <v>62</v>
      </c>
      <c r="M171" s="2">
        <v>61</v>
      </c>
      <c r="N171">
        <v>0</v>
      </c>
      <c r="O171" s="2">
        <v>53</v>
      </c>
      <c r="P171" s="2">
        <v>12</v>
      </c>
      <c r="Q171" s="2">
        <v>34</v>
      </c>
      <c r="R171" s="2">
        <v>7</v>
      </c>
      <c r="S171" s="2">
        <v>1</v>
      </c>
      <c r="T171" s="2">
        <v>8</v>
      </c>
      <c r="U171">
        <v>61</v>
      </c>
    </row>
    <row r="172" spans="1:21" x14ac:dyDescent="0.25">
      <c r="A172" s="2">
        <v>2022</v>
      </c>
      <c r="B172" s="19">
        <v>44713</v>
      </c>
      <c r="C172" t="s">
        <v>87</v>
      </c>
      <c r="D172" t="s">
        <v>217</v>
      </c>
      <c r="E172" t="s">
        <v>153</v>
      </c>
      <c r="F172" t="s">
        <v>276</v>
      </c>
      <c r="G172" s="3">
        <v>0</v>
      </c>
      <c r="H172" s="5">
        <v>2.6145833333333333E-2</v>
      </c>
      <c r="I172" s="2">
        <v>0</v>
      </c>
      <c r="J172" s="2">
        <v>0</v>
      </c>
      <c r="K172" s="2">
        <v>0</v>
      </c>
      <c r="L172" s="2">
        <v>1</v>
      </c>
      <c r="M172" s="2">
        <v>1</v>
      </c>
      <c r="N172">
        <v>0</v>
      </c>
      <c r="O172" s="2">
        <v>1</v>
      </c>
      <c r="P172" s="2">
        <v>0</v>
      </c>
      <c r="Q172" s="2">
        <v>1</v>
      </c>
      <c r="R172" s="2">
        <v>0</v>
      </c>
      <c r="S172" s="2">
        <v>0</v>
      </c>
      <c r="T172" s="2">
        <v>0</v>
      </c>
      <c r="U172">
        <v>1</v>
      </c>
    </row>
    <row r="173" spans="1:21" x14ac:dyDescent="0.25">
      <c r="A173" s="2">
        <v>2022</v>
      </c>
      <c r="B173" s="19">
        <v>44713</v>
      </c>
      <c r="C173" t="s">
        <v>89</v>
      </c>
      <c r="D173" t="s">
        <v>152</v>
      </c>
      <c r="E173" t="s">
        <v>132</v>
      </c>
      <c r="F173" t="s">
        <v>281</v>
      </c>
      <c r="G173" s="3">
        <v>0</v>
      </c>
      <c r="H173" s="5">
        <v>2.5462965277777781E-2</v>
      </c>
      <c r="I173" s="2">
        <v>0</v>
      </c>
      <c r="J173" s="2">
        <v>0</v>
      </c>
      <c r="K173" s="2">
        <v>0</v>
      </c>
      <c r="L173" s="2">
        <v>1</v>
      </c>
      <c r="M173" s="2">
        <v>1</v>
      </c>
      <c r="N173">
        <v>0</v>
      </c>
      <c r="O173" s="2">
        <v>1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>
        <v>1</v>
      </c>
    </row>
    <row r="174" spans="1:21" x14ac:dyDescent="0.25">
      <c r="A174" s="2">
        <v>2022</v>
      </c>
      <c r="B174" s="19">
        <v>44713</v>
      </c>
      <c r="C174" t="s">
        <v>87</v>
      </c>
      <c r="D174" t="s">
        <v>217</v>
      </c>
      <c r="E174" t="s">
        <v>153</v>
      </c>
      <c r="F174" t="s">
        <v>285</v>
      </c>
      <c r="G174" s="3">
        <v>0</v>
      </c>
      <c r="H174" s="5">
        <v>2.5324076388888891E-2</v>
      </c>
      <c r="I174" s="2">
        <v>0</v>
      </c>
      <c r="J174" s="2">
        <v>0</v>
      </c>
      <c r="K174" s="2">
        <v>0</v>
      </c>
      <c r="L174" s="2">
        <v>1</v>
      </c>
      <c r="M174" s="2">
        <v>1</v>
      </c>
      <c r="N174">
        <v>0</v>
      </c>
      <c r="O174" s="2">
        <v>1</v>
      </c>
      <c r="P174" s="2">
        <v>0</v>
      </c>
      <c r="Q174" s="2">
        <v>1</v>
      </c>
      <c r="R174" s="2">
        <v>0</v>
      </c>
      <c r="S174" s="2">
        <v>0</v>
      </c>
      <c r="T174" s="2">
        <v>0</v>
      </c>
      <c r="U174">
        <v>1</v>
      </c>
    </row>
    <row r="175" spans="1:21" x14ac:dyDescent="0.25">
      <c r="A175" s="2">
        <v>2022</v>
      </c>
      <c r="B175" s="19">
        <v>44713</v>
      </c>
      <c r="C175" t="s">
        <v>77</v>
      </c>
      <c r="D175" t="s">
        <v>77</v>
      </c>
      <c r="E175" t="s">
        <v>77</v>
      </c>
      <c r="F175" t="s">
        <v>94</v>
      </c>
      <c r="G175" s="3">
        <v>0</v>
      </c>
      <c r="H175" s="5">
        <v>2.5000000000000001E-2</v>
      </c>
      <c r="I175" s="2">
        <v>0</v>
      </c>
      <c r="J175" s="2">
        <v>0</v>
      </c>
      <c r="K175" s="2">
        <v>0</v>
      </c>
      <c r="L175" s="2">
        <v>1154</v>
      </c>
      <c r="M175" s="2">
        <v>260</v>
      </c>
      <c r="N175">
        <v>0</v>
      </c>
      <c r="O175" s="2">
        <v>1</v>
      </c>
      <c r="P175" s="2">
        <v>111</v>
      </c>
      <c r="Q175" s="2">
        <v>557</v>
      </c>
      <c r="R175" s="2">
        <v>268</v>
      </c>
      <c r="S175" s="2">
        <v>72</v>
      </c>
      <c r="T175" s="2">
        <v>146</v>
      </c>
      <c r="U175">
        <v>638</v>
      </c>
    </row>
    <row r="176" spans="1:21" x14ac:dyDescent="0.25">
      <c r="A176" s="2">
        <v>2022</v>
      </c>
      <c r="B176" s="19">
        <v>44713</v>
      </c>
      <c r="C176" t="s">
        <v>89</v>
      </c>
      <c r="D176" t="s">
        <v>152</v>
      </c>
      <c r="E176" t="s">
        <v>132</v>
      </c>
      <c r="F176" t="s">
        <v>272</v>
      </c>
      <c r="G176" s="3">
        <v>0</v>
      </c>
      <c r="H176" s="5">
        <v>2.4840847222222222E-2</v>
      </c>
      <c r="I176" s="2">
        <v>0</v>
      </c>
      <c r="J176" s="2">
        <v>0</v>
      </c>
      <c r="K176" s="2">
        <v>0</v>
      </c>
      <c r="L176" s="2">
        <v>4</v>
      </c>
      <c r="M176" s="2">
        <v>4</v>
      </c>
      <c r="N176">
        <v>0</v>
      </c>
      <c r="O176" s="2">
        <v>3</v>
      </c>
      <c r="P176" s="2">
        <v>0</v>
      </c>
      <c r="Q176" s="2">
        <v>3</v>
      </c>
      <c r="R176" s="2">
        <v>0</v>
      </c>
      <c r="S176" s="2">
        <v>0</v>
      </c>
      <c r="T176" s="2">
        <v>1</v>
      </c>
      <c r="U176">
        <v>4</v>
      </c>
    </row>
    <row r="177" spans="1:21" x14ac:dyDescent="0.25">
      <c r="A177" s="2">
        <v>2022</v>
      </c>
      <c r="B177" s="19">
        <v>44713</v>
      </c>
      <c r="C177" t="s">
        <v>82</v>
      </c>
      <c r="D177" t="s">
        <v>156</v>
      </c>
      <c r="E177" t="s">
        <v>143</v>
      </c>
      <c r="F177" t="s">
        <v>276</v>
      </c>
      <c r="G177" s="3">
        <v>0</v>
      </c>
      <c r="H177" s="5">
        <v>2.465277777777778E-2</v>
      </c>
      <c r="I177" s="2">
        <v>0</v>
      </c>
      <c r="J177" s="2">
        <v>0</v>
      </c>
      <c r="K177" s="2">
        <v>0</v>
      </c>
      <c r="L177" s="2">
        <v>2</v>
      </c>
      <c r="M177" s="2">
        <v>2</v>
      </c>
      <c r="N177">
        <v>0</v>
      </c>
      <c r="O177" s="2">
        <v>2</v>
      </c>
      <c r="P177" s="2">
        <v>1</v>
      </c>
      <c r="Q177" s="2">
        <v>1</v>
      </c>
      <c r="R177" s="2">
        <v>0</v>
      </c>
      <c r="S177" s="2">
        <v>0</v>
      </c>
      <c r="T177" s="2">
        <v>0</v>
      </c>
      <c r="U177">
        <v>2</v>
      </c>
    </row>
    <row r="178" spans="1:21" x14ac:dyDescent="0.25">
      <c r="A178" s="2">
        <v>2022</v>
      </c>
      <c r="B178" s="19">
        <v>44713</v>
      </c>
      <c r="C178" t="s">
        <v>82</v>
      </c>
      <c r="D178" t="s">
        <v>171</v>
      </c>
      <c r="E178" t="s">
        <v>143</v>
      </c>
      <c r="F178" t="s">
        <v>277</v>
      </c>
      <c r="G178" s="3">
        <v>0</v>
      </c>
      <c r="H178" s="5">
        <v>2.4641204861111109E-2</v>
      </c>
      <c r="I178" s="2">
        <v>0</v>
      </c>
      <c r="J178" s="2">
        <v>0</v>
      </c>
      <c r="K178" s="2">
        <v>0</v>
      </c>
      <c r="L178" s="2">
        <v>2</v>
      </c>
      <c r="M178" s="2">
        <v>2</v>
      </c>
      <c r="N178">
        <v>0</v>
      </c>
      <c r="O178" s="2">
        <v>2</v>
      </c>
      <c r="P178" s="2">
        <v>1</v>
      </c>
      <c r="Q178" s="2">
        <v>0</v>
      </c>
      <c r="R178" s="2">
        <v>0</v>
      </c>
      <c r="S178" s="2">
        <v>0</v>
      </c>
      <c r="T178" s="2">
        <v>1</v>
      </c>
      <c r="U178">
        <v>2</v>
      </c>
    </row>
    <row r="179" spans="1:21" x14ac:dyDescent="0.25">
      <c r="A179" s="2">
        <v>2022</v>
      </c>
      <c r="B179" s="19">
        <v>44713</v>
      </c>
      <c r="C179" t="s">
        <v>82</v>
      </c>
      <c r="D179" t="s">
        <v>162</v>
      </c>
      <c r="E179" t="s">
        <v>143</v>
      </c>
      <c r="F179" t="s">
        <v>285</v>
      </c>
      <c r="G179" s="3">
        <v>0</v>
      </c>
      <c r="H179" s="5">
        <v>2.4635416666666663E-2</v>
      </c>
      <c r="I179" s="2">
        <v>0</v>
      </c>
      <c r="J179" s="2">
        <v>0</v>
      </c>
      <c r="K179" s="2">
        <v>0</v>
      </c>
      <c r="L179" s="2">
        <v>2</v>
      </c>
      <c r="M179" s="2">
        <v>2</v>
      </c>
      <c r="N179">
        <v>0</v>
      </c>
      <c r="O179" s="2">
        <v>2</v>
      </c>
      <c r="P179" s="2">
        <v>0</v>
      </c>
      <c r="Q179" s="2">
        <v>1</v>
      </c>
      <c r="R179" s="2">
        <v>0</v>
      </c>
      <c r="S179" s="2">
        <v>0</v>
      </c>
      <c r="T179" s="2">
        <v>1</v>
      </c>
      <c r="U179">
        <v>2</v>
      </c>
    </row>
    <row r="180" spans="1:21" x14ac:dyDescent="0.25">
      <c r="A180" s="2">
        <v>2022</v>
      </c>
      <c r="B180" s="19">
        <v>44713</v>
      </c>
      <c r="C180" t="s">
        <v>82</v>
      </c>
      <c r="D180" t="s">
        <v>162</v>
      </c>
      <c r="E180" t="s">
        <v>143</v>
      </c>
      <c r="F180" t="s">
        <v>287</v>
      </c>
      <c r="G180" s="3">
        <v>0</v>
      </c>
      <c r="H180" s="5">
        <v>2.4467592592592589E-2</v>
      </c>
      <c r="I180" s="2">
        <v>0</v>
      </c>
      <c r="J180" s="2">
        <v>0</v>
      </c>
      <c r="K180" s="2">
        <v>0</v>
      </c>
      <c r="L180" s="2">
        <v>3</v>
      </c>
      <c r="M180" s="2">
        <v>3</v>
      </c>
      <c r="N180">
        <v>0</v>
      </c>
      <c r="O180" s="2">
        <v>3</v>
      </c>
      <c r="P180" s="2">
        <v>0</v>
      </c>
      <c r="Q180" s="2">
        <v>3</v>
      </c>
      <c r="R180" s="2">
        <v>0</v>
      </c>
      <c r="S180" s="2">
        <v>0</v>
      </c>
      <c r="T180" s="2">
        <v>0</v>
      </c>
      <c r="U180">
        <v>3</v>
      </c>
    </row>
    <row r="181" spans="1:21" x14ac:dyDescent="0.25">
      <c r="A181" s="2">
        <v>2022</v>
      </c>
      <c r="B181" s="19">
        <v>44713</v>
      </c>
      <c r="C181" t="s">
        <v>89</v>
      </c>
      <c r="D181" t="s">
        <v>159</v>
      </c>
      <c r="E181" t="s">
        <v>150</v>
      </c>
      <c r="F181" t="s">
        <v>271</v>
      </c>
      <c r="G181" s="3">
        <v>0</v>
      </c>
      <c r="H181" s="5">
        <v>2.3807870370370372E-2</v>
      </c>
      <c r="I181" s="2">
        <v>0</v>
      </c>
      <c r="J181" s="2">
        <v>0</v>
      </c>
      <c r="K181" s="2">
        <v>0</v>
      </c>
      <c r="L181" s="2">
        <v>4</v>
      </c>
      <c r="M181" s="2">
        <v>4</v>
      </c>
      <c r="N181">
        <v>0</v>
      </c>
      <c r="O181" s="2">
        <v>2</v>
      </c>
      <c r="P181" s="2">
        <v>0</v>
      </c>
      <c r="Q181" s="2">
        <v>1</v>
      </c>
      <c r="R181" s="2">
        <v>1</v>
      </c>
      <c r="S181" s="2">
        <v>0</v>
      </c>
      <c r="T181" s="2">
        <v>2</v>
      </c>
      <c r="U181">
        <v>4</v>
      </c>
    </row>
    <row r="182" spans="1:21" x14ac:dyDescent="0.25">
      <c r="A182" s="2">
        <v>2022</v>
      </c>
      <c r="B182" s="19">
        <v>44713</v>
      </c>
      <c r="C182" t="s">
        <v>82</v>
      </c>
      <c r="D182" t="s">
        <v>156</v>
      </c>
      <c r="E182" t="s">
        <v>143</v>
      </c>
      <c r="F182" t="s">
        <v>285</v>
      </c>
      <c r="G182" s="3">
        <v>0</v>
      </c>
      <c r="H182" s="5">
        <v>2.3728782407407407E-2</v>
      </c>
      <c r="I182" s="2">
        <v>0</v>
      </c>
      <c r="J182" s="2">
        <v>0</v>
      </c>
      <c r="K182" s="2">
        <v>0</v>
      </c>
      <c r="L182" s="2">
        <v>6</v>
      </c>
      <c r="M182" s="2">
        <v>6</v>
      </c>
      <c r="N182">
        <v>0</v>
      </c>
      <c r="O182" s="2">
        <v>5</v>
      </c>
      <c r="P182" s="2">
        <v>2</v>
      </c>
      <c r="Q182" s="2">
        <v>4</v>
      </c>
      <c r="R182" s="2">
        <v>0</v>
      </c>
      <c r="S182" s="2">
        <v>0</v>
      </c>
      <c r="T182" s="2">
        <v>0</v>
      </c>
      <c r="U182">
        <v>6</v>
      </c>
    </row>
    <row r="183" spans="1:21" x14ac:dyDescent="0.25">
      <c r="A183" s="2">
        <v>2022</v>
      </c>
      <c r="B183" s="19">
        <v>44713</v>
      </c>
      <c r="C183" t="s">
        <v>80</v>
      </c>
      <c r="D183" t="s">
        <v>149</v>
      </c>
      <c r="E183" t="s">
        <v>150</v>
      </c>
      <c r="F183" t="s">
        <v>286</v>
      </c>
      <c r="G183" s="3">
        <v>0</v>
      </c>
      <c r="H183" s="5">
        <v>2.3043979166666666E-2</v>
      </c>
      <c r="I183" s="2">
        <v>0</v>
      </c>
      <c r="J183" s="2">
        <v>0</v>
      </c>
      <c r="K183" s="2">
        <v>0</v>
      </c>
      <c r="L183" s="2">
        <v>1</v>
      </c>
      <c r="M183" s="2">
        <v>1</v>
      </c>
      <c r="N183">
        <v>0</v>
      </c>
      <c r="O183" s="2">
        <v>1</v>
      </c>
      <c r="P183" s="2">
        <v>0</v>
      </c>
      <c r="Q183" s="2">
        <v>0</v>
      </c>
      <c r="R183" s="2">
        <v>0</v>
      </c>
      <c r="S183" s="2">
        <v>0</v>
      </c>
      <c r="T183" s="2">
        <v>1</v>
      </c>
      <c r="U183">
        <v>1</v>
      </c>
    </row>
    <row r="184" spans="1:21" x14ac:dyDescent="0.25">
      <c r="A184" s="2">
        <v>2022</v>
      </c>
      <c r="B184" s="19">
        <v>44713</v>
      </c>
      <c r="C184" t="s">
        <v>82</v>
      </c>
      <c r="D184" t="s">
        <v>148</v>
      </c>
      <c r="E184" t="s">
        <v>143</v>
      </c>
      <c r="F184" t="s">
        <v>281</v>
      </c>
      <c r="G184" s="3">
        <v>0</v>
      </c>
      <c r="H184" s="5">
        <v>2.2835645833333335E-2</v>
      </c>
      <c r="I184" s="2">
        <v>0</v>
      </c>
      <c r="J184" s="2">
        <v>0</v>
      </c>
      <c r="K184" s="2">
        <v>0</v>
      </c>
      <c r="L184" s="2">
        <v>1</v>
      </c>
      <c r="M184" s="2">
        <v>1</v>
      </c>
      <c r="N184">
        <v>0</v>
      </c>
      <c r="O184" s="2">
        <v>1</v>
      </c>
      <c r="P184" s="2">
        <v>1</v>
      </c>
      <c r="Q184" s="2">
        <v>0</v>
      </c>
      <c r="R184" s="2">
        <v>0</v>
      </c>
      <c r="S184" s="2">
        <v>0</v>
      </c>
      <c r="T184" s="2">
        <v>0</v>
      </c>
      <c r="U184">
        <v>1</v>
      </c>
    </row>
    <row r="185" spans="1:21" x14ac:dyDescent="0.25">
      <c r="A185" s="2">
        <v>2022</v>
      </c>
      <c r="B185" s="19">
        <v>44713</v>
      </c>
      <c r="C185" t="s">
        <v>89</v>
      </c>
      <c r="D185" t="s">
        <v>152</v>
      </c>
      <c r="E185" t="s">
        <v>132</v>
      </c>
      <c r="F185" t="s">
        <v>278</v>
      </c>
      <c r="G185" s="3">
        <v>0</v>
      </c>
      <c r="H185" s="5">
        <v>2.2157159576023388E-2</v>
      </c>
      <c r="I185" s="2">
        <v>0</v>
      </c>
      <c r="J185" s="2">
        <v>0</v>
      </c>
      <c r="K185" s="2">
        <v>0</v>
      </c>
      <c r="L185" s="2">
        <v>100</v>
      </c>
      <c r="M185" s="2">
        <v>95</v>
      </c>
      <c r="N185">
        <v>0</v>
      </c>
      <c r="O185" s="2">
        <v>79</v>
      </c>
      <c r="P185" s="2">
        <v>6</v>
      </c>
      <c r="Q185" s="2">
        <v>15</v>
      </c>
      <c r="R185" s="2">
        <v>2</v>
      </c>
      <c r="S185" s="2">
        <v>2</v>
      </c>
      <c r="T185" s="2">
        <v>75</v>
      </c>
      <c r="U185">
        <v>100</v>
      </c>
    </row>
    <row r="186" spans="1:21" x14ac:dyDescent="0.25">
      <c r="A186" s="2">
        <v>2022</v>
      </c>
      <c r="B186" s="19">
        <v>44713</v>
      </c>
      <c r="C186" t="s">
        <v>82</v>
      </c>
      <c r="D186" t="s">
        <v>142</v>
      </c>
      <c r="E186" t="s">
        <v>143</v>
      </c>
      <c r="F186" t="s">
        <v>287</v>
      </c>
      <c r="G186" s="3">
        <v>0</v>
      </c>
      <c r="H186" s="5">
        <v>2.2013888888888888E-2</v>
      </c>
      <c r="I186" s="2">
        <v>0</v>
      </c>
      <c r="J186" s="2">
        <v>0</v>
      </c>
      <c r="K186" s="2">
        <v>0</v>
      </c>
      <c r="L186" s="2">
        <v>1</v>
      </c>
      <c r="M186" s="2">
        <v>1</v>
      </c>
      <c r="N186">
        <v>0</v>
      </c>
      <c r="O186" s="2">
        <v>1</v>
      </c>
      <c r="P186" s="2">
        <v>0</v>
      </c>
      <c r="Q186" s="2">
        <v>0</v>
      </c>
      <c r="R186" s="2">
        <v>1</v>
      </c>
      <c r="S186" s="2">
        <v>0</v>
      </c>
      <c r="T186" s="2">
        <v>0</v>
      </c>
      <c r="U186">
        <v>1</v>
      </c>
    </row>
    <row r="187" spans="1:21" x14ac:dyDescent="0.25">
      <c r="A187" s="2">
        <v>2022</v>
      </c>
      <c r="B187" s="19">
        <v>44713</v>
      </c>
      <c r="C187" t="s">
        <v>82</v>
      </c>
      <c r="D187" t="s">
        <v>215</v>
      </c>
      <c r="E187" t="s">
        <v>143</v>
      </c>
      <c r="F187" t="s">
        <v>94</v>
      </c>
      <c r="G187" s="3">
        <v>0</v>
      </c>
      <c r="H187" s="5">
        <v>2.1736111111111112E-2</v>
      </c>
      <c r="I187" s="2">
        <v>0</v>
      </c>
      <c r="J187" s="2">
        <v>0</v>
      </c>
      <c r="K187" s="2">
        <v>0</v>
      </c>
      <c r="L187" s="2">
        <v>1</v>
      </c>
      <c r="M187" s="2">
        <v>1</v>
      </c>
      <c r="N187">
        <v>0</v>
      </c>
      <c r="O187" s="2">
        <v>1</v>
      </c>
      <c r="P187" s="2">
        <v>1</v>
      </c>
      <c r="Q187" s="2">
        <v>0</v>
      </c>
      <c r="R187" s="2">
        <v>0</v>
      </c>
      <c r="S187" s="2">
        <v>0</v>
      </c>
      <c r="T187" s="2">
        <v>0</v>
      </c>
      <c r="U187">
        <v>1</v>
      </c>
    </row>
    <row r="188" spans="1:21" x14ac:dyDescent="0.25">
      <c r="A188" s="2">
        <v>2022</v>
      </c>
      <c r="B188" s="19">
        <v>44713</v>
      </c>
      <c r="C188" t="s">
        <v>89</v>
      </c>
      <c r="D188" t="s">
        <v>158</v>
      </c>
      <c r="E188" t="s">
        <v>132</v>
      </c>
      <c r="F188" t="s">
        <v>280</v>
      </c>
      <c r="G188" s="3">
        <v>0</v>
      </c>
      <c r="H188" s="5">
        <v>2.1461227430555556E-2</v>
      </c>
      <c r="I188" s="2">
        <v>0</v>
      </c>
      <c r="J188" s="2">
        <v>0</v>
      </c>
      <c r="K188" s="2">
        <v>0</v>
      </c>
      <c r="L188" s="2">
        <v>4</v>
      </c>
      <c r="M188" s="2">
        <v>4</v>
      </c>
      <c r="N188">
        <v>0</v>
      </c>
      <c r="O188" s="2">
        <v>4</v>
      </c>
      <c r="P188" s="2">
        <v>1</v>
      </c>
      <c r="Q188" s="2">
        <v>1</v>
      </c>
      <c r="R188" s="2">
        <v>0</v>
      </c>
      <c r="S188" s="2">
        <v>0</v>
      </c>
      <c r="T188" s="2">
        <v>2</v>
      </c>
      <c r="U188">
        <v>4</v>
      </c>
    </row>
    <row r="189" spans="1:21" x14ac:dyDescent="0.25">
      <c r="A189" s="2">
        <v>2022</v>
      </c>
      <c r="B189" s="19">
        <v>44713</v>
      </c>
      <c r="C189" t="s">
        <v>82</v>
      </c>
      <c r="D189" t="s">
        <v>239</v>
      </c>
      <c r="E189" t="s">
        <v>143</v>
      </c>
      <c r="F189" t="s">
        <v>281</v>
      </c>
      <c r="G189" s="3">
        <v>0</v>
      </c>
      <c r="H189" s="5">
        <v>2.1076388888888891E-2</v>
      </c>
      <c r="I189" s="2">
        <v>0</v>
      </c>
      <c r="J189" s="2">
        <v>0</v>
      </c>
      <c r="K189" s="2">
        <v>0</v>
      </c>
      <c r="L189" s="2">
        <v>1</v>
      </c>
      <c r="M189" s="2">
        <v>1</v>
      </c>
      <c r="N189">
        <v>0</v>
      </c>
      <c r="O189" s="2">
        <v>1</v>
      </c>
      <c r="P189" s="2">
        <v>0</v>
      </c>
      <c r="Q189" s="2">
        <v>1</v>
      </c>
      <c r="R189" s="2">
        <v>0</v>
      </c>
      <c r="S189" s="2">
        <v>0</v>
      </c>
      <c r="T189" s="2">
        <v>0</v>
      </c>
      <c r="U189">
        <v>1</v>
      </c>
    </row>
    <row r="190" spans="1:21" x14ac:dyDescent="0.25">
      <c r="A190" s="2">
        <v>2022</v>
      </c>
      <c r="B190" s="19">
        <v>44713</v>
      </c>
      <c r="C190" t="s">
        <v>82</v>
      </c>
      <c r="D190" t="s">
        <v>162</v>
      </c>
      <c r="E190" t="s">
        <v>143</v>
      </c>
      <c r="F190" t="s">
        <v>277</v>
      </c>
      <c r="G190" s="3">
        <v>0</v>
      </c>
      <c r="H190" s="5">
        <v>2.0758100694444441E-2</v>
      </c>
      <c r="I190" s="2">
        <v>0</v>
      </c>
      <c r="J190" s="2">
        <v>0</v>
      </c>
      <c r="K190" s="2">
        <v>0</v>
      </c>
      <c r="L190" s="2">
        <v>2</v>
      </c>
      <c r="M190" s="2">
        <v>2</v>
      </c>
      <c r="N190">
        <v>0</v>
      </c>
      <c r="O190" s="2">
        <v>2</v>
      </c>
      <c r="P190" s="2">
        <v>0</v>
      </c>
      <c r="Q190" s="2">
        <v>0</v>
      </c>
      <c r="R190" s="2">
        <v>0</v>
      </c>
      <c r="S190" s="2">
        <v>0</v>
      </c>
      <c r="T190" s="2">
        <v>2</v>
      </c>
      <c r="U190">
        <v>2</v>
      </c>
    </row>
    <row r="191" spans="1:21" x14ac:dyDescent="0.25">
      <c r="A191" s="2">
        <v>2022</v>
      </c>
      <c r="B191" s="19">
        <v>44713</v>
      </c>
      <c r="C191" t="s">
        <v>89</v>
      </c>
      <c r="D191" t="s">
        <v>158</v>
      </c>
      <c r="E191" t="s">
        <v>132</v>
      </c>
      <c r="F191" t="s">
        <v>278</v>
      </c>
      <c r="G191" s="3">
        <v>0</v>
      </c>
      <c r="H191" s="5">
        <v>2.0644172453703702E-2</v>
      </c>
      <c r="I191" s="2">
        <v>0</v>
      </c>
      <c r="J191" s="2">
        <v>0</v>
      </c>
      <c r="K191" s="2">
        <v>0</v>
      </c>
      <c r="L191" s="2">
        <v>116</v>
      </c>
      <c r="M191" s="2">
        <v>110</v>
      </c>
      <c r="N191">
        <v>0</v>
      </c>
      <c r="O191" s="2">
        <v>98</v>
      </c>
      <c r="P191" s="2">
        <v>5</v>
      </c>
      <c r="Q191" s="2">
        <v>36</v>
      </c>
      <c r="R191" s="2">
        <v>7</v>
      </c>
      <c r="S191" s="2">
        <v>1</v>
      </c>
      <c r="T191" s="2">
        <v>67</v>
      </c>
      <c r="U191">
        <v>116</v>
      </c>
    </row>
    <row r="192" spans="1:21" x14ac:dyDescent="0.25">
      <c r="A192" s="2">
        <v>2022</v>
      </c>
      <c r="B192" s="19">
        <v>44713</v>
      </c>
      <c r="C192" t="s">
        <v>82</v>
      </c>
      <c r="D192" t="s">
        <v>161</v>
      </c>
      <c r="E192" t="s">
        <v>77</v>
      </c>
      <c r="F192" t="s">
        <v>285</v>
      </c>
      <c r="G192" s="3">
        <v>0</v>
      </c>
      <c r="H192" s="5">
        <v>2.027777777777778E-2</v>
      </c>
      <c r="I192" s="2">
        <v>0</v>
      </c>
      <c r="J192" s="2">
        <v>0</v>
      </c>
      <c r="K192" s="2">
        <v>0</v>
      </c>
      <c r="L192" s="2">
        <v>2</v>
      </c>
      <c r="M192" s="2">
        <v>2</v>
      </c>
      <c r="N192">
        <v>0</v>
      </c>
      <c r="O192" s="2">
        <v>2</v>
      </c>
      <c r="P192" s="2">
        <v>0</v>
      </c>
      <c r="Q192" s="2">
        <v>0</v>
      </c>
      <c r="R192" s="2">
        <v>0</v>
      </c>
      <c r="S192" s="2">
        <v>1</v>
      </c>
      <c r="T192" s="2">
        <v>1</v>
      </c>
      <c r="U192">
        <v>2</v>
      </c>
    </row>
    <row r="193" spans="1:21" x14ac:dyDescent="0.25">
      <c r="A193" s="2">
        <v>2022</v>
      </c>
      <c r="B193" s="19">
        <v>44713</v>
      </c>
      <c r="C193" t="s">
        <v>90</v>
      </c>
      <c r="D193" t="s">
        <v>155</v>
      </c>
      <c r="E193" t="s">
        <v>146</v>
      </c>
      <c r="F193" t="s">
        <v>278</v>
      </c>
      <c r="G193" s="3">
        <v>0</v>
      </c>
      <c r="H193" s="5">
        <v>2.0236104166666668E-2</v>
      </c>
      <c r="I193" s="2">
        <v>0</v>
      </c>
      <c r="J193" s="2">
        <v>0</v>
      </c>
      <c r="K193" s="2">
        <v>0</v>
      </c>
      <c r="L193" s="2">
        <v>5</v>
      </c>
      <c r="M193" s="2">
        <v>5</v>
      </c>
      <c r="N193">
        <v>0</v>
      </c>
      <c r="O193" s="2">
        <v>5</v>
      </c>
      <c r="P193" s="2">
        <v>0</v>
      </c>
      <c r="Q193" s="2">
        <v>5</v>
      </c>
      <c r="R193" s="2">
        <v>0</v>
      </c>
      <c r="S193" s="2">
        <v>0</v>
      </c>
      <c r="T193" s="2">
        <v>0</v>
      </c>
      <c r="U193">
        <v>5</v>
      </c>
    </row>
    <row r="194" spans="1:21" x14ac:dyDescent="0.25">
      <c r="A194" s="2">
        <v>2022</v>
      </c>
      <c r="B194" s="19">
        <v>44713</v>
      </c>
      <c r="C194" t="s">
        <v>94</v>
      </c>
      <c r="D194" t="s">
        <v>180</v>
      </c>
      <c r="E194" t="s">
        <v>153</v>
      </c>
      <c r="F194" t="s">
        <v>94</v>
      </c>
      <c r="G194" s="3">
        <v>0</v>
      </c>
      <c r="H194" s="5">
        <v>1.9994215277777779E-2</v>
      </c>
      <c r="I194" s="2">
        <v>0</v>
      </c>
      <c r="J194" s="2">
        <v>0</v>
      </c>
      <c r="K194" s="2">
        <v>0</v>
      </c>
      <c r="L194" s="2">
        <v>3</v>
      </c>
      <c r="M194" s="2">
        <v>3</v>
      </c>
      <c r="N194">
        <v>0</v>
      </c>
      <c r="O194" s="2">
        <v>3</v>
      </c>
      <c r="P194" s="2">
        <v>0</v>
      </c>
      <c r="Q194" s="2">
        <v>0</v>
      </c>
      <c r="R194" s="2">
        <v>1</v>
      </c>
      <c r="S194" s="2">
        <v>0</v>
      </c>
      <c r="T194" s="2">
        <v>2</v>
      </c>
      <c r="U194">
        <v>3</v>
      </c>
    </row>
    <row r="195" spans="1:21" x14ac:dyDescent="0.25">
      <c r="A195" s="2">
        <v>2022</v>
      </c>
      <c r="B195" s="19">
        <v>44713</v>
      </c>
      <c r="C195" t="s">
        <v>82</v>
      </c>
      <c r="D195" t="s">
        <v>213</v>
      </c>
      <c r="E195" t="s">
        <v>143</v>
      </c>
      <c r="F195" t="s">
        <v>285</v>
      </c>
      <c r="G195" s="3">
        <v>0</v>
      </c>
      <c r="H195" s="5">
        <v>1.9942131944444445E-2</v>
      </c>
      <c r="I195" s="2">
        <v>0</v>
      </c>
      <c r="J195" s="2">
        <v>0</v>
      </c>
      <c r="K195" s="2">
        <v>0</v>
      </c>
      <c r="L195" s="2">
        <v>1</v>
      </c>
      <c r="M195" s="2">
        <v>1</v>
      </c>
      <c r="N195">
        <v>0</v>
      </c>
      <c r="O195" s="2">
        <v>1</v>
      </c>
      <c r="P195" s="2">
        <v>0</v>
      </c>
      <c r="Q195" s="2">
        <v>1</v>
      </c>
      <c r="R195" s="2">
        <v>0</v>
      </c>
      <c r="S195" s="2">
        <v>0</v>
      </c>
      <c r="T195" s="2">
        <v>0</v>
      </c>
      <c r="U195">
        <v>1</v>
      </c>
    </row>
    <row r="196" spans="1:21" x14ac:dyDescent="0.25">
      <c r="A196" s="2">
        <v>2022</v>
      </c>
      <c r="B196" s="19">
        <v>44713</v>
      </c>
      <c r="C196" t="s">
        <v>90</v>
      </c>
      <c r="D196" t="s">
        <v>174</v>
      </c>
      <c r="E196" t="s">
        <v>153</v>
      </c>
      <c r="F196" t="s">
        <v>273</v>
      </c>
      <c r="G196" s="3">
        <v>0</v>
      </c>
      <c r="H196" s="5">
        <v>1.9791666666666666E-2</v>
      </c>
      <c r="I196" s="2">
        <v>0</v>
      </c>
      <c r="J196" s="2">
        <v>0</v>
      </c>
      <c r="K196" s="2">
        <v>0</v>
      </c>
      <c r="L196" s="2">
        <v>2</v>
      </c>
      <c r="M196" s="2">
        <v>2</v>
      </c>
      <c r="N196">
        <v>0</v>
      </c>
      <c r="O196" s="2">
        <v>2</v>
      </c>
      <c r="P196" s="2">
        <v>2</v>
      </c>
      <c r="Q196" s="2">
        <v>0</v>
      </c>
      <c r="R196" s="2">
        <v>0</v>
      </c>
      <c r="S196" s="2">
        <v>0</v>
      </c>
      <c r="T196" s="2">
        <v>0</v>
      </c>
      <c r="U196">
        <v>2</v>
      </c>
    </row>
    <row r="197" spans="1:21" x14ac:dyDescent="0.25">
      <c r="A197" s="2">
        <v>2022</v>
      </c>
      <c r="B197" s="19">
        <v>44713</v>
      </c>
      <c r="C197" t="s">
        <v>82</v>
      </c>
      <c r="D197" t="s">
        <v>239</v>
      </c>
      <c r="E197" t="s">
        <v>143</v>
      </c>
      <c r="F197" t="s">
        <v>267</v>
      </c>
      <c r="G197" s="3">
        <v>0</v>
      </c>
      <c r="H197" s="5">
        <v>1.9120368055555555E-2</v>
      </c>
      <c r="I197" s="2">
        <v>0</v>
      </c>
      <c r="J197" s="2">
        <v>0</v>
      </c>
      <c r="K197" s="2">
        <v>0</v>
      </c>
      <c r="L197" s="2">
        <v>1</v>
      </c>
      <c r="M197" s="2">
        <v>1</v>
      </c>
      <c r="N197">
        <v>0</v>
      </c>
      <c r="O197" s="2">
        <v>1</v>
      </c>
      <c r="P197" s="2">
        <v>0</v>
      </c>
      <c r="Q197" s="2">
        <v>1</v>
      </c>
      <c r="R197" s="2">
        <v>0</v>
      </c>
      <c r="S197" s="2">
        <v>0</v>
      </c>
      <c r="T197" s="2">
        <v>0</v>
      </c>
      <c r="U197">
        <v>1</v>
      </c>
    </row>
    <row r="198" spans="1:21" x14ac:dyDescent="0.25">
      <c r="A198" s="2">
        <v>2022</v>
      </c>
      <c r="B198" s="19">
        <v>44713</v>
      </c>
      <c r="C198" t="s">
        <v>94</v>
      </c>
      <c r="D198" t="s">
        <v>240</v>
      </c>
      <c r="E198" t="s">
        <v>153</v>
      </c>
      <c r="F198" t="s">
        <v>94</v>
      </c>
      <c r="G198" s="3">
        <v>0</v>
      </c>
      <c r="H198" s="5">
        <v>1.899305787037037E-2</v>
      </c>
      <c r="I198" s="2">
        <v>0</v>
      </c>
      <c r="J198" s="2">
        <v>0</v>
      </c>
      <c r="K198" s="2">
        <v>0</v>
      </c>
      <c r="L198" s="2">
        <v>3</v>
      </c>
      <c r="M198" s="2">
        <v>3</v>
      </c>
      <c r="N198">
        <v>0</v>
      </c>
      <c r="O198" s="2">
        <v>3</v>
      </c>
      <c r="P198" s="2">
        <v>0</v>
      </c>
      <c r="Q198" s="2">
        <v>1</v>
      </c>
      <c r="R198" s="2">
        <v>0</v>
      </c>
      <c r="S198" s="2">
        <v>0</v>
      </c>
      <c r="T198" s="2">
        <v>2</v>
      </c>
      <c r="U198">
        <v>3</v>
      </c>
    </row>
    <row r="199" spans="1:21" x14ac:dyDescent="0.25">
      <c r="A199" s="2">
        <v>2022</v>
      </c>
      <c r="B199" s="19">
        <v>44713</v>
      </c>
      <c r="C199" t="s">
        <v>87</v>
      </c>
      <c r="D199" t="s">
        <v>357</v>
      </c>
      <c r="E199" t="s">
        <v>150</v>
      </c>
      <c r="F199" t="s">
        <v>287</v>
      </c>
      <c r="G199" s="3">
        <v>0</v>
      </c>
      <c r="H199" s="5">
        <v>1.8854166666666665E-2</v>
      </c>
      <c r="I199" s="2">
        <v>0</v>
      </c>
      <c r="J199" s="2">
        <v>0</v>
      </c>
      <c r="K199" s="2">
        <v>0</v>
      </c>
      <c r="L199" s="2">
        <v>1</v>
      </c>
      <c r="M199" s="2">
        <v>1</v>
      </c>
      <c r="N199">
        <v>0</v>
      </c>
      <c r="O199" s="2">
        <v>1</v>
      </c>
      <c r="P199" s="2">
        <v>0</v>
      </c>
      <c r="Q199" s="2">
        <v>0</v>
      </c>
      <c r="R199" s="2">
        <v>1</v>
      </c>
      <c r="S199" s="2">
        <v>0</v>
      </c>
      <c r="T199" s="2">
        <v>0</v>
      </c>
      <c r="U199">
        <v>1</v>
      </c>
    </row>
    <row r="200" spans="1:21" x14ac:dyDescent="0.25">
      <c r="A200" s="2">
        <v>2022</v>
      </c>
      <c r="B200" s="19">
        <v>44713</v>
      </c>
      <c r="C200" t="s">
        <v>82</v>
      </c>
      <c r="D200" t="s">
        <v>157</v>
      </c>
      <c r="E200" t="s">
        <v>143</v>
      </c>
      <c r="F200" t="s">
        <v>267</v>
      </c>
      <c r="G200" s="3">
        <v>0</v>
      </c>
      <c r="H200" s="5">
        <v>1.8842593750000001E-2</v>
      </c>
      <c r="I200" s="2">
        <v>0</v>
      </c>
      <c r="J200" s="2">
        <v>0</v>
      </c>
      <c r="K200" s="2">
        <v>0</v>
      </c>
      <c r="L200" s="2">
        <v>2</v>
      </c>
      <c r="M200" s="2">
        <v>2</v>
      </c>
      <c r="N200">
        <v>0</v>
      </c>
      <c r="O200" s="2">
        <v>2</v>
      </c>
      <c r="P200" s="2">
        <v>2</v>
      </c>
      <c r="Q200" s="2">
        <v>0</v>
      </c>
      <c r="R200" s="2">
        <v>0</v>
      </c>
      <c r="S200" s="2">
        <v>0</v>
      </c>
      <c r="T200" s="2">
        <v>0</v>
      </c>
      <c r="U200">
        <v>2</v>
      </c>
    </row>
    <row r="201" spans="1:21" x14ac:dyDescent="0.25">
      <c r="A201" s="2">
        <v>2022</v>
      </c>
      <c r="B201" s="19">
        <v>44713</v>
      </c>
      <c r="C201" t="s">
        <v>82</v>
      </c>
      <c r="D201" t="s">
        <v>162</v>
      </c>
      <c r="E201" t="s">
        <v>143</v>
      </c>
      <c r="F201" t="s">
        <v>276</v>
      </c>
      <c r="G201" s="3">
        <v>0</v>
      </c>
      <c r="H201" s="5">
        <v>1.8749999999999999E-2</v>
      </c>
      <c r="I201" s="2">
        <v>0</v>
      </c>
      <c r="J201" s="2">
        <v>0</v>
      </c>
      <c r="K201" s="2">
        <v>0</v>
      </c>
      <c r="L201" s="2">
        <v>1</v>
      </c>
      <c r="M201" s="2">
        <v>1</v>
      </c>
      <c r="N201">
        <v>0</v>
      </c>
      <c r="O201" s="2">
        <v>1</v>
      </c>
      <c r="P201" s="2">
        <v>1</v>
      </c>
      <c r="Q201" s="2">
        <v>0</v>
      </c>
      <c r="R201" s="2">
        <v>0</v>
      </c>
      <c r="S201" s="2">
        <v>0</v>
      </c>
      <c r="T201" s="2">
        <v>0</v>
      </c>
      <c r="U201">
        <v>1</v>
      </c>
    </row>
    <row r="202" spans="1:21" x14ac:dyDescent="0.25">
      <c r="A202" s="2">
        <v>2022</v>
      </c>
      <c r="B202" s="19">
        <v>44713</v>
      </c>
      <c r="C202" t="s">
        <v>80</v>
      </c>
      <c r="D202" t="s">
        <v>149</v>
      </c>
      <c r="E202" t="s">
        <v>150</v>
      </c>
      <c r="F202" t="s">
        <v>270</v>
      </c>
      <c r="G202" s="3">
        <v>0</v>
      </c>
      <c r="H202" s="5">
        <v>1.8043944444444446E-2</v>
      </c>
      <c r="I202" s="2">
        <v>0</v>
      </c>
      <c r="J202" s="2">
        <v>0</v>
      </c>
      <c r="K202" s="2">
        <v>0</v>
      </c>
      <c r="L202" s="2">
        <v>1</v>
      </c>
      <c r="M202" s="2">
        <v>1</v>
      </c>
      <c r="N202">
        <v>0</v>
      </c>
      <c r="O202" s="2">
        <v>1</v>
      </c>
      <c r="P202" s="2">
        <v>0</v>
      </c>
      <c r="Q202" s="2">
        <v>0</v>
      </c>
      <c r="R202" s="2">
        <v>0</v>
      </c>
      <c r="S202" s="2">
        <v>0</v>
      </c>
      <c r="T202" s="2">
        <v>1</v>
      </c>
      <c r="U202">
        <v>1</v>
      </c>
    </row>
    <row r="203" spans="1:21" x14ac:dyDescent="0.25">
      <c r="A203" s="2">
        <v>2022</v>
      </c>
      <c r="B203" s="19">
        <v>44713</v>
      </c>
      <c r="C203" t="s">
        <v>82</v>
      </c>
      <c r="D203" t="s">
        <v>156</v>
      </c>
      <c r="E203" t="s">
        <v>143</v>
      </c>
      <c r="F203" t="s">
        <v>94</v>
      </c>
      <c r="G203" s="3">
        <v>0</v>
      </c>
      <c r="H203" s="5">
        <v>1.7361111111111112E-2</v>
      </c>
      <c r="I203" s="2">
        <v>0</v>
      </c>
      <c r="J203" s="2">
        <v>0</v>
      </c>
      <c r="K203" s="2">
        <v>0</v>
      </c>
      <c r="L203" s="2">
        <v>2</v>
      </c>
      <c r="M203" s="2">
        <v>2</v>
      </c>
      <c r="N203">
        <v>0</v>
      </c>
      <c r="O203" s="2">
        <v>2</v>
      </c>
      <c r="P203" s="2">
        <v>0</v>
      </c>
      <c r="Q203" s="2">
        <v>1</v>
      </c>
      <c r="R203" s="2">
        <v>1</v>
      </c>
      <c r="S203" s="2">
        <v>0</v>
      </c>
      <c r="T203" s="2">
        <v>0</v>
      </c>
      <c r="U203">
        <v>2</v>
      </c>
    </row>
    <row r="204" spans="1:21" x14ac:dyDescent="0.25">
      <c r="A204" s="2">
        <v>2022</v>
      </c>
      <c r="B204" s="19">
        <v>44713</v>
      </c>
      <c r="C204" t="s">
        <v>90</v>
      </c>
      <c r="D204" t="s">
        <v>163</v>
      </c>
      <c r="E204" t="s">
        <v>153</v>
      </c>
      <c r="F204" t="s">
        <v>278</v>
      </c>
      <c r="G204" s="3">
        <v>0</v>
      </c>
      <c r="H204" s="5">
        <v>1.732060416666667E-2</v>
      </c>
      <c r="I204" s="2">
        <v>0</v>
      </c>
      <c r="J204" s="2">
        <v>0</v>
      </c>
      <c r="K204" s="2">
        <v>0</v>
      </c>
      <c r="L204" s="2">
        <v>3</v>
      </c>
      <c r="M204" s="2">
        <v>2</v>
      </c>
      <c r="N204">
        <v>0</v>
      </c>
      <c r="O204" s="2">
        <v>2</v>
      </c>
      <c r="P204" s="2">
        <v>0</v>
      </c>
      <c r="Q204" s="2">
        <v>1</v>
      </c>
      <c r="R204" s="2">
        <v>0</v>
      </c>
      <c r="S204" s="2">
        <v>0</v>
      </c>
      <c r="T204" s="2">
        <v>2</v>
      </c>
      <c r="U204">
        <v>3</v>
      </c>
    </row>
    <row r="205" spans="1:21" x14ac:dyDescent="0.25">
      <c r="A205" s="2">
        <v>2022</v>
      </c>
      <c r="B205" s="19">
        <v>44713</v>
      </c>
      <c r="C205" t="s">
        <v>87</v>
      </c>
      <c r="D205" t="s">
        <v>226</v>
      </c>
      <c r="E205" t="s">
        <v>153</v>
      </c>
      <c r="F205" t="s">
        <v>282</v>
      </c>
      <c r="G205" s="3">
        <v>0</v>
      </c>
      <c r="H205" s="5">
        <v>1.68518125E-2</v>
      </c>
      <c r="I205" s="2">
        <v>0</v>
      </c>
      <c r="J205" s="2">
        <v>0</v>
      </c>
      <c r="K205" s="2">
        <v>0</v>
      </c>
      <c r="L205" s="2">
        <v>1</v>
      </c>
      <c r="M205" s="2">
        <v>1</v>
      </c>
      <c r="N205">
        <v>0</v>
      </c>
      <c r="O205" s="2">
        <v>1</v>
      </c>
      <c r="P205" s="2">
        <v>0</v>
      </c>
      <c r="Q205" s="2">
        <v>0</v>
      </c>
      <c r="R205" s="2">
        <v>0</v>
      </c>
      <c r="S205" s="2">
        <v>0</v>
      </c>
      <c r="T205" s="2">
        <v>1</v>
      </c>
      <c r="U205">
        <v>1</v>
      </c>
    </row>
    <row r="206" spans="1:21" x14ac:dyDescent="0.25">
      <c r="A206" s="2">
        <v>2022</v>
      </c>
      <c r="B206" s="19">
        <v>44713</v>
      </c>
      <c r="C206" t="s">
        <v>90</v>
      </c>
      <c r="D206" t="s">
        <v>155</v>
      </c>
      <c r="E206" t="s">
        <v>146</v>
      </c>
      <c r="F206" t="s">
        <v>274</v>
      </c>
      <c r="G206" s="3">
        <v>0</v>
      </c>
      <c r="H206" s="5">
        <v>1.6840277777777777E-2</v>
      </c>
      <c r="I206" s="2">
        <v>0</v>
      </c>
      <c r="J206" s="2">
        <v>0</v>
      </c>
      <c r="K206" s="2">
        <v>0</v>
      </c>
      <c r="L206" s="2">
        <v>1</v>
      </c>
      <c r="M206" s="2">
        <v>1</v>
      </c>
      <c r="N206">
        <v>0</v>
      </c>
      <c r="O206" s="2">
        <v>1</v>
      </c>
      <c r="P206" s="2">
        <v>0</v>
      </c>
      <c r="Q206" s="2">
        <v>0</v>
      </c>
      <c r="R206" s="2">
        <v>0</v>
      </c>
      <c r="S206" s="2">
        <v>0</v>
      </c>
      <c r="T206" s="2">
        <v>1</v>
      </c>
      <c r="U206">
        <v>1</v>
      </c>
    </row>
    <row r="207" spans="1:21" x14ac:dyDescent="0.25">
      <c r="A207" s="2">
        <v>2022</v>
      </c>
      <c r="B207" s="19">
        <v>44713</v>
      </c>
      <c r="C207" t="s">
        <v>90</v>
      </c>
      <c r="D207" t="s">
        <v>174</v>
      </c>
      <c r="E207" t="s">
        <v>153</v>
      </c>
      <c r="F207" t="s">
        <v>274</v>
      </c>
      <c r="G207" s="3">
        <v>0</v>
      </c>
      <c r="H207" s="5">
        <v>1.6203701388888891E-2</v>
      </c>
      <c r="I207" s="2">
        <v>0</v>
      </c>
      <c r="J207" s="2">
        <v>0</v>
      </c>
      <c r="K207" s="2">
        <v>0</v>
      </c>
      <c r="L207" s="2">
        <v>1</v>
      </c>
      <c r="M207" s="2">
        <v>1</v>
      </c>
      <c r="N207">
        <v>0</v>
      </c>
      <c r="O207" s="2">
        <v>1</v>
      </c>
      <c r="P207" s="2">
        <v>0</v>
      </c>
      <c r="Q207" s="2">
        <v>1</v>
      </c>
      <c r="R207" s="2">
        <v>0</v>
      </c>
      <c r="S207" s="2">
        <v>0</v>
      </c>
      <c r="T207" s="2">
        <v>0</v>
      </c>
      <c r="U207">
        <v>1</v>
      </c>
    </row>
    <row r="208" spans="1:21" x14ac:dyDescent="0.25">
      <c r="A208" s="2">
        <v>2022</v>
      </c>
      <c r="B208" s="19">
        <v>44713</v>
      </c>
      <c r="C208" t="s">
        <v>82</v>
      </c>
      <c r="D208" t="s">
        <v>339</v>
      </c>
      <c r="E208" t="s">
        <v>143</v>
      </c>
      <c r="F208" t="s">
        <v>281</v>
      </c>
      <c r="G208" s="3">
        <v>0</v>
      </c>
      <c r="H208" s="5">
        <v>1.5694444444444445E-2</v>
      </c>
      <c r="I208" s="2">
        <v>0</v>
      </c>
      <c r="J208" s="2">
        <v>0</v>
      </c>
      <c r="K208" s="2">
        <v>0</v>
      </c>
      <c r="L208" s="2">
        <v>1</v>
      </c>
      <c r="M208" s="2">
        <v>1</v>
      </c>
      <c r="N208">
        <v>0</v>
      </c>
      <c r="O208" s="2">
        <v>1</v>
      </c>
      <c r="P208" s="2">
        <v>1</v>
      </c>
      <c r="Q208" s="2">
        <v>0</v>
      </c>
      <c r="R208" s="2">
        <v>0</v>
      </c>
      <c r="S208" s="2">
        <v>0</v>
      </c>
      <c r="T208" s="2">
        <v>0</v>
      </c>
      <c r="U208">
        <v>1</v>
      </c>
    </row>
    <row r="209" spans="1:21" x14ac:dyDescent="0.25">
      <c r="A209" s="2">
        <v>2022</v>
      </c>
      <c r="B209" s="19">
        <v>44713</v>
      </c>
      <c r="C209" t="s">
        <v>89</v>
      </c>
      <c r="D209" t="s">
        <v>158</v>
      </c>
      <c r="E209" t="s">
        <v>132</v>
      </c>
      <c r="F209" t="s">
        <v>272</v>
      </c>
      <c r="G209" s="3">
        <v>0</v>
      </c>
      <c r="H209" s="5">
        <v>1.5588348958333333E-2</v>
      </c>
      <c r="I209" s="2">
        <v>0</v>
      </c>
      <c r="J209" s="2">
        <v>0</v>
      </c>
      <c r="K209" s="2">
        <v>0</v>
      </c>
      <c r="L209" s="2">
        <v>16</v>
      </c>
      <c r="M209" s="2">
        <v>16</v>
      </c>
      <c r="N209">
        <v>0</v>
      </c>
      <c r="O209" s="2">
        <v>15</v>
      </c>
      <c r="P209" s="2">
        <v>0</v>
      </c>
      <c r="Q209" s="2">
        <v>8</v>
      </c>
      <c r="R209" s="2">
        <v>2</v>
      </c>
      <c r="S209" s="2">
        <v>0</v>
      </c>
      <c r="T209" s="2">
        <v>6</v>
      </c>
      <c r="U209">
        <v>16</v>
      </c>
    </row>
    <row r="210" spans="1:21" x14ac:dyDescent="0.25">
      <c r="A210" s="2">
        <v>2022</v>
      </c>
      <c r="B210" s="19">
        <v>44713</v>
      </c>
      <c r="C210" t="s">
        <v>82</v>
      </c>
      <c r="D210" t="s">
        <v>157</v>
      </c>
      <c r="E210" t="s">
        <v>143</v>
      </c>
      <c r="F210" t="s">
        <v>268</v>
      </c>
      <c r="G210" s="3">
        <v>0</v>
      </c>
      <c r="H210" s="5">
        <v>1.54398125E-2</v>
      </c>
      <c r="I210" s="2">
        <v>0</v>
      </c>
      <c r="J210" s="2">
        <v>0</v>
      </c>
      <c r="K210" s="2">
        <v>0</v>
      </c>
      <c r="L210" s="2">
        <v>1</v>
      </c>
      <c r="M210" s="2">
        <v>1</v>
      </c>
      <c r="N210">
        <v>0</v>
      </c>
      <c r="O210" s="2">
        <v>1</v>
      </c>
      <c r="P210" s="2">
        <v>1</v>
      </c>
      <c r="Q210" s="2">
        <v>0</v>
      </c>
      <c r="R210" s="2">
        <v>0</v>
      </c>
      <c r="S210" s="2">
        <v>0</v>
      </c>
      <c r="T210" s="2">
        <v>0</v>
      </c>
      <c r="U210">
        <v>1</v>
      </c>
    </row>
    <row r="211" spans="1:21" x14ac:dyDescent="0.25">
      <c r="A211" s="2">
        <v>2022</v>
      </c>
      <c r="B211" s="19">
        <v>44713</v>
      </c>
      <c r="C211" t="s">
        <v>82</v>
      </c>
      <c r="D211" t="s">
        <v>161</v>
      </c>
      <c r="E211" t="s">
        <v>77</v>
      </c>
      <c r="F211" t="s">
        <v>277</v>
      </c>
      <c r="G211" s="3">
        <v>0</v>
      </c>
      <c r="H211" s="5">
        <v>1.5133100694444445E-2</v>
      </c>
      <c r="I211" s="2">
        <v>0</v>
      </c>
      <c r="J211" s="2">
        <v>0</v>
      </c>
      <c r="K211" s="2">
        <v>0</v>
      </c>
      <c r="L211" s="2">
        <v>2</v>
      </c>
      <c r="M211" s="2">
        <v>2</v>
      </c>
      <c r="N211">
        <v>0</v>
      </c>
      <c r="O211" s="2">
        <v>2</v>
      </c>
      <c r="P211" s="2">
        <v>0</v>
      </c>
      <c r="Q211" s="2">
        <v>1</v>
      </c>
      <c r="R211" s="2">
        <v>1</v>
      </c>
      <c r="S211" s="2">
        <v>0</v>
      </c>
      <c r="T211" s="2">
        <v>0</v>
      </c>
      <c r="U211">
        <v>2</v>
      </c>
    </row>
    <row r="212" spans="1:21" x14ac:dyDescent="0.25">
      <c r="A212" s="2">
        <v>2022</v>
      </c>
      <c r="B212" s="19">
        <v>44713</v>
      </c>
      <c r="C212" t="s">
        <v>82</v>
      </c>
      <c r="D212" t="s">
        <v>233</v>
      </c>
      <c r="E212" t="s">
        <v>143</v>
      </c>
      <c r="F212" t="s">
        <v>277</v>
      </c>
      <c r="G212" s="3">
        <v>0</v>
      </c>
      <c r="H212" s="5">
        <v>1.5081020833333335E-2</v>
      </c>
      <c r="I212" s="2">
        <v>0</v>
      </c>
      <c r="J212" s="2">
        <v>0</v>
      </c>
      <c r="K212" s="2">
        <v>0</v>
      </c>
      <c r="L212" s="2">
        <v>1</v>
      </c>
      <c r="M212" s="2">
        <v>1</v>
      </c>
      <c r="N212">
        <v>0</v>
      </c>
      <c r="O212" s="2">
        <v>1</v>
      </c>
      <c r="P212" s="2">
        <v>0</v>
      </c>
      <c r="Q212" s="2">
        <v>1</v>
      </c>
      <c r="R212" s="2">
        <v>0</v>
      </c>
      <c r="S212" s="2">
        <v>0</v>
      </c>
      <c r="T212" s="2">
        <v>0</v>
      </c>
      <c r="U212">
        <v>1</v>
      </c>
    </row>
    <row r="213" spans="1:21" x14ac:dyDescent="0.25">
      <c r="A213" s="2">
        <v>2022</v>
      </c>
      <c r="B213" s="19">
        <v>44713</v>
      </c>
      <c r="C213" t="s">
        <v>89</v>
      </c>
      <c r="D213" t="s">
        <v>164</v>
      </c>
      <c r="E213" t="s">
        <v>150</v>
      </c>
      <c r="F213" t="s">
        <v>278</v>
      </c>
      <c r="G213" s="3">
        <v>0</v>
      </c>
      <c r="H213" s="5">
        <v>1.5077160493827162E-2</v>
      </c>
      <c r="I213" s="2">
        <v>0</v>
      </c>
      <c r="J213" s="2">
        <v>0</v>
      </c>
      <c r="K213" s="2">
        <v>0</v>
      </c>
      <c r="L213" s="2">
        <v>11</v>
      </c>
      <c r="M213" s="2">
        <v>10</v>
      </c>
      <c r="N213">
        <v>0</v>
      </c>
      <c r="O213" s="2">
        <v>10</v>
      </c>
      <c r="P213" s="2">
        <v>0</v>
      </c>
      <c r="Q213" s="2">
        <v>0</v>
      </c>
      <c r="R213" s="2">
        <v>0</v>
      </c>
      <c r="S213" s="2">
        <v>0</v>
      </c>
      <c r="T213" s="2">
        <v>11</v>
      </c>
      <c r="U213">
        <v>11</v>
      </c>
    </row>
    <row r="214" spans="1:21" x14ac:dyDescent="0.25">
      <c r="A214" s="2">
        <v>2022</v>
      </c>
      <c r="B214" s="19">
        <v>44713</v>
      </c>
      <c r="C214" t="s">
        <v>89</v>
      </c>
      <c r="D214" t="s">
        <v>159</v>
      </c>
      <c r="E214" t="s">
        <v>150</v>
      </c>
      <c r="F214" t="s">
        <v>278</v>
      </c>
      <c r="G214" s="3">
        <v>0</v>
      </c>
      <c r="H214" s="5">
        <v>1.5064040277777779E-2</v>
      </c>
      <c r="I214" s="2">
        <v>0</v>
      </c>
      <c r="J214" s="2">
        <v>0</v>
      </c>
      <c r="K214" s="2">
        <v>0</v>
      </c>
      <c r="L214" s="2">
        <v>17</v>
      </c>
      <c r="M214" s="2">
        <v>15</v>
      </c>
      <c r="N214">
        <v>0</v>
      </c>
      <c r="O214" s="2">
        <v>15</v>
      </c>
      <c r="P214" s="2">
        <v>0</v>
      </c>
      <c r="Q214" s="2">
        <v>1</v>
      </c>
      <c r="R214" s="2">
        <v>1</v>
      </c>
      <c r="S214" s="2">
        <v>0</v>
      </c>
      <c r="T214" s="2">
        <v>15</v>
      </c>
      <c r="U214">
        <v>17</v>
      </c>
    </row>
    <row r="215" spans="1:21" x14ac:dyDescent="0.25">
      <c r="A215" s="2">
        <v>2022</v>
      </c>
      <c r="B215" s="19">
        <v>44713</v>
      </c>
      <c r="C215" t="s">
        <v>89</v>
      </c>
      <c r="D215" t="s">
        <v>172</v>
      </c>
      <c r="E215" t="s">
        <v>173</v>
      </c>
      <c r="F215" t="s">
        <v>271</v>
      </c>
      <c r="G215" s="3">
        <v>0</v>
      </c>
      <c r="H215" s="5">
        <v>1.4747684722222225E-2</v>
      </c>
      <c r="I215" s="2">
        <v>0</v>
      </c>
      <c r="J215" s="2">
        <v>0</v>
      </c>
      <c r="K215" s="2">
        <v>0</v>
      </c>
      <c r="L215" s="2">
        <v>5</v>
      </c>
      <c r="M215" s="2">
        <v>5</v>
      </c>
      <c r="N215">
        <v>0</v>
      </c>
      <c r="O215" s="2">
        <v>4</v>
      </c>
      <c r="P215" s="2">
        <v>0</v>
      </c>
      <c r="Q215" s="2">
        <v>0</v>
      </c>
      <c r="R215" s="2">
        <v>1</v>
      </c>
      <c r="S215" s="2">
        <v>0</v>
      </c>
      <c r="T215" s="2">
        <v>4</v>
      </c>
      <c r="U215">
        <v>5</v>
      </c>
    </row>
    <row r="216" spans="1:21" x14ac:dyDescent="0.25">
      <c r="A216" s="2">
        <v>2022</v>
      </c>
      <c r="B216" s="19">
        <v>44713</v>
      </c>
      <c r="C216" t="s">
        <v>82</v>
      </c>
      <c r="D216" t="s">
        <v>165</v>
      </c>
      <c r="E216" t="s">
        <v>77</v>
      </c>
      <c r="F216" t="s">
        <v>273</v>
      </c>
      <c r="G216" s="3">
        <v>0</v>
      </c>
      <c r="H216" s="5">
        <v>1.4679234126984124E-2</v>
      </c>
      <c r="I216" s="2">
        <v>0</v>
      </c>
      <c r="J216" s="2">
        <v>0</v>
      </c>
      <c r="K216" s="2">
        <v>0</v>
      </c>
      <c r="L216" s="2">
        <v>10</v>
      </c>
      <c r="M216" s="2">
        <v>10</v>
      </c>
      <c r="N216">
        <v>0</v>
      </c>
      <c r="O216" s="2">
        <v>9</v>
      </c>
      <c r="P216" s="2">
        <v>8</v>
      </c>
      <c r="Q216" s="2">
        <v>2</v>
      </c>
      <c r="R216" s="2">
        <v>0</v>
      </c>
      <c r="S216" s="2">
        <v>0</v>
      </c>
      <c r="T216" s="2">
        <v>0</v>
      </c>
      <c r="U216">
        <v>10</v>
      </c>
    </row>
    <row r="217" spans="1:21" x14ac:dyDescent="0.25">
      <c r="A217" s="2">
        <v>2022</v>
      </c>
      <c r="B217" s="19">
        <v>44713</v>
      </c>
      <c r="C217" t="s">
        <v>87</v>
      </c>
      <c r="D217" t="s">
        <v>237</v>
      </c>
      <c r="E217" t="s">
        <v>238</v>
      </c>
      <c r="F217" t="s">
        <v>287</v>
      </c>
      <c r="G217" s="3">
        <v>0</v>
      </c>
      <c r="H217" s="5">
        <v>1.4618055555555556E-2</v>
      </c>
      <c r="I217" s="2">
        <v>0</v>
      </c>
      <c r="J217" s="2">
        <v>0</v>
      </c>
      <c r="K217" s="2">
        <v>0</v>
      </c>
      <c r="L217" s="2">
        <v>1</v>
      </c>
      <c r="M217" s="2">
        <v>1</v>
      </c>
      <c r="N217">
        <v>0</v>
      </c>
      <c r="O217" s="2">
        <v>1</v>
      </c>
      <c r="P217" s="2">
        <v>0</v>
      </c>
      <c r="Q217" s="2">
        <v>0</v>
      </c>
      <c r="R217" s="2">
        <v>0</v>
      </c>
      <c r="S217" s="2">
        <v>0</v>
      </c>
      <c r="T217" s="2">
        <v>1</v>
      </c>
      <c r="U217">
        <v>1</v>
      </c>
    </row>
    <row r="218" spans="1:21" x14ac:dyDescent="0.25">
      <c r="A218" s="2">
        <v>2022</v>
      </c>
      <c r="B218" s="19">
        <v>44713</v>
      </c>
      <c r="C218" t="s">
        <v>82</v>
      </c>
      <c r="D218" t="s">
        <v>160</v>
      </c>
      <c r="E218" t="s">
        <v>143</v>
      </c>
      <c r="F218" t="s">
        <v>285</v>
      </c>
      <c r="G218" s="3">
        <v>0</v>
      </c>
      <c r="H218" s="5">
        <v>1.4583333333333334E-2</v>
      </c>
      <c r="I218" s="2">
        <v>0</v>
      </c>
      <c r="J218" s="2">
        <v>0</v>
      </c>
      <c r="K218" s="2">
        <v>0</v>
      </c>
      <c r="L218" s="2">
        <v>1</v>
      </c>
      <c r="M218" s="2">
        <v>1</v>
      </c>
      <c r="N218">
        <v>0</v>
      </c>
      <c r="O218" s="2">
        <v>1</v>
      </c>
      <c r="P218" s="2">
        <v>0</v>
      </c>
      <c r="Q218" s="2">
        <v>1</v>
      </c>
      <c r="R218" s="2">
        <v>0</v>
      </c>
      <c r="S218" s="2">
        <v>0</v>
      </c>
      <c r="T218" s="2">
        <v>0</v>
      </c>
      <c r="U218">
        <v>1</v>
      </c>
    </row>
    <row r="219" spans="1:21" x14ac:dyDescent="0.25">
      <c r="A219" s="2">
        <v>2022</v>
      </c>
      <c r="B219" s="19">
        <v>44713</v>
      </c>
      <c r="C219" t="s">
        <v>80</v>
      </c>
      <c r="D219" t="s">
        <v>149</v>
      </c>
      <c r="E219" t="s">
        <v>150</v>
      </c>
      <c r="F219" t="s">
        <v>268</v>
      </c>
      <c r="G219" s="3">
        <v>0</v>
      </c>
      <c r="H219" s="5">
        <v>1.4394289351851853E-2</v>
      </c>
      <c r="I219" s="2">
        <v>0</v>
      </c>
      <c r="J219" s="2">
        <v>0</v>
      </c>
      <c r="K219" s="2">
        <v>0</v>
      </c>
      <c r="L219" s="2">
        <v>3</v>
      </c>
      <c r="M219" s="2">
        <v>3</v>
      </c>
      <c r="N219">
        <v>1</v>
      </c>
      <c r="O219" s="2">
        <v>3</v>
      </c>
      <c r="P219" s="2">
        <v>1</v>
      </c>
      <c r="Q219" s="2">
        <v>0</v>
      </c>
      <c r="R219" s="2">
        <v>0</v>
      </c>
      <c r="S219" s="2">
        <v>0</v>
      </c>
      <c r="T219" s="2">
        <v>2</v>
      </c>
      <c r="U219">
        <v>3</v>
      </c>
    </row>
    <row r="220" spans="1:21" x14ac:dyDescent="0.25">
      <c r="A220" s="2">
        <v>2022</v>
      </c>
      <c r="B220" s="19">
        <v>44713</v>
      </c>
      <c r="C220" t="s">
        <v>76</v>
      </c>
      <c r="D220" t="s">
        <v>175</v>
      </c>
      <c r="E220" t="s">
        <v>153</v>
      </c>
      <c r="F220" t="s">
        <v>270</v>
      </c>
      <c r="G220" s="3">
        <v>0</v>
      </c>
      <c r="H220" s="5">
        <v>1.4201388888888888E-2</v>
      </c>
      <c r="I220" s="2">
        <v>0</v>
      </c>
      <c r="J220" s="2">
        <v>0</v>
      </c>
      <c r="K220" s="2">
        <v>0</v>
      </c>
      <c r="L220" s="2">
        <v>1</v>
      </c>
      <c r="M220" s="2">
        <v>1</v>
      </c>
      <c r="N220">
        <v>0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1</v>
      </c>
      <c r="U220">
        <v>1</v>
      </c>
    </row>
    <row r="221" spans="1:21" x14ac:dyDescent="0.25">
      <c r="A221" s="2">
        <v>2022</v>
      </c>
      <c r="B221" s="19">
        <v>44713</v>
      </c>
      <c r="C221" t="s">
        <v>90</v>
      </c>
      <c r="D221" t="s">
        <v>163</v>
      </c>
      <c r="E221" t="s">
        <v>153</v>
      </c>
      <c r="F221" t="s">
        <v>271</v>
      </c>
      <c r="G221" s="3">
        <v>0</v>
      </c>
      <c r="H221" s="5">
        <v>1.3969909722222222E-2</v>
      </c>
      <c r="I221" s="2">
        <v>0</v>
      </c>
      <c r="J221" s="2">
        <v>0</v>
      </c>
      <c r="K221" s="2">
        <v>0</v>
      </c>
      <c r="L221" s="2">
        <v>1</v>
      </c>
      <c r="M221" s="2">
        <v>1</v>
      </c>
      <c r="N221">
        <v>0</v>
      </c>
      <c r="O221" s="2">
        <v>1</v>
      </c>
      <c r="P221" s="2">
        <v>0</v>
      </c>
      <c r="Q221" s="2">
        <v>0</v>
      </c>
      <c r="R221" s="2">
        <v>0</v>
      </c>
      <c r="S221" s="2">
        <v>0</v>
      </c>
      <c r="T221" s="2">
        <v>1</v>
      </c>
      <c r="U221">
        <v>1</v>
      </c>
    </row>
    <row r="222" spans="1:21" x14ac:dyDescent="0.25">
      <c r="A222" s="2">
        <v>2022</v>
      </c>
      <c r="B222" s="19">
        <v>44713</v>
      </c>
      <c r="C222" t="s">
        <v>77</v>
      </c>
      <c r="D222" t="s">
        <v>77</v>
      </c>
      <c r="E222" t="s">
        <v>77</v>
      </c>
      <c r="F222" t="s">
        <v>278</v>
      </c>
      <c r="G222" s="3">
        <v>0</v>
      </c>
      <c r="H222" s="5">
        <v>1.3208913194444444E-2</v>
      </c>
      <c r="I222" s="2">
        <v>0</v>
      </c>
      <c r="J222" s="2">
        <v>0</v>
      </c>
      <c r="K222" s="2">
        <v>0</v>
      </c>
      <c r="L222" s="2">
        <v>806</v>
      </c>
      <c r="M222" s="2">
        <v>189</v>
      </c>
      <c r="N222">
        <v>0</v>
      </c>
      <c r="O222" s="2">
        <v>4</v>
      </c>
      <c r="P222" s="2">
        <v>73</v>
      </c>
      <c r="Q222" s="2">
        <v>430</v>
      </c>
      <c r="R222" s="2">
        <v>175</v>
      </c>
      <c r="S222" s="2">
        <v>39</v>
      </c>
      <c r="T222" s="2">
        <v>89</v>
      </c>
      <c r="U222">
        <v>412</v>
      </c>
    </row>
    <row r="223" spans="1:21" x14ac:dyDescent="0.25">
      <c r="A223" s="2">
        <v>2022</v>
      </c>
      <c r="B223" s="19">
        <v>44713</v>
      </c>
      <c r="C223" t="s">
        <v>80</v>
      </c>
      <c r="D223" t="s">
        <v>218</v>
      </c>
      <c r="E223" t="s">
        <v>153</v>
      </c>
      <c r="F223" t="s">
        <v>267</v>
      </c>
      <c r="G223" s="3">
        <v>0</v>
      </c>
      <c r="H223" s="5">
        <v>1.1446756944444447E-2</v>
      </c>
      <c r="I223" s="2">
        <v>0</v>
      </c>
      <c r="J223" s="2">
        <v>0</v>
      </c>
      <c r="K223" s="2">
        <v>0</v>
      </c>
      <c r="L223" s="2">
        <v>3</v>
      </c>
      <c r="M223" s="2">
        <v>3</v>
      </c>
      <c r="N223">
        <v>0</v>
      </c>
      <c r="O223" s="2">
        <v>3</v>
      </c>
      <c r="P223" s="2">
        <v>0</v>
      </c>
      <c r="Q223" s="2">
        <v>0</v>
      </c>
      <c r="R223" s="2">
        <v>1</v>
      </c>
      <c r="S223" s="2">
        <v>0</v>
      </c>
      <c r="T223" s="2">
        <v>2</v>
      </c>
      <c r="U223">
        <v>3</v>
      </c>
    </row>
    <row r="224" spans="1:21" x14ac:dyDescent="0.25">
      <c r="A224" s="2">
        <v>2022</v>
      </c>
      <c r="B224" s="19">
        <v>44713</v>
      </c>
      <c r="C224" t="s">
        <v>90</v>
      </c>
      <c r="D224" t="s">
        <v>174</v>
      </c>
      <c r="E224" t="s">
        <v>153</v>
      </c>
      <c r="F224" t="s">
        <v>278</v>
      </c>
      <c r="G224" s="3">
        <v>0</v>
      </c>
      <c r="H224" s="5">
        <v>1.1319444444444446E-2</v>
      </c>
      <c r="I224" s="2">
        <v>0</v>
      </c>
      <c r="J224" s="2">
        <v>0</v>
      </c>
      <c r="K224" s="2">
        <v>0</v>
      </c>
      <c r="L224" s="2">
        <v>2</v>
      </c>
      <c r="M224" s="2">
        <v>2</v>
      </c>
      <c r="N224">
        <v>0</v>
      </c>
      <c r="O224" s="2">
        <v>2</v>
      </c>
      <c r="P224" s="2">
        <v>0</v>
      </c>
      <c r="Q224" s="2">
        <v>2</v>
      </c>
      <c r="R224" s="2">
        <v>0</v>
      </c>
      <c r="S224" s="2">
        <v>0</v>
      </c>
      <c r="T224" s="2">
        <v>0</v>
      </c>
      <c r="U224">
        <v>2</v>
      </c>
    </row>
    <row r="225" spans="1:21" x14ac:dyDescent="0.25">
      <c r="A225" s="2">
        <v>2022</v>
      </c>
      <c r="B225" s="19">
        <v>44713</v>
      </c>
      <c r="C225" t="s">
        <v>89</v>
      </c>
      <c r="D225" t="s">
        <v>172</v>
      </c>
      <c r="E225" t="s">
        <v>173</v>
      </c>
      <c r="F225" t="s">
        <v>280</v>
      </c>
      <c r="G225" s="3">
        <v>0</v>
      </c>
      <c r="H225" s="5">
        <v>1.1296298611111113E-2</v>
      </c>
      <c r="I225" s="2">
        <v>0</v>
      </c>
      <c r="J225" s="2">
        <v>0</v>
      </c>
      <c r="K225" s="2">
        <v>0</v>
      </c>
      <c r="L225" s="2">
        <v>1</v>
      </c>
      <c r="M225" s="2">
        <v>1</v>
      </c>
      <c r="N225">
        <v>0</v>
      </c>
      <c r="O225" s="2">
        <v>1</v>
      </c>
      <c r="P225" s="2">
        <v>0</v>
      </c>
      <c r="Q225" s="2">
        <v>0</v>
      </c>
      <c r="R225" s="2">
        <v>0</v>
      </c>
      <c r="S225" s="2">
        <v>0</v>
      </c>
      <c r="T225" s="2">
        <v>1</v>
      </c>
      <c r="U225">
        <v>1</v>
      </c>
    </row>
    <row r="226" spans="1:21" x14ac:dyDescent="0.25">
      <c r="A226" s="2">
        <v>2022</v>
      </c>
      <c r="B226" s="19">
        <v>44713</v>
      </c>
      <c r="C226" t="s">
        <v>77</v>
      </c>
      <c r="D226" t="s">
        <v>77</v>
      </c>
      <c r="E226" t="s">
        <v>77</v>
      </c>
      <c r="F226" t="s">
        <v>273</v>
      </c>
      <c r="G226" s="3">
        <v>0</v>
      </c>
      <c r="H226" s="5">
        <v>1.10648125E-2</v>
      </c>
      <c r="I226" s="2">
        <v>0</v>
      </c>
      <c r="J226" s="2">
        <v>0</v>
      </c>
      <c r="K226" s="2">
        <v>0</v>
      </c>
      <c r="L226" s="2">
        <v>2897</v>
      </c>
      <c r="M226" s="2">
        <v>516</v>
      </c>
      <c r="N226">
        <v>0</v>
      </c>
      <c r="O226" s="2">
        <v>1</v>
      </c>
      <c r="P226" s="2">
        <v>366</v>
      </c>
      <c r="Q226" s="2">
        <v>1534</v>
      </c>
      <c r="R226" s="2">
        <v>541</v>
      </c>
      <c r="S226" s="2">
        <v>147</v>
      </c>
      <c r="T226" s="2">
        <v>309</v>
      </c>
      <c r="U226">
        <v>1209</v>
      </c>
    </row>
    <row r="227" spans="1:21" x14ac:dyDescent="0.25">
      <c r="A227" s="2">
        <v>2022</v>
      </c>
      <c r="B227" s="19">
        <v>44713</v>
      </c>
      <c r="C227" t="s">
        <v>94</v>
      </c>
      <c r="D227" t="s">
        <v>224</v>
      </c>
      <c r="E227" t="s">
        <v>170</v>
      </c>
      <c r="F227" t="s">
        <v>94</v>
      </c>
      <c r="G227" s="3">
        <v>0</v>
      </c>
      <c r="H227" s="5">
        <v>1.0937500000000001E-2</v>
      </c>
      <c r="I227" s="2">
        <v>0</v>
      </c>
      <c r="J227" s="2">
        <v>0</v>
      </c>
      <c r="K227" s="2">
        <v>0</v>
      </c>
      <c r="L227" s="2">
        <v>1</v>
      </c>
      <c r="M227" s="2">
        <v>1</v>
      </c>
      <c r="N227">
        <v>0</v>
      </c>
      <c r="O227" s="2">
        <v>1</v>
      </c>
      <c r="P227" s="2">
        <v>0</v>
      </c>
      <c r="Q227" s="2">
        <v>0</v>
      </c>
      <c r="R227" s="2">
        <v>0</v>
      </c>
      <c r="S227" s="2">
        <v>0</v>
      </c>
      <c r="T227" s="2">
        <v>1</v>
      </c>
      <c r="U227">
        <v>1</v>
      </c>
    </row>
    <row r="228" spans="1:21" x14ac:dyDescent="0.25">
      <c r="A228" s="2">
        <v>2022</v>
      </c>
      <c r="B228" s="19">
        <v>44713</v>
      </c>
      <c r="C228" t="s">
        <v>77</v>
      </c>
      <c r="D228" t="s">
        <v>348</v>
      </c>
      <c r="E228" t="s">
        <v>77</v>
      </c>
      <c r="F228" t="s">
        <v>278</v>
      </c>
      <c r="G228" s="3">
        <v>0</v>
      </c>
      <c r="H228" s="5">
        <v>1.0729166666666666E-2</v>
      </c>
      <c r="I228" s="2">
        <v>0</v>
      </c>
      <c r="J228" s="2">
        <v>0</v>
      </c>
      <c r="K228" s="2">
        <v>0</v>
      </c>
      <c r="L228" s="2">
        <v>2</v>
      </c>
      <c r="M228" s="2">
        <v>2</v>
      </c>
      <c r="N228">
        <v>0</v>
      </c>
      <c r="O228" s="2">
        <v>2</v>
      </c>
      <c r="P228" s="2">
        <v>0</v>
      </c>
      <c r="Q228" s="2">
        <v>0</v>
      </c>
      <c r="R228" s="2">
        <v>0</v>
      </c>
      <c r="S228" s="2">
        <v>0</v>
      </c>
      <c r="T228" s="2">
        <v>2</v>
      </c>
      <c r="U228">
        <v>2</v>
      </c>
    </row>
    <row r="229" spans="1:21" x14ac:dyDescent="0.25">
      <c r="A229" s="2">
        <v>2022</v>
      </c>
      <c r="B229" s="19">
        <v>44713</v>
      </c>
      <c r="C229" t="s">
        <v>89</v>
      </c>
      <c r="D229" t="s">
        <v>179</v>
      </c>
      <c r="E229" t="s">
        <v>170</v>
      </c>
      <c r="F229" t="s">
        <v>278</v>
      </c>
      <c r="G229" s="3">
        <v>0</v>
      </c>
      <c r="H229" s="5">
        <v>1.0690587962962964E-2</v>
      </c>
      <c r="I229" s="2">
        <v>0</v>
      </c>
      <c r="J229" s="2">
        <v>0</v>
      </c>
      <c r="K229" s="2">
        <v>0</v>
      </c>
      <c r="L229" s="2">
        <v>3</v>
      </c>
      <c r="M229" s="2">
        <v>3</v>
      </c>
      <c r="N229">
        <v>0</v>
      </c>
      <c r="O229" s="2">
        <v>3</v>
      </c>
      <c r="P229" s="2">
        <v>0</v>
      </c>
      <c r="Q229" s="2">
        <v>0</v>
      </c>
      <c r="R229" s="2">
        <v>0</v>
      </c>
      <c r="S229" s="2">
        <v>0</v>
      </c>
      <c r="T229" s="2">
        <v>3</v>
      </c>
      <c r="U229">
        <v>3</v>
      </c>
    </row>
    <row r="230" spans="1:21" x14ac:dyDescent="0.25">
      <c r="A230" s="2">
        <v>2022</v>
      </c>
      <c r="B230" s="19">
        <v>44713</v>
      </c>
      <c r="C230" t="s">
        <v>90</v>
      </c>
      <c r="D230" t="s">
        <v>174</v>
      </c>
      <c r="E230" t="s">
        <v>153</v>
      </c>
      <c r="F230" t="s">
        <v>267</v>
      </c>
      <c r="G230" s="3">
        <v>0</v>
      </c>
      <c r="H230" s="5">
        <v>1.0578701388888889E-2</v>
      </c>
      <c r="I230" s="2">
        <v>0</v>
      </c>
      <c r="J230" s="2">
        <v>0</v>
      </c>
      <c r="K230" s="2">
        <v>0</v>
      </c>
      <c r="L230" s="2">
        <v>1</v>
      </c>
      <c r="M230" s="2">
        <v>1</v>
      </c>
      <c r="N230">
        <v>0</v>
      </c>
      <c r="O230" s="2">
        <v>1</v>
      </c>
      <c r="P230" s="2">
        <v>0</v>
      </c>
      <c r="Q230" s="2">
        <v>1</v>
      </c>
      <c r="R230" s="2">
        <v>0</v>
      </c>
      <c r="S230" s="2">
        <v>0</v>
      </c>
      <c r="T230" s="2">
        <v>0</v>
      </c>
      <c r="U230">
        <v>1</v>
      </c>
    </row>
    <row r="231" spans="1:21" x14ac:dyDescent="0.25">
      <c r="A231" s="2">
        <v>2022</v>
      </c>
      <c r="B231" s="19">
        <v>44713</v>
      </c>
      <c r="C231" t="s">
        <v>82</v>
      </c>
      <c r="D231" t="s">
        <v>157</v>
      </c>
      <c r="E231" t="s">
        <v>143</v>
      </c>
      <c r="F231" t="s">
        <v>278</v>
      </c>
      <c r="G231" s="3">
        <v>0</v>
      </c>
      <c r="H231" s="5">
        <v>1.0439812499999999E-2</v>
      </c>
      <c r="I231" s="2">
        <v>0</v>
      </c>
      <c r="J231" s="2">
        <v>0</v>
      </c>
      <c r="K231" s="2">
        <v>0</v>
      </c>
      <c r="L231" s="2">
        <v>1</v>
      </c>
      <c r="M231" s="2">
        <v>1</v>
      </c>
      <c r="N231">
        <v>0</v>
      </c>
      <c r="O231" s="2">
        <v>1</v>
      </c>
      <c r="P231" s="2">
        <v>0</v>
      </c>
      <c r="Q231" s="2">
        <v>1</v>
      </c>
      <c r="R231" s="2">
        <v>0</v>
      </c>
      <c r="S231" s="2">
        <v>0</v>
      </c>
      <c r="T231" s="2">
        <v>0</v>
      </c>
      <c r="U231">
        <v>1</v>
      </c>
    </row>
    <row r="232" spans="1:21" x14ac:dyDescent="0.25">
      <c r="A232" s="2">
        <v>2022</v>
      </c>
      <c r="B232" s="19">
        <v>44713</v>
      </c>
      <c r="C232" t="s">
        <v>90</v>
      </c>
      <c r="D232" t="s">
        <v>174</v>
      </c>
      <c r="E232" t="s">
        <v>153</v>
      </c>
      <c r="F232" t="s">
        <v>269</v>
      </c>
      <c r="G232" s="3">
        <v>0</v>
      </c>
      <c r="H232" s="5">
        <v>1.0069444444444445E-2</v>
      </c>
      <c r="I232" s="2">
        <v>0</v>
      </c>
      <c r="J232" s="2">
        <v>0</v>
      </c>
      <c r="K232" s="2">
        <v>0</v>
      </c>
      <c r="L232" s="2">
        <v>2</v>
      </c>
      <c r="M232" s="2">
        <v>2</v>
      </c>
      <c r="N232">
        <v>0</v>
      </c>
      <c r="O232" s="2">
        <v>2</v>
      </c>
      <c r="P232" s="2">
        <v>0</v>
      </c>
      <c r="Q232" s="2">
        <v>2</v>
      </c>
      <c r="R232" s="2">
        <v>0</v>
      </c>
      <c r="S232" s="2">
        <v>0</v>
      </c>
      <c r="T232" s="2">
        <v>0</v>
      </c>
      <c r="U232">
        <v>2</v>
      </c>
    </row>
    <row r="233" spans="1:21" x14ac:dyDescent="0.25">
      <c r="A233" s="2">
        <v>2022</v>
      </c>
      <c r="B233" s="19">
        <v>44713</v>
      </c>
      <c r="C233" t="s">
        <v>81</v>
      </c>
      <c r="D233" t="s">
        <v>140</v>
      </c>
      <c r="E233" t="s">
        <v>132</v>
      </c>
      <c r="F233" t="s">
        <v>267</v>
      </c>
      <c r="G233" s="3">
        <v>0</v>
      </c>
      <c r="H233" s="5">
        <v>9.9420902777777789E-3</v>
      </c>
      <c r="I233" s="2">
        <v>0</v>
      </c>
      <c r="J233" s="2">
        <v>0</v>
      </c>
      <c r="K233" s="2">
        <v>0</v>
      </c>
      <c r="L233" s="2">
        <v>1</v>
      </c>
      <c r="M233" s="2">
        <v>1</v>
      </c>
      <c r="N233">
        <v>1</v>
      </c>
      <c r="O233" s="2">
        <v>1</v>
      </c>
      <c r="P233" s="2">
        <v>0</v>
      </c>
      <c r="Q233" s="2">
        <v>1</v>
      </c>
      <c r="R233" s="2">
        <v>0</v>
      </c>
      <c r="S233" s="2">
        <v>0</v>
      </c>
      <c r="T233" s="2">
        <v>0</v>
      </c>
      <c r="U233">
        <v>1</v>
      </c>
    </row>
    <row r="234" spans="1:21" x14ac:dyDescent="0.25">
      <c r="A234" s="2">
        <v>2022</v>
      </c>
      <c r="B234" s="19">
        <v>44713</v>
      </c>
      <c r="C234" t="s">
        <v>80</v>
      </c>
      <c r="D234" t="s">
        <v>149</v>
      </c>
      <c r="E234" t="s">
        <v>150</v>
      </c>
      <c r="F234" t="s">
        <v>269</v>
      </c>
      <c r="G234" s="3">
        <v>0</v>
      </c>
      <c r="H234" s="5">
        <v>9.8495347222222231E-3</v>
      </c>
      <c r="I234" s="2">
        <v>0</v>
      </c>
      <c r="J234" s="2">
        <v>0</v>
      </c>
      <c r="K234" s="2">
        <v>0</v>
      </c>
      <c r="L234" s="2">
        <v>2</v>
      </c>
      <c r="M234" s="2">
        <v>2</v>
      </c>
      <c r="N234">
        <v>0</v>
      </c>
      <c r="O234" s="2">
        <v>2</v>
      </c>
      <c r="P234" s="2">
        <v>1</v>
      </c>
      <c r="Q234" s="2">
        <v>0</v>
      </c>
      <c r="R234" s="2">
        <v>0</v>
      </c>
      <c r="S234" s="2">
        <v>0</v>
      </c>
      <c r="T234" s="2">
        <v>1</v>
      </c>
      <c r="U234">
        <v>2</v>
      </c>
    </row>
    <row r="235" spans="1:21" x14ac:dyDescent="0.25">
      <c r="A235" s="2">
        <v>2022</v>
      </c>
      <c r="B235" s="19">
        <v>44713</v>
      </c>
      <c r="C235" t="s">
        <v>87</v>
      </c>
      <c r="D235" t="s">
        <v>138</v>
      </c>
      <c r="E235" t="s">
        <v>132</v>
      </c>
      <c r="F235" t="s">
        <v>82</v>
      </c>
      <c r="G235" s="3">
        <v>0</v>
      </c>
      <c r="H235" s="5">
        <v>9.2013888888888892E-3</v>
      </c>
      <c r="I235" s="2">
        <v>0</v>
      </c>
      <c r="J235" s="2">
        <v>0</v>
      </c>
      <c r="K235" s="2">
        <v>0</v>
      </c>
      <c r="L235" s="2">
        <v>1</v>
      </c>
      <c r="M235" s="2">
        <v>1</v>
      </c>
      <c r="N235">
        <v>1</v>
      </c>
      <c r="O235" s="2">
        <v>1</v>
      </c>
      <c r="P235" s="2">
        <v>0</v>
      </c>
      <c r="Q235" s="2">
        <v>0</v>
      </c>
      <c r="R235" s="2">
        <v>0</v>
      </c>
      <c r="S235" s="2">
        <v>0</v>
      </c>
      <c r="T235" s="2">
        <v>1</v>
      </c>
      <c r="U235">
        <v>1</v>
      </c>
    </row>
    <row r="236" spans="1:21" x14ac:dyDescent="0.25">
      <c r="A236" s="2">
        <v>2022</v>
      </c>
      <c r="B236" s="19">
        <v>44713</v>
      </c>
      <c r="C236" t="s">
        <v>82</v>
      </c>
      <c r="D236" t="s">
        <v>347</v>
      </c>
      <c r="E236" t="s">
        <v>143</v>
      </c>
      <c r="F236" t="s">
        <v>279</v>
      </c>
      <c r="G236" s="3">
        <v>0</v>
      </c>
      <c r="H236" s="5">
        <v>9.0277361111111114E-3</v>
      </c>
      <c r="I236" s="2">
        <v>0</v>
      </c>
      <c r="J236" s="2">
        <v>0</v>
      </c>
      <c r="K236" s="2">
        <v>0</v>
      </c>
      <c r="L236" s="2">
        <v>1</v>
      </c>
      <c r="M236" s="2">
        <v>1</v>
      </c>
      <c r="N236">
        <v>0</v>
      </c>
      <c r="O236" s="2">
        <v>1</v>
      </c>
      <c r="P236" s="2">
        <v>1</v>
      </c>
      <c r="Q236" s="2">
        <v>0</v>
      </c>
      <c r="R236" s="2">
        <v>0</v>
      </c>
      <c r="S236" s="2">
        <v>0</v>
      </c>
      <c r="T236" s="2">
        <v>0</v>
      </c>
      <c r="U236">
        <v>1</v>
      </c>
    </row>
    <row r="237" spans="1:21" x14ac:dyDescent="0.25">
      <c r="A237" s="2">
        <v>2022</v>
      </c>
      <c r="B237" s="19">
        <v>44713</v>
      </c>
      <c r="C237" t="s">
        <v>82</v>
      </c>
      <c r="D237" t="s">
        <v>156</v>
      </c>
      <c r="E237" t="s">
        <v>143</v>
      </c>
      <c r="F237" t="s">
        <v>284</v>
      </c>
      <c r="G237" s="3">
        <v>0</v>
      </c>
      <c r="H237" s="5">
        <v>9.0277361111111114E-3</v>
      </c>
      <c r="I237" s="2">
        <v>0</v>
      </c>
      <c r="J237" s="2">
        <v>0</v>
      </c>
      <c r="K237" s="2">
        <v>0</v>
      </c>
      <c r="L237" s="2">
        <v>1</v>
      </c>
      <c r="M237" s="2">
        <v>1</v>
      </c>
      <c r="N237">
        <v>0</v>
      </c>
      <c r="O237" s="2">
        <v>1</v>
      </c>
      <c r="P237" s="2">
        <v>0</v>
      </c>
      <c r="Q237" s="2">
        <v>1</v>
      </c>
      <c r="R237" s="2">
        <v>0</v>
      </c>
      <c r="S237" s="2">
        <v>0</v>
      </c>
      <c r="T237" s="2">
        <v>0</v>
      </c>
      <c r="U237">
        <v>1</v>
      </c>
    </row>
    <row r="238" spans="1:21" x14ac:dyDescent="0.25">
      <c r="A238" s="2">
        <v>2022</v>
      </c>
      <c r="B238" s="19">
        <v>44713</v>
      </c>
      <c r="C238" t="s">
        <v>89</v>
      </c>
      <c r="D238" t="s">
        <v>134</v>
      </c>
      <c r="E238" t="s">
        <v>132</v>
      </c>
      <c r="F238" t="s">
        <v>82</v>
      </c>
      <c r="G238" s="3">
        <v>0</v>
      </c>
      <c r="H238" s="5">
        <v>8.7384236111111117E-3</v>
      </c>
      <c r="I238" s="2">
        <v>0</v>
      </c>
      <c r="J238" s="2">
        <v>0</v>
      </c>
      <c r="K238" s="2">
        <v>0</v>
      </c>
      <c r="L238" s="2">
        <v>1</v>
      </c>
      <c r="M238" s="2">
        <v>1</v>
      </c>
      <c r="N238">
        <v>1</v>
      </c>
      <c r="O238" s="2">
        <v>1</v>
      </c>
      <c r="P238" s="2">
        <v>1</v>
      </c>
      <c r="Q238" s="2">
        <v>0</v>
      </c>
      <c r="R238" s="2">
        <v>0</v>
      </c>
      <c r="S238" s="2">
        <v>0</v>
      </c>
      <c r="T238" s="2">
        <v>0</v>
      </c>
      <c r="U238">
        <v>1</v>
      </c>
    </row>
    <row r="239" spans="1:21" x14ac:dyDescent="0.25">
      <c r="A239" s="2">
        <v>2022</v>
      </c>
      <c r="B239" s="19">
        <v>44713</v>
      </c>
      <c r="C239" t="s">
        <v>94</v>
      </c>
      <c r="D239" t="s">
        <v>240</v>
      </c>
      <c r="E239" t="s">
        <v>153</v>
      </c>
      <c r="F239" t="s">
        <v>279</v>
      </c>
      <c r="G239" s="3">
        <v>0</v>
      </c>
      <c r="H239" s="5">
        <v>8.7036666666666668E-3</v>
      </c>
      <c r="I239" s="2">
        <v>0</v>
      </c>
      <c r="J239" s="2">
        <v>0</v>
      </c>
      <c r="K239" s="2">
        <v>0</v>
      </c>
      <c r="L239" s="2">
        <v>1</v>
      </c>
      <c r="M239" s="2">
        <v>1</v>
      </c>
      <c r="N239">
        <v>0</v>
      </c>
      <c r="O239" s="2">
        <v>1</v>
      </c>
      <c r="P239" s="2">
        <v>0</v>
      </c>
      <c r="Q239" s="2">
        <v>0</v>
      </c>
      <c r="R239" s="2">
        <v>0</v>
      </c>
      <c r="S239" s="2">
        <v>0</v>
      </c>
      <c r="T239" s="2">
        <v>1</v>
      </c>
      <c r="U239">
        <v>1</v>
      </c>
    </row>
    <row r="240" spans="1:21" x14ac:dyDescent="0.25">
      <c r="A240" s="2">
        <v>2022</v>
      </c>
      <c r="B240" s="19">
        <v>44713</v>
      </c>
      <c r="C240" t="s">
        <v>89</v>
      </c>
      <c r="D240" t="s">
        <v>169</v>
      </c>
      <c r="E240" t="s">
        <v>170</v>
      </c>
      <c r="F240" t="s">
        <v>278</v>
      </c>
      <c r="G240" s="3">
        <v>0</v>
      </c>
      <c r="H240" s="5">
        <v>8.4056701388888887E-3</v>
      </c>
      <c r="I240" s="2">
        <v>0</v>
      </c>
      <c r="J240" s="2">
        <v>0</v>
      </c>
      <c r="K240" s="2">
        <v>0</v>
      </c>
      <c r="L240" s="2">
        <v>5</v>
      </c>
      <c r="M240" s="2">
        <v>4</v>
      </c>
      <c r="N240">
        <v>0</v>
      </c>
      <c r="O240" s="2">
        <v>4</v>
      </c>
      <c r="P240" s="2">
        <v>0</v>
      </c>
      <c r="Q240" s="2">
        <v>0</v>
      </c>
      <c r="R240" s="2">
        <v>0</v>
      </c>
      <c r="S240" s="2">
        <v>0</v>
      </c>
      <c r="T240" s="2">
        <v>5</v>
      </c>
      <c r="U240">
        <v>5</v>
      </c>
    </row>
    <row r="241" spans="1:21" x14ac:dyDescent="0.25">
      <c r="A241" s="2">
        <v>2022</v>
      </c>
      <c r="B241" s="19">
        <v>44713</v>
      </c>
      <c r="C241" t="s">
        <v>76</v>
      </c>
      <c r="D241" t="s">
        <v>175</v>
      </c>
      <c r="E241" t="s">
        <v>153</v>
      </c>
      <c r="F241" t="s">
        <v>286</v>
      </c>
      <c r="G241" s="3">
        <v>0</v>
      </c>
      <c r="H241" s="5">
        <v>7.9456006944444452E-3</v>
      </c>
      <c r="I241" s="2">
        <v>0</v>
      </c>
      <c r="J241" s="2">
        <v>0</v>
      </c>
      <c r="K241" s="2">
        <v>0</v>
      </c>
      <c r="L241" s="2">
        <v>2</v>
      </c>
      <c r="M241" s="2">
        <v>2</v>
      </c>
      <c r="N241">
        <v>0</v>
      </c>
      <c r="O241" s="2">
        <v>2</v>
      </c>
      <c r="P241" s="2">
        <v>0</v>
      </c>
      <c r="Q241" s="2">
        <v>0</v>
      </c>
      <c r="R241" s="2">
        <v>2</v>
      </c>
      <c r="S241" s="2">
        <v>0</v>
      </c>
      <c r="T241" s="2">
        <v>0</v>
      </c>
      <c r="U241">
        <v>2</v>
      </c>
    </row>
    <row r="242" spans="1:21" x14ac:dyDescent="0.25">
      <c r="A242" s="2">
        <v>2022</v>
      </c>
      <c r="B242" s="19">
        <v>44713</v>
      </c>
      <c r="C242" t="s">
        <v>89</v>
      </c>
      <c r="D242" t="s">
        <v>172</v>
      </c>
      <c r="E242" t="s">
        <v>173</v>
      </c>
      <c r="F242" t="s">
        <v>278</v>
      </c>
      <c r="G242" s="3">
        <v>0</v>
      </c>
      <c r="H242" s="5">
        <v>7.4685783730158734E-3</v>
      </c>
      <c r="I242" s="2">
        <v>0</v>
      </c>
      <c r="J242" s="2">
        <v>0</v>
      </c>
      <c r="K242" s="2">
        <v>0</v>
      </c>
      <c r="L242" s="2">
        <v>8</v>
      </c>
      <c r="M242" s="2">
        <v>7</v>
      </c>
      <c r="N242">
        <v>0</v>
      </c>
      <c r="O242" s="2">
        <v>7</v>
      </c>
      <c r="P242" s="2">
        <v>0</v>
      </c>
      <c r="Q242" s="2">
        <v>0</v>
      </c>
      <c r="R242" s="2">
        <v>0</v>
      </c>
      <c r="S242" s="2">
        <v>0</v>
      </c>
      <c r="T242" s="2">
        <v>8</v>
      </c>
      <c r="U242">
        <v>8</v>
      </c>
    </row>
    <row r="243" spans="1:21" x14ac:dyDescent="0.25">
      <c r="A243" s="2">
        <v>2022</v>
      </c>
      <c r="B243" s="19">
        <v>44713</v>
      </c>
      <c r="C243" t="s">
        <v>81</v>
      </c>
      <c r="D243" t="s">
        <v>135</v>
      </c>
      <c r="E243" t="s">
        <v>132</v>
      </c>
      <c r="F243" t="s">
        <v>273</v>
      </c>
      <c r="G243" s="3">
        <v>0</v>
      </c>
      <c r="H243" s="5">
        <v>7.3148125000000001E-3</v>
      </c>
      <c r="I243" s="2">
        <v>0</v>
      </c>
      <c r="J243" s="2">
        <v>0</v>
      </c>
      <c r="K243" s="2">
        <v>0</v>
      </c>
      <c r="L243" s="2">
        <v>1</v>
      </c>
      <c r="M243" s="2">
        <v>1</v>
      </c>
      <c r="N243">
        <v>1</v>
      </c>
      <c r="O243" s="2">
        <v>1</v>
      </c>
      <c r="P243" s="2">
        <v>0</v>
      </c>
      <c r="Q243" s="2">
        <v>1</v>
      </c>
      <c r="R243" s="2">
        <v>0</v>
      </c>
      <c r="S243" s="2">
        <v>0</v>
      </c>
      <c r="T243" s="2">
        <v>0</v>
      </c>
      <c r="U243">
        <v>1</v>
      </c>
    </row>
    <row r="244" spans="1:21" x14ac:dyDescent="0.25">
      <c r="A244" s="2">
        <v>2022</v>
      </c>
      <c r="B244" s="19">
        <v>44713</v>
      </c>
      <c r="C244" t="s">
        <v>89</v>
      </c>
      <c r="D244" t="s">
        <v>179</v>
      </c>
      <c r="E244" t="s">
        <v>170</v>
      </c>
      <c r="F244" t="s">
        <v>271</v>
      </c>
      <c r="G244" s="3">
        <v>0</v>
      </c>
      <c r="H244" s="5">
        <v>7.1469895833333333E-3</v>
      </c>
      <c r="I244" s="2">
        <v>0</v>
      </c>
      <c r="J244" s="2">
        <v>0</v>
      </c>
      <c r="K244" s="2">
        <v>0</v>
      </c>
      <c r="L244" s="2">
        <v>2</v>
      </c>
      <c r="M244" s="2">
        <v>2</v>
      </c>
      <c r="N244">
        <v>0</v>
      </c>
      <c r="O244" s="2">
        <v>2</v>
      </c>
      <c r="P244" s="2">
        <v>0</v>
      </c>
      <c r="Q244" s="2">
        <v>0</v>
      </c>
      <c r="R244" s="2">
        <v>0</v>
      </c>
      <c r="S244" s="2">
        <v>0</v>
      </c>
      <c r="T244" s="2">
        <v>2</v>
      </c>
      <c r="U244">
        <v>2</v>
      </c>
    </row>
    <row r="245" spans="1:21" x14ac:dyDescent="0.25">
      <c r="A245" s="2">
        <v>2022</v>
      </c>
      <c r="B245" s="19">
        <v>44713</v>
      </c>
      <c r="C245" t="s">
        <v>76</v>
      </c>
      <c r="D245" t="s">
        <v>353</v>
      </c>
      <c r="E245" t="s">
        <v>170</v>
      </c>
      <c r="F245" t="s">
        <v>268</v>
      </c>
      <c r="G245" s="3">
        <v>0</v>
      </c>
      <c r="H245" s="5">
        <v>6.6782430555555553E-3</v>
      </c>
      <c r="I245" s="2">
        <v>0</v>
      </c>
      <c r="J245" s="2">
        <v>0</v>
      </c>
      <c r="K245" s="2">
        <v>0</v>
      </c>
      <c r="L245" s="2">
        <v>1</v>
      </c>
      <c r="M245" s="2">
        <v>1</v>
      </c>
      <c r="N245">
        <v>0</v>
      </c>
      <c r="O245" s="2">
        <v>1</v>
      </c>
      <c r="P245" s="2">
        <v>0</v>
      </c>
      <c r="Q245" s="2">
        <v>0</v>
      </c>
      <c r="R245" s="2">
        <v>0</v>
      </c>
      <c r="S245" s="2">
        <v>0</v>
      </c>
      <c r="T245" s="2">
        <v>1</v>
      </c>
      <c r="U245">
        <v>1</v>
      </c>
    </row>
    <row r="246" spans="1:21" x14ac:dyDescent="0.25">
      <c r="A246" s="2">
        <v>2022</v>
      </c>
      <c r="B246" s="19">
        <v>44713</v>
      </c>
      <c r="C246" t="s">
        <v>89</v>
      </c>
      <c r="D246" t="s">
        <v>352</v>
      </c>
      <c r="E246" t="s">
        <v>153</v>
      </c>
      <c r="F246" t="s">
        <v>278</v>
      </c>
      <c r="G246" s="3">
        <v>0</v>
      </c>
      <c r="H246" s="5">
        <v>6.6435208333333337E-3</v>
      </c>
      <c r="I246" s="2">
        <v>0</v>
      </c>
      <c r="J246" s="2">
        <v>0</v>
      </c>
      <c r="K246" s="2">
        <v>0</v>
      </c>
      <c r="L246" s="2">
        <v>1</v>
      </c>
      <c r="M246" s="2">
        <v>1</v>
      </c>
      <c r="N246">
        <v>0</v>
      </c>
      <c r="O246" s="2">
        <v>1</v>
      </c>
      <c r="P246" s="2">
        <v>0</v>
      </c>
      <c r="Q246" s="2">
        <v>0</v>
      </c>
      <c r="R246" s="2">
        <v>0</v>
      </c>
      <c r="S246" s="2">
        <v>0</v>
      </c>
      <c r="T246" s="2">
        <v>1</v>
      </c>
      <c r="U246">
        <v>1</v>
      </c>
    </row>
    <row r="247" spans="1:21" x14ac:dyDescent="0.25">
      <c r="A247" s="2">
        <v>2022</v>
      </c>
      <c r="B247" s="19">
        <v>44713</v>
      </c>
      <c r="C247" t="s">
        <v>89</v>
      </c>
      <c r="D247" t="s">
        <v>355</v>
      </c>
      <c r="E247" t="s">
        <v>153</v>
      </c>
      <c r="F247" t="s">
        <v>279</v>
      </c>
      <c r="G247" s="3">
        <v>0</v>
      </c>
      <c r="H247" s="5">
        <v>6.6087986111111113E-3</v>
      </c>
      <c r="I247" s="2">
        <v>0</v>
      </c>
      <c r="J247" s="2">
        <v>0</v>
      </c>
      <c r="K247" s="2">
        <v>0</v>
      </c>
      <c r="L247" s="2">
        <v>1</v>
      </c>
      <c r="M247" s="2">
        <v>1</v>
      </c>
      <c r="N247">
        <v>0</v>
      </c>
      <c r="O247" s="2">
        <v>1</v>
      </c>
      <c r="P247" s="2">
        <v>0</v>
      </c>
      <c r="Q247" s="2">
        <v>0</v>
      </c>
      <c r="R247" s="2">
        <v>0</v>
      </c>
      <c r="S247" s="2">
        <v>0</v>
      </c>
      <c r="T247" s="2">
        <v>1</v>
      </c>
      <c r="U247">
        <v>1</v>
      </c>
    </row>
    <row r="248" spans="1:21" x14ac:dyDescent="0.25">
      <c r="A248" s="2">
        <v>2022</v>
      </c>
      <c r="B248" s="19">
        <v>44713</v>
      </c>
      <c r="C248" t="s">
        <v>90</v>
      </c>
      <c r="D248" t="s">
        <v>163</v>
      </c>
      <c r="E248" t="s">
        <v>153</v>
      </c>
      <c r="F248" t="s">
        <v>279</v>
      </c>
      <c r="G248" s="3">
        <v>0</v>
      </c>
      <c r="H248" s="5">
        <v>6.5393541666666664E-3</v>
      </c>
      <c r="I248" s="2">
        <v>0</v>
      </c>
      <c r="J248" s="2">
        <v>0</v>
      </c>
      <c r="K248" s="2">
        <v>0</v>
      </c>
      <c r="L248" s="2">
        <v>1</v>
      </c>
      <c r="M248" s="2">
        <v>1</v>
      </c>
      <c r="N248">
        <v>0</v>
      </c>
      <c r="O248" s="2">
        <v>1</v>
      </c>
      <c r="P248" s="2">
        <v>0</v>
      </c>
      <c r="Q248" s="2">
        <v>0</v>
      </c>
      <c r="R248" s="2">
        <v>0</v>
      </c>
      <c r="S248" s="2">
        <v>0</v>
      </c>
      <c r="T248" s="2">
        <v>1</v>
      </c>
      <c r="U248">
        <v>1</v>
      </c>
    </row>
    <row r="249" spans="1:21" x14ac:dyDescent="0.25">
      <c r="A249" s="2">
        <v>2022</v>
      </c>
      <c r="B249" s="19">
        <v>44713</v>
      </c>
      <c r="C249" t="s">
        <v>89</v>
      </c>
      <c r="D249" t="s">
        <v>164</v>
      </c>
      <c r="E249" t="s">
        <v>150</v>
      </c>
      <c r="F249" t="s">
        <v>279</v>
      </c>
      <c r="G249" s="3">
        <v>0</v>
      </c>
      <c r="H249" s="5">
        <v>5.8680555555555552E-3</v>
      </c>
      <c r="I249" s="2">
        <v>0</v>
      </c>
      <c r="J249" s="2">
        <v>0</v>
      </c>
      <c r="K249" s="2">
        <v>0</v>
      </c>
      <c r="L249" s="2">
        <v>3</v>
      </c>
      <c r="M249" s="2">
        <v>3</v>
      </c>
      <c r="N249">
        <v>0</v>
      </c>
      <c r="O249" s="2">
        <v>3</v>
      </c>
      <c r="P249" s="2">
        <v>0</v>
      </c>
      <c r="Q249" s="2">
        <v>0</v>
      </c>
      <c r="R249" s="2">
        <v>0</v>
      </c>
      <c r="S249" s="2">
        <v>0</v>
      </c>
      <c r="T249" s="2">
        <v>3</v>
      </c>
      <c r="U249">
        <v>3</v>
      </c>
    </row>
    <row r="250" spans="1:21" x14ac:dyDescent="0.25">
      <c r="A250" s="2">
        <v>2022</v>
      </c>
      <c r="B250" s="19">
        <v>44713</v>
      </c>
      <c r="C250" t="s">
        <v>82</v>
      </c>
      <c r="D250" t="s">
        <v>157</v>
      </c>
      <c r="E250" t="s">
        <v>143</v>
      </c>
      <c r="F250" t="s">
        <v>273</v>
      </c>
      <c r="G250" s="3">
        <v>0</v>
      </c>
      <c r="H250" s="5">
        <v>5.6249999999999998E-3</v>
      </c>
      <c r="I250" s="2">
        <v>0</v>
      </c>
      <c r="J250" s="2">
        <v>0</v>
      </c>
      <c r="K250" s="2">
        <v>0</v>
      </c>
      <c r="L250" s="2">
        <v>1</v>
      </c>
      <c r="M250" s="2">
        <v>1</v>
      </c>
      <c r="N250">
        <v>0</v>
      </c>
      <c r="O250" s="2">
        <v>1</v>
      </c>
      <c r="P250" s="2">
        <v>1</v>
      </c>
      <c r="Q250" s="2">
        <v>0</v>
      </c>
      <c r="R250" s="2">
        <v>0</v>
      </c>
      <c r="S250" s="2">
        <v>0</v>
      </c>
      <c r="T250" s="2">
        <v>0</v>
      </c>
      <c r="U250">
        <v>1</v>
      </c>
    </row>
    <row r="251" spans="1:21" x14ac:dyDescent="0.25">
      <c r="A251" s="2">
        <v>2022</v>
      </c>
      <c r="B251" s="19">
        <v>44713</v>
      </c>
      <c r="C251" t="s">
        <v>87</v>
      </c>
      <c r="D251" t="s">
        <v>131</v>
      </c>
      <c r="E251" t="s">
        <v>132</v>
      </c>
      <c r="F251" t="s">
        <v>82</v>
      </c>
      <c r="G251" s="3">
        <v>0</v>
      </c>
      <c r="H251" s="5">
        <v>5.4108819444444447E-3</v>
      </c>
      <c r="I251" s="2">
        <v>0</v>
      </c>
      <c r="J251" s="2">
        <v>0</v>
      </c>
      <c r="K251" s="2">
        <v>0</v>
      </c>
      <c r="L251" s="2">
        <v>4</v>
      </c>
      <c r="M251" s="2">
        <v>4</v>
      </c>
      <c r="N251">
        <v>4</v>
      </c>
      <c r="O251" s="2">
        <v>4</v>
      </c>
      <c r="P251" s="2">
        <v>0</v>
      </c>
      <c r="Q251" s="2">
        <v>0</v>
      </c>
      <c r="R251" s="2">
        <v>0</v>
      </c>
      <c r="S251" s="2">
        <v>0</v>
      </c>
      <c r="T251" s="2">
        <v>4</v>
      </c>
      <c r="U251">
        <v>4</v>
      </c>
    </row>
    <row r="252" spans="1:21" x14ac:dyDescent="0.25">
      <c r="A252" s="2">
        <v>2022</v>
      </c>
      <c r="B252" s="19">
        <v>44713</v>
      </c>
      <c r="C252" t="s">
        <v>87</v>
      </c>
      <c r="D252" t="s">
        <v>138</v>
      </c>
      <c r="E252" t="s">
        <v>132</v>
      </c>
      <c r="F252" t="s">
        <v>285</v>
      </c>
      <c r="G252" s="3">
        <v>0</v>
      </c>
      <c r="H252" s="5">
        <v>5.138888888888889E-3</v>
      </c>
      <c r="I252" s="2">
        <v>0</v>
      </c>
      <c r="J252" s="2">
        <v>0</v>
      </c>
      <c r="K252" s="2">
        <v>0</v>
      </c>
      <c r="L252" s="2">
        <v>1</v>
      </c>
      <c r="M252" s="2">
        <v>1</v>
      </c>
      <c r="N252">
        <v>1</v>
      </c>
      <c r="O252" s="2">
        <v>1</v>
      </c>
      <c r="P252" s="2">
        <v>0</v>
      </c>
      <c r="Q252" s="2">
        <v>0</v>
      </c>
      <c r="R252" s="2">
        <v>0</v>
      </c>
      <c r="S252" s="2">
        <v>1</v>
      </c>
      <c r="T252" s="2">
        <v>0</v>
      </c>
      <c r="U252">
        <v>1</v>
      </c>
    </row>
    <row r="253" spans="1:21" x14ac:dyDescent="0.25">
      <c r="A253" s="2">
        <v>2022</v>
      </c>
      <c r="B253" s="19">
        <v>44713</v>
      </c>
      <c r="C253" t="s">
        <v>87</v>
      </c>
      <c r="D253" t="s">
        <v>177</v>
      </c>
      <c r="E253" t="s">
        <v>153</v>
      </c>
      <c r="F253" t="s">
        <v>287</v>
      </c>
      <c r="G253" s="3">
        <v>0</v>
      </c>
      <c r="H253" s="5">
        <v>5.138888888888889E-3</v>
      </c>
      <c r="I253" s="2">
        <v>0</v>
      </c>
      <c r="J253" s="2">
        <v>0</v>
      </c>
      <c r="K253" s="2">
        <v>0</v>
      </c>
      <c r="L253" s="2">
        <v>1</v>
      </c>
      <c r="M253" s="2">
        <v>1</v>
      </c>
      <c r="N253">
        <v>0</v>
      </c>
      <c r="O253" s="2">
        <v>1</v>
      </c>
      <c r="P253" s="2">
        <v>0</v>
      </c>
      <c r="Q253" s="2">
        <v>0</v>
      </c>
      <c r="R253" s="2">
        <v>0</v>
      </c>
      <c r="S253" s="2">
        <v>0</v>
      </c>
      <c r="T253" s="2">
        <v>1</v>
      </c>
      <c r="U253">
        <v>1</v>
      </c>
    </row>
    <row r="254" spans="1:21" x14ac:dyDescent="0.25">
      <c r="A254" s="2">
        <v>2022</v>
      </c>
      <c r="B254" s="19">
        <v>44713</v>
      </c>
      <c r="C254" t="s">
        <v>80</v>
      </c>
      <c r="D254" t="s">
        <v>133</v>
      </c>
      <c r="E254" t="s">
        <v>132</v>
      </c>
      <c r="F254" t="s">
        <v>272</v>
      </c>
      <c r="G254" s="3">
        <v>0</v>
      </c>
      <c r="H254" s="5">
        <v>4.8842569444444445E-3</v>
      </c>
      <c r="I254" s="2">
        <v>0</v>
      </c>
      <c r="J254" s="2">
        <v>0</v>
      </c>
      <c r="K254" s="2">
        <v>0</v>
      </c>
      <c r="L254" s="2">
        <v>1</v>
      </c>
      <c r="M254" s="2">
        <v>1</v>
      </c>
      <c r="N254">
        <v>0</v>
      </c>
      <c r="O254" s="2">
        <v>1</v>
      </c>
      <c r="P254" s="2">
        <v>0</v>
      </c>
      <c r="Q254" s="2">
        <v>1</v>
      </c>
      <c r="R254" s="2">
        <v>0</v>
      </c>
      <c r="S254" s="2">
        <v>0</v>
      </c>
      <c r="T254" s="2">
        <v>0</v>
      </c>
      <c r="U254">
        <v>1</v>
      </c>
    </row>
    <row r="255" spans="1:21" x14ac:dyDescent="0.25">
      <c r="A255" s="2">
        <v>2022</v>
      </c>
      <c r="B255" s="19">
        <v>44713</v>
      </c>
      <c r="C255" t="s">
        <v>89</v>
      </c>
      <c r="D255" t="s">
        <v>257</v>
      </c>
      <c r="E255" t="s">
        <v>153</v>
      </c>
      <c r="F255" t="s">
        <v>272</v>
      </c>
      <c r="G255" s="3">
        <v>0</v>
      </c>
      <c r="H255" s="5">
        <v>4.8032430555555554E-3</v>
      </c>
      <c r="I255" s="2">
        <v>0</v>
      </c>
      <c r="J255" s="2">
        <v>0</v>
      </c>
      <c r="K255" s="2">
        <v>0</v>
      </c>
      <c r="L255" s="2">
        <v>2</v>
      </c>
      <c r="M255" s="2">
        <v>1</v>
      </c>
      <c r="N255">
        <v>0</v>
      </c>
      <c r="O255" s="2">
        <v>1</v>
      </c>
      <c r="P255" s="2">
        <v>0</v>
      </c>
      <c r="Q255" s="2">
        <v>0</v>
      </c>
      <c r="R255" s="2">
        <v>0</v>
      </c>
      <c r="S255" s="2">
        <v>0</v>
      </c>
      <c r="T255" s="2">
        <v>2</v>
      </c>
      <c r="U255">
        <v>2</v>
      </c>
    </row>
    <row r="256" spans="1:21" x14ac:dyDescent="0.25">
      <c r="A256" s="2">
        <v>2022</v>
      </c>
      <c r="B256" s="19">
        <v>44713</v>
      </c>
      <c r="C256" t="s">
        <v>87</v>
      </c>
      <c r="D256" t="s">
        <v>226</v>
      </c>
      <c r="E256" t="s">
        <v>153</v>
      </c>
      <c r="F256" t="s">
        <v>277</v>
      </c>
      <c r="G256" s="3">
        <v>0</v>
      </c>
      <c r="H256" s="5">
        <v>4.7916249999999999E-3</v>
      </c>
      <c r="I256" s="2">
        <v>0</v>
      </c>
      <c r="J256" s="2">
        <v>0</v>
      </c>
      <c r="K256" s="2">
        <v>0</v>
      </c>
      <c r="L256" s="2">
        <v>1</v>
      </c>
      <c r="M256" s="2">
        <v>1</v>
      </c>
      <c r="N256">
        <v>0</v>
      </c>
      <c r="O256" s="2">
        <v>1</v>
      </c>
      <c r="P256" s="2">
        <v>0</v>
      </c>
      <c r="Q256" s="2">
        <v>0</v>
      </c>
      <c r="R256" s="2">
        <v>0</v>
      </c>
      <c r="S256" s="2">
        <v>0</v>
      </c>
      <c r="T256" s="2">
        <v>1</v>
      </c>
      <c r="U256">
        <v>1</v>
      </c>
    </row>
    <row r="257" spans="1:21" x14ac:dyDescent="0.25">
      <c r="A257" s="2">
        <v>2022</v>
      </c>
      <c r="B257" s="19">
        <v>44713</v>
      </c>
      <c r="C257" t="s">
        <v>89</v>
      </c>
      <c r="D257" t="s">
        <v>159</v>
      </c>
      <c r="E257" t="s">
        <v>150</v>
      </c>
      <c r="F257" t="s">
        <v>279</v>
      </c>
      <c r="G257" s="3">
        <v>0</v>
      </c>
      <c r="H257" s="5">
        <v>4.7048611111111119E-3</v>
      </c>
      <c r="I257" s="2">
        <v>0</v>
      </c>
      <c r="J257" s="2">
        <v>0</v>
      </c>
      <c r="K257" s="2">
        <v>0</v>
      </c>
      <c r="L257" s="2">
        <v>2</v>
      </c>
      <c r="M257" s="2">
        <v>2</v>
      </c>
      <c r="N257">
        <v>0</v>
      </c>
      <c r="O257" s="2">
        <v>2</v>
      </c>
      <c r="P257" s="2">
        <v>0</v>
      </c>
      <c r="Q257" s="2">
        <v>1</v>
      </c>
      <c r="R257" s="2">
        <v>0</v>
      </c>
      <c r="S257" s="2">
        <v>0</v>
      </c>
      <c r="T257" s="2">
        <v>1</v>
      </c>
      <c r="U257">
        <v>2</v>
      </c>
    </row>
    <row r="258" spans="1:21" x14ac:dyDescent="0.25">
      <c r="A258" s="2">
        <v>2022</v>
      </c>
      <c r="B258" s="19">
        <v>44713</v>
      </c>
      <c r="C258" t="s">
        <v>89</v>
      </c>
      <c r="D258" t="s">
        <v>167</v>
      </c>
      <c r="E258" t="s">
        <v>153</v>
      </c>
      <c r="F258" t="s">
        <v>279</v>
      </c>
      <c r="G258" s="3">
        <v>0</v>
      </c>
      <c r="H258" s="5">
        <v>4.4791666666666669E-3</v>
      </c>
      <c r="I258" s="2">
        <v>0</v>
      </c>
      <c r="J258" s="2">
        <v>0</v>
      </c>
      <c r="K258" s="2">
        <v>0</v>
      </c>
      <c r="L258" s="2">
        <v>2</v>
      </c>
      <c r="M258" s="2">
        <v>2</v>
      </c>
      <c r="N258">
        <v>0</v>
      </c>
      <c r="O258" s="2">
        <v>2</v>
      </c>
      <c r="P258" s="2">
        <v>0</v>
      </c>
      <c r="Q258" s="2">
        <v>0</v>
      </c>
      <c r="R258" s="2">
        <v>2</v>
      </c>
      <c r="S258" s="2">
        <v>0</v>
      </c>
      <c r="T258" s="2">
        <v>0</v>
      </c>
      <c r="U258">
        <v>2</v>
      </c>
    </row>
    <row r="259" spans="1:21" x14ac:dyDescent="0.25">
      <c r="A259" s="2">
        <v>2022</v>
      </c>
      <c r="B259" s="19">
        <v>44713</v>
      </c>
      <c r="C259" t="s">
        <v>76</v>
      </c>
      <c r="D259" t="s">
        <v>168</v>
      </c>
      <c r="E259" t="s">
        <v>153</v>
      </c>
      <c r="F259" t="s">
        <v>270</v>
      </c>
      <c r="G259" s="3">
        <v>0</v>
      </c>
      <c r="H259" s="5">
        <v>4.1203680555555559E-3</v>
      </c>
      <c r="I259" s="2">
        <v>0</v>
      </c>
      <c r="J259" s="2">
        <v>0</v>
      </c>
      <c r="K259" s="2">
        <v>0</v>
      </c>
      <c r="L259" s="2">
        <v>1</v>
      </c>
      <c r="M259" s="2">
        <v>1</v>
      </c>
      <c r="N259">
        <v>0</v>
      </c>
      <c r="O259" s="2">
        <v>1</v>
      </c>
      <c r="P259" s="2">
        <v>0</v>
      </c>
      <c r="Q259" s="2">
        <v>0</v>
      </c>
      <c r="R259" s="2">
        <v>0</v>
      </c>
      <c r="S259" s="2">
        <v>0</v>
      </c>
      <c r="T259" s="2">
        <v>1</v>
      </c>
      <c r="U259">
        <v>1</v>
      </c>
    </row>
    <row r="260" spans="1:21" x14ac:dyDescent="0.25">
      <c r="A260" s="2">
        <v>2022</v>
      </c>
      <c r="B260" s="19">
        <v>44713</v>
      </c>
      <c r="C260" t="s">
        <v>89</v>
      </c>
      <c r="D260" t="s">
        <v>179</v>
      </c>
      <c r="E260" t="s">
        <v>170</v>
      </c>
      <c r="F260" t="s">
        <v>279</v>
      </c>
      <c r="G260" s="3">
        <v>0</v>
      </c>
      <c r="H260" s="5">
        <v>3.9467569444444446E-3</v>
      </c>
      <c r="I260" s="2">
        <v>0</v>
      </c>
      <c r="J260" s="2">
        <v>0</v>
      </c>
      <c r="K260" s="2">
        <v>0</v>
      </c>
      <c r="L260" s="2">
        <v>1</v>
      </c>
      <c r="M260" s="2">
        <v>1</v>
      </c>
      <c r="N260">
        <v>0</v>
      </c>
      <c r="O260" s="2">
        <v>1</v>
      </c>
      <c r="P260" s="2">
        <v>0</v>
      </c>
      <c r="Q260" s="2">
        <v>0</v>
      </c>
      <c r="R260" s="2">
        <v>0</v>
      </c>
      <c r="S260" s="2">
        <v>0</v>
      </c>
      <c r="T260" s="2">
        <v>1</v>
      </c>
      <c r="U260">
        <v>1</v>
      </c>
    </row>
    <row r="261" spans="1:21" x14ac:dyDescent="0.25">
      <c r="A261" s="2">
        <v>2022</v>
      </c>
      <c r="B261" s="19">
        <v>44713</v>
      </c>
      <c r="C261" t="s">
        <v>87</v>
      </c>
      <c r="D261" t="s">
        <v>344</v>
      </c>
      <c r="E261" t="s">
        <v>345</v>
      </c>
      <c r="F261" t="s">
        <v>277</v>
      </c>
      <c r="G261" s="3">
        <v>0</v>
      </c>
      <c r="H261" s="5">
        <v>3.8541666666666668E-3</v>
      </c>
      <c r="I261" s="2">
        <v>0</v>
      </c>
      <c r="J261" s="2">
        <v>0</v>
      </c>
      <c r="K261" s="2">
        <v>0</v>
      </c>
      <c r="L261" s="2">
        <v>1</v>
      </c>
      <c r="M261" s="2">
        <v>1</v>
      </c>
      <c r="N261">
        <v>0</v>
      </c>
      <c r="O261" s="2">
        <v>1</v>
      </c>
      <c r="P261" s="2">
        <v>0</v>
      </c>
      <c r="Q261" s="2">
        <v>1</v>
      </c>
      <c r="R261" s="2">
        <v>0</v>
      </c>
      <c r="S261" s="2">
        <v>0</v>
      </c>
      <c r="T261" s="2">
        <v>0</v>
      </c>
      <c r="U261">
        <v>1</v>
      </c>
    </row>
    <row r="262" spans="1:21" x14ac:dyDescent="0.25">
      <c r="A262" s="2">
        <v>2022</v>
      </c>
      <c r="B262" s="19">
        <v>44713</v>
      </c>
      <c r="C262" t="s">
        <v>89</v>
      </c>
      <c r="D262" t="s">
        <v>164</v>
      </c>
      <c r="E262" t="s">
        <v>150</v>
      </c>
      <c r="F262" t="s">
        <v>280</v>
      </c>
      <c r="G262" s="3">
        <v>0</v>
      </c>
      <c r="H262" s="5">
        <v>3.6111111111111114E-3</v>
      </c>
      <c r="I262" s="2">
        <v>0</v>
      </c>
      <c r="J262" s="2">
        <v>0</v>
      </c>
      <c r="K262" s="2">
        <v>0</v>
      </c>
      <c r="L262" s="2">
        <v>1</v>
      </c>
      <c r="M262" s="2">
        <v>1</v>
      </c>
      <c r="N262">
        <v>0</v>
      </c>
      <c r="O262" s="2">
        <v>1</v>
      </c>
      <c r="P262" s="2">
        <v>0</v>
      </c>
      <c r="Q262" s="2">
        <v>0</v>
      </c>
      <c r="R262" s="2">
        <v>0</v>
      </c>
      <c r="S262" s="2">
        <v>0</v>
      </c>
      <c r="T262" s="2">
        <v>1</v>
      </c>
      <c r="U262">
        <v>1</v>
      </c>
    </row>
    <row r="263" spans="1:21" x14ac:dyDescent="0.25">
      <c r="A263" s="2">
        <v>2022</v>
      </c>
      <c r="B263" s="19">
        <v>44713</v>
      </c>
      <c r="C263" t="s">
        <v>77</v>
      </c>
      <c r="D263" t="s">
        <v>77</v>
      </c>
      <c r="E263" t="s">
        <v>77</v>
      </c>
      <c r="F263" t="s">
        <v>287</v>
      </c>
      <c r="G263" s="3">
        <v>0</v>
      </c>
      <c r="H263" s="5">
        <v>3.0555555555555557E-3</v>
      </c>
      <c r="I263" s="2">
        <v>0</v>
      </c>
      <c r="J263" s="2">
        <v>0</v>
      </c>
      <c r="K263" s="2">
        <v>0</v>
      </c>
      <c r="L263" s="2">
        <v>1144</v>
      </c>
      <c r="M263" s="2">
        <v>254</v>
      </c>
      <c r="N263">
        <v>0</v>
      </c>
      <c r="O263" s="2">
        <v>2</v>
      </c>
      <c r="P263" s="2">
        <v>120</v>
      </c>
      <c r="Q263" s="2">
        <v>587</v>
      </c>
      <c r="R263" s="2">
        <v>214</v>
      </c>
      <c r="S263" s="2">
        <v>68</v>
      </c>
      <c r="T263" s="2">
        <v>155</v>
      </c>
      <c r="U263">
        <v>615</v>
      </c>
    </row>
    <row r="264" spans="1:21" x14ac:dyDescent="0.25">
      <c r="A264" s="2">
        <v>2022</v>
      </c>
      <c r="B264" s="19">
        <v>44713</v>
      </c>
      <c r="C264" t="s">
        <v>76</v>
      </c>
      <c r="D264" t="s">
        <v>145</v>
      </c>
      <c r="E264" t="s">
        <v>146</v>
      </c>
      <c r="F264" t="s">
        <v>270</v>
      </c>
      <c r="G264" s="3">
        <v>0</v>
      </c>
      <c r="H264" s="5">
        <v>2.5578680555555558E-3</v>
      </c>
      <c r="I264" s="2">
        <v>0</v>
      </c>
      <c r="J264" s="2">
        <v>0</v>
      </c>
      <c r="K264" s="2">
        <v>0</v>
      </c>
      <c r="L264" s="2">
        <v>1</v>
      </c>
      <c r="M264" s="2">
        <v>1</v>
      </c>
      <c r="N264">
        <v>1</v>
      </c>
      <c r="O264" s="2">
        <v>1</v>
      </c>
      <c r="P264" s="2">
        <v>0</v>
      </c>
      <c r="Q264" s="2">
        <v>0</v>
      </c>
      <c r="R264" s="2">
        <v>0</v>
      </c>
      <c r="S264" s="2">
        <v>0</v>
      </c>
      <c r="T264" s="2">
        <v>1</v>
      </c>
      <c r="U264">
        <v>1</v>
      </c>
    </row>
    <row r="265" spans="1:21" x14ac:dyDescent="0.25">
      <c r="A265" s="2">
        <v>2022</v>
      </c>
      <c r="B265" s="19">
        <v>44713</v>
      </c>
      <c r="C265" t="s">
        <v>76</v>
      </c>
      <c r="D265" t="s">
        <v>147</v>
      </c>
      <c r="E265" t="s">
        <v>132</v>
      </c>
      <c r="F265" t="s">
        <v>273</v>
      </c>
      <c r="G265" s="3">
        <v>0</v>
      </c>
      <c r="H265" s="5">
        <v>2.0833333333333333E-3</v>
      </c>
      <c r="I265" s="2">
        <v>0</v>
      </c>
      <c r="J265" s="2">
        <v>0</v>
      </c>
      <c r="K265" s="2">
        <v>0</v>
      </c>
      <c r="L265" s="2">
        <v>1</v>
      </c>
      <c r="M265" s="2">
        <v>1</v>
      </c>
      <c r="N265">
        <v>0</v>
      </c>
      <c r="O265" s="2">
        <v>1</v>
      </c>
      <c r="P265" s="2">
        <v>1</v>
      </c>
      <c r="Q265" s="2">
        <v>0</v>
      </c>
      <c r="R265" s="2">
        <v>0</v>
      </c>
      <c r="S265" s="2">
        <v>0</v>
      </c>
      <c r="T265" s="2">
        <v>0</v>
      </c>
      <c r="U265">
        <v>1</v>
      </c>
    </row>
    <row r="266" spans="1:21" x14ac:dyDescent="0.25">
      <c r="A266" s="2">
        <v>2022</v>
      </c>
      <c r="B266" s="19">
        <v>44713</v>
      </c>
      <c r="C266" t="s">
        <v>77</v>
      </c>
      <c r="D266" t="s">
        <v>77</v>
      </c>
      <c r="E266" t="s">
        <v>77</v>
      </c>
      <c r="F266" t="s">
        <v>267</v>
      </c>
      <c r="G266" s="3">
        <v>0</v>
      </c>
      <c r="H266" s="5">
        <v>1.7361111111111112E-3</v>
      </c>
      <c r="I266" s="2">
        <v>0</v>
      </c>
      <c r="J266" s="2">
        <v>0</v>
      </c>
      <c r="K266" s="2">
        <v>0</v>
      </c>
      <c r="L266" s="2">
        <v>1980</v>
      </c>
      <c r="M266" s="2">
        <v>323</v>
      </c>
      <c r="N266">
        <v>0</v>
      </c>
      <c r="O266" s="2">
        <v>2</v>
      </c>
      <c r="P266" s="2">
        <v>204</v>
      </c>
      <c r="Q266" s="2">
        <v>1064</v>
      </c>
      <c r="R266" s="2">
        <v>373</v>
      </c>
      <c r="S266" s="2">
        <v>117</v>
      </c>
      <c r="T266" s="2">
        <v>222</v>
      </c>
      <c r="U266">
        <v>851</v>
      </c>
    </row>
    <row r="267" spans="1:21" x14ac:dyDescent="0.25">
      <c r="A267" s="2">
        <v>2022</v>
      </c>
      <c r="B267" s="19">
        <v>44713</v>
      </c>
      <c r="C267" t="s">
        <v>77</v>
      </c>
      <c r="D267" t="s">
        <v>77</v>
      </c>
      <c r="E267" t="s">
        <v>77</v>
      </c>
      <c r="F267" t="s">
        <v>281</v>
      </c>
      <c r="G267" s="3">
        <v>0</v>
      </c>
      <c r="H267" s="5">
        <v>1.1574097222222224E-3</v>
      </c>
      <c r="I267" s="2">
        <v>0</v>
      </c>
      <c r="J267" s="2">
        <v>0</v>
      </c>
      <c r="K267" s="2">
        <v>0</v>
      </c>
      <c r="L267" s="2">
        <v>504</v>
      </c>
      <c r="M267" s="2">
        <v>111</v>
      </c>
      <c r="N267">
        <v>0</v>
      </c>
      <c r="O267" s="2">
        <v>1</v>
      </c>
      <c r="P267" s="2">
        <v>51</v>
      </c>
      <c r="Q267" s="2">
        <v>256</v>
      </c>
      <c r="R267" s="2">
        <v>101</v>
      </c>
      <c r="S267" s="2">
        <v>36</v>
      </c>
      <c r="T267" s="2">
        <v>60</v>
      </c>
      <c r="U267">
        <v>235</v>
      </c>
    </row>
    <row r="268" spans="1:21" x14ac:dyDescent="0.25">
      <c r="A268" s="2">
        <v>2022</v>
      </c>
      <c r="B268" s="19">
        <v>44713</v>
      </c>
      <c r="C268" t="s">
        <v>77</v>
      </c>
      <c r="D268" t="s">
        <v>77</v>
      </c>
      <c r="E268" t="s">
        <v>77</v>
      </c>
      <c r="F268" t="s">
        <v>274</v>
      </c>
      <c r="G268" s="3">
        <v>0</v>
      </c>
      <c r="H268" s="5" t="s">
        <v>77</v>
      </c>
      <c r="I268" s="2">
        <v>0</v>
      </c>
      <c r="J268" s="2">
        <v>0</v>
      </c>
      <c r="K268" s="2">
        <v>0</v>
      </c>
      <c r="L268" s="2">
        <v>1751</v>
      </c>
      <c r="M268" s="2">
        <v>382</v>
      </c>
      <c r="N268">
        <v>0</v>
      </c>
      <c r="O268" s="2">
        <v>0</v>
      </c>
      <c r="P268" s="2">
        <v>209</v>
      </c>
      <c r="Q268" s="2">
        <v>914</v>
      </c>
      <c r="R268" s="2">
        <v>347</v>
      </c>
      <c r="S268" s="2">
        <v>97</v>
      </c>
      <c r="T268" s="2">
        <v>184</v>
      </c>
      <c r="U268">
        <v>741</v>
      </c>
    </row>
    <row r="269" spans="1:21" x14ac:dyDescent="0.25">
      <c r="A269" s="2">
        <v>2022</v>
      </c>
      <c r="B269" s="19">
        <v>44713</v>
      </c>
      <c r="C269" t="s">
        <v>77</v>
      </c>
      <c r="D269" t="s">
        <v>77</v>
      </c>
      <c r="E269" t="s">
        <v>77</v>
      </c>
      <c r="F269" t="s">
        <v>272</v>
      </c>
      <c r="G269" s="3">
        <v>0</v>
      </c>
      <c r="H269" s="5" t="s">
        <v>77</v>
      </c>
      <c r="I269" s="2">
        <v>0</v>
      </c>
      <c r="J269" s="2">
        <v>0</v>
      </c>
      <c r="K269" s="2">
        <v>0</v>
      </c>
      <c r="L269" s="2">
        <v>1420</v>
      </c>
      <c r="M269" s="2">
        <v>323</v>
      </c>
      <c r="N269">
        <v>0</v>
      </c>
      <c r="O269" s="2">
        <v>0</v>
      </c>
      <c r="P269" s="2">
        <v>176</v>
      </c>
      <c r="Q269" s="2">
        <v>709</v>
      </c>
      <c r="R269" s="2">
        <v>293</v>
      </c>
      <c r="S269" s="2">
        <v>71</v>
      </c>
      <c r="T269" s="2">
        <v>171</v>
      </c>
      <c r="U269">
        <v>726</v>
      </c>
    </row>
    <row r="270" spans="1:21" x14ac:dyDescent="0.25">
      <c r="A270" s="2">
        <v>2022</v>
      </c>
      <c r="B270" s="19">
        <v>44713</v>
      </c>
      <c r="C270" t="s">
        <v>77</v>
      </c>
      <c r="D270" t="s">
        <v>77</v>
      </c>
      <c r="E270" t="s">
        <v>77</v>
      </c>
      <c r="F270" t="s">
        <v>271</v>
      </c>
      <c r="G270" s="3">
        <v>0</v>
      </c>
      <c r="H270" s="5" t="s">
        <v>77</v>
      </c>
      <c r="I270" s="2">
        <v>0</v>
      </c>
      <c r="J270" s="2">
        <v>0</v>
      </c>
      <c r="K270" s="2">
        <v>0</v>
      </c>
      <c r="L270" s="2">
        <v>1294</v>
      </c>
      <c r="M270" s="2">
        <v>288</v>
      </c>
      <c r="N270">
        <v>0</v>
      </c>
      <c r="O270" s="2">
        <v>0</v>
      </c>
      <c r="P270" s="2">
        <v>158</v>
      </c>
      <c r="Q270" s="2">
        <v>681</v>
      </c>
      <c r="R270" s="2">
        <v>245</v>
      </c>
      <c r="S270" s="2">
        <v>55</v>
      </c>
      <c r="T270" s="2">
        <v>155</v>
      </c>
      <c r="U270">
        <v>601</v>
      </c>
    </row>
    <row r="271" spans="1:21" x14ac:dyDescent="0.25">
      <c r="A271" s="2">
        <v>2022</v>
      </c>
      <c r="B271" s="19">
        <v>44713</v>
      </c>
      <c r="C271" t="s">
        <v>77</v>
      </c>
      <c r="D271" t="s">
        <v>77</v>
      </c>
      <c r="E271" t="s">
        <v>77</v>
      </c>
      <c r="F271" t="s">
        <v>268</v>
      </c>
      <c r="G271" s="3">
        <v>0</v>
      </c>
      <c r="H271" s="5" t="s">
        <v>77</v>
      </c>
      <c r="I271" s="2">
        <v>0</v>
      </c>
      <c r="J271" s="2">
        <v>0</v>
      </c>
      <c r="K271" s="2">
        <v>0</v>
      </c>
      <c r="L271" s="2">
        <v>1396</v>
      </c>
      <c r="M271" s="2">
        <v>257</v>
      </c>
      <c r="N271">
        <v>0</v>
      </c>
      <c r="O271" s="2">
        <v>1</v>
      </c>
      <c r="P271" s="2">
        <v>151</v>
      </c>
      <c r="Q271" s="2">
        <v>695</v>
      </c>
      <c r="R271" s="2">
        <v>279</v>
      </c>
      <c r="S271" s="2">
        <v>75</v>
      </c>
      <c r="T271" s="2">
        <v>196</v>
      </c>
      <c r="U271">
        <v>597</v>
      </c>
    </row>
    <row r="272" spans="1:21" x14ac:dyDescent="0.25">
      <c r="A272" s="2">
        <v>2022</v>
      </c>
      <c r="B272" s="19">
        <v>44713</v>
      </c>
      <c r="C272" t="s">
        <v>77</v>
      </c>
      <c r="D272" t="s">
        <v>77</v>
      </c>
      <c r="E272" t="s">
        <v>77</v>
      </c>
      <c r="F272" t="s">
        <v>269</v>
      </c>
      <c r="G272" s="3">
        <v>0</v>
      </c>
      <c r="H272" s="5" t="s">
        <v>77</v>
      </c>
      <c r="I272" s="2">
        <v>0</v>
      </c>
      <c r="J272" s="2">
        <v>0</v>
      </c>
      <c r="K272" s="2">
        <v>0</v>
      </c>
      <c r="L272" s="2">
        <v>1109</v>
      </c>
      <c r="M272" s="2">
        <v>255</v>
      </c>
      <c r="N272">
        <v>0</v>
      </c>
      <c r="O272" s="2">
        <v>0</v>
      </c>
      <c r="P272" s="2">
        <v>130</v>
      </c>
      <c r="Q272" s="2">
        <v>598</v>
      </c>
      <c r="R272" s="2">
        <v>234</v>
      </c>
      <c r="S272" s="2">
        <v>54</v>
      </c>
      <c r="T272" s="2">
        <v>93</v>
      </c>
      <c r="U272">
        <v>487</v>
      </c>
    </row>
    <row r="273" spans="1:21" x14ac:dyDescent="0.25">
      <c r="A273" s="2">
        <v>2022</v>
      </c>
      <c r="B273" s="19">
        <v>44713</v>
      </c>
      <c r="C273" t="s">
        <v>77</v>
      </c>
      <c r="D273" t="s">
        <v>77</v>
      </c>
      <c r="E273" t="s">
        <v>77</v>
      </c>
      <c r="F273" t="s">
        <v>282</v>
      </c>
      <c r="G273" s="3">
        <v>0</v>
      </c>
      <c r="H273" s="5" t="s">
        <v>77</v>
      </c>
      <c r="I273" s="2">
        <v>0</v>
      </c>
      <c r="J273" s="2">
        <v>0</v>
      </c>
      <c r="K273" s="2">
        <v>0</v>
      </c>
      <c r="L273" s="2">
        <v>1229</v>
      </c>
      <c r="M273" s="2">
        <v>245</v>
      </c>
      <c r="N273">
        <v>0</v>
      </c>
      <c r="O273" s="2">
        <v>0</v>
      </c>
      <c r="P273" s="2">
        <v>100</v>
      </c>
      <c r="Q273" s="2">
        <v>677</v>
      </c>
      <c r="R273" s="2">
        <v>240</v>
      </c>
      <c r="S273" s="2">
        <v>79</v>
      </c>
      <c r="T273" s="2">
        <v>133</v>
      </c>
      <c r="U273">
        <v>579</v>
      </c>
    </row>
    <row r="274" spans="1:21" x14ac:dyDescent="0.25">
      <c r="A274" s="2">
        <v>2022</v>
      </c>
      <c r="B274" s="19">
        <v>44713</v>
      </c>
      <c r="C274" t="s">
        <v>77</v>
      </c>
      <c r="D274" t="s">
        <v>77</v>
      </c>
      <c r="E274" t="s">
        <v>77</v>
      </c>
      <c r="F274" t="s">
        <v>276</v>
      </c>
      <c r="G274" s="3">
        <v>0</v>
      </c>
      <c r="H274" s="5" t="s">
        <v>77</v>
      </c>
      <c r="I274" s="2">
        <v>0</v>
      </c>
      <c r="J274" s="2">
        <v>0</v>
      </c>
      <c r="K274" s="2">
        <v>0</v>
      </c>
      <c r="L274" s="2">
        <v>1245</v>
      </c>
      <c r="M274" s="2">
        <v>237</v>
      </c>
      <c r="N274">
        <v>0</v>
      </c>
      <c r="O274" s="2">
        <v>0</v>
      </c>
      <c r="P274" s="2">
        <v>95</v>
      </c>
      <c r="Q274" s="2">
        <v>628</v>
      </c>
      <c r="R274" s="2">
        <v>284</v>
      </c>
      <c r="S274" s="2">
        <v>74</v>
      </c>
      <c r="T274" s="2">
        <v>164</v>
      </c>
      <c r="U274">
        <v>569</v>
      </c>
    </row>
    <row r="275" spans="1:21" x14ac:dyDescent="0.25">
      <c r="A275" s="2">
        <v>2022</v>
      </c>
      <c r="B275" s="19">
        <v>44713</v>
      </c>
      <c r="C275" t="s">
        <v>77</v>
      </c>
      <c r="D275" t="s">
        <v>77</v>
      </c>
      <c r="E275" t="s">
        <v>77</v>
      </c>
      <c r="F275" t="s">
        <v>285</v>
      </c>
      <c r="G275" s="3">
        <v>0</v>
      </c>
      <c r="H275" s="5" t="s">
        <v>77</v>
      </c>
      <c r="I275" s="2">
        <v>0</v>
      </c>
      <c r="J275" s="2">
        <v>0</v>
      </c>
      <c r="K275" s="2">
        <v>0</v>
      </c>
      <c r="L275" s="2">
        <v>1032</v>
      </c>
      <c r="M275" s="2">
        <v>220</v>
      </c>
      <c r="N275">
        <v>0</v>
      </c>
      <c r="O275" s="2">
        <v>1</v>
      </c>
      <c r="P275" s="2">
        <v>99</v>
      </c>
      <c r="Q275" s="2">
        <v>553</v>
      </c>
      <c r="R275" s="2">
        <v>203</v>
      </c>
      <c r="S275" s="2">
        <v>41</v>
      </c>
      <c r="T275" s="2">
        <v>136</v>
      </c>
      <c r="U275">
        <v>495</v>
      </c>
    </row>
    <row r="276" spans="1:21" x14ac:dyDescent="0.25">
      <c r="A276" s="2">
        <v>2022</v>
      </c>
      <c r="B276" s="19">
        <v>44713</v>
      </c>
      <c r="C276" t="s">
        <v>77</v>
      </c>
      <c r="D276" t="s">
        <v>77</v>
      </c>
      <c r="E276" t="s">
        <v>77</v>
      </c>
      <c r="F276" t="s">
        <v>277</v>
      </c>
      <c r="G276" s="3">
        <v>0</v>
      </c>
      <c r="H276" s="5" t="s">
        <v>77</v>
      </c>
      <c r="I276" s="2">
        <v>0</v>
      </c>
      <c r="J276" s="2">
        <v>0</v>
      </c>
      <c r="K276" s="2">
        <v>0</v>
      </c>
      <c r="L276" s="2">
        <v>1124</v>
      </c>
      <c r="M276" s="2">
        <v>219</v>
      </c>
      <c r="N276">
        <v>0</v>
      </c>
      <c r="O276" s="2">
        <v>0</v>
      </c>
      <c r="P276" s="2">
        <v>100</v>
      </c>
      <c r="Q276" s="2">
        <v>587</v>
      </c>
      <c r="R276" s="2">
        <v>240</v>
      </c>
      <c r="S276" s="2">
        <v>61</v>
      </c>
      <c r="T276" s="2">
        <v>136</v>
      </c>
      <c r="U276">
        <v>520</v>
      </c>
    </row>
    <row r="277" spans="1:21" x14ac:dyDescent="0.25">
      <c r="A277" s="2">
        <v>2022</v>
      </c>
      <c r="B277" s="19">
        <v>44713</v>
      </c>
      <c r="C277" t="s">
        <v>77</v>
      </c>
      <c r="D277" t="s">
        <v>77</v>
      </c>
      <c r="E277" t="s">
        <v>77</v>
      </c>
      <c r="F277" t="s">
        <v>270</v>
      </c>
      <c r="G277" s="3">
        <v>0</v>
      </c>
      <c r="H277" s="5" t="s">
        <v>77</v>
      </c>
      <c r="I277" s="2">
        <v>0</v>
      </c>
      <c r="J277" s="2">
        <v>0</v>
      </c>
      <c r="K277" s="2">
        <v>0</v>
      </c>
      <c r="L277" s="2">
        <v>1037</v>
      </c>
      <c r="M277" s="2">
        <v>218</v>
      </c>
      <c r="N277">
        <v>0</v>
      </c>
      <c r="O277" s="2">
        <v>1</v>
      </c>
      <c r="P277" s="2">
        <v>121</v>
      </c>
      <c r="Q277" s="2">
        <v>513</v>
      </c>
      <c r="R277" s="2">
        <v>197</v>
      </c>
      <c r="S277" s="2">
        <v>58</v>
      </c>
      <c r="T277" s="2">
        <v>148</v>
      </c>
      <c r="U277">
        <v>523</v>
      </c>
    </row>
    <row r="278" spans="1:21" x14ac:dyDescent="0.25">
      <c r="A278" s="2">
        <v>2022</v>
      </c>
      <c r="B278" s="19">
        <v>44713</v>
      </c>
      <c r="C278" t="s">
        <v>77</v>
      </c>
      <c r="D278" t="s">
        <v>77</v>
      </c>
      <c r="E278" t="s">
        <v>77</v>
      </c>
      <c r="F278" t="s">
        <v>275</v>
      </c>
      <c r="G278" s="3">
        <v>0</v>
      </c>
      <c r="H278" s="5" t="s">
        <v>77</v>
      </c>
      <c r="I278" s="2">
        <v>0</v>
      </c>
      <c r="J278" s="2">
        <v>0</v>
      </c>
      <c r="K278" s="2">
        <v>0</v>
      </c>
      <c r="L278" s="2">
        <v>1149</v>
      </c>
      <c r="M278" s="2">
        <v>216</v>
      </c>
      <c r="N278">
        <v>0</v>
      </c>
      <c r="O278" s="2">
        <v>0</v>
      </c>
      <c r="P278" s="2">
        <v>104</v>
      </c>
      <c r="Q278" s="2">
        <v>650</v>
      </c>
      <c r="R278" s="2">
        <v>208</v>
      </c>
      <c r="S278" s="2">
        <v>64</v>
      </c>
      <c r="T278" s="2">
        <v>123</v>
      </c>
      <c r="U278">
        <v>488</v>
      </c>
    </row>
    <row r="279" spans="1:21" x14ac:dyDescent="0.25">
      <c r="A279" s="2">
        <v>2022</v>
      </c>
      <c r="B279" s="19">
        <v>44713</v>
      </c>
      <c r="C279" t="s">
        <v>77</v>
      </c>
      <c r="D279" t="s">
        <v>77</v>
      </c>
      <c r="E279" t="s">
        <v>77</v>
      </c>
      <c r="F279" t="s">
        <v>283</v>
      </c>
      <c r="G279" s="3">
        <v>0</v>
      </c>
      <c r="H279" s="5" t="s">
        <v>77</v>
      </c>
      <c r="I279" s="2">
        <v>0</v>
      </c>
      <c r="J279" s="2">
        <v>0</v>
      </c>
      <c r="K279" s="2">
        <v>0</v>
      </c>
      <c r="L279" s="2">
        <v>1049</v>
      </c>
      <c r="M279" s="2">
        <v>201</v>
      </c>
      <c r="N279">
        <v>0</v>
      </c>
      <c r="O279" s="2">
        <v>0</v>
      </c>
      <c r="P279" s="2">
        <v>127</v>
      </c>
      <c r="Q279" s="2">
        <v>571</v>
      </c>
      <c r="R279" s="2">
        <v>220</v>
      </c>
      <c r="S279" s="2">
        <v>48</v>
      </c>
      <c r="T279" s="2">
        <v>83</v>
      </c>
      <c r="U279">
        <v>496</v>
      </c>
    </row>
    <row r="280" spans="1:21" x14ac:dyDescent="0.25">
      <c r="A280" s="2">
        <v>2022</v>
      </c>
      <c r="B280" s="19">
        <v>44713</v>
      </c>
      <c r="C280" t="s">
        <v>77</v>
      </c>
      <c r="D280" t="s">
        <v>77</v>
      </c>
      <c r="E280" t="s">
        <v>77</v>
      </c>
      <c r="F280" t="s">
        <v>279</v>
      </c>
      <c r="G280" s="3">
        <v>0</v>
      </c>
      <c r="H280" s="5" t="s">
        <v>77</v>
      </c>
      <c r="I280" s="2">
        <v>0</v>
      </c>
      <c r="J280" s="2">
        <v>0</v>
      </c>
      <c r="K280" s="2">
        <v>0</v>
      </c>
      <c r="L280" s="2">
        <v>690</v>
      </c>
      <c r="M280" s="2">
        <v>143</v>
      </c>
      <c r="N280">
        <v>0</v>
      </c>
      <c r="O280" s="2">
        <v>0</v>
      </c>
      <c r="P280" s="2">
        <v>74</v>
      </c>
      <c r="Q280" s="2">
        <v>335</v>
      </c>
      <c r="R280" s="2">
        <v>158</v>
      </c>
      <c r="S280" s="2">
        <v>36</v>
      </c>
      <c r="T280" s="2">
        <v>87</v>
      </c>
      <c r="U280">
        <v>329</v>
      </c>
    </row>
    <row r="281" spans="1:21" x14ac:dyDescent="0.25">
      <c r="A281" s="2">
        <v>2022</v>
      </c>
      <c r="B281" s="19">
        <v>44713</v>
      </c>
      <c r="C281" t="s">
        <v>77</v>
      </c>
      <c r="D281" t="s">
        <v>77</v>
      </c>
      <c r="E281" t="s">
        <v>77</v>
      </c>
      <c r="F281" t="s">
        <v>284</v>
      </c>
      <c r="G281" s="3">
        <v>0</v>
      </c>
      <c r="H281" s="5" t="s">
        <v>77</v>
      </c>
      <c r="I281" s="2">
        <v>0</v>
      </c>
      <c r="J281" s="2">
        <v>0</v>
      </c>
      <c r="K281" s="2">
        <v>0</v>
      </c>
      <c r="L281" s="2">
        <v>581</v>
      </c>
      <c r="M281" s="2">
        <v>138</v>
      </c>
      <c r="N281">
        <v>0</v>
      </c>
      <c r="O281" s="2">
        <v>1</v>
      </c>
      <c r="P281" s="2">
        <v>65</v>
      </c>
      <c r="Q281" s="2">
        <v>291</v>
      </c>
      <c r="R281" s="2">
        <v>116</v>
      </c>
      <c r="S281" s="2">
        <v>29</v>
      </c>
      <c r="T281" s="2">
        <v>80</v>
      </c>
      <c r="U281">
        <v>307</v>
      </c>
    </row>
    <row r="282" spans="1:21" x14ac:dyDescent="0.25">
      <c r="A282" s="2">
        <v>2022</v>
      </c>
      <c r="B282" s="19">
        <v>44713</v>
      </c>
      <c r="C282" t="s">
        <v>77</v>
      </c>
      <c r="D282" t="s">
        <v>77</v>
      </c>
      <c r="E282" t="s">
        <v>77</v>
      </c>
      <c r="F282" t="s">
        <v>280</v>
      </c>
      <c r="G282" s="3">
        <v>0</v>
      </c>
      <c r="H282" s="5" t="s">
        <v>77</v>
      </c>
      <c r="I282" s="2">
        <v>0</v>
      </c>
      <c r="J282" s="2">
        <v>0</v>
      </c>
      <c r="K282" s="2">
        <v>0</v>
      </c>
      <c r="L282" s="2">
        <v>656</v>
      </c>
      <c r="M282" s="2">
        <v>137</v>
      </c>
      <c r="N282">
        <v>0</v>
      </c>
      <c r="O282" s="2">
        <v>0</v>
      </c>
      <c r="P282" s="2">
        <v>66</v>
      </c>
      <c r="Q282" s="2">
        <v>344</v>
      </c>
      <c r="R282" s="2">
        <v>126</v>
      </c>
      <c r="S282" s="2">
        <v>39</v>
      </c>
      <c r="T282" s="2">
        <v>81</v>
      </c>
      <c r="U282">
        <v>316</v>
      </c>
    </row>
    <row r="283" spans="1:21" x14ac:dyDescent="0.25">
      <c r="A283" s="2">
        <v>2022</v>
      </c>
      <c r="B283" s="19">
        <v>44713</v>
      </c>
      <c r="C283" t="s">
        <v>77</v>
      </c>
      <c r="D283" t="s">
        <v>77</v>
      </c>
      <c r="E283" t="s">
        <v>77</v>
      </c>
      <c r="F283" t="s">
        <v>286</v>
      </c>
      <c r="G283" s="3">
        <v>0</v>
      </c>
      <c r="H283" s="5" t="s">
        <v>77</v>
      </c>
      <c r="I283" s="2">
        <v>0</v>
      </c>
      <c r="J283" s="2">
        <v>0</v>
      </c>
      <c r="K283" s="2">
        <v>0</v>
      </c>
      <c r="L283" s="2">
        <v>512</v>
      </c>
      <c r="M283" s="2">
        <v>83</v>
      </c>
      <c r="N283">
        <v>0</v>
      </c>
      <c r="O283" s="2">
        <v>0</v>
      </c>
      <c r="P283" s="2">
        <v>39</v>
      </c>
      <c r="Q283" s="2">
        <v>237</v>
      </c>
      <c r="R283" s="2">
        <v>108</v>
      </c>
      <c r="S283" s="2">
        <v>44</v>
      </c>
      <c r="T283" s="2">
        <v>84</v>
      </c>
      <c r="U283">
        <v>244</v>
      </c>
    </row>
    <row r="284" spans="1:21" x14ac:dyDescent="0.25">
      <c r="A284" s="2">
        <v>2022</v>
      </c>
      <c r="B284" s="19">
        <v>44713</v>
      </c>
      <c r="C284" t="s">
        <v>80</v>
      </c>
      <c r="D284" t="s">
        <v>229</v>
      </c>
      <c r="E284" t="s">
        <v>150</v>
      </c>
      <c r="F284" t="s">
        <v>275</v>
      </c>
      <c r="G284" s="3">
        <v>0</v>
      </c>
      <c r="H284" s="5" t="s">
        <v>77</v>
      </c>
      <c r="I284" s="2">
        <v>0</v>
      </c>
      <c r="J284" s="2">
        <v>0</v>
      </c>
      <c r="K284" s="2">
        <v>0</v>
      </c>
      <c r="L284" s="2">
        <v>4</v>
      </c>
      <c r="M284" s="2">
        <v>4</v>
      </c>
      <c r="N284">
        <v>0</v>
      </c>
      <c r="O284" s="2">
        <v>4</v>
      </c>
      <c r="P284" s="2">
        <v>0</v>
      </c>
      <c r="Q284" s="2">
        <v>1</v>
      </c>
      <c r="R284" s="2">
        <v>3</v>
      </c>
      <c r="S284" s="2">
        <v>0</v>
      </c>
      <c r="T284" s="2">
        <v>0</v>
      </c>
      <c r="U284">
        <v>4</v>
      </c>
    </row>
    <row r="285" spans="1:21" x14ac:dyDescent="0.25">
      <c r="A285" s="2">
        <v>2022</v>
      </c>
      <c r="B285" s="19">
        <v>44713</v>
      </c>
      <c r="C285" t="s">
        <v>82</v>
      </c>
      <c r="D285" t="s">
        <v>165</v>
      </c>
      <c r="E285" t="s">
        <v>77</v>
      </c>
      <c r="F285" t="s">
        <v>267</v>
      </c>
      <c r="G285" s="3">
        <v>0</v>
      </c>
      <c r="H285" s="5" t="s">
        <v>77</v>
      </c>
      <c r="I285" s="2">
        <v>0</v>
      </c>
      <c r="J285" s="2">
        <v>0</v>
      </c>
      <c r="K285" s="2">
        <v>0</v>
      </c>
      <c r="L285" s="2">
        <v>3</v>
      </c>
      <c r="M285" s="2">
        <v>3</v>
      </c>
      <c r="N285">
        <v>0</v>
      </c>
      <c r="O285" s="2">
        <v>3</v>
      </c>
      <c r="P285" s="2">
        <v>0</v>
      </c>
      <c r="Q285" s="2">
        <v>3</v>
      </c>
      <c r="R285" s="2">
        <v>0</v>
      </c>
      <c r="S285" s="2">
        <v>0</v>
      </c>
      <c r="T285" s="2">
        <v>0</v>
      </c>
      <c r="U285">
        <v>3</v>
      </c>
    </row>
    <row r="286" spans="1:21" x14ac:dyDescent="0.25">
      <c r="A286" s="2">
        <v>2022</v>
      </c>
      <c r="B286" s="19">
        <v>44713</v>
      </c>
      <c r="C286" t="s">
        <v>80</v>
      </c>
      <c r="D286" t="s">
        <v>229</v>
      </c>
      <c r="E286" t="s">
        <v>150</v>
      </c>
      <c r="F286" t="s">
        <v>267</v>
      </c>
      <c r="G286" s="3">
        <v>0</v>
      </c>
      <c r="H286" s="5" t="s">
        <v>77</v>
      </c>
      <c r="I286" s="2">
        <v>0</v>
      </c>
      <c r="J286" s="2">
        <v>0</v>
      </c>
      <c r="K286" s="2">
        <v>0</v>
      </c>
      <c r="L286" s="2">
        <v>2</v>
      </c>
      <c r="M286" s="2">
        <v>2</v>
      </c>
      <c r="N286">
        <v>0</v>
      </c>
      <c r="O286" s="2">
        <v>2</v>
      </c>
      <c r="P286" s="2">
        <v>0</v>
      </c>
      <c r="Q286" s="2">
        <v>1</v>
      </c>
      <c r="R286" s="2">
        <v>1</v>
      </c>
      <c r="S286" s="2">
        <v>0</v>
      </c>
      <c r="T286" s="2">
        <v>0</v>
      </c>
      <c r="U286">
        <v>2</v>
      </c>
    </row>
    <row r="287" spans="1:21" x14ac:dyDescent="0.25">
      <c r="A287" s="2">
        <v>2022</v>
      </c>
      <c r="B287" s="19">
        <v>44713</v>
      </c>
      <c r="C287" t="s">
        <v>82</v>
      </c>
      <c r="D287" t="s">
        <v>178</v>
      </c>
      <c r="E287" t="s">
        <v>77</v>
      </c>
      <c r="F287" t="s">
        <v>269</v>
      </c>
      <c r="G287" s="3">
        <v>0</v>
      </c>
      <c r="H287" s="5" t="s">
        <v>77</v>
      </c>
      <c r="I287" s="2">
        <v>0</v>
      </c>
      <c r="J287" s="2">
        <v>0</v>
      </c>
      <c r="K287" s="2">
        <v>0</v>
      </c>
      <c r="L287" s="2">
        <v>4</v>
      </c>
      <c r="M287" s="2">
        <v>2</v>
      </c>
      <c r="N287">
        <v>0</v>
      </c>
      <c r="O287" s="2">
        <v>0</v>
      </c>
      <c r="P287" s="2">
        <v>0</v>
      </c>
      <c r="Q287" s="2">
        <v>0</v>
      </c>
      <c r="R287" s="2">
        <v>1</v>
      </c>
      <c r="S287" s="2">
        <v>0</v>
      </c>
      <c r="T287" s="2">
        <v>3</v>
      </c>
      <c r="U287">
        <v>4</v>
      </c>
    </row>
    <row r="288" spans="1:21" x14ac:dyDescent="0.25">
      <c r="A288" s="2">
        <v>2022</v>
      </c>
      <c r="B288" s="19">
        <v>44713</v>
      </c>
      <c r="C288" t="s">
        <v>82</v>
      </c>
      <c r="D288" t="s">
        <v>178</v>
      </c>
      <c r="E288" t="s">
        <v>77</v>
      </c>
      <c r="F288" t="s">
        <v>271</v>
      </c>
      <c r="G288" s="3">
        <v>0</v>
      </c>
      <c r="H288" s="5" t="s">
        <v>77</v>
      </c>
      <c r="I288" s="2">
        <v>0</v>
      </c>
      <c r="J288" s="2">
        <v>0</v>
      </c>
      <c r="K288" s="2">
        <v>0</v>
      </c>
      <c r="L288" s="2">
        <v>3</v>
      </c>
      <c r="M288" s="2">
        <v>2</v>
      </c>
      <c r="N288">
        <v>0</v>
      </c>
      <c r="O288" s="2">
        <v>0</v>
      </c>
      <c r="P288" s="2">
        <v>0</v>
      </c>
      <c r="Q288" s="2">
        <v>1</v>
      </c>
      <c r="R288" s="2">
        <v>0</v>
      </c>
      <c r="S288" s="2">
        <v>0</v>
      </c>
      <c r="T288" s="2">
        <v>2</v>
      </c>
      <c r="U288">
        <v>3</v>
      </c>
    </row>
    <row r="289" spans="1:21" x14ac:dyDescent="0.25">
      <c r="A289" s="2">
        <v>2022</v>
      </c>
      <c r="B289" s="19">
        <v>44713</v>
      </c>
      <c r="C289" t="s">
        <v>82</v>
      </c>
      <c r="D289" t="s">
        <v>178</v>
      </c>
      <c r="E289" t="s">
        <v>77</v>
      </c>
      <c r="F289" t="s">
        <v>274</v>
      </c>
      <c r="G289" s="3">
        <v>0</v>
      </c>
      <c r="H289" s="5" t="s">
        <v>77</v>
      </c>
      <c r="I289" s="2">
        <v>0</v>
      </c>
      <c r="J289" s="2">
        <v>0</v>
      </c>
      <c r="K289" s="2">
        <v>0</v>
      </c>
      <c r="L289" s="2">
        <v>2</v>
      </c>
      <c r="M289" s="2">
        <v>2</v>
      </c>
      <c r="N289">
        <v>0</v>
      </c>
      <c r="O289" s="2">
        <v>0</v>
      </c>
      <c r="P289" s="2">
        <v>0</v>
      </c>
      <c r="Q289" s="2">
        <v>2</v>
      </c>
      <c r="R289" s="2">
        <v>0</v>
      </c>
      <c r="S289" s="2">
        <v>0</v>
      </c>
      <c r="T289" s="2">
        <v>0</v>
      </c>
      <c r="U289">
        <v>2</v>
      </c>
    </row>
    <row r="290" spans="1:21" x14ac:dyDescent="0.25">
      <c r="A290" s="2">
        <v>2022</v>
      </c>
      <c r="B290" s="19">
        <v>44713</v>
      </c>
      <c r="C290" t="s">
        <v>77</v>
      </c>
      <c r="D290" t="s">
        <v>77</v>
      </c>
      <c r="E290" t="s">
        <v>77</v>
      </c>
      <c r="F290" t="s">
        <v>82</v>
      </c>
      <c r="G290" s="3">
        <v>0</v>
      </c>
      <c r="H290" s="5" t="s">
        <v>77</v>
      </c>
      <c r="I290" s="2">
        <v>0</v>
      </c>
      <c r="J290" s="2">
        <v>0</v>
      </c>
      <c r="K290" s="2">
        <v>0</v>
      </c>
      <c r="L290" s="2">
        <v>123</v>
      </c>
      <c r="M290" s="2">
        <v>2</v>
      </c>
      <c r="N290">
        <v>0</v>
      </c>
      <c r="O290" s="2">
        <v>0</v>
      </c>
      <c r="P290" s="2">
        <v>6</v>
      </c>
      <c r="Q290" s="2">
        <v>116</v>
      </c>
      <c r="R290" s="2">
        <v>1</v>
      </c>
      <c r="S290" s="2">
        <v>0</v>
      </c>
      <c r="T290" s="2">
        <v>0</v>
      </c>
      <c r="U290">
        <v>4</v>
      </c>
    </row>
    <row r="291" spans="1:21" x14ac:dyDescent="0.25">
      <c r="A291" s="2">
        <v>2022</v>
      </c>
      <c r="B291" s="19">
        <v>44713</v>
      </c>
      <c r="C291" t="s">
        <v>81</v>
      </c>
      <c r="D291" t="s">
        <v>140</v>
      </c>
      <c r="E291" t="s">
        <v>132</v>
      </c>
      <c r="F291" t="s">
        <v>281</v>
      </c>
      <c r="G291" s="3">
        <v>0</v>
      </c>
      <c r="H291" s="5" t="s">
        <v>77</v>
      </c>
      <c r="I291" s="2">
        <v>0</v>
      </c>
      <c r="J291" s="2">
        <v>0</v>
      </c>
      <c r="K291" s="2">
        <v>0</v>
      </c>
      <c r="L291" s="2">
        <v>1</v>
      </c>
      <c r="M291" s="2">
        <v>1</v>
      </c>
      <c r="N291">
        <v>1</v>
      </c>
      <c r="O291" s="2">
        <v>1</v>
      </c>
      <c r="P291" s="2">
        <v>0</v>
      </c>
      <c r="Q291" s="2">
        <v>0</v>
      </c>
      <c r="R291" s="2">
        <v>0</v>
      </c>
      <c r="S291" s="2">
        <v>0</v>
      </c>
      <c r="T291" s="2">
        <v>1</v>
      </c>
      <c r="U291">
        <v>1</v>
      </c>
    </row>
    <row r="292" spans="1:21" x14ac:dyDescent="0.25">
      <c r="A292" s="2">
        <v>2022</v>
      </c>
      <c r="B292" s="19">
        <v>44713</v>
      </c>
      <c r="C292" t="s">
        <v>81</v>
      </c>
      <c r="D292" t="s">
        <v>141</v>
      </c>
      <c r="E292" t="s">
        <v>132</v>
      </c>
      <c r="F292" t="s">
        <v>283</v>
      </c>
      <c r="G292" s="3">
        <v>0</v>
      </c>
      <c r="H292" s="5" t="s">
        <v>77</v>
      </c>
      <c r="I292" s="2">
        <v>0</v>
      </c>
      <c r="J292" s="2">
        <v>0</v>
      </c>
      <c r="K292" s="2">
        <v>0</v>
      </c>
      <c r="L292" s="2">
        <v>1</v>
      </c>
      <c r="M292" s="2">
        <v>1</v>
      </c>
      <c r="N292">
        <v>1</v>
      </c>
      <c r="O292" s="2">
        <v>1</v>
      </c>
      <c r="P292" s="2">
        <v>0</v>
      </c>
      <c r="Q292" s="2">
        <v>0</v>
      </c>
      <c r="R292" s="2">
        <v>1</v>
      </c>
      <c r="S292" s="2">
        <v>0</v>
      </c>
      <c r="T292" s="2">
        <v>0</v>
      </c>
      <c r="U292">
        <v>1</v>
      </c>
    </row>
    <row r="293" spans="1:21" x14ac:dyDescent="0.25">
      <c r="A293" s="2">
        <v>2022</v>
      </c>
      <c r="B293" s="19">
        <v>44713</v>
      </c>
      <c r="C293" t="s">
        <v>89</v>
      </c>
      <c r="D293" t="s">
        <v>169</v>
      </c>
      <c r="E293" t="s">
        <v>170</v>
      </c>
      <c r="F293" t="s">
        <v>279</v>
      </c>
      <c r="G293" s="3">
        <v>0</v>
      </c>
      <c r="H293" s="5" t="s">
        <v>77</v>
      </c>
      <c r="I293" s="2">
        <v>0</v>
      </c>
      <c r="J293" s="2">
        <v>0</v>
      </c>
      <c r="K293" s="2">
        <v>0</v>
      </c>
      <c r="L293" s="2">
        <v>1</v>
      </c>
      <c r="M293" s="2">
        <v>1</v>
      </c>
      <c r="N293">
        <v>0</v>
      </c>
      <c r="O293" s="2">
        <v>1</v>
      </c>
      <c r="P293" s="2">
        <v>0</v>
      </c>
      <c r="Q293" s="2">
        <v>0</v>
      </c>
      <c r="R293" s="2">
        <v>1</v>
      </c>
      <c r="S293" s="2">
        <v>0</v>
      </c>
      <c r="T293" s="2">
        <v>0</v>
      </c>
      <c r="U293">
        <v>1</v>
      </c>
    </row>
    <row r="294" spans="1:21" x14ac:dyDescent="0.25">
      <c r="A294" s="2">
        <v>2022</v>
      </c>
      <c r="B294" s="19">
        <v>44713</v>
      </c>
      <c r="C294" t="s">
        <v>87</v>
      </c>
      <c r="D294" t="s">
        <v>220</v>
      </c>
      <c r="E294" t="s">
        <v>150</v>
      </c>
      <c r="F294" t="s">
        <v>287</v>
      </c>
      <c r="G294" s="3">
        <v>0</v>
      </c>
      <c r="H294" s="5" t="s">
        <v>77</v>
      </c>
      <c r="I294" s="2">
        <v>0</v>
      </c>
      <c r="J294" s="2">
        <v>0</v>
      </c>
      <c r="K294" s="2">
        <v>0</v>
      </c>
      <c r="L294" s="2">
        <v>1</v>
      </c>
      <c r="M294" s="2">
        <v>1</v>
      </c>
      <c r="N294">
        <v>0</v>
      </c>
      <c r="O294" s="2">
        <v>1</v>
      </c>
      <c r="P294" s="2">
        <v>0</v>
      </c>
      <c r="Q294" s="2">
        <v>1</v>
      </c>
      <c r="R294" s="2">
        <v>0</v>
      </c>
      <c r="S294" s="2">
        <v>0</v>
      </c>
      <c r="T294" s="2">
        <v>0</v>
      </c>
      <c r="U294">
        <v>1</v>
      </c>
    </row>
    <row r="295" spans="1:21" x14ac:dyDescent="0.25">
      <c r="A295" s="2">
        <v>2022</v>
      </c>
      <c r="B295" s="19">
        <v>44713</v>
      </c>
      <c r="C295" t="s">
        <v>90</v>
      </c>
      <c r="D295" t="s">
        <v>174</v>
      </c>
      <c r="E295" t="s">
        <v>153</v>
      </c>
      <c r="F295" t="s">
        <v>272</v>
      </c>
      <c r="G295" s="3">
        <v>0</v>
      </c>
      <c r="H295" s="5" t="s">
        <v>77</v>
      </c>
      <c r="I295" s="2">
        <v>0</v>
      </c>
      <c r="J295" s="2">
        <v>0</v>
      </c>
      <c r="K295" s="2">
        <v>0</v>
      </c>
      <c r="L295" s="2">
        <v>1</v>
      </c>
      <c r="M295" s="2">
        <v>1</v>
      </c>
      <c r="N295">
        <v>0</v>
      </c>
      <c r="O295" s="2">
        <v>1</v>
      </c>
      <c r="P295" s="2">
        <v>0</v>
      </c>
      <c r="Q295" s="2">
        <v>1</v>
      </c>
      <c r="R295" s="2">
        <v>0</v>
      </c>
      <c r="S295" s="2">
        <v>0</v>
      </c>
      <c r="T295" s="2">
        <v>0</v>
      </c>
      <c r="U295">
        <v>1</v>
      </c>
    </row>
    <row r="296" spans="1:21" x14ac:dyDescent="0.25">
      <c r="A296" s="2">
        <v>2022</v>
      </c>
      <c r="B296" s="19">
        <v>44713</v>
      </c>
      <c r="C296" t="s">
        <v>94</v>
      </c>
      <c r="D296" t="s">
        <v>236</v>
      </c>
      <c r="E296" t="s">
        <v>170</v>
      </c>
      <c r="F296" t="s">
        <v>94</v>
      </c>
      <c r="G296" s="3">
        <v>0</v>
      </c>
      <c r="H296" s="5" t="s">
        <v>77</v>
      </c>
      <c r="I296" s="2">
        <v>0</v>
      </c>
      <c r="J296" s="2">
        <v>0</v>
      </c>
      <c r="K296" s="2">
        <v>0</v>
      </c>
      <c r="L296" s="2">
        <v>1</v>
      </c>
      <c r="M296" s="2">
        <v>1</v>
      </c>
      <c r="N296">
        <v>0</v>
      </c>
      <c r="O296" s="2">
        <v>1</v>
      </c>
      <c r="P296" s="2">
        <v>0</v>
      </c>
      <c r="Q296" s="2">
        <v>1</v>
      </c>
      <c r="R296" s="2">
        <v>0</v>
      </c>
      <c r="S296" s="2">
        <v>0</v>
      </c>
      <c r="T296" s="2">
        <v>0</v>
      </c>
      <c r="U296">
        <v>1</v>
      </c>
    </row>
    <row r="297" spans="1:21" x14ac:dyDescent="0.25">
      <c r="A297" s="2">
        <v>2022</v>
      </c>
      <c r="B297" s="19">
        <v>44713</v>
      </c>
      <c r="C297" t="s">
        <v>77</v>
      </c>
      <c r="D297" t="s">
        <v>219</v>
      </c>
      <c r="E297" t="s">
        <v>153</v>
      </c>
      <c r="F297" t="s">
        <v>282</v>
      </c>
      <c r="G297" s="3">
        <v>0</v>
      </c>
      <c r="H297" s="5" t="s">
        <v>77</v>
      </c>
      <c r="I297" s="2">
        <v>0</v>
      </c>
      <c r="J297" s="2">
        <v>0</v>
      </c>
      <c r="K297" s="2">
        <v>0</v>
      </c>
      <c r="L297" s="2">
        <v>1</v>
      </c>
      <c r="M297" s="2">
        <v>1</v>
      </c>
      <c r="N297">
        <v>0</v>
      </c>
      <c r="O297" s="2">
        <v>1</v>
      </c>
      <c r="P297" s="2">
        <v>0</v>
      </c>
      <c r="Q297" s="2">
        <v>1</v>
      </c>
      <c r="R297" s="2">
        <v>0</v>
      </c>
      <c r="S297" s="2">
        <v>0</v>
      </c>
      <c r="T297" s="2">
        <v>0</v>
      </c>
      <c r="U297">
        <v>1</v>
      </c>
    </row>
    <row r="298" spans="1:21" x14ac:dyDescent="0.25">
      <c r="A298" s="2">
        <v>2022</v>
      </c>
      <c r="B298" s="19">
        <v>44713</v>
      </c>
      <c r="C298" t="s">
        <v>89</v>
      </c>
      <c r="D298" t="s">
        <v>152</v>
      </c>
      <c r="E298" t="s">
        <v>132</v>
      </c>
      <c r="F298" t="s">
        <v>271</v>
      </c>
      <c r="G298" s="3">
        <v>0</v>
      </c>
      <c r="H298" s="5" t="s">
        <v>77</v>
      </c>
      <c r="I298" s="2">
        <v>0</v>
      </c>
      <c r="J298" s="2">
        <v>0</v>
      </c>
      <c r="K298" s="2">
        <v>0</v>
      </c>
      <c r="L298" s="2">
        <v>1</v>
      </c>
      <c r="M298" s="2">
        <v>1</v>
      </c>
      <c r="N298">
        <v>0</v>
      </c>
      <c r="O298" s="2">
        <v>0</v>
      </c>
      <c r="P298" s="2">
        <v>0</v>
      </c>
      <c r="Q298" s="2">
        <v>1</v>
      </c>
      <c r="R298" s="2">
        <v>0</v>
      </c>
      <c r="S298" s="2">
        <v>0</v>
      </c>
      <c r="T298" s="2">
        <v>0</v>
      </c>
      <c r="U298">
        <v>1</v>
      </c>
    </row>
    <row r="299" spans="1:21" x14ac:dyDescent="0.25">
      <c r="A299" s="2">
        <v>2022</v>
      </c>
      <c r="B299" s="19">
        <v>44713</v>
      </c>
      <c r="C299" t="s">
        <v>82</v>
      </c>
      <c r="D299" t="s">
        <v>178</v>
      </c>
      <c r="E299" t="s">
        <v>77</v>
      </c>
      <c r="F299" t="s">
        <v>270</v>
      </c>
      <c r="G299" s="3">
        <v>0</v>
      </c>
      <c r="H299" s="5" t="s">
        <v>77</v>
      </c>
      <c r="I299" s="2">
        <v>0</v>
      </c>
      <c r="J299" s="2">
        <v>0</v>
      </c>
      <c r="K299" s="2">
        <v>0</v>
      </c>
      <c r="L299" s="2">
        <v>3</v>
      </c>
      <c r="M299" s="2">
        <v>1</v>
      </c>
      <c r="N299">
        <v>0</v>
      </c>
      <c r="O299" s="2">
        <v>0</v>
      </c>
      <c r="P299" s="2">
        <v>0</v>
      </c>
      <c r="Q299" s="2">
        <v>1</v>
      </c>
      <c r="R299" s="2">
        <v>1</v>
      </c>
      <c r="S299" s="2">
        <v>0</v>
      </c>
      <c r="T299" s="2">
        <v>1</v>
      </c>
      <c r="U299">
        <v>3</v>
      </c>
    </row>
    <row r="300" spans="1:21" x14ac:dyDescent="0.25">
      <c r="A300" s="2">
        <v>2022</v>
      </c>
      <c r="B300" s="19">
        <v>44713</v>
      </c>
      <c r="C300" t="s">
        <v>82</v>
      </c>
      <c r="D300" t="s">
        <v>178</v>
      </c>
      <c r="E300" t="s">
        <v>77</v>
      </c>
      <c r="F300" t="s">
        <v>276</v>
      </c>
      <c r="G300" s="3">
        <v>0</v>
      </c>
      <c r="H300" s="5" t="s">
        <v>77</v>
      </c>
      <c r="I300" s="2">
        <v>0</v>
      </c>
      <c r="J300" s="2">
        <v>0</v>
      </c>
      <c r="K300" s="2">
        <v>0</v>
      </c>
      <c r="L300" s="2">
        <v>3</v>
      </c>
      <c r="M300" s="2">
        <v>1</v>
      </c>
      <c r="N300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3</v>
      </c>
      <c r="U300">
        <v>2</v>
      </c>
    </row>
    <row r="301" spans="1:21" x14ac:dyDescent="0.25">
      <c r="A301" s="2">
        <v>2022</v>
      </c>
      <c r="B301" s="19">
        <v>44713</v>
      </c>
      <c r="C301" t="s">
        <v>82</v>
      </c>
      <c r="D301" t="s">
        <v>178</v>
      </c>
      <c r="E301" t="s">
        <v>77</v>
      </c>
      <c r="F301" t="s">
        <v>275</v>
      </c>
      <c r="G301" s="3">
        <v>0</v>
      </c>
      <c r="H301" s="5" t="s">
        <v>77</v>
      </c>
      <c r="I301" s="2">
        <v>0</v>
      </c>
      <c r="J301" s="2">
        <v>0</v>
      </c>
      <c r="K301" s="2">
        <v>0</v>
      </c>
      <c r="L301" s="2">
        <v>1</v>
      </c>
      <c r="M301" s="2">
        <v>1</v>
      </c>
      <c r="N301">
        <v>0</v>
      </c>
      <c r="O301" s="2">
        <v>0</v>
      </c>
      <c r="P301" s="2">
        <v>1</v>
      </c>
      <c r="Q301" s="2">
        <v>0</v>
      </c>
      <c r="R301" s="2">
        <v>0</v>
      </c>
      <c r="S301" s="2">
        <v>0</v>
      </c>
      <c r="T301" s="2">
        <v>0</v>
      </c>
      <c r="U301">
        <v>1</v>
      </c>
    </row>
    <row r="302" spans="1:21" x14ac:dyDescent="0.25">
      <c r="A302" s="2">
        <v>2022</v>
      </c>
      <c r="B302" s="19">
        <v>44713</v>
      </c>
      <c r="C302" t="s">
        <v>82</v>
      </c>
      <c r="D302" t="s">
        <v>178</v>
      </c>
      <c r="E302" t="s">
        <v>77</v>
      </c>
      <c r="F302" t="s">
        <v>287</v>
      </c>
      <c r="G302" s="3">
        <v>0</v>
      </c>
      <c r="H302" s="5" t="s">
        <v>77</v>
      </c>
      <c r="I302" s="2">
        <v>0</v>
      </c>
      <c r="J302" s="2">
        <v>0</v>
      </c>
      <c r="K302" s="2">
        <v>0</v>
      </c>
      <c r="L302" s="2">
        <v>1</v>
      </c>
      <c r="M302" s="2">
        <v>1</v>
      </c>
      <c r="N302">
        <v>0</v>
      </c>
      <c r="O302" s="2">
        <v>0</v>
      </c>
      <c r="P302" s="2">
        <v>0</v>
      </c>
      <c r="Q302" s="2">
        <v>1</v>
      </c>
      <c r="R302" s="2">
        <v>0</v>
      </c>
      <c r="S302" s="2">
        <v>0</v>
      </c>
      <c r="T302" s="2">
        <v>0</v>
      </c>
      <c r="U302">
        <v>1</v>
      </c>
    </row>
    <row r="303" spans="1:21" x14ac:dyDescent="0.25">
      <c r="A303" s="2">
        <v>2022</v>
      </c>
      <c r="B303" s="19">
        <v>44713</v>
      </c>
      <c r="C303" t="s">
        <v>82</v>
      </c>
      <c r="D303" t="s">
        <v>178</v>
      </c>
      <c r="E303" t="s">
        <v>77</v>
      </c>
      <c r="F303" t="s">
        <v>278</v>
      </c>
      <c r="G303" s="3">
        <v>0</v>
      </c>
      <c r="H303" s="5" t="s">
        <v>77</v>
      </c>
      <c r="I303" s="2">
        <v>0</v>
      </c>
      <c r="J303" s="2">
        <v>0</v>
      </c>
      <c r="K303" s="2">
        <v>0</v>
      </c>
      <c r="L303" s="2">
        <v>1</v>
      </c>
      <c r="M303" s="2">
        <v>1</v>
      </c>
      <c r="N303">
        <v>0</v>
      </c>
      <c r="O303" s="2">
        <v>0</v>
      </c>
      <c r="P303" s="2">
        <v>0</v>
      </c>
      <c r="Q303" s="2">
        <v>0</v>
      </c>
      <c r="R303" s="2">
        <v>1</v>
      </c>
      <c r="S303" s="2">
        <v>0</v>
      </c>
      <c r="T303" s="2">
        <v>0</v>
      </c>
      <c r="U303">
        <v>1</v>
      </c>
    </row>
    <row r="304" spans="1:21" x14ac:dyDescent="0.25">
      <c r="A304" s="2">
        <v>2022</v>
      </c>
      <c r="B304" s="19">
        <v>44713</v>
      </c>
      <c r="C304" t="s">
        <v>82</v>
      </c>
      <c r="D304" t="s">
        <v>178</v>
      </c>
      <c r="E304" t="s">
        <v>77</v>
      </c>
      <c r="F304" t="s">
        <v>280</v>
      </c>
      <c r="G304" s="3">
        <v>0</v>
      </c>
      <c r="H304" s="5" t="s">
        <v>77</v>
      </c>
      <c r="I304" s="2">
        <v>0</v>
      </c>
      <c r="J304" s="2">
        <v>0</v>
      </c>
      <c r="K304" s="2">
        <v>0</v>
      </c>
      <c r="L304" s="2">
        <v>1</v>
      </c>
      <c r="M304" s="2">
        <v>1</v>
      </c>
      <c r="N304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</v>
      </c>
      <c r="U304">
        <v>1</v>
      </c>
    </row>
    <row r="305" spans="1:21" x14ac:dyDescent="0.25">
      <c r="A305" s="2">
        <v>2022</v>
      </c>
      <c r="B305" s="19">
        <v>44713</v>
      </c>
      <c r="C305" t="s">
        <v>89</v>
      </c>
      <c r="D305" t="s">
        <v>158</v>
      </c>
      <c r="E305" t="s">
        <v>132</v>
      </c>
      <c r="F305" t="s">
        <v>273</v>
      </c>
      <c r="G305" s="3">
        <v>0</v>
      </c>
      <c r="H305" s="5" t="s">
        <v>77</v>
      </c>
      <c r="I305" s="2">
        <v>0</v>
      </c>
      <c r="J305" s="2">
        <v>0</v>
      </c>
      <c r="K305" s="2">
        <v>0</v>
      </c>
      <c r="L305" s="2">
        <v>1</v>
      </c>
      <c r="M305" s="2">
        <v>0</v>
      </c>
      <c r="N305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1</v>
      </c>
      <c r="U305">
        <v>0</v>
      </c>
    </row>
    <row r="306" spans="1:21" x14ac:dyDescent="0.25">
      <c r="A306" s="2">
        <v>2022</v>
      </c>
      <c r="B306" s="19">
        <v>44713</v>
      </c>
      <c r="C306" t="s">
        <v>89</v>
      </c>
      <c r="D306" t="s">
        <v>167</v>
      </c>
      <c r="E306" t="s">
        <v>153</v>
      </c>
      <c r="F306" t="s">
        <v>280</v>
      </c>
      <c r="G306" s="3">
        <v>0</v>
      </c>
      <c r="H306" s="5" t="s">
        <v>77</v>
      </c>
      <c r="I306" s="2">
        <v>0</v>
      </c>
      <c r="J306" s="2">
        <v>0</v>
      </c>
      <c r="K306" s="2">
        <v>0</v>
      </c>
      <c r="L306" s="2">
        <v>1</v>
      </c>
      <c r="M306" s="2">
        <v>0</v>
      </c>
      <c r="N306">
        <v>0</v>
      </c>
      <c r="O306" s="2">
        <v>0</v>
      </c>
      <c r="P306" s="2">
        <v>0</v>
      </c>
      <c r="Q306" s="2">
        <v>0</v>
      </c>
      <c r="R306" s="2">
        <v>1</v>
      </c>
      <c r="S306" s="2">
        <v>0</v>
      </c>
      <c r="T306" s="2">
        <v>0</v>
      </c>
      <c r="U306">
        <v>0</v>
      </c>
    </row>
    <row r="307" spans="1:21" x14ac:dyDescent="0.25">
      <c r="A307" s="2">
        <v>2022</v>
      </c>
      <c r="B307" s="19">
        <v>44713</v>
      </c>
      <c r="C307" t="s">
        <v>89</v>
      </c>
      <c r="D307" t="s">
        <v>257</v>
      </c>
      <c r="E307" t="s">
        <v>153</v>
      </c>
      <c r="F307" t="s">
        <v>279</v>
      </c>
      <c r="G307" s="3">
        <v>0</v>
      </c>
      <c r="H307" s="5" t="s">
        <v>77</v>
      </c>
      <c r="I307" s="2">
        <v>0</v>
      </c>
      <c r="J307" s="2">
        <v>0</v>
      </c>
      <c r="K307" s="2">
        <v>0</v>
      </c>
      <c r="L307" s="2">
        <v>1</v>
      </c>
      <c r="M307" s="2">
        <v>0</v>
      </c>
      <c r="N307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1</v>
      </c>
      <c r="U307">
        <v>1</v>
      </c>
    </row>
    <row r="308" spans="1:21" x14ac:dyDescent="0.25">
      <c r="A308" s="2">
        <v>2022</v>
      </c>
      <c r="B308" s="19">
        <v>44713</v>
      </c>
      <c r="C308" t="s">
        <v>89</v>
      </c>
      <c r="D308" t="s">
        <v>159</v>
      </c>
      <c r="E308" t="s">
        <v>150</v>
      </c>
      <c r="F308" t="s">
        <v>281</v>
      </c>
      <c r="G308" s="3">
        <v>0</v>
      </c>
      <c r="H308" s="5" t="s">
        <v>77</v>
      </c>
      <c r="I308" s="2">
        <v>0</v>
      </c>
      <c r="J308" s="2">
        <v>0</v>
      </c>
      <c r="K308" s="2">
        <v>0</v>
      </c>
      <c r="L308" s="2">
        <v>1</v>
      </c>
      <c r="M308" s="2">
        <v>0</v>
      </c>
      <c r="N308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1</v>
      </c>
      <c r="U308">
        <v>0</v>
      </c>
    </row>
    <row r="309" spans="1:21" x14ac:dyDescent="0.25">
      <c r="A309" s="2">
        <v>2022</v>
      </c>
      <c r="B309" s="19">
        <v>44713</v>
      </c>
      <c r="C309" t="s">
        <v>82</v>
      </c>
      <c r="D309" t="s">
        <v>178</v>
      </c>
      <c r="E309" t="s">
        <v>77</v>
      </c>
      <c r="F309" t="s">
        <v>286</v>
      </c>
      <c r="G309" s="3">
        <v>0</v>
      </c>
      <c r="H309" s="5" t="s">
        <v>77</v>
      </c>
      <c r="I309" s="2">
        <v>0</v>
      </c>
      <c r="J309" s="2">
        <v>0</v>
      </c>
      <c r="K309" s="2">
        <v>0</v>
      </c>
      <c r="L309" s="2">
        <v>1</v>
      </c>
      <c r="M309" s="2">
        <v>0</v>
      </c>
      <c r="N309">
        <v>0</v>
      </c>
      <c r="O309" s="2">
        <v>0</v>
      </c>
      <c r="P309" s="2">
        <v>0</v>
      </c>
      <c r="Q309" s="2">
        <v>1</v>
      </c>
      <c r="R309" s="2">
        <v>0</v>
      </c>
      <c r="S309" s="2">
        <v>0</v>
      </c>
      <c r="T309" s="2">
        <v>0</v>
      </c>
      <c r="U309">
        <v>1</v>
      </c>
    </row>
    <row r="310" spans="1:21" x14ac:dyDescent="0.25">
      <c r="A310" s="2">
        <v>2022</v>
      </c>
      <c r="B310" s="19">
        <v>44713</v>
      </c>
      <c r="C310" t="s">
        <v>82</v>
      </c>
      <c r="D310" t="s">
        <v>178</v>
      </c>
      <c r="E310" t="s">
        <v>77</v>
      </c>
      <c r="F310" t="s">
        <v>94</v>
      </c>
      <c r="G310" s="3">
        <v>0</v>
      </c>
      <c r="H310" s="5" t="s">
        <v>77</v>
      </c>
      <c r="I310" s="2">
        <v>0</v>
      </c>
      <c r="J310" s="2">
        <v>0</v>
      </c>
      <c r="K310" s="2">
        <v>0</v>
      </c>
      <c r="L310" s="2">
        <v>1</v>
      </c>
      <c r="M310" s="2">
        <v>0</v>
      </c>
      <c r="N310">
        <v>0</v>
      </c>
      <c r="O310" s="2">
        <v>0</v>
      </c>
      <c r="P310" s="2">
        <v>0</v>
      </c>
      <c r="Q310" s="2">
        <v>1</v>
      </c>
      <c r="R310" s="2">
        <v>0</v>
      </c>
      <c r="S310" s="2">
        <v>0</v>
      </c>
      <c r="T310" s="2">
        <v>0</v>
      </c>
      <c r="U310">
        <v>1</v>
      </c>
    </row>
    <row r="311" spans="1:21" x14ac:dyDescent="0.25">
      <c r="A311" s="2">
        <v>2022</v>
      </c>
      <c r="B311" s="19">
        <v>44713</v>
      </c>
      <c r="C311" t="s">
        <v>82</v>
      </c>
      <c r="D311" t="s">
        <v>178</v>
      </c>
      <c r="E311" t="s">
        <v>77</v>
      </c>
      <c r="F311" t="s">
        <v>267</v>
      </c>
      <c r="G311" s="3">
        <v>0</v>
      </c>
      <c r="H311" s="5" t="s">
        <v>77</v>
      </c>
      <c r="I311" s="2">
        <v>0</v>
      </c>
      <c r="J311" s="2">
        <v>0</v>
      </c>
      <c r="K311" s="2">
        <v>0</v>
      </c>
      <c r="L311" s="2">
        <v>1</v>
      </c>
      <c r="M311" s="2">
        <v>0</v>
      </c>
      <c r="N311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1</v>
      </c>
      <c r="U311">
        <v>1</v>
      </c>
    </row>
    <row r="312" spans="1:21" x14ac:dyDescent="0.25">
      <c r="A312" s="2">
        <v>2022</v>
      </c>
      <c r="B312" s="19">
        <v>44713</v>
      </c>
      <c r="C312" t="s">
        <v>94</v>
      </c>
      <c r="D312" t="s">
        <v>230</v>
      </c>
      <c r="E312" t="s">
        <v>153</v>
      </c>
      <c r="F312" t="s">
        <v>287</v>
      </c>
      <c r="G312" s="3">
        <v>0</v>
      </c>
      <c r="H312" s="5" t="s">
        <v>77</v>
      </c>
      <c r="I312" s="2">
        <v>0</v>
      </c>
      <c r="J312" s="2">
        <v>0</v>
      </c>
      <c r="K312" s="2">
        <v>0</v>
      </c>
      <c r="L312" s="2">
        <v>1</v>
      </c>
      <c r="M312" s="2">
        <v>0</v>
      </c>
      <c r="N312">
        <v>0</v>
      </c>
      <c r="O312" s="2">
        <v>0</v>
      </c>
      <c r="P312" s="2">
        <v>0</v>
      </c>
      <c r="Q312" s="2">
        <v>0</v>
      </c>
      <c r="R312" s="2">
        <v>1</v>
      </c>
      <c r="S312" s="2">
        <v>0</v>
      </c>
      <c r="T312" s="2">
        <v>0</v>
      </c>
      <c r="U312">
        <v>0</v>
      </c>
    </row>
    <row r="313" spans="1:21" x14ac:dyDescent="0.25">
      <c r="A313" s="2">
        <v>2022</v>
      </c>
      <c r="B313" s="19">
        <v>44713</v>
      </c>
      <c r="C313" t="s">
        <v>94</v>
      </c>
      <c r="D313" t="s">
        <v>342</v>
      </c>
      <c r="E313" t="s">
        <v>170</v>
      </c>
      <c r="F313" t="s">
        <v>94</v>
      </c>
      <c r="G313" s="3">
        <v>0</v>
      </c>
      <c r="H313" s="5" t="s">
        <v>77</v>
      </c>
      <c r="I313" s="2">
        <v>0</v>
      </c>
      <c r="J313" s="2">
        <v>0</v>
      </c>
      <c r="K313" s="2">
        <v>0</v>
      </c>
      <c r="L313" s="2">
        <v>1</v>
      </c>
      <c r="M313" s="2">
        <v>0</v>
      </c>
      <c r="N313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1</v>
      </c>
      <c r="U313">
        <v>0</v>
      </c>
    </row>
    <row r="318" spans="1:21" x14ac:dyDescent="0.25">
      <c r="A318" t="s">
        <v>354</v>
      </c>
    </row>
    <row r="319" spans="1:21" x14ac:dyDescent="0.25">
      <c r="A319" s="11" t="s">
        <v>25</v>
      </c>
      <c r="B319" s="2" t="s">
        <v>1</v>
      </c>
      <c r="C319" t="s">
        <v>74</v>
      </c>
      <c r="D319" t="s">
        <v>129</v>
      </c>
      <c r="E319" t="s">
        <v>130</v>
      </c>
      <c r="F319" s="3" t="s">
        <v>5</v>
      </c>
      <c r="G319" s="5" t="s">
        <v>28</v>
      </c>
    </row>
    <row r="320" spans="1:21" x14ac:dyDescent="0.25">
      <c r="A320" s="2">
        <v>2022</v>
      </c>
      <c r="B320" s="19">
        <v>44713</v>
      </c>
      <c r="C320" t="s">
        <v>80</v>
      </c>
      <c r="D320" t="s">
        <v>133</v>
      </c>
      <c r="E320" t="s">
        <v>132</v>
      </c>
      <c r="F320" s="3">
        <v>2425.0943979999988</v>
      </c>
      <c r="G320" s="5">
        <v>0.10231286723559392</v>
      </c>
    </row>
    <row r="321" spans="1:7" x14ac:dyDescent="0.25">
      <c r="A321" s="2">
        <v>2022</v>
      </c>
      <c r="B321" s="19">
        <v>44713</v>
      </c>
      <c r="C321" t="s">
        <v>90</v>
      </c>
      <c r="D321" t="s">
        <v>136</v>
      </c>
      <c r="E321" t="s">
        <v>132</v>
      </c>
      <c r="F321" s="3">
        <v>2163.7699173333335</v>
      </c>
      <c r="G321" s="5">
        <v>7.0099418273456421E-2</v>
      </c>
    </row>
    <row r="322" spans="1:7" x14ac:dyDescent="0.25">
      <c r="A322" s="2">
        <v>2022</v>
      </c>
      <c r="B322" s="19">
        <v>44713</v>
      </c>
      <c r="C322" t="s">
        <v>87</v>
      </c>
      <c r="D322" t="s">
        <v>131</v>
      </c>
      <c r="E322" t="s">
        <v>132</v>
      </c>
      <c r="F322" s="3">
        <v>2063.3382724999979</v>
      </c>
      <c r="G322" s="5">
        <v>8.2550514605883918E-2</v>
      </c>
    </row>
    <row r="323" spans="1:7" x14ac:dyDescent="0.25">
      <c r="A323" s="2">
        <v>2022</v>
      </c>
      <c r="B323" s="19">
        <v>44713</v>
      </c>
      <c r="C323" t="s">
        <v>89</v>
      </c>
      <c r="D323" t="s">
        <v>134</v>
      </c>
      <c r="E323" t="s">
        <v>132</v>
      </c>
      <c r="F323" s="3">
        <v>2017.8990789999984</v>
      </c>
      <c r="G323" s="5">
        <v>7.0370021062270943E-2</v>
      </c>
    </row>
    <row r="324" spans="1:7" x14ac:dyDescent="0.25">
      <c r="A324" s="2">
        <v>2022</v>
      </c>
      <c r="B324" s="19">
        <v>44713</v>
      </c>
      <c r="C324" t="s">
        <v>87</v>
      </c>
      <c r="D324" t="s">
        <v>138</v>
      </c>
      <c r="E324" t="s">
        <v>132</v>
      </c>
      <c r="F324" s="3">
        <v>1742.5285714999984</v>
      </c>
      <c r="G324" s="5">
        <v>8.0351716646730409E-2</v>
      </c>
    </row>
    <row r="325" spans="1:7" x14ac:dyDescent="0.25">
      <c r="A325" s="2">
        <v>2022</v>
      </c>
      <c r="B325" s="19">
        <v>44713</v>
      </c>
      <c r="C325" t="s">
        <v>76</v>
      </c>
      <c r="D325" t="s">
        <v>137</v>
      </c>
      <c r="E325" t="s">
        <v>132</v>
      </c>
      <c r="F325" s="3">
        <v>1713.523840666667</v>
      </c>
      <c r="G325" s="5">
        <v>0.11110413728408028</v>
      </c>
    </row>
    <row r="326" spans="1:7" x14ac:dyDescent="0.25">
      <c r="A326" s="2">
        <v>2022</v>
      </c>
      <c r="B326" s="19">
        <v>44713</v>
      </c>
      <c r="C326" t="s">
        <v>87</v>
      </c>
      <c r="D326" t="s">
        <v>139</v>
      </c>
      <c r="E326" t="s">
        <v>132</v>
      </c>
      <c r="F326" s="3">
        <v>1612.7980151666673</v>
      </c>
      <c r="G326" s="5">
        <v>9.2521847281504102E-2</v>
      </c>
    </row>
    <row r="327" spans="1:7" x14ac:dyDescent="0.25">
      <c r="A327" s="2">
        <v>2022</v>
      </c>
      <c r="B327" s="19">
        <v>44713</v>
      </c>
      <c r="C327" t="s">
        <v>81</v>
      </c>
      <c r="D327" t="s">
        <v>135</v>
      </c>
      <c r="E327" t="s">
        <v>132</v>
      </c>
      <c r="F327" s="3">
        <v>1567.3730183333323</v>
      </c>
      <c r="G327" s="5">
        <v>0.11056987368366498</v>
      </c>
    </row>
    <row r="328" spans="1:7" x14ac:dyDescent="0.25">
      <c r="A328" s="2">
        <v>2022</v>
      </c>
      <c r="B328" s="19">
        <v>44713</v>
      </c>
      <c r="C328" t="s">
        <v>81</v>
      </c>
      <c r="D328" t="s">
        <v>140</v>
      </c>
      <c r="E328" t="s">
        <v>132</v>
      </c>
      <c r="F328" s="3">
        <v>1560.4435841666673</v>
      </c>
      <c r="G328" s="5">
        <v>0.14832413758012822</v>
      </c>
    </row>
    <row r="329" spans="1:7" x14ac:dyDescent="0.25">
      <c r="A329" s="2">
        <v>2022</v>
      </c>
      <c r="B329" s="19">
        <v>44713</v>
      </c>
      <c r="C329" t="s">
        <v>81</v>
      </c>
      <c r="D329" t="s">
        <v>141</v>
      </c>
      <c r="E329" t="s">
        <v>132</v>
      </c>
      <c r="F329" s="3">
        <v>938.40497549999952</v>
      </c>
      <c r="G329" s="5">
        <v>6.8026912552563421E-2</v>
      </c>
    </row>
    <row r="330" spans="1:7" x14ac:dyDescent="0.25">
      <c r="A330" s="2">
        <v>2022</v>
      </c>
      <c r="B330" s="19">
        <v>44713</v>
      </c>
      <c r="C330" t="s">
        <v>76</v>
      </c>
      <c r="D330" t="s">
        <v>144</v>
      </c>
      <c r="E330" t="s">
        <v>132</v>
      </c>
      <c r="F330" s="3">
        <v>582.61053149999941</v>
      </c>
      <c r="G330" s="5">
        <v>5.6599036578400798E-2</v>
      </c>
    </row>
    <row r="331" spans="1:7" x14ac:dyDescent="0.25">
      <c r="A331" s="2">
        <v>2022</v>
      </c>
      <c r="B331" s="19">
        <v>44713</v>
      </c>
      <c r="C331" t="s">
        <v>76</v>
      </c>
      <c r="D331" t="s">
        <v>145</v>
      </c>
      <c r="E331" t="s">
        <v>146</v>
      </c>
      <c r="F331" s="3">
        <v>435.27998966666672</v>
      </c>
      <c r="G331" s="5">
        <v>9.6457831937799068E-2</v>
      </c>
    </row>
    <row r="332" spans="1:7" x14ac:dyDescent="0.25">
      <c r="A332" s="2">
        <v>2022</v>
      </c>
      <c r="B332" s="19">
        <v>44713</v>
      </c>
      <c r="C332" t="s">
        <v>76</v>
      </c>
      <c r="D332" t="s">
        <v>147</v>
      </c>
      <c r="E332" t="s">
        <v>132</v>
      </c>
      <c r="F332" s="3">
        <v>330.36665049999965</v>
      </c>
      <c r="G332" s="5">
        <v>5.2882047785399747E-2</v>
      </c>
    </row>
    <row r="333" spans="1:7" x14ac:dyDescent="0.25">
      <c r="A333" s="2">
        <v>2022</v>
      </c>
      <c r="B333" s="19">
        <v>44713</v>
      </c>
      <c r="C333" t="s">
        <v>82</v>
      </c>
      <c r="D333" t="s">
        <v>142</v>
      </c>
      <c r="E333" t="s">
        <v>143</v>
      </c>
      <c r="F333" s="3">
        <v>310.21026750000021</v>
      </c>
      <c r="G333" s="5">
        <v>7.844331387478852E-2</v>
      </c>
    </row>
    <row r="334" spans="1:7" x14ac:dyDescent="0.25">
      <c r="A334" s="2">
        <v>2022</v>
      </c>
      <c r="B334" s="19">
        <v>44713</v>
      </c>
      <c r="C334" t="s">
        <v>82</v>
      </c>
      <c r="D334" t="s">
        <v>151</v>
      </c>
      <c r="E334" t="s">
        <v>143</v>
      </c>
      <c r="F334" s="3">
        <v>51.573596999999971</v>
      </c>
      <c r="G334" s="5">
        <v>2.092892091249279E-2</v>
      </c>
    </row>
    <row r="335" spans="1:7" x14ac:dyDescent="0.25">
      <c r="A335" s="2">
        <v>2022</v>
      </c>
      <c r="B335" s="19">
        <v>44713</v>
      </c>
      <c r="C335" t="s">
        <v>82</v>
      </c>
      <c r="D335" t="s">
        <v>148</v>
      </c>
      <c r="E335" t="s">
        <v>143</v>
      </c>
      <c r="F335" s="3">
        <v>49.045547500000012</v>
      </c>
      <c r="G335" s="5">
        <v>2.1257713920817371E-2</v>
      </c>
    </row>
    <row r="336" spans="1:7" x14ac:dyDescent="0.25">
      <c r="A336" s="2">
        <v>2022</v>
      </c>
      <c r="B336" s="19">
        <v>44713</v>
      </c>
      <c r="C336" t="s">
        <v>80</v>
      </c>
      <c r="D336" t="s">
        <v>149</v>
      </c>
      <c r="E336" t="s">
        <v>150</v>
      </c>
      <c r="F336" s="3">
        <v>26.867221166666663</v>
      </c>
      <c r="G336" s="5">
        <v>3.8264721534034034E-2</v>
      </c>
    </row>
    <row r="337" spans="1:7" x14ac:dyDescent="0.25">
      <c r="A337" s="2">
        <v>2022</v>
      </c>
      <c r="B337" s="19">
        <v>44713</v>
      </c>
      <c r="C337" t="s">
        <v>89</v>
      </c>
      <c r="D337" t="s">
        <v>158</v>
      </c>
      <c r="E337" t="s">
        <v>132</v>
      </c>
      <c r="F337" s="3">
        <v>0.44833333333333336</v>
      </c>
      <c r="G337" s="5">
        <v>3.1040574174718189E-2</v>
      </c>
    </row>
    <row r="338" spans="1:7" x14ac:dyDescent="0.25">
      <c r="A338" s="2">
        <v>2022</v>
      </c>
      <c r="B338" s="19">
        <v>44713</v>
      </c>
      <c r="C338" t="s">
        <v>82</v>
      </c>
      <c r="D338" t="s">
        <v>221</v>
      </c>
      <c r="E338" t="s">
        <v>143</v>
      </c>
      <c r="F338" s="3">
        <v>0</v>
      </c>
      <c r="G338" s="5">
        <v>7.5694402777777781E-2</v>
      </c>
    </row>
    <row r="339" spans="1:7" x14ac:dyDescent="0.25">
      <c r="A339" s="2">
        <v>2022</v>
      </c>
      <c r="B339" s="19">
        <v>44713</v>
      </c>
      <c r="C339" t="s">
        <v>82</v>
      </c>
      <c r="D339" t="s">
        <v>154</v>
      </c>
      <c r="E339" t="s">
        <v>143</v>
      </c>
      <c r="F339" s="3">
        <v>0</v>
      </c>
      <c r="G339" s="5">
        <v>7.5111346024904213E-2</v>
      </c>
    </row>
    <row r="340" spans="1:7" x14ac:dyDescent="0.25">
      <c r="A340" s="2">
        <v>2022</v>
      </c>
      <c r="B340" s="19">
        <v>44713</v>
      </c>
      <c r="C340" t="s">
        <v>82</v>
      </c>
      <c r="D340" t="s">
        <v>356</v>
      </c>
      <c r="E340" t="s">
        <v>143</v>
      </c>
      <c r="F340" s="3">
        <v>0</v>
      </c>
      <c r="G340" s="5">
        <v>6.1250000000000006E-2</v>
      </c>
    </row>
    <row r="341" spans="1:7" x14ac:dyDescent="0.25">
      <c r="A341" s="2">
        <v>2022</v>
      </c>
      <c r="B341" s="19">
        <v>44713</v>
      </c>
      <c r="C341" t="s">
        <v>82</v>
      </c>
      <c r="D341" t="s">
        <v>222</v>
      </c>
      <c r="E341" t="s">
        <v>143</v>
      </c>
      <c r="F341" s="3">
        <v>0</v>
      </c>
      <c r="G341" s="5">
        <v>5.8333333333333334E-2</v>
      </c>
    </row>
    <row r="342" spans="1:7" x14ac:dyDescent="0.25">
      <c r="A342" s="2">
        <v>2022</v>
      </c>
      <c r="B342" s="19">
        <v>44713</v>
      </c>
      <c r="C342" t="s">
        <v>87</v>
      </c>
      <c r="D342" t="s">
        <v>216</v>
      </c>
      <c r="E342" t="s">
        <v>150</v>
      </c>
      <c r="F342" s="3">
        <v>0</v>
      </c>
      <c r="G342" s="5">
        <v>5.486111111111111E-2</v>
      </c>
    </row>
    <row r="343" spans="1:7" x14ac:dyDescent="0.25">
      <c r="A343" s="2">
        <v>2022</v>
      </c>
      <c r="B343" s="19">
        <v>44713</v>
      </c>
      <c r="C343" t="s">
        <v>82</v>
      </c>
      <c r="D343" t="s">
        <v>338</v>
      </c>
      <c r="E343" t="s">
        <v>143</v>
      </c>
      <c r="F343" s="3">
        <v>0</v>
      </c>
      <c r="G343" s="5">
        <v>5.151041666666667E-2</v>
      </c>
    </row>
    <row r="344" spans="1:7" x14ac:dyDescent="0.25">
      <c r="A344" s="2">
        <v>2022</v>
      </c>
      <c r="B344" s="19">
        <v>44713</v>
      </c>
      <c r="C344" t="s">
        <v>87</v>
      </c>
      <c r="D344" t="s">
        <v>225</v>
      </c>
      <c r="E344" t="s">
        <v>150</v>
      </c>
      <c r="F344" s="3">
        <v>0</v>
      </c>
      <c r="G344" s="5">
        <v>4.972222222222223E-2</v>
      </c>
    </row>
    <row r="345" spans="1:7" x14ac:dyDescent="0.25">
      <c r="A345" s="2">
        <v>2022</v>
      </c>
      <c r="B345" s="19">
        <v>44713</v>
      </c>
      <c r="C345" t="s">
        <v>94</v>
      </c>
      <c r="D345" t="s">
        <v>228</v>
      </c>
      <c r="E345" t="s">
        <v>170</v>
      </c>
      <c r="F345" s="3">
        <v>0</v>
      </c>
      <c r="G345" s="5">
        <v>4.6655090277777776E-2</v>
      </c>
    </row>
    <row r="346" spans="1:7" x14ac:dyDescent="0.25">
      <c r="A346" s="2">
        <v>2022</v>
      </c>
      <c r="B346" s="19">
        <v>44713</v>
      </c>
      <c r="C346" t="s">
        <v>82</v>
      </c>
      <c r="D346" t="s">
        <v>363</v>
      </c>
      <c r="E346" t="s">
        <v>143</v>
      </c>
      <c r="F346" s="3">
        <v>0</v>
      </c>
      <c r="G346" s="5">
        <v>4.5104166666666667E-2</v>
      </c>
    </row>
    <row r="347" spans="1:7" x14ac:dyDescent="0.25">
      <c r="A347" s="2">
        <v>2022</v>
      </c>
      <c r="B347" s="19">
        <v>44713</v>
      </c>
      <c r="C347" t="s">
        <v>82</v>
      </c>
      <c r="D347" t="s">
        <v>212</v>
      </c>
      <c r="E347" t="s">
        <v>143</v>
      </c>
      <c r="F347" s="3">
        <v>0</v>
      </c>
      <c r="G347" s="5">
        <v>4.304397916666667E-2</v>
      </c>
    </row>
    <row r="348" spans="1:7" x14ac:dyDescent="0.25">
      <c r="A348" s="2">
        <v>2022</v>
      </c>
      <c r="B348" s="19">
        <v>44713</v>
      </c>
      <c r="C348" t="s">
        <v>90</v>
      </c>
      <c r="D348" t="s">
        <v>155</v>
      </c>
      <c r="E348" t="s">
        <v>146</v>
      </c>
      <c r="F348" s="3">
        <v>0</v>
      </c>
      <c r="G348" s="5">
        <v>3.8937513727390183E-2</v>
      </c>
    </row>
    <row r="349" spans="1:7" x14ac:dyDescent="0.25">
      <c r="A349" s="2">
        <v>2022</v>
      </c>
      <c r="B349" s="19">
        <v>44713</v>
      </c>
      <c r="C349" t="s">
        <v>82</v>
      </c>
      <c r="D349" t="s">
        <v>340</v>
      </c>
      <c r="E349" t="s">
        <v>143</v>
      </c>
      <c r="F349" s="3">
        <v>0</v>
      </c>
      <c r="G349" s="5">
        <v>3.8668979166666666E-2</v>
      </c>
    </row>
    <row r="350" spans="1:7" x14ac:dyDescent="0.25">
      <c r="A350" s="2">
        <v>2022</v>
      </c>
      <c r="B350" s="19">
        <v>44713</v>
      </c>
      <c r="C350" t="s">
        <v>82</v>
      </c>
      <c r="D350" t="s">
        <v>176</v>
      </c>
      <c r="E350" t="s">
        <v>143</v>
      </c>
      <c r="F350" s="3">
        <v>0</v>
      </c>
      <c r="G350" s="5">
        <v>3.3752893663194443E-2</v>
      </c>
    </row>
    <row r="351" spans="1:7" x14ac:dyDescent="0.25">
      <c r="A351" s="2">
        <v>2022</v>
      </c>
      <c r="B351" s="19">
        <v>44713</v>
      </c>
      <c r="C351" t="s">
        <v>89</v>
      </c>
      <c r="D351" t="s">
        <v>159</v>
      </c>
      <c r="E351" t="s">
        <v>150</v>
      </c>
      <c r="F351" s="3">
        <v>0</v>
      </c>
      <c r="G351" s="5">
        <v>3.2135292011426328E-2</v>
      </c>
    </row>
    <row r="352" spans="1:7" x14ac:dyDescent="0.25">
      <c r="A352" s="2">
        <v>2022</v>
      </c>
      <c r="B352" s="19">
        <v>44713</v>
      </c>
      <c r="C352" t="s">
        <v>89</v>
      </c>
      <c r="D352" t="s">
        <v>152</v>
      </c>
      <c r="E352" t="s">
        <v>132</v>
      </c>
      <c r="F352" s="3">
        <v>0</v>
      </c>
      <c r="G352" s="5">
        <v>3.1365464327830168E-2</v>
      </c>
    </row>
    <row r="353" spans="1:7" x14ac:dyDescent="0.25">
      <c r="A353" s="2">
        <v>2022</v>
      </c>
      <c r="B353" s="19">
        <v>44713</v>
      </c>
      <c r="C353" t="s">
        <v>82</v>
      </c>
      <c r="D353" t="s">
        <v>166</v>
      </c>
      <c r="E353" t="s">
        <v>143</v>
      </c>
      <c r="F353" s="3">
        <v>0</v>
      </c>
      <c r="G353" s="5">
        <v>3.1215277777777779E-2</v>
      </c>
    </row>
    <row r="354" spans="1:7" x14ac:dyDescent="0.25">
      <c r="A354" s="2">
        <v>2022</v>
      </c>
      <c r="B354" s="19">
        <v>44713</v>
      </c>
      <c r="C354" t="s">
        <v>82</v>
      </c>
      <c r="D354" t="s">
        <v>160</v>
      </c>
      <c r="E354" t="s">
        <v>143</v>
      </c>
      <c r="F354" s="3">
        <v>0</v>
      </c>
      <c r="G354" s="5">
        <v>2.9861111111111113E-2</v>
      </c>
    </row>
    <row r="355" spans="1:7" x14ac:dyDescent="0.25">
      <c r="A355" s="2">
        <v>2022</v>
      </c>
      <c r="B355" s="19">
        <v>44713</v>
      </c>
      <c r="C355" t="s">
        <v>82</v>
      </c>
      <c r="D355" t="s">
        <v>171</v>
      </c>
      <c r="E355" t="s">
        <v>143</v>
      </c>
      <c r="F355" s="3">
        <v>0</v>
      </c>
      <c r="G355" s="5">
        <v>2.944058796296297E-2</v>
      </c>
    </row>
    <row r="356" spans="1:7" x14ac:dyDescent="0.25">
      <c r="A356" s="2">
        <v>2022</v>
      </c>
      <c r="B356" s="19">
        <v>44713</v>
      </c>
      <c r="C356" t="s">
        <v>82</v>
      </c>
      <c r="D356" t="s">
        <v>347</v>
      </c>
      <c r="E356" t="s">
        <v>143</v>
      </c>
      <c r="F356" s="3">
        <v>0</v>
      </c>
      <c r="G356" s="5">
        <v>2.8009245370370368E-2</v>
      </c>
    </row>
    <row r="357" spans="1:7" x14ac:dyDescent="0.25">
      <c r="A357" s="2">
        <v>2022</v>
      </c>
      <c r="B357" s="19">
        <v>44713</v>
      </c>
      <c r="C357" t="s">
        <v>82</v>
      </c>
      <c r="D357" t="s">
        <v>346</v>
      </c>
      <c r="E357" t="s">
        <v>143</v>
      </c>
      <c r="F357" s="3">
        <v>0</v>
      </c>
      <c r="G357" s="5">
        <v>2.6701388888888893E-2</v>
      </c>
    </row>
    <row r="358" spans="1:7" x14ac:dyDescent="0.25">
      <c r="A358" s="2">
        <v>2022</v>
      </c>
      <c r="B358" s="19">
        <v>44713</v>
      </c>
      <c r="C358" t="s">
        <v>82</v>
      </c>
      <c r="D358" t="s">
        <v>156</v>
      </c>
      <c r="E358" t="s">
        <v>143</v>
      </c>
      <c r="F358" s="3">
        <v>0</v>
      </c>
      <c r="G358" s="5">
        <v>2.6166662847222223E-2</v>
      </c>
    </row>
    <row r="359" spans="1:7" x14ac:dyDescent="0.25">
      <c r="A359" s="2">
        <v>2022</v>
      </c>
      <c r="B359" s="19">
        <v>44713</v>
      </c>
      <c r="C359" t="s">
        <v>82</v>
      </c>
      <c r="D359" t="s">
        <v>162</v>
      </c>
      <c r="E359" t="s">
        <v>143</v>
      </c>
      <c r="F359" s="3">
        <v>0</v>
      </c>
      <c r="G359" s="5">
        <v>2.6002314583333335E-2</v>
      </c>
    </row>
    <row r="360" spans="1:7" x14ac:dyDescent="0.25">
      <c r="A360" s="2">
        <v>2022</v>
      </c>
      <c r="B360" s="19">
        <v>44713</v>
      </c>
      <c r="C360" t="s">
        <v>87</v>
      </c>
      <c r="D360" t="s">
        <v>217</v>
      </c>
      <c r="E360" t="s">
        <v>153</v>
      </c>
      <c r="F360" s="3">
        <v>0</v>
      </c>
      <c r="G360" s="5">
        <v>2.573495486111111E-2</v>
      </c>
    </row>
    <row r="361" spans="1:7" x14ac:dyDescent="0.25">
      <c r="A361" s="2">
        <v>2022</v>
      </c>
      <c r="B361" s="19">
        <v>44713</v>
      </c>
      <c r="C361" t="s">
        <v>82</v>
      </c>
      <c r="D361" t="s">
        <v>233</v>
      </c>
      <c r="E361" t="s">
        <v>143</v>
      </c>
      <c r="F361" s="3">
        <v>0</v>
      </c>
      <c r="G361" s="5">
        <v>2.5416666666666667E-2</v>
      </c>
    </row>
    <row r="362" spans="1:7" x14ac:dyDescent="0.25">
      <c r="A362" s="2">
        <v>2022</v>
      </c>
      <c r="B362" s="19">
        <v>44713</v>
      </c>
      <c r="C362" t="s">
        <v>82</v>
      </c>
      <c r="D362" t="s">
        <v>157</v>
      </c>
      <c r="E362" t="s">
        <v>143</v>
      </c>
      <c r="F362" s="3">
        <v>0</v>
      </c>
      <c r="G362" s="5">
        <v>2.4394290123456789E-2</v>
      </c>
    </row>
    <row r="363" spans="1:7" x14ac:dyDescent="0.25">
      <c r="A363" s="2">
        <v>2022</v>
      </c>
      <c r="B363" s="19">
        <v>44713</v>
      </c>
      <c r="C363" t="s">
        <v>82</v>
      </c>
      <c r="D363" t="s">
        <v>215</v>
      </c>
      <c r="E363" t="s">
        <v>143</v>
      </c>
      <c r="F363" s="3">
        <v>0</v>
      </c>
      <c r="G363" s="5">
        <v>2.1736111111111112E-2</v>
      </c>
    </row>
    <row r="364" spans="1:7" x14ac:dyDescent="0.25">
      <c r="A364" s="2">
        <v>2022</v>
      </c>
      <c r="B364" s="19">
        <v>44713</v>
      </c>
      <c r="C364" t="s">
        <v>82</v>
      </c>
      <c r="D364" t="s">
        <v>239</v>
      </c>
      <c r="E364" t="s">
        <v>143</v>
      </c>
      <c r="F364" s="3">
        <v>0</v>
      </c>
      <c r="G364" s="5">
        <v>2.0098378472222223E-2</v>
      </c>
    </row>
    <row r="365" spans="1:7" x14ac:dyDescent="0.25">
      <c r="A365" s="2">
        <v>2022</v>
      </c>
      <c r="B365" s="19">
        <v>44713</v>
      </c>
      <c r="C365" t="s">
        <v>94</v>
      </c>
      <c r="D365" t="s">
        <v>180</v>
      </c>
      <c r="E365" t="s">
        <v>153</v>
      </c>
      <c r="F365" s="3">
        <v>0</v>
      </c>
      <c r="G365" s="5">
        <v>1.9994215277777779E-2</v>
      </c>
    </row>
    <row r="366" spans="1:7" x14ac:dyDescent="0.25">
      <c r="A366" s="2">
        <v>2022</v>
      </c>
      <c r="B366" s="19">
        <v>44713</v>
      </c>
      <c r="C366" t="s">
        <v>82</v>
      </c>
      <c r="D366" t="s">
        <v>213</v>
      </c>
      <c r="E366" t="s">
        <v>143</v>
      </c>
      <c r="F366" s="3">
        <v>0</v>
      </c>
      <c r="G366" s="5">
        <v>1.9942131944444445E-2</v>
      </c>
    </row>
    <row r="367" spans="1:7" x14ac:dyDescent="0.25">
      <c r="A367" s="2">
        <v>2022</v>
      </c>
      <c r="B367" s="19">
        <v>44713</v>
      </c>
      <c r="C367" t="s">
        <v>87</v>
      </c>
      <c r="D367" t="s">
        <v>357</v>
      </c>
      <c r="E367" t="s">
        <v>150</v>
      </c>
      <c r="F367" s="3">
        <v>0</v>
      </c>
      <c r="G367" s="5">
        <v>1.8854166666666665E-2</v>
      </c>
    </row>
    <row r="368" spans="1:7" x14ac:dyDescent="0.25">
      <c r="A368" s="2">
        <v>2022</v>
      </c>
      <c r="B368" s="19">
        <v>44713</v>
      </c>
      <c r="C368" t="s">
        <v>82</v>
      </c>
      <c r="D368" t="s">
        <v>161</v>
      </c>
      <c r="E368" t="s">
        <v>77</v>
      </c>
      <c r="F368" s="3">
        <v>0</v>
      </c>
      <c r="G368" s="5">
        <v>1.770543923611111E-2</v>
      </c>
    </row>
    <row r="369" spans="1:7" x14ac:dyDescent="0.25">
      <c r="A369" s="2">
        <v>2022</v>
      </c>
      <c r="B369" s="19">
        <v>44713</v>
      </c>
      <c r="C369" t="s">
        <v>94</v>
      </c>
      <c r="D369" t="s">
        <v>240</v>
      </c>
      <c r="E369" t="s">
        <v>153</v>
      </c>
      <c r="F369" s="3">
        <v>0</v>
      </c>
      <c r="G369" s="5">
        <v>1.6420710069444445E-2</v>
      </c>
    </row>
    <row r="370" spans="1:7" x14ac:dyDescent="0.25">
      <c r="A370" s="2">
        <v>2022</v>
      </c>
      <c r="B370" s="19">
        <v>44713</v>
      </c>
      <c r="C370" t="s">
        <v>82</v>
      </c>
      <c r="D370" t="s">
        <v>339</v>
      </c>
      <c r="E370" t="s">
        <v>143</v>
      </c>
      <c r="F370" s="3">
        <v>0</v>
      </c>
      <c r="G370" s="5">
        <v>1.5694444444444445E-2</v>
      </c>
    </row>
    <row r="371" spans="1:7" x14ac:dyDescent="0.25">
      <c r="A371" s="2">
        <v>2022</v>
      </c>
      <c r="B371" s="19">
        <v>44713</v>
      </c>
      <c r="C371" t="s">
        <v>82</v>
      </c>
      <c r="D371" t="s">
        <v>165</v>
      </c>
      <c r="E371" t="s">
        <v>77</v>
      </c>
      <c r="F371" s="3">
        <v>0</v>
      </c>
      <c r="G371" s="5">
        <v>1.4679234126984124E-2</v>
      </c>
    </row>
    <row r="372" spans="1:7" x14ac:dyDescent="0.25">
      <c r="A372" s="2">
        <v>2022</v>
      </c>
      <c r="B372" s="19">
        <v>44713</v>
      </c>
      <c r="C372" t="s">
        <v>87</v>
      </c>
      <c r="D372" t="s">
        <v>237</v>
      </c>
      <c r="E372" t="s">
        <v>238</v>
      </c>
      <c r="F372" s="3">
        <v>0</v>
      </c>
      <c r="G372" s="5">
        <v>1.4618055555555556E-2</v>
      </c>
    </row>
    <row r="373" spans="1:7" x14ac:dyDescent="0.25">
      <c r="A373" s="2">
        <v>2022</v>
      </c>
      <c r="B373" s="19">
        <v>44713</v>
      </c>
      <c r="C373" t="s">
        <v>90</v>
      </c>
      <c r="D373" t="s">
        <v>163</v>
      </c>
      <c r="E373" t="s">
        <v>153</v>
      </c>
      <c r="F373" s="3">
        <v>0</v>
      </c>
      <c r="G373" s="5">
        <v>1.3787618055555556E-2</v>
      </c>
    </row>
    <row r="374" spans="1:7" x14ac:dyDescent="0.25">
      <c r="A374" s="2">
        <v>2022</v>
      </c>
      <c r="B374" s="19">
        <v>44713</v>
      </c>
      <c r="C374" t="s">
        <v>90</v>
      </c>
      <c r="D374" t="s">
        <v>174</v>
      </c>
      <c r="E374" t="s">
        <v>153</v>
      </c>
      <c r="F374" s="3">
        <v>0</v>
      </c>
      <c r="G374" s="5">
        <v>1.2764549603174604E-2</v>
      </c>
    </row>
    <row r="375" spans="1:7" x14ac:dyDescent="0.25">
      <c r="A375" s="2">
        <v>2022</v>
      </c>
      <c r="B375" s="19">
        <v>44713</v>
      </c>
      <c r="C375" t="s">
        <v>89</v>
      </c>
      <c r="D375" t="s">
        <v>164</v>
      </c>
      <c r="E375" t="s">
        <v>150</v>
      </c>
      <c r="F375" s="3">
        <v>0</v>
      </c>
      <c r="G375" s="5">
        <v>1.2069978632478631E-2</v>
      </c>
    </row>
    <row r="376" spans="1:7" x14ac:dyDescent="0.25">
      <c r="A376" s="2">
        <v>2022</v>
      </c>
      <c r="B376" s="19">
        <v>44713</v>
      </c>
      <c r="C376" t="s">
        <v>80</v>
      </c>
      <c r="D376" t="s">
        <v>218</v>
      </c>
      <c r="E376" t="s">
        <v>153</v>
      </c>
      <c r="F376" s="3">
        <v>0</v>
      </c>
      <c r="G376" s="5">
        <v>1.1446756944444447E-2</v>
      </c>
    </row>
    <row r="377" spans="1:7" x14ac:dyDescent="0.25">
      <c r="A377" s="2">
        <v>2022</v>
      </c>
      <c r="B377" s="19">
        <v>44713</v>
      </c>
      <c r="C377" t="s">
        <v>94</v>
      </c>
      <c r="D377" t="s">
        <v>224</v>
      </c>
      <c r="E377" t="s">
        <v>170</v>
      </c>
      <c r="F377" s="3">
        <v>0</v>
      </c>
      <c r="G377" s="5">
        <v>1.0937500000000001E-2</v>
      </c>
    </row>
    <row r="378" spans="1:7" x14ac:dyDescent="0.25">
      <c r="A378" s="2">
        <v>2022</v>
      </c>
      <c r="B378" s="19">
        <v>44713</v>
      </c>
      <c r="C378" t="s">
        <v>87</v>
      </c>
      <c r="D378" t="s">
        <v>226</v>
      </c>
      <c r="E378" t="s">
        <v>153</v>
      </c>
      <c r="F378" s="3">
        <v>0</v>
      </c>
      <c r="G378" s="5">
        <v>1.0821718750000001E-2</v>
      </c>
    </row>
    <row r="379" spans="1:7" x14ac:dyDescent="0.25">
      <c r="A379" s="2">
        <v>2022</v>
      </c>
      <c r="B379" s="19">
        <v>44713</v>
      </c>
      <c r="C379" t="s">
        <v>77</v>
      </c>
      <c r="D379" t="s">
        <v>348</v>
      </c>
      <c r="E379" t="s">
        <v>77</v>
      </c>
      <c r="F379" s="3">
        <v>0</v>
      </c>
      <c r="G379" s="5">
        <v>1.0729166666666666E-2</v>
      </c>
    </row>
    <row r="380" spans="1:7" x14ac:dyDescent="0.25">
      <c r="A380" s="2">
        <v>2022</v>
      </c>
      <c r="B380" s="19">
        <v>44713</v>
      </c>
      <c r="C380" t="s">
        <v>89</v>
      </c>
      <c r="D380" t="s">
        <v>172</v>
      </c>
      <c r="E380" t="s">
        <v>173</v>
      </c>
      <c r="F380" s="3">
        <v>0</v>
      </c>
      <c r="G380" s="5">
        <v>1.0562674679487178E-2</v>
      </c>
    </row>
    <row r="381" spans="1:7" x14ac:dyDescent="0.25">
      <c r="A381" s="2">
        <v>2022</v>
      </c>
      <c r="B381" s="19">
        <v>44713</v>
      </c>
      <c r="C381" t="s">
        <v>76</v>
      </c>
      <c r="D381" t="s">
        <v>175</v>
      </c>
      <c r="E381" t="s">
        <v>153</v>
      </c>
      <c r="F381" s="3">
        <v>0</v>
      </c>
      <c r="G381" s="5">
        <v>1.0030863425925927E-2</v>
      </c>
    </row>
    <row r="382" spans="1:7" x14ac:dyDescent="0.25">
      <c r="A382" s="2">
        <v>2022</v>
      </c>
      <c r="B382" s="19">
        <v>44713</v>
      </c>
      <c r="C382" t="s">
        <v>77</v>
      </c>
      <c r="D382" t="s">
        <v>77</v>
      </c>
      <c r="E382" t="s">
        <v>77</v>
      </c>
      <c r="F382" s="3">
        <v>0</v>
      </c>
      <c r="G382" s="5">
        <v>9.6585652777777791E-3</v>
      </c>
    </row>
    <row r="383" spans="1:7" x14ac:dyDescent="0.25">
      <c r="A383" s="2">
        <v>2022</v>
      </c>
      <c r="B383" s="19">
        <v>44713</v>
      </c>
      <c r="C383" t="s">
        <v>89</v>
      </c>
      <c r="D383" t="s">
        <v>169</v>
      </c>
      <c r="E383" t="s">
        <v>170</v>
      </c>
      <c r="F383" s="3">
        <v>0</v>
      </c>
      <c r="G383" s="5">
        <v>8.4056701388888887E-3</v>
      </c>
    </row>
    <row r="384" spans="1:7" x14ac:dyDescent="0.25">
      <c r="A384" s="2">
        <v>2022</v>
      </c>
      <c r="B384" s="19">
        <v>44713</v>
      </c>
      <c r="C384" t="s">
        <v>89</v>
      </c>
      <c r="D384" t="s">
        <v>179</v>
      </c>
      <c r="E384" t="s">
        <v>170</v>
      </c>
      <c r="F384" s="3">
        <v>0</v>
      </c>
      <c r="G384" s="5">
        <v>8.3854166666666678E-3</v>
      </c>
    </row>
    <row r="385" spans="1:7" x14ac:dyDescent="0.25">
      <c r="A385" s="2">
        <v>2022</v>
      </c>
      <c r="B385" s="19">
        <v>44713</v>
      </c>
      <c r="C385" t="s">
        <v>76</v>
      </c>
      <c r="D385" t="s">
        <v>353</v>
      </c>
      <c r="E385" t="s">
        <v>170</v>
      </c>
      <c r="F385" s="3">
        <v>0</v>
      </c>
      <c r="G385" s="5">
        <v>6.6782430555555553E-3</v>
      </c>
    </row>
    <row r="386" spans="1:7" x14ac:dyDescent="0.25">
      <c r="A386" s="2">
        <v>2022</v>
      </c>
      <c r="B386" s="19">
        <v>44713</v>
      </c>
      <c r="C386" t="s">
        <v>89</v>
      </c>
      <c r="D386" t="s">
        <v>352</v>
      </c>
      <c r="E386" t="s">
        <v>153</v>
      </c>
      <c r="F386" s="3">
        <v>0</v>
      </c>
      <c r="G386" s="5">
        <v>6.6435208333333337E-3</v>
      </c>
    </row>
    <row r="387" spans="1:7" x14ac:dyDescent="0.25">
      <c r="A387" s="2">
        <v>2022</v>
      </c>
      <c r="B387" s="19">
        <v>44713</v>
      </c>
      <c r="C387" t="s">
        <v>89</v>
      </c>
      <c r="D387" t="s">
        <v>355</v>
      </c>
      <c r="E387" t="s">
        <v>153</v>
      </c>
      <c r="F387" s="3">
        <v>0</v>
      </c>
      <c r="G387" s="5">
        <v>6.6087986111111113E-3</v>
      </c>
    </row>
    <row r="388" spans="1:7" x14ac:dyDescent="0.25">
      <c r="A388" s="2">
        <v>2022</v>
      </c>
      <c r="B388" s="19">
        <v>44713</v>
      </c>
      <c r="C388" t="s">
        <v>87</v>
      </c>
      <c r="D388" t="s">
        <v>177</v>
      </c>
      <c r="E388" t="s">
        <v>153</v>
      </c>
      <c r="F388" s="3">
        <v>0</v>
      </c>
      <c r="G388" s="5">
        <v>5.138888888888889E-3</v>
      </c>
    </row>
    <row r="389" spans="1:7" x14ac:dyDescent="0.25">
      <c r="A389" s="2">
        <v>2022</v>
      </c>
      <c r="B389" s="19">
        <v>44713</v>
      </c>
      <c r="C389" t="s">
        <v>89</v>
      </c>
      <c r="D389" t="s">
        <v>257</v>
      </c>
      <c r="E389" t="s">
        <v>153</v>
      </c>
      <c r="F389" s="3">
        <v>0</v>
      </c>
      <c r="G389" s="5">
        <v>4.8032430555555554E-3</v>
      </c>
    </row>
    <row r="390" spans="1:7" x14ac:dyDescent="0.25">
      <c r="A390" s="2">
        <v>2022</v>
      </c>
      <c r="B390" s="19">
        <v>44713</v>
      </c>
      <c r="C390" t="s">
        <v>89</v>
      </c>
      <c r="D390" t="s">
        <v>167</v>
      </c>
      <c r="E390" t="s">
        <v>153</v>
      </c>
      <c r="F390" s="3">
        <v>0</v>
      </c>
      <c r="G390" s="5">
        <v>4.4791666666666669E-3</v>
      </c>
    </row>
    <row r="391" spans="1:7" x14ac:dyDescent="0.25">
      <c r="A391" s="2">
        <v>2022</v>
      </c>
      <c r="B391" s="19">
        <v>44713</v>
      </c>
      <c r="C391" t="s">
        <v>76</v>
      </c>
      <c r="D391" t="s">
        <v>168</v>
      </c>
      <c r="E391" t="s">
        <v>153</v>
      </c>
      <c r="F391" s="3">
        <v>0</v>
      </c>
      <c r="G391" s="5">
        <v>4.1203680555555559E-3</v>
      </c>
    </row>
    <row r="392" spans="1:7" x14ac:dyDescent="0.25">
      <c r="A392" s="2">
        <v>2022</v>
      </c>
      <c r="B392" s="19">
        <v>44713</v>
      </c>
      <c r="C392" t="s">
        <v>87</v>
      </c>
      <c r="D392" t="s">
        <v>344</v>
      </c>
      <c r="E392" t="s">
        <v>345</v>
      </c>
      <c r="F392" s="3">
        <v>0</v>
      </c>
      <c r="G392" s="5">
        <v>3.8541666666666668E-3</v>
      </c>
    </row>
    <row r="393" spans="1:7" x14ac:dyDescent="0.25">
      <c r="A393" s="2">
        <v>2022</v>
      </c>
      <c r="B393" s="19">
        <v>44713</v>
      </c>
      <c r="C393" t="s">
        <v>87</v>
      </c>
      <c r="D393" t="s">
        <v>220</v>
      </c>
      <c r="E393" t="s">
        <v>150</v>
      </c>
      <c r="F393" s="3">
        <v>0</v>
      </c>
      <c r="G393" s="5" t="s">
        <v>77</v>
      </c>
    </row>
    <row r="394" spans="1:7" x14ac:dyDescent="0.25">
      <c r="A394" s="2">
        <v>2022</v>
      </c>
      <c r="B394" s="19">
        <v>44713</v>
      </c>
      <c r="C394" t="s">
        <v>82</v>
      </c>
      <c r="D394" t="s">
        <v>178</v>
      </c>
      <c r="E394" t="s">
        <v>77</v>
      </c>
      <c r="F394" s="3">
        <v>0</v>
      </c>
      <c r="G394" s="5" t="s">
        <v>77</v>
      </c>
    </row>
    <row r="395" spans="1:7" x14ac:dyDescent="0.25">
      <c r="A395" s="2">
        <v>2022</v>
      </c>
      <c r="B395" s="19">
        <v>44713</v>
      </c>
      <c r="C395" t="s">
        <v>94</v>
      </c>
      <c r="D395" t="s">
        <v>230</v>
      </c>
      <c r="E395" t="s">
        <v>153</v>
      </c>
      <c r="F395" s="3">
        <v>0</v>
      </c>
      <c r="G395" s="5" t="s">
        <v>77</v>
      </c>
    </row>
    <row r="396" spans="1:7" x14ac:dyDescent="0.25">
      <c r="A396" s="2">
        <v>2022</v>
      </c>
      <c r="B396" s="19">
        <v>44713</v>
      </c>
      <c r="C396" t="s">
        <v>94</v>
      </c>
      <c r="D396" t="s">
        <v>236</v>
      </c>
      <c r="E396" t="s">
        <v>170</v>
      </c>
      <c r="F396" s="3">
        <v>0</v>
      </c>
      <c r="G396" s="5" t="s">
        <v>77</v>
      </c>
    </row>
    <row r="397" spans="1:7" x14ac:dyDescent="0.25">
      <c r="A397" s="2">
        <v>2022</v>
      </c>
      <c r="B397" s="19">
        <v>44713</v>
      </c>
      <c r="C397" t="s">
        <v>94</v>
      </c>
      <c r="D397" t="s">
        <v>342</v>
      </c>
      <c r="E397" t="s">
        <v>170</v>
      </c>
      <c r="F397" s="3">
        <v>0</v>
      </c>
      <c r="G397" s="5" t="s">
        <v>77</v>
      </c>
    </row>
    <row r="398" spans="1:7" x14ac:dyDescent="0.25">
      <c r="A398" s="2">
        <v>2022</v>
      </c>
      <c r="B398" s="19">
        <v>44713</v>
      </c>
      <c r="C398" t="s">
        <v>80</v>
      </c>
      <c r="D398" t="s">
        <v>229</v>
      </c>
      <c r="E398" t="s">
        <v>150</v>
      </c>
      <c r="F398" s="3">
        <v>0</v>
      </c>
      <c r="G398" s="5" t="s">
        <v>77</v>
      </c>
    </row>
    <row r="399" spans="1:7" x14ac:dyDescent="0.25">
      <c r="A399" s="2">
        <v>2022</v>
      </c>
      <c r="B399" s="19">
        <v>44713</v>
      </c>
      <c r="C399" t="s">
        <v>77</v>
      </c>
      <c r="D399" t="s">
        <v>219</v>
      </c>
      <c r="E399" t="s">
        <v>153</v>
      </c>
      <c r="F399" s="3">
        <v>0</v>
      </c>
      <c r="G399" s="5" t="s">
        <v>77</v>
      </c>
    </row>
    <row r="400" spans="1:7" x14ac:dyDescent="0.25">
      <c r="A400" s="11"/>
      <c r="B400" s="2"/>
      <c r="F400" s="3"/>
      <c r="G400" s="5"/>
    </row>
    <row r="401" spans="1:7" x14ac:dyDescent="0.25">
      <c r="A401" s="11"/>
      <c r="B401" s="2"/>
      <c r="F401" s="3"/>
      <c r="G401" s="5"/>
    </row>
    <row r="402" spans="1:7" x14ac:dyDescent="0.25">
      <c r="A402" s="11"/>
      <c r="B402" s="2"/>
      <c r="F402" s="3"/>
      <c r="G402" s="5"/>
    </row>
    <row r="403" spans="1:7" x14ac:dyDescent="0.25">
      <c r="A403" s="11"/>
      <c r="B403" s="2"/>
      <c r="F403" s="3"/>
      <c r="G403" s="5"/>
    </row>
    <row r="404" spans="1:7" x14ac:dyDescent="0.25">
      <c r="A404" s="11"/>
      <c r="B404" s="2"/>
      <c r="F404" s="3"/>
      <c r="G404" s="5"/>
    </row>
    <row r="405" spans="1:7" x14ac:dyDescent="0.25">
      <c r="A405" s="11"/>
      <c r="B405" s="2"/>
      <c r="F405" s="3"/>
      <c r="G405" s="5"/>
    </row>
    <row r="406" spans="1:7" x14ac:dyDescent="0.25">
      <c r="A406" s="11"/>
      <c r="B406" s="2"/>
      <c r="F406" s="3"/>
      <c r="G406" s="5"/>
    </row>
    <row r="407" spans="1:7" x14ac:dyDescent="0.25">
      <c r="A407" s="11"/>
      <c r="B407" s="2"/>
      <c r="F407" s="3"/>
      <c r="G407" s="5"/>
    </row>
    <row r="408" spans="1:7" x14ac:dyDescent="0.25">
      <c r="A408" s="11"/>
      <c r="B408" s="2"/>
      <c r="F408" s="3"/>
      <c r="G408" s="5"/>
    </row>
    <row r="409" spans="1:7" x14ac:dyDescent="0.25">
      <c r="A409" s="11"/>
      <c r="B409" s="2"/>
      <c r="F409" s="3"/>
      <c r="G409" s="5"/>
    </row>
    <row r="410" spans="1:7" x14ac:dyDescent="0.25">
      <c r="A410" s="11"/>
      <c r="B410" s="2"/>
      <c r="F410" s="3"/>
      <c r="G410" s="5"/>
    </row>
    <row r="411" spans="1:7" x14ac:dyDescent="0.25">
      <c r="A411" s="11"/>
      <c r="B411" s="2"/>
      <c r="F411" s="3"/>
      <c r="G411" s="5"/>
    </row>
    <row r="412" spans="1:7" x14ac:dyDescent="0.25">
      <c r="A412" s="11"/>
      <c r="B412" s="2"/>
      <c r="F412" s="3"/>
      <c r="G412" s="5"/>
    </row>
    <row r="413" spans="1:7" x14ac:dyDescent="0.25">
      <c r="A413" s="11"/>
      <c r="B413" s="2"/>
      <c r="F413" s="3"/>
      <c r="G413" s="5"/>
    </row>
    <row r="414" spans="1:7" x14ac:dyDescent="0.25">
      <c r="A414" s="11"/>
      <c r="B414" s="2"/>
      <c r="F414" s="3"/>
      <c r="G414" s="5"/>
    </row>
    <row r="415" spans="1:7" x14ac:dyDescent="0.25">
      <c r="A415" s="11"/>
      <c r="B415" s="2"/>
      <c r="F415" s="3"/>
      <c r="G415" s="5"/>
    </row>
    <row r="416" spans="1:7" x14ac:dyDescent="0.25">
      <c r="A416" s="11"/>
      <c r="B416" s="2"/>
      <c r="F416" s="3"/>
      <c r="G416" s="5"/>
    </row>
    <row r="417" spans="1:7" x14ac:dyDescent="0.25">
      <c r="A417" s="11"/>
      <c r="B417" s="2"/>
      <c r="F417" s="3"/>
      <c r="G417" s="5"/>
    </row>
    <row r="418" spans="1:7" x14ac:dyDescent="0.25">
      <c r="A418" s="11"/>
      <c r="B418" s="2"/>
      <c r="F418" s="3"/>
      <c r="G418" s="5"/>
    </row>
    <row r="419" spans="1:7" x14ac:dyDescent="0.25">
      <c r="A419" s="11"/>
      <c r="B419" s="2"/>
      <c r="F419" s="3"/>
      <c r="G419" s="5"/>
    </row>
    <row r="420" spans="1:7" x14ac:dyDescent="0.25">
      <c r="A420" s="11"/>
      <c r="B420" s="2"/>
      <c r="F420" s="3"/>
      <c r="G420" s="5"/>
    </row>
    <row r="421" spans="1:7" x14ac:dyDescent="0.25">
      <c r="A421" s="11"/>
      <c r="B421" s="2"/>
      <c r="F421" s="3"/>
      <c r="G421" s="5"/>
    </row>
    <row r="422" spans="1:7" x14ac:dyDescent="0.25">
      <c r="A422" s="11"/>
      <c r="B422" s="2"/>
      <c r="F422" s="3"/>
      <c r="G422" s="5"/>
    </row>
    <row r="423" spans="1:7" x14ac:dyDescent="0.25">
      <c r="A423" s="11"/>
      <c r="B423" s="2"/>
      <c r="F423" s="3"/>
      <c r="G423" s="5"/>
    </row>
    <row r="424" spans="1:7" x14ac:dyDescent="0.25">
      <c r="A424" s="11"/>
      <c r="B424" s="2"/>
      <c r="F424" s="3"/>
      <c r="G424" s="5"/>
    </row>
    <row r="425" spans="1:7" x14ac:dyDescent="0.25">
      <c r="A425" s="11"/>
      <c r="B425" s="2"/>
      <c r="F425" s="3"/>
      <c r="G425" s="5"/>
    </row>
    <row r="426" spans="1:7" x14ac:dyDescent="0.25">
      <c r="A426" s="11"/>
      <c r="B426" s="2"/>
      <c r="F426" s="3"/>
      <c r="G426" s="5"/>
    </row>
    <row r="427" spans="1:7" x14ac:dyDescent="0.25">
      <c r="A427" s="11"/>
      <c r="B427" s="2"/>
      <c r="F427" s="3"/>
      <c r="G427" s="5"/>
    </row>
    <row r="428" spans="1:7" x14ac:dyDescent="0.25">
      <c r="A428" s="11"/>
      <c r="B428" s="2"/>
      <c r="F428" s="3"/>
      <c r="G428" s="5"/>
    </row>
    <row r="429" spans="1:7" x14ac:dyDescent="0.25">
      <c r="A429" s="11"/>
      <c r="B429" s="2"/>
      <c r="F429" s="3"/>
      <c r="G429" s="5"/>
    </row>
    <row r="430" spans="1:7" x14ac:dyDescent="0.25">
      <c r="A430" s="11"/>
      <c r="B430" s="2"/>
      <c r="F430" s="3"/>
      <c r="G430" s="5"/>
    </row>
    <row r="431" spans="1:7" x14ac:dyDescent="0.25">
      <c r="A431" s="11"/>
      <c r="B431" s="2"/>
      <c r="F431" s="3"/>
      <c r="G431" s="5"/>
    </row>
    <row r="432" spans="1:7" x14ac:dyDescent="0.25">
      <c r="A432" s="11"/>
      <c r="B432" s="2"/>
      <c r="F432" s="3"/>
      <c r="G432" s="5"/>
    </row>
    <row r="433" spans="1:7" x14ac:dyDescent="0.25">
      <c r="A433" s="11"/>
      <c r="B433" s="2"/>
      <c r="F433" s="3"/>
      <c r="G433" s="5"/>
    </row>
    <row r="434" spans="1:7" x14ac:dyDescent="0.25">
      <c r="A434" s="11"/>
      <c r="B434" s="2"/>
      <c r="F434" s="3"/>
      <c r="G434" s="5"/>
    </row>
    <row r="435" spans="1:7" x14ac:dyDescent="0.25">
      <c r="A435" s="11"/>
      <c r="B435" s="2"/>
      <c r="F435" s="3"/>
      <c r="G435" s="5"/>
    </row>
    <row r="436" spans="1:7" x14ac:dyDescent="0.25">
      <c r="A436" s="11"/>
      <c r="B436" s="2"/>
      <c r="F436" s="3"/>
      <c r="G436" s="5"/>
    </row>
    <row r="437" spans="1:7" x14ac:dyDescent="0.25">
      <c r="A437" s="11"/>
      <c r="B437" s="2"/>
      <c r="F437" s="3"/>
      <c r="G437" s="5"/>
    </row>
    <row r="438" spans="1:7" x14ac:dyDescent="0.25">
      <c r="A438" s="11"/>
      <c r="B438" s="2"/>
      <c r="F438" s="3"/>
      <c r="G438" s="5"/>
    </row>
    <row r="439" spans="1:7" x14ac:dyDescent="0.25">
      <c r="A439" s="11"/>
      <c r="B439" s="2"/>
      <c r="F439" s="3"/>
      <c r="G439" s="5"/>
    </row>
    <row r="440" spans="1:7" x14ac:dyDescent="0.25">
      <c r="A440" s="11"/>
      <c r="B440" s="2"/>
      <c r="F440" s="3"/>
      <c r="G440" s="5"/>
    </row>
    <row r="441" spans="1:7" x14ac:dyDescent="0.25">
      <c r="A441" s="11"/>
      <c r="B441" s="2"/>
      <c r="F441" s="3"/>
      <c r="G441" s="5"/>
    </row>
    <row r="442" spans="1:7" x14ac:dyDescent="0.25">
      <c r="A442" s="11"/>
      <c r="B442" s="2"/>
      <c r="F442" s="3"/>
      <c r="G442" s="5"/>
    </row>
    <row r="443" spans="1:7" x14ac:dyDescent="0.25">
      <c r="A443" s="11"/>
      <c r="B443" s="2"/>
      <c r="F443" s="3"/>
      <c r="G443" s="5"/>
    </row>
    <row r="444" spans="1:7" x14ac:dyDescent="0.25">
      <c r="A444" s="11"/>
      <c r="B444" s="2"/>
      <c r="F444" s="3"/>
      <c r="G444" s="5"/>
    </row>
    <row r="445" spans="1:7" x14ac:dyDescent="0.25">
      <c r="A445" s="11"/>
      <c r="B445" s="2"/>
      <c r="F445" s="3"/>
      <c r="G445" s="5"/>
    </row>
    <row r="446" spans="1:7" x14ac:dyDescent="0.25">
      <c r="A446" s="11"/>
      <c r="B446" s="2"/>
      <c r="F446" s="3"/>
      <c r="G446" s="5"/>
    </row>
    <row r="447" spans="1:7" x14ac:dyDescent="0.25">
      <c r="A447" s="11"/>
      <c r="B447" s="2"/>
      <c r="F447" s="3"/>
      <c r="G447" s="5"/>
    </row>
    <row r="448" spans="1:7" x14ac:dyDescent="0.25">
      <c r="A448" s="11"/>
      <c r="B448" s="2"/>
      <c r="F448" s="3"/>
      <c r="G448" s="5"/>
    </row>
    <row r="449" spans="1:7" x14ac:dyDescent="0.25">
      <c r="A449" s="11"/>
      <c r="B449" s="2"/>
      <c r="F449" s="3"/>
      <c r="G449" s="5"/>
    </row>
    <row r="450" spans="1:7" x14ac:dyDescent="0.25">
      <c r="A450" s="11"/>
      <c r="B450" s="2"/>
      <c r="F450" s="3"/>
      <c r="G450" s="5"/>
    </row>
    <row r="451" spans="1:7" x14ac:dyDescent="0.25">
      <c r="A451" s="11"/>
      <c r="B451" s="2"/>
      <c r="F451" s="3"/>
      <c r="G451" s="5"/>
    </row>
    <row r="452" spans="1:7" x14ac:dyDescent="0.25">
      <c r="A452" s="11"/>
      <c r="B452" s="2"/>
      <c r="F452" s="3"/>
      <c r="G452" s="5"/>
    </row>
    <row r="453" spans="1:7" x14ac:dyDescent="0.25">
      <c r="A453" s="11"/>
      <c r="B453" s="2"/>
      <c r="F453" s="3"/>
      <c r="G453" s="5"/>
    </row>
    <row r="454" spans="1:7" x14ac:dyDescent="0.25">
      <c r="A454" s="11"/>
      <c r="B454" s="2"/>
      <c r="F454" s="3"/>
      <c r="G454" s="5"/>
    </row>
    <row r="455" spans="1:7" x14ac:dyDescent="0.25">
      <c r="A455" s="11"/>
      <c r="B455" s="2"/>
      <c r="F455" s="3"/>
      <c r="G455" s="5"/>
    </row>
    <row r="456" spans="1:7" x14ac:dyDescent="0.25">
      <c r="A456" s="11"/>
      <c r="B456" s="2"/>
      <c r="F456" s="3"/>
      <c r="G456" s="5"/>
    </row>
    <row r="457" spans="1:7" x14ac:dyDescent="0.25">
      <c r="A457" s="11"/>
      <c r="B457" s="2"/>
      <c r="F457" s="3"/>
      <c r="G457" s="5"/>
    </row>
    <row r="458" spans="1:7" x14ac:dyDescent="0.25">
      <c r="A458" s="11"/>
      <c r="B458" s="2"/>
      <c r="F458" s="3"/>
      <c r="G458" s="5"/>
    </row>
    <row r="459" spans="1:7" x14ac:dyDescent="0.25">
      <c r="A459" s="11"/>
      <c r="B459" s="2"/>
      <c r="F459" s="3"/>
      <c r="G459" s="5"/>
    </row>
    <row r="460" spans="1:7" x14ac:dyDescent="0.25">
      <c r="A460" s="11"/>
      <c r="B460" s="2"/>
      <c r="F460" s="3"/>
      <c r="G460" s="5"/>
    </row>
    <row r="461" spans="1:7" x14ac:dyDescent="0.25">
      <c r="A461" s="11"/>
      <c r="B461" s="2"/>
      <c r="F461" s="3"/>
      <c r="G461" s="5"/>
    </row>
    <row r="462" spans="1:7" x14ac:dyDescent="0.25">
      <c r="A462" s="11"/>
      <c r="B462" s="2"/>
      <c r="F462" s="3"/>
      <c r="G462" s="5"/>
    </row>
    <row r="463" spans="1:7" x14ac:dyDescent="0.25">
      <c r="A463" s="11"/>
      <c r="B463" s="2"/>
      <c r="F463" s="3"/>
      <c r="G463" s="5"/>
    </row>
    <row r="464" spans="1:7" x14ac:dyDescent="0.25">
      <c r="A464" s="11"/>
      <c r="B464" s="2"/>
      <c r="F464" s="3"/>
      <c r="G464" s="5"/>
    </row>
    <row r="465" spans="1:7" x14ac:dyDescent="0.25">
      <c r="A465" s="11"/>
      <c r="B465" s="2"/>
      <c r="F465" s="3"/>
      <c r="G465" s="5"/>
    </row>
    <row r="466" spans="1:7" x14ac:dyDescent="0.25">
      <c r="A466" s="11"/>
      <c r="B466" s="2"/>
      <c r="F466" s="3"/>
      <c r="G466" s="5"/>
    </row>
    <row r="467" spans="1:7" x14ac:dyDescent="0.25">
      <c r="A467" s="11"/>
      <c r="B467" s="2"/>
      <c r="F467" s="3"/>
      <c r="G467" s="5"/>
    </row>
    <row r="468" spans="1:7" x14ac:dyDescent="0.25">
      <c r="A468" s="11"/>
      <c r="B468" s="2"/>
      <c r="F468" s="3"/>
      <c r="G468" s="5"/>
    </row>
    <row r="469" spans="1:7" x14ac:dyDescent="0.25">
      <c r="A469" s="11"/>
      <c r="B469" s="2"/>
      <c r="F469" s="3"/>
      <c r="G469" s="5"/>
    </row>
    <row r="470" spans="1:7" x14ac:dyDescent="0.25">
      <c r="A470" s="11"/>
      <c r="B470" s="2"/>
      <c r="F470" s="3"/>
      <c r="G470" s="5"/>
    </row>
    <row r="471" spans="1:7" x14ac:dyDescent="0.25">
      <c r="A471" s="11"/>
      <c r="B471" s="2"/>
      <c r="F471" s="3"/>
      <c r="G471" s="5"/>
    </row>
    <row r="472" spans="1:7" x14ac:dyDescent="0.25">
      <c r="A472" s="11"/>
      <c r="B472" s="2"/>
      <c r="F472" s="3"/>
      <c r="G472" s="5"/>
    </row>
    <row r="473" spans="1:7" x14ac:dyDescent="0.25">
      <c r="A473" s="11"/>
      <c r="B473" s="2"/>
      <c r="F473" s="3"/>
      <c r="G473" s="5"/>
    </row>
    <row r="474" spans="1:7" x14ac:dyDescent="0.25">
      <c r="A474" s="11"/>
      <c r="B474" s="2"/>
      <c r="F474" s="3"/>
      <c r="G474" s="5"/>
    </row>
    <row r="475" spans="1:7" x14ac:dyDescent="0.25">
      <c r="A475" s="11"/>
      <c r="B475" s="2"/>
      <c r="F475" s="3"/>
      <c r="G475" s="5"/>
    </row>
  </sheetData>
  <autoFilter ref="A37:S10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D019B27792E448AD7A75348557AC6F" ma:contentTypeVersion="13" ma:contentTypeDescription="Create a new document." ma:contentTypeScope="" ma:versionID="a582de9e3fa0c81c051c9d165f782c0c">
  <xsd:schema xmlns:xsd="http://www.w3.org/2001/XMLSchema" xmlns:xs="http://www.w3.org/2001/XMLSchema" xmlns:p="http://schemas.microsoft.com/office/2006/metadata/properties" xmlns:ns3="9b811a52-1ccf-4c5c-ad40-34ae811d1956" xmlns:ns4="7dc4a77c-70c9-40e7-a2b6-422e24bfc9bc" targetNamespace="http://schemas.microsoft.com/office/2006/metadata/properties" ma:root="true" ma:fieldsID="62f899ffe5f44b47c010c65f4dfc0f7a" ns3:_="" ns4:_="">
    <xsd:import namespace="9b811a52-1ccf-4c5c-ad40-34ae811d1956"/>
    <xsd:import namespace="7dc4a77c-70c9-40e7-a2b6-422e24bfc9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1a52-1ccf-4c5c-ad40-34ae811d19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4a77c-70c9-40e7-a2b6-422e24bfc9b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EC3D54-897D-4490-98B2-D823B025A4A7}">
  <ds:schemaRefs>
    <ds:schemaRef ds:uri="9b811a52-1ccf-4c5c-ad40-34ae811d1956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7dc4a77c-70c9-40e7-a2b6-422e24bfc9bc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407493-642A-43F5-AF82-2B40324A1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11a52-1ccf-4c5c-ad40-34ae811d1956"/>
    <ds:schemaRef ds:uri="7dc4a77c-70c9-40e7-a2b6-422e24bfc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194619-5CA8-4777-89CF-14F0101B0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Action Plan </vt:lpstr>
      <vt:lpstr> Wales Overview 12 month</vt:lpstr>
      <vt:lpstr> Wales Overview Daily</vt:lpstr>
      <vt:lpstr>Pivot</vt:lpstr>
      <vt:lpstr>6Months Data</vt:lpstr>
      <vt:lpstr>Data for Charts</vt:lpstr>
      <vt:lpstr>Daily Data</vt:lpstr>
      <vt:lpstr>Data</vt:lpstr>
      <vt:lpstr>CurrentMonth</vt:lpstr>
      <vt:lpstr>LastMonth</vt:lpstr>
      <vt:lpstr>Control</vt:lpstr>
      <vt:lpstr>Current</vt:lpstr>
      <vt:lpstr>Current_Handover</vt:lpstr>
      <vt:lpstr>CurrentHB</vt:lpstr>
      <vt:lpstr>CurrentHospital</vt:lpstr>
      <vt:lpstr>CurrentLHB</vt:lpstr>
      <vt:lpstr>daily</vt:lpstr>
      <vt:lpstr>data</vt:lpstr>
      <vt:lpstr>Data_Handover</vt:lpstr>
      <vt:lpstr>data2</vt:lpstr>
      <vt:lpstr>DatabyHB</vt:lpstr>
      <vt:lpstr>DatabyLHB</vt:lpstr>
      <vt:lpstr>dataHB</vt:lpstr>
      <vt:lpstr>DataHospital</vt:lpstr>
      <vt:lpstr>Last_Handover</vt:lpstr>
      <vt:lpstr>LastHB</vt:lpstr>
      <vt:lpstr>LastHospital</vt:lpstr>
      <vt:lpstr>LastLHB</vt:lpstr>
      <vt:lpstr>LostHours</vt:lpstr>
      <vt:lpstr>LostHoursHB</vt:lpstr>
      <vt:lpstr>SixMonths</vt:lpstr>
      <vt:lpstr>ThreeMonths</vt:lpstr>
    </vt:vector>
  </TitlesOfParts>
  <Company>Qlik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su262151</dc:creator>
  <cp:lastModifiedBy>Matthew Edwards (Cwm Taf Morgannwg - Ambulance)</cp:lastModifiedBy>
  <cp:lastPrinted>2022-07-08T15:04:52Z</cp:lastPrinted>
  <dcterms:created xsi:type="dcterms:W3CDTF">2021-12-15T12:16:31Z</dcterms:created>
  <dcterms:modified xsi:type="dcterms:W3CDTF">2022-07-08T15:05:02Z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0x01010062D019B27792E448AD7A75348557AC6F</vt:lpwstr>
  </property>
</Properties>
</file>